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60" yWindow="375" windowWidth="20955" windowHeight="9360" tabRatio="612" firstSheet="1" activeTab="4"/>
  </bookViews>
  <sheets>
    <sheet name="АПК" sheetId="1" r:id="rId1"/>
    <sheet name="Туризм" sheetId="2" r:id="rId2"/>
    <sheet name="Строительство и ЖКХ" sheetId="3" r:id="rId3"/>
    <sheet name="Энергетика" sheetId="4" r:id="rId4"/>
    <sheet name="Транспорт и дорожное хозяйство" sheetId="5" r:id="rId5"/>
    <sheet name="Потреб рынок и сфера услуг" sheetId="6" r:id="rId6"/>
    <sheet name="Здравоохранение" sheetId="7" r:id="rId7"/>
    <sheet name="Физическая культура и спорт" sheetId="8" r:id="rId8"/>
    <sheet name="Образование" sheetId="9" r:id="rId9"/>
    <sheet name="Культура" sheetId="10" r:id="rId10"/>
    <sheet name="Соц сфера и рынок труда " sheetId="11" r:id="rId11"/>
    <sheet name="Экология" sheetId="12" r:id="rId12"/>
    <sheet name="Информац технологии " sheetId="13" r:id="rId13"/>
    <sheet name="Безопасность жизнедеятельности" sheetId="14" r:id="rId14"/>
  </sheets>
  <definedNames>
    <definedName name="_xlnm._FilterDatabase" localSheetId="0" hidden="1">АПК!$A$1:$Q$57</definedName>
    <definedName name="_xlnm._FilterDatabase" localSheetId="13" hidden="1">'Безопасность жизнедеятельности'!$A$1:$Q$308</definedName>
    <definedName name="_xlnm._FilterDatabase" localSheetId="6" hidden="1">Здравоохранение!$A$1:$Q$991</definedName>
    <definedName name="_xlnm._FilterDatabase" localSheetId="9" hidden="1">Культура!$A$1:$Q$1736</definedName>
    <definedName name="_xlnm._FilterDatabase" localSheetId="8" hidden="1">Образование!$A$1:$Q$2241</definedName>
    <definedName name="_xlnm._FilterDatabase" localSheetId="5" hidden="1">'Потреб рынок и сфера услуг'!$A$1:$Q$85</definedName>
    <definedName name="_xlnm._FilterDatabase" localSheetId="10" hidden="1">'Соц сфера и рынок труда '!$A$1:$Q$245</definedName>
    <definedName name="_xlnm._FilterDatabase" localSheetId="2" hidden="1">'Строительство и ЖКХ'!$A$1:$Q$2777</definedName>
    <definedName name="_xlnm._FilterDatabase" localSheetId="4" hidden="1">'Транспорт и дорожное хозяйство'!$A$1:$Q$1856</definedName>
    <definedName name="_xlnm._FilterDatabase" localSheetId="1" hidden="1">Туризм!$A$1:$Q$401</definedName>
    <definedName name="_xlnm._FilterDatabase" localSheetId="7" hidden="1">'Физическая культура и спорт'!$A$1:$Q$516</definedName>
    <definedName name="_xlnm._FilterDatabase" localSheetId="11" hidden="1">Экология!$A$1:$Q$703</definedName>
    <definedName name="_xlnm._FilterDatabase" localSheetId="3" hidden="1">Энергетика!$A$1:$Q$52</definedName>
    <definedName name="OLE_LINK1" localSheetId="1">Туризм!$A$3</definedName>
  </definedNames>
  <calcPr calcId="145621"/>
</workbook>
</file>

<file path=xl/calcChain.xml><?xml version="1.0" encoding="utf-8"?>
<calcChain xmlns="http://schemas.openxmlformats.org/spreadsheetml/2006/main">
  <c r="H1852" i="5" l="1"/>
  <c r="I277" i="14" l="1"/>
  <c r="J277" i="14"/>
  <c r="K277" i="14"/>
  <c r="L277" i="14"/>
  <c r="M277" i="14"/>
  <c r="N277" i="14"/>
  <c r="I278" i="14"/>
  <c r="J278" i="14"/>
  <c r="K278" i="14"/>
  <c r="L278" i="14"/>
  <c r="M278" i="14"/>
  <c r="N278" i="14"/>
  <c r="I279" i="14"/>
  <c r="J279" i="14"/>
  <c r="K279" i="14"/>
  <c r="L279" i="14"/>
  <c r="M279" i="14"/>
  <c r="N279" i="14"/>
  <c r="I280" i="14"/>
  <c r="J280" i="14"/>
  <c r="K280" i="14"/>
  <c r="L280" i="14"/>
  <c r="M280" i="14"/>
  <c r="N280" i="14"/>
  <c r="I281" i="14"/>
  <c r="J281" i="14"/>
  <c r="K281" i="14"/>
  <c r="L281" i="14"/>
  <c r="M281" i="14"/>
  <c r="N281" i="14"/>
  <c r="H278" i="14"/>
  <c r="H279" i="14"/>
  <c r="H280" i="14"/>
  <c r="H281" i="14"/>
  <c r="H277" i="14"/>
  <c r="I245" i="14"/>
  <c r="J245" i="14"/>
  <c r="K245" i="14"/>
  <c r="L245" i="14"/>
  <c r="M245" i="14"/>
  <c r="N245" i="14"/>
  <c r="I246" i="14"/>
  <c r="J246" i="14"/>
  <c r="K246" i="14"/>
  <c r="L246" i="14"/>
  <c r="M246" i="14"/>
  <c r="N246" i="14"/>
  <c r="I247" i="14"/>
  <c r="J247" i="14"/>
  <c r="K247" i="14"/>
  <c r="L247" i="14"/>
  <c r="M247" i="14"/>
  <c r="N247" i="14"/>
  <c r="I248" i="14"/>
  <c r="J248" i="14"/>
  <c r="K248" i="14"/>
  <c r="L248" i="14"/>
  <c r="M248" i="14"/>
  <c r="N248" i="14"/>
  <c r="I249" i="14"/>
  <c r="J249" i="14"/>
  <c r="K249" i="14"/>
  <c r="L249" i="14"/>
  <c r="M249" i="14"/>
  <c r="N249" i="14"/>
  <c r="H246" i="14"/>
  <c r="H247" i="14"/>
  <c r="H248" i="14"/>
  <c r="H249" i="14"/>
  <c r="H245" i="14"/>
  <c r="I86" i="14"/>
  <c r="J86" i="14"/>
  <c r="K86" i="14"/>
  <c r="L86" i="14"/>
  <c r="M86" i="14"/>
  <c r="N86" i="14"/>
  <c r="I87" i="14"/>
  <c r="J87" i="14"/>
  <c r="K87" i="14"/>
  <c r="L87" i="14"/>
  <c r="M87" i="14"/>
  <c r="N87" i="14"/>
  <c r="I88" i="14"/>
  <c r="J88" i="14"/>
  <c r="K88" i="14"/>
  <c r="L88" i="14"/>
  <c r="M88" i="14"/>
  <c r="N88" i="14"/>
  <c r="I89" i="14"/>
  <c r="J89" i="14"/>
  <c r="K89" i="14"/>
  <c r="L89" i="14"/>
  <c r="M89" i="14"/>
  <c r="N89" i="14"/>
  <c r="H87" i="14"/>
  <c r="H88" i="14"/>
  <c r="H89" i="14"/>
  <c r="H86" i="14"/>
  <c r="I85" i="14"/>
  <c r="J85" i="14"/>
  <c r="K85" i="14"/>
  <c r="L85" i="14"/>
  <c r="M85" i="14"/>
  <c r="N85" i="14"/>
  <c r="H85" i="14"/>
  <c r="I36" i="14"/>
  <c r="J36" i="14"/>
  <c r="K36" i="14"/>
  <c r="L36" i="14"/>
  <c r="M36" i="14"/>
  <c r="N36" i="14"/>
  <c r="I37" i="14"/>
  <c r="J37" i="14"/>
  <c r="K37" i="14"/>
  <c r="L37" i="14"/>
  <c r="M37" i="14"/>
  <c r="N37" i="14"/>
  <c r="I38" i="14"/>
  <c r="J38" i="14"/>
  <c r="K38" i="14"/>
  <c r="L38" i="14"/>
  <c r="M38" i="14"/>
  <c r="N38" i="14"/>
  <c r="I39" i="14"/>
  <c r="J39" i="14"/>
  <c r="K39" i="14"/>
  <c r="L39" i="14"/>
  <c r="M39" i="14"/>
  <c r="N39" i="14"/>
  <c r="I40" i="14"/>
  <c r="J40" i="14"/>
  <c r="K40" i="14"/>
  <c r="L40" i="14"/>
  <c r="M40" i="14"/>
  <c r="N40" i="14"/>
  <c r="H37" i="14"/>
  <c r="H38" i="14"/>
  <c r="H39" i="14"/>
  <c r="H40" i="14"/>
  <c r="H36" i="14"/>
  <c r="I20" i="14"/>
  <c r="J20" i="14"/>
  <c r="K20" i="14"/>
  <c r="L20" i="14"/>
  <c r="M20" i="14"/>
  <c r="N20" i="14"/>
  <c r="I21" i="14"/>
  <c r="J21" i="14"/>
  <c r="K21" i="14"/>
  <c r="L21" i="14"/>
  <c r="M21" i="14"/>
  <c r="N21" i="14"/>
  <c r="I22" i="14"/>
  <c r="J22" i="14"/>
  <c r="K22" i="14"/>
  <c r="L22" i="14"/>
  <c r="M22" i="14"/>
  <c r="N22" i="14"/>
  <c r="I23" i="14"/>
  <c r="J23" i="14"/>
  <c r="K23" i="14"/>
  <c r="L23" i="14"/>
  <c r="M23" i="14"/>
  <c r="N23" i="14"/>
  <c r="I24" i="14"/>
  <c r="J24" i="14"/>
  <c r="K24" i="14"/>
  <c r="L24" i="14"/>
  <c r="M24" i="14"/>
  <c r="N24" i="14"/>
  <c r="H21" i="14"/>
  <c r="H22" i="14"/>
  <c r="H23" i="14"/>
  <c r="H24" i="14"/>
  <c r="H20" i="14"/>
  <c r="I699" i="12"/>
  <c r="J699" i="12"/>
  <c r="K699" i="12"/>
  <c r="L699" i="12"/>
  <c r="M699" i="12"/>
  <c r="N699" i="12"/>
  <c r="I700" i="12"/>
  <c r="J700" i="12"/>
  <c r="K700" i="12"/>
  <c r="L700" i="12"/>
  <c r="M700" i="12"/>
  <c r="N700" i="12"/>
  <c r="I701" i="12"/>
  <c r="J701" i="12"/>
  <c r="K701" i="12"/>
  <c r="L701" i="12"/>
  <c r="M701" i="12"/>
  <c r="N701" i="12"/>
  <c r="I702" i="12"/>
  <c r="J702" i="12"/>
  <c r="K702" i="12"/>
  <c r="L702" i="12"/>
  <c r="M702" i="12"/>
  <c r="N702" i="12"/>
  <c r="I703" i="12"/>
  <c r="J703" i="12"/>
  <c r="K703" i="12"/>
  <c r="L703" i="12"/>
  <c r="M703" i="12"/>
  <c r="N703" i="12"/>
  <c r="H700" i="12"/>
  <c r="H701" i="12"/>
  <c r="H702" i="12"/>
  <c r="H703" i="12"/>
  <c r="H699" i="12"/>
  <c r="I678" i="12"/>
  <c r="J678" i="12"/>
  <c r="K678" i="12"/>
  <c r="L678" i="12"/>
  <c r="M678" i="12"/>
  <c r="N678" i="12"/>
  <c r="I679" i="12"/>
  <c r="J679" i="12"/>
  <c r="K679" i="12"/>
  <c r="L679" i="12"/>
  <c r="M679" i="12"/>
  <c r="N679" i="12"/>
  <c r="I680" i="12"/>
  <c r="J680" i="12"/>
  <c r="K680" i="12"/>
  <c r="L680" i="12"/>
  <c r="M680" i="12"/>
  <c r="N680" i="12"/>
  <c r="I681" i="12"/>
  <c r="J681" i="12"/>
  <c r="K681" i="12"/>
  <c r="L681" i="12"/>
  <c r="M681" i="12"/>
  <c r="N681" i="12"/>
  <c r="I682" i="12"/>
  <c r="J682" i="12"/>
  <c r="K682" i="12"/>
  <c r="L682" i="12"/>
  <c r="M682" i="12"/>
  <c r="N682" i="12"/>
  <c r="H679" i="12"/>
  <c r="H680" i="12"/>
  <c r="H681" i="12"/>
  <c r="H682" i="12"/>
  <c r="H678" i="12"/>
  <c r="I647" i="12"/>
  <c r="J647" i="12"/>
  <c r="K647" i="12"/>
  <c r="L647" i="12"/>
  <c r="M647" i="12"/>
  <c r="N647" i="12"/>
  <c r="I648" i="12"/>
  <c r="J648" i="12"/>
  <c r="K648" i="12"/>
  <c r="L648" i="12"/>
  <c r="M648" i="12"/>
  <c r="N648" i="12"/>
  <c r="I649" i="12"/>
  <c r="J649" i="12"/>
  <c r="K649" i="12"/>
  <c r="L649" i="12"/>
  <c r="M649" i="12"/>
  <c r="N649" i="12"/>
  <c r="I650" i="12"/>
  <c r="J650" i="12"/>
  <c r="K650" i="12"/>
  <c r="L650" i="12"/>
  <c r="M650" i="12"/>
  <c r="N650" i="12"/>
  <c r="I651" i="12"/>
  <c r="J651" i="12"/>
  <c r="K651" i="12"/>
  <c r="L651" i="12"/>
  <c r="M651" i="12"/>
  <c r="N651" i="12"/>
  <c r="H648" i="12"/>
  <c r="H649" i="12"/>
  <c r="H650" i="12"/>
  <c r="H651" i="12"/>
  <c r="H647" i="12"/>
  <c r="I590" i="12"/>
  <c r="J590" i="12"/>
  <c r="K590" i="12"/>
  <c r="L590" i="12"/>
  <c r="M590" i="12"/>
  <c r="N590" i="12"/>
  <c r="I591" i="12"/>
  <c r="J591" i="12"/>
  <c r="K591" i="12"/>
  <c r="L591" i="12"/>
  <c r="M591" i="12"/>
  <c r="N591" i="12"/>
  <c r="I592" i="12"/>
  <c r="J592" i="12"/>
  <c r="K592" i="12"/>
  <c r="L592" i="12"/>
  <c r="M592" i="12"/>
  <c r="N592" i="12"/>
  <c r="I593" i="12"/>
  <c r="J593" i="12"/>
  <c r="K593" i="12"/>
  <c r="L593" i="12"/>
  <c r="M593" i="12"/>
  <c r="N593" i="12"/>
  <c r="I594" i="12"/>
  <c r="J594" i="12"/>
  <c r="K594" i="12"/>
  <c r="L594" i="12"/>
  <c r="M594" i="12"/>
  <c r="N594" i="12"/>
  <c r="H591" i="12"/>
  <c r="H592" i="12"/>
  <c r="H593" i="12"/>
  <c r="H594" i="12"/>
  <c r="H590" i="12"/>
  <c r="I488" i="12"/>
  <c r="J488" i="12"/>
  <c r="K488" i="12"/>
  <c r="L488" i="12"/>
  <c r="M488" i="12"/>
  <c r="N488" i="12"/>
  <c r="I489" i="12"/>
  <c r="J489" i="12"/>
  <c r="K489" i="12"/>
  <c r="L489" i="12"/>
  <c r="M489" i="12"/>
  <c r="N489" i="12"/>
  <c r="I490" i="12"/>
  <c r="J490" i="12"/>
  <c r="K490" i="12"/>
  <c r="L490" i="12"/>
  <c r="M490" i="12"/>
  <c r="N490" i="12"/>
  <c r="I491" i="12"/>
  <c r="J491" i="12"/>
  <c r="K491" i="12"/>
  <c r="L491" i="12"/>
  <c r="M491" i="12"/>
  <c r="N491" i="12"/>
  <c r="I492" i="12"/>
  <c r="J492" i="12"/>
  <c r="K492" i="12"/>
  <c r="L492" i="12"/>
  <c r="M492" i="12"/>
  <c r="N492" i="12"/>
  <c r="H489" i="12"/>
  <c r="H490" i="12"/>
  <c r="H491" i="12"/>
  <c r="H492" i="12"/>
  <c r="H488" i="12"/>
  <c r="I467" i="12"/>
  <c r="J467" i="12"/>
  <c r="K467" i="12"/>
  <c r="L467" i="12"/>
  <c r="M467" i="12"/>
  <c r="N467" i="12"/>
  <c r="I468" i="12"/>
  <c r="J468" i="12"/>
  <c r="K468" i="12"/>
  <c r="L468" i="12"/>
  <c r="M468" i="12"/>
  <c r="N468" i="12"/>
  <c r="I469" i="12"/>
  <c r="J469" i="12"/>
  <c r="K469" i="12"/>
  <c r="L469" i="12"/>
  <c r="M469" i="12"/>
  <c r="N469" i="12"/>
  <c r="I470" i="12"/>
  <c r="J470" i="12"/>
  <c r="K470" i="12"/>
  <c r="L470" i="12"/>
  <c r="M470" i="12"/>
  <c r="N470" i="12"/>
  <c r="I471" i="12"/>
  <c r="J471" i="12"/>
  <c r="K471" i="12"/>
  <c r="L471" i="12"/>
  <c r="M471" i="12"/>
  <c r="N471" i="12"/>
  <c r="H468" i="12"/>
  <c r="H469" i="12"/>
  <c r="H470" i="12"/>
  <c r="H471" i="12"/>
  <c r="H467" i="12"/>
  <c r="I431" i="12"/>
  <c r="J431" i="12"/>
  <c r="K431" i="12"/>
  <c r="L431" i="12"/>
  <c r="M431" i="12"/>
  <c r="N431" i="12"/>
  <c r="I432" i="12"/>
  <c r="J432" i="12"/>
  <c r="K432" i="12"/>
  <c r="L432" i="12"/>
  <c r="M432" i="12"/>
  <c r="N432" i="12"/>
  <c r="I433" i="12"/>
  <c r="J433" i="12"/>
  <c r="K433" i="12"/>
  <c r="L433" i="12"/>
  <c r="M433" i="12"/>
  <c r="N433" i="12"/>
  <c r="I434" i="12"/>
  <c r="J434" i="12"/>
  <c r="K434" i="12"/>
  <c r="L434" i="12"/>
  <c r="M434" i="12"/>
  <c r="N434" i="12"/>
  <c r="I435" i="12"/>
  <c r="J435" i="12"/>
  <c r="K435" i="12"/>
  <c r="L435" i="12"/>
  <c r="M435" i="12"/>
  <c r="N435" i="12"/>
  <c r="H432" i="12"/>
  <c r="H433" i="12"/>
  <c r="H434" i="12"/>
  <c r="H435" i="12"/>
  <c r="H431" i="12"/>
  <c r="N359" i="12"/>
  <c r="N360" i="12"/>
  <c r="N361" i="12"/>
  <c r="N362" i="12"/>
  <c r="N363" i="12"/>
  <c r="I359" i="12"/>
  <c r="J359" i="12"/>
  <c r="K359" i="12"/>
  <c r="L359" i="12"/>
  <c r="M359" i="12"/>
  <c r="I360" i="12"/>
  <c r="J360" i="12"/>
  <c r="K360" i="12"/>
  <c r="L360" i="12"/>
  <c r="M360" i="12"/>
  <c r="I361" i="12"/>
  <c r="J361" i="12"/>
  <c r="K361" i="12"/>
  <c r="L361" i="12"/>
  <c r="M361" i="12"/>
  <c r="I362" i="12"/>
  <c r="J362" i="12"/>
  <c r="K362" i="12"/>
  <c r="L362" i="12"/>
  <c r="M362" i="12"/>
  <c r="I363" i="12"/>
  <c r="J363" i="12"/>
  <c r="K363" i="12"/>
  <c r="L363" i="12"/>
  <c r="M363" i="12"/>
  <c r="H360" i="12"/>
  <c r="H361" i="12"/>
  <c r="H362" i="12"/>
  <c r="H363" i="12"/>
  <c r="H359" i="12"/>
  <c r="I308" i="12"/>
  <c r="J308" i="12"/>
  <c r="K308" i="12"/>
  <c r="L308" i="12"/>
  <c r="M308" i="12"/>
  <c r="N308" i="12"/>
  <c r="I309" i="12"/>
  <c r="J309" i="12"/>
  <c r="K309" i="12"/>
  <c r="L309" i="12"/>
  <c r="M309" i="12"/>
  <c r="N309" i="12"/>
  <c r="I310" i="12"/>
  <c r="J310" i="12"/>
  <c r="K310" i="12"/>
  <c r="L310" i="12"/>
  <c r="M310" i="12"/>
  <c r="N310" i="12"/>
  <c r="I311" i="12"/>
  <c r="J311" i="12"/>
  <c r="K311" i="12"/>
  <c r="L311" i="12"/>
  <c r="M311" i="12"/>
  <c r="N311" i="12"/>
  <c r="I312" i="12"/>
  <c r="J312" i="12"/>
  <c r="K312" i="12"/>
  <c r="L312" i="12"/>
  <c r="M312" i="12"/>
  <c r="N312" i="12"/>
  <c r="H309" i="12"/>
  <c r="H310" i="12"/>
  <c r="H311" i="12"/>
  <c r="H312" i="12"/>
  <c r="H308" i="12"/>
  <c r="H217" i="12"/>
  <c r="I217" i="12"/>
  <c r="J217" i="12"/>
  <c r="K217" i="12"/>
  <c r="L217" i="12"/>
  <c r="M217" i="12"/>
  <c r="N217" i="12"/>
  <c r="I218" i="12"/>
  <c r="J218" i="12"/>
  <c r="K218" i="12"/>
  <c r="L218" i="12"/>
  <c r="M218" i="12"/>
  <c r="N218" i="12"/>
  <c r="I219" i="12"/>
  <c r="J219" i="12"/>
  <c r="K219" i="12"/>
  <c r="L219" i="12"/>
  <c r="M219" i="12"/>
  <c r="N219" i="12"/>
  <c r="I220" i="12"/>
  <c r="J220" i="12"/>
  <c r="K220" i="12"/>
  <c r="L220" i="12"/>
  <c r="M220" i="12"/>
  <c r="N220" i="12"/>
  <c r="I221" i="12"/>
  <c r="J221" i="12"/>
  <c r="K221" i="12"/>
  <c r="L221" i="12"/>
  <c r="M221" i="12"/>
  <c r="N221" i="12"/>
  <c r="H218" i="12"/>
  <c r="H219" i="12"/>
  <c r="H220" i="12"/>
  <c r="H221" i="12"/>
  <c r="I191" i="12"/>
  <c r="J191" i="12"/>
  <c r="K191" i="12"/>
  <c r="L191" i="12"/>
  <c r="M191" i="12"/>
  <c r="N191" i="12"/>
  <c r="I192" i="12"/>
  <c r="J192" i="12"/>
  <c r="K192" i="12"/>
  <c r="L192" i="12"/>
  <c r="M192" i="12"/>
  <c r="N192" i="12"/>
  <c r="I193" i="12"/>
  <c r="J193" i="12"/>
  <c r="K193" i="12"/>
  <c r="L193" i="12"/>
  <c r="M193" i="12"/>
  <c r="N193" i="12"/>
  <c r="I194" i="12"/>
  <c r="J194" i="12"/>
  <c r="K194" i="12"/>
  <c r="L194" i="12"/>
  <c r="M194" i="12"/>
  <c r="N194" i="12"/>
  <c r="I195" i="12"/>
  <c r="J195" i="12"/>
  <c r="K195" i="12"/>
  <c r="L195" i="12"/>
  <c r="M195" i="12"/>
  <c r="N195" i="12"/>
  <c r="H192" i="12"/>
  <c r="H193" i="12"/>
  <c r="H194" i="12"/>
  <c r="H195" i="12"/>
  <c r="H191" i="12"/>
  <c r="I155" i="12"/>
  <c r="J155" i="12"/>
  <c r="K155" i="12"/>
  <c r="L155" i="12"/>
  <c r="M155" i="12"/>
  <c r="N155" i="12"/>
  <c r="I156" i="12"/>
  <c r="J156" i="12"/>
  <c r="K156" i="12"/>
  <c r="L156" i="12"/>
  <c r="M156" i="12"/>
  <c r="N156" i="12"/>
  <c r="I157" i="12"/>
  <c r="J157" i="12"/>
  <c r="K157" i="12"/>
  <c r="L157" i="12"/>
  <c r="M157" i="12"/>
  <c r="N157" i="12"/>
  <c r="I158" i="12"/>
  <c r="J158" i="12"/>
  <c r="K158" i="12"/>
  <c r="L158" i="12"/>
  <c r="M158" i="12"/>
  <c r="N158" i="12"/>
  <c r="I159" i="12"/>
  <c r="J159" i="12"/>
  <c r="K159" i="12"/>
  <c r="L159" i="12"/>
  <c r="M159" i="12"/>
  <c r="N159" i="12"/>
  <c r="H156" i="12"/>
  <c r="H157" i="12"/>
  <c r="H158" i="12"/>
  <c r="H159" i="12"/>
  <c r="H155" i="12"/>
  <c r="I144" i="12"/>
  <c r="J144" i="12"/>
  <c r="K144" i="12"/>
  <c r="L144" i="12"/>
  <c r="M144" i="12"/>
  <c r="N144" i="12"/>
  <c r="I145" i="12"/>
  <c r="J145" i="12"/>
  <c r="K145" i="12"/>
  <c r="L145" i="12"/>
  <c r="M145" i="12"/>
  <c r="N145" i="12"/>
  <c r="I146" i="12"/>
  <c r="J146" i="12"/>
  <c r="K146" i="12"/>
  <c r="L146" i="12"/>
  <c r="M146" i="12"/>
  <c r="N146" i="12"/>
  <c r="I147" i="12"/>
  <c r="J147" i="12"/>
  <c r="K147" i="12"/>
  <c r="L147" i="12"/>
  <c r="M147" i="12"/>
  <c r="N147" i="12"/>
  <c r="I148" i="12"/>
  <c r="J148" i="12"/>
  <c r="K148" i="12"/>
  <c r="L148" i="12"/>
  <c r="M148" i="12"/>
  <c r="N148" i="12"/>
  <c r="H145" i="12"/>
  <c r="H146" i="12"/>
  <c r="H147" i="12"/>
  <c r="H148" i="12"/>
  <c r="H144" i="12"/>
  <c r="I103" i="12"/>
  <c r="J103" i="12"/>
  <c r="K103" i="12"/>
  <c r="L103" i="12"/>
  <c r="M103" i="12"/>
  <c r="N103" i="12"/>
  <c r="I104" i="12"/>
  <c r="J104" i="12"/>
  <c r="K104" i="12"/>
  <c r="L104" i="12"/>
  <c r="M104" i="12"/>
  <c r="N104" i="12"/>
  <c r="I105" i="12"/>
  <c r="J105" i="12"/>
  <c r="K105" i="12"/>
  <c r="L105" i="12"/>
  <c r="M105" i="12"/>
  <c r="N105" i="12"/>
  <c r="I106" i="12"/>
  <c r="J106" i="12"/>
  <c r="K106" i="12"/>
  <c r="L106" i="12"/>
  <c r="M106" i="12"/>
  <c r="N106" i="12"/>
  <c r="I107" i="12"/>
  <c r="J107" i="12"/>
  <c r="K107" i="12"/>
  <c r="L107" i="12"/>
  <c r="M107" i="12"/>
  <c r="N107" i="12"/>
  <c r="H104" i="12"/>
  <c r="H105" i="12"/>
  <c r="H106" i="12"/>
  <c r="H107" i="12"/>
  <c r="H103" i="12"/>
  <c r="I62" i="12"/>
  <c r="J62" i="12"/>
  <c r="K62" i="12"/>
  <c r="L62" i="12"/>
  <c r="M62" i="12"/>
  <c r="N62" i="12"/>
  <c r="I63" i="12"/>
  <c r="J63" i="12"/>
  <c r="K63" i="12"/>
  <c r="L63" i="12"/>
  <c r="M63" i="12"/>
  <c r="N63" i="12"/>
  <c r="I64" i="12"/>
  <c r="J64" i="12"/>
  <c r="K64" i="12"/>
  <c r="L64" i="12"/>
  <c r="M64" i="12"/>
  <c r="N64" i="12"/>
  <c r="I65" i="12"/>
  <c r="J65" i="12"/>
  <c r="K65" i="12"/>
  <c r="L65" i="12"/>
  <c r="M65" i="12"/>
  <c r="N65" i="12"/>
  <c r="I66" i="12"/>
  <c r="J66" i="12"/>
  <c r="K66" i="12"/>
  <c r="L66" i="12"/>
  <c r="M66" i="12"/>
  <c r="N66" i="12"/>
  <c r="H63" i="12"/>
  <c r="H64" i="12"/>
  <c r="H65" i="12"/>
  <c r="H66" i="12"/>
  <c r="H62" i="12"/>
  <c r="I41" i="12"/>
  <c r="J41" i="12"/>
  <c r="K41" i="12"/>
  <c r="L41" i="12"/>
  <c r="M41" i="12"/>
  <c r="N41" i="12"/>
  <c r="I42" i="12"/>
  <c r="J42" i="12"/>
  <c r="K42" i="12"/>
  <c r="L42" i="12"/>
  <c r="M42" i="12"/>
  <c r="N42" i="12"/>
  <c r="I43" i="12"/>
  <c r="J43" i="12"/>
  <c r="K43" i="12"/>
  <c r="L43" i="12"/>
  <c r="M43" i="12"/>
  <c r="N43" i="12"/>
  <c r="I44" i="12"/>
  <c r="J44" i="12"/>
  <c r="K44" i="12"/>
  <c r="L44" i="12"/>
  <c r="M44" i="12"/>
  <c r="N44" i="12"/>
  <c r="I45" i="12"/>
  <c r="J45" i="12"/>
  <c r="K45" i="12"/>
  <c r="L45" i="12"/>
  <c r="M45" i="12"/>
  <c r="N45" i="12"/>
  <c r="H42" i="12"/>
  <c r="H43" i="12"/>
  <c r="H44" i="12"/>
  <c r="H45" i="12"/>
  <c r="H41" i="12"/>
  <c r="I25" i="12"/>
  <c r="J25" i="12"/>
  <c r="K25" i="12"/>
  <c r="L25" i="12"/>
  <c r="M25" i="12"/>
  <c r="N25" i="12"/>
  <c r="I26" i="12"/>
  <c r="J26" i="12"/>
  <c r="K26" i="12"/>
  <c r="L26" i="12"/>
  <c r="M26" i="12"/>
  <c r="N26" i="12"/>
  <c r="I27" i="12"/>
  <c r="J27" i="12"/>
  <c r="K27" i="12"/>
  <c r="L27" i="12"/>
  <c r="M27" i="12"/>
  <c r="N27" i="12"/>
  <c r="I28" i="12"/>
  <c r="J28" i="12"/>
  <c r="K28" i="12"/>
  <c r="L28" i="12"/>
  <c r="M28" i="12"/>
  <c r="N28" i="12"/>
  <c r="I29" i="12"/>
  <c r="J29" i="12"/>
  <c r="K29" i="12"/>
  <c r="L29" i="12"/>
  <c r="M29" i="12"/>
  <c r="N29" i="12"/>
  <c r="H26" i="12"/>
  <c r="H27" i="12"/>
  <c r="H28" i="12"/>
  <c r="H29" i="12"/>
  <c r="H25" i="12"/>
  <c r="I208" i="11"/>
  <c r="J208" i="11"/>
  <c r="K208" i="11"/>
  <c r="L208" i="11"/>
  <c r="M208" i="11"/>
  <c r="N208" i="11"/>
  <c r="I209" i="11"/>
  <c r="J209" i="11"/>
  <c r="K209" i="11"/>
  <c r="L209" i="11"/>
  <c r="M209" i="11"/>
  <c r="N209" i="11"/>
  <c r="I210" i="11"/>
  <c r="J210" i="11"/>
  <c r="K210" i="11"/>
  <c r="L210" i="11"/>
  <c r="M210" i="11"/>
  <c r="N210" i="11"/>
  <c r="I211" i="11"/>
  <c r="J211" i="11"/>
  <c r="K211" i="11"/>
  <c r="L211" i="11"/>
  <c r="M211" i="11"/>
  <c r="N211" i="11"/>
  <c r="I212" i="11"/>
  <c r="J212" i="11"/>
  <c r="K212" i="11"/>
  <c r="L212" i="11"/>
  <c r="M212" i="11"/>
  <c r="N212" i="11"/>
  <c r="H209" i="11"/>
  <c r="H210" i="11"/>
  <c r="H211" i="11"/>
  <c r="H212" i="11"/>
  <c r="H208" i="11"/>
  <c r="I192" i="11"/>
  <c r="J192" i="11"/>
  <c r="K192" i="11"/>
  <c r="L192" i="11"/>
  <c r="M192" i="11"/>
  <c r="N192" i="11"/>
  <c r="I193" i="11"/>
  <c r="J193" i="11"/>
  <c r="K193" i="11"/>
  <c r="L193" i="11"/>
  <c r="M193" i="11"/>
  <c r="N193" i="11"/>
  <c r="I194" i="11"/>
  <c r="J194" i="11"/>
  <c r="K194" i="11"/>
  <c r="L194" i="11"/>
  <c r="M194" i="11"/>
  <c r="N194" i="11"/>
  <c r="I195" i="11"/>
  <c r="J195" i="11"/>
  <c r="K195" i="11"/>
  <c r="L195" i="11"/>
  <c r="M195" i="11"/>
  <c r="N195" i="11"/>
  <c r="I196" i="11"/>
  <c r="J196" i="11"/>
  <c r="K196" i="11"/>
  <c r="L196" i="11"/>
  <c r="M196" i="11"/>
  <c r="N196" i="11"/>
  <c r="H193" i="11"/>
  <c r="H194" i="11"/>
  <c r="H195" i="11"/>
  <c r="H196" i="11"/>
  <c r="H192" i="11"/>
  <c r="I176" i="11"/>
  <c r="J176" i="11"/>
  <c r="K176" i="11"/>
  <c r="L176" i="11"/>
  <c r="M176" i="11"/>
  <c r="N176" i="11"/>
  <c r="I177" i="11"/>
  <c r="J177" i="11"/>
  <c r="K177" i="11"/>
  <c r="L177" i="11"/>
  <c r="M177" i="11"/>
  <c r="N177" i="11"/>
  <c r="I178" i="11"/>
  <c r="J178" i="11"/>
  <c r="K178" i="11"/>
  <c r="L178" i="11"/>
  <c r="M178" i="11"/>
  <c r="N178" i="11"/>
  <c r="I179" i="11"/>
  <c r="J179" i="11"/>
  <c r="K179" i="11"/>
  <c r="L179" i="11"/>
  <c r="M179" i="11"/>
  <c r="N179" i="11"/>
  <c r="I180" i="11"/>
  <c r="J180" i="11"/>
  <c r="K180" i="11"/>
  <c r="L180" i="11"/>
  <c r="M180" i="11"/>
  <c r="N180" i="11"/>
  <c r="H177" i="11"/>
  <c r="H178" i="11"/>
  <c r="H179" i="11"/>
  <c r="H180" i="11"/>
  <c r="H176" i="11"/>
  <c r="I79" i="11"/>
  <c r="J79" i="11"/>
  <c r="K79" i="11"/>
  <c r="L79" i="11"/>
  <c r="M79" i="11"/>
  <c r="N79" i="11"/>
  <c r="I80" i="11"/>
  <c r="J80" i="11"/>
  <c r="K80" i="11"/>
  <c r="L80" i="11"/>
  <c r="M80" i="11"/>
  <c r="N80" i="11"/>
  <c r="I81" i="11"/>
  <c r="J81" i="11"/>
  <c r="K81" i="11"/>
  <c r="L81" i="11"/>
  <c r="M81" i="11"/>
  <c r="N81" i="11"/>
  <c r="I82" i="11"/>
  <c r="J82" i="11"/>
  <c r="K82" i="11"/>
  <c r="L82" i="11"/>
  <c r="M82" i="11"/>
  <c r="N82" i="11"/>
  <c r="I83" i="11"/>
  <c r="J83" i="11"/>
  <c r="K83" i="11"/>
  <c r="L83" i="11"/>
  <c r="M83" i="11"/>
  <c r="N83" i="11"/>
  <c r="H80" i="11"/>
  <c r="H81" i="11"/>
  <c r="H82" i="11"/>
  <c r="H83" i="11"/>
  <c r="H79" i="11"/>
  <c r="I63" i="11"/>
  <c r="J63" i="11"/>
  <c r="K63" i="11"/>
  <c r="L63" i="11"/>
  <c r="M63" i="11"/>
  <c r="N63" i="11"/>
  <c r="I64" i="11"/>
  <c r="J64" i="11"/>
  <c r="K64" i="11"/>
  <c r="L64" i="11"/>
  <c r="M64" i="11"/>
  <c r="N64" i="11"/>
  <c r="I65" i="11"/>
  <c r="J65" i="11"/>
  <c r="K65" i="11"/>
  <c r="L65" i="11"/>
  <c r="M65" i="11"/>
  <c r="N65" i="11"/>
  <c r="I66" i="11"/>
  <c r="J66" i="11"/>
  <c r="K66" i="11"/>
  <c r="L66" i="11"/>
  <c r="M66" i="11"/>
  <c r="N66" i="11"/>
  <c r="I67" i="11"/>
  <c r="J67" i="11"/>
  <c r="K67" i="11"/>
  <c r="L67" i="11"/>
  <c r="M67" i="11"/>
  <c r="N67" i="11"/>
  <c r="H64" i="11"/>
  <c r="H65" i="11"/>
  <c r="H66" i="11"/>
  <c r="H67" i="11"/>
  <c r="H63" i="11"/>
  <c r="I37" i="11"/>
  <c r="J37" i="11"/>
  <c r="K37" i="11"/>
  <c r="L37" i="11"/>
  <c r="M37" i="11"/>
  <c r="N37" i="11"/>
  <c r="I38" i="11"/>
  <c r="J38" i="11"/>
  <c r="K38" i="11"/>
  <c r="L38" i="11"/>
  <c r="M38" i="11"/>
  <c r="N38" i="11"/>
  <c r="I39" i="11"/>
  <c r="J39" i="11"/>
  <c r="K39" i="11"/>
  <c r="L39" i="11"/>
  <c r="M39" i="11"/>
  <c r="N39" i="11"/>
  <c r="I40" i="11"/>
  <c r="J40" i="11"/>
  <c r="K40" i="11"/>
  <c r="L40" i="11"/>
  <c r="M40" i="11"/>
  <c r="N40" i="11"/>
  <c r="I41" i="11"/>
  <c r="J41" i="11"/>
  <c r="K41" i="11"/>
  <c r="L41" i="11"/>
  <c r="M41" i="11"/>
  <c r="N41" i="11"/>
  <c r="H38" i="11"/>
  <c r="H39" i="11"/>
  <c r="H40" i="11"/>
  <c r="H41" i="11"/>
  <c r="H37" i="11"/>
  <c r="I1732" i="10"/>
  <c r="J1732" i="10"/>
  <c r="K1732" i="10"/>
  <c r="L1732" i="10"/>
  <c r="M1732" i="10"/>
  <c r="N1732" i="10"/>
  <c r="I1733" i="10"/>
  <c r="J1733" i="10"/>
  <c r="K1733" i="10"/>
  <c r="L1733" i="10"/>
  <c r="M1733" i="10"/>
  <c r="N1733" i="10"/>
  <c r="I1734" i="10"/>
  <c r="J1734" i="10"/>
  <c r="K1734" i="10"/>
  <c r="L1734" i="10"/>
  <c r="M1734" i="10"/>
  <c r="N1734" i="10"/>
  <c r="I1735" i="10"/>
  <c r="J1735" i="10"/>
  <c r="K1735" i="10"/>
  <c r="L1735" i="10"/>
  <c r="M1735" i="10"/>
  <c r="N1735" i="10"/>
  <c r="I1736" i="10"/>
  <c r="J1736" i="10"/>
  <c r="K1736" i="10"/>
  <c r="L1736" i="10"/>
  <c r="M1736" i="10"/>
  <c r="N1736" i="10"/>
  <c r="H1733" i="10"/>
  <c r="H1734" i="10"/>
  <c r="H1735" i="10"/>
  <c r="H1736" i="10"/>
  <c r="H1732" i="10"/>
  <c r="I1696" i="10"/>
  <c r="J1696" i="10"/>
  <c r="K1696" i="10"/>
  <c r="L1696" i="10"/>
  <c r="M1696" i="10"/>
  <c r="N1696" i="10"/>
  <c r="I1697" i="10"/>
  <c r="J1697" i="10"/>
  <c r="K1697" i="10"/>
  <c r="L1697" i="10"/>
  <c r="M1697" i="10"/>
  <c r="N1697" i="10"/>
  <c r="I1698" i="10"/>
  <c r="J1698" i="10"/>
  <c r="K1698" i="10"/>
  <c r="L1698" i="10"/>
  <c r="M1698" i="10"/>
  <c r="N1698" i="10"/>
  <c r="I1699" i="10"/>
  <c r="J1699" i="10"/>
  <c r="K1699" i="10"/>
  <c r="L1699" i="10"/>
  <c r="M1699" i="10"/>
  <c r="N1699" i="10"/>
  <c r="I1700" i="10"/>
  <c r="J1700" i="10"/>
  <c r="K1700" i="10"/>
  <c r="L1700" i="10"/>
  <c r="M1700" i="10"/>
  <c r="N1700" i="10"/>
  <c r="H1697" i="10"/>
  <c r="H1698" i="10"/>
  <c r="H1699" i="10"/>
  <c r="H1700" i="10"/>
  <c r="H1696" i="10"/>
  <c r="I1650" i="10"/>
  <c r="J1650" i="10"/>
  <c r="K1650" i="10"/>
  <c r="L1650" i="10"/>
  <c r="M1650" i="10"/>
  <c r="N1650" i="10"/>
  <c r="I1651" i="10"/>
  <c r="J1651" i="10"/>
  <c r="K1651" i="10"/>
  <c r="L1651" i="10"/>
  <c r="M1651" i="10"/>
  <c r="N1651" i="10"/>
  <c r="I1652" i="10"/>
  <c r="J1652" i="10"/>
  <c r="K1652" i="10"/>
  <c r="L1652" i="10"/>
  <c r="M1652" i="10"/>
  <c r="N1652" i="10"/>
  <c r="I1653" i="10"/>
  <c r="J1653" i="10"/>
  <c r="K1653" i="10"/>
  <c r="L1653" i="10"/>
  <c r="M1653" i="10"/>
  <c r="N1653" i="10"/>
  <c r="I1654" i="10"/>
  <c r="J1654" i="10"/>
  <c r="K1654" i="10"/>
  <c r="L1654" i="10"/>
  <c r="M1654" i="10"/>
  <c r="N1654" i="10"/>
  <c r="H1651" i="10"/>
  <c r="H1652" i="10"/>
  <c r="H1653" i="10"/>
  <c r="H1654" i="10"/>
  <c r="H1650" i="10"/>
  <c r="I1574" i="10"/>
  <c r="J1574" i="10"/>
  <c r="K1574" i="10"/>
  <c r="L1574" i="10"/>
  <c r="M1574" i="10"/>
  <c r="N1574" i="10"/>
  <c r="I1575" i="10"/>
  <c r="J1575" i="10"/>
  <c r="K1575" i="10"/>
  <c r="L1575" i="10"/>
  <c r="M1575" i="10"/>
  <c r="N1575" i="10"/>
  <c r="I1576" i="10"/>
  <c r="J1576" i="10"/>
  <c r="K1576" i="10"/>
  <c r="L1576" i="10"/>
  <c r="M1576" i="10"/>
  <c r="N1576" i="10"/>
  <c r="I1577" i="10"/>
  <c r="J1577" i="10"/>
  <c r="K1577" i="10"/>
  <c r="L1577" i="10"/>
  <c r="M1577" i="10"/>
  <c r="N1577" i="10"/>
  <c r="I1578" i="10"/>
  <c r="J1578" i="10"/>
  <c r="K1578" i="10"/>
  <c r="L1578" i="10"/>
  <c r="M1578" i="10"/>
  <c r="N1578" i="10"/>
  <c r="H1575" i="10"/>
  <c r="H1576" i="10"/>
  <c r="H1577" i="10"/>
  <c r="H1578" i="10"/>
  <c r="H1574" i="10"/>
  <c r="I1473" i="10"/>
  <c r="J1473" i="10"/>
  <c r="K1473" i="10"/>
  <c r="L1473" i="10"/>
  <c r="M1473" i="10"/>
  <c r="N1473" i="10"/>
  <c r="I1474" i="10"/>
  <c r="J1474" i="10"/>
  <c r="K1474" i="10"/>
  <c r="L1474" i="10"/>
  <c r="M1474" i="10"/>
  <c r="N1474" i="10"/>
  <c r="I1475" i="10"/>
  <c r="J1475" i="10"/>
  <c r="K1475" i="10"/>
  <c r="L1475" i="10"/>
  <c r="M1475" i="10"/>
  <c r="N1475" i="10"/>
  <c r="I1476" i="10"/>
  <c r="J1476" i="10"/>
  <c r="K1476" i="10"/>
  <c r="L1476" i="10"/>
  <c r="M1476" i="10"/>
  <c r="N1476" i="10"/>
  <c r="I1477" i="10"/>
  <c r="J1477" i="10"/>
  <c r="K1477" i="10"/>
  <c r="L1477" i="10"/>
  <c r="M1477" i="10"/>
  <c r="N1477" i="10"/>
  <c r="H1474" i="10"/>
  <c r="H1475" i="10"/>
  <c r="H1476" i="10"/>
  <c r="H1477" i="10"/>
  <c r="H1473" i="10"/>
  <c r="I1422" i="10"/>
  <c r="J1422" i="10"/>
  <c r="K1422" i="10"/>
  <c r="L1422" i="10"/>
  <c r="M1422" i="10"/>
  <c r="N1422" i="10"/>
  <c r="I1423" i="10"/>
  <c r="J1423" i="10"/>
  <c r="K1423" i="10"/>
  <c r="L1423" i="10"/>
  <c r="M1423" i="10"/>
  <c r="N1423" i="10"/>
  <c r="I1424" i="10"/>
  <c r="J1424" i="10"/>
  <c r="K1424" i="10"/>
  <c r="L1424" i="10"/>
  <c r="M1424" i="10"/>
  <c r="N1424" i="10"/>
  <c r="I1425" i="10"/>
  <c r="J1425" i="10"/>
  <c r="K1425" i="10"/>
  <c r="L1425" i="10"/>
  <c r="M1425" i="10"/>
  <c r="N1425" i="10"/>
  <c r="I1426" i="10"/>
  <c r="J1426" i="10"/>
  <c r="K1426" i="10"/>
  <c r="L1426" i="10"/>
  <c r="M1426" i="10"/>
  <c r="N1426" i="10"/>
  <c r="H1423" i="10"/>
  <c r="H1424" i="10"/>
  <c r="H1425" i="10"/>
  <c r="H1426" i="10"/>
  <c r="H1422" i="10"/>
  <c r="I1351" i="10"/>
  <c r="J1351" i="10"/>
  <c r="K1351" i="10"/>
  <c r="L1351" i="10"/>
  <c r="M1351" i="10"/>
  <c r="N1351" i="10"/>
  <c r="I1352" i="10"/>
  <c r="J1352" i="10"/>
  <c r="K1352" i="10"/>
  <c r="L1352" i="10"/>
  <c r="M1352" i="10"/>
  <c r="N1352" i="10"/>
  <c r="I1353" i="10"/>
  <c r="J1353" i="10"/>
  <c r="K1353" i="10"/>
  <c r="L1353" i="10"/>
  <c r="M1353" i="10"/>
  <c r="N1353" i="10"/>
  <c r="I1354" i="10"/>
  <c r="J1354" i="10"/>
  <c r="K1354" i="10"/>
  <c r="L1354" i="10"/>
  <c r="M1354" i="10"/>
  <c r="N1354" i="10"/>
  <c r="I1355" i="10"/>
  <c r="J1355" i="10"/>
  <c r="K1355" i="10"/>
  <c r="L1355" i="10"/>
  <c r="M1355" i="10"/>
  <c r="N1355" i="10"/>
  <c r="H1352" i="10"/>
  <c r="H1353" i="10"/>
  <c r="H1354" i="10"/>
  <c r="H1355" i="10"/>
  <c r="H1351" i="10"/>
  <c r="I1305" i="10"/>
  <c r="J1305" i="10"/>
  <c r="K1305" i="10"/>
  <c r="L1305" i="10"/>
  <c r="M1305" i="10"/>
  <c r="N1305" i="10"/>
  <c r="I1306" i="10"/>
  <c r="J1306" i="10"/>
  <c r="K1306" i="10"/>
  <c r="L1306" i="10"/>
  <c r="M1306" i="10"/>
  <c r="N1306" i="10"/>
  <c r="I1307" i="10"/>
  <c r="J1307" i="10"/>
  <c r="K1307" i="10"/>
  <c r="L1307" i="10"/>
  <c r="M1307" i="10"/>
  <c r="N1307" i="10"/>
  <c r="I1308" i="10"/>
  <c r="J1308" i="10"/>
  <c r="K1308" i="10"/>
  <c r="L1308" i="10"/>
  <c r="M1308" i="10"/>
  <c r="N1308" i="10"/>
  <c r="I1309" i="10"/>
  <c r="J1309" i="10"/>
  <c r="K1309" i="10"/>
  <c r="L1309" i="10"/>
  <c r="M1309" i="10"/>
  <c r="N1309" i="10"/>
  <c r="H1306" i="10"/>
  <c r="H1307" i="10"/>
  <c r="H1308" i="10"/>
  <c r="H1309" i="10"/>
  <c r="H1305" i="10"/>
  <c r="I1219" i="10"/>
  <c r="J1219" i="10"/>
  <c r="K1219" i="10"/>
  <c r="L1219" i="10"/>
  <c r="M1219" i="10"/>
  <c r="N1219" i="10"/>
  <c r="I1220" i="10"/>
  <c r="J1220" i="10"/>
  <c r="K1220" i="10"/>
  <c r="L1220" i="10"/>
  <c r="M1220" i="10"/>
  <c r="N1220" i="10"/>
  <c r="I1221" i="10"/>
  <c r="J1221" i="10"/>
  <c r="K1221" i="10"/>
  <c r="L1221" i="10"/>
  <c r="M1221" i="10"/>
  <c r="N1221" i="10"/>
  <c r="I1222" i="10"/>
  <c r="J1222" i="10"/>
  <c r="K1222" i="10"/>
  <c r="L1222" i="10"/>
  <c r="M1222" i="10"/>
  <c r="N1222" i="10"/>
  <c r="I1223" i="10"/>
  <c r="J1223" i="10"/>
  <c r="K1223" i="10"/>
  <c r="L1223" i="10"/>
  <c r="M1223" i="10"/>
  <c r="N1223" i="10"/>
  <c r="H1220" i="10"/>
  <c r="H1221" i="10"/>
  <c r="H1222" i="10"/>
  <c r="H1223" i="10"/>
  <c r="H1219" i="10"/>
  <c r="I1178" i="10"/>
  <c r="J1178" i="10"/>
  <c r="K1178" i="10"/>
  <c r="L1178" i="10"/>
  <c r="M1178" i="10"/>
  <c r="N1178" i="10"/>
  <c r="I1179" i="10"/>
  <c r="J1179" i="10"/>
  <c r="K1179" i="10"/>
  <c r="L1179" i="10"/>
  <c r="M1179" i="10"/>
  <c r="N1179" i="10"/>
  <c r="I1180" i="10"/>
  <c r="J1180" i="10"/>
  <c r="K1180" i="10"/>
  <c r="L1180" i="10"/>
  <c r="M1180" i="10"/>
  <c r="N1180" i="10"/>
  <c r="I1181" i="10"/>
  <c r="J1181" i="10"/>
  <c r="K1181" i="10"/>
  <c r="L1181" i="10"/>
  <c r="M1181" i="10"/>
  <c r="N1181" i="10"/>
  <c r="I1182" i="10"/>
  <c r="J1182" i="10"/>
  <c r="K1182" i="10"/>
  <c r="L1182" i="10"/>
  <c r="M1182" i="10"/>
  <c r="N1182" i="10"/>
  <c r="H1179" i="10"/>
  <c r="H1180" i="10"/>
  <c r="H1181" i="10"/>
  <c r="H1182" i="10"/>
  <c r="H1178" i="10"/>
  <c r="I1102" i="10"/>
  <c r="J1102" i="10"/>
  <c r="K1102" i="10"/>
  <c r="L1102" i="10"/>
  <c r="M1102" i="10"/>
  <c r="N1102" i="10"/>
  <c r="I1103" i="10"/>
  <c r="J1103" i="10"/>
  <c r="K1103" i="10"/>
  <c r="L1103" i="10"/>
  <c r="M1103" i="10"/>
  <c r="N1103" i="10"/>
  <c r="I1104" i="10"/>
  <c r="J1104" i="10"/>
  <c r="K1104" i="10"/>
  <c r="L1104" i="10"/>
  <c r="M1104" i="10"/>
  <c r="N1104" i="10"/>
  <c r="I1105" i="10"/>
  <c r="J1105" i="10"/>
  <c r="K1105" i="10"/>
  <c r="L1105" i="10"/>
  <c r="M1105" i="10"/>
  <c r="N1105" i="10"/>
  <c r="I1106" i="10"/>
  <c r="J1106" i="10"/>
  <c r="K1106" i="10"/>
  <c r="L1106" i="10"/>
  <c r="M1106" i="10"/>
  <c r="N1106" i="10"/>
  <c r="H1103" i="10"/>
  <c r="H1104" i="10"/>
  <c r="H1105" i="10"/>
  <c r="H1106" i="10"/>
  <c r="H1102" i="10"/>
  <c r="I1016" i="10"/>
  <c r="J1016" i="10"/>
  <c r="K1016" i="10"/>
  <c r="L1016" i="10"/>
  <c r="M1016" i="10"/>
  <c r="N1016" i="10"/>
  <c r="I1017" i="10"/>
  <c r="J1017" i="10"/>
  <c r="K1017" i="10"/>
  <c r="L1017" i="10"/>
  <c r="M1017" i="10"/>
  <c r="N1017" i="10"/>
  <c r="I1018" i="10"/>
  <c r="J1018" i="10"/>
  <c r="K1018" i="10"/>
  <c r="L1018" i="10"/>
  <c r="M1018" i="10"/>
  <c r="N1018" i="10"/>
  <c r="I1019" i="10"/>
  <c r="J1019" i="10"/>
  <c r="K1019" i="10"/>
  <c r="L1019" i="10"/>
  <c r="M1019" i="10"/>
  <c r="N1019" i="10"/>
  <c r="I1020" i="10"/>
  <c r="J1020" i="10"/>
  <c r="K1020" i="10"/>
  <c r="L1020" i="10"/>
  <c r="M1020" i="10"/>
  <c r="N1020" i="10"/>
  <c r="H1017" i="10"/>
  <c r="H1018" i="10"/>
  <c r="H1019" i="10"/>
  <c r="H1020" i="10"/>
  <c r="H1016" i="10"/>
  <c r="I940" i="10"/>
  <c r="J940" i="10"/>
  <c r="K940" i="10"/>
  <c r="L940" i="10"/>
  <c r="M940" i="10"/>
  <c r="N940" i="10"/>
  <c r="I941" i="10"/>
  <c r="J941" i="10"/>
  <c r="K941" i="10"/>
  <c r="L941" i="10"/>
  <c r="M941" i="10"/>
  <c r="N941" i="10"/>
  <c r="I942" i="10"/>
  <c r="J942" i="10"/>
  <c r="K942" i="10"/>
  <c r="L942" i="10"/>
  <c r="M942" i="10"/>
  <c r="N942" i="10"/>
  <c r="I943" i="10"/>
  <c r="J943" i="10"/>
  <c r="K943" i="10"/>
  <c r="L943" i="10"/>
  <c r="M943" i="10"/>
  <c r="N943" i="10"/>
  <c r="I944" i="10"/>
  <c r="J944" i="10"/>
  <c r="K944" i="10"/>
  <c r="L944" i="10"/>
  <c r="M944" i="10"/>
  <c r="N944" i="10"/>
  <c r="H941" i="10"/>
  <c r="H942" i="10"/>
  <c r="H943" i="10"/>
  <c r="H944" i="10"/>
  <c r="H940" i="10"/>
  <c r="I849" i="10"/>
  <c r="J849" i="10"/>
  <c r="K849" i="10"/>
  <c r="L849" i="10"/>
  <c r="M849" i="10"/>
  <c r="N849" i="10"/>
  <c r="I850" i="10"/>
  <c r="J850" i="10"/>
  <c r="K850" i="10"/>
  <c r="L850" i="10"/>
  <c r="M850" i="10"/>
  <c r="N850" i="10"/>
  <c r="I851" i="10"/>
  <c r="J851" i="10"/>
  <c r="K851" i="10"/>
  <c r="L851" i="10"/>
  <c r="M851" i="10"/>
  <c r="N851" i="10"/>
  <c r="I852" i="10"/>
  <c r="J852" i="10"/>
  <c r="K852" i="10"/>
  <c r="L852" i="10"/>
  <c r="M852" i="10"/>
  <c r="N852" i="10"/>
  <c r="I853" i="10"/>
  <c r="J853" i="10"/>
  <c r="K853" i="10"/>
  <c r="L853" i="10"/>
  <c r="M853" i="10"/>
  <c r="N853" i="10"/>
  <c r="H850" i="10"/>
  <c r="H851" i="10"/>
  <c r="H852" i="10"/>
  <c r="H853" i="10"/>
  <c r="H849" i="10"/>
  <c r="I778" i="10"/>
  <c r="J778" i="10"/>
  <c r="K778" i="10"/>
  <c r="L778" i="10"/>
  <c r="M778" i="10"/>
  <c r="N778" i="10"/>
  <c r="I779" i="10"/>
  <c r="J779" i="10"/>
  <c r="K779" i="10"/>
  <c r="L779" i="10"/>
  <c r="M779" i="10"/>
  <c r="N779" i="10"/>
  <c r="I780" i="10"/>
  <c r="J780" i="10"/>
  <c r="K780" i="10"/>
  <c r="L780" i="10"/>
  <c r="M780" i="10"/>
  <c r="N780" i="10"/>
  <c r="I781" i="10"/>
  <c r="J781" i="10"/>
  <c r="K781" i="10"/>
  <c r="L781" i="10"/>
  <c r="M781" i="10"/>
  <c r="N781" i="10"/>
  <c r="I782" i="10"/>
  <c r="J782" i="10"/>
  <c r="K782" i="10"/>
  <c r="L782" i="10"/>
  <c r="M782" i="10"/>
  <c r="N782" i="10"/>
  <c r="H779" i="10"/>
  <c r="H780" i="10"/>
  <c r="H781" i="10"/>
  <c r="H782" i="10"/>
  <c r="H778" i="10"/>
  <c r="I662" i="10"/>
  <c r="J662" i="10"/>
  <c r="K662" i="10"/>
  <c r="L662" i="10"/>
  <c r="M662" i="10"/>
  <c r="N662" i="10"/>
  <c r="I663" i="10"/>
  <c r="J663" i="10"/>
  <c r="K663" i="10"/>
  <c r="L663" i="10"/>
  <c r="M663" i="10"/>
  <c r="N663" i="10"/>
  <c r="I664" i="10"/>
  <c r="J664" i="10"/>
  <c r="K664" i="10"/>
  <c r="L664" i="10"/>
  <c r="M664" i="10"/>
  <c r="N664" i="10"/>
  <c r="I665" i="10"/>
  <c r="J665" i="10"/>
  <c r="K665" i="10"/>
  <c r="L665" i="10"/>
  <c r="M665" i="10"/>
  <c r="N665" i="10"/>
  <c r="I666" i="10"/>
  <c r="J666" i="10"/>
  <c r="K666" i="10"/>
  <c r="L666" i="10"/>
  <c r="M666" i="10"/>
  <c r="N666" i="10"/>
  <c r="H663" i="10"/>
  <c r="H664" i="10"/>
  <c r="H665" i="10"/>
  <c r="H666" i="10"/>
  <c r="H662" i="10"/>
  <c r="I581" i="10"/>
  <c r="J581" i="10"/>
  <c r="K581" i="10"/>
  <c r="L581" i="10"/>
  <c r="M581" i="10"/>
  <c r="N581" i="10"/>
  <c r="I582" i="10"/>
  <c r="J582" i="10"/>
  <c r="K582" i="10"/>
  <c r="L582" i="10"/>
  <c r="M582" i="10"/>
  <c r="N582" i="10"/>
  <c r="I583" i="10"/>
  <c r="J583" i="10"/>
  <c r="K583" i="10"/>
  <c r="L583" i="10"/>
  <c r="M583" i="10"/>
  <c r="N583" i="10"/>
  <c r="I584" i="10"/>
  <c r="J584" i="10"/>
  <c r="K584" i="10"/>
  <c r="L584" i="10"/>
  <c r="M584" i="10"/>
  <c r="N584" i="10"/>
  <c r="I585" i="10"/>
  <c r="J585" i="10"/>
  <c r="K585" i="10"/>
  <c r="L585" i="10"/>
  <c r="M585" i="10"/>
  <c r="N585" i="10"/>
  <c r="H582" i="10"/>
  <c r="H583" i="10"/>
  <c r="H584" i="10"/>
  <c r="H585" i="10"/>
  <c r="H581" i="10"/>
  <c r="I545" i="10"/>
  <c r="J545" i="10"/>
  <c r="K545" i="10"/>
  <c r="L545" i="10"/>
  <c r="M545" i="10"/>
  <c r="N545" i="10"/>
  <c r="I546" i="10"/>
  <c r="J546" i="10"/>
  <c r="K546" i="10"/>
  <c r="L546" i="10"/>
  <c r="M546" i="10"/>
  <c r="N546" i="10"/>
  <c r="I547" i="10"/>
  <c r="J547" i="10"/>
  <c r="K547" i="10"/>
  <c r="L547" i="10"/>
  <c r="M547" i="10"/>
  <c r="N547" i="10"/>
  <c r="I548" i="10"/>
  <c r="J548" i="10"/>
  <c r="K548" i="10"/>
  <c r="L548" i="10"/>
  <c r="M548" i="10"/>
  <c r="N548" i="10"/>
  <c r="I549" i="10"/>
  <c r="J549" i="10"/>
  <c r="K549" i="10"/>
  <c r="L549" i="10"/>
  <c r="M549" i="10"/>
  <c r="N549" i="10"/>
  <c r="H546" i="10"/>
  <c r="H547" i="10"/>
  <c r="H548" i="10"/>
  <c r="H549" i="10"/>
  <c r="H545" i="10"/>
  <c r="I469" i="10"/>
  <c r="J469" i="10"/>
  <c r="K469" i="10"/>
  <c r="L469" i="10"/>
  <c r="M469" i="10"/>
  <c r="N469" i="10"/>
  <c r="I470" i="10"/>
  <c r="J470" i="10"/>
  <c r="K470" i="10"/>
  <c r="L470" i="10"/>
  <c r="M470" i="10"/>
  <c r="N470" i="10"/>
  <c r="I471" i="10"/>
  <c r="J471" i="10"/>
  <c r="K471" i="10"/>
  <c r="L471" i="10"/>
  <c r="M471" i="10"/>
  <c r="N471" i="10"/>
  <c r="I472" i="10"/>
  <c r="J472" i="10"/>
  <c r="K472" i="10"/>
  <c r="L472" i="10"/>
  <c r="M472" i="10"/>
  <c r="N472" i="10"/>
  <c r="I473" i="10"/>
  <c r="J473" i="10"/>
  <c r="K473" i="10"/>
  <c r="L473" i="10"/>
  <c r="M473" i="10"/>
  <c r="N473" i="10"/>
  <c r="H470" i="10"/>
  <c r="H471" i="10"/>
  <c r="H472" i="10"/>
  <c r="H473" i="10"/>
  <c r="H469" i="10"/>
  <c r="I393" i="10"/>
  <c r="J393" i="10"/>
  <c r="K393" i="10"/>
  <c r="L393" i="10"/>
  <c r="M393" i="10"/>
  <c r="N393" i="10"/>
  <c r="I394" i="10"/>
  <c r="J394" i="10"/>
  <c r="K394" i="10"/>
  <c r="L394" i="10"/>
  <c r="M394" i="10"/>
  <c r="N394" i="10"/>
  <c r="I395" i="10"/>
  <c r="J395" i="10"/>
  <c r="K395" i="10"/>
  <c r="L395" i="10"/>
  <c r="M395" i="10"/>
  <c r="N395" i="10"/>
  <c r="I396" i="10"/>
  <c r="J396" i="10"/>
  <c r="K396" i="10"/>
  <c r="L396" i="10"/>
  <c r="M396" i="10"/>
  <c r="N396" i="10"/>
  <c r="I397" i="10"/>
  <c r="J397" i="10"/>
  <c r="K397" i="10"/>
  <c r="L397" i="10"/>
  <c r="M397" i="10"/>
  <c r="N397" i="10"/>
  <c r="H394" i="10"/>
  <c r="H395" i="10"/>
  <c r="H396" i="10"/>
  <c r="H397" i="10"/>
  <c r="H393" i="10"/>
  <c r="I332" i="10"/>
  <c r="J332" i="10"/>
  <c r="K332" i="10"/>
  <c r="L332" i="10"/>
  <c r="M332" i="10"/>
  <c r="N332" i="10"/>
  <c r="I333" i="10"/>
  <c r="J333" i="10"/>
  <c r="K333" i="10"/>
  <c r="L333" i="10"/>
  <c r="M333" i="10"/>
  <c r="N333" i="10"/>
  <c r="I334" i="10"/>
  <c r="J334" i="10"/>
  <c r="K334" i="10"/>
  <c r="L334" i="10"/>
  <c r="M334" i="10"/>
  <c r="N334" i="10"/>
  <c r="I335" i="10"/>
  <c r="J335" i="10"/>
  <c r="K335" i="10"/>
  <c r="L335" i="10"/>
  <c r="M335" i="10"/>
  <c r="N335" i="10"/>
  <c r="I336" i="10"/>
  <c r="J336" i="10"/>
  <c r="K336" i="10"/>
  <c r="L336" i="10"/>
  <c r="M336" i="10"/>
  <c r="N336" i="10"/>
  <c r="H333" i="10"/>
  <c r="H334" i="10"/>
  <c r="H335" i="10"/>
  <c r="H336" i="10"/>
  <c r="H332" i="10"/>
  <c r="I246" i="10"/>
  <c r="J246" i="10"/>
  <c r="K246" i="10"/>
  <c r="L246" i="10"/>
  <c r="M246" i="10"/>
  <c r="N246" i="10"/>
  <c r="I247" i="10"/>
  <c r="J247" i="10"/>
  <c r="K247" i="10"/>
  <c r="L247" i="10"/>
  <c r="M247" i="10"/>
  <c r="N247" i="10"/>
  <c r="I248" i="10"/>
  <c r="J248" i="10"/>
  <c r="K248" i="10"/>
  <c r="L248" i="10"/>
  <c r="M248" i="10"/>
  <c r="N248" i="10"/>
  <c r="I249" i="10"/>
  <c r="J249" i="10"/>
  <c r="K249" i="10"/>
  <c r="L249" i="10"/>
  <c r="M249" i="10"/>
  <c r="N249" i="10"/>
  <c r="I250" i="10"/>
  <c r="J250" i="10"/>
  <c r="K250" i="10"/>
  <c r="L250" i="10"/>
  <c r="M250" i="10"/>
  <c r="N250" i="10"/>
  <c r="H247" i="10"/>
  <c r="H248" i="10"/>
  <c r="H249" i="10"/>
  <c r="H250" i="10"/>
  <c r="H246" i="10"/>
  <c r="I155" i="10"/>
  <c r="J155" i="10"/>
  <c r="K155" i="10"/>
  <c r="L155" i="10"/>
  <c r="M155" i="10"/>
  <c r="N155" i="10"/>
  <c r="I156" i="10"/>
  <c r="J156" i="10"/>
  <c r="K156" i="10"/>
  <c r="L156" i="10"/>
  <c r="M156" i="10"/>
  <c r="N156" i="10"/>
  <c r="I157" i="10"/>
  <c r="J157" i="10"/>
  <c r="K157" i="10"/>
  <c r="L157" i="10"/>
  <c r="M157" i="10"/>
  <c r="N157" i="10"/>
  <c r="I158" i="10"/>
  <c r="J158" i="10"/>
  <c r="K158" i="10"/>
  <c r="L158" i="10"/>
  <c r="M158" i="10"/>
  <c r="N158" i="10"/>
  <c r="I159" i="10"/>
  <c r="J159" i="10"/>
  <c r="K159" i="10"/>
  <c r="L159" i="10"/>
  <c r="M159" i="10"/>
  <c r="N159" i="10"/>
  <c r="H156" i="10"/>
  <c r="H157" i="10"/>
  <c r="H158" i="10"/>
  <c r="H159" i="10"/>
  <c r="H155" i="10"/>
  <c r="I2237" i="9"/>
  <c r="J2237" i="9"/>
  <c r="K2237" i="9"/>
  <c r="L2237" i="9"/>
  <c r="M2237" i="9"/>
  <c r="N2237" i="9"/>
  <c r="I2238" i="9"/>
  <c r="J2238" i="9"/>
  <c r="K2238" i="9"/>
  <c r="L2238" i="9"/>
  <c r="M2238" i="9"/>
  <c r="N2238" i="9"/>
  <c r="I2239" i="9"/>
  <c r="J2239" i="9"/>
  <c r="K2239" i="9"/>
  <c r="L2239" i="9"/>
  <c r="M2239" i="9"/>
  <c r="N2239" i="9"/>
  <c r="I2240" i="9"/>
  <c r="J2240" i="9"/>
  <c r="K2240" i="9"/>
  <c r="L2240" i="9"/>
  <c r="M2240" i="9"/>
  <c r="N2240" i="9"/>
  <c r="I2241" i="9"/>
  <c r="J2241" i="9"/>
  <c r="K2241" i="9"/>
  <c r="L2241" i="9"/>
  <c r="M2241" i="9"/>
  <c r="N2241" i="9"/>
  <c r="H2238" i="9"/>
  <c r="H2239" i="9"/>
  <c r="H2240" i="9"/>
  <c r="H2241" i="9"/>
  <c r="H2237" i="9"/>
  <c r="I2206" i="9"/>
  <c r="J2206" i="9"/>
  <c r="K2206" i="9"/>
  <c r="L2206" i="9"/>
  <c r="M2206" i="9"/>
  <c r="N2206" i="9"/>
  <c r="I2207" i="9"/>
  <c r="J2207" i="9"/>
  <c r="K2207" i="9"/>
  <c r="L2207" i="9"/>
  <c r="M2207" i="9"/>
  <c r="N2207" i="9"/>
  <c r="I2208" i="9"/>
  <c r="J2208" i="9"/>
  <c r="K2208" i="9"/>
  <c r="L2208" i="9"/>
  <c r="M2208" i="9"/>
  <c r="N2208" i="9"/>
  <c r="I2209" i="9"/>
  <c r="J2209" i="9"/>
  <c r="K2209" i="9"/>
  <c r="L2209" i="9"/>
  <c r="M2209" i="9"/>
  <c r="N2209" i="9"/>
  <c r="I2210" i="9"/>
  <c r="J2210" i="9"/>
  <c r="K2210" i="9"/>
  <c r="L2210" i="9"/>
  <c r="M2210" i="9"/>
  <c r="N2210" i="9"/>
  <c r="H2207" i="9"/>
  <c r="H2208" i="9"/>
  <c r="H2209" i="9"/>
  <c r="H2210" i="9"/>
  <c r="H2206" i="9"/>
  <c r="I2185" i="9"/>
  <c r="J2185" i="9"/>
  <c r="K2185" i="9"/>
  <c r="L2185" i="9"/>
  <c r="M2185" i="9"/>
  <c r="N2185" i="9"/>
  <c r="I2186" i="9"/>
  <c r="J2186" i="9"/>
  <c r="K2186" i="9"/>
  <c r="L2186" i="9"/>
  <c r="M2186" i="9"/>
  <c r="N2186" i="9"/>
  <c r="I2187" i="9"/>
  <c r="J2187" i="9"/>
  <c r="K2187" i="9"/>
  <c r="L2187" i="9"/>
  <c r="M2187" i="9"/>
  <c r="N2187" i="9"/>
  <c r="I2188" i="9"/>
  <c r="J2188" i="9"/>
  <c r="K2188" i="9"/>
  <c r="L2188" i="9"/>
  <c r="M2188" i="9"/>
  <c r="N2188" i="9"/>
  <c r="I2189" i="9"/>
  <c r="J2189" i="9"/>
  <c r="K2189" i="9"/>
  <c r="L2189" i="9"/>
  <c r="M2189" i="9"/>
  <c r="N2189" i="9"/>
  <c r="H2186" i="9"/>
  <c r="H2187" i="9"/>
  <c r="H2188" i="9"/>
  <c r="H2189" i="9"/>
  <c r="H2185" i="9"/>
  <c r="I2119" i="9"/>
  <c r="J2119" i="9"/>
  <c r="K2119" i="9"/>
  <c r="L2119" i="9"/>
  <c r="M2119" i="9"/>
  <c r="N2119" i="9"/>
  <c r="I2120" i="9"/>
  <c r="J2120" i="9"/>
  <c r="K2120" i="9"/>
  <c r="L2120" i="9"/>
  <c r="M2120" i="9"/>
  <c r="N2120" i="9"/>
  <c r="I2121" i="9"/>
  <c r="J2121" i="9"/>
  <c r="K2121" i="9"/>
  <c r="L2121" i="9"/>
  <c r="M2121" i="9"/>
  <c r="N2121" i="9"/>
  <c r="I2122" i="9"/>
  <c r="J2122" i="9"/>
  <c r="K2122" i="9"/>
  <c r="L2122" i="9"/>
  <c r="M2122" i="9"/>
  <c r="N2122" i="9"/>
  <c r="I2123" i="9"/>
  <c r="J2123" i="9"/>
  <c r="K2123" i="9"/>
  <c r="L2123" i="9"/>
  <c r="M2123" i="9"/>
  <c r="N2123" i="9"/>
  <c r="H2120" i="9"/>
  <c r="H2121" i="9"/>
  <c r="H2122" i="9"/>
  <c r="H2123" i="9"/>
  <c r="H2119" i="9"/>
  <c r="I1993" i="9"/>
  <c r="J1993" i="9"/>
  <c r="K1993" i="9"/>
  <c r="L1993" i="9"/>
  <c r="M1993" i="9"/>
  <c r="N1993" i="9"/>
  <c r="I1994" i="9"/>
  <c r="J1994" i="9"/>
  <c r="K1994" i="9"/>
  <c r="L1994" i="9"/>
  <c r="M1994" i="9"/>
  <c r="N1994" i="9"/>
  <c r="I1995" i="9"/>
  <c r="J1995" i="9"/>
  <c r="K1995" i="9"/>
  <c r="L1995" i="9"/>
  <c r="M1995" i="9"/>
  <c r="N1995" i="9"/>
  <c r="I1996" i="9"/>
  <c r="J1996" i="9"/>
  <c r="K1996" i="9"/>
  <c r="L1996" i="9"/>
  <c r="M1996" i="9"/>
  <c r="N1996" i="9"/>
  <c r="I1997" i="9"/>
  <c r="J1997" i="9"/>
  <c r="K1997" i="9"/>
  <c r="L1997" i="9"/>
  <c r="M1997" i="9"/>
  <c r="N1997" i="9"/>
  <c r="H1994" i="9"/>
  <c r="H1995" i="9"/>
  <c r="H1996" i="9"/>
  <c r="H1997" i="9"/>
  <c r="H1993" i="9"/>
  <c r="I1947" i="9"/>
  <c r="J1947" i="9"/>
  <c r="K1947" i="9"/>
  <c r="L1947" i="9"/>
  <c r="M1947" i="9"/>
  <c r="N1947" i="9"/>
  <c r="I1948" i="9"/>
  <c r="J1948" i="9"/>
  <c r="K1948" i="9"/>
  <c r="L1948" i="9"/>
  <c r="M1948" i="9"/>
  <c r="N1948" i="9"/>
  <c r="I1949" i="9"/>
  <c r="J1949" i="9"/>
  <c r="K1949" i="9"/>
  <c r="L1949" i="9"/>
  <c r="M1949" i="9"/>
  <c r="N1949" i="9"/>
  <c r="I1950" i="9"/>
  <c r="J1950" i="9"/>
  <c r="K1950" i="9"/>
  <c r="L1950" i="9"/>
  <c r="M1950" i="9"/>
  <c r="N1950" i="9"/>
  <c r="I1951" i="9"/>
  <c r="J1951" i="9"/>
  <c r="K1951" i="9"/>
  <c r="L1951" i="9"/>
  <c r="M1951" i="9"/>
  <c r="N1951" i="9"/>
  <c r="H1948" i="9"/>
  <c r="H1949" i="9"/>
  <c r="H1950" i="9"/>
  <c r="H1951" i="9"/>
  <c r="H1947" i="9"/>
  <c r="I1751" i="9"/>
  <c r="J1751" i="9"/>
  <c r="K1751" i="9"/>
  <c r="L1751" i="9"/>
  <c r="M1751" i="9"/>
  <c r="N1751" i="9"/>
  <c r="I1752" i="9"/>
  <c r="J1752" i="9"/>
  <c r="K1752" i="9"/>
  <c r="L1752" i="9"/>
  <c r="M1752" i="9"/>
  <c r="N1752" i="9"/>
  <c r="I1753" i="9"/>
  <c r="J1753" i="9"/>
  <c r="K1753" i="9"/>
  <c r="L1753" i="9"/>
  <c r="M1753" i="9"/>
  <c r="N1753" i="9"/>
  <c r="I1754" i="9"/>
  <c r="J1754" i="9"/>
  <c r="K1754" i="9"/>
  <c r="L1754" i="9"/>
  <c r="M1754" i="9"/>
  <c r="N1754" i="9"/>
  <c r="I1755" i="9"/>
  <c r="J1755" i="9"/>
  <c r="K1755" i="9"/>
  <c r="L1755" i="9"/>
  <c r="M1755" i="9"/>
  <c r="N1755" i="9"/>
  <c r="H1752" i="9"/>
  <c r="H1753" i="9"/>
  <c r="H1754" i="9"/>
  <c r="H1755" i="9"/>
  <c r="H1751" i="9"/>
  <c r="I1665" i="9"/>
  <c r="J1665" i="9"/>
  <c r="K1665" i="9"/>
  <c r="L1665" i="9"/>
  <c r="M1665" i="9"/>
  <c r="N1665" i="9"/>
  <c r="I1666" i="9"/>
  <c r="J1666" i="9"/>
  <c r="K1666" i="9"/>
  <c r="L1666" i="9"/>
  <c r="M1666" i="9"/>
  <c r="N1666" i="9"/>
  <c r="I1667" i="9"/>
  <c r="J1667" i="9"/>
  <c r="K1667" i="9"/>
  <c r="L1667" i="9"/>
  <c r="M1667" i="9"/>
  <c r="N1667" i="9"/>
  <c r="I1668" i="9"/>
  <c r="J1668" i="9"/>
  <c r="K1668" i="9"/>
  <c r="L1668" i="9"/>
  <c r="M1668" i="9"/>
  <c r="N1668" i="9"/>
  <c r="I1669" i="9"/>
  <c r="J1669" i="9"/>
  <c r="K1669" i="9"/>
  <c r="L1669" i="9"/>
  <c r="M1669" i="9"/>
  <c r="N1669" i="9"/>
  <c r="H1666" i="9"/>
  <c r="H1667" i="9"/>
  <c r="H1668" i="9"/>
  <c r="H1669" i="9"/>
  <c r="H1665" i="9"/>
  <c r="I1579" i="9"/>
  <c r="J1579" i="9"/>
  <c r="K1579" i="9"/>
  <c r="L1579" i="9"/>
  <c r="M1579" i="9"/>
  <c r="N1579" i="9"/>
  <c r="I1580" i="9"/>
  <c r="J1580" i="9"/>
  <c r="K1580" i="9"/>
  <c r="L1580" i="9"/>
  <c r="M1580" i="9"/>
  <c r="N1580" i="9"/>
  <c r="I1581" i="9"/>
  <c r="J1581" i="9"/>
  <c r="K1581" i="9"/>
  <c r="L1581" i="9"/>
  <c r="M1581" i="9"/>
  <c r="N1581" i="9"/>
  <c r="I1582" i="9"/>
  <c r="J1582" i="9"/>
  <c r="K1582" i="9"/>
  <c r="L1582" i="9"/>
  <c r="M1582" i="9"/>
  <c r="N1582" i="9"/>
  <c r="I1583" i="9"/>
  <c r="J1583" i="9"/>
  <c r="K1583" i="9"/>
  <c r="L1583" i="9"/>
  <c r="M1583" i="9"/>
  <c r="N1583" i="9"/>
  <c r="H1580" i="9"/>
  <c r="H1581" i="9"/>
  <c r="H1582" i="9"/>
  <c r="H1583" i="9"/>
  <c r="H1579" i="9"/>
  <c r="I1543" i="9"/>
  <c r="J1543" i="9"/>
  <c r="K1543" i="9"/>
  <c r="L1543" i="9"/>
  <c r="M1543" i="9"/>
  <c r="N1543" i="9"/>
  <c r="I1544" i="9"/>
  <c r="J1544" i="9"/>
  <c r="K1544" i="9"/>
  <c r="L1544" i="9"/>
  <c r="M1544" i="9"/>
  <c r="N1544" i="9"/>
  <c r="I1545" i="9"/>
  <c r="J1545" i="9"/>
  <c r="K1545" i="9"/>
  <c r="L1545" i="9"/>
  <c r="M1545" i="9"/>
  <c r="N1545" i="9"/>
  <c r="I1546" i="9"/>
  <c r="J1546" i="9"/>
  <c r="K1546" i="9"/>
  <c r="L1546" i="9"/>
  <c r="M1546" i="9"/>
  <c r="N1546" i="9"/>
  <c r="I1547" i="9"/>
  <c r="J1547" i="9"/>
  <c r="K1547" i="9"/>
  <c r="L1547" i="9"/>
  <c r="M1547" i="9"/>
  <c r="N1547" i="9"/>
  <c r="H1544" i="9"/>
  <c r="H1545" i="9"/>
  <c r="H1546" i="9"/>
  <c r="H1547" i="9"/>
  <c r="H1543" i="9"/>
  <c r="I1412" i="9"/>
  <c r="J1412" i="9"/>
  <c r="K1412" i="9"/>
  <c r="L1412" i="9"/>
  <c r="M1412" i="9"/>
  <c r="N1412" i="9"/>
  <c r="I1413" i="9"/>
  <c r="J1413" i="9"/>
  <c r="K1413" i="9"/>
  <c r="L1413" i="9"/>
  <c r="M1413" i="9"/>
  <c r="N1413" i="9"/>
  <c r="I1414" i="9"/>
  <c r="J1414" i="9"/>
  <c r="K1414" i="9"/>
  <c r="L1414" i="9"/>
  <c r="M1414" i="9"/>
  <c r="N1414" i="9"/>
  <c r="I1415" i="9"/>
  <c r="J1415" i="9"/>
  <c r="K1415" i="9"/>
  <c r="L1415" i="9"/>
  <c r="M1415" i="9"/>
  <c r="N1415" i="9"/>
  <c r="I1416" i="9"/>
  <c r="J1416" i="9"/>
  <c r="K1416" i="9"/>
  <c r="L1416" i="9"/>
  <c r="M1416" i="9"/>
  <c r="N1416" i="9"/>
  <c r="H1413" i="9"/>
  <c r="H1414" i="9"/>
  <c r="H1415" i="9"/>
  <c r="H1416" i="9"/>
  <c r="H1412" i="9"/>
  <c r="I1376" i="9"/>
  <c r="J1376" i="9"/>
  <c r="K1376" i="9"/>
  <c r="L1376" i="9"/>
  <c r="M1376" i="9"/>
  <c r="N1376" i="9"/>
  <c r="I1377" i="9"/>
  <c r="J1377" i="9"/>
  <c r="K1377" i="9"/>
  <c r="L1377" i="9"/>
  <c r="M1377" i="9"/>
  <c r="N1377" i="9"/>
  <c r="I1378" i="9"/>
  <c r="J1378" i="9"/>
  <c r="K1378" i="9"/>
  <c r="L1378" i="9"/>
  <c r="M1378" i="9"/>
  <c r="N1378" i="9"/>
  <c r="I1379" i="9"/>
  <c r="J1379" i="9"/>
  <c r="K1379" i="9"/>
  <c r="L1379" i="9"/>
  <c r="M1379" i="9"/>
  <c r="N1379" i="9"/>
  <c r="I1380" i="9"/>
  <c r="J1380" i="9"/>
  <c r="K1380" i="9"/>
  <c r="L1380" i="9"/>
  <c r="M1380" i="9"/>
  <c r="N1380" i="9"/>
  <c r="H1377" i="9"/>
  <c r="H1378" i="9"/>
  <c r="H1379" i="9"/>
  <c r="H1380" i="9"/>
  <c r="H1376" i="9"/>
  <c r="I1320" i="9"/>
  <c r="J1320" i="9"/>
  <c r="K1320" i="9"/>
  <c r="L1320" i="9"/>
  <c r="M1320" i="9"/>
  <c r="N1320" i="9"/>
  <c r="I1321" i="9"/>
  <c r="J1321" i="9"/>
  <c r="K1321" i="9"/>
  <c r="L1321" i="9"/>
  <c r="M1321" i="9"/>
  <c r="N1321" i="9"/>
  <c r="I1322" i="9"/>
  <c r="J1322" i="9"/>
  <c r="K1322" i="9"/>
  <c r="L1322" i="9"/>
  <c r="M1322" i="9"/>
  <c r="N1322" i="9"/>
  <c r="I1323" i="9"/>
  <c r="J1323" i="9"/>
  <c r="K1323" i="9"/>
  <c r="L1323" i="9"/>
  <c r="M1323" i="9"/>
  <c r="N1323" i="9"/>
  <c r="I1324" i="9"/>
  <c r="J1324" i="9"/>
  <c r="K1324" i="9"/>
  <c r="L1324" i="9"/>
  <c r="M1324" i="9"/>
  <c r="N1324" i="9"/>
  <c r="H1321" i="9"/>
  <c r="H1322" i="9"/>
  <c r="H1323" i="9"/>
  <c r="H1324" i="9"/>
  <c r="H1320" i="9"/>
  <c r="I1254" i="9"/>
  <c r="J1254" i="9"/>
  <c r="K1254" i="9"/>
  <c r="L1254" i="9"/>
  <c r="M1254" i="9"/>
  <c r="N1254" i="9"/>
  <c r="I1255" i="9"/>
  <c r="J1255" i="9"/>
  <c r="K1255" i="9"/>
  <c r="L1255" i="9"/>
  <c r="M1255" i="9"/>
  <c r="N1255" i="9"/>
  <c r="I1256" i="9"/>
  <c r="J1256" i="9"/>
  <c r="K1256" i="9"/>
  <c r="L1256" i="9"/>
  <c r="M1256" i="9"/>
  <c r="N1256" i="9"/>
  <c r="I1257" i="9"/>
  <c r="J1257" i="9"/>
  <c r="K1257" i="9"/>
  <c r="L1257" i="9"/>
  <c r="M1257" i="9"/>
  <c r="N1257" i="9"/>
  <c r="I1258" i="9"/>
  <c r="J1258" i="9"/>
  <c r="K1258" i="9"/>
  <c r="L1258" i="9"/>
  <c r="M1258" i="9"/>
  <c r="N1258" i="9"/>
  <c r="H1255" i="9"/>
  <c r="H1256" i="9"/>
  <c r="H1257" i="9"/>
  <c r="H1258" i="9"/>
  <c r="H1254" i="9"/>
  <c r="I1198" i="9"/>
  <c r="J1198" i="9"/>
  <c r="K1198" i="9"/>
  <c r="L1198" i="9"/>
  <c r="M1198" i="9"/>
  <c r="N1198" i="9"/>
  <c r="I1199" i="9"/>
  <c r="J1199" i="9"/>
  <c r="K1199" i="9"/>
  <c r="L1199" i="9"/>
  <c r="M1199" i="9"/>
  <c r="N1199" i="9"/>
  <c r="I1200" i="9"/>
  <c r="J1200" i="9"/>
  <c r="K1200" i="9"/>
  <c r="L1200" i="9"/>
  <c r="M1200" i="9"/>
  <c r="N1200" i="9"/>
  <c r="I1201" i="9"/>
  <c r="J1201" i="9"/>
  <c r="K1201" i="9"/>
  <c r="L1201" i="9"/>
  <c r="M1201" i="9"/>
  <c r="N1201" i="9"/>
  <c r="I1202" i="9"/>
  <c r="J1202" i="9"/>
  <c r="K1202" i="9"/>
  <c r="L1202" i="9"/>
  <c r="M1202" i="9"/>
  <c r="N1202" i="9"/>
  <c r="H1199" i="9"/>
  <c r="H1200" i="9"/>
  <c r="H1201" i="9"/>
  <c r="H1202" i="9"/>
  <c r="H1198" i="9"/>
  <c r="I1157" i="9"/>
  <c r="J1157" i="9"/>
  <c r="K1157" i="9"/>
  <c r="L1157" i="9"/>
  <c r="M1157" i="9"/>
  <c r="N1157" i="9"/>
  <c r="I1158" i="9"/>
  <c r="J1158" i="9"/>
  <c r="K1158" i="9"/>
  <c r="L1158" i="9"/>
  <c r="M1158" i="9"/>
  <c r="N1158" i="9"/>
  <c r="I1159" i="9"/>
  <c r="J1159" i="9"/>
  <c r="K1159" i="9"/>
  <c r="L1159" i="9"/>
  <c r="M1159" i="9"/>
  <c r="N1159" i="9"/>
  <c r="I1160" i="9"/>
  <c r="J1160" i="9"/>
  <c r="K1160" i="9"/>
  <c r="L1160" i="9"/>
  <c r="M1160" i="9"/>
  <c r="N1160" i="9"/>
  <c r="I1161" i="9"/>
  <c r="J1161" i="9"/>
  <c r="K1161" i="9"/>
  <c r="L1161" i="9"/>
  <c r="M1161" i="9"/>
  <c r="N1161" i="9"/>
  <c r="H1158" i="9"/>
  <c r="H1159" i="9"/>
  <c r="H1160" i="9"/>
  <c r="H1161" i="9"/>
  <c r="H1157" i="9"/>
  <c r="I981" i="9"/>
  <c r="J981" i="9"/>
  <c r="K981" i="9"/>
  <c r="L981" i="9"/>
  <c r="M981" i="9"/>
  <c r="N981" i="9"/>
  <c r="I982" i="9"/>
  <c r="J982" i="9"/>
  <c r="K982" i="9"/>
  <c r="L982" i="9"/>
  <c r="M982" i="9"/>
  <c r="N982" i="9"/>
  <c r="I983" i="9"/>
  <c r="J983" i="9"/>
  <c r="K983" i="9"/>
  <c r="L983" i="9"/>
  <c r="M983" i="9"/>
  <c r="N983" i="9"/>
  <c r="I984" i="9"/>
  <c r="J984" i="9"/>
  <c r="K984" i="9"/>
  <c r="L984" i="9"/>
  <c r="M984" i="9"/>
  <c r="N984" i="9"/>
  <c r="I985" i="9"/>
  <c r="J985" i="9"/>
  <c r="K985" i="9"/>
  <c r="L985" i="9"/>
  <c r="M985" i="9"/>
  <c r="N985" i="9"/>
  <c r="H982" i="9"/>
  <c r="H983" i="9"/>
  <c r="H984" i="9"/>
  <c r="H985" i="9"/>
  <c r="H981" i="9"/>
  <c r="I945" i="9"/>
  <c r="J945" i="9"/>
  <c r="K945" i="9"/>
  <c r="L945" i="9"/>
  <c r="M945" i="9"/>
  <c r="N945" i="9"/>
  <c r="I946" i="9"/>
  <c r="J946" i="9"/>
  <c r="K946" i="9"/>
  <c r="L946" i="9"/>
  <c r="M946" i="9"/>
  <c r="N946" i="9"/>
  <c r="I947" i="9"/>
  <c r="J947" i="9"/>
  <c r="K947" i="9"/>
  <c r="L947" i="9"/>
  <c r="M947" i="9"/>
  <c r="N947" i="9"/>
  <c r="I948" i="9"/>
  <c r="J948" i="9"/>
  <c r="K948" i="9"/>
  <c r="L948" i="9"/>
  <c r="M948" i="9"/>
  <c r="N948" i="9"/>
  <c r="I949" i="9"/>
  <c r="J949" i="9"/>
  <c r="K949" i="9"/>
  <c r="L949" i="9"/>
  <c r="M949" i="9"/>
  <c r="N949" i="9"/>
  <c r="H946" i="9"/>
  <c r="H947" i="9"/>
  <c r="H948" i="9"/>
  <c r="H949" i="9"/>
  <c r="H945" i="9"/>
  <c r="I879" i="9"/>
  <c r="J879" i="9"/>
  <c r="K879" i="9"/>
  <c r="L879" i="9"/>
  <c r="M879" i="9"/>
  <c r="N879" i="9"/>
  <c r="I880" i="9"/>
  <c r="J880" i="9"/>
  <c r="K880" i="9"/>
  <c r="L880" i="9"/>
  <c r="M880" i="9"/>
  <c r="N880" i="9"/>
  <c r="I881" i="9"/>
  <c r="J881" i="9"/>
  <c r="K881" i="9"/>
  <c r="L881" i="9"/>
  <c r="M881" i="9"/>
  <c r="N881" i="9"/>
  <c r="I882" i="9"/>
  <c r="J882" i="9"/>
  <c r="K882" i="9"/>
  <c r="L882" i="9"/>
  <c r="M882" i="9"/>
  <c r="N882" i="9"/>
  <c r="I883" i="9"/>
  <c r="J883" i="9"/>
  <c r="K883" i="9"/>
  <c r="L883" i="9"/>
  <c r="M883" i="9"/>
  <c r="N883" i="9"/>
  <c r="H880" i="9"/>
  <c r="H881" i="9"/>
  <c r="H882" i="9"/>
  <c r="H883" i="9"/>
  <c r="H879" i="9"/>
  <c r="I778" i="9"/>
  <c r="J778" i="9"/>
  <c r="K778" i="9"/>
  <c r="L778" i="9"/>
  <c r="M778" i="9"/>
  <c r="N778" i="9"/>
  <c r="I779" i="9"/>
  <c r="J779" i="9"/>
  <c r="K779" i="9"/>
  <c r="L779" i="9"/>
  <c r="M779" i="9"/>
  <c r="N779" i="9"/>
  <c r="I780" i="9"/>
  <c r="J780" i="9"/>
  <c r="K780" i="9"/>
  <c r="L780" i="9"/>
  <c r="M780" i="9"/>
  <c r="N780" i="9"/>
  <c r="I781" i="9"/>
  <c r="J781" i="9"/>
  <c r="K781" i="9"/>
  <c r="L781" i="9"/>
  <c r="M781" i="9"/>
  <c r="N781" i="9"/>
  <c r="I782" i="9"/>
  <c r="J782" i="9"/>
  <c r="K782" i="9"/>
  <c r="L782" i="9"/>
  <c r="M782" i="9"/>
  <c r="N782" i="9"/>
  <c r="H779" i="9"/>
  <c r="H780" i="9"/>
  <c r="H781" i="9"/>
  <c r="H782" i="9"/>
  <c r="H778" i="9"/>
  <c r="I552" i="9"/>
  <c r="J552" i="9"/>
  <c r="K552" i="9"/>
  <c r="L552" i="9"/>
  <c r="M552" i="9"/>
  <c r="N552" i="9"/>
  <c r="I553" i="9"/>
  <c r="J553" i="9"/>
  <c r="K553" i="9"/>
  <c r="L553" i="9"/>
  <c r="M553" i="9"/>
  <c r="N553" i="9"/>
  <c r="I554" i="9"/>
  <c r="J554" i="9"/>
  <c r="K554" i="9"/>
  <c r="L554" i="9"/>
  <c r="M554" i="9"/>
  <c r="N554" i="9"/>
  <c r="I555" i="9"/>
  <c r="J555" i="9"/>
  <c r="K555" i="9"/>
  <c r="L555" i="9"/>
  <c r="M555" i="9"/>
  <c r="N555" i="9"/>
  <c r="I556" i="9"/>
  <c r="J556" i="9"/>
  <c r="K556" i="9"/>
  <c r="L556" i="9"/>
  <c r="M556" i="9"/>
  <c r="N556" i="9"/>
  <c r="H553" i="9"/>
  <c r="H554" i="9"/>
  <c r="H555" i="9"/>
  <c r="H556" i="9"/>
  <c r="H552" i="9"/>
  <c r="I516" i="9"/>
  <c r="J516" i="9"/>
  <c r="K516" i="9"/>
  <c r="L516" i="9"/>
  <c r="M516" i="9"/>
  <c r="N516" i="9"/>
  <c r="I517" i="9"/>
  <c r="J517" i="9"/>
  <c r="K517" i="9"/>
  <c r="L517" i="9"/>
  <c r="M517" i="9"/>
  <c r="N517" i="9"/>
  <c r="I518" i="9"/>
  <c r="J518" i="9"/>
  <c r="K518" i="9"/>
  <c r="L518" i="9"/>
  <c r="M518" i="9"/>
  <c r="N518" i="9"/>
  <c r="I519" i="9"/>
  <c r="J519" i="9"/>
  <c r="K519" i="9"/>
  <c r="L519" i="9"/>
  <c r="M519" i="9"/>
  <c r="N519" i="9"/>
  <c r="I520" i="9"/>
  <c r="J520" i="9"/>
  <c r="K520" i="9"/>
  <c r="L520" i="9"/>
  <c r="M520" i="9"/>
  <c r="N520" i="9"/>
  <c r="H517" i="9"/>
  <c r="H518" i="9"/>
  <c r="H519" i="9"/>
  <c r="H520" i="9"/>
  <c r="H516" i="9"/>
  <c r="I415" i="9"/>
  <c r="J415" i="9"/>
  <c r="K415" i="9"/>
  <c r="L415" i="9"/>
  <c r="M415" i="9"/>
  <c r="N415" i="9"/>
  <c r="I416" i="9"/>
  <c r="J416" i="9"/>
  <c r="K416" i="9"/>
  <c r="L416" i="9"/>
  <c r="M416" i="9"/>
  <c r="N416" i="9"/>
  <c r="I417" i="9"/>
  <c r="J417" i="9"/>
  <c r="K417" i="9"/>
  <c r="L417" i="9"/>
  <c r="M417" i="9"/>
  <c r="N417" i="9"/>
  <c r="I418" i="9"/>
  <c r="J418" i="9"/>
  <c r="K418" i="9"/>
  <c r="L418" i="9"/>
  <c r="M418" i="9"/>
  <c r="N418" i="9"/>
  <c r="I419" i="9"/>
  <c r="J419" i="9"/>
  <c r="K419" i="9"/>
  <c r="L419" i="9"/>
  <c r="M419" i="9"/>
  <c r="N419" i="9"/>
  <c r="H416" i="9"/>
  <c r="H417" i="9"/>
  <c r="H418" i="9"/>
  <c r="H419" i="9"/>
  <c r="H415" i="9"/>
  <c r="I512" i="8"/>
  <c r="J512" i="8"/>
  <c r="K512" i="8"/>
  <c r="L512" i="8"/>
  <c r="M512" i="8"/>
  <c r="N512" i="8"/>
  <c r="I513" i="8"/>
  <c r="J513" i="8"/>
  <c r="K513" i="8"/>
  <c r="L513" i="8"/>
  <c r="M513" i="8"/>
  <c r="N513" i="8"/>
  <c r="I514" i="8"/>
  <c r="J514" i="8"/>
  <c r="K514" i="8"/>
  <c r="L514" i="8"/>
  <c r="M514" i="8"/>
  <c r="N514" i="8"/>
  <c r="I515" i="8"/>
  <c r="J515" i="8"/>
  <c r="K515" i="8"/>
  <c r="L515" i="8"/>
  <c r="M515" i="8"/>
  <c r="N515" i="8"/>
  <c r="I516" i="8"/>
  <c r="J516" i="8"/>
  <c r="K516" i="8"/>
  <c r="L516" i="8"/>
  <c r="M516" i="8"/>
  <c r="N516" i="8"/>
  <c r="H513" i="8"/>
  <c r="H514" i="8"/>
  <c r="H515" i="8"/>
  <c r="H516" i="8"/>
  <c r="H512" i="8"/>
  <c r="I440" i="8"/>
  <c r="J440" i="8"/>
  <c r="K440" i="8"/>
  <c r="L440" i="8"/>
  <c r="M440" i="8"/>
  <c r="N440" i="8"/>
  <c r="I441" i="8"/>
  <c r="J441" i="8"/>
  <c r="K441" i="8"/>
  <c r="L441" i="8"/>
  <c r="M441" i="8"/>
  <c r="N441" i="8"/>
  <c r="I442" i="8"/>
  <c r="J442" i="8"/>
  <c r="K442" i="8"/>
  <c r="L442" i="8"/>
  <c r="M442" i="8"/>
  <c r="N442" i="8"/>
  <c r="I443" i="8"/>
  <c r="J443" i="8"/>
  <c r="K443" i="8"/>
  <c r="L443" i="8"/>
  <c r="M443" i="8"/>
  <c r="N443" i="8"/>
  <c r="I444" i="8"/>
  <c r="J444" i="8"/>
  <c r="K444" i="8"/>
  <c r="L444" i="8"/>
  <c r="M444" i="8"/>
  <c r="N444" i="8"/>
  <c r="H441" i="8"/>
  <c r="H442" i="8"/>
  <c r="H443" i="8"/>
  <c r="H444" i="8"/>
  <c r="H440" i="8"/>
  <c r="I424" i="8"/>
  <c r="J424" i="8"/>
  <c r="K424" i="8"/>
  <c r="L424" i="8"/>
  <c r="M424" i="8"/>
  <c r="N424" i="8"/>
  <c r="I425" i="8"/>
  <c r="J425" i="8"/>
  <c r="K425" i="8"/>
  <c r="L425" i="8"/>
  <c r="M425" i="8"/>
  <c r="N425" i="8"/>
  <c r="I426" i="8"/>
  <c r="J426" i="8"/>
  <c r="K426" i="8"/>
  <c r="L426" i="8"/>
  <c r="M426" i="8"/>
  <c r="N426" i="8"/>
  <c r="I427" i="8"/>
  <c r="J427" i="8"/>
  <c r="K427" i="8"/>
  <c r="L427" i="8"/>
  <c r="M427" i="8"/>
  <c r="N427" i="8"/>
  <c r="I428" i="8"/>
  <c r="J428" i="8"/>
  <c r="K428" i="8"/>
  <c r="L428" i="8"/>
  <c r="M428" i="8"/>
  <c r="N428" i="8"/>
  <c r="H425" i="8"/>
  <c r="H426" i="8"/>
  <c r="H427" i="8"/>
  <c r="H428" i="8"/>
  <c r="H424" i="8"/>
  <c r="I383" i="8"/>
  <c r="J383" i="8"/>
  <c r="K383" i="8"/>
  <c r="L383" i="8"/>
  <c r="M383" i="8"/>
  <c r="N383" i="8"/>
  <c r="I384" i="8"/>
  <c r="J384" i="8"/>
  <c r="K384" i="8"/>
  <c r="L384" i="8"/>
  <c r="M384" i="8"/>
  <c r="N384" i="8"/>
  <c r="I385" i="8"/>
  <c r="J385" i="8"/>
  <c r="K385" i="8"/>
  <c r="L385" i="8"/>
  <c r="M385" i="8"/>
  <c r="N385" i="8"/>
  <c r="I386" i="8"/>
  <c r="J386" i="8"/>
  <c r="K386" i="8"/>
  <c r="L386" i="8"/>
  <c r="M386" i="8"/>
  <c r="N386" i="8"/>
  <c r="I387" i="8"/>
  <c r="J387" i="8"/>
  <c r="K387" i="8"/>
  <c r="L387" i="8"/>
  <c r="M387" i="8"/>
  <c r="N387" i="8"/>
  <c r="H384" i="8"/>
  <c r="H385" i="8"/>
  <c r="H386" i="8"/>
  <c r="H387" i="8"/>
  <c r="H383" i="8"/>
  <c r="I362" i="8"/>
  <c r="J362" i="8"/>
  <c r="K362" i="8"/>
  <c r="L362" i="8"/>
  <c r="M362" i="8"/>
  <c r="N362" i="8"/>
  <c r="I363" i="8"/>
  <c r="J363" i="8"/>
  <c r="K363" i="8"/>
  <c r="L363" i="8"/>
  <c r="M363" i="8"/>
  <c r="N363" i="8"/>
  <c r="I364" i="8"/>
  <c r="J364" i="8"/>
  <c r="K364" i="8"/>
  <c r="L364" i="8"/>
  <c r="M364" i="8"/>
  <c r="N364" i="8"/>
  <c r="I365" i="8"/>
  <c r="J365" i="8"/>
  <c r="K365" i="8"/>
  <c r="L365" i="8"/>
  <c r="M365" i="8"/>
  <c r="N365" i="8"/>
  <c r="I366" i="8"/>
  <c r="J366" i="8"/>
  <c r="K366" i="8"/>
  <c r="L366" i="8"/>
  <c r="M366" i="8"/>
  <c r="N366" i="8"/>
  <c r="H363" i="8"/>
  <c r="H364" i="8"/>
  <c r="H365" i="8"/>
  <c r="H366" i="8"/>
  <c r="H362" i="8"/>
  <c r="I326" i="8"/>
  <c r="J326" i="8"/>
  <c r="K326" i="8"/>
  <c r="L326" i="8"/>
  <c r="M326" i="8"/>
  <c r="N326" i="8"/>
  <c r="I327" i="8"/>
  <c r="J327" i="8"/>
  <c r="K327" i="8"/>
  <c r="L327" i="8"/>
  <c r="M327" i="8"/>
  <c r="N327" i="8"/>
  <c r="I328" i="8"/>
  <c r="J328" i="8"/>
  <c r="K328" i="8"/>
  <c r="L328" i="8"/>
  <c r="M328" i="8"/>
  <c r="N328" i="8"/>
  <c r="I329" i="8"/>
  <c r="J329" i="8"/>
  <c r="K329" i="8"/>
  <c r="L329" i="8"/>
  <c r="M329" i="8"/>
  <c r="N329" i="8"/>
  <c r="I330" i="8"/>
  <c r="J330" i="8"/>
  <c r="K330" i="8"/>
  <c r="L330" i="8"/>
  <c r="M330" i="8"/>
  <c r="N330" i="8"/>
  <c r="H327" i="8"/>
  <c r="H328" i="8"/>
  <c r="H329" i="8"/>
  <c r="H330" i="8"/>
  <c r="H326" i="8"/>
  <c r="I285" i="8"/>
  <c r="J285" i="8"/>
  <c r="K285" i="8"/>
  <c r="L285" i="8"/>
  <c r="M285" i="8"/>
  <c r="N285" i="8"/>
  <c r="I286" i="8"/>
  <c r="J286" i="8"/>
  <c r="K286" i="8"/>
  <c r="L286" i="8"/>
  <c r="M286" i="8"/>
  <c r="N286" i="8"/>
  <c r="I287" i="8"/>
  <c r="J287" i="8"/>
  <c r="K287" i="8"/>
  <c r="L287" i="8"/>
  <c r="M287" i="8"/>
  <c r="N287" i="8"/>
  <c r="I288" i="8"/>
  <c r="J288" i="8"/>
  <c r="K288" i="8"/>
  <c r="L288" i="8"/>
  <c r="M288" i="8"/>
  <c r="N288" i="8"/>
  <c r="I289" i="8"/>
  <c r="J289" i="8"/>
  <c r="K289" i="8"/>
  <c r="L289" i="8"/>
  <c r="M289" i="8"/>
  <c r="N289" i="8"/>
  <c r="H286" i="8"/>
  <c r="H287" i="8"/>
  <c r="H288" i="8"/>
  <c r="H289" i="8"/>
  <c r="H285" i="8"/>
  <c r="I249" i="8"/>
  <c r="J249" i="8"/>
  <c r="K249" i="8"/>
  <c r="L249" i="8"/>
  <c r="M249" i="8"/>
  <c r="N249" i="8"/>
  <c r="I250" i="8"/>
  <c r="J250" i="8"/>
  <c r="K250" i="8"/>
  <c r="L250" i="8"/>
  <c r="M250" i="8"/>
  <c r="N250" i="8"/>
  <c r="I251" i="8"/>
  <c r="J251" i="8"/>
  <c r="K251" i="8"/>
  <c r="L251" i="8"/>
  <c r="M251" i="8"/>
  <c r="N251" i="8"/>
  <c r="I252" i="8"/>
  <c r="J252" i="8"/>
  <c r="K252" i="8"/>
  <c r="L252" i="8"/>
  <c r="M252" i="8"/>
  <c r="N252" i="8"/>
  <c r="I253" i="8"/>
  <c r="J253" i="8"/>
  <c r="K253" i="8"/>
  <c r="L253" i="8"/>
  <c r="M253" i="8"/>
  <c r="N253" i="8"/>
  <c r="H250" i="8"/>
  <c r="H251" i="8"/>
  <c r="H252" i="8"/>
  <c r="H253" i="8"/>
  <c r="H249" i="8"/>
  <c r="I233" i="8"/>
  <c r="J233" i="8"/>
  <c r="K233" i="8"/>
  <c r="L233" i="8"/>
  <c r="M233" i="8"/>
  <c r="N233" i="8"/>
  <c r="I234" i="8"/>
  <c r="J234" i="8"/>
  <c r="K234" i="8"/>
  <c r="L234" i="8"/>
  <c r="M234" i="8"/>
  <c r="N234" i="8"/>
  <c r="I235" i="8"/>
  <c r="J235" i="8"/>
  <c r="K235" i="8"/>
  <c r="L235" i="8"/>
  <c r="M235" i="8"/>
  <c r="N235" i="8"/>
  <c r="I236" i="8"/>
  <c r="J236" i="8"/>
  <c r="K236" i="8"/>
  <c r="L236" i="8"/>
  <c r="M236" i="8"/>
  <c r="N236" i="8"/>
  <c r="I237" i="8"/>
  <c r="J237" i="8"/>
  <c r="K237" i="8"/>
  <c r="L237" i="8"/>
  <c r="M237" i="8"/>
  <c r="N237" i="8"/>
  <c r="H234" i="8"/>
  <c r="H235" i="8"/>
  <c r="H236" i="8"/>
  <c r="H237" i="8"/>
  <c r="H233" i="8"/>
  <c r="I206" i="8"/>
  <c r="J206" i="8"/>
  <c r="K206" i="8"/>
  <c r="L206" i="8"/>
  <c r="M206" i="8"/>
  <c r="N206" i="8"/>
  <c r="I207" i="8"/>
  <c r="J207" i="8"/>
  <c r="K207" i="8"/>
  <c r="L207" i="8"/>
  <c r="M207" i="8"/>
  <c r="N207" i="8"/>
  <c r="I208" i="8"/>
  <c r="J208" i="8"/>
  <c r="K208" i="8"/>
  <c r="L208" i="8"/>
  <c r="M208" i="8"/>
  <c r="N208" i="8"/>
  <c r="I209" i="8"/>
  <c r="J209" i="8"/>
  <c r="K209" i="8"/>
  <c r="L209" i="8"/>
  <c r="M209" i="8"/>
  <c r="N209" i="8"/>
  <c r="I210" i="8"/>
  <c r="J210" i="8"/>
  <c r="K210" i="8"/>
  <c r="L210" i="8"/>
  <c r="M210" i="8"/>
  <c r="N210" i="8"/>
  <c r="H207" i="8"/>
  <c r="H208" i="8"/>
  <c r="H209" i="8"/>
  <c r="H210" i="8"/>
  <c r="H206" i="8"/>
  <c r="I165" i="8"/>
  <c r="J165" i="8"/>
  <c r="K165" i="8"/>
  <c r="L165" i="8"/>
  <c r="M165" i="8"/>
  <c r="N165" i="8"/>
  <c r="I166" i="8"/>
  <c r="J166" i="8"/>
  <c r="K166" i="8"/>
  <c r="L166" i="8"/>
  <c r="M166" i="8"/>
  <c r="N166" i="8"/>
  <c r="I167" i="8"/>
  <c r="J167" i="8"/>
  <c r="K167" i="8"/>
  <c r="L167" i="8"/>
  <c r="M167" i="8"/>
  <c r="N167" i="8"/>
  <c r="I168" i="8"/>
  <c r="J168" i="8"/>
  <c r="K168" i="8"/>
  <c r="L168" i="8"/>
  <c r="M168" i="8"/>
  <c r="N168" i="8"/>
  <c r="I169" i="8"/>
  <c r="J169" i="8"/>
  <c r="K169" i="8"/>
  <c r="L169" i="8"/>
  <c r="M169" i="8"/>
  <c r="N169" i="8"/>
  <c r="H166" i="8"/>
  <c r="H167" i="8"/>
  <c r="H168" i="8"/>
  <c r="H169" i="8"/>
  <c r="H165" i="8"/>
  <c r="I144" i="8"/>
  <c r="J144" i="8"/>
  <c r="K144" i="8"/>
  <c r="L144" i="8"/>
  <c r="M144" i="8"/>
  <c r="N144" i="8"/>
  <c r="I145" i="8"/>
  <c r="J145" i="8"/>
  <c r="K145" i="8"/>
  <c r="L145" i="8"/>
  <c r="M145" i="8"/>
  <c r="N145" i="8"/>
  <c r="I146" i="8"/>
  <c r="J146" i="8"/>
  <c r="K146" i="8"/>
  <c r="L146" i="8"/>
  <c r="M146" i="8"/>
  <c r="N146" i="8"/>
  <c r="I147" i="8"/>
  <c r="J147" i="8"/>
  <c r="K147" i="8"/>
  <c r="L147" i="8"/>
  <c r="M147" i="8"/>
  <c r="N147" i="8"/>
  <c r="I148" i="8"/>
  <c r="J148" i="8"/>
  <c r="K148" i="8"/>
  <c r="L148" i="8"/>
  <c r="M148" i="8"/>
  <c r="N148" i="8"/>
  <c r="H145" i="8"/>
  <c r="H146" i="8"/>
  <c r="H147" i="8"/>
  <c r="H148" i="8"/>
  <c r="H144" i="8"/>
  <c r="I118" i="8"/>
  <c r="J118" i="8"/>
  <c r="K118" i="8"/>
  <c r="L118" i="8"/>
  <c r="M118" i="8"/>
  <c r="N118" i="8"/>
  <c r="I119" i="8"/>
  <c r="J119" i="8"/>
  <c r="K119" i="8"/>
  <c r="L119" i="8"/>
  <c r="M119" i="8"/>
  <c r="N119" i="8"/>
  <c r="I120" i="8"/>
  <c r="J120" i="8"/>
  <c r="K120" i="8"/>
  <c r="L120" i="8"/>
  <c r="M120" i="8"/>
  <c r="N120" i="8"/>
  <c r="I121" i="8"/>
  <c r="J121" i="8"/>
  <c r="K121" i="8"/>
  <c r="L121" i="8"/>
  <c r="M121" i="8"/>
  <c r="N121" i="8"/>
  <c r="I122" i="8"/>
  <c r="J122" i="8"/>
  <c r="K122" i="8"/>
  <c r="L122" i="8"/>
  <c r="M122" i="8"/>
  <c r="N122" i="8"/>
  <c r="H119" i="8"/>
  <c r="H120" i="8"/>
  <c r="H121" i="8"/>
  <c r="H122" i="8"/>
  <c r="H118" i="8"/>
  <c r="I102" i="8"/>
  <c r="J102" i="8"/>
  <c r="K102" i="8"/>
  <c r="L102" i="8"/>
  <c r="M102" i="8"/>
  <c r="N102" i="8"/>
  <c r="I103" i="8"/>
  <c r="J103" i="8"/>
  <c r="K103" i="8"/>
  <c r="L103" i="8"/>
  <c r="M103" i="8"/>
  <c r="N103" i="8"/>
  <c r="I104" i="8"/>
  <c r="J104" i="8"/>
  <c r="K104" i="8"/>
  <c r="L104" i="8"/>
  <c r="M104" i="8"/>
  <c r="N104" i="8"/>
  <c r="I105" i="8"/>
  <c r="J105" i="8"/>
  <c r="K105" i="8"/>
  <c r="L105" i="8"/>
  <c r="M105" i="8"/>
  <c r="N105" i="8"/>
  <c r="I106" i="8"/>
  <c r="J106" i="8"/>
  <c r="K106" i="8"/>
  <c r="L106" i="8"/>
  <c r="M106" i="8"/>
  <c r="N106" i="8"/>
  <c r="H103" i="8"/>
  <c r="H104" i="8"/>
  <c r="H105" i="8"/>
  <c r="H106" i="8"/>
  <c r="H102" i="8"/>
  <c r="I71" i="8"/>
  <c r="J71" i="8"/>
  <c r="K71" i="8"/>
  <c r="L71" i="8"/>
  <c r="M71" i="8"/>
  <c r="N71" i="8"/>
  <c r="I72" i="8"/>
  <c r="J72" i="8"/>
  <c r="K72" i="8"/>
  <c r="L72" i="8"/>
  <c r="M72" i="8"/>
  <c r="N72" i="8"/>
  <c r="I73" i="8"/>
  <c r="J73" i="8"/>
  <c r="K73" i="8"/>
  <c r="L73" i="8"/>
  <c r="M73" i="8"/>
  <c r="N73" i="8"/>
  <c r="I74" i="8"/>
  <c r="J74" i="8"/>
  <c r="K74" i="8"/>
  <c r="L74" i="8"/>
  <c r="M74" i="8"/>
  <c r="N74" i="8"/>
  <c r="I75" i="8"/>
  <c r="J75" i="8"/>
  <c r="K75" i="8"/>
  <c r="L75" i="8"/>
  <c r="M75" i="8"/>
  <c r="N75" i="8"/>
  <c r="H72" i="8"/>
  <c r="H73" i="8"/>
  <c r="H74" i="8"/>
  <c r="H75" i="8"/>
  <c r="H71" i="8"/>
  <c r="I35" i="8"/>
  <c r="J35" i="8"/>
  <c r="K35" i="8"/>
  <c r="L35" i="8"/>
  <c r="M35" i="8"/>
  <c r="N35" i="8"/>
  <c r="I36" i="8"/>
  <c r="J36" i="8"/>
  <c r="K36" i="8"/>
  <c r="L36" i="8"/>
  <c r="M36" i="8"/>
  <c r="N36" i="8"/>
  <c r="I37" i="8"/>
  <c r="J37" i="8"/>
  <c r="K37" i="8"/>
  <c r="L37" i="8"/>
  <c r="M37" i="8"/>
  <c r="N37" i="8"/>
  <c r="I38" i="8"/>
  <c r="J38" i="8"/>
  <c r="K38" i="8"/>
  <c r="L38" i="8"/>
  <c r="M38" i="8"/>
  <c r="N38" i="8"/>
  <c r="I39" i="8"/>
  <c r="J39" i="8"/>
  <c r="K39" i="8"/>
  <c r="L39" i="8"/>
  <c r="M39" i="8"/>
  <c r="N39" i="8"/>
  <c r="H36" i="8"/>
  <c r="H37" i="8"/>
  <c r="H38" i="8"/>
  <c r="H39" i="8"/>
  <c r="H35" i="8"/>
  <c r="I987" i="7"/>
  <c r="J987" i="7"/>
  <c r="K987" i="7"/>
  <c r="L987" i="7"/>
  <c r="M987" i="7"/>
  <c r="N987" i="7"/>
  <c r="I988" i="7"/>
  <c r="J988" i="7"/>
  <c r="K988" i="7"/>
  <c r="L988" i="7"/>
  <c r="M988" i="7"/>
  <c r="N988" i="7"/>
  <c r="I989" i="7"/>
  <c r="J989" i="7"/>
  <c r="K989" i="7"/>
  <c r="L989" i="7"/>
  <c r="M989" i="7"/>
  <c r="N989" i="7"/>
  <c r="I990" i="7"/>
  <c r="J990" i="7"/>
  <c r="K990" i="7"/>
  <c r="L990" i="7"/>
  <c r="M990" i="7"/>
  <c r="N990" i="7"/>
  <c r="I991" i="7"/>
  <c r="J991" i="7"/>
  <c r="K991" i="7"/>
  <c r="L991" i="7"/>
  <c r="M991" i="7"/>
  <c r="N991" i="7"/>
  <c r="H988" i="7"/>
  <c r="H989" i="7"/>
  <c r="H990" i="7"/>
  <c r="H991" i="7"/>
  <c r="H987" i="7"/>
  <c r="I951" i="7"/>
  <c r="J951" i="7"/>
  <c r="K951" i="7"/>
  <c r="L951" i="7"/>
  <c r="M951" i="7"/>
  <c r="N951" i="7"/>
  <c r="I952" i="7"/>
  <c r="J952" i="7"/>
  <c r="K952" i="7"/>
  <c r="L952" i="7"/>
  <c r="M952" i="7"/>
  <c r="N952" i="7"/>
  <c r="I953" i="7"/>
  <c r="J953" i="7"/>
  <c r="K953" i="7"/>
  <c r="L953" i="7"/>
  <c r="M953" i="7"/>
  <c r="N953" i="7"/>
  <c r="I954" i="7"/>
  <c r="J954" i="7"/>
  <c r="K954" i="7"/>
  <c r="L954" i="7"/>
  <c r="M954" i="7"/>
  <c r="N954" i="7"/>
  <c r="I955" i="7"/>
  <c r="J955" i="7"/>
  <c r="K955" i="7"/>
  <c r="L955" i="7"/>
  <c r="M955" i="7"/>
  <c r="N955" i="7"/>
  <c r="H952" i="7"/>
  <c r="H953" i="7"/>
  <c r="H954" i="7"/>
  <c r="H955" i="7"/>
  <c r="H951" i="7"/>
  <c r="I920" i="7"/>
  <c r="J920" i="7"/>
  <c r="K920" i="7"/>
  <c r="L920" i="7"/>
  <c r="M920" i="7"/>
  <c r="N920" i="7"/>
  <c r="I921" i="7"/>
  <c r="J921" i="7"/>
  <c r="K921" i="7"/>
  <c r="L921" i="7"/>
  <c r="M921" i="7"/>
  <c r="N921" i="7"/>
  <c r="I922" i="7"/>
  <c r="J922" i="7"/>
  <c r="K922" i="7"/>
  <c r="L922" i="7"/>
  <c r="M922" i="7"/>
  <c r="N922" i="7"/>
  <c r="I923" i="7"/>
  <c r="J923" i="7"/>
  <c r="K923" i="7"/>
  <c r="L923" i="7"/>
  <c r="M923" i="7"/>
  <c r="N923" i="7"/>
  <c r="I924" i="7"/>
  <c r="J924" i="7"/>
  <c r="K924" i="7"/>
  <c r="L924" i="7"/>
  <c r="M924" i="7"/>
  <c r="N924" i="7"/>
  <c r="H921" i="7"/>
  <c r="H922" i="7"/>
  <c r="H923" i="7"/>
  <c r="H924" i="7"/>
  <c r="H920" i="7"/>
  <c r="I884" i="7"/>
  <c r="J884" i="7"/>
  <c r="K884" i="7"/>
  <c r="L884" i="7"/>
  <c r="M884" i="7"/>
  <c r="N884" i="7"/>
  <c r="I885" i="7"/>
  <c r="J885" i="7"/>
  <c r="K885" i="7"/>
  <c r="L885" i="7"/>
  <c r="M885" i="7"/>
  <c r="N885" i="7"/>
  <c r="I886" i="7"/>
  <c r="J886" i="7"/>
  <c r="K886" i="7"/>
  <c r="L886" i="7"/>
  <c r="M886" i="7"/>
  <c r="N886" i="7"/>
  <c r="I887" i="7"/>
  <c r="J887" i="7"/>
  <c r="K887" i="7"/>
  <c r="L887" i="7"/>
  <c r="M887" i="7"/>
  <c r="N887" i="7"/>
  <c r="I888" i="7"/>
  <c r="J888" i="7"/>
  <c r="K888" i="7"/>
  <c r="L888" i="7"/>
  <c r="M888" i="7"/>
  <c r="N888" i="7"/>
  <c r="H885" i="7"/>
  <c r="H886" i="7"/>
  <c r="H887" i="7"/>
  <c r="H888" i="7"/>
  <c r="H884" i="7"/>
  <c r="I853" i="7"/>
  <c r="J853" i="7"/>
  <c r="K853" i="7"/>
  <c r="L853" i="7"/>
  <c r="M853" i="7"/>
  <c r="N853" i="7"/>
  <c r="I854" i="7"/>
  <c r="J854" i="7"/>
  <c r="K854" i="7"/>
  <c r="L854" i="7"/>
  <c r="M854" i="7"/>
  <c r="N854" i="7"/>
  <c r="I855" i="7"/>
  <c r="J855" i="7"/>
  <c r="K855" i="7"/>
  <c r="L855" i="7"/>
  <c r="M855" i="7"/>
  <c r="N855" i="7"/>
  <c r="I856" i="7"/>
  <c r="J856" i="7"/>
  <c r="K856" i="7"/>
  <c r="L856" i="7"/>
  <c r="M856" i="7"/>
  <c r="N856" i="7"/>
  <c r="I857" i="7"/>
  <c r="J857" i="7"/>
  <c r="K857" i="7"/>
  <c r="L857" i="7"/>
  <c r="M857" i="7"/>
  <c r="N857" i="7"/>
  <c r="H854" i="7"/>
  <c r="H855" i="7"/>
  <c r="H856" i="7"/>
  <c r="H857" i="7"/>
  <c r="H853" i="7"/>
  <c r="I822" i="7"/>
  <c r="J822" i="7"/>
  <c r="K822" i="7"/>
  <c r="L822" i="7"/>
  <c r="M822" i="7"/>
  <c r="N822" i="7"/>
  <c r="I823" i="7"/>
  <c r="J823" i="7"/>
  <c r="K823" i="7"/>
  <c r="L823" i="7"/>
  <c r="M823" i="7"/>
  <c r="N823" i="7"/>
  <c r="I824" i="7"/>
  <c r="J824" i="7"/>
  <c r="K824" i="7"/>
  <c r="L824" i="7"/>
  <c r="M824" i="7"/>
  <c r="N824" i="7"/>
  <c r="I825" i="7"/>
  <c r="J825" i="7"/>
  <c r="K825" i="7"/>
  <c r="L825" i="7"/>
  <c r="M825" i="7"/>
  <c r="N825" i="7"/>
  <c r="I826" i="7"/>
  <c r="J826" i="7"/>
  <c r="K826" i="7"/>
  <c r="L826" i="7"/>
  <c r="M826" i="7"/>
  <c r="N826" i="7"/>
  <c r="H823" i="7"/>
  <c r="H824" i="7"/>
  <c r="H825" i="7"/>
  <c r="H826" i="7"/>
  <c r="H822" i="7"/>
  <c r="I716" i="7"/>
  <c r="J716" i="7"/>
  <c r="K716" i="7"/>
  <c r="L716" i="7"/>
  <c r="M716" i="7"/>
  <c r="N716" i="7"/>
  <c r="I717" i="7"/>
  <c r="J717" i="7"/>
  <c r="K717" i="7"/>
  <c r="L717" i="7"/>
  <c r="M717" i="7"/>
  <c r="N717" i="7"/>
  <c r="I718" i="7"/>
  <c r="J718" i="7"/>
  <c r="K718" i="7"/>
  <c r="L718" i="7"/>
  <c r="M718" i="7"/>
  <c r="N718" i="7"/>
  <c r="I719" i="7"/>
  <c r="J719" i="7"/>
  <c r="K719" i="7"/>
  <c r="L719" i="7"/>
  <c r="M719" i="7"/>
  <c r="N719" i="7"/>
  <c r="I720" i="7"/>
  <c r="J720" i="7"/>
  <c r="K720" i="7"/>
  <c r="L720" i="7"/>
  <c r="M720" i="7"/>
  <c r="N720" i="7"/>
  <c r="H717" i="7"/>
  <c r="H718" i="7"/>
  <c r="H719" i="7"/>
  <c r="H720" i="7"/>
  <c r="H716" i="7"/>
  <c r="I680" i="7"/>
  <c r="J680" i="7"/>
  <c r="K680" i="7"/>
  <c r="L680" i="7"/>
  <c r="M680" i="7"/>
  <c r="N680" i="7"/>
  <c r="I681" i="7"/>
  <c r="J681" i="7"/>
  <c r="K681" i="7"/>
  <c r="L681" i="7"/>
  <c r="M681" i="7"/>
  <c r="N681" i="7"/>
  <c r="I682" i="7"/>
  <c r="J682" i="7"/>
  <c r="K682" i="7"/>
  <c r="L682" i="7"/>
  <c r="M682" i="7"/>
  <c r="N682" i="7"/>
  <c r="I683" i="7"/>
  <c r="J683" i="7"/>
  <c r="K683" i="7"/>
  <c r="L683" i="7"/>
  <c r="M683" i="7"/>
  <c r="N683" i="7"/>
  <c r="I684" i="7"/>
  <c r="J684" i="7"/>
  <c r="K684" i="7"/>
  <c r="L684" i="7"/>
  <c r="M684" i="7"/>
  <c r="N684" i="7"/>
  <c r="H681" i="7"/>
  <c r="H682" i="7"/>
  <c r="H683" i="7"/>
  <c r="H684" i="7"/>
  <c r="H680" i="7"/>
  <c r="I644" i="7"/>
  <c r="J644" i="7"/>
  <c r="K644" i="7"/>
  <c r="L644" i="7"/>
  <c r="M644" i="7"/>
  <c r="N644" i="7"/>
  <c r="I645" i="7"/>
  <c r="J645" i="7"/>
  <c r="K645" i="7"/>
  <c r="L645" i="7"/>
  <c r="M645" i="7"/>
  <c r="N645" i="7"/>
  <c r="I646" i="7"/>
  <c r="J646" i="7"/>
  <c r="K646" i="7"/>
  <c r="L646" i="7"/>
  <c r="M646" i="7"/>
  <c r="N646" i="7"/>
  <c r="I647" i="7"/>
  <c r="J647" i="7"/>
  <c r="K647" i="7"/>
  <c r="L647" i="7"/>
  <c r="M647" i="7"/>
  <c r="N647" i="7"/>
  <c r="I648" i="7"/>
  <c r="J648" i="7"/>
  <c r="K648" i="7"/>
  <c r="L648" i="7"/>
  <c r="M648" i="7"/>
  <c r="N648" i="7"/>
  <c r="H645" i="7"/>
  <c r="H646" i="7"/>
  <c r="H647" i="7"/>
  <c r="H648" i="7"/>
  <c r="H644" i="7"/>
  <c r="I633" i="7"/>
  <c r="J633" i="7"/>
  <c r="K633" i="7"/>
  <c r="L633" i="7"/>
  <c r="M633" i="7"/>
  <c r="N633" i="7"/>
  <c r="I634" i="7"/>
  <c r="J634" i="7"/>
  <c r="K634" i="7"/>
  <c r="L634" i="7"/>
  <c r="M634" i="7"/>
  <c r="N634" i="7"/>
  <c r="I635" i="7"/>
  <c r="J635" i="7"/>
  <c r="K635" i="7"/>
  <c r="L635" i="7"/>
  <c r="M635" i="7"/>
  <c r="N635" i="7"/>
  <c r="I636" i="7"/>
  <c r="J636" i="7"/>
  <c r="K636" i="7"/>
  <c r="L636" i="7"/>
  <c r="M636" i="7"/>
  <c r="N636" i="7"/>
  <c r="I637" i="7"/>
  <c r="J637" i="7"/>
  <c r="K637" i="7"/>
  <c r="L637" i="7"/>
  <c r="M637" i="7"/>
  <c r="N637" i="7"/>
  <c r="H634" i="7"/>
  <c r="H635" i="7"/>
  <c r="H636" i="7"/>
  <c r="H637" i="7"/>
  <c r="H633" i="7"/>
  <c r="I572" i="7"/>
  <c r="J572" i="7"/>
  <c r="K572" i="7"/>
  <c r="L572" i="7"/>
  <c r="M572" i="7"/>
  <c r="N572" i="7"/>
  <c r="I573" i="7"/>
  <c r="J573" i="7"/>
  <c r="K573" i="7"/>
  <c r="L573" i="7"/>
  <c r="M573" i="7"/>
  <c r="N573" i="7"/>
  <c r="I574" i="7"/>
  <c r="J574" i="7"/>
  <c r="K574" i="7"/>
  <c r="L574" i="7"/>
  <c r="M574" i="7"/>
  <c r="N574" i="7"/>
  <c r="I575" i="7"/>
  <c r="J575" i="7"/>
  <c r="K575" i="7"/>
  <c r="L575" i="7"/>
  <c r="M575" i="7"/>
  <c r="N575" i="7"/>
  <c r="I576" i="7"/>
  <c r="J576" i="7"/>
  <c r="K576" i="7"/>
  <c r="L576" i="7"/>
  <c r="M576" i="7"/>
  <c r="N576" i="7"/>
  <c r="H573" i="7"/>
  <c r="H574" i="7"/>
  <c r="H575" i="7"/>
  <c r="H576" i="7"/>
  <c r="H572" i="7"/>
  <c r="I546" i="7"/>
  <c r="J546" i="7"/>
  <c r="K546" i="7"/>
  <c r="L546" i="7"/>
  <c r="M546" i="7"/>
  <c r="N546" i="7"/>
  <c r="I547" i="7"/>
  <c r="J547" i="7"/>
  <c r="K547" i="7"/>
  <c r="L547" i="7"/>
  <c r="M547" i="7"/>
  <c r="N547" i="7"/>
  <c r="I548" i="7"/>
  <c r="J548" i="7"/>
  <c r="K548" i="7"/>
  <c r="L548" i="7"/>
  <c r="M548" i="7"/>
  <c r="N548" i="7"/>
  <c r="I549" i="7"/>
  <c r="J549" i="7"/>
  <c r="K549" i="7"/>
  <c r="L549" i="7"/>
  <c r="M549" i="7"/>
  <c r="N549" i="7"/>
  <c r="I550" i="7"/>
  <c r="J550" i="7"/>
  <c r="K550" i="7"/>
  <c r="L550" i="7"/>
  <c r="M550" i="7"/>
  <c r="N550" i="7"/>
  <c r="H547" i="7"/>
  <c r="H548" i="7"/>
  <c r="H549" i="7"/>
  <c r="H550" i="7"/>
  <c r="H546" i="7"/>
  <c r="I510" i="7"/>
  <c r="J510" i="7"/>
  <c r="K510" i="7"/>
  <c r="L510" i="7"/>
  <c r="M510" i="7"/>
  <c r="N510" i="7"/>
  <c r="I511" i="7"/>
  <c r="J511" i="7"/>
  <c r="K511" i="7"/>
  <c r="L511" i="7"/>
  <c r="M511" i="7"/>
  <c r="N511" i="7"/>
  <c r="I512" i="7"/>
  <c r="J512" i="7"/>
  <c r="K512" i="7"/>
  <c r="L512" i="7"/>
  <c r="M512" i="7"/>
  <c r="N512" i="7"/>
  <c r="I513" i="7"/>
  <c r="J513" i="7"/>
  <c r="K513" i="7"/>
  <c r="L513" i="7"/>
  <c r="M513" i="7"/>
  <c r="N513" i="7"/>
  <c r="I514" i="7"/>
  <c r="J514" i="7"/>
  <c r="K514" i="7"/>
  <c r="L514" i="7"/>
  <c r="M514" i="7"/>
  <c r="N514" i="7"/>
  <c r="H511" i="7"/>
  <c r="H512" i="7"/>
  <c r="H513" i="7"/>
  <c r="H514" i="7"/>
  <c r="H510" i="7"/>
  <c r="I494" i="7"/>
  <c r="J494" i="7"/>
  <c r="K494" i="7"/>
  <c r="L494" i="7"/>
  <c r="M494" i="7"/>
  <c r="N494" i="7"/>
  <c r="I495" i="7"/>
  <c r="J495" i="7"/>
  <c r="K495" i="7"/>
  <c r="L495" i="7"/>
  <c r="M495" i="7"/>
  <c r="N495" i="7"/>
  <c r="I496" i="7"/>
  <c r="J496" i="7"/>
  <c r="K496" i="7"/>
  <c r="L496" i="7"/>
  <c r="M496" i="7"/>
  <c r="N496" i="7"/>
  <c r="I497" i="7"/>
  <c r="J497" i="7"/>
  <c r="K497" i="7"/>
  <c r="L497" i="7"/>
  <c r="M497" i="7"/>
  <c r="N497" i="7"/>
  <c r="I498" i="7"/>
  <c r="J498" i="7"/>
  <c r="K498" i="7"/>
  <c r="L498" i="7"/>
  <c r="M498" i="7"/>
  <c r="N498" i="7"/>
  <c r="H495" i="7"/>
  <c r="H496" i="7"/>
  <c r="H497" i="7"/>
  <c r="H498" i="7"/>
  <c r="H494" i="7"/>
  <c r="I443" i="7"/>
  <c r="J443" i="7"/>
  <c r="K443" i="7"/>
  <c r="L443" i="7"/>
  <c r="M443" i="7"/>
  <c r="N443" i="7"/>
  <c r="I444" i="7"/>
  <c r="J444" i="7"/>
  <c r="K444" i="7"/>
  <c r="L444" i="7"/>
  <c r="M444" i="7"/>
  <c r="N444" i="7"/>
  <c r="I445" i="7"/>
  <c r="J445" i="7"/>
  <c r="K445" i="7"/>
  <c r="L445" i="7"/>
  <c r="M445" i="7"/>
  <c r="N445" i="7"/>
  <c r="I446" i="7"/>
  <c r="J446" i="7"/>
  <c r="K446" i="7"/>
  <c r="L446" i="7"/>
  <c r="M446" i="7"/>
  <c r="N446" i="7"/>
  <c r="I447" i="7"/>
  <c r="J447" i="7"/>
  <c r="K447" i="7"/>
  <c r="L447" i="7"/>
  <c r="M447" i="7"/>
  <c r="N447" i="7"/>
  <c r="H444" i="7"/>
  <c r="H445" i="7"/>
  <c r="H446" i="7"/>
  <c r="H447" i="7"/>
  <c r="H443" i="7"/>
  <c r="I402" i="7"/>
  <c r="J402" i="7"/>
  <c r="K402" i="7"/>
  <c r="L402" i="7"/>
  <c r="M402" i="7"/>
  <c r="N402" i="7"/>
  <c r="I403" i="7"/>
  <c r="J403" i="7"/>
  <c r="K403" i="7"/>
  <c r="L403" i="7"/>
  <c r="M403" i="7"/>
  <c r="N403" i="7"/>
  <c r="I404" i="7"/>
  <c r="J404" i="7"/>
  <c r="K404" i="7"/>
  <c r="L404" i="7"/>
  <c r="M404" i="7"/>
  <c r="N404" i="7"/>
  <c r="I405" i="7"/>
  <c r="J405" i="7"/>
  <c r="K405" i="7"/>
  <c r="L405" i="7"/>
  <c r="M405" i="7"/>
  <c r="N405" i="7"/>
  <c r="I406" i="7"/>
  <c r="J406" i="7"/>
  <c r="K406" i="7"/>
  <c r="L406" i="7"/>
  <c r="M406" i="7"/>
  <c r="N406" i="7"/>
  <c r="H403" i="7"/>
  <c r="H404" i="7"/>
  <c r="H405" i="7"/>
  <c r="H406" i="7"/>
  <c r="H402" i="7"/>
  <c r="I321" i="7"/>
  <c r="J321" i="7"/>
  <c r="K321" i="7"/>
  <c r="L321" i="7"/>
  <c r="M321" i="7"/>
  <c r="N321" i="7"/>
  <c r="I322" i="7"/>
  <c r="J322" i="7"/>
  <c r="K322" i="7"/>
  <c r="L322" i="7"/>
  <c r="M322" i="7"/>
  <c r="N322" i="7"/>
  <c r="I323" i="7"/>
  <c r="J323" i="7"/>
  <c r="K323" i="7"/>
  <c r="L323" i="7"/>
  <c r="M323" i="7"/>
  <c r="N323" i="7"/>
  <c r="I324" i="7"/>
  <c r="J324" i="7"/>
  <c r="K324" i="7"/>
  <c r="L324" i="7"/>
  <c r="M324" i="7"/>
  <c r="N324" i="7"/>
  <c r="I325" i="7"/>
  <c r="J325" i="7"/>
  <c r="K325" i="7"/>
  <c r="L325" i="7"/>
  <c r="M325" i="7"/>
  <c r="N325" i="7"/>
  <c r="H322" i="7"/>
  <c r="H323" i="7"/>
  <c r="H324" i="7"/>
  <c r="H325" i="7"/>
  <c r="H321" i="7"/>
  <c r="H280" i="7"/>
  <c r="I280" i="7"/>
  <c r="J280" i="7"/>
  <c r="K280" i="7"/>
  <c r="L280" i="7"/>
  <c r="M280" i="7"/>
  <c r="N280" i="7"/>
  <c r="I281" i="7"/>
  <c r="J281" i="7"/>
  <c r="K281" i="7"/>
  <c r="L281" i="7"/>
  <c r="M281" i="7"/>
  <c r="N281" i="7"/>
  <c r="I282" i="7"/>
  <c r="J282" i="7"/>
  <c r="K282" i="7"/>
  <c r="L282" i="7"/>
  <c r="M282" i="7"/>
  <c r="N282" i="7"/>
  <c r="I283" i="7"/>
  <c r="J283" i="7"/>
  <c r="K283" i="7"/>
  <c r="L283" i="7"/>
  <c r="M283" i="7"/>
  <c r="N283" i="7"/>
  <c r="I284" i="7"/>
  <c r="J284" i="7"/>
  <c r="K284" i="7"/>
  <c r="L284" i="7"/>
  <c r="M284" i="7"/>
  <c r="N284" i="7"/>
  <c r="H281" i="7"/>
  <c r="H282" i="7"/>
  <c r="H283" i="7"/>
  <c r="H284" i="7"/>
  <c r="I249" i="7"/>
  <c r="J249" i="7"/>
  <c r="K249" i="7"/>
  <c r="L249" i="7"/>
  <c r="M249" i="7"/>
  <c r="N249" i="7"/>
  <c r="I250" i="7"/>
  <c r="J250" i="7"/>
  <c r="K250" i="7"/>
  <c r="L250" i="7"/>
  <c r="M250" i="7"/>
  <c r="N250" i="7"/>
  <c r="I251" i="7"/>
  <c r="J251" i="7"/>
  <c r="K251" i="7"/>
  <c r="L251" i="7"/>
  <c r="M251" i="7"/>
  <c r="N251" i="7"/>
  <c r="I252" i="7"/>
  <c r="J252" i="7"/>
  <c r="K252" i="7"/>
  <c r="L252" i="7"/>
  <c r="M252" i="7"/>
  <c r="N252" i="7"/>
  <c r="I253" i="7"/>
  <c r="J253" i="7"/>
  <c r="K253" i="7"/>
  <c r="L253" i="7"/>
  <c r="M253" i="7"/>
  <c r="N253" i="7"/>
  <c r="H250" i="7"/>
  <c r="H251" i="7"/>
  <c r="H252" i="7"/>
  <c r="H253" i="7"/>
  <c r="H249" i="7"/>
  <c r="I198" i="7"/>
  <c r="J198" i="7"/>
  <c r="K198" i="7"/>
  <c r="L198" i="7"/>
  <c r="M198" i="7"/>
  <c r="N198" i="7"/>
  <c r="I199" i="7"/>
  <c r="J199" i="7"/>
  <c r="K199" i="7"/>
  <c r="L199" i="7"/>
  <c r="M199" i="7"/>
  <c r="N199" i="7"/>
  <c r="I200" i="7"/>
  <c r="J200" i="7"/>
  <c r="K200" i="7"/>
  <c r="L200" i="7"/>
  <c r="M200" i="7"/>
  <c r="N200" i="7"/>
  <c r="I201" i="7"/>
  <c r="J201" i="7"/>
  <c r="K201" i="7"/>
  <c r="L201" i="7"/>
  <c r="M201" i="7"/>
  <c r="N201" i="7"/>
  <c r="I202" i="7"/>
  <c r="J202" i="7"/>
  <c r="K202" i="7"/>
  <c r="L202" i="7"/>
  <c r="M202" i="7"/>
  <c r="N202" i="7"/>
  <c r="H199" i="7"/>
  <c r="H200" i="7"/>
  <c r="H201" i="7"/>
  <c r="H202" i="7"/>
  <c r="H198" i="7"/>
  <c r="I147" i="7"/>
  <c r="J147" i="7"/>
  <c r="K147" i="7"/>
  <c r="L147" i="7"/>
  <c r="M147" i="7"/>
  <c r="N147" i="7"/>
  <c r="I148" i="7"/>
  <c r="J148" i="7"/>
  <c r="K148" i="7"/>
  <c r="L148" i="7"/>
  <c r="M148" i="7"/>
  <c r="N148" i="7"/>
  <c r="I149" i="7"/>
  <c r="J149" i="7"/>
  <c r="K149" i="7"/>
  <c r="L149" i="7"/>
  <c r="M149" i="7"/>
  <c r="N149" i="7"/>
  <c r="I150" i="7"/>
  <c r="J150" i="7"/>
  <c r="K150" i="7"/>
  <c r="L150" i="7"/>
  <c r="M150" i="7"/>
  <c r="N150" i="7"/>
  <c r="I151" i="7"/>
  <c r="J151" i="7"/>
  <c r="K151" i="7"/>
  <c r="L151" i="7"/>
  <c r="M151" i="7"/>
  <c r="N151" i="7"/>
  <c r="H148" i="7"/>
  <c r="H149" i="7"/>
  <c r="H150" i="7"/>
  <c r="H151" i="7"/>
  <c r="H147" i="7"/>
  <c r="I106" i="7"/>
  <c r="J106" i="7"/>
  <c r="K106" i="7"/>
  <c r="L106" i="7"/>
  <c r="M106" i="7"/>
  <c r="N106" i="7"/>
  <c r="I107" i="7"/>
  <c r="J107" i="7"/>
  <c r="K107" i="7"/>
  <c r="L107" i="7"/>
  <c r="M107" i="7"/>
  <c r="N107" i="7"/>
  <c r="I108" i="7"/>
  <c r="J108" i="7"/>
  <c r="K108" i="7"/>
  <c r="L108" i="7"/>
  <c r="M108" i="7"/>
  <c r="N108" i="7"/>
  <c r="I109" i="7"/>
  <c r="J109" i="7"/>
  <c r="K109" i="7"/>
  <c r="L109" i="7"/>
  <c r="M109" i="7"/>
  <c r="N109" i="7"/>
  <c r="I110" i="7"/>
  <c r="J110" i="7"/>
  <c r="K110" i="7"/>
  <c r="L110" i="7"/>
  <c r="M110" i="7"/>
  <c r="N110" i="7"/>
  <c r="H107" i="7"/>
  <c r="H108" i="7"/>
  <c r="H109" i="7"/>
  <c r="H110" i="7"/>
  <c r="H106" i="7"/>
  <c r="I85" i="7"/>
  <c r="J85" i="7"/>
  <c r="K85" i="7"/>
  <c r="L85" i="7"/>
  <c r="M85" i="7"/>
  <c r="N85" i="7"/>
  <c r="I86" i="7"/>
  <c r="J86" i="7"/>
  <c r="K86" i="7"/>
  <c r="L86" i="7"/>
  <c r="M86" i="7"/>
  <c r="N86" i="7"/>
  <c r="I87" i="7"/>
  <c r="J87" i="7"/>
  <c r="K87" i="7"/>
  <c r="L87" i="7"/>
  <c r="M87" i="7"/>
  <c r="N87" i="7"/>
  <c r="I88" i="7"/>
  <c r="J88" i="7"/>
  <c r="K88" i="7"/>
  <c r="L88" i="7"/>
  <c r="M88" i="7"/>
  <c r="N88" i="7"/>
  <c r="I89" i="7"/>
  <c r="J89" i="7"/>
  <c r="K89" i="7"/>
  <c r="L89" i="7"/>
  <c r="M89" i="7"/>
  <c r="N89" i="7"/>
  <c r="H86" i="7"/>
  <c r="H87" i="7"/>
  <c r="H88" i="7"/>
  <c r="H89" i="7"/>
  <c r="H85" i="7"/>
  <c r="I1852" i="5"/>
  <c r="J1852" i="5"/>
  <c r="K1852" i="5"/>
  <c r="L1852" i="5"/>
  <c r="M1852" i="5"/>
  <c r="N1852" i="5"/>
  <c r="I1853" i="5"/>
  <c r="J1853" i="5"/>
  <c r="K1853" i="5"/>
  <c r="L1853" i="5"/>
  <c r="M1853" i="5"/>
  <c r="N1853" i="5"/>
  <c r="I1854" i="5"/>
  <c r="J1854" i="5"/>
  <c r="K1854" i="5"/>
  <c r="L1854" i="5"/>
  <c r="M1854" i="5"/>
  <c r="N1854" i="5"/>
  <c r="I1855" i="5"/>
  <c r="J1855" i="5"/>
  <c r="K1855" i="5"/>
  <c r="L1855" i="5"/>
  <c r="M1855" i="5"/>
  <c r="N1855" i="5"/>
  <c r="I1856" i="5"/>
  <c r="J1856" i="5"/>
  <c r="K1856" i="5"/>
  <c r="L1856" i="5"/>
  <c r="M1856" i="5"/>
  <c r="N1856" i="5"/>
  <c r="H1853" i="5"/>
  <c r="H1854" i="5"/>
  <c r="H1855" i="5"/>
  <c r="H1856" i="5"/>
  <c r="I1806" i="5"/>
  <c r="J1806" i="5"/>
  <c r="K1806" i="5"/>
  <c r="L1806" i="5"/>
  <c r="M1806" i="5"/>
  <c r="N1806" i="5"/>
  <c r="I1807" i="5"/>
  <c r="J1807" i="5"/>
  <c r="K1807" i="5"/>
  <c r="L1807" i="5"/>
  <c r="M1807" i="5"/>
  <c r="N1807" i="5"/>
  <c r="I1808" i="5"/>
  <c r="J1808" i="5"/>
  <c r="K1808" i="5"/>
  <c r="L1808" i="5"/>
  <c r="M1808" i="5"/>
  <c r="N1808" i="5"/>
  <c r="I1809" i="5"/>
  <c r="J1809" i="5"/>
  <c r="K1809" i="5"/>
  <c r="L1809" i="5"/>
  <c r="M1809" i="5"/>
  <c r="N1809" i="5"/>
  <c r="I1810" i="5"/>
  <c r="J1810" i="5"/>
  <c r="K1810" i="5"/>
  <c r="L1810" i="5"/>
  <c r="M1810" i="5"/>
  <c r="N1810" i="5"/>
  <c r="H1807" i="5"/>
  <c r="H1808" i="5"/>
  <c r="H1809" i="5"/>
  <c r="H1810" i="5"/>
  <c r="H1806" i="5"/>
  <c r="I1685" i="5"/>
  <c r="J1685" i="5"/>
  <c r="K1685" i="5"/>
  <c r="L1685" i="5"/>
  <c r="M1685" i="5"/>
  <c r="N1685" i="5"/>
  <c r="I1686" i="5"/>
  <c r="J1686" i="5"/>
  <c r="K1686" i="5"/>
  <c r="L1686" i="5"/>
  <c r="M1686" i="5"/>
  <c r="N1686" i="5"/>
  <c r="I1687" i="5"/>
  <c r="J1687" i="5"/>
  <c r="K1687" i="5"/>
  <c r="L1687" i="5"/>
  <c r="M1687" i="5"/>
  <c r="N1687" i="5"/>
  <c r="I1688" i="5"/>
  <c r="J1688" i="5"/>
  <c r="K1688" i="5"/>
  <c r="L1688" i="5"/>
  <c r="M1688" i="5"/>
  <c r="N1688" i="5"/>
  <c r="I1689" i="5"/>
  <c r="J1689" i="5"/>
  <c r="K1689" i="5"/>
  <c r="L1689" i="5"/>
  <c r="M1689" i="5"/>
  <c r="N1689" i="5"/>
  <c r="H1686" i="5"/>
  <c r="H1687" i="5"/>
  <c r="H1688" i="5"/>
  <c r="H1689" i="5"/>
  <c r="H1685" i="5"/>
  <c r="I1454" i="5"/>
  <c r="J1454" i="5"/>
  <c r="K1454" i="5"/>
  <c r="L1454" i="5"/>
  <c r="M1454" i="5"/>
  <c r="N1454" i="5"/>
  <c r="I1455" i="5"/>
  <c r="J1455" i="5"/>
  <c r="K1455" i="5"/>
  <c r="L1455" i="5"/>
  <c r="M1455" i="5"/>
  <c r="N1455" i="5"/>
  <c r="I1456" i="5"/>
  <c r="J1456" i="5"/>
  <c r="K1456" i="5"/>
  <c r="L1456" i="5"/>
  <c r="M1456" i="5"/>
  <c r="N1456" i="5"/>
  <c r="I1457" i="5"/>
  <c r="J1457" i="5"/>
  <c r="K1457" i="5"/>
  <c r="L1457" i="5"/>
  <c r="M1457" i="5"/>
  <c r="N1457" i="5"/>
  <c r="I1458" i="5"/>
  <c r="J1458" i="5"/>
  <c r="K1458" i="5"/>
  <c r="L1458" i="5"/>
  <c r="M1458" i="5"/>
  <c r="N1458" i="5"/>
  <c r="H1455" i="5"/>
  <c r="H1456" i="5"/>
  <c r="H1457" i="5"/>
  <c r="H1458" i="5"/>
  <c r="H1454" i="5"/>
  <c r="I1403" i="5"/>
  <c r="J1403" i="5"/>
  <c r="K1403" i="5"/>
  <c r="L1403" i="5"/>
  <c r="M1403" i="5"/>
  <c r="N1403" i="5"/>
  <c r="I1404" i="5"/>
  <c r="J1404" i="5"/>
  <c r="K1404" i="5"/>
  <c r="L1404" i="5"/>
  <c r="M1404" i="5"/>
  <c r="N1404" i="5"/>
  <c r="I1405" i="5"/>
  <c r="J1405" i="5"/>
  <c r="K1405" i="5"/>
  <c r="L1405" i="5"/>
  <c r="M1405" i="5"/>
  <c r="N1405" i="5"/>
  <c r="I1406" i="5"/>
  <c r="J1406" i="5"/>
  <c r="K1406" i="5"/>
  <c r="L1406" i="5"/>
  <c r="M1406" i="5"/>
  <c r="N1406" i="5"/>
  <c r="I1407" i="5"/>
  <c r="J1407" i="5"/>
  <c r="K1407" i="5"/>
  <c r="L1407" i="5"/>
  <c r="M1407" i="5"/>
  <c r="N1407" i="5"/>
  <c r="H1404" i="5"/>
  <c r="H1405" i="5"/>
  <c r="H1406" i="5"/>
  <c r="H1407" i="5"/>
  <c r="H1403" i="5"/>
  <c r="I1287" i="5"/>
  <c r="J1287" i="5"/>
  <c r="K1287" i="5"/>
  <c r="L1287" i="5"/>
  <c r="M1287" i="5"/>
  <c r="N1287" i="5"/>
  <c r="I1288" i="5"/>
  <c r="J1288" i="5"/>
  <c r="K1288" i="5"/>
  <c r="L1288" i="5"/>
  <c r="M1288" i="5"/>
  <c r="N1288" i="5"/>
  <c r="I1289" i="5"/>
  <c r="J1289" i="5"/>
  <c r="K1289" i="5"/>
  <c r="L1289" i="5"/>
  <c r="M1289" i="5"/>
  <c r="N1289" i="5"/>
  <c r="I1290" i="5"/>
  <c r="J1290" i="5"/>
  <c r="K1290" i="5"/>
  <c r="L1290" i="5"/>
  <c r="M1290" i="5"/>
  <c r="N1290" i="5"/>
  <c r="I1291" i="5"/>
  <c r="J1291" i="5"/>
  <c r="K1291" i="5"/>
  <c r="L1291" i="5"/>
  <c r="M1291" i="5"/>
  <c r="N1291" i="5"/>
  <c r="H1288" i="5"/>
  <c r="H1289" i="5"/>
  <c r="H1290" i="5"/>
  <c r="H1291" i="5"/>
  <c r="H1287" i="5"/>
  <c r="I1256" i="5"/>
  <c r="J1256" i="5"/>
  <c r="K1256" i="5"/>
  <c r="L1256" i="5"/>
  <c r="M1256" i="5"/>
  <c r="N1256" i="5"/>
  <c r="I1257" i="5"/>
  <c r="J1257" i="5"/>
  <c r="K1257" i="5"/>
  <c r="L1257" i="5"/>
  <c r="M1257" i="5"/>
  <c r="N1257" i="5"/>
  <c r="I1258" i="5"/>
  <c r="J1258" i="5"/>
  <c r="K1258" i="5"/>
  <c r="L1258" i="5"/>
  <c r="M1258" i="5"/>
  <c r="N1258" i="5"/>
  <c r="I1259" i="5"/>
  <c r="J1259" i="5"/>
  <c r="K1259" i="5"/>
  <c r="L1259" i="5"/>
  <c r="M1259" i="5"/>
  <c r="N1259" i="5"/>
  <c r="I1260" i="5"/>
  <c r="J1260" i="5"/>
  <c r="K1260" i="5"/>
  <c r="L1260" i="5"/>
  <c r="M1260" i="5"/>
  <c r="N1260" i="5"/>
  <c r="H1257" i="5"/>
  <c r="H1258" i="5"/>
  <c r="H1259" i="5"/>
  <c r="H1260" i="5"/>
  <c r="H1256" i="5"/>
  <c r="I1205" i="5"/>
  <c r="J1205" i="5"/>
  <c r="K1205" i="5"/>
  <c r="L1205" i="5"/>
  <c r="M1205" i="5"/>
  <c r="N1205" i="5"/>
  <c r="I1206" i="5"/>
  <c r="J1206" i="5"/>
  <c r="K1206" i="5"/>
  <c r="L1206" i="5"/>
  <c r="M1206" i="5"/>
  <c r="N1206" i="5"/>
  <c r="I1207" i="5"/>
  <c r="J1207" i="5"/>
  <c r="K1207" i="5"/>
  <c r="L1207" i="5"/>
  <c r="M1207" i="5"/>
  <c r="N1207" i="5"/>
  <c r="I1208" i="5"/>
  <c r="J1208" i="5"/>
  <c r="K1208" i="5"/>
  <c r="L1208" i="5"/>
  <c r="M1208" i="5"/>
  <c r="N1208" i="5"/>
  <c r="I1209" i="5"/>
  <c r="J1209" i="5"/>
  <c r="K1209" i="5"/>
  <c r="L1209" i="5"/>
  <c r="M1209" i="5"/>
  <c r="N1209" i="5"/>
  <c r="H1206" i="5"/>
  <c r="H1207" i="5"/>
  <c r="H1208" i="5"/>
  <c r="H1209" i="5"/>
  <c r="H1205" i="5"/>
  <c r="I1145" i="5"/>
  <c r="J1145" i="5"/>
  <c r="K1145" i="5"/>
  <c r="L1145" i="5"/>
  <c r="M1145" i="5"/>
  <c r="N1145" i="5"/>
  <c r="I1146" i="5"/>
  <c r="J1146" i="5"/>
  <c r="K1146" i="5"/>
  <c r="L1146" i="5"/>
  <c r="M1146" i="5"/>
  <c r="N1146" i="5"/>
  <c r="I1147" i="5"/>
  <c r="J1147" i="5"/>
  <c r="K1147" i="5"/>
  <c r="L1147" i="5"/>
  <c r="M1147" i="5"/>
  <c r="N1147" i="5"/>
  <c r="I1148" i="5"/>
  <c r="J1148" i="5"/>
  <c r="K1148" i="5"/>
  <c r="L1148" i="5"/>
  <c r="M1148" i="5"/>
  <c r="N1148" i="5"/>
  <c r="H1146" i="5"/>
  <c r="H1147" i="5"/>
  <c r="H1148" i="5"/>
  <c r="H1145" i="5"/>
  <c r="H1143" i="5"/>
  <c r="H1066" i="5"/>
  <c r="I1068" i="5"/>
  <c r="J1068" i="5"/>
  <c r="K1068" i="5"/>
  <c r="L1068" i="5"/>
  <c r="M1068" i="5"/>
  <c r="N1068" i="5"/>
  <c r="I1069" i="5"/>
  <c r="J1069" i="5"/>
  <c r="K1069" i="5"/>
  <c r="L1069" i="5"/>
  <c r="M1069" i="5"/>
  <c r="N1069" i="5"/>
  <c r="I1070" i="5"/>
  <c r="J1070" i="5"/>
  <c r="K1070" i="5"/>
  <c r="L1070" i="5"/>
  <c r="M1070" i="5"/>
  <c r="N1070" i="5"/>
  <c r="I1071" i="5"/>
  <c r="J1071" i="5"/>
  <c r="K1071" i="5"/>
  <c r="L1071" i="5"/>
  <c r="M1071" i="5"/>
  <c r="N1071" i="5"/>
  <c r="H1069" i="5"/>
  <c r="H1070" i="5"/>
  <c r="H1071" i="5"/>
  <c r="H1068" i="5"/>
  <c r="I1010" i="5"/>
  <c r="J1010" i="5"/>
  <c r="K1010" i="5"/>
  <c r="L1010" i="5"/>
  <c r="M1010" i="5"/>
  <c r="N1010" i="5"/>
  <c r="I1011" i="5"/>
  <c r="J1011" i="5"/>
  <c r="K1011" i="5"/>
  <c r="L1011" i="5"/>
  <c r="M1011" i="5"/>
  <c r="N1011" i="5"/>
  <c r="I1012" i="5"/>
  <c r="J1012" i="5"/>
  <c r="K1012" i="5"/>
  <c r="L1012" i="5"/>
  <c r="M1012" i="5"/>
  <c r="N1012" i="5"/>
  <c r="I1013" i="5"/>
  <c r="J1013" i="5"/>
  <c r="K1013" i="5"/>
  <c r="L1013" i="5"/>
  <c r="M1013" i="5"/>
  <c r="N1013" i="5"/>
  <c r="I1014" i="5"/>
  <c r="J1014" i="5"/>
  <c r="K1014" i="5"/>
  <c r="L1014" i="5"/>
  <c r="M1014" i="5"/>
  <c r="N1014" i="5"/>
  <c r="H1011" i="5"/>
  <c r="H1012" i="5"/>
  <c r="H1013" i="5"/>
  <c r="H1014" i="5"/>
  <c r="H1010" i="5"/>
  <c r="I909" i="5"/>
  <c r="J909" i="5"/>
  <c r="K909" i="5"/>
  <c r="L909" i="5"/>
  <c r="M909" i="5"/>
  <c r="N909" i="5"/>
  <c r="I910" i="5"/>
  <c r="J910" i="5"/>
  <c r="K910" i="5"/>
  <c r="L910" i="5"/>
  <c r="M910" i="5"/>
  <c r="N910" i="5"/>
  <c r="I911" i="5"/>
  <c r="J911" i="5"/>
  <c r="K911" i="5"/>
  <c r="L911" i="5"/>
  <c r="M911" i="5"/>
  <c r="N911" i="5"/>
  <c r="I912" i="5"/>
  <c r="J912" i="5"/>
  <c r="K912" i="5"/>
  <c r="L912" i="5"/>
  <c r="M912" i="5"/>
  <c r="N912" i="5"/>
  <c r="I913" i="5"/>
  <c r="J913" i="5"/>
  <c r="K913" i="5"/>
  <c r="L913" i="5"/>
  <c r="M913" i="5"/>
  <c r="N913" i="5"/>
  <c r="H910" i="5"/>
  <c r="H911" i="5"/>
  <c r="H912" i="5"/>
  <c r="H913" i="5"/>
  <c r="H909" i="5"/>
  <c r="I833" i="5"/>
  <c r="J833" i="5"/>
  <c r="K833" i="5"/>
  <c r="L833" i="5"/>
  <c r="M833" i="5"/>
  <c r="N833" i="5"/>
  <c r="I834" i="5"/>
  <c r="J834" i="5"/>
  <c r="K834" i="5"/>
  <c r="L834" i="5"/>
  <c r="M834" i="5"/>
  <c r="N834" i="5"/>
  <c r="I835" i="5"/>
  <c r="J835" i="5"/>
  <c r="K835" i="5"/>
  <c r="L835" i="5"/>
  <c r="M835" i="5"/>
  <c r="N835" i="5"/>
  <c r="I836" i="5"/>
  <c r="J836" i="5"/>
  <c r="K836" i="5"/>
  <c r="L836" i="5"/>
  <c r="M836" i="5"/>
  <c r="N836" i="5"/>
  <c r="I837" i="5"/>
  <c r="J837" i="5"/>
  <c r="K837" i="5"/>
  <c r="L837" i="5"/>
  <c r="M837" i="5"/>
  <c r="N837" i="5"/>
  <c r="H834" i="5"/>
  <c r="H835" i="5"/>
  <c r="H836" i="5"/>
  <c r="H837" i="5"/>
  <c r="H833" i="5"/>
  <c r="I792" i="5"/>
  <c r="J792" i="5"/>
  <c r="K792" i="5"/>
  <c r="L792" i="5"/>
  <c r="M792" i="5"/>
  <c r="N792" i="5"/>
  <c r="I793" i="5"/>
  <c r="J793" i="5"/>
  <c r="K793" i="5"/>
  <c r="L793" i="5"/>
  <c r="M793" i="5"/>
  <c r="N793" i="5"/>
  <c r="I794" i="5"/>
  <c r="J794" i="5"/>
  <c r="K794" i="5"/>
  <c r="L794" i="5"/>
  <c r="M794" i="5"/>
  <c r="N794" i="5"/>
  <c r="I795" i="5"/>
  <c r="J795" i="5"/>
  <c r="K795" i="5"/>
  <c r="L795" i="5"/>
  <c r="M795" i="5"/>
  <c r="N795" i="5"/>
  <c r="I796" i="5"/>
  <c r="J796" i="5"/>
  <c r="K796" i="5"/>
  <c r="L796" i="5"/>
  <c r="M796" i="5"/>
  <c r="N796" i="5"/>
  <c r="H793" i="5"/>
  <c r="H794" i="5"/>
  <c r="H795" i="5"/>
  <c r="H796" i="5"/>
  <c r="H792" i="5"/>
  <c r="I766" i="5"/>
  <c r="J766" i="5"/>
  <c r="K766" i="5"/>
  <c r="L766" i="5"/>
  <c r="M766" i="5"/>
  <c r="N766" i="5"/>
  <c r="I767" i="5"/>
  <c r="J767" i="5"/>
  <c r="K767" i="5"/>
  <c r="L767" i="5"/>
  <c r="M767" i="5"/>
  <c r="N767" i="5"/>
  <c r="I768" i="5"/>
  <c r="J768" i="5"/>
  <c r="K768" i="5"/>
  <c r="L768" i="5"/>
  <c r="M768" i="5"/>
  <c r="N768" i="5"/>
  <c r="I769" i="5"/>
  <c r="J769" i="5"/>
  <c r="K769" i="5"/>
  <c r="L769" i="5"/>
  <c r="M769" i="5"/>
  <c r="N769" i="5"/>
  <c r="I770" i="5"/>
  <c r="J770" i="5"/>
  <c r="K770" i="5"/>
  <c r="L770" i="5"/>
  <c r="M770" i="5"/>
  <c r="N770" i="5"/>
  <c r="H767" i="5"/>
  <c r="H768" i="5"/>
  <c r="H769" i="5"/>
  <c r="H770" i="5"/>
  <c r="H766" i="5"/>
  <c r="I728" i="5"/>
  <c r="J728" i="5"/>
  <c r="K728" i="5"/>
  <c r="L728" i="5"/>
  <c r="M728" i="5"/>
  <c r="N728" i="5"/>
  <c r="I729" i="5"/>
  <c r="J729" i="5"/>
  <c r="K729" i="5"/>
  <c r="L729" i="5"/>
  <c r="M729" i="5"/>
  <c r="N729" i="5"/>
  <c r="I730" i="5"/>
  <c r="J730" i="5"/>
  <c r="K730" i="5"/>
  <c r="L730" i="5"/>
  <c r="M730" i="5"/>
  <c r="N730" i="5"/>
  <c r="I731" i="5"/>
  <c r="J731" i="5"/>
  <c r="K731" i="5"/>
  <c r="L731" i="5"/>
  <c r="M731" i="5"/>
  <c r="N731" i="5"/>
  <c r="I732" i="5"/>
  <c r="J732" i="5"/>
  <c r="K732" i="5"/>
  <c r="L732" i="5"/>
  <c r="M732" i="5"/>
  <c r="N732" i="5"/>
  <c r="H729" i="5"/>
  <c r="H730" i="5"/>
  <c r="H731" i="5"/>
  <c r="H732" i="5"/>
  <c r="H728" i="5"/>
  <c r="I662" i="5"/>
  <c r="J662" i="5"/>
  <c r="K662" i="5"/>
  <c r="L662" i="5"/>
  <c r="M662" i="5"/>
  <c r="N662" i="5"/>
  <c r="I663" i="5"/>
  <c r="J663" i="5"/>
  <c r="K663" i="5"/>
  <c r="L663" i="5"/>
  <c r="M663" i="5"/>
  <c r="N663" i="5"/>
  <c r="I664" i="5"/>
  <c r="J664" i="5"/>
  <c r="K664" i="5"/>
  <c r="L664" i="5"/>
  <c r="M664" i="5"/>
  <c r="N664" i="5"/>
  <c r="I665" i="5"/>
  <c r="J665" i="5"/>
  <c r="K665" i="5"/>
  <c r="L665" i="5"/>
  <c r="M665" i="5"/>
  <c r="N665" i="5"/>
  <c r="I666" i="5"/>
  <c r="J666" i="5"/>
  <c r="K666" i="5"/>
  <c r="L666" i="5"/>
  <c r="M666" i="5"/>
  <c r="N666" i="5"/>
  <c r="H663" i="5"/>
  <c r="H664" i="5"/>
  <c r="H665" i="5"/>
  <c r="H666" i="5"/>
  <c r="H662" i="5"/>
  <c r="I606" i="5"/>
  <c r="J606" i="5"/>
  <c r="K606" i="5"/>
  <c r="L606" i="5"/>
  <c r="M606" i="5"/>
  <c r="N606" i="5"/>
  <c r="I607" i="5"/>
  <c r="J607" i="5"/>
  <c r="K607" i="5"/>
  <c r="L607" i="5"/>
  <c r="M607" i="5"/>
  <c r="N607" i="5"/>
  <c r="I608" i="5"/>
  <c r="J608" i="5"/>
  <c r="K608" i="5"/>
  <c r="L608" i="5"/>
  <c r="M608" i="5"/>
  <c r="N608" i="5"/>
  <c r="I609" i="5"/>
  <c r="J609" i="5"/>
  <c r="K609" i="5"/>
  <c r="L609" i="5"/>
  <c r="M609" i="5"/>
  <c r="N609" i="5"/>
  <c r="I610" i="5"/>
  <c r="J610" i="5"/>
  <c r="K610" i="5"/>
  <c r="L610" i="5"/>
  <c r="M610" i="5"/>
  <c r="N610" i="5"/>
  <c r="H607" i="5"/>
  <c r="H608" i="5"/>
  <c r="H609" i="5"/>
  <c r="H610" i="5"/>
  <c r="H606" i="5"/>
  <c r="I585" i="5"/>
  <c r="J585" i="5"/>
  <c r="K585" i="5"/>
  <c r="L585" i="5"/>
  <c r="M585" i="5"/>
  <c r="N585" i="5"/>
  <c r="I586" i="5"/>
  <c r="J586" i="5"/>
  <c r="K586" i="5"/>
  <c r="L586" i="5"/>
  <c r="M586" i="5"/>
  <c r="N586" i="5"/>
  <c r="I587" i="5"/>
  <c r="J587" i="5"/>
  <c r="K587" i="5"/>
  <c r="L587" i="5"/>
  <c r="M587" i="5"/>
  <c r="N587" i="5"/>
  <c r="I588" i="5"/>
  <c r="J588" i="5"/>
  <c r="K588" i="5"/>
  <c r="L588" i="5"/>
  <c r="M588" i="5"/>
  <c r="N588" i="5"/>
  <c r="I589" i="5"/>
  <c r="J589" i="5"/>
  <c r="K589" i="5"/>
  <c r="L589" i="5"/>
  <c r="M589" i="5"/>
  <c r="N589" i="5"/>
  <c r="H586" i="5"/>
  <c r="H587" i="5"/>
  <c r="H588" i="5"/>
  <c r="H589" i="5"/>
  <c r="H585" i="5"/>
  <c r="H459" i="5"/>
  <c r="I459" i="5"/>
  <c r="J459" i="5"/>
  <c r="K459" i="5"/>
  <c r="L459" i="5"/>
  <c r="M459" i="5"/>
  <c r="N459" i="5"/>
  <c r="I460" i="5"/>
  <c r="J460" i="5"/>
  <c r="K460" i="5"/>
  <c r="L460" i="5"/>
  <c r="M460" i="5"/>
  <c r="N460" i="5"/>
  <c r="I461" i="5"/>
  <c r="J461" i="5"/>
  <c r="K461" i="5"/>
  <c r="L461" i="5"/>
  <c r="M461" i="5"/>
  <c r="N461" i="5"/>
  <c r="I462" i="5"/>
  <c r="J462" i="5"/>
  <c r="K462" i="5"/>
  <c r="L462" i="5"/>
  <c r="M462" i="5"/>
  <c r="N462" i="5"/>
  <c r="I463" i="5"/>
  <c r="J463" i="5"/>
  <c r="K463" i="5"/>
  <c r="L463" i="5"/>
  <c r="M463" i="5"/>
  <c r="N463" i="5"/>
  <c r="H460" i="5"/>
  <c r="H461" i="5"/>
  <c r="H462" i="5"/>
  <c r="H463" i="5"/>
  <c r="I313" i="5"/>
  <c r="J313" i="5"/>
  <c r="K313" i="5"/>
  <c r="L313" i="5"/>
  <c r="M313" i="5"/>
  <c r="N313" i="5"/>
  <c r="I314" i="5"/>
  <c r="J314" i="5"/>
  <c r="K314" i="5"/>
  <c r="L314" i="5"/>
  <c r="M314" i="5"/>
  <c r="N314" i="5"/>
  <c r="I315" i="5"/>
  <c r="J315" i="5"/>
  <c r="K315" i="5"/>
  <c r="L315" i="5"/>
  <c r="M315" i="5"/>
  <c r="N315" i="5"/>
  <c r="I316" i="5"/>
  <c r="J316" i="5"/>
  <c r="K316" i="5"/>
  <c r="L316" i="5"/>
  <c r="M316" i="5"/>
  <c r="N316" i="5"/>
  <c r="I317" i="5"/>
  <c r="J317" i="5"/>
  <c r="K317" i="5"/>
  <c r="L317" i="5"/>
  <c r="M317" i="5"/>
  <c r="N317" i="5"/>
  <c r="H314" i="5"/>
  <c r="H315" i="5"/>
  <c r="H316" i="5"/>
  <c r="H317" i="5"/>
  <c r="H313" i="5"/>
  <c r="I212" i="5"/>
  <c r="J212" i="5"/>
  <c r="K212" i="5"/>
  <c r="L212" i="5"/>
  <c r="M212" i="5"/>
  <c r="N212" i="5"/>
  <c r="I213" i="5"/>
  <c r="J213" i="5"/>
  <c r="K213" i="5"/>
  <c r="L213" i="5"/>
  <c r="M213" i="5"/>
  <c r="N213" i="5"/>
  <c r="I214" i="5"/>
  <c r="J214" i="5"/>
  <c r="K214" i="5"/>
  <c r="L214" i="5"/>
  <c r="M214" i="5"/>
  <c r="N214" i="5"/>
  <c r="I215" i="5"/>
  <c r="J215" i="5"/>
  <c r="K215" i="5"/>
  <c r="L215" i="5"/>
  <c r="M215" i="5"/>
  <c r="N215" i="5"/>
  <c r="I216" i="5"/>
  <c r="J216" i="5"/>
  <c r="K216" i="5"/>
  <c r="L216" i="5"/>
  <c r="M216" i="5"/>
  <c r="N216" i="5"/>
  <c r="H213" i="5"/>
  <c r="H214" i="5"/>
  <c r="H215" i="5"/>
  <c r="H216" i="5"/>
  <c r="H212" i="5"/>
  <c r="H141" i="5"/>
  <c r="I141" i="5"/>
  <c r="J141" i="5"/>
  <c r="K141" i="5"/>
  <c r="L141" i="5"/>
  <c r="M141" i="5"/>
  <c r="N141" i="5"/>
  <c r="I142" i="5"/>
  <c r="J142" i="5"/>
  <c r="K142" i="5"/>
  <c r="L142" i="5"/>
  <c r="M142" i="5"/>
  <c r="N142" i="5"/>
  <c r="I143" i="5"/>
  <c r="J143" i="5"/>
  <c r="K143" i="5"/>
  <c r="L143" i="5"/>
  <c r="M143" i="5"/>
  <c r="N143" i="5"/>
  <c r="I144" i="5"/>
  <c r="J144" i="5"/>
  <c r="K144" i="5"/>
  <c r="L144" i="5"/>
  <c r="M144" i="5"/>
  <c r="N144" i="5"/>
  <c r="I145" i="5"/>
  <c r="J145" i="5"/>
  <c r="K145" i="5"/>
  <c r="L145" i="5"/>
  <c r="M145" i="5"/>
  <c r="N145" i="5"/>
  <c r="H142" i="5"/>
  <c r="H143" i="5"/>
  <c r="H144" i="5"/>
  <c r="H145" i="5"/>
  <c r="H110" i="5"/>
  <c r="I2774" i="3" l="1"/>
  <c r="J2774" i="3"/>
  <c r="K2774" i="3"/>
  <c r="L2774" i="3"/>
  <c r="M2774" i="3"/>
  <c r="N2774" i="3"/>
  <c r="I2775" i="3"/>
  <c r="J2775" i="3"/>
  <c r="K2775" i="3"/>
  <c r="L2775" i="3"/>
  <c r="M2775" i="3"/>
  <c r="N2775" i="3"/>
  <c r="I2776" i="3"/>
  <c r="J2776" i="3"/>
  <c r="K2776" i="3"/>
  <c r="L2776" i="3"/>
  <c r="M2776" i="3"/>
  <c r="N2776" i="3"/>
  <c r="I2777" i="3"/>
  <c r="J2777" i="3"/>
  <c r="K2777" i="3"/>
  <c r="L2777" i="3"/>
  <c r="M2777" i="3"/>
  <c r="N2777" i="3"/>
  <c r="I2738" i="3"/>
  <c r="J2738" i="3"/>
  <c r="K2738" i="3"/>
  <c r="L2738" i="3"/>
  <c r="M2738" i="3"/>
  <c r="N2738" i="3"/>
  <c r="I2739" i="3"/>
  <c r="J2739" i="3"/>
  <c r="K2739" i="3"/>
  <c r="L2739" i="3"/>
  <c r="M2739" i="3"/>
  <c r="N2739" i="3"/>
  <c r="I2740" i="3"/>
  <c r="J2740" i="3"/>
  <c r="K2740" i="3"/>
  <c r="L2740" i="3"/>
  <c r="M2740" i="3"/>
  <c r="N2740" i="3"/>
  <c r="I2741" i="3"/>
  <c r="J2741" i="3"/>
  <c r="K2741" i="3"/>
  <c r="L2741" i="3"/>
  <c r="M2741" i="3"/>
  <c r="N2741" i="3"/>
  <c r="I2632" i="3"/>
  <c r="J2632" i="3"/>
  <c r="K2632" i="3"/>
  <c r="L2632" i="3"/>
  <c r="M2632" i="3"/>
  <c r="N2632" i="3"/>
  <c r="I2633" i="3"/>
  <c r="J2633" i="3"/>
  <c r="K2633" i="3"/>
  <c r="L2633" i="3"/>
  <c r="M2633" i="3"/>
  <c r="N2633" i="3"/>
  <c r="I2634" i="3"/>
  <c r="J2634" i="3"/>
  <c r="K2634" i="3"/>
  <c r="L2634" i="3"/>
  <c r="M2634" i="3"/>
  <c r="N2634" i="3"/>
  <c r="I2635" i="3"/>
  <c r="J2635" i="3"/>
  <c r="K2635" i="3"/>
  <c r="L2635" i="3"/>
  <c r="M2635" i="3"/>
  <c r="N2635" i="3"/>
  <c r="I2601" i="3"/>
  <c r="J2601" i="3"/>
  <c r="K2601" i="3"/>
  <c r="L2601" i="3"/>
  <c r="M2601" i="3"/>
  <c r="N2601" i="3"/>
  <c r="I2602" i="3"/>
  <c r="J2602" i="3"/>
  <c r="K2602" i="3"/>
  <c r="L2602" i="3"/>
  <c r="M2602" i="3"/>
  <c r="N2602" i="3"/>
  <c r="I2603" i="3"/>
  <c r="J2603" i="3"/>
  <c r="K2603" i="3"/>
  <c r="L2603" i="3"/>
  <c r="M2603" i="3"/>
  <c r="N2603" i="3"/>
  <c r="I2604" i="3"/>
  <c r="J2604" i="3"/>
  <c r="K2604" i="3"/>
  <c r="L2604" i="3"/>
  <c r="M2604" i="3"/>
  <c r="N2604" i="3"/>
  <c r="I2460" i="3"/>
  <c r="J2460" i="3"/>
  <c r="K2460" i="3"/>
  <c r="L2460" i="3"/>
  <c r="M2460" i="3"/>
  <c r="N2460" i="3"/>
  <c r="I2461" i="3"/>
  <c r="J2461" i="3"/>
  <c r="K2461" i="3"/>
  <c r="L2461" i="3"/>
  <c r="M2461" i="3"/>
  <c r="N2461" i="3"/>
  <c r="I2462" i="3"/>
  <c r="J2462" i="3"/>
  <c r="K2462" i="3"/>
  <c r="L2462" i="3"/>
  <c r="M2462" i="3"/>
  <c r="N2462" i="3"/>
  <c r="I2463" i="3"/>
  <c r="J2463" i="3"/>
  <c r="K2463" i="3"/>
  <c r="L2463" i="3"/>
  <c r="M2463" i="3"/>
  <c r="N2463" i="3"/>
  <c r="I2329" i="3"/>
  <c r="J2329" i="3"/>
  <c r="K2329" i="3"/>
  <c r="L2329" i="3"/>
  <c r="M2329" i="3"/>
  <c r="N2329" i="3"/>
  <c r="I2330" i="3"/>
  <c r="J2330" i="3"/>
  <c r="K2330" i="3"/>
  <c r="L2330" i="3"/>
  <c r="M2330" i="3"/>
  <c r="N2330" i="3"/>
  <c r="I2331" i="3"/>
  <c r="J2331" i="3"/>
  <c r="K2331" i="3"/>
  <c r="L2331" i="3"/>
  <c r="M2331" i="3"/>
  <c r="N2331" i="3"/>
  <c r="I2332" i="3"/>
  <c r="J2332" i="3"/>
  <c r="K2332" i="3"/>
  <c r="L2332" i="3"/>
  <c r="M2332" i="3"/>
  <c r="N2332" i="3"/>
  <c r="I2178" i="3"/>
  <c r="J2178" i="3"/>
  <c r="K2178" i="3"/>
  <c r="L2178" i="3"/>
  <c r="M2178" i="3"/>
  <c r="N2178" i="3"/>
  <c r="I2179" i="3"/>
  <c r="J2179" i="3"/>
  <c r="K2179" i="3"/>
  <c r="L2179" i="3"/>
  <c r="M2179" i="3"/>
  <c r="N2179" i="3"/>
  <c r="I2180" i="3"/>
  <c r="J2180" i="3"/>
  <c r="K2180" i="3"/>
  <c r="L2180" i="3"/>
  <c r="M2180" i="3"/>
  <c r="N2180" i="3"/>
  <c r="I2181" i="3"/>
  <c r="J2181" i="3"/>
  <c r="K2181" i="3"/>
  <c r="L2181" i="3"/>
  <c r="M2181" i="3"/>
  <c r="N2181" i="3"/>
  <c r="I2067" i="3"/>
  <c r="J2067" i="3"/>
  <c r="K2067" i="3"/>
  <c r="L2067" i="3"/>
  <c r="M2067" i="3"/>
  <c r="N2067" i="3"/>
  <c r="I2068" i="3"/>
  <c r="J2068" i="3"/>
  <c r="K2068" i="3"/>
  <c r="L2068" i="3"/>
  <c r="M2068" i="3"/>
  <c r="N2068" i="3"/>
  <c r="I2069" i="3"/>
  <c r="J2069" i="3"/>
  <c r="K2069" i="3"/>
  <c r="L2069" i="3"/>
  <c r="M2069" i="3"/>
  <c r="N2069" i="3"/>
  <c r="I2070" i="3"/>
  <c r="J2070" i="3"/>
  <c r="K2070" i="3"/>
  <c r="L2070" i="3"/>
  <c r="M2070" i="3"/>
  <c r="N2070" i="3"/>
  <c r="I1931" i="3"/>
  <c r="J1931" i="3"/>
  <c r="K1931" i="3"/>
  <c r="L1931" i="3"/>
  <c r="M1931" i="3"/>
  <c r="N1931" i="3"/>
  <c r="I1932" i="3"/>
  <c r="J1932" i="3"/>
  <c r="K1932" i="3"/>
  <c r="L1932" i="3"/>
  <c r="M1932" i="3"/>
  <c r="N1932" i="3"/>
  <c r="I1933" i="3"/>
  <c r="J1933" i="3"/>
  <c r="K1933" i="3"/>
  <c r="L1933" i="3"/>
  <c r="M1933" i="3"/>
  <c r="N1933" i="3"/>
  <c r="I1934" i="3"/>
  <c r="J1934" i="3"/>
  <c r="K1934" i="3"/>
  <c r="L1934" i="3"/>
  <c r="M1934" i="3"/>
  <c r="N1934" i="3"/>
  <c r="I1830" i="3"/>
  <c r="J1830" i="3"/>
  <c r="K1830" i="3"/>
  <c r="L1830" i="3"/>
  <c r="M1830" i="3"/>
  <c r="N1830" i="3"/>
  <c r="I1831" i="3"/>
  <c r="J1831" i="3"/>
  <c r="K1831" i="3"/>
  <c r="L1831" i="3"/>
  <c r="M1831" i="3"/>
  <c r="N1831" i="3"/>
  <c r="I1832" i="3"/>
  <c r="J1832" i="3"/>
  <c r="K1832" i="3"/>
  <c r="L1832" i="3"/>
  <c r="M1832" i="3"/>
  <c r="N1832" i="3"/>
  <c r="I1833" i="3"/>
  <c r="J1833" i="3"/>
  <c r="K1833" i="3"/>
  <c r="L1833" i="3"/>
  <c r="M1833" i="3"/>
  <c r="N1833" i="3"/>
  <c r="I1749" i="3"/>
  <c r="J1749" i="3"/>
  <c r="K1749" i="3"/>
  <c r="L1749" i="3"/>
  <c r="M1749" i="3"/>
  <c r="N1749" i="3"/>
  <c r="I1750" i="3"/>
  <c r="J1750" i="3"/>
  <c r="K1750" i="3"/>
  <c r="L1750" i="3"/>
  <c r="M1750" i="3"/>
  <c r="N1750" i="3"/>
  <c r="I1751" i="3"/>
  <c r="J1751" i="3"/>
  <c r="K1751" i="3"/>
  <c r="L1751" i="3"/>
  <c r="M1751" i="3"/>
  <c r="N1751" i="3"/>
  <c r="I1752" i="3"/>
  <c r="J1752" i="3"/>
  <c r="K1752" i="3"/>
  <c r="L1752" i="3"/>
  <c r="M1752" i="3"/>
  <c r="N1752" i="3"/>
  <c r="I1398" i="3"/>
  <c r="J1398" i="3"/>
  <c r="K1398" i="3"/>
  <c r="L1398" i="3"/>
  <c r="M1398" i="3"/>
  <c r="N1398" i="3"/>
  <c r="I1399" i="3"/>
  <c r="J1399" i="3"/>
  <c r="K1399" i="3"/>
  <c r="L1399" i="3"/>
  <c r="M1399" i="3"/>
  <c r="N1399" i="3"/>
  <c r="I1400" i="3"/>
  <c r="J1400" i="3"/>
  <c r="K1400" i="3"/>
  <c r="L1400" i="3"/>
  <c r="M1400" i="3"/>
  <c r="N1400" i="3"/>
  <c r="I1401" i="3"/>
  <c r="J1401" i="3"/>
  <c r="K1401" i="3"/>
  <c r="L1401" i="3"/>
  <c r="M1401" i="3"/>
  <c r="N1401" i="3"/>
  <c r="I1332" i="3"/>
  <c r="J1332" i="3"/>
  <c r="K1332" i="3"/>
  <c r="L1332" i="3"/>
  <c r="M1332" i="3"/>
  <c r="N1332" i="3"/>
  <c r="I1333" i="3"/>
  <c r="J1333" i="3"/>
  <c r="K1333" i="3"/>
  <c r="L1333" i="3"/>
  <c r="M1333" i="3"/>
  <c r="N1333" i="3"/>
  <c r="I1334" i="3"/>
  <c r="J1334" i="3"/>
  <c r="K1334" i="3"/>
  <c r="L1334" i="3"/>
  <c r="M1334" i="3"/>
  <c r="N1334" i="3"/>
  <c r="I1335" i="3"/>
  <c r="J1335" i="3"/>
  <c r="K1335" i="3"/>
  <c r="L1335" i="3"/>
  <c r="M1335" i="3"/>
  <c r="N1335" i="3"/>
  <c r="I1276" i="3"/>
  <c r="J1276" i="3"/>
  <c r="K1276" i="3"/>
  <c r="L1276" i="3"/>
  <c r="M1276" i="3"/>
  <c r="N1276" i="3"/>
  <c r="I1277" i="3"/>
  <c r="J1277" i="3"/>
  <c r="K1277" i="3"/>
  <c r="L1277" i="3"/>
  <c r="M1277" i="3"/>
  <c r="N1277" i="3"/>
  <c r="I1278" i="3"/>
  <c r="J1278" i="3"/>
  <c r="K1278" i="3"/>
  <c r="L1278" i="3"/>
  <c r="M1278" i="3"/>
  <c r="N1278" i="3"/>
  <c r="I1279" i="3"/>
  <c r="J1279" i="3"/>
  <c r="K1279" i="3"/>
  <c r="L1279" i="3"/>
  <c r="M1279" i="3"/>
  <c r="N1279" i="3"/>
  <c r="I1040" i="3"/>
  <c r="J1040" i="3"/>
  <c r="K1040" i="3"/>
  <c r="L1040" i="3"/>
  <c r="M1040" i="3"/>
  <c r="N1040" i="3"/>
  <c r="I1041" i="3"/>
  <c r="J1041" i="3"/>
  <c r="K1041" i="3"/>
  <c r="L1041" i="3"/>
  <c r="M1041" i="3"/>
  <c r="N1041" i="3"/>
  <c r="I1042" i="3"/>
  <c r="J1042" i="3"/>
  <c r="K1042" i="3"/>
  <c r="L1042" i="3"/>
  <c r="M1042" i="3"/>
  <c r="N1042" i="3"/>
  <c r="I1043" i="3"/>
  <c r="J1043" i="3"/>
  <c r="K1043" i="3"/>
  <c r="L1043" i="3"/>
  <c r="M1043" i="3"/>
  <c r="N1043" i="3"/>
  <c r="I1009" i="3"/>
  <c r="J1009" i="3"/>
  <c r="K1009" i="3"/>
  <c r="L1009" i="3"/>
  <c r="M1009" i="3"/>
  <c r="N1009" i="3"/>
  <c r="I1010" i="3"/>
  <c r="J1010" i="3"/>
  <c r="K1010" i="3"/>
  <c r="L1010" i="3"/>
  <c r="M1010" i="3"/>
  <c r="N1010" i="3"/>
  <c r="I1011" i="3"/>
  <c r="J1011" i="3"/>
  <c r="K1011" i="3"/>
  <c r="L1011" i="3"/>
  <c r="M1011" i="3"/>
  <c r="N1011" i="3"/>
  <c r="I1012" i="3"/>
  <c r="J1012" i="3"/>
  <c r="K1012" i="3"/>
  <c r="L1012" i="3"/>
  <c r="M1012" i="3"/>
  <c r="N1012" i="3"/>
  <c r="I858" i="3"/>
  <c r="J858" i="3"/>
  <c r="K858" i="3"/>
  <c r="L858" i="3"/>
  <c r="M858" i="3"/>
  <c r="N858" i="3"/>
  <c r="I859" i="3"/>
  <c r="J859" i="3"/>
  <c r="K859" i="3"/>
  <c r="L859" i="3"/>
  <c r="M859" i="3"/>
  <c r="N859" i="3"/>
  <c r="I860" i="3"/>
  <c r="J860" i="3"/>
  <c r="K860" i="3"/>
  <c r="L860" i="3"/>
  <c r="M860" i="3"/>
  <c r="N860" i="3"/>
  <c r="I861" i="3"/>
  <c r="J861" i="3"/>
  <c r="K861" i="3"/>
  <c r="L861" i="3"/>
  <c r="M861" i="3"/>
  <c r="N861" i="3"/>
  <c r="I732" i="3"/>
  <c r="J732" i="3"/>
  <c r="K732" i="3"/>
  <c r="L732" i="3"/>
  <c r="M732" i="3"/>
  <c r="N732" i="3"/>
  <c r="I733" i="3"/>
  <c r="J733" i="3"/>
  <c r="K733" i="3"/>
  <c r="L733" i="3"/>
  <c r="M733" i="3"/>
  <c r="N733" i="3"/>
  <c r="I734" i="3"/>
  <c r="J734" i="3"/>
  <c r="K734" i="3"/>
  <c r="L734" i="3"/>
  <c r="M734" i="3"/>
  <c r="N734" i="3"/>
  <c r="I735" i="3"/>
  <c r="J735" i="3"/>
  <c r="K735" i="3"/>
  <c r="L735" i="3"/>
  <c r="M735" i="3"/>
  <c r="N735" i="3"/>
  <c r="I701" i="3"/>
  <c r="J701" i="3"/>
  <c r="K701" i="3"/>
  <c r="L701" i="3"/>
  <c r="M701" i="3"/>
  <c r="N701" i="3"/>
  <c r="I702" i="3"/>
  <c r="J702" i="3"/>
  <c r="K702" i="3"/>
  <c r="L702" i="3"/>
  <c r="M702" i="3"/>
  <c r="N702" i="3"/>
  <c r="I703" i="3"/>
  <c r="J703" i="3"/>
  <c r="K703" i="3"/>
  <c r="L703" i="3"/>
  <c r="M703" i="3"/>
  <c r="N703" i="3"/>
  <c r="I704" i="3"/>
  <c r="J704" i="3"/>
  <c r="K704" i="3"/>
  <c r="L704" i="3"/>
  <c r="M704" i="3"/>
  <c r="N704" i="3"/>
  <c r="I580" i="3"/>
  <c r="J580" i="3"/>
  <c r="K580" i="3"/>
  <c r="L580" i="3"/>
  <c r="M580" i="3"/>
  <c r="N580" i="3"/>
  <c r="I581" i="3"/>
  <c r="J581" i="3"/>
  <c r="K581" i="3"/>
  <c r="L581" i="3"/>
  <c r="M581" i="3"/>
  <c r="N581" i="3"/>
  <c r="I582" i="3"/>
  <c r="J582" i="3"/>
  <c r="K582" i="3"/>
  <c r="L582" i="3"/>
  <c r="M582" i="3"/>
  <c r="N582" i="3"/>
  <c r="I583" i="3"/>
  <c r="J583" i="3"/>
  <c r="K583" i="3"/>
  <c r="L583" i="3"/>
  <c r="M583" i="3"/>
  <c r="N583" i="3"/>
  <c r="I494" i="3"/>
  <c r="J494" i="3"/>
  <c r="K494" i="3"/>
  <c r="L494" i="3"/>
  <c r="M494" i="3"/>
  <c r="N494" i="3"/>
  <c r="I495" i="3"/>
  <c r="J495" i="3"/>
  <c r="K495" i="3"/>
  <c r="L495" i="3"/>
  <c r="M495" i="3"/>
  <c r="N495" i="3"/>
  <c r="I496" i="3"/>
  <c r="J496" i="3"/>
  <c r="K496" i="3"/>
  <c r="L496" i="3"/>
  <c r="M496" i="3"/>
  <c r="N496" i="3"/>
  <c r="I497" i="3"/>
  <c r="J497" i="3"/>
  <c r="K497" i="3"/>
  <c r="L497" i="3"/>
  <c r="M497" i="3"/>
  <c r="N497" i="3"/>
  <c r="I338" i="3"/>
  <c r="J338" i="3"/>
  <c r="K338" i="3"/>
  <c r="L338" i="3"/>
  <c r="M338" i="3"/>
  <c r="N338" i="3"/>
  <c r="I339" i="3"/>
  <c r="J339" i="3"/>
  <c r="K339" i="3"/>
  <c r="L339" i="3"/>
  <c r="M339" i="3"/>
  <c r="N339" i="3"/>
  <c r="I340" i="3"/>
  <c r="J340" i="3"/>
  <c r="K340" i="3"/>
  <c r="L340" i="3"/>
  <c r="M340" i="3"/>
  <c r="N340" i="3"/>
  <c r="I341" i="3"/>
  <c r="J341" i="3"/>
  <c r="K341" i="3"/>
  <c r="L341" i="3"/>
  <c r="M341" i="3"/>
  <c r="N341" i="3"/>
  <c r="I297" i="3"/>
  <c r="J297" i="3"/>
  <c r="K297" i="3"/>
  <c r="L297" i="3"/>
  <c r="M297" i="3"/>
  <c r="N297" i="3"/>
  <c r="I298" i="3"/>
  <c r="J298" i="3"/>
  <c r="K298" i="3"/>
  <c r="L298" i="3"/>
  <c r="M298" i="3"/>
  <c r="N298" i="3"/>
  <c r="I299" i="3"/>
  <c r="J299" i="3"/>
  <c r="K299" i="3"/>
  <c r="L299" i="3"/>
  <c r="M299" i="3"/>
  <c r="N299" i="3"/>
  <c r="I300" i="3"/>
  <c r="J300" i="3"/>
  <c r="K300" i="3"/>
  <c r="L300" i="3"/>
  <c r="M300" i="3"/>
  <c r="N300" i="3"/>
  <c r="I187" i="3"/>
  <c r="I397" i="2"/>
  <c r="J397" i="2"/>
  <c r="K397" i="2"/>
  <c r="L397" i="2"/>
  <c r="M397" i="2"/>
  <c r="N397" i="2"/>
  <c r="I398" i="2"/>
  <c r="J398" i="2"/>
  <c r="K398" i="2"/>
  <c r="L398" i="2"/>
  <c r="M398" i="2"/>
  <c r="N398" i="2"/>
  <c r="I399" i="2"/>
  <c r="J399" i="2"/>
  <c r="K399" i="2"/>
  <c r="L399" i="2"/>
  <c r="M399" i="2"/>
  <c r="N399" i="2"/>
  <c r="I400" i="2"/>
  <c r="J400" i="2"/>
  <c r="K400" i="2"/>
  <c r="L400" i="2"/>
  <c r="M400" i="2"/>
  <c r="N400" i="2"/>
  <c r="I401" i="2"/>
  <c r="J401" i="2"/>
  <c r="K401" i="2"/>
  <c r="L401" i="2"/>
  <c r="M401" i="2"/>
  <c r="N401" i="2"/>
  <c r="H398" i="2"/>
  <c r="H399" i="2"/>
  <c r="H400" i="2"/>
  <c r="H401" i="2"/>
  <c r="H397" i="2"/>
  <c r="I381" i="2"/>
  <c r="J381" i="2"/>
  <c r="K381" i="2"/>
  <c r="L381" i="2"/>
  <c r="M381" i="2"/>
  <c r="N381" i="2"/>
  <c r="I382" i="2"/>
  <c r="J382" i="2"/>
  <c r="K382" i="2"/>
  <c r="L382" i="2"/>
  <c r="M382" i="2"/>
  <c r="N382" i="2"/>
  <c r="I383" i="2"/>
  <c r="J383" i="2"/>
  <c r="K383" i="2"/>
  <c r="L383" i="2"/>
  <c r="M383" i="2"/>
  <c r="N383" i="2"/>
  <c r="I384" i="2"/>
  <c r="J384" i="2"/>
  <c r="K384" i="2"/>
  <c r="L384" i="2"/>
  <c r="M384" i="2"/>
  <c r="N384" i="2"/>
  <c r="I385" i="2"/>
  <c r="J385" i="2"/>
  <c r="K385" i="2"/>
  <c r="L385" i="2"/>
  <c r="M385" i="2"/>
  <c r="N385" i="2"/>
  <c r="H382" i="2"/>
  <c r="H383" i="2"/>
  <c r="H384" i="2"/>
  <c r="H385" i="2"/>
  <c r="H381" i="2"/>
  <c r="H360" i="2"/>
  <c r="I344" i="2"/>
  <c r="J344" i="2"/>
  <c r="K344" i="2"/>
  <c r="L344" i="2"/>
  <c r="M344" i="2"/>
  <c r="N344" i="2"/>
  <c r="I345" i="2"/>
  <c r="J345" i="2"/>
  <c r="K345" i="2"/>
  <c r="L345" i="2"/>
  <c r="M345" i="2"/>
  <c r="N345" i="2"/>
  <c r="I346" i="2"/>
  <c r="J346" i="2"/>
  <c r="K346" i="2"/>
  <c r="L346" i="2"/>
  <c r="M346" i="2"/>
  <c r="N346" i="2"/>
  <c r="I347" i="2"/>
  <c r="J347" i="2"/>
  <c r="K347" i="2"/>
  <c r="L347" i="2"/>
  <c r="M347" i="2"/>
  <c r="N347" i="2"/>
  <c r="I348" i="2"/>
  <c r="J348" i="2"/>
  <c r="K348" i="2"/>
  <c r="L348" i="2"/>
  <c r="M348" i="2"/>
  <c r="N348" i="2"/>
  <c r="H345" i="2"/>
  <c r="H346" i="2"/>
  <c r="H347" i="2"/>
  <c r="H348" i="2"/>
  <c r="H344" i="2"/>
  <c r="H318" i="2"/>
  <c r="H288" i="2"/>
  <c r="H289" i="2"/>
  <c r="H290" i="2"/>
  <c r="H291" i="2"/>
  <c r="H287" i="2"/>
  <c r="I271" i="2"/>
  <c r="J271" i="2"/>
  <c r="K271" i="2"/>
  <c r="L271" i="2"/>
  <c r="M271" i="2"/>
  <c r="N271" i="2"/>
  <c r="I272" i="2"/>
  <c r="J272" i="2"/>
  <c r="K272" i="2"/>
  <c r="L272" i="2"/>
  <c r="M272" i="2"/>
  <c r="N272" i="2"/>
  <c r="I273" i="2"/>
  <c r="J273" i="2"/>
  <c r="K273" i="2"/>
  <c r="L273" i="2"/>
  <c r="M273" i="2"/>
  <c r="N273" i="2"/>
  <c r="I274" i="2"/>
  <c r="J274" i="2"/>
  <c r="K274" i="2"/>
  <c r="L274" i="2"/>
  <c r="M274" i="2"/>
  <c r="N274" i="2"/>
  <c r="I275" i="2"/>
  <c r="J275" i="2"/>
  <c r="K275" i="2"/>
  <c r="L275" i="2"/>
  <c r="M275" i="2"/>
  <c r="N275" i="2"/>
  <c r="H272" i="2"/>
  <c r="H273" i="2"/>
  <c r="H274" i="2"/>
  <c r="H275" i="2"/>
  <c r="H271" i="2"/>
  <c r="I215" i="2"/>
  <c r="J215" i="2"/>
  <c r="K215" i="2"/>
  <c r="L215" i="2"/>
  <c r="M215" i="2"/>
  <c r="N215" i="2"/>
  <c r="I216" i="2"/>
  <c r="J216" i="2"/>
  <c r="K216" i="2"/>
  <c r="L216" i="2"/>
  <c r="M216" i="2"/>
  <c r="N216" i="2"/>
  <c r="I217" i="2"/>
  <c r="J217" i="2"/>
  <c r="K217" i="2"/>
  <c r="L217" i="2"/>
  <c r="M217" i="2"/>
  <c r="N217" i="2"/>
  <c r="I218" i="2"/>
  <c r="J218" i="2"/>
  <c r="K218" i="2"/>
  <c r="L218" i="2"/>
  <c r="M218" i="2"/>
  <c r="N218" i="2"/>
  <c r="I219" i="2"/>
  <c r="J219" i="2"/>
  <c r="K219" i="2"/>
  <c r="L219" i="2"/>
  <c r="M219" i="2"/>
  <c r="N219" i="2"/>
  <c r="H216" i="2"/>
  <c r="H217" i="2"/>
  <c r="H218" i="2"/>
  <c r="H219" i="2"/>
  <c r="H215" i="2"/>
  <c r="H189" i="2"/>
  <c r="H173" i="2"/>
  <c r="I141" i="2"/>
  <c r="J141" i="2"/>
  <c r="K141" i="2"/>
  <c r="L141" i="2"/>
  <c r="M141" i="2"/>
  <c r="N141" i="2"/>
  <c r="I142" i="2"/>
  <c r="J142" i="2"/>
  <c r="K142" i="2"/>
  <c r="L142" i="2"/>
  <c r="M142" i="2"/>
  <c r="N142" i="2"/>
  <c r="I143" i="2"/>
  <c r="J143" i="2"/>
  <c r="K143" i="2"/>
  <c r="L143" i="2"/>
  <c r="M143" i="2"/>
  <c r="N143" i="2"/>
  <c r="I144" i="2"/>
  <c r="J144" i="2"/>
  <c r="K144" i="2"/>
  <c r="L144" i="2"/>
  <c r="M144" i="2"/>
  <c r="N144" i="2"/>
  <c r="I145" i="2"/>
  <c r="J145" i="2"/>
  <c r="K145" i="2"/>
  <c r="L145" i="2"/>
  <c r="M145" i="2"/>
  <c r="N145" i="2"/>
  <c r="H142" i="2"/>
  <c r="H143" i="2"/>
  <c r="H144" i="2"/>
  <c r="H145" i="2"/>
  <c r="H141" i="2"/>
  <c r="I115" i="2"/>
  <c r="J115" i="2"/>
  <c r="K115" i="2"/>
  <c r="L115" i="2"/>
  <c r="M115" i="2"/>
  <c r="N115" i="2"/>
  <c r="I116" i="2"/>
  <c r="J116" i="2"/>
  <c r="K116" i="2"/>
  <c r="L116" i="2"/>
  <c r="M116" i="2"/>
  <c r="N116" i="2"/>
  <c r="I117" i="2"/>
  <c r="J117" i="2"/>
  <c r="K117" i="2"/>
  <c r="L117" i="2"/>
  <c r="M117" i="2"/>
  <c r="N117" i="2"/>
  <c r="I118" i="2"/>
  <c r="J118" i="2"/>
  <c r="K118" i="2"/>
  <c r="L118" i="2"/>
  <c r="M118" i="2"/>
  <c r="N118" i="2"/>
  <c r="I119" i="2"/>
  <c r="J119" i="2"/>
  <c r="K119" i="2"/>
  <c r="L119" i="2"/>
  <c r="M119" i="2"/>
  <c r="N119" i="2"/>
  <c r="H116" i="2"/>
  <c r="H117" i="2"/>
  <c r="H118" i="2"/>
  <c r="H119" i="2"/>
  <c r="H115" i="2"/>
  <c r="H53" i="1"/>
  <c r="H274" i="8" l="1"/>
  <c r="H273" i="8"/>
  <c r="H272" i="8"/>
  <c r="H271" i="8"/>
  <c r="N270" i="8"/>
  <c r="M270" i="8"/>
  <c r="L270" i="8"/>
  <c r="J270" i="8"/>
  <c r="I270" i="8"/>
  <c r="H450" i="8"/>
  <c r="H449" i="8"/>
  <c r="H448" i="8"/>
  <c r="H447" i="8"/>
  <c r="N446" i="8"/>
  <c r="M446" i="8"/>
  <c r="L446" i="8"/>
  <c r="K446" i="8"/>
  <c r="J446" i="8"/>
  <c r="I446" i="8"/>
  <c r="H270" i="8" l="1"/>
  <c r="H446" i="8"/>
  <c r="I482" i="8"/>
  <c r="J482" i="8"/>
  <c r="K482" i="8"/>
  <c r="L482" i="8"/>
  <c r="M482" i="8"/>
  <c r="N482" i="8"/>
  <c r="H483" i="8"/>
  <c r="H484" i="8"/>
  <c r="H485" i="8"/>
  <c r="H486" i="8"/>
  <c r="I477" i="8"/>
  <c r="J477" i="8"/>
  <c r="K477" i="8"/>
  <c r="L477" i="8"/>
  <c r="M477" i="8"/>
  <c r="N477" i="8"/>
  <c r="H478" i="8"/>
  <c r="H479" i="8"/>
  <c r="H480" i="8"/>
  <c r="H481" i="8"/>
  <c r="I457" i="8"/>
  <c r="J457" i="8"/>
  <c r="K457" i="8"/>
  <c r="L457" i="8"/>
  <c r="M457" i="8"/>
  <c r="N457" i="8"/>
  <c r="H458" i="8"/>
  <c r="H459" i="8"/>
  <c r="H460" i="8"/>
  <c r="H461" i="8"/>
  <c r="H457" i="8" l="1"/>
  <c r="H477" i="8"/>
  <c r="H482" i="8"/>
  <c r="N184" i="3"/>
  <c r="M184" i="3" s="1"/>
  <c r="L184" i="3" s="1"/>
  <c r="K184" i="3" s="1"/>
  <c r="J184" i="3" s="1"/>
  <c r="I184" i="3" s="1"/>
  <c r="H184" i="3" s="1"/>
  <c r="N183" i="3"/>
  <c r="M183" i="3" s="1"/>
  <c r="L183" i="3" s="1"/>
  <c r="K183" i="3" s="1"/>
  <c r="J183" i="3" s="1"/>
  <c r="I183" i="3" s="1"/>
  <c r="H183" i="3" s="1"/>
  <c r="H182" i="3"/>
  <c r="N181" i="3"/>
  <c r="M181" i="3" s="1"/>
  <c r="L181" i="3" l="1"/>
  <c r="M180" i="3"/>
  <c r="N180" i="3"/>
  <c r="K181" i="3" l="1"/>
  <c r="L180" i="3"/>
  <c r="J181" i="3" l="1"/>
  <c r="K180" i="3"/>
  <c r="I181" i="3" l="1"/>
  <c r="J180" i="3"/>
  <c r="H181" i="3" l="1"/>
  <c r="I180" i="3"/>
  <c r="H24" i="12"/>
  <c r="H23" i="12"/>
  <c r="H22" i="12"/>
  <c r="H21" i="12"/>
  <c r="N20" i="12"/>
  <c r="M20" i="12"/>
  <c r="L20" i="12"/>
  <c r="K20" i="12"/>
  <c r="J20" i="12"/>
  <c r="I20" i="12"/>
  <c r="H19" i="12"/>
  <c r="H18" i="12"/>
  <c r="H17" i="12"/>
  <c r="H16" i="12"/>
  <c r="N15" i="12"/>
  <c r="M15" i="12"/>
  <c r="L15" i="12"/>
  <c r="K15" i="12"/>
  <c r="J15" i="12"/>
  <c r="I15" i="12"/>
  <c r="H14" i="12"/>
  <c r="H13" i="12"/>
  <c r="H12" i="12"/>
  <c r="H11" i="12"/>
  <c r="N10" i="12"/>
  <c r="M10" i="12"/>
  <c r="L10" i="12"/>
  <c r="K10" i="12"/>
  <c r="J10" i="12"/>
  <c r="I10" i="12"/>
  <c r="H9" i="12"/>
  <c r="H8" i="12"/>
  <c r="H7" i="12"/>
  <c r="H6" i="12"/>
  <c r="N5" i="12"/>
  <c r="M5" i="12"/>
  <c r="L5" i="12"/>
  <c r="K5" i="12"/>
  <c r="J5" i="12"/>
  <c r="I5" i="12"/>
  <c r="H154" i="10"/>
  <c r="H153" i="10"/>
  <c r="H152" i="10"/>
  <c r="H151" i="10"/>
  <c r="N150" i="10"/>
  <c r="M150" i="10"/>
  <c r="L150" i="10"/>
  <c r="K150" i="10"/>
  <c r="J150" i="10"/>
  <c r="I150" i="10"/>
  <c r="H149" i="10"/>
  <c r="H148" i="10"/>
  <c r="H147" i="10"/>
  <c r="H146" i="10"/>
  <c r="N145" i="10"/>
  <c r="M145" i="10"/>
  <c r="L145" i="10"/>
  <c r="K145" i="10"/>
  <c r="J145" i="10"/>
  <c r="I145" i="10"/>
  <c r="H144" i="10"/>
  <c r="H143" i="10"/>
  <c r="H142" i="10"/>
  <c r="H141" i="10"/>
  <c r="N140" i="10"/>
  <c r="M140" i="10"/>
  <c r="L140" i="10"/>
  <c r="K140" i="10"/>
  <c r="J140" i="10"/>
  <c r="I140" i="10"/>
  <c r="H139" i="10"/>
  <c r="H138" i="10"/>
  <c r="H137" i="10"/>
  <c r="H136" i="10"/>
  <c r="N135" i="10"/>
  <c r="M135" i="10"/>
  <c r="L135" i="10"/>
  <c r="K135" i="10"/>
  <c r="J135" i="10"/>
  <c r="I135" i="10"/>
  <c r="H134" i="10"/>
  <c r="H133" i="10"/>
  <c r="H132" i="10"/>
  <c r="H131" i="10"/>
  <c r="N130" i="10"/>
  <c r="M130" i="10"/>
  <c r="L130" i="10"/>
  <c r="K130" i="10"/>
  <c r="J130" i="10"/>
  <c r="I130" i="10"/>
  <c r="H129" i="10"/>
  <c r="H128" i="10"/>
  <c r="H127" i="10"/>
  <c r="H126" i="10"/>
  <c r="N125" i="10"/>
  <c r="M125" i="10"/>
  <c r="L125" i="10"/>
  <c r="K125" i="10"/>
  <c r="J125" i="10"/>
  <c r="I125" i="10"/>
  <c r="H124" i="10"/>
  <c r="H123" i="10"/>
  <c r="H122" i="10"/>
  <c r="H121" i="10"/>
  <c r="N120" i="10"/>
  <c r="M120" i="10"/>
  <c r="L120" i="10"/>
  <c r="K120" i="10"/>
  <c r="J120" i="10"/>
  <c r="I120" i="10"/>
  <c r="H119" i="10"/>
  <c r="H118" i="10"/>
  <c r="H117" i="10"/>
  <c r="H116" i="10"/>
  <c r="N115" i="10"/>
  <c r="M115" i="10"/>
  <c r="L115" i="10"/>
  <c r="K115" i="10"/>
  <c r="J115" i="10"/>
  <c r="I115" i="10"/>
  <c r="H114" i="10"/>
  <c r="H113" i="10"/>
  <c r="H112" i="10"/>
  <c r="H111" i="10"/>
  <c r="N110" i="10"/>
  <c r="M110" i="10"/>
  <c r="L110" i="10"/>
  <c r="K110" i="10"/>
  <c r="J110" i="10"/>
  <c r="I110" i="10"/>
  <c r="H109" i="10"/>
  <c r="H108" i="10"/>
  <c r="H107" i="10"/>
  <c r="H106" i="10"/>
  <c r="N105" i="10"/>
  <c r="M105" i="10"/>
  <c r="L105" i="10"/>
  <c r="K105" i="10"/>
  <c r="J105" i="10"/>
  <c r="I105" i="10"/>
  <c r="H104" i="10"/>
  <c r="H103" i="10"/>
  <c r="H102" i="10"/>
  <c r="H101" i="10"/>
  <c r="N100" i="10"/>
  <c r="M100" i="10"/>
  <c r="L100" i="10"/>
  <c r="K100" i="10"/>
  <c r="J100" i="10"/>
  <c r="I100" i="10"/>
  <c r="H99" i="10"/>
  <c r="H98" i="10"/>
  <c r="H97" i="10"/>
  <c r="H96" i="10"/>
  <c r="N95" i="10"/>
  <c r="M95" i="10"/>
  <c r="L95" i="10"/>
  <c r="K95" i="10"/>
  <c r="J95" i="10"/>
  <c r="I95" i="10"/>
  <c r="H94" i="10"/>
  <c r="H93" i="10"/>
  <c r="H92" i="10"/>
  <c r="H91" i="10"/>
  <c r="N90" i="10"/>
  <c r="M90" i="10"/>
  <c r="L90" i="10"/>
  <c r="K90" i="10"/>
  <c r="J90" i="10"/>
  <c r="I90" i="10"/>
  <c r="H89" i="10"/>
  <c r="H88" i="10"/>
  <c r="H87" i="10"/>
  <c r="H86" i="10"/>
  <c r="N85" i="10"/>
  <c r="M85" i="10"/>
  <c r="L85" i="10"/>
  <c r="K85" i="10"/>
  <c r="J85" i="10"/>
  <c r="I85" i="10"/>
  <c r="H84" i="10"/>
  <c r="H83" i="10"/>
  <c r="H82" i="10"/>
  <c r="H81" i="10"/>
  <c r="N80" i="10"/>
  <c r="M80" i="10"/>
  <c r="L80" i="10"/>
  <c r="K80" i="10"/>
  <c r="J80" i="10"/>
  <c r="I80" i="10"/>
  <c r="H79" i="10"/>
  <c r="H78" i="10"/>
  <c r="H77" i="10"/>
  <c r="H76" i="10"/>
  <c r="N75" i="10"/>
  <c r="M75" i="10"/>
  <c r="L75" i="10"/>
  <c r="K75" i="10"/>
  <c r="J75" i="10"/>
  <c r="I75" i="10"/>
  <c r="H74" i="10"/>
  <c r="H73" i="10"/>
  <c r="H72" i="10"/>
  <c r="H71" i="10"/>
  <c r="N70" i="10"/>
  <c r="M70" i="10"/>
  <c r="L70" i="10"/>
  <c r="K70" i="10"/>
  <c r="J70" i="10"/>
  <c r="I70" i="10"/>
  <c r="H69" i="10"/>
  <c r="H68" i="10"/>
  <c r="H67" i="10"/>
  <c r="H66" i="10"/>
  <c r="N65" i="10"/>
  <c r="M65" i="10"/>
  <c r="L65" i="10"/>
  <c r="K65" i="10"/>
  <c r="J65" i="10"/>
  <c r="I65" i="10"/>
  <c r="H64" i="10"/>
  <c r="H63" i="10"/>
  <c r="H62" i="10"/>
  <c r="H61" i="10"/>
  <c r="N60" i="10"/>
  <c r="M60" i="10"/>
  <c r="L60" i="10"/>
  <c r="K60" i="10"/>
  <c r="J60" i="10"/>
  <c r="I60" i="10"/>
  <c r="H59" i="10"/>
  <c r="H58" i="10"/>
  <c r="H57" i="10"/>
  <c r="H56" i="10"/>
  <c r="N55" i="10"/>
  <c r="M55" i="10"/>
  <c r="L55" i="10"/>
  <c r="K55" i="10"/>
  <c r="J55" i="10"/>
  <c r="I55" i="10"/>
  <c r="H54" i="10"/>
  <c r="H53" i="10"/>
  <c r="H52" i="10"/>
  <c r="H51" i="10"/>
  <c r="N50" i="10"/>
  <c r="M50" i="10"/>
  <c r="L50" i="10"/>
  <c r="K50" i="10"/>
  <c r="J50" i="10"/>
  <c r="I50" i="10"/>
  <c r="H49" i="10"/>
  <c r="H48" i="10"/>
  <c r="H47" i="10"/>
  <c r="H46" i="10"/>
  <c r="N45" i="10"/>
  <c r="M45" i="10"/>
  <c r="L45" i="10"/>
  <c r="K45" i="10"/>
  <c r="J45" i="10"/>
  <c r="I45" i="10"/>
  <c r="H44" i="10"/>
  <c r="H43" i="10"/>
  <c r="H42" i="10"/>
  <c r="H41" i="10"/>
  <c r="N40" i="10"/>
  <c r="M40" i="10"/>
  <c r="L40" i="10"/>
  <c r="K40" i="10"/>
  <c r="J40" i="10"/>
  <c r="I40" i="10"/>
  <c r="H39" i="10"/>
  <c r="H38" i="10"/>
  <c r="H37" i="10"/>
  <c r="H36" i="10"/>
  <c r="N35" i="10"/>
  <c r="M35" i="10"/>
  <c r="L35" i="10"/>
  <c r="K35" i="10"/>
  <c r="J35" i="10"/>
  <c r="I35" i="10"/>
  <c r="H34" i="10"/>
  <c r="H33" i="10"/>
  <c r="H32" i="10"/>
  <c r="H31" i="10"/>
  <c r="N30" i="10"/>
  <c r="M30" i="10"/>
  <c r="L30" i="10"/>
  <c r="K30" i="10"/>
  <c r="J30" i="10"/>
  <c r="I30" i="10"/>
  <c r="H29" i="10"/>
  <c r="H25" i="10" s="1"/>
  <c r="N25" i="10"/>
  <c r="M25" i="10"/>
  <c r="L25" i="10"/>
  <c r="K25" i="10"/>
  <c r="J25" i="10"/>
  <c r="I25" i="10"/>
  <c r="H24" i="10"/>
  <c r="H20" i="10" s="1"/>
  <c r="N20" i="10"/>
  <c r="M20" i="10"/>
  <c r="L20" i="10"/>
  <c r="K20" i="10"/>
  <c r="J20" i="10"/>
  <c r="I20" i="10"/>
  <c r="H19" i="10"/>
  <c r="M18" i="10"/>
  <c r="H18" i="10" s="1"/>
  <c r="H17" i="10"/>
  <c r="H16" i="10"/>
  <c r="N15" i="10"/>
  <c r="L15" i="10"/>
  <c r="K15" i="10"/>
  <c r="J15" i="10"/>
  <c r="I15" i="10"/>
  <c r="H14" i="10"/>
  <c r="M13" i="10"/>
  <c r="H13" i="10" s="1"/>
  <c r="H12" i="10"/>
  <c r="H11" i="10"/>
  <c r="N10" i="10"/>
  <c r="L10" i="10"/>
  <c r="K10" i="10"/>
  <c r="J10" i="10"/>
  <c r="I10" i="10"/>
  <c r="H9" i="10"/>
  <c r="H8" i="10"/>
  <c r="H7" i="10"/>
  <c r="H6" i="10"/>
  <c r="N5" i="10"/>
  <c r="M5" i="10"/>
  <c r="L5" i="10"/>
  <c r="K5" i="10"/>
  <c r="J5" i="10"/>
  <c r="I5" i="10"/>
  <c r="H414" i="9"/>
  <c r="H413" i="9"/>
  <c r="H412" i="9"/>
  <c r="H411" i="9"/>
  <c r="N410" i="9"/>
  <c r="M410" i="9"/>
  <c r="L410" i="9"/>
  <c r="K410" i="9"/>
  <c r="J410" i="9"/>
  <c r="I410" i="9"/>
  <c r="H409" i="9"/>
  <c r="H408" i="9"/>
  <c r="H407" i="9"/>
  <c r="H406" i="9"/>
  <c r="N405" i="9"/>
  <c r="M405" i="9"/>
  <c r="L405" i="9"/>
  <c r="K405" i="9"/>
  <c r="J405" i="9"/>
  <c r="I405" i="9"/>
  <c r="H404" i="9"/>
  <c r="H403" i="9"/>
  <c r="H402" i="9"/>
  <c r="H401" i="9"/>
  <c r="N400" i="9"/>
  <c r="M400" i="9"/>
  <c r="L400" i="9"/>
  <c r="K400" i="9"/>
  <c r="J400" i="9"/>
  <c r="I400" i="9"/>
  <c r="H398" i="9"/>
  <c r="H397" i="9"/>
  <c r="H396" i="9"/>
  <c r="N395" i="9"/>
  <c r="M395" i="9"/>
  <c r="L395" i="9"/>
  <c r="K395" i="9"/>
  <c r="J395" i="9"/>
  <c r="I395" i="9"/>
  <c r="H393" i="9"/>
  <c r="H392" i="9"/>
  <c r="H391" i="9"/>
  <c r="N390" i="9"/>
  <c r="M390" i="9"/>
  <c r="L390" i="9"/>
  <c r="K390" i="9"/>
  <c r="J390" i="9"/>
  <c r="I390" i="9"/>
  <c r="H388" i="9"/>
  <c r="H387" i="9"/>
  <c r="H386" i="9"/>
  <c r="N385" i="9"/>
  <c r="M385" i="9"/>
  <c r="L385" i="9"/>
  <c r="K385" i="9"/>
  <c r="J385" i="9"/>
  <c r="I385" i="9"/>
  <c r="H383" i="9"/>
  <c r="H382" i="9"/>
  <c r="H381" i="9"/>
  <c r="N380" i="9"/>
  <c r="M380" i="9"/>
  <c r="L380" i="9"/>
  <c r="K380" i="9"/>
  <c r="J380" i="9"/>
  <c r="I380" i="9"/>
  <c r="H378" i="9"/>
  <c r="H377" i="9"/>
  <c r="H376" i="9"/>
  <c r="N375" i="9"/>
  <c r="M375" i="9"/>
  <c r="L375" i="9"/>
  <c r="K375" i="9"/>
  <c r="J375" i="9"/>
  <c r="I375" i="9"/>
  <c r="H373" i="9"/>
  <c r="H372" i="9"/>
  <c r="H371" i="9"/>
  <c r="N370" i="9"/>
  <c r="M370" i="9"/>
  <c r="L370" i="9"/>
  <c r="K370" i="9"/>
  <c r="J370" i="9"/>
  <c r="I370" i="9"/>
  <c r="H368" i="9"/>
  <c r="H367" i="9"/>
  <c r="H366" i="9"/>
  <c r="N365" i="9"/>
  <c r="M365" i="9"/>
  <c r="L365" i="9"/>
  <c r="K365" i="9"/>
  <c r="J365" i="9"/>
  <c r="I365" i="9"/>
  <c r="H363" i="9"/>
  <c r="H362" i="9"/>
  <c r="H361" i="9"/>
  <c r="N360" i="9"/>
  <c r="M360" i="9"/>
  <c r="L360" i="9"/>
  <c r="K360" i="9"/>
  <c r="J360" i="9"/>
  <c r="I360" i="9"/>
  <c r="H358" i="9"/>
  <c r="H357" i="9"/>
  <c r="H356" i="9"/>
  <c r="N355" i="9"/>
  <c r="M355" i="9"/>
  <c r="L355" i="9"/>
  <c r="K355" i="9"/>
  <c r="J355" i="9"/>
  <c r="I355" i="9"/>
  <c r="H353" i="9"/>
  <c r="H352" i="9"/>
  <c r="H351" i="9"/>
  <c r="N350" i="9"/>
  <c r="M350" i="9"/>
  <c r="L350" i="9"/>
  <c r="K350" i="9"/>
  <c r="J350" i="9"/>
  <c r="I350" i="9"/>
  <c r="H348" i="9"/>
  <c r="H347" i="9"/>
  <c r="H346" i="9"/>
  <c r="N345" i="9"/>
  <c r="M345" i="9"/>
  <c r="L345" i="9"/>
  <c r="K345" i="9"/>
  <c r="J345" i="9"/>
  <c r="I345" i="9"/>
  <c r="H343" i="9"/>
  <c r="H342" i="9"/>
  <c r="H341" i="9"/>
  <c r="N340" i="9"/>
  <c r="M340" i="9"/>
  <c r="L340" i="9"/>
  <c r="K340" i="9"/>
  <c r="J340" i="9"/>
  <c r="I340" i="9"/>
  <c r="H338" i="9"/>
  <c r="H337" i="9"/>
  <c r="H336" i="9"/>
  <c r="N335" i="9"/>
  <c r="M335" i="9"/>
  <c r="L335" i="9"/>
  <c r="K335" i="9"/>
  <c r="J335" i="9"/>
  <c r="I335" i="9"/>
  <c r="H333" i="9"/>
  <c r="H332" i="9"/>
  <c r="H331" i="9"/>
  <c r="N330" i="9"/>
  <c r="M330" i="9"/>
  <c r="L330" i="9"/>
  <c r="K330" i="9"/>
  <c r="J330" i="9"/>
  <c r="I330" i="9"/>
  <c r="H328" i="9"/>
  <c r="H327" i="9"/>
  <c r="H326" i="9"/>
  <c r="N325" i="9"/>
  <c r="M325" i="9"/>
  <c r="L325" i="9"/>
  <c r="K325" i="9"/>
  <c r="J325" i="9"/>
  <c r="I325" i="9"/>
  <c r="H323" i="9"/>
  <c r="H322" i="9"/>
  <c r="H321" i="9"/>
  <c r="N320" i="9"/>
  <c r="M320" i="9"/>
  <c r="L320" i="9"/>
  <c r="K320" i="9"/>
  <c r="J320" i="9"/>
  <c r="I320" i="9"/>
  <c r="H318" i="9"/>
  <c r="H317" i="9"/>
  <c r="H316" i="9"/>
  <c r="N315" i="9"/>
  <c r="M315" i="9"/>
  <c r="L315" i="9"/>
  <c r="K315" i="9"/>
  <c r="J315" i="9"/>
  <c r="I315" i="9"/>
  <c r="H313" i="9"/>
  <c r="H312" i="9"/>
  <c r="H311" i="9"/>
  <c r="N310" i="9"/>
  <c r="M310" i="9"/>
  <c r="L310" i="9"/>
  <c r="K310" i="9"/>
  <c r="J310" i="9"/>
  <c r="I310" i="9"/>
  <c r="H308" i="9"/>
  <c r="H307" i="9"/>
  <c r="H306" i="9"/>
  <c r="N305" i="9"/>
  <c r="M305" i="9"/>
  <c r="L305" i="9"/>
  <c r="K305" i="9"/>
  <c r="J305" i="9"/>
  <c r="I305" i="9"/>
  <c r="H303" i="9"/>
  <c r="H302" i="9"/>
  <c r="H301" i="9"/>
  <c r="N300" i="9"/>
  <c r="M300" i="9"/>
  <c r="L300" i="9"/>
  <c r="K300" i="9"/>
  <c r="J300" i="9"/>
  <c r="I300" i="9"/>
  <c r="H298" i="9"/>
  <c r="H297" i="9"/>
  <c r="H296" i="9"/>
  <c r="N295" i="9"/>
  <c r="M295" i="9"/>
  <c r="L295" i="9"/>
  <c r="K295" i="9"/>
  <c r="J295" i="9"/>
  <c r="I295" i="9"/>
  <c r="H293" i="9"/>
  <c r="H292" i="9"/>
  <c r="H291" i="9"/>
  <c r="N290" i="9"/>
  <c r="M290" i="9"/>
  <c r="L290" i="9"/>
  <c r="K290" i="9"/>
  <c r="J290" i="9"/>
  <c r="I290" i="9"/>
  <c r="H288" i="9"/>
  <c r="H287" i="9"/>
  <c r="H286" i="9"/>
  <c r="N285" i="9"/>
  <c r="M285" i="9"/>
  <c r="L285" i="9"/>
  <c r="K285" i="9"/>
  <c r="J285" i="9"/>
  <c r="I285" i="9"/>
  <c r="H283" i="9"/>
  <c r="H282" i="9"/>
  <c r="H281" i="9"/>
  <c r="N280" i="9"/>
  <c r="M280" i="9"/>
  <c r="L280" i="9"/>
  <c r="K280" i="9"/>
  <c r="J280" i="9"/>
  <c r="I280" i="9"/>
  <c r="H278" i="9"/>
  <c r="H277" i="9"/>
  <c r="H276" i="9"/>
  <c r="N275" i="9"/>
  <c r="M275" i="9"/>
  <c r="L275" i="9"/>
  <c r="K275" i="9"/>
  <c r="J275" i="9"/>
  <c r="I275" i="9"/>
  <c r="H273" i="9"/>
  <c r="H272" i="9"/>
  <c r="H271" i="9"/>
  <c r="N270" i="9"/>
  <c r="M270" i="9"/>
  <c r="L270" i="9"/>
  <c r="K270" i="9"/>
  <c r="J270" i="9"/>
  <c r="I270" i="9"/>
  <c r="H268" i="9"/>
  <c r="H267" i="9"/>
  <c r="H266" i="9"/>
  <c r="N265" i="9"/>
  <c r="M265" i="9"/>
  <c r="L265" i="9"/>
  <c r="K265" i="9"/>
  <c r="J265" i="9"/>
  <c r="I265" i="9"/>
  <c r="H263" i="9"/>
  <c r="H262" i="9"/>
  <c r="H261" i="9"/>
  <c r="N260" i="9"/>
  <c r="M260" i="9"/>
  <c r="L260" i="9"/>
  <c r="K260" i="9"/>
  <c r="J260" i="9"/>
  <c r="I260" i="9"/>
  <c r="H258" i="9"/>
  <c r="H257" i="9"/>
  <c r="H256" i="9"/>
  <c r="N255" i="9"/>
  <c r="M255" i="9"/>
  <c r="L255" i="9"/>
  <c r="K255" i="9"/>
  <c r="J255" i="9"/>
  <c r="I255" i="9"/>
  <c r="H253" i="9"/>
  <c r="H252" i="9"/>
  <c r="H251" i="9"/>
  <c r="N250" i="9"/>
  <c r="M250" i="9"/>
  <c r="L250" i="9"/>
  <c r="K250" i="9"/>
  <c r="J250" i="9"/>
  <c r="I250" i="9"/>
  <c r="H248" i="9"/>
  <c r="H247" i="9"/>
  <c r="H246" i="9"/>
  <c r="N245" i="9"/>
  <c r="M245" i="9"/>
  <c r="L245" i="9"/>
  <c r="K245" i="9"/>
  <c r="J245" i="9"/>
  <c r="I245" i="9"/>
  <c r="H243" i="9"/>
  <c r="H242" i="9"/>
  <c r="H241" i="9"/>
  <c r="N240" i="9"/>
  <c r="M240" i="9"/>
  <c r="L240" i="9"/>
  <c r="K240" i="9"/>
  <c r="J240" i="9"/>
  <c r="I240" i="9"/>
  <c r="H238" i="9"/>
  <c r="H237" i="9"/>
  <c r="H236" i="9"/>
  <c r="N235" i="9"/>
  <c r="M235" i="9"/>
  <c r="L235" i="9"/>
  <c r="K235" i="9"/>
  <c r="J235" i="9"/>
  <c r="I235" i="9"/>
  <c r="H233" i="9"/>
  <c r="H232" i="9"/>
  <c r="H231" i="9"/>
  <c r="N230" i="9"/>
  <c r="M230" i="9"/>
  <c r="L230" i="9"/>
  <c r="K230" i="9"/>
  <c r="J230" i="9"/>
  <c r="I230" i="9"/>
  <c r="H228" i="9"/>
  <c r="H227" i="9"/>
  <c r="H226" i="9"/>
  <c r="N225" i="9"/>
  <c r="M225" i="9"/>
  <c r="L225" i="9"/>
  <c r="K225" i="9"/>
  <c r="J225" i="9"/>
  <c r="I225" i="9"/>
  <c r="H223" i="9"/>
  <c r="H222" i="9"/>
  <c r="H221" i="9"/>
  <c r="N220" i="9"/>
  <c r="M220" i="9"/>
  <c r="L220" i="9"/>
  <c r="K220" i="9"/>
  <c r="J220" i="9"/>
  <c r="I220" i="9"/>
  <c r="H218" i="9"/>
  <c r="H217" i="9"/>
  <c r="H216" i="9"/>
  <c r="N215" i="9"/>
  <c r="M215" i="9"/>
  <c r="L215" i="9"/>
  <c r="K215" i="9"/>
  <c r="J215" i="9"/>
  <c r="I215" i="9"/>
  <c r="H213" i="9"/>
  <c r="H212" i="9"/>
  <c r="H211" i="9"/>
  <c r="N210" i="9"/>
  <c r="M210" i="9"/>
  <c r="L210" i="9"/>
  <c r="K210" i="9"/>
  <c r="J210" i="9"/>
  <c r="I210" i="9"/>
  <c r="H208" i="9"/>
  <c r="H207" i="9"/>
  <c r="H206" i="9"/>
  <c r="N205" i="9"/>
  <c r="M205" i="9"/>
  <c r="L205" i="9"/>
  <c r="K205" i="9"/>
  <c r="J205" i="9"/>
  <c r="I205" i="9"/>
  <c r="H203" i="9"/>
  <c r="H202" i="9"/>
  <c r="H201" i="9"/>
  <c r="N200" i="9"/>
  <c r="M200" i="9"/>
  <c r="L200" i="9"/>
  <c r="K200" i="9"/>
  <c r="J200" i="9"/>
  <c r="I200" i="9"/>
  <c r="H198" i="9"/>
  <c r="H197" i="9"/>
  <c r="H196" i="9"/>
  <c r="N195" i="9"/>
  <c r="M195" i="9"/>
  <c r="L195" i="9"/>
  <c r="K195" i="9"/>
  <c r="J195" i="9"/>
  <c r="I195" i="9"/>
  <c r="H193" i="9"/>
  <c r="H192" i="9"/>
  <c r="H191" i="9"/>
  <c r="N190" i="9"/>
  <c r="M190" i="9"/>
  <c r="L190" i="9"/>
  <c r="K190" i="9"/>
  <c r="J190" i="9"/>
  <c r="I190" i="9"/>
  <c r="H188" i="9"/>
  <c r="H187" i="9"/>
  <c r="H186" i="9"/>
  <c r="N185" i="9"/>
  <c r="M185" i="9"/>
  <c r="L185" i="9"/>
  <c r="K185" i="9"/>
  <c r="J185" i="9"/>
  <c r="I185" i="9"/>
  <c r="H183" i="9"/>
  <c r="H182" i="9"/>
  <c r="H181" i="9"/>
  <c r="N180" i="9"/>
  <c r="M180" i="9"/>
  <c r="L180" i="9"/>
  <c r="K180" i="9"/>
  <c r="J180" i="9"/>
  <c r="I180" i="9"/>
  <c r="H178" i="9"/>
  <c r="H177" i="9"/>
  <c r="H176" i="9"/>
  <c r="N175" i="9"/>
  <c r="M175" i="9"/>
  <c r="L175" i="9"/>
  <c r="K175" i="9"/>
  <c r="J175" i="9"/>
  <c r="I175" i="9"/>
  <c r="H173" i="9"/>
  <c r="H172" i="9"/>
  <c r="H171" i="9"/>
  <c r="N170" i="9"/>
  <c r="M170" i="9"/>
  <c r="L170" i="9"/>
  <c r="K170" i="9"/>
  <c r="J170" i="9"/>
  <c r="I170" i="9"/>
  <c r="H168" i="9"/>
  <c r="H167" i="9"/>
  <c r="H166" i="9"/>
  <c r="N165" i="9"/>
  <c r="M165" i="9"/>
  <c r="L165" i="9"/>
  <c r="K165" i="9"/>
  <c r="J165" i="9"/>
  <c r="I165" i="9"/>
  <c r="H163" i="9"/>
  <c r="H162" i="9"/>
  <c r="H161" i="9"/>
  <c r="N160" i="9"/>
  <c r="M160" i="9"/>
  <c r="L160" i="9"/>
  <c r="K160" i="9"/>
  <c r="J160" i="9"/>
  <c r="I160" i="9"/>
  <c r="H158" i="9"/>
  <c r="H157" i="9"/>
  <c r="H156" i="9"/>
  <c r="N155" i="9"/>
  <c r="M155" i="9"/>
  <c r="L155" i="9"/>
  <c r="K155" i="9"/>
  <c r="J155" i="9"/>
  <c r="I155" i="9"/>
  <c r="H153" i="9"/>
  <c r="H152" i="9"/>
  <c r="H151" i="9"/>
  <c r="N150" i="9"/>
  <c r="M150" i="9"/>
  <c r="L150" i="9"/>
  <c r="K150" i="9"/>
  <c r="J150" i="9"/>
  <c r="I150" i="9"/>
  <c r="H148" i="9"/>
  <c r="H147" i="9"/>
  <c r="H146" i="9"/>
  <c r="N145" i="9"/>
  <c r="M145" i="9"/>
  <c r="L145" i="9"/>
  <c r="K145" i="9"/>
  <c r="J145" i="9"/>
  <c r="I145" i="9"/>
  <c r="H143" i="9"/>
  <c r="H142" i="9"/>
  <c r="H141" i="9"/>
  <c r="N140" i="9"/>
  <c r="M140" i="9"/>
  <c r="L140" i="9"/>
  <c r="K140" i="9"/>
  <c r="J140" i="9"/>
  <c r="I140" i="9"/>
  <c r="H138" i="9"/>
  <c r="H137" i="9"/>
  <c r="H136" i="9"/>
  <c r="N135" i="9"/>
  <c r="M135" i="9"/>
  <c r="L135" i="9"/>
  <c r="K135" i="9"/>
  <c r="J135" i="9"/>
  <c r="I135" i="9"/>
  <c r="H133" i="9"/>
  <c r="H132" i="9"/>
  <c r="H131" i="9"/>
  <c r="N130" i="9"/>
  <c r="M130" i="9"/>
  <c r="L130" i="9"/>
  <c r="K130" i="9"/>
  <c r="J130" i="9"/>
  <c r="I130" i="9"/>
  <c r="H128" i="9"/>
  <c r="H127" i="9"/>
  <c r="H126" i="9"/>
  <c r="N125" i="9"/>
  <c r="M125" i="9"/>
  <c r="L125" i="9"/>
  <c r="K125" i="9"/>
  <c r="J125" i="9"/>
  <c r="I125" i="9"/>
  <c r="H123" i="9"/>
  <c r="H122" i="9"/>
  <c r="H121" i="9"/>
  <c r="N120" i="9"/>
  <c r="M120" i="9"/>
  <c r="L120" i="9"/>
  <c r="K120" i="9"/>
  <c r="J120" i="9"/>
  <c r="I120" i="9"/>
  <c r="H118" i="9"/>
  <c r="H117" i="9"/>
  <c r="H116" i="9"/>
  <c r="N115" i="9"/>
  <c r="M115" i="9"/>
  <c r="L115" i="9"/>
  <c r="K115" i="9"/>
  <c r="J115" i="9"/>
  <c r="I115" i="9"/>
  <c r="H113" i="9"/>
  <c r="H112" i="9"/>
  <c r="H111" i="9"/>
  <c r="N110" i="9"/>
  <c r="M110" i="9"/>
  <c r="L110" i="9"/>
  <c r="K110" i="9"/>
  <c r="J110" i="9"/>
  <c r="I110" i="9"/>
  <c r="H108" i="9"/>
  <c r="H107" i="9"/>
  <c r="N105" i="9"/>
  <c r="M105" i="9"/>
  <c r="L105" i="9"/>
  <c r="K105" i="9"/>
  <c r="J105" i="9"/>
  <c r="I105" i="9"/>
  <c r="H103" i="9"/>
  <c r="H102" i="9"/>
  <c r="N100" i="9"/>
  <c r="M100" i="9"/>
  <c r="L100" i="9"/>
  <c r="K100" i="9"/>
  <c r="J100" i="9"/>
  <c r="I100" i="9"/>
  <c r="H98" i="9"/>
  <c r="H97" i="9"/>
  <c r="N95" i="9"/>
  <c r="M95" i="9"/>
  <c r="L95" i="9"/>
  <c r="K95" i="9"/>
  <c r="J95" i="9"/>
  <c r="I95" i="9"/>
  <c r="H93" i="9"/>
  <c r="H92" i="9"/>
  <c r="N90" i="9"/>
  <c r="M90" i="9"/>
  <c r="L90" i="9"/>
  <c r="K90" i="9"/>
  <c r="J90" i="9"/>
  <c r="I90" i="9"/>
  <c r="H88" i="9"/>
  <c r="H87" i="9"/>
  <c r="N85" i="9"/>
  <c r="M85" i="9"/>
  <c r="L85" i="9"/>
  <c r="K85" i="9"/>
  <c r="J85" i="9"/>
  <c r="I85" i="9"/>
  <c r="H83" i="9"/>
  <c r="H82" i="9"/>
  <c r="N80" i="9"/>
  <c r="M80" i="9"/>
  <c r="L80" i="9"/>
  <c r="K80" i="9"/>
  <c r="J80" i="9"/>
  <c r="I80" i="9"/>
  <c r="H78" i="9"/>
  <c r="H77" i="9"/>
  <c r="N75" i="9"/>
  <c r="M75" i="9"/>
  <c r="L75" i="9"/>
  <c r="K75" i="9"/>
  <c r="J75" i="9"/>
  <c r="I75" i="9"/>
  <c r="H73" i="9"/>
  <c r="H72" i="9"/>
  <c r="N70" i="9"/>
  <c r="M70" i="9"/>
  <c r="L70" i="9"/>
  <c r="K70" i="9"/>
  <c r="J70" i="9"/>
  <c r="I70" i="9"/>
  <c r="H68" i="9"/>
  <c r="H67" i="9"/>
  <c r="N65" i="9"/>
  <c r="M65" i="9"/>
  <c r="L65" i="9"/>
  <c r="K65" i="9"/>
  <c r="J65" i="9"/>
  <c r="I65" i="9"/>
  <c r="H63" i="9"/>
  <c r="H62" i="9"/>
  <c r="N60" i="9"/>
  <c r="M60" i="9"/>
  <c r="L60" i="9"/>
  <c r="K60" i="9"/>
  <c r="J60" i="9"/>
  <c r="I60" i="9"/>
  <c r="H59" i="9"/>
  <c r="H58" i="9"/>
  <c r="H57" i="9"/>
  <c r="H56" i="9"/>
  <c r="N55" i="9"/>
  <c r="M55" i="9"/>
  <c r="L55" i="9"/>
  <c r="K55" i="9"/>
  <c r="J55" i="9"/>
  <c r="I55" i="9"/>
  <c r="H54" i="9"/>
  <c r="H53" i="9"/>
  <c r="H52" i="9"/>
  <c r="H51" i="9"/>
  <c r="N50" i="9"/>
  <c r="M50" i="9"/>
  <c r="L50" i="9"/>
  <c r="K50" i="9"/>
  <c r="J50" i="9"/>
  <c r="I50" i="9"/>
  <c r="H49" i="9"/>
  <c r="H48" i="9"/>
  <c r="H47" i="9"/>
  <c r="H46" i="9"/>
  <c r="N45" i="9"/>
  <c r="M45" i="9"/>
  <c r="L45" i="9"/>
  <c r="K45" i="9"/>
  <c r="J45" i="9"/>
  <c r="I45" i="9"/>
  <c r="H44" i="9"/>
  <c r="H43" i="9"/>
  <c r="H42" i="9"/>
  <c r="H41" i="9"/>
  <c r="N40" i="9"/>
  <c r="M40" i="9"/>
  <c r="L40" i="9"/>
  <c r="K40" i="9"/>
  <c r="J40" i="9"/>
  <c r="I40" i="9"/>
  <c r="H39" i="9"/>
  <c r="H38" i="9"/>
  <c r="H37" i="9"/>
  <c r="H36" i="9"/>
  <c r="N35" i="9"/>
  <c r="M35" i="9"/>
  <c r="L35" i="9"/>
  <c r="K35" i="9"/>
  <c r="J35" i="9"/>
  <c r="I35" i="9"/>
  <c r="H34" i="9"/>
  <c r="H33" i="9"/>
  <c r="H32" i="9"/>
  <c r="H31" i="9"/>
  <c r="N30" i="9"/>
  <c r="M30" i="9"/>
  <c r="L30" i="9"/>
  <c r="K30" i="9"/>
  <c r="J30" i="9"/>
  <c r="I30" i="9"/>
  <c r="H29" i="9"/>
  <c r="H28" i="9"/>
  <c r="H27" i="9"/>
  <c r="H26" i="9"/>
  <c r="N25" i="9"/>
  <c r="M25" i="9"/>
  <c r="L25" i="9"/>
  <c r="K25" i="9"/>
  <c r="J25" i="9"/>
  <c r="I25" i="9"/>
  <c r="H24" i="9"/>
  <c r="H23" i="9"/>
  <c r="H22" i="9"/>
  <c r="H21" i="9"/>
  <c r="N20" i="9"/>
  <c r="M20" i="9"/>
  <c r="L20" i="9"/>
  <c r="K20" i="9"/>
  <c r="J20" i="9"/>
  <c r="I20" i="9"/>
  <c r="H19" i="9"/>
  <c r="H18" i="9"/>
  <c r="H17" i="9"/>
  <c r="H16" i="9"/>
  <c r="N15" i="9"/>
  <c r="M15" i="9"/>
  <c r="L15" i="9"/>
  <c r="K15" i="9"/>
  <c r="J15" i="9"/>
  <c r="I15" i="9"/>
  <c r="N14" i="9"/>
  <c r="N13" i="9"/>
  <c r="N12" i="9"/>
  <c r="N11" i="9"/>
  <c r="H9" i="9"/>
  <c r="H8" i="9"/>
  <c r="H7" i="9"/>
  <c r="H6" i="9"/>
  <c r="N5" i="9"/>
  <c r="M5" i="9"/>
  <c r="L5" i="9"/>
  <c r="K5" i="9"/>
  <c r="J5" i="9"/>
  <c r="I5" i="9"/>
  <c r="H79" i="7"/>
  <c r="H78" i="7"/>
  <c r="H77" i="7"/>
  <c r="H76" i="7"/>
  <c r="N75" i="7"/>
  <c r="M75" i="7"/>
  <c r="L75" i="7"/>
  <c r="K75" i="7"/>
  <c r="J75" i="7"/>
  <c r="I75" i="7"/>
  <c r="H74" i="7"/>
  <c r="H73" i="7"/>
  <c r="H72" i="7"/>
  <c r="H71" i="7"/>
  <c r="N70" i="7"/>
  <c r="M70" i="7"/>
  <c r="L70" i="7"/>
  <c r="K70" i="7"/>
  <c r="J70" i="7"/>
  <c r="I70" i="7"/>
  <c r="H69" i="7"/>
  <c r="H68" i="7"/>
  <c r="H67" i="7"/>
  <c r="H66" i="7"/>
  <c r="N65" i="7"/>
  <c r="M65" i="7"/>
  <c r="L65" i="7"/>
  <c r="K65" i="7"/>
  <c r="J65" i="7"/>
  <c r="I65" i="7"/>
  <c r="H64" i="7"/>
  <c r="H63" i="7"/>
  <c r="H62" i="7"/>
  <c r="H61" i="7"/>
  <c r="N60" i="7"/>
  <c r="M60" i="7"/>
  <c r="L60" i="7"/>
  <c r="K60" i="7"/>
  <c r="J60" i="7"/>
  <c r="I60" i="7"/>
  <c r="H59" i="7"/>
  <c r="H58" i="7"/>
  <c r="H55" i="7" s="1"/>
  <c r="H57" i="7"/>
  <c r="H56" i="7"/>
  <c r="N55" i="7"/>
  <c r="M55" i="7"/>
  <c r="L55" i="7"/>
  <c r="K55" i="7"/>
  <c r="J55" i="7"/>
  <c r="I55" i="7"/>
  <c r="H54" i="7"/>
  <c r="H53" i="7"/>
  <c r="H52" i="7"/>
  <c r="H51" i="7"/>
  <c r="N50" i="7"/>
  <c r="M50" i="7"/>
  <c r="L50" i="7"/>
  <c r="K50" i="7"/>
  <c r="J50" i="7"/>
  <c r="I50" i="7"/>
  <c r="H49" i="7"/>
  <c r="H48" i="7"/>
  <c r="H47" i="7"/>
  <c r="H46" i="7"/>
  <c r="N45" i="7"/>
  <c r="M45" i="7"/>
  <c r="L45" i="7"/>
  <c r="K45" i="7"/>
  <c r="J45" i="7"/>
  <c r="I45" i="7"/>
  <c r="H44" i="7"/>
  <c r="H43" i="7"/>
  <c r="H42" i="7"/>
  <c r="H41" i="7"/>
  <c r="N40" i="7"/>
  <c r="M40" i="7"/>
  <c r="L40" i="7"/>
  <c r="K40" i="7"/>
  <c r="J40" i="7"/>
  <c r="I40" i="7"/>
  <c r="H39" i="7"/>
  <c r="H38" i="7"/>
  <c r="H37" i="7"/>
  <c r="H36" i="7"/>
  <c r="N35" i="7"/>
  <c r="M35" i="7"/>
  <c r="L35" i="7"/>
  <c r="K35" i="7"/>
  <c r="J35" i="7"/>
  <c r="I35" i="7"/>
  <c r="H70" i="7" l="1"/>
  <c r="H115" i="9"/>
  <c r="H135" i="9"/>
  <c r="H155" i="9"/>
  <c r="H175" i="9"/>
  <c r="H195" i="9"/>
  <c r="H255" i="9"/>
  <c r="H275" i="9"/>
  <c r="H315" i="9"/>
  <c r="H355" i="9"/>
  <c r="N10" i="9"/>
  <c r="H15" i="12"/>
  <c r="H50" i="10"/>
  <c r="H70" i="10"/>
  <c r="H150" i="10"/>
  <c r="H15" i="9"/>
  <c r="H25" i="9"/>
  <c r="H105" i="9"/>
  <c r="H405" i="9"/>
  <c r="H375" i="9"/>
  <c r="H90" i="10"/>
  <c r="H130" i="10"/>
  <c r="H110" i="10"/>
  <c r="H60" i="10"/>
  <c r="H80" i="10"/>
  <c r="H30" i="10"/>
  <c r="H55" i="10"/>
  <c r="H5" i="10"/>
  <c r="H135" i="10"/>
  <c r="H40" i="10"/>
  <c r="H45" i="10"/>
  <c r="H100" i="10"/>
  <c r="H85" i="10"/>
  <c r="H140" i="10"/>
  <c r="H15" i="10"/>
  <c r="H120" i="10"/>
  <c r="H125" i="10"/>
  <c r="H75" i="7"/>
  <c r="M12" i="9"/>
  <c r="H105" i="10"/>
  <c r="H20" i="12"/>
  <c r="H125" i="9"/>
  <c r="H165" i="9"/>
  <c r="H205" i="9"/>
  <c r="H245" i="9"/>
  <c r="H285" i="9"/>
  <c r="H325" i="9"/>
  <c r="H365" i="9"/>
  <c r="H10" i="10"/>
  <c r="H75" i="10"/>
  <c r="M11" i="9"/>
  <c r="M13" i="9"/>
  <c r="H45" i="7"/>
  <c r="M14" i="9"/>
  <c r="H215" i="9"/>
  <c r="H295" i="9"/>
  <c r="H335" i="9"/>
  <c r="H95" i="10"/>
  <c r="H5" i="12"/>
  <c r="H5" i="9"/>
  <c r="H20" i="9"/>
  <c r="H410" i="9"/>
  <c r="H65" i="10"/>
  <c r="H145" i="10"/>
  <c r="H50" i="7"/>
  <c r="H65" i="9"/>
  <c r="H85" i="9"/>
  <c r="H95" i="9"/>
  <c r="H100" i="9"/>
  <c r="H145" i="9"/>
  <c r="H185" i="9"/>
  <c r="H225" i="9"/>
  <c r="H265" i="9"/>
  <c r="H305" i="9"/>
  <c r="H345" i="9"/>
  <c r="H35" i="10"/>
  <c r="H115" i="10"/>
  <c r="H10" i="12"/>
  <c r="H385" i="9"/>
  <c r="H45" i="9"/>
  <c r="H55" i="9"/>
  <c r="H60" i="9"/>
  <c r="H35" i="9"/>
  <c r="H40" i="9"/>
  <c r="H75" i="9"/>
  <c r="H80" i="9"/>
  <c r="H395" i="9"/>
  <c r="H30" i="9"/>
  <c r="H50" i="9"/>
  <c r="H70" i="9"/>
  <c r="H90" i="9"/>
  <c r="H110" i="9"/>
  <c r="H120" i="9"/>
  <c r="H130" i="9"/>
  <c r="H140" i="9"/>
  <c r="H150" i="9"/>
  <c r="H160" i="9"/>
  <c r="H170" i="9"/>
  <c r="H180" i="9"/>
  <c r="H190" i="9"/>
  <c r="H200" i="9"/>
  <c r="H240" i="9"/>
  <c r="H250" i="9"/>
  <c r="H210" i="9"/>
  <c r="H220" i="9"/>
  <c r="H230" i="9"/>
  <c r="H260" i="9"/>
  <c r="H270" i="9"/>
  <c r="H280" i="9"/>
  <c r="H290" i="9"/>
  <c r="H300" i="9"/>
  <c r="H310" i="9"/>
  <c r="H320" i="9"/>
  <c r="H330" i="9"/>
  <c r="H340" i="9"/>
  <c r="H350" i="9"/>
  <c r="H360" i="9"/>
  <c r="H370" i="9"/>
  <c r="H380" i="9"/>
  <c r="H390" i="9"/>
  <c r="H400" i="9"/>
  <c r="H235" i="9"/>
  <c r="H40" i="7"/>
  <c r="H60" i="7"/>
  <c r="H65" i="7"/>
  <c r="H35" i="7"/>
  <c r="H180" i="3"/>
  <c r="M10" i="10"/>
  <c r="M15" i="10"/>
  <c r="M10" i="9" l="1"/>
  <c r="L13" i="9"/>
  <c r="L11" i="9"/>
  <c r="L14" i="9"/>
  <c r="L12" i="9"/>
  <c r="K12" i="9" l="1"/>
  <c r="K14" i="9"/>
  <c r="K11" i="9"/>
  <c r="L10" i="9"/>
  <c r="K13" i="9"/>
  <c r="J13" i="9" l="1"/>
  <c r="J14" i="9"/>
  <c r="K10" i="9"/>
  <c r="J11" i="9"/>
  <c r="J12" i="9"/>
  <c r="H12" i="9" l="1"/>
  <c r="I14" i="9"/>
  <c r="J10" i="9"/>
  <c r="I11" i="9"/>
  <c r="I13" i="9"/>
  <c r="H34" i="7"/>
  <c r="H33" i="7"/>
  <c r="H32" i="7"/>
  <c r="H31" i="7"/>
  <c r="N30" i="7"/>
  <c r="M30" i="7"/>
  <c r="L30" i="7"/>
  <c r="K30" i="7"/>
  <c r="J30" i="7"/>
  <c r="I30" i="7"/>
  <c r="H29" i="7"/>
  <c r="H28" i="7"/>
  <c r="H27" i="7"/>
  <c r="H26" i="7"/>
  <c r="H25" i="7" s="1"/>
  <c r="N25" i="7"/>
  <c r="M25" i="7"/>
  <c r="L25" i="7"/>
  <c r="K25" i="7"/>
  <c r="J25" i="7"/>
  <c r="I25" i="7"/>
  <c r="H19" i="7"/>
  <c r="H18" i="7"/>
  <c r="H17" i="7"/>
  <c r="H16" i="7"/>
  <c r="N15" i="7"/>
  <c r="M15" i="7"/>
  <c r="L15" i="7"/>
  <c r="K15" i="7"/>
  <c r="J15" i="7"/>
  <c r="I15" i="7"/>
  <c r="H14" i="7"/>
  <c r="H13" i="7"/>
  <c r="H12" i="7"/>
  <c r="H11" i="7"/>
  <c r="N10" i="7"/>
  <c r="M10" i="7"/>
  <c r="L10" i="7"/>
  <c r="K10" i="7"/>
  <c r="J10" i="7"/>
  <c r="I10" i="7"/>
  <c r="H9" i="7"/>
  <c r="H8" i="7"/>
  <c r="H7" i="7"/>
  <c r="H6" i="7"/>
  <c r="N5" i="7"/>
  <c r="M5" i="7"/>
  <c r="L5" i="7"/>
  <c r="K5" i="7"/>
  <c r="J5" i="7"/>
  <c r="I5" i="7"/>
  <c r="H5" i="7" l="1"/>
  <c r="H13" i="9"/>
  <c r="H15" i="7"/>
  <c r="H14" i="9"/>
  <c r="I10" i="9"/>
  <c r="H11" i="9"/>
  <c r="H10" i="7"/>
  <c r="H30" i="7"/>
  <c r="H80" i="6"/>
  <c r="H79" i="6"/>
  <c r="H78" i="6"/>
  <c r="H77" i="6"/>
  <c r="H76" i="6" s="1"/>
  <c r="N76" i="6"/>
  <c r="K76" i="6"/>
  <c r="J76" i="6"/>
  <c r="I76" i="6"/>
  <c r="H109" i="5"/>
  <c r="H108" i="5"/>
  <c r="H107" i="5"/>
  <c r="H106" i="5"/>
  <c r="N105" i="5"/>
  <c r="M105" i="5"/>
  <c r="L105" i="5"/>
  <c r="K105" i="5"/>
  <c r="J105" i="5"/>
  <c r="I105" i="5"/>
  <c r="H104" i="5"/>
  <c r="H103" i="5"/>
  <c r="H102" i="5"/>
  <c r="H101" i="5"/>
  <c r="N100" i="5"/>
  <c r="M100" i="5"/>
  <c r="L100" i="5"/>
  <c r="K100" i="5"/>
  <c r="J100" i="5"/>
  <c r="I100" i="5"/>
  <c r="H99" i="5"/>
  <c r="H98" i="5"/>
  <c r="H97" i="5"/>
  <c r="H96" i="5"/>
  <c r="N95" i="5"/>
  <c r="M95" i="5"/>
  <c r="L95" i="5"/>
  <c r="K95" i="5"/>
  <c r="J95" i="5"/>
  <c r="I95" i="5"/>
  <c r="H74" i="5"/>
  <c r="H73" i="5"/>
  <c r="H72" i="5"/>
  <c r="H71" i="5"/>
  <c r="N70" i="5"/>
  <c r="M70" i="5"/>
  <c r="L70" i="5"/>
  <c r="K70" i="5"/>
  <c r="J70" i="5"/>
  <c r="I70" i="5"/>
  <c r="H69" i="5"/>
  <c r="K68" i="5"/>
  <c r="H68" i="5"/>
  <c r="K67" i="5"/>
  <c r="H67" i="5" s="1"/>
  <c r="H66" i="5"/>
  <c r="N65" i="5"/>
  <c r="M65" i="5"/>
  <c r="L65" i="5"/>
  <c r="J65" i="5"/>
  <c r="I65" i="5"/>
  <c r="H64" i="5"/>
  <c r="H63" i="5"/>
  <c r="H62" i="5"/>
  <c r="H61" i="5"/>
  <c r="N60" i="5"/>
  <c r="M60" i="5"/>
  <c r="L60" i="5"/>
  <c r="K60" i="5"/>
  <c r="J60" i="5"/>
  <c r="I60" i="5"/>
  <c r="H59" i="5"/>
  <c r="H58" i="5"/>
  <c r="H57" i="5"/>
  <c r="H56" i="5"/>
  <c r="N55" i="5"/>
  <c r="M55" i="5"/>
  <c r="L55" i="5"/>
  <c r="K55" i="5"/>
  <c r="J55" i="5"/>
  <c r="I55" i="5"/>
  <c r="H54" i="5"/>
  <c r="H53" i="5"/>
  <c r="H52" i="5"/>
  <c r="H51" i="5"/>
  <c r="N50" i="5"/>
  <c r="M50" i="5"/>
  <c r="L50" i="5"/>
  <c r="K50" i="5"/>
  <c r="J50" i="5"/>
  <c r="I50" i="5"/>
  <c r="H49" i="5"/>
  <c r="H48" i="5"/>
  <c r="H47" i="5"/>
  <c r="H46" i="5"/>
  <c r="N45" i="5"/>
  <c r="M45" i="5"/>
  <c r="L45" i="5"/>
  <c r="K45" i="5"/>
  <c r="J45" i="5"/>
  <c r="I45" i="5"/>
  <c r="H44" i="5"/>
  <c r="H43" i="5"/>
  <c r="H42" i="5"/>
  <c r="H41" i="5"/>
  <c r="M40" i="5"/>
  <c r="L40" i="5"/>
  <c r="K40" i="5"/>
  <c r="J40" i="5"/>
  <c r="I40" i="5"/>
  <c r="H39" i="5"/>
  <c r="H38" i="5"/>
  <c r="H37" i="5"/>
  <c r="H36" i="5"/>
  <c r="N35" i="5"/>
  <c r="M35" i="5"/>
  <c r="L35" i="5"/>
  <c r="K35" i="5"/>
  <c r="J35" i="5"/>
  <c r="I35" i="5"/>
  <c r="H34" i="5"/>
  <c r="H33" i="5"/>
  <c r="H32" i="5"/>
  <c r="H31" i="5"/>
  <c r="N30" i="5"/>
  <c r="M30" i="5"/>
  <c r="L30" i="5"/>
  <c r="K30" i="5"/>
  <c r="I30" i="5"/>
  <c r="H29" i="5"/>
  <c r="H28" i="5"/>
  <c r="H27" i="5"/>
  <c r="H26" i="5"/>
  <c r="N25" i="5"/>
  <c r="M25" i="5"/>
  <c r="L25" i="5"/>
  <c r="K25" i="5"/>
  <c r="J25" i="5"/>
  <c r="I25" i="5"/>
  <c r="H24" i="5"/>
  <c r="H23" i="5"/>
  <c r="H22" i="5"/>
  <c r="H21" i="5"/>
  <c r="N20" i="5"/>
  <c r="M20" i="5"/>
  <c r="L20" i="5"/>
  <c r="K20" i="5"/>
  <c r="J20" i="5"/>
  <c r="I20" i="5"/>
  <c r="H19" i="5"/>
  <c r="H18" i="5"/>
  <c r="H17" i="5"/>
  <c r="H16" i="5"/>
  <c r="N15" i="5"/>
  <c r="M15" i="5"/>
  <c r="L15" i="5"/>
  <c r="K15" i="5"/>
  <c r="J15" i="5"/>
  <c r="I15" i="5"/>
  <c r="H84" i="5"/>
  <c r="H83" i="5"/>
  <c r="H82" i="5"/>
  <c r="H81" i="5"/>
  <c r="N80" i="5"/>
  <c r="M80" i="5"/>
  <c r="L80" i="5"/>
  <c r="K80" i="5"/>
  <c r="J80" i="5"/>
  <c r="I80" i="5"/>
  <c r="H79" i="5"/>
  <c r="H78" i="5"/>
  <c r="H77" i="5"/>
  <c r="H76" i="5"/>
  <c r="N75" i="5"/>
  <c r="M75" i="5"/>
  <c r="L75" i="5"/>
  <c r="K75" i="5"/>
  <c r="J75" i="5"/>
  <c r="I75" i="5"/>
  <c r="H89" i="5"/>
  <c r="H88" i="5"/>
  <c r="H87" i="5"/>
  <c r="H86" i="5"/>
  <c r="N85" i="5"/>
  <c r="M85" i="5"/>
  <c r="L85" i="5"/>
  <c r="K85" i="5"/>
  <c r="J85" i="5"/>
  <c r="I85" i="5"/>
  <c r="H14" i="5"/>
  <c r="H13" i="5"/>
  <c r="H12" i="5"/>
  <c r="H11" i="5"/>
  <c r="N10" i="5"/>
  <c r="M10" i="5"/>
  <c r="L10" i="5"/>
  <c r="K10" i="5"/>
  <c r="J10" i="5"/>
  <c r="I10" i="5"/>
  <c r="H94" i="5"/>
  <c r="H93" i="5"/>
  <c r="H92" i="5"/>
  <c r="H91" i="5"/>
  <c r="N90" i="5"/>
  <c r="M90" i="5"/>
  <c r="L90" i="5"/>
  <c r="K90" i="5"/>
  <c r="J90" i="5"/>
  <c r="I90" i="5"/>
  <c r="H9" i="5"/>
  <c r="H8" i="5"/>
  <c r="H7" i="5"/>
  <c r="H6" i="5"/>
  <c r="N5" i="5"/>
  <c r="M5" i="5"/>
  <c r="L5" i="5"/>
  <c r="K5" i="5"/>
  <c r="J5" i="5"/>
  <c r="I5" i="5"/>
  <c r="K65" i="5" l="1"/>
  <c r="H70" i="5"/>
  <c r="H55" i="5"/>
  <c r="H35" i="5"/>
  <c r="H95" i="5"/>
  <c r="H100" i="5"/>
  <c r="H10" i="9"/>
  <c r="H105" i="5"/>
  <c r="H75" i="5"/>
  <c r="H45" i="5"/>
  <c r="H50" i="5"/>
  <c r="H85" i="5"/>
  <c r="H90" i="5"/>
  <c r="H5" i="5"/>
  <c r="H15" i="5"/>
  <c r="H25" i="5"/>
  <c r="H30" i="5"/>
  <c r="H40" i="5"/>
  <c r="H60" i="5"/>
  <c r="H10" i="5"/>
  <c r="H80" i="5"/>
  <c r="H20" i="5"/>
  <c r="H65" i="5"/>
  <c r="N179" i="3"/>
  <c r="M179" i="3" s="1"/>
  <c r="L179" i="3" s="1"/>
  <c r="K179" i="3" s="1"/>
  <c r="J179" i="3" s="1"/>
  <c r="I179" i="3" s="1"/>
  <c r="H179" i="3" s="1"/>
  <c r="N178" i="3"/>
  <c r="M178" i="3" s="1"/>
  <c r="L178" i="3" s="1"/>
  <c r="K178" i="3" s="1"/>
  <c r="J178" i="3" s="1"/>
  <c r="I178" i="3" s="1"/>
  <c r="H178" i="3" s="1"/>
  <c r="N177" i="3"/>
  <c r="M177" i="3" s="1"/>
  <c r="L177" i="3" s="1"/>
  <c r="K177" i="3" s="1"/>
  <c r="H177" i="3" s="1"/>
  <c r="N176" i="3"/>
  <c r="M176" i="3" s="1"/>
  <c r="L176" i="3" s="1"/>
  <c r="N174" i="3"/>
  <c r="M174" i="3" s="1"/>
  <c r="L174" i="3" s="1"/>
  <c r="K174" i="3" s="1"/>
  <c r="J174" i="3" s="1"/>
  <c r="I174" i="3" s="1"/>
  <c r="H174" i="3" s="1"/>
  <c r="N173" i="3"/>
  <c r="M173" i="3" s="1"/>
  <c r="L173" i="3" s="1"/>
  <c r="K173" i="3" s="1"/>
  <c r="J173" i="3" s="1"/>
  <c r="I173" i="3" s="1"/>
  <c r="H173" i="3" s="1"/>
  <c r="N172" i="3"/>
  <c r="M172" i="3" s="1"/>
  <c r="N171" i="3"/>
  <c r="M171" i="3" s="1"/>
  <c r="L171" i="3" s="1"/>
  <c r="N169" i="3"/>
  <c r="M169" i="3" s="1"/>
  <c r="L169" i="3" s="1"/>
  <c r="K169" i="3" s="1"/>
  <c r="J169" i="3" s="1"/>
  <c r="I169" i="3" s="1"/>
  <c r="H169" i="3" s="1"/>
  <c r="N168" i="3"/>
  <c r="M168" i="3" s="1"/>
  <c r="L168" i="3" s="1"/>
  <c r="K168" i="3" s="1"/>
  <c r="H168" i="3" s="1"/>
  <c r="N167" i="3"/>
  <c r="M167" i="3" s="1"/>
  <c r="L167" i="3" s="1"/>
  <c r="K167" i="3" s="1"/>
  <c r="H167" i="3" s="1"/>
  <c r="N166" i="3"/>
  <c r="M166" i="3" s="1"/>
  <c r="L166" i="3" s="1"/>
  <c r="N164" i="3"/>
  <c r="N163" i="3"/>
  <c r="N162" i="3"/>
  <c r="N187" i="3" s="1"/>
  <c r="N161" i="3"/>
  <c r="M161" i="3" s="1"/>
  <c r="H159" i="3"/>
  <c r="H158" i="3"/>
  <c r="H157" i="3"/>
  <c r="H156" i="3"/>
  <c r="N155" i="3"/>
  <c r="M155" i="3"/>
  <c r="L155" i="3"/>
  <c r="K155" i="3"/>
  <c r="J155" i="3"/>
  <c r="I155" i="3"/>
  <c r="H154" i="3"/>
  <c r="H153" i="3"/>
  <c r="H152" i="3"/>
  <c r="H151" i="3"/>
  <c r="N150" i="3"/>
  <c r="M150" i="3"/>
  <c r="L150" i="3"/>
  <c r="K150" i="3"/>
  <c r="J150" i="3"/>
  <c r="I150" i="3"/>
  <c r="H149" i="3"/>
  <c r="H148" i="3"/>
  <c r="H147" i="3"/>
  <c r="H146" i="3"/>
  <c r="N145" i="3"/>
  <c r="M145" i="3"/>
  <c r="L145" i="3"/>
  <c r="K145" i="3"/>
  <c r="J145" i="3"/>
  <c r="I145" i="3"/>
  <c r="H144" i="3"/>
  <c r="H143" i="3"/>
  <c r="H142" i="3"/>
  <c r="H141" i="3"/>
  <c r="N140" i="3"/>
  <c r="M140" i="3"/>
  <c r="L140" i="3"/>
  <c r="K140" i="3"/>
  <c r="J140" i="3"/>
  <c r="I140" i="3"/>
  <c r="H139" i="3"/>
  <c r="H138" i="3"/>
  <c r="H137" i="3"/>
  <c r="H136" i="3"/>
  <c r="N135" i="3"/>
  <c r="M135" i="3"/>
  <c r="L135" i="3"/>
  <c r="K135" i="3"/>
  <c r="J135" i="3"/>
  <c r="I135" i="3"/>
  <c r="H134" i="3"/>
  <c r="H133" i="3"/>
  <c r="H132" i="3"/>
  <c r="H131" i="3"/>
  <c r="N130" i="3"/>
  <c r="M130" i="3"/>
  <c r="L130" i="3"/>
  <c r="K130" i="3"/>
  <c r="J130" i="3"/>
  <c r="I130" i="3"/>
  <c r="H129" i="3"/>
  <c r="H128" i="3"/>
  <c r="H127" i="3"/>
  <c r="H126" i="3"/>
  <c r="N125" i="3"/>
  <c r="M125" i="3"/>
  <c r="L125" i="3"/>
  <c r="K125" i="3"/>
  <c r="J125" i="3"/>
  <c r="I125" i="3"/>
  <c r="H122" i="3"/>
  <c r="H120" i="3" s="1"/>
  <c r="N120" i="3"/>
  <c r="M120" i="3"/>
  <c r="L120" i="3"/>
  <c r="K120" i="3"/>
  <c r="J120" i="3"/>
  <c r="I120" i="3"/>
  <c r="H119" i="3"/>
  <c r="H118" i="3"/>
  <c r="H117" i="3"/>
  <c r="H116" i="3"/>
  <c r="N115" i="3"/>
  <c r="M115" i="3"/>
  <c r="L115" i="3"/>
  <c r="K115" i="3"/>
  <c r="J115" i="3"/>
  <c r="I115" i="3"/>
  <c r="H114" i="3"/>
  <c r="H113" i="3"/>
  <c r="H112" i="3"/>
  <c r="H111" i="3"/>
  <c r="N110" i="3"/>
  <c r="M110" i="3"/>
  <c r="L110" i="3"/>
  <c r="K110" i="3"/>
  <c r="J110" i="3"/>
  <c r="I110" i="3"/>
  <c r="H109" i="3"/>
  <c r="H108" i="3"/>
  <c r="H107" i="3"/>
  <c r="H106" i="3"/>
  <c r="N105" i="3"/>
  <c r="M105" i="3"/>
  <c r="L105" i="3"/>
  <c r="K105" i="3"/>
  <c r="J105" i="3"/>
  <c r="I105" i="3"/>
  <c r="H104" i="3"/>
  <c r="H103" i="3"/>
  <c r="H102" i="3"/>
  <c r="H101" i="3"/>
  <c r="N100" i="3"/>
  <c r="M100" i="3"/>
  <c r="L100" i="3"/>
  <c r="K100" i="3"/>
  <c r="J100" i="3"/>
  <c r="I100" i="3"/>
  <c r="H99" i="3"/>
  <c r="H98" i="3"/>
  <c r="H97" i="3"/>
  <c r="H96" i="3"/>
  <c r="N95" i="3"/>
  <c r="M95" i="3"/>
  <c r="L95" i="3"/>
  <c r="K95" i="3"/>
  <c r="J95" i="3"/>
  <c r="I95" i="3"/>
  <c r="H94" i="3"/>
  <c r="H93" i="3"/>
  <c r="H92" i="3"/>
  <c r="H91" i="3"/>
  <c r="N90" i="3"/>
  <c r="M90" i="3"/>
  <c r="L90" i="3"/>
  <c r="K90" i="3"/>
  <c r="J90" i="3"/>
  <c r="I90" i="3"/>
  <c r="H89" i="3"/>
  <c r="H88" i="3"/>
  <c r="H87" i="3"/>
  <c r="H86" i="3"/>
  <c r="N85" i="3"/>
  <c r="M85" i="3"/>
  <c r="L85" i="3"/>
  <c r="K85" i="3"/>
  <c r="J85" i="3"/>
  <c r="I85" i="3"/>
  <c r="H84" i="3"/>
  <c r="H83" i="3"/>
  <c r="H82" i="3"/>
  <c r="H81" i="3"/>
  <c r="N80" i="3"/>
  <c r="M80" i="3"/>
  <c r="L80" i="3"/>
  <c r="K80" i="3"/>
  <c r="J80" i="3"/>
  <c r="I80" i="3"/>
  <c r="H79" i="3"/>
  <c r="H78" i="3"/>
  <c r="H77" i="3"/>
  <c r="H74" i="3"/>
  <c r="H73" i="3"/>
  <c r="H72" i="3"/>
  <c r="H71" i="3"/>
  <c r="N70" i="3"/>
  <c r="M70" i="3"/>
  <c r="L70" i="3"/>
  <c r="K70" i="3"/>
  <c r="J70" i="3"/>
  <c r="I70" i="3"/>
  <c r="H69" i="3"/>
  <c r="H68" i="3"/>
  <c r="H67" i="3"/>
  <c r="N66" i="3"/>
  <c r="N186" i="3" s="1"/>
  <c r="H64" i="3"/>
  <c r="H63" i="3"/>
  <c r="H62" i="3"/>
  <c r="H61" i="3"/>
  <c r="N60" i="3"/>
  <c r="M60" i="3"/>
  <c r="L60" i="3"/>
  <c r="K60" i="3"/>
  <c r="J60" i="3"/>
  <c r="I60" i="3"/>
  <c r="H59" i="3"/>
  <c r="H58" i="3"/>
  <c r="H57" i="3"/>
  <c r="H56" i="3"/>
  <c r="N55" i="3"/>
  <c r="M55" i="3"/>
  <c r="L55" i="3"/>
  <c r="K55" i="3"/>
  <c r="J55" i="3"/>
  <c r="I55" i="3"/>
  <c r="H54" i="3"/>
  <c r="H53" i="3"/>
  <c r="H52" i="3"/>
  <c r="H51" i="3"/>
  <c r="N50" i="3"/>
  <c r="M50" i="3"/>
  <c r="L50" i="3"/>
  <c r="K50" i="3"/>
  <c r="J50" i="3"/>
  <c r="I50" i="3"/>
  <c r="H49" i="3"/>
  <c r="H48" i="3"/>
  <c r="H47" i="3"/>
  <c r="H46" i="3"/>
  <c r="N45" i="3"/>
  <c r="M45" i="3"/>
  <c r="L45" i="3"/>
  <c r="K45" i="3"/>
  <c r="J45" i="3"/>
  <c r="I45" i="3"/>
  <c r="H44" i="3"/>
  <c r="H43" i="3"/>
  <c r="H42" i="3"/>
  <c r="H41" i="3"/>
  <c r="N40" i="3"/>
  <c r="M40" i="3"/>
  <c r="L40" i="3"/>
  <c r="K40" i="3"/>
  <c r="J40" i="3"/>
  <c r="I40" i="3"/>
  <c r="H39" i="3"/>
  <c r="H38" i="3"/>
  <c r="H37" i="3"/>
  <c r="H36" i="3"/>
  <c r="N35" i="3"/>
  <c r="M35" i="3"/>
  <c r="L35" i="3"/>
  <c r="K35" i="3"/>
  <c r="J35" i="3"/>
  <c r="I35" i="3"/>
  <c r="H34" i="3"/>
  <c r="H33" i="3"/>
  <c r="H32" i="3"/>
  <c r="H31" i="3"/>
  <c r="N30" i="3"/>
  <c r="M30" i="3"/>
  <c r="L30" i="3"/>
  <c r="K30" i="3"/>
  <c r="J30" i="3"/>
  <c r="I30" i="3"/>
  <c r="H29" i="3"/>
  <c r="H28" i="3"/>
  <c r="H27" i="3"/>
  <c r="H26" i="3"/>
  <c r="N25" i="3"/>
  <c r="M25" i="3"/>
  <c r="L25" i="3"/>
  <c r="K25" i="3"/>
  <c r="J25" i="3"/>
  <c r="I25" i="3"/>
  <c r="H24" i="3"/>
  <c r="H23" i="3"/>
  <c r="H22" i="3"/>
  <c r="H21" i="3"/>
  <c r="N20" i="3"/>
  <c r="M20" i="3"/>
  <c r="L20" i="3"/>
  <c r="K20" i="3"/>
  <c r="J20" i="3"/>
  <c r="I20" i="3"/>
  <c r="H19" i="3"/>
  <c r="H18" i="3"/>
  <c r="H17" i="3"/>
  <c r="H16" i="3"/>
  <c r="N15" i="3"/>
  <c r="M15" i="3"/>
  <c r="L15" i="3"/>
  <c r="K15" i="3"/>
  <c r="J15" i="3"/>
  <c r="I15" i="3"/>
  <c r="H14" i="3"/>
  <c r="H13" i="3"/>
  <c r="H12" i="3"/>
  <c r="H11" i="3"/>
  <c r="N10" i="3"/>
  <c r="M10" i="3"/>
  <c r="L10" i="3"/>
  <c r="K10" i="3"/>
  <c r="J10" i="3"/>
  <c r="I10" i="3"/>
  <c r="H9" i="3"/>
  <c r="H8" i="3"/>
  <c r="H7" i="3"/>
  <c r="H6" i="3"/>
  <c r="N5" i="3"/>
  <c r="M5" i="3"/>
  <c r="L5" i="3"/>
  <c r="K5" i="3"/>
  <c r="J5" i="3"/>
  <c r="I5" i="3"/>
  <c r="N110" i="2"/>
  <c r="M110" i="2"/>
  <c r="L110" i="2"/>
  <c r="K110" i="2"/>
  <c r="J110" i="2"/>
  <c r="I110" i="2"/>
  <c r="H110" i="2"/>
  <c r="H109" i="2"/>
  <c r="H108" i="2"/>
  <c r="H107" i="2"/>
  <c r="H106" i="2"/>
  <c r="N105" i="2"/>
  <c r="M105" i="2"/>
  <c r="L105" i="2"/>
  <c r="K105" i="2"/>
  <c r="J105" i="2"/>
  <c r="I105" i="2"/>
  <c r="H104" i="2"/>
  <c r="H103" i="2"/>
  <c r="H102" i="2"/>
  <c r="H101" i="2"/>
  <c r="N100" i="2"/>
  <c r="M100" i="2"/>
  <c r="L100" i="2"/>
  <c r="K100" i="2"/>
  <c r="J100" i="2"/>
  <c r="I100" i="2"/>
  <c r="H99" i="2"/>
  <c r="H98" i="2"/>
  <c r="H97" i="2"/>
  <c r="H96" i="2"/>
  <c r="N95" i="2"/>
  <c r="M95" i="2"/>
  <c r="L95" i="2"/>
  <c r="K95" i="2"/>
  <c r="J95" i="2"/>
  <c r="I95" i="2"/>
  <c r="N90" i="2"/>
  <c r="M90" i="2"/>
  <c r="L90" i="2"/>
  <c r="K90" i="2"/>
  <c r="J90" i="2"/>
  <c r="I90" i="2"/>
  <c r="H90" i="2"/>
  <c r="H89" i="2"/>
  <c r="H88" i="2"/>
  <c r="H87" i="2"/>
  <c r="H86" i="2"/>
  <c r="M85" i="2"/>
  <c r="L85" i="2"/>
  <c r="K85" i="2"/>
  <c r="J85" i="2"/>
  <c r="I85" i="2"/>
  <c r="H84" i="2"/>
  <c r="H83" i="2"/>
  <c r="H82" i="2"/>
  <c r="H81" i="2"/>
  <c r="N80" i="2"/>
  <c r="M80" i="2"/>
  <c r="L80" i="2"/>
  <c r="K80" i="2"/>
  <c r="J80" i="2"/>
  <c r="I80" i="2"/>
  <c r="H79" i="2"/>
  <c r="H78" i="2"/>
  <c r="H77" i="2"/>
  <c r="H76" i="2"/>
  <c r="N75" i="2"/>
  <c r="M75" i="2"/>
  <c r="L75" i="2"/>
  <c r="K75" i="2"/>
  <c r="J75" i="2"/>
  <c r="I75" i="2"/>
  <c r="H74" i="2"/>
  <c r="H73" i="2"/>
  <c r="H72" i="2"/>
  <c r="H71" i="2"/>
  <c r="N70" i="2"/>
  <c r="M70" i="2"/>
  <c r="L70" i="2"/>
  <c r="K70" i="2"/>
  <c r="J70" i="2"/>
  <c r="I70" i="2"/>
  <c r="H69" i="2"/>
  <c r="H68" i="2"/>
  <c r="H67" i="2"/>
  <c r="H66" i="2"/>
  <c r="N65" i="2"/>
  <c r="M65" i="2"/>
  <c r="L65" i="2"/>
  <c r="K65" i="2"/>
  <c r="J65" i="2"/>
  <c r="I65" i="2"/>
  <c r="H64" i="2"/>
  <c r="H63" i="2"/>
  <c r="H62" i="2"/>
  <c r="H61" i="2"/>
  <c r="N60" i="2"/>
  <c r="M60" i="2"/>
  <c r="L60" i="2"/>
  <c r="K60" i="2"/>
  <c r="J60" i="2"/>
  <c r="I60" i="2"/>
  <c r="H59" i="2"/>
  <c r="H58" i="2"/>
  <c r="H57" i="2"/>
  <c r="H56" i="2"/>
  <c r="N55" i="2"/>
  <c r="M55" i="2"/>
  <c r="L55" i="2"/>
  <c r="K55" i="2"/>
  <c r="J55" i="2"/>
  <c r="I55" i="2"/>
  <c r="H54" i="2"/>
  <c r="H53" i="2"/>
  <c r="H52" i="2"/>
  <c r="H51" i="2"/>
  <c r="N50" i="2"/>
  <c r="M50" i="2"/>
  <c r="L50" i="2"/>
  <c r="K50" i="2"/>
  <c r="J50" i="2"/>
  <c r="I50" i="2"/>
  <c r="H49" i="2"/>
  <c r="H48" i="2"/>
  <c r="H47" i="2"/>
  <c r="H46" i="2"/>
  <c r="N45" i="2"/>
  <c r="M45" i="2"/>
  <c r="L45" i="2"/>
  <c r="K45" i="2"/>
  <c r="J45" i="2"/>
  <c r="I45" i="2"/>
  <c r="H44" i="2"/>
  <c r="H43" i="2"/>
  <c r="H42" i="2"/>
  <c r="H41" i="2"/>
  <c r="N40" i="2"/>
  <c r="M40" i="2"/>
  <c r="L40" i="2"/>
  <c r="K40" i="2"/>
  <c r="J40" i="2"/>
  <c r="I40" i="2"/>
  <c r="H39" i="2"/>
  <c r="H38" i="2"/>
  <c r="H37" i="2"/>
  <c r="H36" i="2"/>
  <c r="N35" i="2"/>
  <c r="M35" i="2"/>
  <c r="L35" i="2"/>
  <c r="K35" i="2"/>
  <c r="J35" i="2"/>
  <c r="I35" i="2"/>
  <c r="H34" i="2"/>
  <c r="H33" i="2"/>
  <c r="H32" i="2"/>
  <c r="H31" i="2"/>
  <c r="N30" i="2"/>
  <c r="M30" i="2"/>
  <c r="L30" i="2"/>
  <c r="K30" i="2"/>
  <c r="J30" i="2"/>
  <c r="I30" i="2"/>
  <c r="H29" i="2"/>
  <c r="H28" i="2"/>
  <c r="H27" i="2"/>
  <c r="H26" i="2"/>
  <c r="N25" i="2"/>
  <c r="M25" i="2"/>
  <c r="L25" i="2"/>
  <c r="K25" i="2"/>
  <c r="J25" i="2"/>
  <c r="I25" i="2"/>
  <c r="H24" i="2"/>
  <c r="H23" i="2"/>
  <c r="H22" i="2"/>
  <c r="H21" i="2"/>
  <c r="N20" i="2"/>
  <c r="M20" i="2"/>
  <c r="L20" i="2"/>
  <c r="K20" i="2"/>
  <c r="J20" i="2"/>
  <c r="I20" i="2"/>
  <c r="H19" i="2"/>
  <c r="H18" i="2"/>
  <c r="H17" i="2"/>
  <c r="H16" i="2"/>
  <c r="N15" i="2"/>
  <c r="M15" i="2"/>
  <c r="L15" i="2"/>
  <c r="K15" i="2"/>
  <c r="J15" i="2"/>
  <c r="I15" i="2"/>
  <c r="H14" i="2"/>
  <c r="H13" i="2"/>
  <c r="H12" i="2"/>
  <c r="H11" i="2"/>
  <c r="N10" i="2"/>
  <c r="M10" i="2"/>
  <c r="L10" i="2"/>
  <c r="K10" i="2"/>
  <c r="J10" i="2"/>
  <c r="I10" i="2"/>
  <c r="H9" i="2"/>
  <c r="H8" i="2"/>
  <c r="H7" i="2"/>
  <c r="H6" i="2"/>
  <c r="N5" i="2"/>
  <c r="M5" i="2"/>
  <c r="L5" i="2"/>
  <c r="K5" i="2"/>
  <c r="J5" i="2"/>
  <c r="I5" i="2"/>
  <c r="N189" i="3" l="1"/>
  <c r="N188" i="3"/>
  <c r="H5" i="2"/>
  <c r="H15" i="2"/>
  <c r="H25" i="2"/>
  <c r="H35" i="2"/>
  <c r="H50" i="2"/>
  <c r="H65" i="2"/>
  <c r="H70" i="2"/>
  <c r="H95" i="2"/>
  <c r="H10" i="2"/>
  <c r="H45" i="2"/>
  <c r="H55" i="2"/>
  <c r="H100" i="2"/>
  <c r="H20" i="2"/>
  <c r="H75" i="2"/>
  <c r="H85" i="2"/>
  <c r="H40" i="2"/>
  <c r="H60" i="2"/>
  <c r="H155" i="3"/>
  <c r="N175" i="3"/>
  <c r="H30" i="2"/>
  <c r="H80" i="2"/>
  <c r="H105" i="2"/>
  <c r="M66" i="3"/>
  <c r="H70" i="3"/>
  <c r="H125" i="3"/>
  <c r="H140" i="3"/>
  <c r="H150" i="3"/>
  <c r="M162" i="3"/>
  <c r="M187" i="3" s="1"/>
  <c r="M164" i="3"/>
  <c r="M189" i="3" s="1"/>
  <c r="M163" i="3"/>
  <c r="M188" i="3" s="1"/>
  <c r="H60" i="3"/>
  <c r="N65" i="3"/>
  <c r="H90" i="3"/>
  <c r="H100" i="3"/>
  <c r="H115" i="3"/>
  <c r="N165" i="3"/>
  <c r="H80" i="3"/>
  <c r="H85" i="3"/>
  <c r="H135" i="3"/>
  <c r="H95" i="3"/>
  <c r="H130" i="3"/>
  <c r="H145" i="3"/>
  <c r="N170" i="3"/>
  <c r="K176" i="3"/>
  <c r="L175" i="3"/>
  <c r="M175" i="3"/>
  <c r="K171" i="3"/>
  <c r="L172" i="3"/>
  <c r="K172" i="3" s="1"/>
  <c r="H172" i="3" s="1"/>
  <c r="M170" i="3"/>
  <c r="K166" i="3"/>
  <c r="L165" i="3"/>
  <c r="M165" i="3"/>
  <c r="L161" i="3"/>
  <c r="N160" i="3"/>
  <c r="H75" i="3"/>
  <c r="H105" i="3"/>
  <c r="H110" i="3"/>
  <c r="H35" i="3"/>
  <c r="H10" i="3"/>
  <c r="H20" i="3"/>
  <c r="H30" i="3"/>
  <c r="H5" i="3"/>
  <c r="H15" i="3"/>
  <c r="H45" i="3"/>
  <c r="H50" i="3"/>
  <c r="H25" i="3"/>
  <c r="H40" i="3"/>
  <c r="H55" i="3"/>
  <c r="N185" i="3" l="1"/>
  <c r="M65" i="3"/>
  <c r="M186" i="3"/>
  <c r="M160" i="3"/>
  <c r="L164" i="3"/>
  <c r="L189" i="3" s="1"/>
  <c r="L162" i="3"/>
  <c r="L187" i="3" s="1"/>
  <c r="L66" i="3"/>
  <c r="L186" i="3" s="1"/>
  <c r="L163" i="3"/>
  <c r="L188" i="3" s="1"/>
  <c r="L170" i="3"/>
  <c r="J176" i="3"/>
  <c r="K175" i="3"/>
  <c r="J171" i="3"/>
  <c r="K170" i="3"/>
  <c r="J166" i="3"/>
  <c r="K165" i="3"/>
  <c r="K161" i="3"/>
  <c r="M185" i="3" l="1"/>
  <c r="L160" i="3"/>
  <c r="K163" i="3"/>
  <c r="K188" i="3" s="1"/>
  <c r="L65" i="3"/>
  <c r="L185" i="3" s="1"/>
  <c r="K66" i="3"/>
  <c r="K186" i="3" s="1"/>
  <c r="K162" i="3"/>
  <c r="K187" i="3" s="1"/>
  <c r="K164" i="3"/>
  <c r="K189" i="3" s="1"/>
  <c r="I176" i="3"/>
  <c r="J175" i="3"/>
  <c r="I171" i="3"/>
  <c r="J170" i="3"/>
  <c r="I166" i="3"/>
  <c r="J165" i="3"/>
  <c r="J161" i="3"/>
  <c r="K160" i="3" l="1"/>
  <c r="J164" i="3"/>
  <c r="J189" i="3" s="1"/>
  <c r="J162" i="3"/>
  <c r="J187" i="3" s="1"/>
  <c r="J66" i="3"/>
  <c r="J186" i="3" s="1"/>
  <c r="K65" i="3"/>
  <c r="K185" i="3" s="1"/>
  <c r="J163" i="3"/>
  <c r="J188" i="3" s="1"/>
  <c r="H176" i="3"/>
  <c r="H175" i="3" s="1"/>
  <c r="I175" i="3"/>
  <c r="H171" i="3"/>
  <c r="H170" i="3" s="1"/>
  <c r="I170" i="3"/>
  <c r="H166" i="3"/>
  <c r="H165" i="3" s="1"/>
  <c r="I165" i="3"/>
  <c r="I161" i="3"/>
  <c r="J160" i="3" l="1"/>
  <c r="I163" i="3"/>
  <c r="I188" i="3" s="1"/>
  <c r="I66" i="3"/>
  <c r="I186" i="3" s="1"/>
  <c r="J65" i="3"/>
  <c r="J185" i="3" s="1"/>
  <c r="H162" i="3"/>
  <c r="H187" i="3" s="1"/>
  <c r="I164" i="3"/>
  <c r="H161" i="3"/>
  <c r="I160" i="3" l="1"/>
  <c r="I189" i="3"/>
  <c r="H164" i="3"/>
  <c r="H189" i="3" s="1"/>
  <c r="H66" i="3"/>
  <c r="H186" i="3" s="1"/>
  <c r="I65" i="3"/>
  <c r="I185" i="3" s="1"/>
  <c r="H163" i="3"/>
  <c r="H188" i="3" s="1"/>
  <c r="H65" i="3" l="1"/>
  <c r="H185" i="3" s="1"/>
  <c r="H160" i="3"/>
  <c r="I734" i="5" l="1"/>
  <c r="J734" i="5"/>
  <c r="K734" i="5"/>
  <c r="L734" i="5"/>
  <c r="M734" i="5"/>
  <c r="N734" i="5"/>
  <c r="I361" i="2" l="1"/>
  <c r="J361" i="2"/>
  <c r="K361" i="2"/>
  <c r="L361" i="2"/>
  <c r="M361" i="2"/>
  <c r="N361" i="2"/>
  <c r="I362" i="2"/>
  <c r="J362" i="2"/>
  <c r="K362" i="2"/>
  <c r="L362" i="2"/>
  <c r="M362" i="2"/>
  <c r="N362" i="2"/>
  <c r="I363" i="2"/>
  <c r="J363" i="2"/>
  <c r="K363" i="2"/>
  <c r="L363" i="2"/>
  <c r="M363" i="2"/>
  <c r="N363" i="2"/>
  <c r="I364" i="2"/>
  <c r="J364" i="2"/>
  <c r="K364" i="2"/>
  <c r="L364" i="2"/>
  <c r="M364" i="2"/>
  <c r="N364" i="2"/>
  <c r="I319" i="2"/>
  <c r="J319" i="2"/>
  <c r="K319" i="2"/>
  <c r="L319" i="2"/>
  <c r="M319" i="2"/>
  <c r="N319" i="2"/>
  <c r="I320" i="2"/>
  <c r="J320" i="2"/>
  <c r="K320" i="2"/>
  <c r="L320" i="2"/>
  <c r="M320" i="2"/>
  <c r="N320" i="2"/>
  <c r="I321" i="2"/>
  <c r="J321" i="2"/>
  <c r="K321" i="2"/>
  <c r="L321" i="2"/>
  <c r="M321" i="2"/>
  <c r="N321" i="2"/>
  <c r="I322" i="2"/>
  <c r="J322" i="2"/>
  <c r="K322" i="2"/>
  <c r="L322" i="2"/>
  <c r="M322" i="2"/>
  <c r="N322" i="2"/>
  <c r="I288" i="2"/>
  <c r="J288" i="2"/>
  <c r="K288" i="2"/>
  <c r="L288" i="2"/>
  <c r="M288" i="2"/>
  <c r="N288" i="2"/>
  <c r="I289" i="2"/>
  <c r="J289" i="2"/>
  <c r="K289" i="2"/>
  <c r="L289" i="2"/>
  <c r="M289" i="2"/>
  <c r="N289" i="2"/>
  <c r="I290" i="2"/>
  <c r="J290" i="2"/>
  <c r="K290" i="2"/>
  <c r="L290" i="2"/>
  <c r="M290" i="2"/>
  <c r="N290" i="2"/>
  <c r="I291" i="2"/>
  <c r="J291" i="2"/>
  <c r="K291" i="2"/>
  <c r="L291" i="2"/>
  <c r="M291" i="2"/>
  <c r="N291" i="2"/>
  <c r="I190" i="2"/>
  <c r="J190" i="2"/>
  <c r="K190" i="2"/>
  <c r="L190" i="2"/>
  <c r="M190" i="2"/>
  <c r="N190" i="2"/>
  <c r="I191" i="2"/>
  <c r="J191" i="2"/>
  <c r="K191" i="2"/>
  <c r="L191" i="2"/>
  <c r="M191" i="2"/>
  <c r="N191" i="2"/>
  <c r="I192" i="2"/>
  <c r="J192" i="2"/>
  <c r="K192" i="2"/>
  <c r="L192" i="2"/>
  <c r="M192" i="2"/>
  <c r="N192" i="2"/>
  <c r="I193" i="2"/>
  <c r="J193" i="2"/>
  <c r="K193" i="2"/>
  <c r="L193" i="2"/>
  <c r="M193" i="2"/>
  <c r="N193" i="2"/>
  <c r="I174" i="2"/>
  <c r="J174" i="2"/>
  <c r="K174" i="2"/>
  <c r="L174" i="2"/>
  <c r="M174" i="2"/>
  <c r="N174" i="2"/>
  <c r="I175" i="2"/>
  <c r="J175" i="2"/>
  <c r="K175" i="2"/>
  <c r="L175" i="2"/>
  <c r="M175" i="2"/>
  <c r="N175" i="2"/>
  <c r="I176" i="2"/>
  <c r="J176" i="2"/>
  <c r="K176" i="2"/>
  <c r="L176" i="2"/>
  <c r="M176" i="2"/>
  <c r="N176" i="2"/>
  <c r="I177" i="2"/>
  <c r="J177" i="2"/>
  <c r="K177" i="2"/>
  <c r="L177" i="2"/>
  <c r="M177" i="2"/>
  <c r="N177" i="2"/>
  <c r="I158" i="2"/>
  <c r="J158" i="2"/>
  <c r="K158" i="2"/>
  <c r="L158" i="2"/>
  <c r="M158" i="2"/>
  <c r="N158" i="2"/>
  <c r="I159" i="2"/>
  <c r="J159" i="2"/>
  <c r="K159" i="2"/>
  <c r="L159" i="2"/>
  <c r="M159" i="2"/>
  <c r="N159" i="2"/>
  <c r="I160" i="2"/>
  <c r="J160" i="2"/>
  <c r="K160" i="2"/>
  <c r="L160" i="2"/>
  <c r="M160" i="2"/>
  <c r="N160" i="2"/>
  <c r="I161" i="2"/>
  <c r="J161" i="2"/>
  <c r="K161" i="2"/>
  <c r="L161" i="2"/>
  <c r="M161" i="2"/>
  <c r="N161" i="2"/>
  <c r="I54" i="1"/>
  <c r="J54" i="1"/>
  <c r="K54" i="1"/>
  <c r="L54" i="1"/>
  <c r="M54" i="1"/>
  <c r="N54" i="1"/>
  <c r="I55" i="1"/>
  <c r="J55" i="1"/>
  <c r="K55" i="1"/>
  <c r="L55" i="1"/>
  <c r="M55" i="1"/>
  <c r="N55" i="1"/>
  <c r="I56" i="1"/>
  <c r="J56" i="1"/>
  <c r="K56" i="1"/>
  <c r="L56" i="1"/>
  <c r="M56" i="1"/>
  <c r="N56" i="1"/>
  <c r="I57" i="1"/>
  <c r="J57" i="1"/>
  <c r="K57" i="1"/>
  <c r="L57" i="1"/>
  <c r="M57" i="1"/>
  <c r="N57" i="1"/>
  <c r="I13" i="1"/>
  <c r="J13" i="1"/>
  <c r="K13" i="1"/>
  <c r="L13" i="1"/>
  <c r="M13" i="1"/>
  <c r="N13" i="1"/>
  <c r="I14" i="1"/>
  <c r="J14" i="1"/>
  <c r="K14" i="1"/>
  <c r="L14" i="1"/>
  <c r="M14" i="1"/>
  <c r="N14" i="1"/>
  <c r="I15" i="1"/>
  <c r="J15" i="1"/>
  <c r="K15" i="1"/>
  <c r="L15" i="1"/>
  <c r="M15" i="1"/>
  <c r="N15" i="1"/>
  <c r="I16" i="1"/>
  <c r="J16" i="1"/>
  <c r="K16" i="1"/>
  <c r="L16" i="1"/>
  <c r="M16" i="1"/>
  <c r="N16" i="1"/>
  <c r="H35" i="14" l="1"/>
  <c r="H34" i="14"/>
  <c r="H33" i="14"/>
  <c r="H32" i="14"/>
  <c r="N31" i="14"/>
  <c r="M31" i="14"/>
  <c r="L31" i="14"/>
  <c r="K31" i="14"/>
  <c r="J31" i="14"/>
  <c r="I31" i="14"/>
  <c r="H31" i="14" l="1"/>
  <c r="H22" i="1"/>
  <c r="H21" i="1"/>
  <c r="H20" i="1"/>
  <c r="H19" i="1"/>
  <c r="N18" i="1"/>
  <c r="L18" i="1"/>
  <c r="K18" i="1"/>
  <c r="I18" i="1"/>
  <c r="I23" i="1"/>
  <c r="J23" i="1"/>
  <c r="K23" i="1"/>
  <c r="L23" i="1"/>
  <c r="M23" i="1"/>
  <c r="N23" i="1"/>
  <c r="H24" i="1"/>
  <c r="H25" i="1"/>
  <c r="H26" i="1"/>
  <c r="H27" i="1"/>
  <c r="N14" i="11"/>
  <c r="M14" i="11"/>
  <c r="L14" i="11"/>
  <c r="K14" i="11"/>
  <c r="J14" i="11"/>
  <c r="H14" i="11" s="1"/>
  <c r="I14" i="11"/>
  <c r="N13" i="11"/>
  <c r="M13" i="11"/>
  <c r="L13" i="11"/>
  <c r="K13" i="11"/>
  <c r="J13" i="11"/>
  <c r="I13" i="11"/>
  <c r="N12" i="11"/>
  <c r="N10" i="11" s="1"/>
  <c r="M12" i="11"/>
  <c r="L12" i="11"/>
  <c r="K12" i="11"/>
  <c r="J12" i="11"/>
  <c r="I12" i="11"/>
  <c r="N11" i="11"/>
  <c r="M11" i="11"/>
  <c r="M10" i="11" s="1"/>
  <c r="L11" i="11"/>
  <c r="L10" i="11" s="1"/>
  <c r="K11" i="11"/>
  <c r="J11" i="11"/>
  <c r="I11" i="11"/>
  <c r="H9" i="11"/>
  <c r="H8" i="11"/>
  <c r="H7" i="11"/>
  <c r="H6" i="11"/>
  <c r="N5" i="11"/>
  <c r="M5" i="11"/>
  <c r="L5" i="11"/>
  <c r="K5" i="11"/>
  <c r="J5" i="11"/>
  <c r="I5" i="11"/>
  <c r="J10" i="11" l="1"/>
  <c r="H12" i="11"/>
  <c r="H11" i="11"/>
  <c r="K10" i="11"/>
  <c r="H23" i="1"/>
  <c r="H5" i="11"/>
  <c r="H13" i="11"/>
  <c r="H10" i="11" s="1"/>
  <c r="I10" i="11"/>
  <c r="I136" i="5" l="1"/>
  <c r="J136" i="5"/>
  <c r="K136" i="5"/>
  <c r="L136" i="5"/>
  <c r="M136" i="5"/>
  <c r="N136" i="5"/>
  <c r="H137" i="5"/>
  <c r="H138" i="5"/>
  <c r="H139" i="5"/>
  <c r="H140" i="5"/>
  <c r="H136" i="5" l="1"/>
  <c r="I452" i="8"/>
  <c r="J452" i="8"/>
  <c r="K452" i="8"/>
  <c r="L452" i="8"/>
  <c r="M452" i="8"/>
  <c r="N452" i="8"/>
  <c r="I453" i="8"/>
  <c r="J453" i="8"/>
  <c r="K453" i="8"/>
  <c r="L453" i="8"/>
  <c r="M453" i="8"/>
  <c r="N453" i="8"/>
  <c r="I454" i="8"/>
  <c r="J454" i="8"/>
  <c r="K454" i="8"/>
  <c r="L454" i="8"/>
  <c r="M454" i="8"/>
  <c r="N454" i="8"/>
  <c r="I455" i="8"/>
  <c r="J455" i="8"/>
  <c r="K455" i="8"/>
  <c r="L455" i="8"/>
  <c r="M455" i="8"/>
  <c r="N455" i="8"/>
  <c r="I218" i="8"/>
  <c r="J218" i="8"/>
  <c r="K218" i="8"/>
  <c r="L218" i="8"/>
  <c r="M218" i="8"/>
  <c r="N218" i="8"/>
  <c r="I219" i="8"/>
  <c r="J219" i="8"/>
  <c r="K219" i="8"/>
  <c r="L219" i="8"/>
  <c r="M219" i="8"/>
  <c r="N219" i="8"/>
  <c r="I220" i="8"/>
  <c r="J220" i="8"/>
  <c r="K220" i="8"/>
  <c r="L220" i="8"/>
  <c r="M220" i="8"/>
  <c r="N220" i="8"/>
  <c r="I221" i="8"/>
  <c r="J221" i="8"/>
  <c r="K221" i="8"/>
  <c r="L221" i="8"/>
  <c r="M221" i="8"/>
  <c r="N221" i="8"/>
  <c r="I1143" i="5"/>
  <c r="J1143" i="5"/>
  <c r="K1143" i="5"/>
  <c r="L1143" i="5"/>
  <c r="M1143" i="5"/>
  <c r="N1143" i="5"/>
  <c r="I1066" i="5"/>
  <c r="J1066" i="5"/>
  <c r="K1066" i="5"/>
  <c r="L1066" i="5"/>
  <c r="I111" i="5"/>
  <c r="J111" i="5"/>
  <c r="K111" i="5"/>
  <c r="L111" i="5"/>
  <c r="M111" i="5"/>
  <c r="N111" i="5"/>
  <c r="I112" i="5"/>
  <c r="J112" i="5"/>
  <c r="K112" i="5"/>
  <c r="L112" i="5"/>
  <c r="M112" i="5"/>
  <c r="N112" i="5"/>
  <c r="I113" i="5"/>
  <c r="J113" i="5"/>
  <c r="K113" i="5"/>
  <c r="L113" i="5"/>
  <c r="M113" i="5"/>
  <c r="N113" i="5"/>
  <c r="I114" i="5"/>
  <c r="J114" i="5"/>
  <c r="K114" i="5"/>
  <c r="L114" i="5"/>
  <c r="M114" i="5"/>
  <c r="N114" i="5"/>
  <c r="I305" i="14" l="1"/>
  <c r="J305" i="14"/>
  <c r="K305" i="14"/>
  <c r="L305" i="14"/>
  <c r="M305" i="14"/>
  <c r="N305" i="14"/>
  <c r="I306" i="14"/>
  <c r="J306" i="14"/>
  <c r="K306" i="14"/>
  <c r="L306" i="14"/>
  <c r="M306" i="14"/>
  <c r="N306" i="14"/>
  <c r="I307" i="14"/>
  <c r="J307" i="14"/>
  <c r="K307" i="14"/>
  <c r="L307" i="14"/>
  <c r="M307" i="14"/>
  <c r="N307" i="14"/>
  <c r="I308" i="14"/>
  <c r="J308" i="14"/>
  <c r="K308" i="14"/>
  <c r="L308" i="14"/>
  <c r="M308" i="14"/>
  <c r="N308" i="14"/>
  <c r="I289" i="14"/>
  <c r="J289" i="14"/>
  <c r="K289" i="14"/>
  <c r="L289" i="14"/>
  <c r="M289" i="14"/>
  <c r="N289" i="14"/>
  <c r="I290" i="14"/>
  <c r="J290" i="14"/>
  <c r="K290" i="14"/>
  <c r="L290" i="14"/>
  <c r="M290" i="14"/>
  <c r="N290" i="14"/>
  <c r="I291" i="14"/>
  <c r="J291" i="14"/>
  <c r="K291" i="14"/>
  <c r="L291" i="14"/>
  <c r="M291" i="14"/>
  <c r="N291" i="14"/>
  <c r="I292" i="14"/>
  <c r="J292" i="14"/>
  <c r="K292" i="14"/>
  <c r="L292" i="14"/>
  <c r="M292" i="14"/>
  <c r="N292" i="14"/>
  <c r="I257" i="14"/>
  <c r="J257" i="14"/>
  <c r="K257" i="14"/>
  <c r="L257" i="14"/>
  <c r="M257" i="14"/>
  <c r="N257" i="14"/>
  <c r="I258" i="14"/>
  <c r="J258" i="14"/>
  <c r="K258" i="14"/>
  <c r="L258" i="14"/>
  <c r="M258" i="14"/>
  <c r="N258" i="14"/>
  <c r="I259" i="14"/>
  <c r="J259" i="14"/>
  <c r="K259" i="14"/>
  <c r="L259" i="14"/>
  <c r="M259" i="14"/>
  <c r="N259" i="14"/>
  <c r="I260" i="14"/>
  <c r="J260" i="14"/>
  <c r="K260" i="14"/>
  <c r="L260" i="14"/>
  <c r="M260" i="14"/>
  <c r="N260" i="14"/>
  <c r="I48" i="14"/>
  <c r="J48" i="14"/>
  <c r="K48" i="14"/>
  <c r="L48" i="14"/>
  <c r="M48" i="14"/>
  <c r="N48" i="14"/>
  <c r="I49" i="14"/>
  <c r="J49" i="14"/>
  <c r="K49" i="14"/>
  <c r="L49" i="14"/>
  <c r="M49" i="14"/>
  <c r="N49" i="14"/>
  <c r="I50" i="14"/>
  <c r="J50" i="14"/>
  <c r="K50" i="14"/>
  <c r="L50" i="14"/>
  <c r="M50" i="14"/>
  <c r="N50" i="14"/>
  <c r="I51" i="14"/>
  <c r="J51" i="14"/>
  <c r="K51" i="14"/>
  <c r="L51" i="14"/>
  <c r="M51" i="14"/>
  <c r="N51" i="14"/>
  <c r="I12" i="13"/>
  <c r="J12" i="13"/>
  <c r="K12" i="13"/>
  <c r="L12" i="13"/>
  <c r="M12" i="13"/>
  <c r="N12" i="13"/>
  <c r="I500" i="12"/>
  <c r="J500" i="12"/>
  <c r="K500" i="12"/>
  <c r="L500" i="12"/>
  <c r="M500" i="12"/>
  <c r="N500" i="12"/>
  <c r="I501" i="12"/>
  <c r="J501" i="12"/>
  <c r="K501" i="12"/>
  <c r="L501" i="12"/>
  <c r="M501" i="12"/>
  <c r="N501" i="12"/>
  <c r="I502" i="12"/>
  <c r="J502" i="12"/>
  <c r="K502" i="12"/>
  <c r="L502" i="12"/>
  <c r="M502" i="12"/>
  <c r="N502" i="12"/>
  <c r="I503" i="12"/>
  <c r="J503" i="12"/>
  <c r="K503" i="12"/>
  <c r="L503" i="12"/>
  <c r="M503" i="12"/>
  <c r="N503" i="12"/>
  <c r="I242" i="11"/>
  <c r="J242" i="11"/>
  <c r="K242" i="11"/>
  <c r="L242" i="11"/>
  <c r="M242" i="11"/>
  <c r="N242" i="11"/>
  <c r="I243" i="11"/>
  <c r="J243" i="11"/>
  <c r="K243" i="11"/>
  <c r="L243" i="11"/>
  <c r="M243" i="11"/>
  <c r="N243" i="11"/>
  <c r="I244" i="11"/>
  <c r="J244" i="11"/>
  <c r="K244" i="11"/>
  <c r="L244" i="11"/>
  <c r="M244" i="11"/>
  <c r="N244" i="11"/>
  <c r="I245" i="11"/>
  <c r="J245" i="11"/>
  <c r="K245" i="11"/>
  <c r="L245" i="11"/>
  <c r="M245" i="11"/>
  <c r="N245" i="11"/>
  <c r="I231" i="11"/>
  <c r="J231" i="11"/>
  <c r="K231" i="11"/>
  <c r="L231" i="11"/>
  <c r="M231" i="11"/>
  <c r="N231" i="11"/>
  <c r="I232" i="11"/>
  <c r="J232" i="11"/>
  <c r="K232" i="11"/>
  <c r="L232" i="11"/>
  <c r="M232" i="11"/>
  <c r="N232" i="11"/>
  <c r="I233" i="11"/>
  <c r="J233" i="11"/>
  <c r="K233" i="11"/>
  <c r="L233" i="11"/>
  <c r="M233" i="11"/>
  <c r="N233" i="11"/>
  <c r="I234" i="11"/>
  <c r="J234" i="11"/>
  <c r="K234" i="11"/>
  <c r="L234" i="11"/>
  <c r="M234" i="11"/>
  <c r="N234" i="11"/>
  <c r="I146" i="11"/>
  <c r="J146" i="11"/>
  <c r="K146" i="11"/>
  <c r="L146" i="11"/>
  <c r="M146" i="11"/>
  <c r="N146" i="11"/>
  <c r="I147" i="11"/>
  <c r="J147" i="11"/>
  <c r="K147" i="11"/>
  <c r="L147" i="11"/>
  <c r="M147" i="11"/>
  <c r="N147" i="11"/>
  <c r="I148" i="11"/>
  <c r="J148" i="11"/>
  <c r="K148" i="11"/>
  <c r="L148" i="11"/>
  <c r="M148" i="11"/>
  <c r="N148" i="11"/>
  <c r="I149" i="11"/>
  <c r="J149" i="11"/>
  <c r="K149" i="11"/>
  <c r="L149" i="11"/>
  <c r="M149" i="11"/>
  <c r="N149" i="11"/>
  <c r="I135" i="11"/>
  <c r="J135" i="11"/>
  <c r="K135" i="11"/>
  <c r="L135" i="11"/>
  <c r="M135" i="11"/>
  <c r="N135" i="11"/>
  <c r="I136" i="11"/>
  <c r="J136" i="11"/>
  <c r="K136" i="11"/>
  <c r="L136" i="11"/>
  <c r="M136" i="11"/>
  <c r="N136" i="11"/>
  <c r="I137" i="11"/>
  <c r="J137" i="11"/>
  <c r="K137" i="11"/>
  <c r="L137" i="11"/>
  <c r="M137" i="11"/>
  <c r="N137" i="11"/>
  <c r="I138" i="11"/>
  <c r="J138" i="11"/>
  <c r="K138" i="11"/>
  <c r="L138" i="11"/>
  <c r="M138" i="11"/>
  <c r="N138" i="11"/>
  <c r="I124" i="11"/>
  <c r="J124" i="11"/>
  <c r="K124" i="11"/>
  <c r="L124" i="11"/>
  <c r="M124" i="11"/>
  <c r="N124" i="11"/>
  <c r="I125" i="11"/>
  <c r="J125" i="11"/>
  <c r="K125" i="11"/>
  <c r="L125" i="11"/>
  <c r="M125" i="11"/>
  <c r="N125" i="11"/>
  <c r="I126" i="11"/>
  <c r="J126" i="11"/>
  <c r="K126" i="11"/>
  <c r="L126" i="11"/>
  <c r="M126" i="11"/>
  <c r="N126" i="11"/>
  <c r="I127" i="11"/>
  <c r="J127" i="11"/>
  <c r="K127" i="11"/>
  <c r="L127" i="11"/>
  <c r="M127" i="11"/>
  <c r="N127" i="11"/>
  <c r="I113" i="11"/>
  <c r="J113" i="11"/>
  <c r="K113" i="11"/>
  <c r="L113" i="11"/>
  <c r="M113" i="11"/>
  <c r="N113" i="11"/>
  <c r="I114" i="11"/>
  <c r="J114" i="11"/>
  <c r="K114" i="11"/>
  <c r="L114" i="11"/>
  <c r="M114" i="11"/>
  <c r="N114" i="11"/>
  <c r="I115" i="11"/>
  <c r="J115" i="11"/>
  <c r="K115" i="11"/>
  <c r="L115" i="11"/>
  <c r="M115" i="11"/>
  <c r="N115" i="11"/>
  <c r="I116" i="11"/>
  <c r="J116" i="11"/>
  <c r="K116" i="11"/>
  <c r="L116" i="11"/>
  <c r="M116" i="11"/>
  <c r="N116" i="11"/>
  <c r="I91" i="11"/>
  <c r="J91" i="11"/>
  <c r="K91" i="11"/>
  <c r="L91" i="11"/>
  <c r="M91" i="11"/>
  <c r="N91" i="11"/>
  <c r="I92" i="11"/>
  <c r="J92" i="11"/>
  <c r="K92" i="11"/>
  <c r="L92" i="11"/>
  <c r="M92" i="11"/>
  <c r="N92" i="11"/>
  <c r="I93" i="11"/>
  <c r="J93" i="11"/>
  <c r="K93" i="11"/>
  <c r="L93" i="11"/>
  <c r="M93" i="11"/>
  <c r="N93" i="11"/>
  <c r="I94" i="11"/>
  <c r="J94" i="11"/>
  <c r="K94" i="11"/>
  <c r="L94" i="11"/>
  <c r="M94" i="11"/>
  <c r="N94" i="11"/>
  <c r="I22" i="11"/>
  <c r="J22" i="11"/>
  <c r="K22" i="11"/>
  <c r="L22" i="11"/>
  <c r="M22" i="11"/>
  <c r="N22" i="11"/>
  <c r="I23" i="11"/>
  <c r="J23" i="11"/>
  <c r="K23" i="11"/>
  <c r="L23" i="11"/>
  <c r="M23" i="11"/>
  <c r="N23" i="11"/>
  <c r="I24" i="11"/>
  <c r="J24" i="11"/>
  <c r="K24" i="11"/>
  <c r="L24" i="11"/>
  <c r="M24" i="11"/>
  <c r="N24" i="11"/>
  <c r="I25" i="11"/>
  <c r="J25" i="11"/>
  <c r="K25" i="11"/>
  <c r="L25" i="11"/>
  <c r="M25" i="11"/>
  <c r="N25" i="11"/>
  <c r="I71" i="6"/>
  <c r="J71" i="6"/>
  <c r="K71" i="6"/>
  <c r="L71" i="6"/>
  <c r="M71" i="6"/>
  <c r="N71" i="6"/>
  <c r="I72" i="6"/>
  <c r="J72" i="6"/>
  <c r="K72" i="6"/>
  <c r="L72" i="6"/>
  <c r="M72" i="6"/>
  <c r="N72" i="6"/>
  <c r="I73" i="6"/>
  <c r="J73" i="6"/>
  <c r="K73" i="6"/>
  <c r="L73" i="6"/>
  <c r="M73" i="6"/>
  <c r="N73" i="6"/>
  <c r="I74" i="6"/>
  <c r="J74" i="6"/>
  <c r="K74" i="6"/>
  <c r="L74" i="6"/>
  <c r="M74" i="6"/>
  <c r="N74" i="6"/>
  <c r="I22" i="6"/>
  <c r="J22" i="6"/>
  <c r="K22" i="6"/>
  <c r="L22" i="6"/>
  <c r="M22" i="6"/>
  <c r="N22" i="6"/>
  <c r="I23" i="6"/>
  <c r="J23" i="6"/>
  <c r="K23" i="6"/>
  <c r="L23" i="6"/>
  <c r="M23" i="6"/>
  <c r="N23" i="6"/>
  <c r="I24" i="6"/>
  <c r="J24" i="6"/>
  <c r="K24" i="6"/>
  <c r="L24" i="6"/>
  <c r="M24" i="6"/>
  <c r="N24" i="6"/>
  <c r="I25" i="6"/>
  <c r="J25" i="6"/>
  <c r="K25" i="6"/>
  <c r="L25" i="6"/>
  <c r="M25" i="6"/>
  <c r="N25" i="6"/>
  <c r="I11" i="6"/>
  <c r="J11" i="6"/>
  <c r="K11" i="6"/>
  <c r="L11" i="6"/>
  <c r="M11" i="6"/>
  <c r="N11" i="6"/>
  <c r="I12" i="6"/>
  <c r="J12" i="6"/>
  <c r="K12" i="6"/>
  <c r="L12" i="6"/>
  <c r="M12" i="6"/>
  <c r="N12" i="6"/>
  <c r="I13" i="6"/>
  <c r="J13" i="6"/>
  <c r="K13" i="6"/>
  <c r="L13" i="6"/>
  <c r="M13" i="6"/>
  <c r="N13" i="6"/>
  <c r="I14" i="6"/>
  <c r="J14" i="6"/>
  <c r="K14" i="6"/>
  <c r="L14" i="6"/>
  <c r="M14" i="6"/>
  <c r="N14" i="6"/>
  <c r="H303" i="14" l="1"/>
  <c r="H302" i="14"/>
  <c r="H301" i="14"/>
  <c r="H300" i="14"/>
  <c r="N299" i="14"/>
  <c r="M299" i="14"/>
  <c r="L299" i="14"/>
  <c r="K299" i="14"/>
  <c r="J299" i="14"/>
  <c r="I299" i="14"/>
  <c r="H298" i="14"/>
  <c r="H297" i="14"/>
  <c r="H307" i="14" s="1"/>
  <c r="H296" i="14"/>
  <c r="H306" i="14" s="1"/>
  <c r="H295" i="14"/>
  <c r="N294" i="14"/>
  <c r="N304" i="14" s="1"/>
  <c r="M294" i="14"/>
  <c r="L294" i="14"/>
  <c r="K294" i="14"/>
  <c r="J294" i="14"/>
  <c r="J304" i="14" s="1"/>
  <c r="I294" i="14"/>
  <c r="I304" i="14" s="1"/>
  <c r="H287" i="14"/>
  <c r="H292" i="14" s="1"/>
  <c r="H286" i="14"/>
  <c r="H291" i="14" s="1"/>
  <c r="H285" i="14"/>
  <c r="H290" i="14" s="1"/>
  <c r="H284" i="14"/>
  <c r="H289" i="14" s="1"/>
  <c r="N283" i="14"/>
  <c r="N288" i="14" s="1"/>
  <c r="M283" i="14"/>
  <c r="M288" i="14" s="1"/>
  <c r="L283" i="14"/>
  <c r="L288" i="14" s="1"/>
  <c r="K283" i="14"/>
  <c r="K288" i="14" s="1"/>
  <c r="J283" i="14"/>
  <c r="J288" i="14" s="1"/>
  <c r="I283" i="14"/>
  <c r="I288" i="14" s="1"/>
  <c r="H276" i="14"/>
  <c r="H275" i="14"/>
  <c r="H274" i="14"/>
  <c r="H273" i="14"/>
  <c r="N272" i="14"/>
  <c r="M272" i="14"/>
  <c r="L272" i="14"/>
  <c r="K272" i="14"/>
  <c r="J272" i="14"/>
  <c r="I272" i="14"/>
  <c r="H271" i="14"/>
  <c r="H270" i="14"/>
  <c r="H269" i="14"/>
  <c r="H268" i="14"/>
  <c r="N267" i="14"/>
  <c r="M267" i="14"/>
  <c r="L267" i="14"/>
  <c r="K267" i="14"/>
  <c r="J267" i="14"/>
  <c r="I267" i="14"/>
  <c r="H266" i="14"/>
  <c r="H265" i="14"/>
  <c r="H264" i="14"/>
  <c r="N263" i="14"/>
  <c r="N262" i="14" s="1"/>
  <c r="H255" i="14"/>
  <c r="H260" i="14" s="1"/>
  <c r="H254" i="14"/>
  <c r="H259" i="14" s="1"/>
  <c r="H253" i="14"/>
  <c r="H258" i="14" s="1"/>
  <c r="H252" i="14"/>
  <c r="H257" i="14" s="1"/>
  <c r="N251" i="14"/>
  <c r="N256" i="14" s="1"/>
  <c r="M251" i="14"/>
  <c r="M256" i="14" s="1"/>
  <c r="L251" i="14"/>
  <c r="L256" i="14" s="1"/>
  <c r="K251" i="14"/>
  <c r="K256" i="14" s="1"/>
  <c r="J251" i="14"/>
  <c r="J256" i="14" s="1"/>
  <c r="I251" i="14"/>
  <c r="I256" i="14" s="1"/>
  <c r="H244" i="14"/>
  <c r="H243" i="14"/>
  <c r="H242" i="14"/>
  <c r="H241" i="14"/>
  <c r="N240" i="14"/>
  <c r="M240" i="14"/>
  <c r="L240" i="14"/>
  <c r="K240" i="14"/>
  <c r="J240" i="14"/>
  <c r="I240" i="14"/>
  <c r="H239" i="14"/>
  <c r="H238" i="14"/>
  <c r="H237" i="14"/>
  <c r="H236" i="14"/>
  <c r="N235" i="14"/>
  <c r="M235" i="14"/>
  <c r="L235" i="14"/>
  <c r="K235" i="14"/>
  <c r="J235" i="14"/>
  <c r="I235" i="14"/>
  <c r="H234" i="14"/>
  <c r="H233" i="14"/>
  <c r="H232" i="14"/>
  <c r="H231" i="14"/>
  <c r="N230" i="14"/>
  <c r="M230" i="14"/>
  <c r="L230" i="14"/>
  <c r="K230" i="14"/>
  <c r="J230" i="14"/>
  <c r="I230" i="14"/>
  <c r="H229" i="14"/>
  <c r="H228" i="14"/>
  <c r="H227" i="14"/>
  <c r="H226" i="14"/>
  <c r="N225" i="14"/>
  <c r="M225" i="14"/>
  <c r="L225" i="14"/>
  <c r="K225" i="14"/>
  <c r="J225" i="14"/>
  <c r="I225" i="14"/>
  <c r="H224" i="14"/>
  <c r="H223" i="14"/>
  <c r="H222" i="14"/>
  <c r="H221" i="14"/>
  <c r="N220" i="14"/>
  <c r="M220" i="14"/>
  <c r="L220" i="14"/>
  <c r="K220" i="14"/>
  <c r="J220" i="14"/>
  <c r="I220" i="14"/>
  <c r="N218" i="14"/>
  <c r="M218" i="14"/>
  <c r="L218" i="14"/>
  <c r="K218" i="14"/>
  <c r="J218" i="14"/>
  <c r="I218" i="14"/>
  <c r="N217" i="14"/>
  <c r="M217" i="14"/>
  <c r="L217" i="14"/>
  <c r="K217" i="14"/>
  <c r="J217" i="14"/>
  <c r="I217" i="14"/>
  <c r="N216" i="14"/>
  <c r="M216" i="14"/>
  <c r="L216" i="14"/>
  <c r="K216" i="14"/>
  <c r="J216" i="14"/>
  <c r="I216" i="14"/>
  <c r="N215" i="14"/>
  <c r="M215" i="14"/>
  <c r="L215" i="14"/>
  <c r="K215" i="14"/>
  <c r="J215" i="14"/>
  <c r="I215" i="14"/>
  <c r="H213" i="14"/>
  <c r="H212" i="14"/>
  <c r="H211" i="14"/>
  <c r="H210" i="14"/>
  <c r="N209" i="14"/>
  <c r="M209" i="14"/>
  <c r="L209" i="14"/>
  <c r="K209" i="14"/>
  <c r="J209" i="14"/>
  <c r="I209" i="14"/>
  <c r="H208" i="14"/>
  <c r="H207" i="14"/>
  <c r="H206" i="14"/>
  <c r="H205" i="14"/>
  <c r="N204" i="14"/>
  <c r="M204" i="14"/>
  <c r="L204" i="14"/>
  <c r="K204" i="14"/>
  <c r="J204" i="14"/>
  <c r="I204" i="14"/>
  <c r="N202" i="14"/>
  <c r="M202" i="14"/>
  <c r="L202" i="14"/>
  <c r="K202" i="14"/>
  <c r="J202" i="14"/>
  <c r="I202" i="14"/>
  <c r="H197" i="14"/>
  <c r="H196" i="14"/>
  <c r="H195" i="14"/>
  <c r="H194" i="14"/>
  <c r="N193" i="14"/>
  <c r="M193" i="14"/>
  <c r="L193" i="14"/>
  <c r="K193" i="14"/>
  <c r="J193" i="14"/>
  <c r="I193" i="14"/>
  <c r="N191" i="14"/>
  <c r="N201" i="14" s="1"/>
  <c r="M191" i="14"/>
  <c r="M201" i="14" s="1"/>
  <c r="L191" i="14"/>
  <c r="L201" i="14" s="1"/>
  <c r="K191" i="14"/>
  <c r="J191" i="14"/>
  <c r="J201" i="14" s="1"/>
  <c r="I191" i="14"/>
  <c r="I201" i="14" s="1"/>
  <c r="N190" i="14"/>
  <c r="N200" i="14" s="1"/>
  <c r="M190" i="14"/>
  <c r="M200" i="14" s="1"/>
  <c r="L190" i="14"/>
  <c r="L200" i="14" s="1"/>
  <c r="K190" i="14"/>
  <c r="K200" i="14" s="1"/>
  <c r="J190" i="14"/>
  <c r="I190" i="14"/>
  <c r="I200" i="14" s="1"/>
  <c r="N189" i="14"/>
  <c r="N199" i="14" s="1"/>
  <c r="M189" i="14"/>
  <c r="M199" i="14" s="1"/>
  <c r="L189" i="14"/>
  <c r="L199" i="14" s="1"/>
  <c r="K189" i="14"/>
  <c r="K199" i="14" s="1"/>
  <c r="J189" i="14"/>
  <c r="J199" i="14" s="1"/>
  <c r="I189" i="14"/>
  <c r="N188" i="14"/>
  <c r="M188" i="14"/>
  <c r="L188" i="14"/>
  <c r="K188" i="14"/>
  <c r="J188" i="14"/>
  <c r="I188" i="14"/>
  <c r="H186" i="14"/>
  <c r="H185" i="14"/>
  <c r="H184" i="14"/>
  <c r="H183" i="14"/>
  <c r="N182" i="14"/>
  <c r="M182" i="14"/>
  <c r="L182" i="14"/>
  <c r="K182" i="14"/>
  <c r="J182" i="14"/>
  <c r="I182" i="14"/>
  <c r="H181" i="14"/>
  <c r="H180" i="14"/>
  <c r="H179" i="14"/>
  <c r="H178" i="14"/>
  <c r="N177" i="14"/>
  <c r="M177" i="14"/>
  <c r="L177" i="14"/>
  <c r="K177" i="14"/>
  <c r="J177" i="14"/>
  <c r="I177" i="14"/>
  <c r="N175" i="14"/>
  <c r="M175" i="14"/>
  <c r="L175" i="14"/>
  <c r="K175" i="14"/>
  <c r="J175" i="14"/>
  <c r="I175" i="14"/>
  <c r="N174" i="14"/>
  <c r="M174" i="14"/>
  <c r="L174" i="14"/>
  <c r="K174" i="14"/>
  <c r="J174" i="14"/>
  <c r="I174" i="14"/>
  <c r="N173" i="14"/>
  <c r="M173" i="14"/>
  <c r="L173" i="14"/>
  <c r="K173" i="14"/>
  <c r="J173" i="14"/>
  <c r="I173" i="14"/>
  <c r="N172" i="14"/>
  <c r="M172" i="14"/>
  <c r="L172" i="14"/>
  <c r="K172" i="14"/>
  <c r="J172" i="14"/>
  <c r="I172" i="14"/>
  <c r="H170" i="14"/>
  <c r="H169" i="14"/>
  <c r="H168" i="14"/>
  <c r="H167" i="14"/>
  <c r="N166" i="14"/>
  <c r="M166" i="14"/>
  <c r="L166" i="14"/>
  <c r="K166" i="14"/>
  <c r="J166" i="14"/>
  <c r="I166" i="14"/>
  <c r="N164" i="14"/>
  <c r="M164" i="14"/>
  <c r="L164" i="14"/>
  <c r="K164" i="14"/>
  <c r="J164" i="14"/>
  <c r="I164" i="14"/>
  <c r="N163" i="14"/>
  <c r="M163" i="14"/>
  <c r="L163" i="14"/>
  <c r="K163" i="14"/>
  <c r="J163" i="14"/>
  <c r="I163" i="14"/>
  <c r="N162" i="14"/>
  <c r="M162" i="14"/>
  <c r="L162" i="14"/>
  <c r="K162" i="14"/>
  <c r="J162" i="14"/>
  <c r="I162" i="14"/>
  <c r="N161" i="14"/>
  <c r="M161" i="14"/>
  <c r="L161" i="14"/>
  <c r="K161" i="14"/>
  <c r="J161" i="14"/>
  <c r="I161" i="14"/>
  <c r="H159" i="14"/>
  <c r="H158" i="14"/>
  <c r="H157" i="14"/>
  <c r="H156" i="14"/>
  <c r="N155" i="14"/>
  <c r="M155" i="14"/>
  <c r="L155" i="14"/>
  <c r="K155" i="14"/>
  <c r="J155" i="14"/>
  <c r="I155" i="14"/>
  <c r="N153" i="14"/>
  <c r="M153" i="14"/>
  <c r="L153" i="14"/>
  <c r="K153" i="14"/>
  <c r="J153" i="14"/>
  <c r="I153" i="14"/>
  <c r="N152" i="14"/>
  <c r="M152" i="14"/>
  <c r="L152" i="14"/>
  <c r="K152" i="14"/>
  <c r="J152" i="14"/>
  <c r="I152" i="14"/>
  <c r="N151" i="14"/>
  <c r="M151" i="14"/>
  <c r="L151" i="14"/>
  <c r="K151" i="14"/>
  <c r="J151" i="14"/>
  <c r="I151" i="14"/>
  <c r="N150" i="14"/>
  <c r="M150" i="14"/>
  <c r="L150" i="14"/>
  <c r="K150" i="14"/>
  <c r="J150" i="14"/>
  <c r="I150" i="14"/>
  <c r="H148" i="14"/>
  <c r="H147" i="14"/>
  <c r="H146" i="14"/>
  <c r="H145" i="14"/>
  <c r="N144" i="14"/>
  <c r="M144" i="14"/>
  <c r="L144" i="14"/>
  <c r="K144" i="14"/>
  <c r="J144" i="14"/>
  <c r="I144" i="14"/>
  <c r="H143" i="14"/>
  <c r="H142" i="14"/>
  <c r="H141" i="14"/>
  <c r="H140" i="14"/>
  <c r="N139" i="14"/>
  <c r="M139" i="14"/>
  <c r="L139" i="14"/>
  <c r="K139" i="14"/>
  <c r="J139" i="14"/>
  <c r="I139" i="14"/>
  <c r="N137" i="14"/>
  <c r="M137" i="14"/>
  <c r="L137" i="14"/>
  <c r="K137" i="14"/>
  <c r="J137" i="14"/>
  <c r="I137" i="14"/>
  <c r="N136" i="14"/>
  <c r="M136" i="14"/>
  <c r="L136" i="14"/>
  <c r="K136" i="14"/>
  <c r="J136" i="14"/>
  <c r="I136" i="14"/>
  <c r="N135" i="14"/>
  <c r="M135" i="14"/>
  <c r="L135" i="14"/>
  <c r="K135" i="14"/>
  <c r="J135" i="14"/>
  <c r="I135" i="14"/>
  <c r="N134" i="14"/>
  <c r="M134" i="14"/>
  <c r="L134" i="14"/>
  <c r="K134" i="14"/>
  <c r="J134" i="14"/>
  <c r="I134" i="14"/>
  <c r="H132" i="14"/>
  <c r="H131" i="14"/>
  <c r="H130" i="14"/>
  <c r="H129" i="14"/>
  <c r="N126" i="14"/>
  <c r="M126" i="14"/>
  <c r="L126" i="14"/>
  <c r="K126" i="14"/>
  <c r="J126" i="14"/>
  <c r="I126" i="14"/>
  <c r="N124" i="14"/>
  <c r="M124" i="14"/>
  <c r="L124" i="14"/>
  <c r="K124" i="14"/>
  <c r="J124" i="14"/>
  <c r="I124" i="14"/>
  <c r="N123" i="14"/>
  <c r="M123" i="14"/>
  <c r="L123" i="14"/>
  <c r="K123" i="14"/>
  <c r="J123" i="14"/>
  <c r="I123" i="14"/>
  <c r="N122" i="14"/>
  <c r="M122" i="14"/>
  <c r="L122" i="14"/>
  <c r="K122" i="14"/>
  <c r="J122" i="14"/>
  <c r="I122" i="14"/>
  <c r="N121" i="14"/>
  <c r="M121" i="14"/>
  <c r="L121" i="14"/>
  <c r="K121" i="14"/>
  <c r="J121" i="14"/>
  <c r="I121" i="14"/>
  <c r="H119" i="14"/>
  <c r="H118" i="14"/>
  <c r="H117" i="14"/>
  <c r="H116" i="14"/>
  <c r="N113" i="14"/>
  <c r="M113" i="14"/>
  <c r="L113" i="14"/>
  <c r="K113" i="14"/>
  <c r="J113" i="14"/>
  <c r="I113" i="14"/>
  <c r="N111" i="14"/>
  <c r="M111" i="14"/>
  <c r="L111" i="14"/>
  <c r="K111" i="14"/>
  <c r="J111" i="14"/>
  <c r="I111" i="14"/>
  <c r="N110" i="14"/>
  <c r="M110" i="14"/>
  <c r="L110" i="14"/>
  <c r="K110" i="14"/>
  <c r="J110" i="14"/>
  <c r="I110" i="14"/>
  <c r="N109" i="14"/>
  <c r="M109" i="14"/>
  <c r="L109" i="14"/>
  <c r="K109" i="14"/>
  <c r="J109" i="14"/>
  <c r="I109" i="14"/>
  <c r="N108" i="14"/>
  <c r="M108" i="14"/>
  <c r="L108" i="14"/>
  <c r="K108" i="14"/>
  <c r="J108" i="14"/>
  <c r="I108" i="14"/>
  <c r="H106" i="14"/>
  <c r="H105" i="14"/>
  <c r="H104" i="14"/>
  <c r="H103" i="14"/>
  <c r="N102" i="14"/>
  <c r="M102" i="14"/>
  <c r="L102" i="14"/>
  <c r="K102" i="14"/>
  <c r="J102" i="14"/>
  <c r="I102" i="14"/>
  <c r="N100" i="14"/>
  <c r="M100" i="14"/>
  <c r="L100" i="14"/>
  <c r="K100" i="14"/>
  <c r="J100" i="14"/>
  <c r="I100" i="14"/>
  <c r="N99" i="14"/>
  <c r="M99" i="14"/>
  <c r="L99" i="14"/>
  <c r="K99" i="14"/>
  <c r="J99" i="14"/>
  <c r="I99" i="14"/>
  <c r="N98" i="14"/>
  <c r="M98" i="14"/>
  <c r="L98" i="14"/>
  <c r="K98" i="14"/>
  <c r="J98" i="14"/>
  <c r="I98" i="14"/>
  <c r="N97" i="14"/>
  <c r="M97" i="14"/>
  <c r="L97" i="14"/>
  <c r="K97" i="14"/>
  <c r="J97" i="14"/>
  <c r="I97" i="14"/>
  <c r="H95" i="14"/>
  <c r="H100" i="14" s="1"/>
  <c r="H94" i="14"/>
  <c r="H99" i="14" s="1"/>
  <c r="H93" i="14"/>
  <c r="H98" i="14" s="1"/>
  <c r="H92" i="14"/>
  <c r="H97" i="14" s="1"/>
  <c r="N91" i="14"/>
  <c r="M91" i="14"/>
  <c r="L91" i="14"/>
  <c r="K91" i="14"/>
  <c r="J91" i="14"/>
  <c r="I91" i="14"/>
  <c r="H84" i="14"/>
  <c r="H83" i="14"/>
  <c r="H82" i="14"/>
  <c r="H81" i="14"/>
  <c r="N78" i="14"/>
  <c r="M78" i="14"/>
  <c r="L78" i="14"/>
  <c r="K78" i="14"/>
  <c r="J78" i="14"/>
  <c r="I78" i="14"/>
  <c r="H77" i="14"/>
  <c r="H76" i="14"/>
  <c r="H75" i="14"/>
  <c r="H74" i="14"/>
  <c r="N71" i="14"/>
  <c r="M71" i="14"/>
  <c r="L71" i="14"/>
  <c r="K71" i="14"/>
  <c r="J71" i="14"/>
  <c r="I71" i="14"/>
  <c r="H70" i="14"/>
  <c r="H69" i="14"/>
  <c r="H68" i="14"/>
  <c r="H67" i="14"/>
  <c r="N64" i="14"/>
  <c r="M64" i="14"/>
  <c r="L64" i="14"/>
  <c r="K64" i="14"/>
  <c r="J64" i="14"/>
  <c r="I64" i="14"/>
  <c r="N62" i="14"/>
  <c r="M62" i="14"/>
  <c r="L62" i="14"/>
  <c r="K62" i="14"/>
  <c r="J62" i="14"/>
  <c r="I62" i="14"/>
  <c r="N61" i="14"/>
  <c r="M61" i="14"/>
  <c r="L61" i="14"/>
  <c r="K61" i="14"/>
  <c r="J61" i="14"/>
  <c r="I61" i="14"/>
  <c r="N60" i="14"/>
  <c r="M60" i="14"/>
  <c r="L60" i="14"/>
  <c r="K60" i="14"/>
  <c r="J60" i="14"/>
  <c r="I60" i="14"/>
  <c r="N59" i="14"/>
  <c r="M59" i="14"/>
  <c r="L59" i="14"/>
  <c r="K59" i="14"/>
  <c r="J59" i="14"/>
  <c r="I59" i="14"/>
  <c r="H57" i="14"/>
  <c r="H62" i="14" s="1"/>
  <c r="H56" i="14"/>
  <c r="H61" i="14" s="1"/>
  <c r="H55" i="14"/>
  <c r="H60" i="14" s="1"/>
  <c r="H54" i="14"/>
  <c r="N53" i="14"/>
  <c r="M53" i="14"/>
  <c r="L53" i="14"/>
  <c r="K53" i="14"/>
  <c r="J53" i="14"/>
  <c r="I53" i="14"/>
  <c r="H46" i="14"/>
  <c r="H51" i="14" s="1"/>
  <c r="H45" i="14"/>
  <c r="H50" i="14" s="1"/>
  <c r="H44" i="14"/>
  <c r="H49" i="14" s="1"/>
  <c r="H43" i="14"/>
  <c r="H48" i="14" s="1"/>
  <c r="N42" i="14"/>
  <c r="N47" i="14" s="1"/>
  <c r="M42" i="14"/>
  <c r="M47" i="14" s="1"/>
  <c r="L42" i="14"/>
  <c r="L47" i="14" s="1"/>
  <c r="K42" i="14"/>
  <c r="K47" i="14" s="1"/>
  <c r="J42" i="14"/>
  <c r="J47" i="14" s="1"/>
  <c r="I42" i="14"/>
  <c r="I47" i="14" s="1"/>
  <c r="H30" i="14"/>
  <c r="H29" i="14"/>
  <c r="H28" i="14"/>
  <c r="H27" i="14"/>
  <c r="N26" i="14"/>
  <c r="M26" i="14"/>
  <c r="L26" i="14"/>
  <c r="K26" i="14"/>
  <c r="J26" i="14"/>
  <c r="I26" i="14"/>
  <c r="H18" i="14"/>
  <c r="H17" i="14"/>
  <c r="H16" i="14"/>
  <c r="N15" i="14"/>
  <c r="M15" i="14"/>
  <c r="L15" i="14"/>
  <c r="K15" i="14"/>
  <c r="J15" i="14"/>
  <c r="I15" i="14"/>
  <c r="H14" i="14"/>
  <c r="H13" i="14"/>
  <c r="H12" i="14"/>
  <c r="H11" i="14"/>
  <c r="N10" i="14"/>
  <c r="M10" i="14"/>
  <c r="L10" i="14"/>
  <c r="K10" i="14"/>
  <c r="J10" i="14"/>
  <c r="I10" i="14"/>
  <c r="N9" i="14"/>
  <c r="N8" i="14"/>
  <c r="M8" i="14" s="1"/>
  <c r="H7" i="14"/>
  <c r="N6" i="14"/>
  <c r="M6" i="14" s="1"/>
  <c r="N9" i="13"/>
  <c r="N8" i="13"/>
  <c r="H7" i="13"/>
  <c r="H12" i="13" s="1"/>
  <c r="N6" i="13"/>
  <c r="N11" i="13" s="1"/>
  <c r="H698" i="12"/>
  <c r="H697" i="12"/>
  <c r="H696" i="12"/>
  <c r="H695" i="12"/>
  <c r="N694" i="12"/>
  <c r="M694" i="12"/>
  <c r="L694" i="12"/>
  <c r="K694" i="12"/>
  <c r="J694" i="12"/>
  <c r="I694" i="12"/>
  <c r="H693" i="12"/>
  <c r="H692" i="12"/>
  <c r="H691" i="12"/>
  <c r="H690" i="12"/>
  <c r="N689" i="12"/>
  <c r="M689" i="12"/>
  <c r="L689" i="12"/>
  <c r="K689" i="12"/>
  <c r="J689" i="12"/>
  <c r="I689" i="12"/>
  <c r="H688" i="12"/>
  <c r="H687" i="12"/>
  <c r="H686" i="12"/>
  <c r="H685" i="12"/>
  <c r="N684" i="12"/>
  <c r="M684" i="12"/>
  <c r="L684" i="12"/>
  <c r="K684" i="12"/>
  <c r="J684" i="12"/>
  <c r="I684" i="12"/>
  <c r="H677" i="12"/>
  <c r="H676" i="12"/>
  <c r="H675" i="12"/>
  <c r="H674" i="12"/>
  <c r="N673" i="12"/>
  <c r="M673" i="12"/>
  <c r="L673" i="12"/>
  <c r="K673" i="12"/>
  <c r="J673" i="12"/>
  <c r="I673" i="12"/>
  <c r="H672" i="12"/>
  <c r="H671" i="12"/>
  <c r="H670" i="12"/>
  <c r="H669" i="12"/>
  <c r="N668" i="12"/>
  <c r="M668" i="12"/>
  <c r="L668" i="12"/>
  <c r="K668" i="12"/>
  <c r="J668" i="12"/>
  <c r="I668" i="12"/>
  <c r="H667" i="12"/>
  <c r="H666" i="12"/>
  <c r="H665" i="12"/>
  <c r="H664" i="12"/>
  <c r="N663" i="12"/>
  <c r="M663" i="12"/>
  <c r="L663" i="12"/>
  <c r="K663" i="12"/>
  <c r="J663" i="12"/>
  <c r="I663" i="12"/>
  <c r="H662" i="12"/>
  <c r="H661" i="12"/>
  <c r="H660" i="12"/>
  <c r="H659" i="12"/>
  <c r="N658" i="12"/>
  <c r="M658" i="12"/>
  <c r="L658" i="12"/>
  <c r="K658" i="12"/>
  <c r="J658" i="12"/>
  <c r="I658" i="12"/>
  <c r="H657" i="12"/>
  <c r="H656" i="12"/>
  <c r="H655" i="12"/>
  <c r="H654" i="12"/>
  <c r="N653" i="12"/>
  <c r="M653" i="12"/>
  <c r="L653" i="12"/>
  <c r="K653" i="12"/>
  <c r="J653" i="12"/>
  <c r="I653" i="12"/>
  <c r="H646" i="12"/>
  <c r="H645" i="12"/>
  <c r="H644" i="12"/>
  <c r="H643" i="12"/>
  <c r="N642" i="12"/>
  <c r="M642" i="12"/>
  <c r="L642" i="12"/>
  <c r="K642" i="12"/>
  <c r="J642" i="12"/>
  <c r="I642" i="12"/>
  <c r="H641" i="12"/>
  <c r="H640" i="12"/>
  <c r="H639" i="12"/>
  <c r="H638" i="12"/>
  <c r="N637" i="12"/>
  <c r="M637" i="12"/>
  <c r="L637" i="12"/>
  <c r="K637" i="12"/>
  <c r="J637" i="12"/>
  <c r="I637" i="12"/>
  <c r="H636" i="12"/>
  <c r="H635" i="12"/>
  <c r="H634" i="12"/>
  <c r="H633" i="12"/>
  <c r="N632" i="12"/>
  <c r="M632" i="12"/>
  <c r="L632" i="12"/>
  <c r="K632" i="12"/>
  <c r="J632" i="12"/>
  <c r="I632" i="12"/>
  <c r="H631" i="12"/>
  <c r="H630" i="12"/>
  <c r="H629" i="12"/>
  <c r="H628" i="12"/>
  <c r="N627" i="12"/>
  <c r="M627" i="12"/>
  <c r="L627" i="12"/>
  <c r="K627" i="12"/>
  <c r="J627" i="12"/>
  <c r="I627" i="12"/>
  <c r="H626" i="12"/>
  <c r="H625" i="12"/>
  <c r="H624" i="12"/>
  <c r="H623" i="12"/>
  <c r="N622" i="12"/>
  <c r="M622" i="12"/>
  <c r="L622" i="12"/>
  <c r="K622" i="12"/>
  <c r="J622" i="12"/>
  <c r="I622" i="12"/>
  <c r="H621" i="12"/>
  <c r="H620" i="12"/>
  <c r="H619" i="12"/>
  <c r="H618" i="12"/>
  <c r="N617" i="12"/>
  <c r="M617" i="12"/>
  <c r="L617" i="12"/>
  <c r="K617" i="12"/>
  <c r="J617" i="12"/>
  <c r="I617" i="12"/>
  <c r="H616" i="12"/>
  <c r="H615" i="12"/>
  <c r="H614" i="12"/>
  <c r="H613" i="12"/>
  <c r="N612" i="12"/>
  <c r="M612" i="12"/>
  <c r="L612" i="12"/>
  <c r="K612" i="12"/>
  <c r="J612" i="12"/>
  <c r="I612" i="12"/>
  <c r="H611" i="12"/>
  <c r="H610" i="12"/>
  <c r="H609" i="12"/>
  <c r="H608" i="12"/>
  <c r="N607" i="12"/>
  <c r="M607" i="12"/>
  <c r="L607" i="12"/>
  <c r="K607" i="12"/>
  <c r="J607" i="12"/>
  <c r="I607" i="12"/>
  <c r="N605" i="12"/>
  <c r="M605" i="12"/>
  <c r="L605" i="12"/>
  <c r="K605" i="12"/>
  <c r="J605" i="12"/>
  <c r="I605" i="12"/>
  <c r="N604" i="12"/>
  <c r="M604" i="12"/>
  <c r="L604" i="12"/>
  <c r="K604" i="12"/>
  <c r="J604" i="12"/>
  <c r="I604" i="12"/>
  <c r="N603" i="12"/>
  <c r="M603" i="12"/>
  <c r="L603" i="12"/>
  <c r="K603" i="12"/>
  <c r="J603" i="12"/>
  <c r="I603" i="12"/>
  <c r="N602" i="12"/>
  <c r="M602" i="12"/>
  <c r="L602" i="12"/>
  <c r="K602" i="12"/>
  <c r="J602" i="12"/>
  <c r="I602" i="12"/>
  <c r="H600" i="12"/>
  <c r="H599" i="12"/>
  <c r="H598" i="12"/>
  <c r="H597" i="12"/>
  <c r="N596" i="12"/>
  <c r="M596" i="12"/>
  <c r="L596" i="12"/>
  <c r="K596" i="12"/>
  <c r="J596" i="12"/>
  <c r="I596" i="12"/>
  <c r="H589" i="12"/>
  <c r="H588" i="12"/>
  <c r="H587" i="12"/>
  <c r="H586" i="12"/>
  <c r="H585" i="12"/>
  <c r="H584" i="12"/>
  <c r="H583" i="12"/>
  <c r="H582" i="12"/>
  <c r="H581" i="12"/>
  <c r="N580" i="12"/>
  <c r="M580" i="12"/>
  <c r="L580" i="12"/>
  <c r="K580" i="12"/>
  <c r="J580" i="12"/>
  <c r="I580" i="12"/>
  <c r="H579" i="12"/>
  <c r="H578" i="12"/>
  <c r="H577" i="12"/>
  <c r="H576" i="12"/>
  <c r="N575" i="12"/>
  <c r="M575" i="12"/>
  <c r="L575" i="12"/>
  <c r="K575" i="12"/>
  <c r="J575" i="12"/>
  <c r="I575" i="12"/>
  <c r="H574" i="12"/>
  <c r="H573" i="12"/>
  <c r="H572" i="12"/>
  <c r="H571" i="12"/>
  <c r="N570" i="12"/>
  <c r="M570" i="12"/>
  <c r="L570" i="12"/>
  <c r="K570" i="12"/>
  <c r="J570" i="12"/>
  <c r="I570" i="12"/>
  <c r="H569" i="12"/>
  <c r="H568" i="12"/>
  <c r="H567" i="12"/>
  <c r="H566" i="12"/>
  <c r="N565" i="12"/>
  <c r="M565" i="12"/>
  <c r="L565" i="12"/>
  <c r="K565" i="12"/>
  <c r="J565" i="12"/>
  <c r="I565" i="12"/>
  <c r="H564" i="12"/>
  <c r="H563" i="12"/>
  <c r="H562" i="12"/>
  <c r="H561" i="12"/>
  <c r="N560" i="12"/>
  <c r="M560" i="12"/>
  <c r="L560" i="12"/>
  <c r="K560" i="12"/>
  <c r="J560" i="12"/>
  <c r="I560" i="12"/>
  <c r="H559" i="12"/>
  <c r="H558" i="12"/>
  <c r="H557" i="12"/>
  <c r="H556" i="12"/>
  <c r="N555" i="12"/>
  <c r="M555" i="12"/>
  <c r="L555" i="12"/>
  <c r="K555" i="12"/>
  <c r="J555" i="12"/>
  <c r="I555" i="12"/>
  <c r="H554" i="12"/>
  <c r="H553" i="12"/>
  <c r="H552" i="12"/>
  <c r="H551" i="12"/>
  <c r="N550" i="12"/>
  <c r="M550" i="12"/>
  <c r="L550" i="12"/>
  <c r="K550" i="12"/>
  <c r="J550" i="12"/>
  <c r="I550" i="12"/>
  <c r="H549" i="12"/>
  <c r="H548" i="12"/>
  <c r="H547" i="12"/>
  <c r="H546" i="12"/>
  <c r="N545" i="12"/>
  <c r="M545" i="12"/>
  <c r="L545" i="12"/>
  <c r="K545" i="12"/>
  <c r="J545" i="12"/>
  <c r="I545" i="12"/>
  <c r="H544" i="12"/>
  <c r="H543" i="12"/>
  <c r="H542" i="12"/>
  <c r="H541" i="12"/>
  <c r="N540" i="12"/>
  <c r="M540" i="12"/>
  <c r="L540" i="12"/>
  <c r="K540" i="12"/>
  <c r="J540" i="12"/>
  <c r="I540" i="12"/>
  <c r="H539" i="12"/>
  <c r="H538" i="12"/>
  <c r="H537" i="12"/>
  <c r="H536" i="12"/>
  <c r="N535" i="12"/>
  <c r="M535" i="12"/>
  <c r="L535" i="12"/>
  <c r="K535" i="12"/>
  <c r="J535" i="12"/>
  <c r="I535" i="12"/>
  <c r="H534" i="12"/>
  <c r="H533" i="12"/>
  <c r="H532" i="12"/>
  <c r="H531" i="12"/>
  <c r="N530" i="12"/>
  <c r="M530" i="12"/>
  <c r="L530" i="12"/>
  <c r="K530" i="12"/>
  <c r="J530" i="12"/>
  <c r="I530" i="12"/>
  <c r="H529" i="12"/>
  <c r="H528" i="12"/>
  <c r="H527" i="12"/>
  <c r="H526" i="12"/>
  <c r="N525" i="12"/>
  <c r="M525" i="12"/>
  <c r="L525" i="12"/>
  <c r="K525" i="12"/>
  <c r="J525" i="12"/>
  <c r="I525" i="12"/>
  <c r="H524" i="12"/>
  <c r="H523" i="12"/>
  <c r="H522" i="12"/>
  <c r="H521" i="12"/>
  <c r="N520" i="12"/>
  <c r="M520" i="12"/>
  <c r="L520" i="12"/>
  <c r="K520" i="12"/>
  <c r="J520" i="12"/>
  <c r="I520" i="12"/>
  <c r="H519" i="12"/>
  <c r="H518" i="12"/>
  <c r="H517" i="12"/>
  <c r="H516" i="12"/>
  <c r="N515" i="12"/>
  <c r="M515" i="12"/>
  <c r="L515" i="12"/>
  <c r="K515" i="12"/>
  <c r="J515" i="12"/>
  <c r="I515" i="12"/>
  <c r="H514" i="12"/>
  <c r="H513" i="12"/>
  <c r="H512" i="12"/>
  <c r="H511" i="12"/>
  <c r="N510" i="12"/>
  <c r="M510" i="12"/>
  <c r="L510" i="12"/>
  <c r="K510" i="12"/>
  <c r="J510" i="12"/>
  <c r="I510" i="12"/>
  <c r="H509" i="12"/>
  <c r="H508" i="12"/>
  <c r="H507" i="12"/>
  <c r="H506" i="12"/>
  <c r="N505" i="12"/>
  <c r="M505" i="12"/>
  <c r="L505" i="12"/>
  <c r="K505" i="12"/>
  <c r="J505" i="12"/>
  <c r="I505" i="12"/>
  <c r="H498" i="12"/>
  <c r="H503" i="12" s="1"/>
  <c r="H497" i="12"/>
  <c r="H502" i="12" s="1"/>
  <c r="H496" i="12"/>
  <c r="H501" i="12" s="1"/>
  <c r="H495" i="12"/>
  <c r="H500" i="12" s="1"/>
  <c r="N494" i="12"/>
  <c r="N499" i="12" s="1"/>
  <c r="M494" i="12"/>
  <c r="M499" i="12" s="1"/>
  <c r="L494" i="12"/>
  <c r="L499" i="12" s="1"/>
  <c r="K494" i="12"/>
  <c r="K499" i="12" s="1"/>
  <c r="J494" i="12"/>
  <c r="J499" i="12" s="1"/>
  <c r="I494" i="12"/>
  <c r="I499" i="12" s="1"/>
  <c r="H487" i="12"/>
  <c r="H486" i="12"/>
  <c r="H485" i="12"/>
  <c r="H484" i="12"/>
  <c r="N483" i="12"/>
  <c r="M483" i="12"/>
  <c r="L483" i="12"/>
  <c r="K483" i="12"/>
  <c r="J483" i="12"/>
  <c r="I483" i="12"/>
  <c r="H482" i="12"/>
  <c r="H481" i="12"/>
  <c r="H480" i="12"/>
  <c r="H479" i="12"/>
  <c r="N478" i="12"/>
  <c r="M478" i="12"/>
  <c r="L478" i="12"/>
  <c r="K478" i="12"/>
  <c r="J478" i="12"/>
  <c r="I478" i="12"/>
  <c r="H477" i="12"/>
  <c r="H476" i="12"/>
  <c r="H475" i="12"/>
  <c r="H474" i="12"/>
  <c r="N473" i="12"/>
  <c r="M473" i="12"/>
  <c r="L473" i="12"/>
  <c r="K473" i="12"/>
  <c r="J473" i="12"/>
  <c r="I473" i="12"/>
  <c r="H466" i="12"/>
  <c r="H465" i="12"/>
  <c r="H464" i="12"/>
  <c r="H463" i="12"/>
  <c r="N462" i="12"/>
  <c r="M462" i="12"/>
  <c r="L462" i="12"/>
  <c r="K462" i="12"/>
  <c r="J462" i="12"/>
  <c r="I462" i="12"/>
  <c r="H461" i="12"/>
  <c r="H460" i="12"/>
  <c r="H459" i="12"/>
  <c r="H458" i="12"/>
  <c r="N457" i="12"/>
  <c r="M457" i="12"/>
  <c r="L457" i="12"/>
  <c r="K457" i="12"/>
  <c r="J457" i="12"/>
  <c r="I457" i="12"/>
  <c r="H456" i="12"/>
  <c r="H455" i="12"/>
  <c r="H454" i="12"/>
  <c r="H453" i="12"/>
  <c r="N452" i="12"/>
  <c r="M452" i="12"/>
  <c r="L452" i="12"/>
  <c r="K452" i="12"/>
  <c r="J452" i="12"/>
  <c r="I452" i="12"/>
  <c r="H451" i="12"/>
  <c r="H450" i="12"/>
  <c r="H449" i="12"/>
  <c r="H448" i="12"/>
  <c r="N447" i="12"/>
  <c r="M447" i="12"/>
  <c r="L447" i="12"/>
  <c r="K447" i="12"/>
  <c r="J447" i="12"/>
  <c r="I447" i="12"/>
  <c r="H446" i="12"/>
  <c r="H445" i="12"/>
  <c r="H444" i="12"/>
  <c r="H443" i="12"/>
  <c r="N442" i="12"/>
  <c r="M442" i="12"/>
  <c r="L442" i="12"/>
  <c r="K442" i="12"/>
  <c r="J442" i="12"/>
  <c r="I442" i="12"/>
  <c r="H441" i="12"/>
  <c r="H440" i="12"/>
  <c r="H439" i="12"/>
  <c r="H438" i="12"/>
  <c r="N437" i="12"/>
  <c r="M437" i="12"/>
  <c r="L437" i="12"/>
  <c r="K437" i="12"/>
  <c r="J437" i="12"/>
  <c r="I437" i="12"/>
  <c r="H430" i="12"/>
  <c r="H429" i="12"/>
  <c r="H428" i="12"/>
  <c r="H427" i="12"/>
  <c r="N426" i="12"/>
  <c r="M426" i="12"/>
  <c r="L426" i="12"/>
  <c r="K426" i="12"/>
  <c r="J426" i="12"/>
  <c r="I426" i="12"/>
  <c r="H425" i="12"/>
  <c r="H424" i="12"/>
  <c r="H423" i="12"/>
  <c r="H422" i="12"/>
  <c r="N421" i="12"/>
  <c r="M421" i="12"/>
  <c r="L421" i="12"/>
  <c r="K421" i="12"/>
  <c r="J421" i="12"/>
  <c r="I421" i="12"/>
  <c r="H420" i="12"/>
  <c r="H419" i="12"/>
  <c r="H418" i="12"/>
  <c r="H417" i="12"/>
  <c r="N416" i="12"/>
  <c r="M416" i="12"/>
  <c r="L416" i="12"/>
  <c r="K416" i="12"/>
  <c r="J416" i="12"/>
  <c r="I416" i="12"/>
  <c r="H415" i="12"/>
  <c r="H414" i="12"/>
  <c r="H413" i="12"/>
  <c r="H412" i="12"/>
  <c r="N411" i="12"/>
  <c r="M411" i="12"/>
  <c r="L411" i="12"/>
  <c r="K411" i="12"/>
  <c r="J411" i="12"/>
  <c r="I411" i="12"/>
  <c r="H410" i="12"/>
  <c r="H409" i="12"/>
  <c r="H408" i="12"/>
  <c r="H407" i="12"/>
  <c r="N406" i="12"/>
  <c r="M406" i="12"/>
  <c r="L406" i="12"/>
  <c r="K406" i="12"/>
  <c r="J406" i="12"/>
  <c r="I406" i="12"/>
  <c r="H405" i="12"/>
  <c r="H404" i="12"/>
  <c r="H403" i="12"/>
  <c r="H402" i="12"/>
  <c r="N401" i="12"/>
  <c r="M401" i="12"/>
  <c r="L401" i="12"/>
  <c r="K401" i="12"/>
  <c r="J401" i="12"/>
  <c r="I401" i="12"/>
  <c r="H400" i="12"/>
  <c r="H399" i="12"/>
  <c r="H398" i="12"/>
  <c r="H397" i="12"/>
  <c r="N396" i="12"/>
  <c r="M396" i="12"/>
  <c r="L396" i="12"/>
  <c r="K396" i="12"/>
  <c r="J396" i="12"/>
  <c r="I396" i="12"/>
  <c r="H395" i="12"/>
  <c r="H394" i="12"/>
  <c r="H393" i="12"/>
  <c r="H392" i="12"/>
  <c r="N391" i="12"/>
  <c r="M391" i="12"/>
  <c r="L391" i="12"/>
  <c r="K391" i="12"/>
  <c r="J391" i="12"/>
  <c r="I391" i="12"/>
  <c r="H390" i="12"/>
  <c r="H389" i="12"/>
  <c r="H388" i="12"/>
  <c r="H387" i="12"/>
  <c r="N386" i="12"/>
  <c r="M386" i="12"/>
  <c r="L386" i="12"/>
  <c r="K386" i="12"/>
  <c r="J386" i="12"/>
  <c r="I386" i="12"/>
  <c r="H385" i="12"/>
  <c r="H384" i="12"/>
  <c r="H383" i="12"/>
  <c r="H382" i="12"/>
  <c r="N381" i="12"/>
  <c r="M381" i="12"/>
  <c r="L381" i="12"/>
  <c r="K381" i="12"/>
  <c r="J381" i="12"/>
  <c r="I381" i="12"/>
  <c r="H380" i="12"/>
  <c r="H379" i="12"/>
  <c r="H378" i="12"/>
  <c r="H377" i="12"/>
  <c r="N376" i="12"/>
  <c r="M376" i="12"/>
  <c r="L376" i="12"/>
  <c r="K376" i="12"/>
  <c r="J376" i="12"/>
  <c r="I376" i="12"/>
  <c r="N374" i="12"/>
  <c r="M374" i="12"/>
  <c r="L374" i="12"/>
  <c r="K374" i="12"/>
  <c r="J374" i="12"/>
  <c r="I374" i="12"/>
  <c r="N373" i="12"/>
  <c r="M373" i="12"/>
  <c r="L373" i="12"/>
  <c r="K373" i="12"/>
  <c r="J373" i="12"/>
  <c r="I373" i="12"/>
  <c r="N372" i="12"/>
  <c r="M372" i="12"/>
  <c r="L372" i="12"/>
  <c r="K372" i="12"/>
  <c r="J372" i="12"/>
  <c r="I372" i="12"/>
  <c r="N371" i="12"/>
  <c r="M371" i="12"/>
  <c r="L371" i="12"/>
  <c r="K371" i="12"/>
  <c r="J371" i="12"/>
  <c r="I371" i="12"/>
  <c r="H369" i="12"/>
  <c r="H368" i="12"/>
  <c r="H367" i="12"/>
  <c r="H366" i="12"/>
  <c r="N365" i="12"/>
  <c r="M365" i="12"/>
  <c r="L365" i="12"/>
  <c r="K365" i="12"/>
  <c r="J365" i="12"/>
  <c r="I365" i="12"/>
  <c r="H358" i="12"/>
  <c r="H357" i="12"/>
  <c r="H356" i="12"/>
  <c r="H355" i="12"/>
  <c r="N354" i="12"/>
  <c r="M354" i="12"/>
  <c r="L354" i="12"/>
  <c r="K354" i="12"/>
  <c r="J354" i="12"/>
  <c r="I354" i="12"/>
  <c r="H353" i="12"/>
  <c r="H352" i="12"/>
  <c r="H351" i="12"/>
  <c r="H350" i="12"/>
  <c r="N349" i="12"/>
  <c r="M349" i="12"/>
  <c r="L349" i="12"/>
  <c r="K349" i="12"/>
  <c r="J349" i="12"/>
  <c r="I349" i="12"/>
  <c r="H348" i="12"/>
  <c r="H347" i="12"/>
  <c r="H346" i="12"/>
  <c r="H345" i="12"/>
  <c r="N344" i="12"/>
  <c r="M344" i="12"/>
  <c r="L344" i="12"/>
  <c r="K344" i="12"/>
  <c r="J344" i="12"/>
  <c r="I344" i="12"/>
  <c r="H343" i="12"/>
  <c r="H342" i="12"/>
  <c r="H341" i="12"/>
  <c r="H340" i="12"/>
  <c r="N339" i="12"/>
  <c r="M339" i="12"/>
  <c r="L339" i="12"/>
  <c r="K339" i="12"/>
  <c r="J339" i="12"/>
  <c r="I339" i="12"/>
  <c r="H338" i="12"/>
  <c r="H337" i="12"/>
  <c r="H336" i="12"/>
  <c r="H335" i="12"/>
  <c r="N334" i="12"/>
  <c r="M334" i="12"/>
  <c r="L334" i="12"/>
  <c r="K334" i="12"/>
  <c r="J334" i="12"/>
  <c r="I334" i="12"/>
  <c r="H333" i="12"/>
  <c r="H332" i="12"/>
  <c r="H331" i="12"/>
  <c r="H330" i="12"/>
  <c r="N329" i="12"/>
  <c r="M329" i="12"/>
  <c r="L329" i="12"/>
  <c r="K329" i="12"/>
  <c r="J329" i="12"/>
  <c r="I329" i="12"/>
  <c r="H328" i="12"/>
  <c r="H327" i="12"/>
  <c r="H326" i="12"/>
  <c r="H325" i="12"/>
  <c r="N324" i="12"/>
  <c r="M324" i="12"/>
  <c r="L324" i="12"/>
  <c r="K324" i="12"/>
  <c r="J324" i="12"/>
  <c r="I324" i="12"/>
  <c r="H323" i="12"/>
  <c r="H322" i="12"/>
  <c r="H321" i="12"/>
  <c r="H320" i="12"/>
  <c r="N319" i="12"/>
  <c r="M319" i="12"/>
  <c r="L319" i="12"/>
  <c r="K319" i="12"/>
  <c r="J319" i="12"/>
  <c r="I319" i="12"/>
  <c r="H318" i="12"/>
  <c r="H317" i="12"/>
  <c r="H316" i="12"/>
  <c r="H315" i="12"/>
  <c r="N314" i="12"/>
  <c r="M314" i="12"/>
  <c r="L314" i="12"/>
  <c r="K314" i="12"/>
  <c r="J314" i="12"/>
  <c r="I314" i="12"/>
  <c r="H307" i="12"/>
  <c r="H306" i="12"/>
  <c r="H305" i="12"/>
  <c r="H304" i="12"/>
  <c r="N303" i="12"/>
  <c r="M303" i="12"/>
  <c r="L303" i="12"/>
  <c r="K303" i="12"/>
  <c r="J303" i="12"/>
  <c r="I303" i="12"/>
  <c r="H302" i="12"/>
  <c r="H301" i="12"/>
  <c r="H300" i="12"/>
  <c r="H299" i="12"/>
  <c r="N298" i="12"/>
  <c r="M298" i="12"/>
  <c r="L298" i="12"/>
  <c r="K298" i="12"/>
  <c r="J298" i="12"/>
  <c r="I298" i="12"/>
  <c r="H297" i="12"/>
  <c r="H296" i="12"/>
  <c r="H295" i="12"/>
  <c r="H294" i="12"/>
  <c r="N293" i="12"/>
  <c r="M293" i="12"/>
  <c r="L293" i="12"/>
  <c r="K293" i="12"/>
  <c r="J293" i="12"/>
  <c r="I293" i="12"/>
  <c r="H292" i="12"/>
  <c r="H291" i="12"/>
  <c r="H290" i="12"/>
  <c r="H289" i="12"/>
  <c r="N288" i="12"/>
  <c r="M288" i="12"/>
  <c r="L288" i="12"/>
  <c r="K288" i="12"/>
  <c r="J288" i="12"/>
  <c r="I288" i="12"/>
  <c r="H287" i="12"/>
  <c r="H286" i="12"/>
  <c r="H285" i="12"/>
  <c r="H284" i="12"/>
  <c r="N283" i="12"/>
  <c r="M283" i="12"/>
  <c r="L283" i="12"/>
  <c r="K283" i="12"/>
  <c r="J283" i="12"/>
  <c r="I283" i="12"/>
  <c r="H282" i="12"/>
  <c r="H281" i="12"/>
  <c r="H280" i="12"/>
  <c r="H279" i="12"/>
  <c r="N278" i="12"/>
  <c r="M278" i="12"/>
  <c r="L278" i="12"/>
  <c r="K278" i="12"/>
  <c r="J278" i="12"/>
  <c r="I278" i="12"/>
  <c r="H277" i="12"/>
  <c r="H276" i="12"/>
  <c r="H275" i="12"/>
  <c r="H274" i="12"/>
  <c r="N273" i="12"/>
  <c r="M273" i="12"/>
  <c r="L273" i="12"/>
  <c r="K273" i="12"/>
  <c r="J273" i="12"/>
  <c r="I273" i="12"/>
  <c r="H272" i="12"/>
  <c r="H271" i="12"/>
  <c r="H270" i="12"/>
  <c r="H269" i="12"/>
  <c r="N268" i="12"/>
  <c r="M268" i="12"/>
  <c r="L268" i="12"/>
  <c r="K268" i="12"/>
  <c r="J268" i="12"/>
  <c r="I268" i="12"/>
  <c r="H267" i="12"/>
  <c r="H266" i="12"/>
  <c r="H265" i="12"/>
  <c r="H264" i="12"/>
  <c r="N263" i="12"/>
  <c r="M263" i="12"/>
  <c r="L263" i="12"/>
  <c r="K263" i="12"/>
  <c r="J263" i="12"/>
  <c r="I263" i="12"/>
  <c r="H262" i="12"/>
  <c r="H261" i="12"/>
  <c r="H260" i="12"/>
  <c r="H259" i="12"/>
  <c r="N258" i="12"/>
  <c r="M258" i="12"/>
  <c r="L258" i="12"/>
  <c r="K258" i="12"/>
  <c r="J258" i="12"/>
  <c r="I258" i="12"/>
  <c r="H257" i="12"/>
  <c r="H256" i="12"/>
  <c r="H255" i="12"/>
  <c r="H254" i="12"/>
  <c r="N253" i="12"/>
  <c r="M253" i="12"/>
  <c r="L253" i="12"/>
  <c r="K253" i="12"/>
  <c r="J253" i="12"/>
  <c r="I253" i="12"/>
  <c r="H252" i="12"/>
  <c r="H251" i="12"/>
  <c r="H250" i="12"/>
  <c r="H249" i="12"/>
  <c r="N248" i="12"/>
  <c r="M248" i="12"/>
  <c r="L248" i="12"/>
  <c r="K248" i="12"/>
  <c r="J248" i="12"/>
  <c r="I248" i="12"/>
  <c r="H247" i="12"/>
  <c r="H246" i="12"/>
  <c r="H245" i="12"/>
  <c r="H244" i="12"/>
  <c r="N243" i="12"/>
  <c r="M243" i="12"/>
  <c r="L243" i="12"/>
  <c r="K243" i="12"/>
  <c r="J243" i="12"/>
  <c r="I243" i="12"/>
  <c r="H242" i="12"/>
  <c r="H241" i="12"/>
  <c r="H240" i="12"/>
  <c r="H239" i="12"/>
  <c r="N238" i="12"/>
  <c r="M238" i="12"/>
  <c r="L238" i="12"/>
  <c r="K238" i="12"/>
  <c r="J238" i="12"/>
  <c r="I238" i="12"/>
  <c r="H237" i="12"/>
  <c r="H236" i="12"/>
  <c r="H235" i="12"/>
  <c r="H234" i="12"/>
  <c r="N233" i="12"/>
  <c r="M233" i="12"/>
  <c r="L233" i="12"/>
  <c r="K233" i="12"/>
  <c r="J233" i="12"/>
  <c r="I233" i="12"/>
  <c r="H232" i="12"/>
  <c r="H231" i="12"/>
  <c r="H230" i="12"/>
  <c r="H229" i="12"/>
  <c r="N228" i="12"/>
  <c r="M228" i="12"/>
  <c r="L228" i="12"/>
  <c r="K228" i="12"/>
  <c r="J228" i="12"/>
  <c r="I228" i="12"/>
  <c r="H227" i="12"/>
  <c r="H226" i="12"/>
  <c r="H225" i="12"/>
  <c r="H224" i="12"/>
  <c r="N223" i="12"/>
  <c r="M223" i="12"/>
  <c r="L223" i="12"/>
  <c r="K223" i="12"/>
  <c r="J223" i="12"/>
  <c r="I223" i="12"/>
  <c r="H216" i="12"/>
  <c r="H215" i="12"/>
  <c r="H214" i="12"/>
  <c r="H213" i="12"/>
  <c r="N212" i="12"/>
  <c r="M212" i="12"/>
  <c r="L212" i="12"/>
  <c r="K212" i="12"/>
  <c r="J212" i="12"/>
  <c r="I212" i="12"/>
  <c r="H211" i="12"/>
  <c r="H210" i="12"/>
  <c r="H209" i="12"/>
  <c r="H208" i="12"/>
  <c r="N207" i="12"/>
  <c r="M207" i="12"/>
  <c r="L207" i="12"/>
  <c r="K207" i="12"/>
  <c r="J207" i="12"/>
  <c r="I207" i="12"/>
  <c r="H206" i="12"/>
  <c r="H205" i="12"/>
  <c r="H204" i="12"/>
  <c r="H203" i="12"/>
  <c r="N202" i="12"/>
  <c r="M202" i="12"/>
  <c r="L202" i="12"/>
  <c r="K202" i="12"/>
  <c r="J202" i="12"/>
  <c r="I202" i="12"/>
  <c r="H201" i="12"/>
  <c r="H200" i="12"/>
  <c r="H199" i="12"/>
  <c r="H198" i="12"/>
  <c r="N197" i="12"/>
  <c r="M197" i="12"/>
  <c r="L197" i="12"/>
  <c r="K197" i="12"/>
  <c r="J197" i="12"/>
  <c r="I197" i="12"/>
  <c r="H190" i="12"/>
  <c r="H189" i="12"/>
  <c r="H188" i="12"/>
  <c r="H187" i="12"/>
  <c r="N186" i="12"/>
  <c r="M186" i="12"/>
  <c r="L186" i="12"/>
  <c r="K186" i="12"/>
  <c r="J186" i="12"/>
  <c r="I186" i="12"/>
  <c r="H185" i="12"/>
  <c r="H184" i="12"/>
  <c r="H183" i="12"/>
  <c r="H182" i="12"/>
  <c r="N181" i="12"/>
  <c r="M181" i="12"/>
  <c r="L181" i="12"/>
  <c r="K181" i="12"/>
  <c r="J181" i="12"/>
  <c r="I181" i="12"/>
  <c r="H180" i="12"/>
  <c r="H179" i="12"/>
  <c r="H178" i="12"/>
  <c r="H177" i="12"/>
  <c r="N176" i="12"/>
  <c r="M176" i="12"/>
  <c r="L176" i="12"/>
  <c r="K176" i="12"/>
  <c r="J176" i="12"/>
  <c r="I176" i="12"/>
  <c r="H175" i="12"/>
  <c r="H174" i="12"/>
  <c r="H173" i="12"/>
  <c r="H172" i="12"/>
  <c r="N171" i="12"/>
  <c r="M171" i="12"/>
  <c r="L171" i="12"/>
  <c r="K171" i="12"/>
  <c r="J171" i="12"/>
  <c r="I171" i="12"/>
  <c r="H170" i="12"/>
  <c r="H169" i="12"/>
  <c r="H168" i="12"/>
  <c r="H167" i="12"/>
  <c r="N166" i="12"/>
  <c r="M166" i="12"/>
  <c r="L166" i="12"/>
  <c r="K166" i="12"/>
  <c r="J166" i="12"/>
  <c r="I166" i="12"/>
  <c r="H165" i="12"/>
  <c r="H164" i="12"/>
  <c r="H163" i="12"/>
  <c r="H162" i="12"/>
  <c r="N161" i="12"/>
  <c r="M161" i="12"/>
  <c r="L161" i="12"/>
  <c r="K161" i="12"/>
  <c r="J161" i="12"/>
  <c r="I161" i="12"/>
  <c r="H154" i="12"/>
  <c r="H153" i="12"/>
  <c r="H152" i="12"/>
  <c r="H151" i="12"/>
  <c r="N150" i="12"/>
  <c r="M150" i="12"/>
  <c r="L150" i="12"/>
  <c r="K150" i="12"/>
  <c r="J150" i="12"/>
  <c r="I150" i="12"/>
  <c r="H143" i="12"/>
  <c r="H142" i="12"/>
  <c r="H141" i="12"/>
  <c r="H140" i="12"/>
  <c r="N139" i="12"/>
  <c r="M139" i="12"/>
  <c r="L139" i="12"/>
  <c r="K139" i="12"/>
  <c r="J139" i="12"/>
  <c r="I139" i="12"/>
  <c r="H138" i="12"/>
  <c r="H137" i="12"/>
  <c r="H136" i="12"/>
  <c r="H135" i="12"/>
  <c r="N134" i="12"/>
  <c r="M134" i="12"/>
  <c r="L134" i="12"/>
  <c r="K134" i="12"/>
  <c r="J134" i="12"/>
  <c r="I134" i="12"/>
  <c r="H133" i="12"/>
  <c r="H132" i="12"/>
  <c r="H131" i="12"/>
  <c r="H130" i="12"/>
  <c r="N129" i="12"/>
  <c r="M129" i="12"/>
  <c r="L129" i="12"/>
  <c r="K129" i="12"/>
  <c r="J129" i="12"/>
  <c r="I129" i="12"/>
  <c r="H128" i="12"/>
  <c r="H127" i="12"/>
  <c r="H126" i="12"/>
  <c r="H125" i="12"/>
  <c r="N124" i="12"/>
  <c r="M124" i="12"/>
  <c r="L124" i="12"/>
  <c r="K124" i="12"/>
  <c r="J124" i="12"/>
  <c r="I124" i="12"/>
  <c r="H123" i="12"/>
  <c r="H122" i="12"/>
  <c r="H121" i="12"/>
  <c r="H120" i="12"/>
  <c r="N119" i="12"/>
  <c r="M119" i="12"/>
  <c r="L119" i="12"/>
  <c r="K119" i="12"/>
  <c r="J119" i="12"/>
  <c r="I119" i="12"/>
  <c r="H118" i="12"/>
  <c r="H117" i="12"/>
  <c r="H116" i="12"/>
  <c r="H115" i="12"/>
  <c r="N114" i="12"/>
  <c r="M114" i="12"/>
  <c r="L114" i="12"/>
  <c r="K114" i="12"/>
  <c r="J114" i="12"/>
  <c r="I114" i="12"/>
  <c r="H113" i="12"/>
  <c r="H112" i="12"/>
  <c r="H111" i="12"/>
  <c r="H110" i="12"/>
  <c r="N109" i="12"/>
  <c r="M109" i="12"/>
  <c r="L109" i="12"/>
  <c r="K109" i="12"/>
  <c r="J109" i="12"/>
  <c r="I109" i="12"/>
  <c r="H102" i="12"/>
  <c r="H101" i="12"/>
  <c r="H100" i="12"/>
  <c r="H99" i="12"/>
  <c r="N98" i="12"/>
  <c r="M98" i="12"/>
  <c r="L98" i="12"/>
  <c r="K98" i="12"/>
  <c r="J98" i="12"/>
  <c r="I98" i="12"/>
  <c r="H97" i="12"/>
  <c r="H96" i="12"/>
  <c r="H95" i="12"/>
  <c r="H94" i="12"/>
  <c r="N93" i="12"/>
  <c r="M93" i="12"/>
  <c r="L93" i="12"/>
  <c r="K93" i="12"/>
  <c r="J93" i="12"/>
  <c r="I93" i="12"/>
  <c r="H92" i="12"/>
  <c r="H91" i="12"/>
  <c r="H90" i="12"/>
  <c r="H89" i="12"/>
  <c r="N88" i="12"/>
  <c r="M88" i="12"/>
  <c r="L88" i="12"/>
  <c r="K88" i="12"/>
  <c r="J88" i="12"/>
  <c r="I88" i="12"/>
  <c r="H86" i="12"/>
  <c r="H85" i="12"/>
  <c r="H84" i="12"/>
  <c r="N83" i="12"/>
  <c r="M83" i="12"/>
  <c r="L83" i="12"/>
  <c r="K83" i="12"/>
  <c r="J83" i="12"/>
  <c r="I83" i="12"/>
  <c r="H82" i="12"/>
  <c r="H81" i="12"/>
  <c r="H80" i="12"/>
  <c r="H79" i="12"/>
  <c r="N78" i="12"/>
  <c r="M78" i="12"/>
  <c r="L78" i="12"/>
  <c r="K78" i="12"/>
  <c r="J78" i="12"/>
  <c r="I78" i="12"/>
  <c r="H77" i="12"/>
  <c r="H76" i="12"/>
  <c r="H75" i="12"/>
  <c r="H74" i="12"/>
  <c r="N73" i="12"/>
  <c r="M73" i="12"/>
  <c r="L73" i="12"/>
  <c r="K73" i="12"/>
  <c r="J73" i="12"/>
  <c r="I73" i="12"/>
  <c r="H72" i="12"/>
  <c r="H71" i="12"/>
  <c r="H70" i="12"/>
  <c r="H69" i="12"/>
  <c r="N68" i="12"/>
  <c r="M68" i="12"/>
  <c r="L68" i="12"/>
  <c r="K68" i="12"/>
  <c r="J68" i="12"/>
  <c r="I68" i="12"/>
  <c r="H61" i="12"/>
  <c r="H60" i="12"/>
  <c r="H59" i="12"/>
  <c r="H58" i="12"/>
  <c r="N57" i="12"/>
  <c r="M57" i="12"/>
  <c r="L57" i="12"/>
  <c r="K57" i="12"/>
  <c r="J57" i="12"/>
  <c r="I57" i="12"/>
  <c r="H56" i="12"/>
  <c r="H55" i="12"/>
  <c r="H54" i="12"/>
  <c r="H53" i="12"/>
  <c r="N52" i="12"/>
  <c r="M52" i="12"/>
  <c r="L52" i="12"/>
  <c r="K52" i="12"/>
  <c r="J52" i="12"/>
  <c r="I52" i="12"/>
  <c r="H51" i="12"/>
  <c r="H50" i="12"/>
  <c r="H49" i="12"/>
  <c r="H48" i="12"/>
  <c r="N47" i="12"/>
  <c r="M47" i="12"/>
  <c r="L47" i="12"/>
  <c r="K47" i="12"/>
  <c r="J47" i="12"/>
  <c r="I47" i="12"/>
  <c r="H40" i="12"/>
  <c r="H39" i="12"/>
  <c r="H38" i="12"/>
  <c r="H37" i="12"/>
  <c r="N36" i="12"/>
  <c r="M36" i="12"/>
  <c r="L36" i="12"/>
  <c r="K36" i="12"/>
  <c r="J36" i="12"/>
  <c r="I36" i="12"/>
  <c r="H35" i="12"/>
  <c r="H34" i="12"/>
  <c r="H33" i="12"/>
  <c r="H32" i="12"/>
  <c r="N31" i="12"/>
  <c r="M31" i="12"/>
  <c r="L31" i="12"/>
  <c r="K31" i="12"/>
  <c r="J31" i="12"/>
  <c r="I31" i="12"/>
  <c r="H240" i="11"/>
  <c r="H245" i="11" s="1"/>
  <c r="H239" i="11"/>
  <c r="H244" i="11" s="1"/>
  <c r="H238" i="11"/>
  <c r="H243" i="11" s="1"/>
  <c r="H237" i="11"/>
  <c r="H242" i="11" s="1"/>
  <c r="N236" i="11"/>
  <c r="N241" i="11" s="1"/>
  <c r="M236" i="11"/>
  <c r="M241" i="11" s="1"/>
  <c r="L236" i="11"/>
  <c r="L241" i="11" s="1"/>
  <c r="K236" i="11"/>
  <c r="K241" i="11" s="1"/>
  <c r="J236" i="11"/>
  <c r="J241" i="11" s="1"/>
  <c r="I236" i="11"/>
  <c r="I241" i="11" s="1"/>
  <c r="H229" i="11"/>
  <c r="H234" i="11" s="1"/>
  <c r="H228" i="11"/>
  <c r="H233" i="11" s="1"/>
  <c r="H227" i="11"/>
  <c r="H232" i="11" s="1"/>
  <c r="H226" i="11"/>
  <c r="H231" i="11" s="1"/>
  <c r="N225" i="11"/>
  <c r="N230" i="11" s="1"/>
  <c r="M225" i="11"/>
  <c r="M230" i="11" s="1"/>
  <c r="L225" i="11"/>
  <c r="L230" i="11" s="1"/>
  <c r="K225" i="11"/>
  <c r="K230" i="11" s="1"/>
  <c r="J225" i="11"/>
  <c r="J230" i="11" s="1"/>
  <c r="I225" i="11"/>
  <c r="I230" i="11" s="1"/>
  <c r="N223" i="11"/>
  <c r="M223" i="11"/>
  <c r="L223" i="11"/>
  <c r="K223" i="11"/>
  <c r="J223" i="11"/>
  <c r="I223" i="11"/>
  <c r="N222" i="11"/>
  <c r="M222" i="11"/>
  <c r="L222" i="11"/>
  <c r="K222" i="11"/>
  <c r="J222" i="11"/>
  <c r="I222" i="11"/>
  <c r="N221" i="11"/>
  <c r="M221" i="11"/>
  <c r="L221" i="11"/>
  <c r="K221" i="11"/>
  <c r="J221" i="11"/>
  <c r="I221" i="11"/>
  <c r="N220" i="11"/>
  <c r="M220" i="11"/>
  <c r="L220" i="11"/>
  <c r="K220" i="11"/>
  <c r="J220" i="11"/>
  <c r="I220" i="11"/>
  <c r="H218" i="11"/>
  <c r="H217" i="11"/>
  <c r="H216" i="11"/>
  <c r="H215" i="11"/>
  <c r="N214" i="11"/>
  <c r="M214" i="11"/>
  <c r="L214" i="11"/>
  <c r="K214" i="11"/>
  <c r="J214" i="11"/>
  <c r="I214" i="11"/>
  <c r="H207" i="11"/>
  <c r="H206" i="11"/>
  <c r="H205" i="11"/>
  <c r="H204" i="11"/>
  <c r="N203" i="11"/>
  <c r="M203" i="11"/>
  <c r="L203" i="11"/>
  <c r="K203" i="11"/>
  <c r="J203" i="11"/>
  <c r="I203" i="11"/>
  <c r="H202" i="11"/>
  <c r="H201" i="11"/>
  <c r="H200" i="11"/>
  <c r="H199" i="11"/>
  <c r="N198" i="11"/>
  <c r="M198" i="11"/>
  <c r="L198" i="11"/>
  <c r="K198" i="11"/>
  <c r="J198" i="11"/>
  <c r="I198" i="11"/>
  <c r="H191" i="11"/>
  <c r="H190" i="11"/>
  <c r="H189" i="11"/>
  <c r="H188" i="11"/>
  <c r="N187" i="11"/>
  <c r="M187" i="11"/>
  <c r="L187" i="11"/>
  <c r="K187" i="11"/>
  <c r="J187" i="11"/>
  <c r="I187" i="11"/>
  <c r="H186" i="11"/>
  <c r="H185" i="11"/>
  <c r="H184" i="11"/>
  <c r="H183" i="11"/>
  <c r="N182" i="11"/>
  <c r="M182" i="11"/>
  <c r="L182" i="11"/>
  <c r="K182" i="11"/>
  <c r="J182" i="11"/>
  <c r="I182" i="11"/>
  <c r="H175" i="11"/>
  <c r="H174" i="11"/>
  <c r="H173" i="11"/>
  <c r="H172" i="11"/>
  <c r="N171" i="11"/>
  <c r="M171" i="11"/>
  <c r="L171" i="11"/>
  <c r="K171" i="11"/>
  <c r="J171" i="11"/>
  <c r="I171" i="11"/>
  <c r="H170" i="11"/>
  <c r="H169" i="11"/>
  <c r="H168" i="11"/>
  <c r="H167" i="11"/>
  <c r="N166" i="11"/>
  <c r="M166" i="11"/>
  <c r="L166" i="11"/>
  <c r="K166" i="11"/>
  <c r="J166" i="11"/>
  <c r="I166" i="11"/>
  <c r="H165" i="11"/>
  <c r="H164" i="11"/>
  <c r="H163" i="11"/>
  <c r="H162" i="11"/>
  <c r="N161" i="11"/>
  <c r="M161" i="11"/>
  <c r="L161" i="11"/>
  <c r="K161" i="11"/>
  <c r="J161" i="11"/>
  <c r="I161" i="11"/>
  <c r="H160" i="11"/>
  <c r="H159" i="11"/>
  <c r="H158" i="11"/>
  <c r="H157" i="11"/>
  <c r="N156" i="11"/>
  <c r="M156" i="11"/>
  <c r="L156" i="11"/>
  <c r="K156" i="11"/>
  <c r="J156" i="11"/>
  <c r="I156" i="11"/>
  <c r="H155" i="11"/>
  <c r="H154" i="11"/>
  <c r="H153" i="11"/>
  <c r="H152" i="11"/>
  <c r="N151" i="11"/>
  <c r="M151" i="11"/>
  <c r="L151" i="11"/>
  <c r="K151" i="11"/>
  <c r="J151" i="11"/>
  <c r="I151" i="11"/>
  <c r="H144" i="11"/>
  <c r="H149" i="11" s="1"/>
  <c r="H143" i="11"/>
  <c r="H148" i="11" s="1"/>
  <c r="H142" i="11"/>
  <c r="H147" i="11" s="1"/>
  <c r="H141" i="11"/>
  <c r="H146" i="11" s="1"/>
  <c r="N140" i="11"/>
  <c r="N145" i="11" s="1"/>
  <c r="M140" i="11"/>
  <c r="M145" i="11" s="1"/>
  <c r="L140" i="11"/>
  <c r="L145" i="11" s="1"/>
  <c r="K140" i="11"/>
  <c r="K145" i="11" s="1"/>
  <c r="J140" i="11"/>
  <c r="J145" i="11" s="1"/>
  <c r="I140" i="11"/>
  <c r="I145" i="11" s="1"/>
  <c r="H133" i="11"/>
  <c r="H138" i="11" s="1"/>
  <c r="H132" i="11"/>
  <c r="H137" i="11" s="1"/>
  <c r="H131" i="11"/>
  <c r="H136" i="11" s="1"/>
  <c r="H130" i="11"/>
  <c r="H135" i="11" s="1"/>
  <c r="N129" i="11"/>
  <c r="N134" i="11" s="1"/>
  <c r="M129" i="11"/>
  <c r="M134" i="11" s="1"/>
  <c r="L129" i="11"/>
  <c r="L134" i="11" s="1"/>
  <c r="K129" i="11"/>
  <c r="K134" i="11" s="1"/>
  <c r="J129" i="11"/>
  <c r="J134" i="11" s="1"/>
  <c r="I129" i="11"/>
  <c r="I134" i="11" s="1"/>
  <c r="H122" i="11"/>
  <c r="H127" i="11" s="1"/>
  <c r="H121" i="11"/>
  <c r="H126" i="11" s="1"/>
  <c r="H120" i="11"/>
  <c r="H125" i="11" s="1"/>
  <c r="H119" i="11"/>
  <c r="H124" i="11" s="1"/>
  <c r="N118" i="11"/>
  <c r="N123" i="11" s="1"/>
  <c r="M118" i="11"/>
  <c r="M123" i="11" s="1"/>
  <c r="L118" i="11"/>
  <c r="L123" i="11" s="1"/>
  <c r="K118" i="11"/>
  <c r="K123" i="11" s="1"/>
  <c r="J118" i="11"/>
  <c r="J123" i="11" s="1"/>
  <c r="I118" i="11"/>
  <c r="I123" i="11" s="1"/>
  <c r="H111" i="11"/>
  <c r="H116" i="11" s="1"/>
  <c r="H110" i="11"/>
  <c r="H115" i="11" s="1"/>
  <c r="H109" i="11"/>
  <c r="H114" i="11" s="1"/>
  <c r="H108" i="11"/>
  <c r="H113" i="11" s="1"/>
  <c r="N107" i="11"/>
  <c r="N112" i="11" s="1"/>
  <c r="M107" i="11"/>
  <c r="M112" i="11" s="1"/>
  <c r="L107" i="11"/>
  <c r="L112" i="11" s="1"/>
  <c r="K107" i="11"/>
  <c r="K112" i="11" s="1"/>
  <c r="J107" i="11"/>
  <c r="J112" i="11" s="1"/>
  <c r="I107" i="11"/>
  <c r="I112" i="11" s="1"/>
  <c r="N105" i="11"/>
  <c r="M105" i="11"/>
  <c r="L105" i="11"/>
  <c r="K105" i="11"/>
  <c r="J105" i="11"/>
  <c r="I105" i="11"/>
  <c r="N104" i="11"/>
  <c r="M104" i="11"/>
  <c r="L104" i="11"/>
  <c r="K104" i="11"/>
  <c r="J104" i="11"/>
  <c r="I104" i="11"/>
  <c r="N103" i="11"/>
  <c r="M103" i="11"/>
  <c r="L103" i="11"/>
  <c r="K103" i="11"/>
  <c r="J103" i="11"/>
  <c r="I103" i="11"/>
  <c r="N102" i="11"/>
  <c r="M102" i="11"/>
  <c r="L102" i="11"/>
  <c r="K102" i="11"/>
  <c r="J102" i="11"/>
  <c r="I102" i="11"/>
  <c r="H100" i="11"/>
  <c r="H99" i="11"/>
  <c r="H98" i="11"/>
  <c r="H97" i="11"/>
  <c r="N96" i="11"/>
  <c r="M96" i="11"/>
  <c r="L96" i="11"/>
  <c r="K96" i="11"/>
  <c r="J96" i="11"/>
  <c r="I96" i="11"/>
  <c r="H89" i="11"/>
  <c r="H94" i="11" s="1"/>
  <c r="H88" i="11"/>
  <c r="H93" i="11" s="1"/>
  <c r="H87" i="11"/>
  <c r="H92" i="11" s="1"/>
  <c r="H86" i="11"/>
  <c r="H91" i="11" s="1"/>
  <c r="N85" i="11"/>
  <c r="N90" i="11" s="1"/>
  <c r="M85" i="11"/>
  <c r="M90" i="11" s="1"/>
  <c r="L85" i="11"/>
  <c r="L90" i="11" s="1"/>
  <c r="K85" i="11"/>
  <c r="K90" i="11" s="1"/>
  <c r="J85" i="11"/>
  <c r="J90" i="11" s="1"/>
  <c r="I85" i="11"/>
  <c r="I90" i="11" s="1"/>
  <c r="H78" i="11"/>
  <c r="H77" i="11"/>
  <c r="H76" i="11"/>
  <c r="H75" i="11"/>
  <c r="N74" i="11"/>
  <c r="M74" i="11"/>
  <c r="L74" i="11"/>
  <c r="K74" i="11"/>
  <c r="J74" i="11"/>
  <c r="I74" i="11"/>
  <c r="H73" i="11"/>
  <c r="H72" i="11"/>
  <c r="H71" i="11"/>
  <c r="H70" i="11"/>
  <c r="N69" i="11"/>
  <c r="M69" i="11"/>
  <c r="L69" i="11"/>
  <c r="K69" i="11"/>
  <c r="J69" i="11"/>
  <c r="I69" i="11"/>
  <c r="H62" i="11"/>
  <c r="H61" i="11"/>
  <c r="H60" i="11"/>
  <c r="H59" i="11"/>
  <c r="N58" i="11"/>
  <c r="M58" i="11"/>
  <c r="L58" i="11"/>
  <c r="K58" i="11"/>
  <c r="J58" i="11"/>
  <c r="I58" i="11"/>
  <c r="H57" i="11"/>
  <c r="H56" i="11"/>
  <c r="H55" i="11"/>
  <c r="H54" i="11"/>
  <c r="N53" i="11"/>
  <c r="M53" i="11"/>
  <c r="L53" i="11"/>
  <c r="K53" i="11"/>
  <c r="J53" i="11"/>
  <c r="I53" i="11"/>
  <c r="H52" i="11"/>
  <c r="H51" i="11"/>
  <c r="H50" i="11"/>
  <c r="H49" i="11"/>
  <c r="N48" i="11"/>
  <c r="M48" i="11"/>
  <c r="L48" i="11"/>
  <c r="K48" i="11"/>
  <c r="J48" i="11"/>
  <c r="I48" i="11"/>
  <c r="H47" i="11"/>
  <c r="H46" i="11"/>
  <c r="H45" i="11"/>
  <c r="H44" i="11"/>
  <c r="N43" i="11"/>
  <c r="M43" i="11"/>
  <c r="L43" i="11"/>
  <c r="K43" i="11"/>
  <c r="J43" i="11"/>
  <c r="I43" i="11"/>
  <c r="H36" i="11"/>
  <c r="H35" i="11"/>
  <c r="H34" i="11"/>
  <c r="H33" i="11"/>
  <c r="N32" i="11"/>
  <c r="M32" i="11"/>
  <c r="L32" i="11"/>
  <c r="K32" i="11"/>
  <c r="J32" i="11"/>
  <c r="I32" i="11"/>
  <c r="H31" i="11"/>
  <c r="H30" i="11"/>
  <c r="H29" i="11"/>
  <c r="H28" i="11"/>
  <c r="N27" i="11"/>
  <c r="M27" i="11"/>
  <c r="L27" i="11"/>
  <c r="K27" i="11"/>
  <c r="J27" i="11"/>
  <c r="I27" i="11"/>
  <c r="H20" i="11"/>
  <c r="H25" i="11" s="1"/>
  <c r="H19" i="11"/>
  <c r="H24" i="11" s="1"/>
  <c r="H18" i="11"/>
  <c r="H23" i="11" s="1"/>
  <c r="H17" i="11"/>
  <c r="H22" i="11" s="1"/>
  <c r="N16" i="11"/>
  <c r="N21" i="11" s="1"/>
  <c r="M16" i="11"/>
  <c r="M21" i="11" s="1"/>
  <c r="L16" i="11"/>
  <c r="L21" i="11" s="1"/>
  <c r="K16" i="11"/>
  <c r="K21" i="11" s="1"/>
  <c r="J16" i="11"/>
  <c r="J21" i="11" s="1"/>
  <c r="I16" i="11"/>
  <c r="I21" i="11" s="1"/>
  <c r="H1731" i="10"/>
  <c r="H1730" i="10"/>
  <c r="H1729" i="10"/>
  <c r="H1728" i="10"/>
  <c r="N1727" i="10"/>
  <c r="M1727" i="10"/>
  <c r="L1727" i="10"/>
  <c r="K1727" i="10"/>
  <c r="J1727" i="10"/>
  <c r="I1727" i="10"/>
  <c r="H1726" i="10"/>
  <c r="H1725" i="10"/>
  <c r="H1724" i="10"/>
  <c r="H1723" i="10"/>
  <c r="N1722" i="10"/>
  <c r="M1722" i="10"/>
  <c r="L1722" i="10"/>
  <c r="K1722" i="10"/>
  <c r="J1722" i="10"/>
  <c r="I1722" i="10"/>
  <c r="H1721" i="10"/>
  <c r="H1720" i="10"/>
  <c r="H1719" i="10"/>
  <c r="H1718" i="10"/>
  <c r="N1717" i="10"/>
  <c r="M1717" i="10"/>
  <c r="L1717" i="10"/>
  <c r="K1717" i="10"/>
  <c r="J1717" i="10"/>
  <c r="I1717" i="10"/>
  <c r="H1716" i="10"/>
  <c r="H1715" i="10"/>
  <c r="H1714" i="10"/>
  <c r="H1713" i="10"/>
  <c r="N1712" i="10"/>
  <c r="M1712" i="10"/>
  <c r="L1712" i="10"/>
  <c r="K1712" i="10"/>
  <c r="J1712" i="10"/>
  <c r="I1712" i="10"/>
  <c r="H1711" i="10"/>
  <c r="H1710" i="10"/>
  <c r="H1709" i="10"/>
  <c r="H1708" i="10"/>
  <c r="N1707" i="10"/>
  <c r="M1707" i="10"/>
  <c r="L1707" i="10"/>
  <c r="K1707" i="10"/>
  <c r="J1707" i="10"/>
  <c r="I1707" i="10"/>
  <c r="H1706" i="10"/>
  <c r="H1705" i="10"/>
  <c r="H1704" i="10"/>
  <c r="H1703" i="10"/>
  <c r="N1702" i="10"/>
  <c r="M1702" i="10"/>
  <c r="L1702" i="10"/>
  <c r="K1702" i="10"/>
  <c r="J1702" i="10"/>
  <c r="I1702" i="10"/>
  <c r="H1695" i="10"/>
  <c r="H1694" i="10"/>
  <c r="H1693" i="10"/>
  <c r="H1692" i="10"/>
  <c r="N1691" i="10"/>
  <c r="M1691" i="10"/>
  <c r="L1691" i="10"/>
  <c r="K1691" i="10"/>
  <c r="J1691" i="10"/>
  <c r="I1691" i="10"/>
  <c r="H1690" i="10"/>
  <c r="H1689" i="10"/>
  <c r="H1688" i="10"/>
  <c r="H1687" i="10"/>
  <c r="N1686" i="10"/>
  <c r="M1686" i="10"/>
  <c r="L1686" i="10"/>
  <c r="K1686" i="10"/>
  <c r="J1686" i="10"/>
  <c r="I1686" i="10"/>
  <c r="H1685" i="10"/>
  <c r="H1684" i="10"/>
  <c r="H1683" i="10"/>
  <c r="H1682" i="10"/>
  <c r="N1681" i="10"/>
  <c r="M1681" i="10"/>
  <c r="L1681" i="10"/>
  <c r="K1681" i="10"/>
  <c r="J1681" i="10"/>
  <c r="I1681" i="10"/>
  <c r="H1680" i="10"/>
  <c r="H1679" i="10"/>
  <c r="H1678" i="10"/>
  <c r="H1677" i="10"/>
  <c r="N1676" i="10"/>
  <c r="M1676" i="10"/>
  <c r="L1676" i="10"/>
  <c r="K1676" i="10"/>
  <c r="J1676" i="10"/>
  <c r="I1676" i="10"/>
  <c r="H1675" i="10"/>
  <c r="H1674" i="10"/>
  <c r="H1673" i="10"/>
  <c r="H1672" i="10"/>
  <c r="N1671" i="10"/>
  <c r="M1671" i="10"/>
  <c r="L1671" i="10"/>
  <c r="K1671" i="10"/>
  <c r="J1671" i="10"/>
  <c r="I1671" i="10"/>
  <c r="H1670" i="10"/>
  <c r="H1669" i="10"/>
  <c r="H1668" i="10"/>
  <c r="H1667" i="10"/>
  <c r="N1666" i="10"/>
  <c r="M1666" i="10"/>
  <c r="L1666" i="10"/>
  <c r="K1666" i="10"/>
  <c r="J1666" i="10"/>
  <c r="I1666" i="10"/>
  <c r="H1665" i="10"/>
  <c r="H1664" i="10"/>
  <c r="H1663" i="10"/>
  <c r="H1662" i="10"/>
  <c r="N1661" i="10"/>
  <c r="M1661" i="10"/>
  <c r="L1661" i="10"/>
  <c r="K1661" i="10"/>
  <c r="J1661" i="10"/>
  <c r="I1661" i="10"/>
  <c r="H1660" i="10"/>
  <c r="H1659" i="10"/>
  <c r="H1658" i="10"/>
  <c r="H1657" i="10"/>
  <c r="N1656" i="10"/>
  <c r="M1656" i="10"/>
  <c r="L1656" i="10"/>
  <c r="K1656" i="10"/>
  <c r="J1656" i="10"/>
  <c r="I1656" i="10"/>
  <c r="H1649" i="10"/>
  <c r="H1648" i="10"/>
  <c r="H1647" i="10"/>
  <c r="H1646" i="10"/>
  <c r="N1645" i="10"/>
  <c r="M1645" i="10"/>
  <c r="L1645" i="10"/>
  <c r="K1645" i="10"/>
  <c r="J1645" i="10"/>
  <c r="I1645" i="10"/>
  <c r="H1644" i="10"/>
  <c r="H1643" i="10"/>
  <c r="H1642" i="10"/>
  <c r="H1641" i="10"/>
  <c r="N1640" i="10"/>
  <c r="M1640" i="10"/>
  <c r="L1640" i="10"/>
  <c r="K1640" i="10"/>
  <c r="J1640" i="10"/>
  <c r="I1640" i="10"/>
  <c r="H1639" i="10"/>
  <c r="H1638" i="10"/>
  <c r="H1637" i="10"/>
  <c r="H1636" i="10"/>
  <c r="N1635" i="10"/>
  <c r="M1635" i="10"/>
  <c r="L1635" i="10"/>
  <c r="K1635" i="10"/>
  <c r="J1635" i="10"/>
  <c r="I1635" i="10"/>
  <c r="H1634" i="10"/>
  <c r="H1633" i="10"/>
  <c r="H1632" i="10"/>
  <c r="H1631" i="10"/>
  <c r="N1630" i="10"/>
  <c r="M1630" i="10"/>
  <c r="L1630" i="10"/>
  <c r="K1630" i="10"/>
  <c r="J1630" i="10"/>
  <c r="I1630" i="10"/>
  <c r="H1629" i="10"/>
  <c r="H1628" i="10"/>
  <c r="H1627" i="10"/>
  <c r="H1626" i="10"/>
  <c r="N1625" i="10"/>
  <c r="M1625" i="10"/>
  <c r="L1625" i="10"/>
  <c r="K1625" i="10"/>
  <c r="J1625" i="10"/>
  <c r="I1625" i="10"/>
  <c r="H1624" i="10"/>
  <c r="H1623" i="10"/>
  <c r="H1622" i="10"/>
  <c r="H1621" i="10"/>
  <c r="N1620" i="10"/>
  <c r="M1620" i="10"/>
  <c r="L1620" i="10"/>
  <c r="K1620" i="10"/>
  <c r="J1620" i="10"/>
  <c r="I1620" i="10"/>
  <c r="H1619" i="10"/>
  <c r="H1618" i="10"/>
  <c r="H1617" i="10"/>
  <c r="H1616" i="10"/>
  <c r="N1615" i="10"/>
  <c r="M1615" i="10"/>
  <c r="L1615" i="10"/>
  <c r="K1615" i="10"/>
  <c r="J1615" i="10"/>
  <c r="I1615" i="10"/>
  <c r="H1614" i="10"/>
  <c r="H1613" i="10"/>
  <c r="H1612" i="10"/>
  <c r="H1611" i="10"/>
  <c r="N1610" i="10"/>
  <c r="M1610" i="10"/>
  <c r="L1610" i="10"/>
  <c r="K1610" i="10"/>
  <c r="J1610" i="10"/>
  <c r="I1610" i="10"/>
  <c r="H1609" i="10"/>
  <c r="H1608" i="10"/>
  <c r="H1607" i="10"/>
  <c r="H1606" i="10"/>
  <c r="N1605" i="10"/>
  <c r="M1605" i="10"/>
  <c r="L1605" i="10"/>
  <c r="K1605" i="10"/>
  <c r="J1605" i="10"/>
  <c r="I1605" i="10"/>
  <c r="H1604" i="10"/>
  <c r="H1603" i="10"/>
  <c r="H1602" i="10"/>
  <c r="H1601" i="10"/>
  <c r="N1600" i="10"/>
  <c r="M1600" i="10"/>
  <c r="L1600" i="10"/>
  <c r="K1600" i="10"/>
  <c r="J1600" i="10"/>
  <c r="I1600" i="10"/>
  <c r="H1599" i="10"/>
  <c r="H1598" i="10"/>
  <c r="H1597" i="10"/>
  <c r="H1596" i="10"/>
  <c r="N1595" i="10"/>
  <c r="M1595" i="10"/>
  <c r="L1595" i="10"/>
  <c r="K1595" i="10"/>
  <c r="J1595" i="10"/>
  <c r="I1595" i="10"/>
  <c r="H1594" i="10"/>
  <c r="H1593" i="10"/>
  <c r="H1592" i="10"/>
  <c r="H1591" i="10"/>
  <c r="N1590" i="10"/>
  <c r="M1590" i="10"/>
  <c r="L1590" i="10"/>
  <c r="K1590" i="10"/>
  <c r="J1590" i="10"/>
  <c r="I1590" i="10"/>
  <c r="H1589" i="10"/>
  <c r="H1588" i="10"/>
  <c r="H1587" i="10"/>
  <c r="H1586" i="10"/>
  <c r="N1585" i="10"/>
  <c r="M1585" i="10"/>
  <c r="L1585" i="10"/>
  <c r="K1585" i="10"/>
  <c r="J1585" i="10"/>
  <c r="I1585" i="10"/>
  <c r="H1584" i="10"/>
  <c r="H1583" i="10"/>
  <c r="H1582" i="10"/>
  <c r="H1581" i="10"/>
  <c r="N1580" i="10"/>
  <c r="M1580" i="10"/>
  <c r="L1580" i="10"/>
  <c r="K1580" i="10"/>
  <c r="J1580" i="10"/>
  <c r="I1580" i="10"/>
  <c r="H1573" i="10"/>
  <c r="H1572" i="10"/>
  <c r="H1571" i="10"/>
  <c r="H1570" i="10"/>
  <c r="N1569" i="10"/>
  <c r="M1569" i="10"/>
  <c r="L1569" i="10"/>
  <c r="K1569" i="10"/>
  <c r="J1569" i="10"/>
  <c r="I1569" i="10"/>
  <c r="H1568" i="10"/>
  <c r="H1567" i="10"/>
  <c r="H1566" i="10"/>
  <c r="H1565" i="10"/>
  <c r="N1564" i="10"/>
  <c r="M1564" i="10"/>
  <c r="L1564" i="10"/>
  <c r="K1564" i="10"/>
  <c r="J1564" i="10"/>
  <c r="I1564" i="10"/>
  <c r="H1563" i="10"/>
  <c r="H1562" i="10"/>
  <c r="H1561" i="10"/>
  <c r="H1560" i="10"/>
  <c r="N1559" i="10"/>
  <c r="M1559" i="10"/>
  <c r="L1559" i="10"/>
  <c r="K1559" i="10"/>
  <c r="J1559" i="10"/>
  <c r="I1559" i="10"/>
  <c r="H1558" i="10"/>
  <c r="H1557" i="10"/>
  <c r="H1556" i="10"/>
  <c r="H1555" i="10"/>
  <c r="N1554" i="10"/>
  <c r="M1554" i="10"/>
  <c r="L1554" i="10"/>
  <c r="K1554" i="10"/>
  <c r="J1554" i="10"/>
  <c r="I1554" i="10"/>
  <c r="H1553" i="10"/>
  <c r="H1552" i="10"/>
  <c r="H1551" i="10"/>
  <c r="H1550" i="10"/>
  <c r="N1549" i="10"/>
  <c r="M1549" i="10"/>
  <c r="L1549" i="10"/>
  <c r="K1549" i="10"/>
  <c r="J1549" i="10"/>
  <c r="I1549" i="10"/>
  <c r="H1548" i="10"/>
  <c r="H1547" i="10"/>
  <c r="H1546" i="10"/>
  <c r="H1545" i="10"/>
  <c r="N1544" i="10"/>
  <c r="M1544" i="10"/>
  <c r="L1544" i="10"/>
  <c r="K1544" i="10"/>
  <c r="J1544" i="10"/>
  <c r="I1544" i="10"/>
  <c r="H1543" i="10"/>
  <c r="H1542" i="10"/>
  <c r="H1541" i="10"/>
  <c r="H1540" i="10"/>
  <c r="N1539" i="10"/>
  <c r="M1539" i="10"/>
  <c r="L1539" i="10"/>
  <c r="K1539" i="10"/>
  <c r="J1539" i="10"/>
  <c r="I1539" i="10"/>
  <c r="H1538" i="10"/>
  <c r="H1537" i="10"/>
  <c r="H1536" i="10"/>
  <c r="H1535" i="10"/>
  <c r="N1534" i="10"/>
  <c r="M1534" i="10"/>
  <c r="L1534" i="10"/>
  <c r="K1534" i="10"/>
  <c r="J1534" i="10"/>
  <c r="I1534" i="10"/>
  <c r="H1533" i="10"/>
  <c r="H1532" i="10"/>
  <c r="H1531" i="10"/>
  <c r="H1530" i="10"/>
  <c r="N1529" i="10"/>
  <c r="M1529" i="10"/>
  <c r="L1529" i="10"/>
  <c r="K1529" i="10"/>
  <c r="J1529" i="10"/>
  <c r="I1529" i="10"/>
  <c r="H1528" i="10"/>
  <c r="H1527" i="10"/>
  <c r="H1526" i="10"/>
  <c r="H1525" i="10"/>
  <c r="N1524" i="10"/>
  <c r="M1524" i="10"/>
  <c r="L1524" i="10"/>
  <c r="K1524" i="10"/>
  <c r="J1524" i="10"/>
  <c r="I1524" i="10"/>
  <c r="H1523" i="10"/>
  <c r="H1522" i="10"/>
  <c r="H1521" i="10"/>
  <c r="H1520" i="10"/>
  <c r="N1519" i="10"/>
  <c r="M1519" i="10"/>
  <c r="L1519" i="10"/>
  <c r="K1519" i="10"/>
  <c r="J1519" i="10"/>
  <c r="I1519" i="10"/>
  <c r="H1518" i="10"/>
  <c r="H1517" i="10"/>
  <c r="H1516" i="10"/>
  <c r="H1515" i="10"/>
  <c r="N1514" i="10"/>
  <c r="M1514" i="10"/>
  <c r="L1514" i="10"/>
  <c r="K1514" i="10"/>
  <c r="J1514" i="10"/>
  <c r="I1514" i="10"/>
  <c r="H1513" i="10"/>
  <c r="H1512" i="10"/>
  <c r="H1511" i="10"/>
  <c r="H1510" i="10"/>
  <c r="N1509" i="10"/>
  <c r="M1509" i="10"/>
  <c r="L1509" i="10"/>
  <c r="K1509" i="10"/>
  <c r="J1509" i="10"/>
  <c r="I1509" i="10"/>
  <c r="H1508" i="10"/>
  <c r="H1507" i="10"/>
  <c r="H1506" i="10"/>
  <c r="H1505" i="10"/>
  <c r="N1504" i="10"/>
  <c r="M1504" i="10"/>
  <c r="L1504" i="10"/>
  <c r="K1504" i="10"/>
  <c r="J1504" i="10"/>
  <c r="I1504" i="10"/>
  <c r="H1503" i="10"/>
  <c r="H1502" i="10"/>
  <c r="H1501" i="10"/>
  <c r="H1500" i="10"/>
  <c r="N1499" i="10"/>
  <c r="M1499" i="10"/>
  <c r="L1499" i="10"/>
  <c r="K1499" i="10"/>
  <c r="J1499" i="10"/>
  <c r="I1499" i="10"/>
  <c r="H1498" i="10"/>
  <c r="H1497" i="10"/>
  <c r="H1496" i="10"/>
  <c r="H1495" i="10"/>
  <c r="N1494" i="10"/>
  <c r="M1494" i="10"/>
  <c r="L1494" i="10"/>
  <c r="K1494" i="10"/>
  <c r="J1494" i="10"/>
  <c r="I1494" i="10"/>
  <c r="H1493" i="10"/>
  <c r="H1492" i="10"/>
  <c r="H1491" i="10"/>
  <c r="H1490" i="10"/>
  <c r="N1489" i="10"/>
  <c r="M1489" i="10"/>
  <c r="L1489" i="10"/>
  <c r="K1489" i="10"/>
  <c r="J1489" i="10"/>
  <c r="I1489" i="10"/>
  <c r="H1488" i="10"/>
  <c r="H1487" i="10"/>
  <c r="H1486" i="10"/>
  <c r="H1485" i="10"/>
  <c r="N1484" i="10"/>
  <c r="M1484" i="10"/>
  <c r="L1484" i="10"/>
  <c r="K1484" i="10"/>
  <c r="J1484" i="10"/>
  <c r="I1484" i="10"/>
  <c r="H1483" i="10"/>
  <c r="H1482" i="10"/>
  <c r="H1481" i="10"/>
  <c r="H1480" i="10"/>
  <c r="N1479" i="10"/>
  <c r="M1479" i="10"/>
  <c r="L1479" i="10"/>
  <c r="K1479" i="10"/>
  <c r="J1479" i="10"/>
  <c r="I1479" i="10"/>
  <c r="H1472" i="10"/>
  <c r="H1471" i="10"/>
  <c r="H1470" i="10"/>
  <c r="H1469" i="10"/>
  <c r="N1468" i="10"/>
  <c r="M1468" i="10"/>
  <c r="L1468" i="10"/>
  <c r="K1468" i="10"/>
  <c r="J1468" i="10"/>
  <c r="I1468" i="10"/>
  <c r="H1467" i="10"/>
  <c r="H1466" i="10"/>
  <c r="H1465" i="10"/>
  <c r="H1464" i="10"/>
  <c r="N1463" i="10"/>
  <c r="M1463" i="10"/>
  <c r="L1463" i="10"/>
  <c r="K1463" i="10"/>
  <c r="J1463" i="10"/>
  <c r="I1463" i="10"/>
  <c r="H1462" i="10"/>
  <c r="H1461" i="10"/>
  <c r="H1460" i="10"/>
  <c r="H1459" i="10"/>
  <c r="N1458" i="10"/>
  <c r="M1458" i="10"/>
  <c r="L1458" i="10"/>
  <c r="K1458" i="10"/>
  <c r="J1458" i="10"/>
  <c r="I1458" i="10"/>
  <c r="H1457" i="10"/>
  <c r="H1456" i="10"/>
  <c r="H1455" i="10"/>
  <c r="H1454" i="10"/>
  <c r="N1453" i="10"/>
  <c r="M1453" i="10"/>
  <c r="L1453" i="10"/>
  <c r="K1453" i="10"/>
  <c r="J1453" i="10"/>
  <c r="I1453" i="10"/>
  <c r="H1452" i="10"/>
  <c r="H1451" i="10"/>
  <c r="H1450" i="10"/>
  <c r="H1449" i="10"/>
  <c r="N1448" i="10"/>
  <c r="M1448" i="10"/>
  <c r="L1448" i="10"/>
  <c r="K1448" i="10"/>
  <c r="J1448" i="10"/>
  <c r="I1448" i="10"/>
  <c r="H1447" i="10"/>
  <c r="H1446" i="10"/>
  <c r="H1445" i="10"/>
  <c r="H1444" i="10"/>
  <c r="N1443" i="10"/>
  <c r="M1443" i="10"/>
  <c r="L1443" i="10"/>
  <c r="K1443" i="10"/>
  <c r="J1443" i="10"/>
  <c r="I1443" i="10"/>
  <c r="H1442" i="10"/>
  <c r="H1441" i="10"/>
  <c r="H1440" i="10"/>
  <c r="H1439" i="10"/>
  <c r="N1438" i="10"/>
  <c r="M1438" i="10"/>
  <c r="L1438" i="10"/>
  <c r="K1438" i="10"/>
  <c r="J1438" i="10"/>
  <c r="I1438" i="10"/>
  <c r="H1437" i="10"/>
  <c r="H1436" i="10"/>
  <c r="H1435" i="10"/>
  <c r="H1434" i="10"/>
  <c r="N1433" i="10"/>
  <c r="M1433" i="10"/>
  <c r="L1433" i="10"/>
  <c r="K1433" i="10"/>
  <c r="J1433" i="10"/>
  <c r="I1433" i="10"/>
  <c r="H1432" i="10"/>
  <c r="H1431" i="10"/>
  <c r="H1430" i="10"/>
  <c r="H1429" i="10"/>
  <c r="N1428" i="10"/>
  <c r="M1428" i="10"/>
  <c r="L1428" i="10"/>
  <c r="K1428" i="10"/>
  <c r="J1428" i="10"/>
  <c r="I1428" i="10"/>
  <c r="H1421" i="10"/>
  <c r="H1420" i="10"/>
  <c r="H1419" i="10"/>
  <c r="H1418" i="10"/>
  <c r="N1417" i="10"/>
  <c r="M1417" i="10"/>
  <c r="L1417" i="10"/>
  <c r="K1417" i="10"/>
  <c r="J1417" i="10"/>
  <c r="I1417" i="10"/>
  <c r="H1416" i="10"/>
  <c r="H1415" i="10"/>
  <c r="H1414" i="10"/>
  <c r="H1413" i="10"/>
  <c r="N1412" i="10"/>
  <c r="M1412" i="10"/>
  <c r="L1412" i="10"/>
  <c r="K1412" i="10"/>
  <c r="J1412" i="10"/>
  <c r="I1412" i="10"/>
  <c r="H1411" i="10"/>
  <c r="H1410" i="10"/>
  <c r="H1409" i="10"/>
  <c r="H1408" i="10"/>
  <c r="N1407" i="10"/>
  <c r="M1407" i="10"/>
  <c r="L1407" i="10"/>
  <c r="K1407" i="10"/>
  <c r="J1407" i="10"/>
  <c r="I1407" i="10"/>
  <c r="H1406" i="10"/>
  <c r="H1405" i="10"/>
  <c r="H1404" i="10"/>
  <c r="H1403" i="10"/>
  <c r="N1402" i="10"/>
  <c r="M1402" i="10"/>
  <c r="L1402" i="10"/>
  <c r="K1402" i="10"/>
  <c r="J1402" i="10"/>
  <c r="I1402" i="10"/>
  <c r="H1401" i="10"/>
  <c r="H1400" i="10"/>
  <c r="H1399" i="10"/>
  <c r="H1398" i="10"/>
  <c r="N1397" i="10"/>
  <c r="M1397" i="10"/>
  <c r="L1397" i="10"/>
  <c r="K1397" i="10"/>
  <c r="J1397" i="10"/>
  <c r="I1397" i="10"/>
  <c r="H1396" i="10"/>
  <c r="H1395" i="10"/>
  <c r="H1394" i="10"/>
  <c r="H1393" i="10"/>
  <c r="N1392" i="10"/>
  <c r="M1392" i="10"/>
  <c r="L1392" i="10"/>
  <c r="K1392" i="10"/>
  <c r="J1392" i="10"/>
  <c r="I1392" i="10"/>
  <c r="H1391" i="10"/>
  <c r="H1390" i="10"/>
  <c r="H1389" i="10"/>
  <c r="H1388" i="10"/>
  <c r="N1387" i="10"/>
  <c r="M1387" i="10"/>
  <c r="L1387" i="10"/>
  <c r="K1387" i="10"/>
  <c r="J1387" i="10"/>
  <c r="I1387" i="10"/>
  <c r="H1386" i="10"/>
  <c r="H1385" i="10"/>
  <c r="H1384" i="10"/>
  <c r="H1383" i="10"/>
  <c r="N1382" i="10"/>
  <c r="M1382" i="10"/>
  <c r="L1382" i="10"/>
  <c r="K1382" i="10"/>
  <c r="J1382" i="10"/>
  <c r="I1382" i="10"/>
  <c r="H1381" i="10"/>
  <c r="H1380" i="10"/>
  <c r="H1379" i="10"/>
  <c r="H1378" i="10"/>
  <c r="N1377" i="10"/>
  <c r="M1377" i="10"/>
  <c r="L1377" i="10"/>
  <c r="K1377" i="10"/>
  <c r="J1377" i="10"/>
  <c r="I1377" i="10"/>
  <c r="H1376" i="10"/>
  <c r="H1375" i="10"/>
  <c r="H1374" i="10"/>
  <c r="H1373" i="10"/>
  <c r="N1372" i="10"/>
  <c r="M1372" i="10"/>
  <c r="L1372" i="10"/>
  <c r="K1372" i="10"/>
  <c r="J1372" i="10"/>
  <c r="I1372" i="10"/>
  <c r="H1371" i="10"/>
  <c r="H1370" i="10"/>
  <c r="H1369" i="10"/>
  <c r="H1368" i="10"/>
  <c r="N1367" i="10"/>
  <c r="M1367" i="10"/>
  <c r="L1367" i="10"/>
  <c r="K1367" i="10"/>
  <c r="J1367" i="10"/>
  <c r="I1367" i="10"/>
  <c r="H1366" i="10"/>
  <c r="H1365" i="10"/>
  <c r="H1364" i="10"/>
  <c r="H1363" i="10"/>
  <c r="N1362" i="10"/>
  <c r="M1362" i="10"/>
  <c r="L1362" i="10"/>
  <c r="K1362" i="10"/>
  <c r="J1362" i="10"/>
  <c r="I1362" i="10"/>
  <c r="H1361" i="10"/>
  <c r="H1360" i="10"/>
  <c r="H1359" i="10"/>
  <c r="H1358" i="10"/>
  <c r="N1357" i="10"/>
  <c r="M1357" i="10"/>
  <c r="L1357" i="10"/>
  <c r="K1357" i="10"/>
  <c r="J1357" i="10"/>
  <c r="I1357" i="10"/>
  <c r="H1350" i="10"/>
  <c r="H1349" i="10"/>
  <c r="H1348" i="10"/>
  <c r="H1347" i="10"/>
  <c r="N1346" i="10"/>
  <c r="M1346" i="10"/>
  <c r="L1346" i="10"/>
  <c r="K1346" i="10"/>
  <c r="J1346" i="10"/>
  <c r="I1346" i="10"/>
  <c r="H1345" i="10"/>
  <c r="H1344" i="10"/>
  <c r="H1343" i="10"/>
  <c r="H1342" i="10"/>
  <c r="N1341" i="10"/>
  <c r="M1341" i="10"/>
  <c r="L1341" i="10"/>
  <c r="K1341" i="10"/>
  <c r="J1341" i="10"/>
  <c r="I1341" i="10"/>
  <c r="H1340" i="10"/>
  <c r="H1339" i="10"/>
  <c r="H1338" i="10"/>
  <c r="H1337" i="10"/>
  <c r="N1336" i="10"/>
  <c r="M1336" i="10"/>
  <c r="L1336" i="10"/>
  <c r="K1336" i="10"/>
  <c r="J1336" i="10"/>
  <c r="I1336" i="10"/>
  <c r="H1335" i="10"/>
  <c r="H1334" i="10"/>
  <c r="H1333" i="10"/>
  <c r="H1332" i="10"/>
  <c r="N1331" i="10"/>
  <c r="M1331" i="10"/>
  <c r="L1331" i="10"/>
  <c r="K1331" i="10"/>
  <c r="J1331" i="10"/>
  <c r="I1331" i="10"/>
  <c r="H1330" i="10"/>
  <c r="H1329" i="10"/>
  <c r="H1328" i="10"/>
  <c r="H1327" i="10"/>
  <c r="N1326" i="10"/>
  <c r="M1326" i="10"/>
  <c r="L1326" i="10"/>
  <c r="K1326" i="10"/>
  <c r="J1326" i="10"/>
  <c r="I1326" i="10"/>
  <c r="H1325" i="10"/>
  <c r="H1324" i="10"/>
  <c r="H1323" i="10"/>
  <c r="H1322" i="10"/>
  <c r="N1321" i="10"/>
  <c r="M1321" i="10"/>
  <c r="L1321" i="10"/>
  <c r="K1321" i="10"/>
  <c r="J1321" i="10"/>
  <c r="I1321" i="10"/>
  <c r="H1320" i="10"/>
  <c r="H1319" i="10"/>
  <c r="H1318" i="10"/>
  <c r="H1317" i="10"/>
  <c r="N1316" i="10"/>
  <c r="M1316" i="10"/>
  <c r="L1316" i="10"/>
  <c r="K1316" i="10"/>
  <c r="J1316" i="10"/>
  <c r="I1316" i="10"/>
  <c r="H1315" i="10"/>
  <c r="H1314" i="10"/>
  <c r="H1313" i="10"/>
  <c r="H1312" i="10"/>
  <c r="N1311" i="10"/>
  <c r="M1311" i="10"/>
  <c r="L1311" i="10"/>
  <c r="K1311" i="10"/>
  <c r="J1311" i="10"/>
  <c r="I1311" i="10"/>
  <c r="H1304" i="10"/>
  <c r="H1303" i="10"/>
  <c r="H1302" i="10"/>
  <c r="H1301" i="10"/>
  <c r="N1300" i="10"/>
  <c r="M1300" i="10"/>
  <c r="L1300" i="10"/>
  <c r="K1300" i="10"/>
  <c r="J1300" i="10"/>
  <c r="I1300" i="10"/>
  <c r="H1299" i="10"/>
  <c r="H1298" i="10"/>
  <c r="H1297" i="10"/>
  <c r="H1296" i="10"/>
  <c r="N1295" i="10"/>
  <c r="M1295" i="10"/>
  <c r="L1295" i="10"/>
  <c r="K1295" i="10"/>
  <c r="J1295" i="10"/>
  <c r="I1295" i="10"/>
  <c r="H1294" i="10"/>
  <c r="H1293" i="10"/>
  <c r="H1292" i="10"/>
  <c r="H1291" i="10"/>
  <c r="N1290" i="10"/>
  <c r="M1290" i="10"/>
  <c r="L1290" i="10"/>
  <c r="K1290" i="10"/>
  <c r="J1290" i="10"/>
  <c r="H1289" i="10"/>
  <c r="H1288" i="10"/>
  <c r="H1287" i="10"/>
  <c r="H1286" i="10"/>
  <c r="N1285" i="10"/>
  <c r="M1285" i="10"/>
  <c r="L1285" i="10"/>
  <c r="K1285" i="10"/>
  <c r="J1285" i="10"/>
  <c r="I1285" i="10"/>
  <c r="H1284" i="10"/>
  <c r="H1283" i="10"/>
  <c r="H1282" i="10"/>
  <c r="H1281" i="10"/>
  <c r="N1280" i="10"/>
  <c r="M1280" i="10"/>
  <c r="L1280" i="10"/>
  <c r="K1280" i="10"/>
  <c r="J1280" i="10"/>
  <c r="I1280" i="10"/>
  <c r="H1279" i="10"/>
  <c r="H1278" i="10"/>
  <c r="H1277" i="10"/>
  <c r="H1276" i="10"/>
  <c r="N1275" i="10"/>
  <c r="M1275" i="10"/>
  <c r="L1275" i="10"/>
  <c r="K1275" i="10"/>
  <c r="J1275" i="10"/>
  <c r="I1275" i="10"/>
  <c r="H1274" i="10"/>
  <c r="H1273" i="10"/>
  <c r="H1272" i="10"/>
  <c r="H1271" i="10"/>
  <c r="N1270" i="10"/>
  <c r="M1270" i="10"/>
  <c r="L1270" i="10"/>
  <c r="K1270" i="10"/>
  <c r="J1270" i="10"/>
  <c r="I1270" i="10"/>
  <c r="H1269" i="10"/>
  <c r="H1268" i="10"/>
  <c r="H1267" i="10"/>
  <c r="H1266" i="10"/>
  <c r="N1265" i="10"/>
  <c r="M1265" i="10"/>
  <c r="L1265" i="10"/>
  <c r="K1265" i="10"/>
  <c r="J1265" i="10"/>
  <c r="I1265" i="10"/>
  <c r="H1264" i="10"/>
  <c r="H1263" i="10"/>
  <c r="H1262" i="10"/>
  <c r="H1261" i="10"/>
  <c r="N1260" i="10"/>
  <c r="M1260" i="10"/>
  <c r="L1260" i="10"/>
  <c r="K1260" i="10"/>
  <c r="J1260" i="10"/>
  <c r="I1260" i="10"/>
  <c r="H1259" i="10"/>
  <c r="H1258" i="10"/>
  <c r="H1257" i="10"/>
  <c r="H1256" i="10"/>
  <c r="N1255" i="10"/>
  <c r="M1255" i="10"/>
  <c r="L1255" i="10"/>
  <c r="K1255" i="10"/>
  <c r="J1255" i="10"/>
  <c r="I1255" i="10"/>
  <c r="H1254" i="10"/>
  <c r="H1253" i="10"/>
  <c r="H1252" i="10"/>
  <c r="H1251" i="10"/>
  <c r="N1250" i="10"/>
  <c r="M1250" i="10"/>
  <c r="L1250" i="10"/>
  <c r="K1250" i="10"/>
  <c r="J1250" i="10"/>
  <c r="I1250" i="10"/>
  <c r="H1249" i="10"/>
  <c r="H1248" i="10"/>
  <c r="H1247" i="10"/>
  <c r="H1246" i="10"/>
  <c r="N1245" i="10"/>
  <c r="M1245" i="10"/>
  <c r="L1245" i="10"/>
  <c r="K1245" i="10"/>
  <c r="J1245" i="10"/>
  <c r="I1245" i="10"/>
  <c r="H1244" i="10"/>
  <c r="H1243" i="10"/>
  <c r="H1242" i="10"/>
  <c r="H1241" i="10"/>
  <c r="N1240" i="10"/>
  <c r="M1240" i="10"/>
  <c r="L1240" i="10"/>
  <c r="K1240" i="10"/>
  <c r="J1240" i="10"/>
  <c r="I1240" i="10"/>
  <c r="H1239" i="10"/>
  <c r="H1238" i="10"/>
  <c r="H1237" i="10"/>
  <c r="H1236" i="10"/>
  <c r="N1235" i="10"/>
  <c r="M1235" i="10"/>
  <c r="L1235" i="10"/>
  <c r="K1235" i="10"/>
  <c r="J1235" i="10"/>
  <c r="I1235" i="10"/>
  <c r="H1234" i="10"/>
  <c r="H1233" i="10"/>
  <c r="H1232" i="10"/>
  <c r="H1231" i="10"/>
  <c r="N1230" i="10"/>
  <c r="M1230" i="10"/>
  <c r="L1230" i="10"/>
  <c r="K1230" i="10"/>
  <c r="J1230" i="10"/>
  <c r="I1230" i="10"/>
  <c r="H1229" i="10"/>
  <c r="H1228" i="10"/>
  <c r="H1227" i="10"/>
  <c r="H1226" i="10"/>
  <c r="N1225" i="10"/>
  <c r="M1225" i="10"/>
  <c r="L1225" i="10"/>
  <c r="K1225" i="10"/>
  <c r="J1225" i="10"/>
  <c r="I1225" i="10"/>
  <c r="H1218" i="10"/>
  <c r="H1217" i="10"/>
  <c r="H1213" i="10"/>
  <c r="H1212" i="10"/>
  <c r="H1211" i="10"/>
  <c r="H1210" i="10"/>
  <c r="N1209" i="10"/>
  <c r="M1209" i="10"/>
  <c r="L1209" i="10"/>
  <c r="K1209" i="10"/>
  <c r="J1209" i="10"/>
  <c r="I1209" i="10"/>
  <c r="H1208" i="10"/>
  <c r="H1207" i="10"/>
  <c r="H1206" i="10"/>
  <c r="H1205" i="10"/>
  <c r="N1204" i="10"/>
  <c r="M1204" i="10"/>
  <c r="L1204" i="10"/>
  <c r="K1204" i="10"/>
  <c r="J1204" i="10"/>
  <c r="I1204" i="10"/>
  <c r="H1203" i="10"/>
  <c r="H1202" i="10"/>
  <c r="H1201" i="10"/>
  <c r="H1200" i="10"/>
  <c r="N1199" i="10"/>
  <c r="M1199" i="10"/>
  <c r="L1199" i="10"/>
  <c r="K1199" i="10"/>
  <c r="J1199" i="10"/>
  <c r="I1199" i="10"/>
  <c r="H1198" i="10"/>
  <c r="H1197" i="10"/>
  <c r="H1196" i="10"/>
  <c r="H1195" i="10"/>
  <c r="N1194" i="10"/>
  <c r="M1194" i="10"/>
  <c r="L1194" i="10"/>
  <c r="K1194" i="10"/>
  <c r="J1194" i="10"/>
  <c r="I1194" i="10"/>
  <c r="H1193" i="10"/>
  <c r="H1192" i="10"/>
  <c r="H1191" i="10"/>
  <c r="H1190" i="10"/>
  <c r="N1189" i="10"/>
  <c r="M1189" i="10"/>
  <c r="L1189" i="10"/>
  <c r="K1189" i="10"/>
  <c r="J1189" i="10"/>
  <c r="I1189" i="10"/>
  <c r="H1188" i="10"/>
  <c r="H1187" i="10"/>
  <c r="H1186" i="10"/>
  <c r="H1185" i="10"/>
  <c r="N1184" i="10"/>
  <c r="M1184" i="10"/>
  <c r="L1184" i="10"/>
  <c r="K1184" i="10"/>
  <c r="J1184" i="10"/>
  <c r="I1184" i="10"/>
  <c r="H1163" i="10"/>
  <c r="H1158" i="10"/>
  <c r="H1157" i="10"/>
  <c r="H1156" i="10"/>
  <c r="H1155" i="10"/>
  <c r="H1154" i="10"/>
  <c r="N1153" i="10"/>
  <c r="M1153" i="10"/>
  <c r="L1153" i="10"/>
  <c r="K1153" i="10"/>
  <c r="J1153" i="10"/>
  <c r="I1153" i="10"/>
  <c r="H1152" i="10"/>
  <c r="H1151" i="10"/>
  <c r="H1150" i="10"/>
  <c r="H1149" i="10"/>
  <c r="N1148" i="10"/>
  <c r="M1148" i="10"/>
  <c r="L1148" i="10"/>
  <c r="K1148" i="10"/>
  <c r="J1148" i="10"/>
  <c r="I1148" i="10"/>
  <c r="H1147" i="10"/>
  <c r="H1146" i="10"/>
  <c r="H1145" i="10"/>
  <c r="H1144" i="10"/>
  <c r="N1143" i="10"/>
  <c r="M1143" i="10"/>
  <c r="L1143" i="10"/>
  <c r="K1143" i="10"/>
  <c r="J1143" i="10"/>
  <c r="I1143" i="10"/>
  <c r="H1142" i="10"/>
  <c r="H1141" i="10"/>
  <c r="H1140" i="10"/>
  <c r="H1139" i="10"/>
  <c r="N1138" i="10"/>
  <c r="M1138" i="10"/>
  <c r="L1138" i="10"/>
  <c r="K1138" i="10"/>
  <c r="J1138" i="10"/>
  <c r="I1138" i="10"/>
  <c r="H1137" i="10"/>
  <c r="H1136" i="10"/>
  <c r="H1135" i="10"/>
  <c r="H1134" i="10"/>
  <c r="N1133" i="10"/>
  <c r="M1133" i="10"/>
  <c r="L1133" i="10"/>
  <c r="K1133" i="10"/>
  <c r="J1133" i="10"/>
  <c r="I1133" i="10"/>
  <c r="H1132" i="10"/>
  <c r="H1131" i="10"/>
  <c r="H1130" i="10"/>
  <c r="H1129" i="10"/>
  <c r="N1128" i="10"/>
  <c r="M1128" i="10"/>
  <c r="L1128" i="10"/>
  <c r="K1128" i="10"/>
  <c r="J1128" i="10"/>
  <c r="I1128" i="10"/>
  <c r="H1127" i="10"/>
  <c r="H1126" i="10"/>
  <c r="H1125" i="10"/>
  <c r="H1124" i="10"/>
  <c r="N1123" i="10"/>
  <c r="M1123" i="10"/>
  <c r="L1123" i="10"/>
  <c r="K1123" i="10"/>
  <c r="J1123" i="10"/>
  <c r="I1123" i="10"/>
  <c r="H1122" i="10"/>
  <c r="H1121" i="10"/>
  <c r="H1120" i="10"/>
  <c r="H1119" i="10"/>
  <c r="N1118" i="10"/>
  <c r="M1118" i="10"/>
  <c r="L1118" i="10"/>
  <c r="K1118" i="10"/>
  <c r="J1118" i="10"/>
  <c r="I1118" i="10"/>
  <c r="H1117" i="10"/>
  <c r="H1116" i="10"/>
  <c r="H1115" i="10"/>
  <c r="H1114" i="10"/>
  <c r="N1113" i="10"/>
  <c r="M1113" i="10"/>
  <c r="L1113" i="10"/>
  <c r="K1113" i="10"/>
  <c r="J1113" i="10"/>
  <c r="I1113" i="10"/>
  <c r="H1112" i="10"/>
  <c r="H1111" i="10"/>
  <c r="H1110" i="10"/>
  <c r="H1109" i="10"/>
  <c r="N1108" i="10"/>
  <c r="M1108" i="10"/>
  <c r="L1108" i="10"/>
  <c r="K1108" i="10"/>
  <c r="J1108" i="10"/>
  <c r="I1108" i="10"/>
  <c r="H1101" i="10"/>
  <c r="H1100" i="10"/>
  <c r="H1099" i="10"/>
  <c r="H1098" i="10"/>
  <c r="N1097" i="10"/>
  <c r="M1097" i="10"/>
  <c r="L1097" i="10"/>
  <c r="K1097" i="10"/>
  <c r="J1097" i="10"/>
  <c r="I1097" i="10"/>
  <c r="H1096" i="10"/>
  <c r="H1095" i="10"/>
  <c r="H1094" i="10"/>
  <c r="H1093" i="10"/>
  <c r="N1092" i="10"/>
  <c r="M1092" i="10"/>
  <c r="L1092" i="10"/>
  <c r="K1092" i="10"/>
  <c r="J1092" i="10"/>
  <c r="I1092" i="10"/>
  <c r="H1091" i="10"/>
  <c r="H1090" i="10"/>
  <c r="H1089" i="10"/>
  <c r="H1088" i="10"/>
  <c r="N1087" i="10"/>
  <c r="M1087" i="10"/>
  <c r="L1087" i="10"/>
  <c r="K1087" i="10"/>
  <c r="J1087" i="10"/>
  <c r="I1087" i="10"/>
  <c r="H1086" i="10"/>
  <c r="H1085" i="10"/>
  <c r="H1084" i="10"/>
  <c r="H1083" i="10"/>
  <c r="N1082" i="10"/>
  <c r="M1082" i="10"/>
  <c r="L1082" i="10"/>
  <c r="K1082" i="10"/>
  <c r="J1082" i="10"/>
  <c r="I1082" i="10"/>
  <c r="H1081" i="10"/>
  <c r="H1080" i="10"/>
  <c r="H1079" i="10"/>
  <c r="H1078" i="10"/>
  <c r="N1077" i="10"/>
  <c r="M1077" i="10"/>
  <c r="L1077" i="10"/>
  <c r="K1077" i="10"/>
  <c r="J1077" i="10"/>
  <c r="I1077" i="10"/>
  <c r="H1076" i="10"/>
  <c r="H1075" i="10"/>
  <c r="H1074" i="10"/>
  <c r="H1073" i="10"/>
  <c r="N1072" i="10"/>
  <c r="M1072" i="10"/>
  <c r="L1072" i="10"/>
  <c r="K1072" i="10"/>
  <c r="J1072" i="10"/>
  <c r="I1072" i="10"/>
  <c r="H1071" i="10"/>
  <c r="H1070" i="10"/>
  <c r="H1069" i="10"/>
  <c r="H1068" i="10"/>
  <c r="N1067" i="10"/>
  <c r="M1067" i="10"/>
  <c r="L1067" i="10"/>
  <c r="K1067" i="10"/>
  <c r="J1067" i="10"/>
  <c r="I1067" i="10"/>
  <c r="H1066" i="10"/>
  <c r="H1065" i="10"/>
  <c r="H1064" i="10"/>
  <c r="H1063" i="10"/>
  <c r="N1062" i="10"/>
  <c r="M1062" i="10"/>
  <c r="L1062" i="10"/>
  <c r="K1062" i="10"/>
  <c r="J1062" i="10"/>
  <c r="I1062" i="10"/>
  <c r="H1061" i="10"/>
  <c r="H1060" i="10"/>
  <c r="H1059" i="10"/>
  <c r="H1058" i="10"/>
  <c r="N1057" i="10"/>
  <c r="M1057" i="10"/>
  <c r="L1057" i="10"/>
  <c r="K1057" i="10"/>
  <c r="J1057" i="10"/>
  <c r="I1057" i="10"/>
  <c r="H1056" i="10"/>
  <c r="H1055" i="10"/>
  <c r="H1054" i="10"/>
  <c r="H1053" i="10"/>
  <c r="N1052" i="10"/>
  <c r="M1052" i="10"/>
  <c r="L1052" i="10"/>
  <c r="K1052" i="10"/>
  <c r="J1052" i="10"/>
  <c r="I1052" i="10"/>
  <c r="H1051" i="10"/>
  <c r="H1050" i="10"/>
  <c r="H1049" i="10"/>
  <c r="H1048" i="10"/>
  <c r="N1047" i="10"/>
  <c r="M1047" i="10"/>
  <c r="L1047" i="10"/>
  <c r="K1047" i="10"/>
  <c r="J1047" i="10"/>
  <c r="I1047" i="10"/>
  <c r="H1046" i="10"/>
  <c r="H1045" i="10"/>
  <c r="H1044" i="10"/>
  <c r="H1043" i="10"/>
  <c r="N1042" i="10"/>
  <c r="M1042" i="10"/>
  <c r="L1042" i="10"/>
  <c r="K1042" i="10"/>
  <c r="J1042" i="10"/>
  <c r="I1042" i="10"/>
  <c r="H1041" i="10"/>
  <c r="H1040" i="10"/>
  <c r="H1039" i="10"/>
  <c r="H1038" i="10"/>
  <c r="N1037" i="10"/>
  <c r="M1037" i="10"/>
  <c r="L1037" i="10"/>
  <c r="K1037" i="10"/>
  <c r="J1037" i="10"/>
  <c r="I1037" i="10"/>
  <c r="H1036" i="10"/>
  <c r="H1035" i="10"/>
  <c r="H1034" i="10"/>
  <c r="H1033" i="10"/>
  <c r="N1032" i="10"/>
  <c r="M1032" i="10"/>
  <c r="L1032" i="10"/>
  <c r="K1032" i="10"/>
  <c r="J1032" i="10"/>
  <c r="I1032" i="10"/>
  <c r="H1031" i="10"/>
  <c r="H1030" i="10"/>
  <c r="H1029" i="10"/>
  <c r="H1028" i="10"/>
  <c r="N1027" i="10"/>
  <c r="M1027" i="10"/>
  <c r="L1027" i="10"/>
  <c r="K1027" i="10"/>
  <c r="J1027" i="10"/>
  <c r="I1027" i="10"/>
  <c r="H1026" i="10"/>
  <c r="H1025" i="10"/>
  <c r="H1024" i="10"/>
  <c r="H1023" i="10"/>
  <c r="N1022" i="10"/>
  <c r="M1022" i="10"/>
  <c r="L1022" i="10"/>
  <c r="K1022" i="10"/>
  <c r="J1022" i="10"/>
  <c r="I1022" i="10"/>
  <c r="H1015" i="10"/>
  <c r="H1014" i="10"/>
  <c r="H1013" i="10"/>
  <c r="H1012" i="10"/>
  <c r="N1011" i="10"/>
  <c r="M1011" i="10"/>
  <c r="L1011" i="10"/>
  <c r="K1011" i="10"/>
  <c r="J1011" i="10"/>
  <c r="I1011" i="10"/>
  <c r="H1010" i="10"/>
  <c r="H1009" i="10"/>
  <c r="H1008" i="10"/>
  <c r="H1007" i="10"/>
  <c r="N1006" i="10"/>
  <c r="M1006" i="10"/>
  <c r="L1006" i="10"/>
  <c r="K1006" i="10"/>
  <c r="J1006" i="10"/>
  <c r="I1006" i="10"/>
  <c r="H1005" i="10"/>
  <c r="H1004" i="10"/>
  <c r="H1003" i="10"/>
  <c r="H1002" i="10"/>
  <c r="N1001" i="10"/>
  <c r="M1001" i="10"/>
  <c r="L1001" i="10"/>
  <c r="K1001" i="10"/>
  <c r="J1001" i="10"/>
  <c r="I1001" i="10"/>
  <c r="H1000" i="10"/>
  <c r="H999" i="10"/>
  <c r="H998" i="10"/>
  <c r="H997" i="10"/>
  <c r="N996" i="10"/>
  <c r="M996" i="10"/>
  <c r="L996" i="10"/>
  <c r="K996" i="10"/>
  <c r="J996" i="10"/>
  <c r="I996" i="10"/>
  <c r="H995" i="10"/>
  <c r="H994" i="10"/>
  <c r="H993" i="10"/>
  <c r="H992" i="10"/>
  <c r="N991" i="10"/>
  <c r="M991" i="10"/>
  <c r="L991" i="10"/>
  <c r="K991" i="10"/>
  <c r="J991" i="10"/>
  <c r="I991" i="10"/>
  <c r="H990" i="10"/>
  <c r="H989" i="10"/>
  <c r="H988" i="10"/>
  <c r="H987" i="10"/>
  <c r="N986" i="10"/>
  <c r="M986" i="10"/>
  <c r="L986" i="10"/>
  <c r="K986" i="10"/>
  <c r="J986" i="10"/>
  <c r="I986" i="10"/>
  <c r="H985" i="10"/>
  <c r="H984" i="10"/>
  <c r="H983" i="10"/>
  <c r="H982" i="10"/>
  <c r="N981" i="10"/>
  <c r="M981" i="10"/>
  <c r="L981" i="10"/>
  <c r="K981" i="10"/>
  <c r="J981" i="10"/>
  <c r="I981" i="10"/>
  <c r="H980" i="10"/>
  <c r="H979" i="10"/>
  <c r="H978" i="10"/>
  <c r="H977" i="10"/>
  <c r="N976" i="10"/>
  <c r="M976" i="10"/>
  <c r="L976" i="10"/>
  <c r="K976" i="10"/>
  <c r="J976" i="10"/>
  <c r="I976" i="10"/>
  <c r="H975" i="10"/>
  <c r="H974" i="10"/>
  <c r="H973" i="10"/>
  <c r="H972" i="10"/>
  <c r="N971" i="10"/>
  <c r="M971" i="10"/>
  <c r="L971" i="10"/>
  <c r="K971" i="10"/>
  <c r="J971" i="10"/>
  <c r="I971" i="10"/>
  <c r="H970" i="10"/>
  <c r="H969" i="10"/>
  <c r="H968" i="10"/>
  <c r="H967" i="10"/>
  <c r="N966" i="10"/>
  <c r="M966" i="10"/>
  <c r="L966" i="10"/>
  <c r="K966" i="10"/>
  <c r="J966" i="10"/>
  <c r="I966" i="10"/>
  <c r="H965" i="10"/>
  <c r="H964" i="10"/>
  <c r="H963" i="10"/>
  <c r="H962" i="10"/>
  <c r="N961" i="10"/>
  <c r="M961" i="10"/>
  <c r="L961" i="10"/>
  <c r="K961" i="10"/>
  <c r="J961" i="10"/>
  <c r="I961" i="10"/>
  <c r="H960" i="10"/>
  <c r="H959" i="10"/>
  <c r="H958" i="10"/>
  <c r="H957" i="10"/>
  <c r="N956" i="10"/>
  <c r="M956" i="10"/>
  <c r="L956" i="10"/>
  <c r="K956" i="10"/>
  <c r="J956" i="10"/>
  <c r="I956" i="10"/>
  <c r="H955" i="10"/>
  <c r="H954" i="10"/>
  <c r="H953" i="10"/>
  <c r="H952" i="10"/>
  <c r="N951" i="10"/>
  <c r="M951" i="10"/>
  <c r="L951" i="10"/>
  <c r="K951" i="10"/>
  <c r="J951" i="10"/>
  <c r="I951" i="10"/>
  <c r="H950" i="10"/>
  <c r="H949" i="10"/>
  <c r="H948" i="10"/>
  <c r="H947" i="10"/>
  <c r="N946" i="10"/>
  <c r="M946" i="10"/>
  <c r="L946" i="10"/>
  <c r="K946" i="10"/>
  <c r="J946" i="10"/>
  <c r="I946" i="10"/>
  <c r="N935" i="10"/>
  <c r="M935" i="10"/>
  <c r="L935" i="10"/>
  <c r="K935" i="10"/>
  <c r="I935" i="10"/>
  <c r="N930" i="10"/>
  <c r="M930" i="10"/>
  <c r="L930" i="10"/>
  <c r="K930" i="10"/>
  <c r="I930" i="10"/>
  <c r="N925" i="10"/>
  <c r="M925" i="10"/>
  <c r="L925" i="10"/>
  <c r="K925" i="10"/>
  <c r="J925" i="10"/>
  <c r="I925" i="10"/>
  <c r="H925" i="10"/>
  <c r="H924" i="10"/>
  <c r="H923" i="10"/>
  <c r="H922" i="10"/>
  <c r="H921" i="10"/>
  <c r="N920" i="10"/>
  <c r="M920" i="10"/>
  <c r="L920" i="10"/>
  <c r="K920" i="10"/>
  <c r="J920" i="10"/>
  <c r="I920" i="10"/>
  <c r="H919" i="10"/>
  <c r="H918" i="10"/>
  <c r="H917" i="10"/>
  <c r="H916" i="10"/>
  <c r="N915" i="10"/>
  <c r="M915" i="10"/>
  <c r="L915" i="10"/>
  <c r="K915" i="10"/>
  <c r="J915" i="10"/>
  <c r="I915" i="10"/>
  <c r="H914" i="10"/>
  <c r="H913" i="10"/>
  <c r="H912" i="10"/>
  <c r="H911" i="10"/>
  <c r="N910" i="10"/>
  <c r="M910" i="10"/>
  <c r="L910" i="10"/>
  <c r="K910" i="10"/>
  <c r="J910" i="10"/>
  <c r="I910" i="10"/>
  <c r="H909" i="10"/>
  <c r="H908" i="10"/>
  <c r="H907" i="10"/>
  <c r="H906" i="10"/>
  <c r="N905" i="10"/>
  <c r="M905" i="10"/>
  <c r="L905" i="10"/>
  <c r="K905" i="10"/>
  <c r="J905" i="10"/>
  <c r="I905" i="10"/>
  <c r="H904" i="10"/>
  <c r="H903" i="10"/>
  <c r="H902" i="10"/>
  <c r="H901" i="10"/>
  <c r="N900" i="10"/>
  <c r="M900" i="10"/>
  <c r="L900" i="10"/>
  <c r="K900" i="10"/>
  <c r="J900" i="10"/>
  <c r="I900" i="10"/>
  <c r="H899" i="10"/>
  <c r="H898" i="10"/>
  <c r="H897" i="10"/>
  <c r="H896" i="10"/>
  <c r="N895" i="10"/>
  <c r="M895" i="10"/>
  <c r="L895" i="10"/>
  <c r="K895" i="10"/>
  <c r="J895" i="10"/>
  <c r="I895" i="10"/>
  <c r="H894" i="10"/>
  <c r="H893" i="10"/>
  <c r="H892" i="10"/>
  <c r="H891" i="10"/>
  <c r="N890" i="10"/>
  <c r="M890" i="10"/>
  <c r="L890" i="10"/>
  <c r="K890" i="10"/>
  <c r="J890" i="10"/>
  <c r="I890" i="10"/>
  <c r="H889" i="10"/>
  <c r="H888" i="10"/>
  <c r="H887" i="10"/>
  <c r="H886" i="10"/>
  <c r="N885" i="10"/>
  <c r="M885" i="10"/>
  <c r="L885" i="10"/>
  <c r="K885" i="10"/>
  <c r="J885" i="10"/>
  <c r="I885" i="10"/>
  <c r="H884" i="10"/>
  <c r="H883" i="10"/>
  <c r="H882" i="10"/>
  <c r="H881" i="10"/>
  <c r="N880" i="10"/>
  <c r="M880" i="10"/>
  <c r="L880" i="10"/>
  <c r="K880" i="10"/>
  <c r="J880" i="10"/>
  <c r="I880" i="10"/>
  <c r="H879" i="10"/>
  <c r="H878" i="10"/>
  <c r="H877" i="10"/>
  <c r="H876" i="10"/>
  <c r="N875" i="10"/>
  <c r="M875" i="10"/>
  <c r="L875" i="10"/>
  <c r="K875" i="10"/>
  <c r="J875" i="10"/>
  <c r="I875" i="10"/>
  <c r="H874" i="10"/>
  <c r="H873" i="10"/>
  <c r="H872" i="10"/>
  <c r="H871" i="10"/>
  <c r="N870" i="10"/>
  <c r="M870" i="10"/>
  <c r="L870" i="10"/>
  <c r="K870" i="10"/>
  <c r="J870" i="10"/>
  <c r="I870" i="10"/>
  <c r="H869" i="10"/>
  <c r="H868" i="10"/>
  <c r="H867" i="10"/>
  <c r="H866" i="10"/>
  <c r="N865" i="10"/>
  <c r="M865" i="10"/>
  <c r="L865" i="10"/>
  <c r="K865" i="10"/>
  <c r="J865" i="10"/>
  <c r="I865" i="10"/>
  <c r="H864" i="10"/>
  <c r="H863" i="10"/>
  <c r="H862" i="10"/>
  <c r="H861" i="10"/>
  <c r="N860" i="10"/>
  <c r="M860" i="10"/>
  <c r="L860" i="10"/>
  <c r="K860" i="10"/>
  <c r="J860" i="10"/>
  <c r="I860" i="10"/>
  <c r="H859" i="10"/>
  <c r="H858" i="10"/>
  <c r="H857" i="10"/>
  <c r="H856" i="10"/>
  <c r="N855" i="10"/>
  <c r="M855" i="10"/>
  <c r="L855" i="10"/>
  <c r="K855" i="10"/>
  <c r="J855" i="10"/>
  <c r="I855" i="10"/>
  <c r="H848" i="10"/>
  <c r="H847" i="10"/>
  <c r="H846" i="10"/>
  <c r="H845" i="10"/>
  <c r="N844" i="10"/>
  <c r="M844" i="10"/>
  <c r="L844" i="10"/>
  <c r="K844" i="10"/>
  <c r="J844" i="10"/>
  <c r="I844" i="10"/>
  <c r="H843" i="10"/>
  <c r="H842" i="10"/>
  <c r="H841" i="10"/>
  <c r="H840" i="10"/>
  <c r="N839" i="10"/>
  <c r="M839" i="10"/>
  <c r="L839" i="10"/>
  <c r="K839" i="10"/>
  <c r="J839" i="10"/>
  <c r="I839" i="10"/>
  <c r="H838" i="10"/>
  <c r="H837" i="10"/>
  <c r="H836" i="10"/>
  <c r="H835" i="10"/>
  <c r="N834" i="10"/>
  <c r="M834" i="10"/>
  <c r="L834" i="10"/>
  <c r="K834" i="10"/>
  <c r="J834" i="10"/>
  <c r="I834" i="10"/>
  <c r="H833" i="10"/>
  <c r="H832" i="10"/>
  <c r="H831" i="10"/>
  <c r="H830" i="10"/>
  <c r="N829" i="10"/>
  <c r="M829" i="10"/>
  <c r="L829" i="10"/>
  <c r="K829" i="10"/>
  <c r="J829" i="10"/>
  <c r="I829" i="10"/>
  <c r="H828" i="10"/>
  <c r="H827" i="10"/>
  <c r="H826" i="10"/>
  <c r="H825" i="10"/>
  <c r="N824" i="10"/>
  <c r="M824" i="10"/>
  <c r="L824" i="10"/>
  <c r="K824" i="10"/>
  <c r="J824" i="10"/>
  <c r="I824" i="10"/>
  <c r="H823" i="10"/>
  <c r="H822" i="10"/>
  <c r="H821" i="10"/>
  <c r="H820" i="10"/>
  <c r="N819" i="10"/>
  <c r="M819" i="10"/>
  <c r="L819" i="10"/>
  <c r="K819" i="10"/>
  <c r="J819" i="10"/>
  <c r="I819" i="10"/>
  <c r="H818" i="10"/>
  <c r="H817" i="10"/>
  <c r="H816" i="10"/>
  <c r="H815" i="10"/>
  <c r="N814" i="10"/>
  <c r="M814" i="10"/>
  <c r="L814" i="10"/>
  <c r="K814" i="10"/>
  <c r="J814" i="10"/>
  <c r="I814" i="10"/>
  <c r="H813" i="10"/>
  <c r="H812" i="10"/>
  <c r="H811" i="10"/>
  <c r="H810" i="10"/>
  <c r="N809" i="10"/>
  <c r="M809" i="10"/>
  <c r="L809" i="10"/>
  <c r="K809" i="10"/>
  <c r="J809" i="10"/>
  <c r="I809" i="10"/>
  <c r="H808" i="10"/>
  <c r="H807" i="10"/>
  <c r="H806" i="10"/>
  <c r="H805" i="10"/>
  <c r="N804" i="10"/>
  <c r="M804" i="10"/>
  <c r="L804" i="10"/>
  <c r="K804" i="10"/>
  <c r="J804" i="10"/>
  <c r="I804" i="10"/>
  <c r="H803" i="10"/>
  <c r="H802" i="10"/>
  <c r="H801" i="10"/>
  <c r="H800" i="10"/>
  <c r="N799" i="10"/>
  <c r="M799" i="10"/>
  <c r="L799" i="10"/>
  <c r="K799" i="10"/>
  <c r="J799" i="10"/>
  <c r="I799" i="10"/>
  <c r="H798" i="10"/>
  <c r="H797" i="10"/>
  <c r="H796" i="10"/>
  <c r="H795" i="10"/>
  <c r="N794" i="10"/>
  <c r="M794" i="10"/>
  <c r="L794" i="10"/>
  <c r="K794" i="10"/>
  <c r="J794" i="10"/>
  <c r="I794" i="10"/>
  <c r="H793" i="10"/>
  <c r="H792" i="10"/>
  <c r="H791" i="10"/>
  <c r="H790" i="10"/>
  <c r="N789" i="10"/>
  <c r="M789" i="10"/>
  <c r="L789" i="10"/>
  <c r="K789" i="10"/>
  <c r="J789" i="10"/>
  <c r="I789" i="10"/>
  <c r="H788" i="10"/>
  <c r="H787" i="10"/>
  <c r="H786" i="10"/>
  <c r="H785" i="10"/>
  <c r="N784" i="10"/>
  <c r="M784" i="10"/>
  <c r="L784" i="10"/>
  <c r="K784" i="10"/>
  <c r="J784" i="10"/>
  <c r="I784" i="10"/>
  <c r="H777" i="10"/>
  <c r="H776" i="10"/>
  <c r="H775" i="10"/>
  <c r="H774" i="10"/>
  <c r="N773" i="10"/>
  <c r="M773" i="10"/>
  <c r="L773" i="10"/>
  <c r="K773" i="10"/>
  <c r="J773" i="10"/>
  <c r="I773" i="10"/>
  <c r="H772" i="10"/>
  <c r="H771" i="10"/>
  <c r="H770" i="10"/>
  <c r="H769" i="10"/>
  <c r="N768" i="10"/>
  <c r="M768" i="10"/>
  <c r="L768" i="10"/>
  <c r="K768" i="10"/>
  <c r="J768" i="10"/>
  <c r="I768" i="10"/>
  <c r="H767" i="10"/>
  <c r="H766" i="10"/>
  <c r="H765" i="10"/>
  <c r="H764" i="10"/>
  <c r="N763" i="10"/>
  <c r="M763" i="10"/>
  <c r="L763" i="10"/>
  <c r="K763" i="10"/>
  <c r="J763" i="10"/>
  <c r="I763" i="10"/>
  <c r="H762" i="10"/>
  <c r="H761" i="10"/>
  <c r="H760" i="10"/>
  <c r="H759" i="10"/>
  <c r="N758" i="10"/>
  <c r="M758" i="10"/>
  <c r="L758" i="10"/>
  <c r="K758" i="10"/>
  <c r="J758" i="10"/>
  <c r="I758" i="10"/>
  <c r="H757" i="10"/>
  <c r="H756" i="10"/>
  <c r="H755" i="10"/>
  <c r="H754" i="10"/>
  <c r="N753" i="10"/>
  <c r="M753" i="10"/>
  <c r="L753" i="10"/>
  <c r="K753" i="10"/>
  <c r="J753" i="10"/>
  <c r="I753" i="10"/>
  <c r="H752" i="10"/>
  <c r="H751" i="10"/>
  <c r="H750" i="10"/>
  <c r="H749" i="10"/>
  <c r="N748" i="10"/>
  <c r="M748" i="10"/>
  <c r="L748" i="10"/>
  <c r="K748" i="10"/>
  <c r="J748" i="10"/>
  <c r="I748" i="10"/>
  <c r="H747" i="10"/>
  <c r="H746" i="10"/>
  <c r="H745" i="10"/>
  <c r="H744" i="10"/>
  <c r="N743" i="10"/>
  <c r="M743" i="10"/>
  <c r="L743" i="10"/>
  <c r="K743" i="10"/>
  <c r="J743" i="10"/>
  <c r="I743" i="10"/>
  <c r="H742" i="10"/>
  <c r="H741" i="10"/>
  <c r="H740" i="10"/>
  <c r="H739" i="10"/>
  <c r="N738" i="10"/>
  <c r="M738" i="10"/>
  <c r="L738" i="10"/>
  <c r="K738" i="10"/>
  <c r="J738" i="10"/>
  <c r="I738" i="10"/>
  <c r="H737" i="10"/>
  <c r="H736" i="10"/>
  <c r="H735" i="10"/>
  <c r="H734" i="10"/>
  <c r="N733" i="10"/>
  <c r="M733" i="10"/>
  <c r="L733" i="10"/>
  <c r="K733" i="10"/>
  <c r="J733" i="10"/>
  <c r="I733" i="10"/>
  <c r="H732" i="10"/>
  <c r="H731" i="10"/>
  <c r="H730" i="10"/>
  <c r="H729" i="10"/>
  <c r="N728" i="10"/>
  <c r="M728" i="10"/>
  <c r="L728" i="10"/>
  <c r="K728" i="10"/>
  <c r="J728" i="10"/>
  <c r="I728" i="10"/>
  <c r="H727" i="10"/>
  <c r="H726" i="10"/>
  <c r="H725" i="10"/>
  <c r="H724" i="10"/>
  <c r="N723" i="10"/>
  <c r="M723" i="10"/>
  <c r="L723" i="10"/>
  <c r="K723" i="10"/>
  <c r="J723" i="10"/>
  <c r="I723" i="10"/>
  <c r="H722" i="10"/>
  <c r="H721" i="10"/>
  <c r="H720" i="10"/>
  <c r="H719" i="10"/>
  <c r="N718" i="10"/>
  <c r="M718" i="10"/>
  <c r="L718" i="10"/>
  <c r="K718" i="10"/>
  <c r="J718" i="10"/>
  <c r="I718" i="10"/>
  <c r="H717" i="10"/>
  <c r="H716" i="10"/>
  <c r="H715" i="10"/>
  <c r="H714" i="10"/>
  <c r="N713" i="10"/>
  <c r="M713" i="10"/>
  <c r="L713" i="10"/>
  <c r="K713" i="10"/>
  <c r="J713" i="10"/>
  <c r="I713" i="10"/>
  <c r="H712" i="10"/>
  <c r="H711" i="10"/>
  <c r="H710" i="10"/>
  <c r="H709" i="10"/>
  <c r="N708" i="10"/>
  <c r="M708" i="10"/>
  <c r="L708" i="10"/>
  <c r="K708" i="10"/>
  <c r="J708" i="10"/>
  <c r="I708" i="10"/>
  <c r="H707" i="10"/>
  <c r="H706" i="10"/>
  <c r="H705" i="10"/>
  <c r="H704" i="10"/>
  <c r="N703" i="10"/>
  <c r="M703" i="10"/>
  <c r="L703" i="10"/>
  <c r="K703" i="10"/>
  <c r="J703" i="10"/>
  <c r="I703" i="10"/>
  <c r="H702" i="10"/>
  <c r="H701" i="10"/>
  <c r="H700" i="10"/>
  <c r="H699" i="10"/>
  <c r="N698" i="10"/>
  <c r="M698" i="10"/>
  <c r="L698" i="10"/>
  <c r="K698" i="10"/>
  <c r="J698" i="10"/>
  <c r="I698" i="10"/>
  <c r="H697" i="10"/>
  <c r="H696" i="10"/>
  <c r="H695" i="10"/>
  <c r="H694" i="10"/>
  <c r="N693" i="10"/>
  <c r="M693" i="10"/>
  <c r="L693" i="10"/>
  <c r="K693" i="10"/>
  <c r="J693" i="10"/>
  <c r="I693" i="10"/>
  <c r="H692" i="10"/>
  <c r="H691" i="10"/>
  <c r="H690" i="10"/>
  <c r="H689" i="10"/>
  <c r="N688" i="10"/>
  <c r="M688" i="10"/>
  <c r="L688" i="10"/>
  <c r="K688" i="10"/>
  <c r="J688" i="10"/>
  <c r="I688" i="10"/>
  <c r="H687" i="10"/>
  <c r="H686" i="10"/>
  <c r="H685" i="10"/>
  <c r="H684" i="10"/>
  <c r="N683" i="10"/>
  <c r="M683" i="10"/>
  <c r="L683" i="10"/>
  <c r="K683" i="10"/>
  <c r="J683" i="10"/>
  <c r="I683" i="10"/>
  <c r="H682" i="10"/>
  <c r="H681" i="10"/>
  <c r="H680" i="10"/>
  <c r="H679" i="10"/>
  <c r="N678" i="10"/>
  <c r="M678" i="10"/>
  <c r="L678" i="10"/>
  <c r="K678" i="10"/>
  <c r="J678" i="10"/>
  <c r="I678" i="10"/>
  <c r="H677" i="10"/>
  <c r="H676" i="10"/>
  <c r="H675" i="10"/>
  <c r="H674" i="10"/>
  <c r="N673" i="10"/>
  <c r="M673" i="10"/>
  <c r="L673" i="10"/>
  <c r="K673" i="10"/>
  <c r="J673" i="10"/>
  <c r="I673" i="10"/>
  <c r="H672" i="10"/>
  <c r="H671" i="10"/>
  <c r="H670" i="10"/>
  <c r="H669" i="10"/>
  <c r="N668" i="10"/>
  <c r="M668" i="10"/>
  <c r="L668" i="10"/>
  <c r="K668" i="10"/>
  <c r="J668" i="10"/>
  <c r="I668" i="10"/>
  <c r="H661" i="10"/>
  <c r="H660" i="10"/>
  <c r="H659" i="10"/>
  <c r="H658" i="10"/>
  <c r="N657" i="10"/>
  <c r="M657" i="10"/>
  <c r="L657" i="10"/>
  <c r="K657" i="10"/>
  <c r="J657" i="10"/>
  <c r="I657" i="10"/>
  <c r="H656" i="10"/>
  <c r="H655" i="10"/>
  <c r="H654" i="10"/>
  <c r="H653" i="10"/>
  <c r="N652" i="10"/>
  <c r="M652" i="10"/>
  <c r="L652" i="10"/>
  <c r="K652" i="10"/>
  <c r="J652" i="10"/>
  <c r="I652" i="10"/>
  <c r="H651" i="10"/>
  <c r="H650" i="10"/>
  <c r="H649" i="10"/>
  <c r="H648" i="10"/>
  <c r="N647" i="10"/>
  <c r="M647" i="10"/>
  <c r="L647" i="10"/>
  <c r="K647" i="10"/>
  <c r="J647" i="10"/>
  <c r="I647" i="10"/>
  <c r="H646" i="10"/>
  <c r="H645" i="10"/>
  <c r="H644" i="10"/>
  <c r="H643" i="10"/>
  <c r="N642" i="10"/>
  <c r="M642" i="10"/>
  <c r="L642" i="10"/>
  <c r="K642" i="10"/>
  <c r="J642" i="10"/>
  <c r="I642" i="10"/>
  <c r="H641" i="10"/>
  <c r="H640" i="10"/>
  <c r="H639" i="10"/>
  <c r="H638" i="10"/>
  <c r="N637" i="10"/>
  <c r="M637" i="10"/>
  <c r="L637" i="10"/>
  <c r="K637" i="10"/>
  <c r="J637" i="10"/>
  <c r="I637" i="10"/>
  <c r="H636" i="10"/>
  <c r="H635" i="10"/>
  <c r="H634" i="10"/>
  <c r="H633" i="10"/>
  <c r="N632" i="10"/>
  <c r="M632" i="10"/>
  <c r="L632" i="10"/>
  <c r="K632" i="10"/>
  <c r="J632" i="10"/>
  <c r="I632" i="10"/>
  <c r="H631" i="10"/>
  <c r="H630" i="10"/>
  <c r="H629" i="10"/>
  <c r="H628" i="10"/>
  <c r="N627" i="10"/>
  <c r="M627" i="10"/>
  <c r="L627" i="10"/>
  <c r="K627" i="10"/>
  <c r="J627" i="10"/>
  <c r="I627" i="10"/>
  <c r="H626" i="10"/>
  <c r="H625" i="10"/>
  <c r="H624" i="10"/>
  <c r="H623" i="10"/>
  <c r="N622" i="10"/>
  <c r="M622" i="10"/>
  <c r="L622" i="10"/>
  <c r="K622" i="10"/>
  <c r="J622" i="10"/>
  <c r="I622" i="10"/>
  <c r="H621" i="10"/>
  <c r="H620" i="10"/>
  <c r="H619" i="10"/>
  <c r="H618" i="10"/>
  <c r="N617" i="10"/>
  <c r="M617" i="10"/>
  <c r="L617" i="10"/>
  <c r="K617" i="10"/>
  <c r="J617" i="10"/>
  <c r="I617" i="10"/>
  <c r="H616" i="10"/>
  <c r="H615" i="10"/>
  <c r="H614" i="10"/>
  <c r="H613" i="10"/>
  <c r="N612" i="10"/>
  <c r="M612" i="10"/>
  <c r="L612" i="10"/>
  <c r="K612" i="10"/>
  <c r="J612" i="10"/>
  <c r="I612" i="10"/>
  <c r="H611" i="10"/>
  <c r="H610" i="10"/>
  <c r="H609" i="10"/>
  <c r="H608" i="10"/>
  <c r="N607" i="10"/>
  <c r="M607" i="10"/>
  <c r="L607" i="10"/>
  <c r="K607" i="10"/>
  <c r="J607" i="10"/>
  <c r="I607" i="10"/>
  <c r="H606" i="10"/>
  <c r="H605" i="10"/>
  <c r="H604" i="10"/>
  <c r="H603" i="10"/>
  <c r="N602" i="10"/>
  <c r="M602" i="10"/>
  <c r="L602" i="10"/>
  <c r="K602" i="10"/>
  <c r="J602" i="10"/>
  <c r="I602" i="10"/>
  <c r="H601" i="10"/>
  <c r="H600" i="10"/>
  <c r="H599" i="10"/>
  <c r="H598" i="10"/>
  <c r="N597" i="10"/>
  <c r="M597" i="10"/>
  <c r="L597" i="10"/>
  <c r="K597" i="10"/>
  <c r="J597" i="10"/>
  <c r="I597" i="10"/>
  <c r="H596" i="10"/>
  <c r="H595" i="10"/>
  <c r="H594" i="10"/>
  <c r="H593" i="10"/>
  <c r="N592" i="10"/>
  <c r="M592" i="10"/>
  <c r="L592" i="10"/>
  <c r="K592" i="10"/>
  <c r="J592" i="10"/>
  <c r="I592" i="10"/>
  <c r="H591" i="10"/>
  <c r="H590" i="10"/>
  <c r="H589" i="10"/>
  <c r="H588" i="10"/>
  <c r="N587" i="10"/>
  <c r="M587" i="10"/>
  <c r="L587" i="10"/>
  <c r="K587" i="10"/>
  <c r="J587" i="10"/>
  <c r="I587" i="10"/>
  <c r="H580" i="10"/>
  <c r="H579" i="10"/>
  <c r="H578" i="10"/>
  <c r="H577" i="10"/>
  <c r="N576" i="10"/>
  <c r="M576" i="10"/>
  <c r="L576" i="10"/>
  <c r="K576" i="10"/>
  <c r="J576" i="10"/>
  <c r="I576" i="10"/>
  <c r="H575" i="10"/>
  <c r="H574" i="10"/>
  <c r="H573" i="10"/>
  <c r="H572" i="10"/>
  <c r="N571" i="10"/>
  <c r="M571" i="10"/>
  <c r="L571" i="10"/>
  <c r="K571" i="10"/>
  <c r="J571" i="10"/>
  <c r="I571" i="10"/>
  <c r="H570" i="10"/>
  <c r="H569" i="10"/>
  <c r="H568" i="10"/>
  <c r="H567" i="10"/>
  <c r="N566" i="10"/>
  <c r="M566" i="10"/>
  <c r="L566" i="10"/>
  <c r="K566" i="10"/>
  <c r="J566" i="10"/>
  <c r="I566" i="10"/>
  <c r="H565" i="10"/>
  <c r="H564" i="10"/>
  <c r="H563" i="10"/>
  <c r="H562" i="10"/>
  <c r="N561" i="10"/>
  <c r="M561" i="10"/>
  <c r="L561" i="10"/>
  <c r="K561" i="10"/>
  <c r="J561" i="10"/>
  <c r="I561" i="10"/>
  <c r="H560" i="10"/>
  <c r="H559" i="10"/>
  <c r="H558" i="10"/>
  <c r="H557" i="10"/>
  <c r="N556" i="10"/>
  <c r="M556" i="10"/>
  <c r="L556" i="10"/>
  <c r="K556" i="10"/>
  <c r="J556" i="10"/>
  <c r="I556" i="10"/>
  <c r="H555" i="10"/>
  <c r="H554" i="10"/>
  <c r="H553" i="10"/>
  <c r="H552" i="10"/>
  <c r="N551" i="10"/>
  <c r="M551" i="10"/>
  <c r="L551" i="10"/>
  <c r="K551" i="10"/>
  <c r="J551" i="10"/>
  <c r="I551" i="10"/>
  <c r="H544" i="10"/>
  <c r="H543" i="10"/>
  <c r="H542" i="10"/>
  <c r="H541" i="10"/>
  <c r="N540" i="10"/>
  <c r="M540" i="10"/>
  <c r="L540" i="10"/>
  <c r="K540" i="10"/>
  <c r="J540" i="10"/>
  <c r="I540" i="10"/>
  <c r="H539" i="10"/>
  <c r="H538" i="10"/>
  <c r="H537" i="10"/>
  <c r="H536" i="10"/>
  <c r="N535" i="10"/>
  <c r="M535" i="10"/>
  <c r="L535" i="10"/>
  <c r="K535" i="10"/>
  <c r="J535" i="10"/>
  <c r="I535" i="10"/>
  <c r="H534" i="10"/>
  <c r="H533" i="10"/>
  <c r="H532" i="10"/>
  <c r="H531" i="10"/>
  <c r="N530" i="10"/>
  <c r="M530" i="10"/>
  <c r="L530" i="10"/>
  <c r="K530" i="10"/>
  <c r="J530" i="10"/>
  <c r="I530" i="10"/>
  <c r="H529" i="10"/>
  <c r="H528" i="10"/>
  <c r="H527" i="10"/>
  <c r="H526" i="10"/>
  <c r="N525" i="10"/>
  <c r="M525" i="10"/>
  <c r="L525" i="10"/>
  <c r="K525" i="10"/>
  <c r="J525" i="10"/>
  <c r="I525" i="10"/>
  <c r="H524" i="10"/>
  <c r="H523" i="10"/>
  <c r="H522" i="10"/>
  <c r="H521" i="10"/>
  <c r="N520" i="10"/>
  <c r="M520" i="10"/>
  <c r="L520" i="10"/>
  <c r="K520" i="10"/>
  <c r="J520" i="10"/>
  <c r="I520" i="10"/>
  <c r="H519" i="10"/>
  <c r="H518" i="10"/>
  <c r="H517" i="10"/>
  <c r="H516" i="10"/>
  <c r="N515" i="10"/>
  <c r="M515" i="10"/>
  <c r="L515" i="10"/>
  <c r="K515" i="10"/>
  <c r="J515" i="10"/>
  <c r="I515" i="10"/>
  <c r="H514" i="10"/>
  <c r="H513" i="10"/>
  <c r="H512" i="10"/>
  <c r="H511" i="10"/>
  <c r="N510" i="10"/>
  <c r="M510" i="10"/>
  <c r="L510" i="10"/>
  <c r="K510" i="10"/>
  <c r="J510" i="10"/>
  <c r="I510" i="10"/>
  <c r="H509" i="10"/>
  <c r="H508" i="10"/>
  <c r="H507" i="10"/>
  <c r="H506" i="10"/>
  <c r="N505" i="10"/>
  <c r="M505" i="10"/>
  <c r="L505" i="10"/>
  <c r="K505" i="10"/>
  <c r="J505" i="10"/>
  <c r="I505" i="10"/>
  <c r="H504" i="10"/>
  <c r="H503" i="10"/>
  <c r="H502" i="10"/>
  <c r="H501" i="10"/>
  <c r="N500" i="10"/>
  <c r="M500" i="10"/>
  <c r="L500" i="10"/>
  <c r="K500" i="10"/>
  <c r="J500" i="10"/>
  <c r="I500" i="10"/>
  <c r="H499" i="10"/>
  <c r="H498" i="10"/>
  <c r="H497" i="10"/>
  <c r="H496" i="10"/>
  <c r="N495" i="10"/>
  <c r="M495" i="10"/>
  <c r="L495" i="10"/>
  <c r="K495" i="10"/>
  <c r="J495" i="10"/>
  <c r="I495" i="10"/>
  <c r="H494" i="10"/>
  <c r="H493" i="10"/>
  <c r="H492" i="10"/>
  <c r="H491" i="10"/>
  <c r="N490" i="10"/>
  <c r="M490" i="10"/>
  <c r="L490" i="10"/>
  <c r="K490" i="10"/>
  <c r="J490" i="10"/>
  <c r="I490" i="10"/>
  <c r="H489" i="10"/>
  <c r="H488" i="10"/>
  <c r="H487" i="10"/>
  <c r="H486" i="10"/>
  <c r="N485" i="10"/>
  <c r="M485" i="10"/>
  <c r="L485" i="10"/>
  <c r="K485" i="10"/>
  <c r="J485" i="10"/>
  <c r="I485" i="10"/>
  <c r="H484" i="10"/>
  <c r="H483" i="10"/>
  <c r="H482" i="10"/>
  <c r="H481" i="10"/>
  <c r="N480" i="10"/>
  <c r="M480" i="10"/>
  <c r="L480" i="10"/>
  <c r="K480" i="10"/>
  <c r="J480" i="10"/>
  <c r="I480" i="10"/>
  <c r="H479" i="10"/>
  <c r="H478" i="10"/>
  <c r="H477" i="10"/>
  <c r="H476" i="10"/>
  <c r="N475" i="10"/>
  <c r="M475" i="10"/>
  <c r="L475" i="10"/>
  <c r="K475" i="10"/>
  <c r="J475" i="10"/>
  <c r="I475" i="10"/>
  <c r="H468" i="10"/>
  <c r="H467" i="10"/>
  <c r="H466" i="10"/>
  <c r="H465" i="10"/>
  <c r="N464" i="10"/>
  <c r="M464" i="10"/>
  <c r="L464" i="10"/>
  <c r="K464" i="10"/>
  <c r="J464" i="10"/>
  <c r="I464" i="10"/>
  <c r="H463" i="10"/>
  <c r="H462" i="10"/>
  <c r="H461" i="10"/>
  <c r="H460" i="10"/>
  <c r="N459" i="10"/>
  <c r="M459" i="10"/>
  <c r="L459" i="10"/>
  <c r="K459" i="10"/>
  <c r="J459" i="10"/>
  <c r="I459" i="10"/>
  <c r="H458" i="10"/>
  <c r="H457" i="10"/>
  <c r="H456" i="10"/>
  <c r="H455" i="10"/>
  <c r="N454" i="10"/>
  <c r="M454" i="10"/>
  <c r="L454" i="10"/>
  <c r="K454" i="10"/>
  <c r="J454" i="10"/>
  <c r="I454" i="10"/>
  <c r="H453" i="10"/>
  <c r="H452" i="10"/>
  <c r="H451" i="10"/>
  <c r="H450" i="10"/>
  <c r="N449" i="10"/>
  <c r="M449" i="10"/>
  <c r="L449" i="10"/>
  <c r="K449" i="10"/>
  <c r="J449" i="10"/>
  <c r="I449" i="10"/>
  <c r="H448" i="10"/>
  <c r="H447" i="10"/>
  <c r="H446" i="10"/>
  <c r="H445" i="10"/>
  <c r="N444" i="10"/>
  <c r="M444" i="10"/>
  <c r="L444" i="10"/>
  <c r="K444" i="10"/>
  <c r="J444" i="10"/>
  <c r="I444" i="10"/>
  <c r="H443" i="10"/>
  <c r="H442" i="10"/>
  <c r="H441" i="10"/>
  <c r="H440" i="10"/>
  <c r="N439" i="10"/>
  <c r="M439" i="10"/>
  <c r="L439" i="10"/>
  <c r="K439" i="10"/>
  <c r="J439" i="10"/>
  <c r="I439" i="10"/>
  <c r="H438" i="10"/>
  <c r="H437" i="10"/>
  <c r="H436" i="10"/>
  <c r="H435" i="10"/>
  <c r="N434" i="10"/>
  <c r="M434" i="10"/>
  <c r="L434" i="10"/>
  <c r="K434" i="10"/>
  <c r="J434" i="10"/>
  <c r="I434" i="10"/>
  <c r="H433" i="10"/>
  <c r="H432" i="10"/>
  <c r="H431" i="10"/>
  <c r="H430" i="10"/>
  <c r="N429" i="10"/>
  <c r="M429" i="10"/>
  <c r="L429" i="10"/>
  <c r="K429" i="10"/>
  <c r="J429" i="10"/>
  <c r="I429" i="10"/>
  <c r="H428" i="10"/>
  <c r="H427" i="10"/>
  <c r="H426" i="10"/>
  <c r="H425" i="10"/>
  <c r="N424" i="10"/>
  <c r="M424" i="10"/>
  <c r="L424" i="10"/>
  <c r="K424" i="10"/>
  <c r="J424" i="10"/>
  <c r="I424" i="10"/>
  <c r="H423" i="10"/>
  <c r="H422" i="10"/>
  <c r="H421" i="10"/>
  <c r="H420" i="10"/>
  <c r="N419" i="10"/>
  <c r="M419" i="10"/>
  <c r="L419" i="10"/>
  <c r="K419" i="10"/>
  <c r="J419" i="10"/>
  <c r="I419" i="10"/>
  <c r="H418" i="10"/>
  <c r="H417" i="10"/>
  <c r="H416" i="10"/>
  <c r="H415" i="10"/>
  <c r="N414" i="10"/>
  <c r="M414" i="10"/>
  <c r="L414" i="10"/>
  <c r="K414" i="10"/>
  <c r="J414" i="10"/>
  <c r="I414" i="10"/>
  <c r="H413" i="10"/>
  <c r="H412" i="10"/>
  <c r="H411" i="10"/>
  <c r="H410" i="10"/>
  <c r="N409" i="10"/>
  <c r="M409" i="10"/>
  <c r="L409" i="10"/>
  <c r="K409" i="10"/>
  <c r="J409" i="10"/>
  <c r="I409" i="10"/>
  <c r="H408" i="10"/>
  <c r="H407" i="10"/>
  <c r="H406" i="10"/>
  <c r="H405" i="10"/>
  <c r="N404" i="10"/>
  <c r="M404" i="10"/>
  <c r="L404" i="10"/>
  <c r="K404" i="10"/>
  <c r="J404" i="10"/>
  <c r="I404" i="10"/>
  <c r="H403" i="10"/>
  <c r="H402" i="10"/>
  <c r="H401" i="10"/>
  <c r="H400" i="10"/>
  <c r="N399" i="10"/>
  <c r="M399" i="10"/>
  <c r="L399" i="10"/>
  <c r="K399" i="10"/>
  <c r="J399" i="10"/>
  <c r="I399" i="10"/>
  <c r="H392" i="10"/>
  <c r="H391" i="10"/>
  <c r="H390" i="10"/>
  <c r="H389" i="10"/>
  <c r="N388" i="10"/>
  <c r="M388" i="10"/>
  <c r="L388" i="10"/>
  <c r="K388" i="10"/>
  <c r="J388" i="10"/>
  <c r="I388" i="10"/>
  <c r="H387" i="10"/>
  <c r="H386" i="10"/>
  <c r="H385" i="10"/>
  <c r="H384" i="10"/>
  <c r="H383" i="10"/>
  <c r="H382" i="10"/>
  <c r="H381" i="10"/>
  <c r="H380" i="10"/>
  <c r="H379" i="10"/>
  <c r="H378" i="10"/>
  <c r="H377" i="10"/>
  <c r="H376" i="10"/>
  <c r="H375" i="10"/>
  <c r="H374" i="10"/>
  <c r="H373" i="10"/>
  <c r="H372" i="10"/>
  <c r="H371" i="10"/>
  <c r="H370" i="10"/>
  <c r="H369" i="10"/>
  <c r="H368" i="10"/>
  <c r="H367" i="10"/>
  <c r="H366" i="10"/>
  <c r="H365" i="10"/>
  <c r="H364" i="10"/>
  <c r="H363" i="10"/>
  <c r="H362" i="10"/>
  <c r="H361" i="10"/>
  <c r="H360" i="10"/>
  <c r="H359" i="10"/>
  <c r="H358" i="10"/>
  <c r="H357" i="10"/>
  <c r="H356" i="10"/>
  <c r="H355" i="10"/>
  <c r="H354" i="10"/>
  <c r="H353" i="10"/>
  <c r="H352" i="10"/>
  <c r="H351" i="10"/>
  <c r="H350" i="10"/>
  <c r="H349" i="10"/>
  <c r="H348" i="10"/>
  <c r="H347" i="10"/>
  <c r="H346" i="10"/>
  <c r="H345" i="10"/>
  <c r="H344" i="10"/>
  <c r="H343" i="10"/>
  <c r="H342" i="10"/>
  <c r="H341" i="10"/>
  <c r="H340" i="10"/>
  <c r="H339" i="10"/>
  <c r="N338" i="10"/>
  <c r="M338" i="10"/>
  <c r="L338" i="10"/>
  <c r="K338" i="10"/>
  <c r="J338" i="10"/>
  <c r="I338" i="10"/>
  <c r="H331" i="10"/>
  <c r="H330" i="10"/>
  <c r="H329" i="10"/>
  <c r="H328" i="10"/>
  <c r="N327" i="10"/>
  <c r="M327" i="10"/>
  <c r="L327" i="10"/>
  <c r="K327" i="10"/>
  <c r="J327" i="10"/>
  <c r="H326" i="10"/>
  <c r="H325" i="10"/>
  <c r="H324" i="10"/>
  <c r="H323" i="10"/>
  <c r="N322" i="10"/>
  <c r="M322" i="10"/>
  <c r="L322" i="10"/>
  <c r="K322" i="10"/>
  <c r="J322" i="10"/>
  <c r="H321" i="10"/>
  <c r="H320" i="10"/>
  <c r="H319" i="10"/>
  <c r="H318" i="10"/>
  <c r="N317" i="10"/>
  <c r="M317" i="10"/>
  <c r="L317" i="10"/>
  <c r="K317" i="10"/>
  <c r="J317" i="10"/>
  <c r="I317" i="10"/>
  <c r="H316" i="10"/>
  <c r="H315" i="10"/>
  <c r="H314" i="10"/>
  <c r="H313" i="10"/>
  <c r="N312" i="10"/>
  <c r="M312" i="10"/>
  <c r="L312" i="10"/>
  <c r="K312" i="10"/>
  <c r="J312" i="10"/>
  <c r="I312" i="10"/>
  <c r="H311" i="10"/>
  <c r="H310" i="10"/>
  <c r="H309" i="10"/>
  <c r="H308" i="10"/>
  <c r="N307" i="10"/>
  <c r="M307" i="10"/>
  <c r="L307" i="10"/>
  <c r="K307" i="10"/>
  <c r="J307" i="10"/>
  <c r="I307" i="10"/>
  <c r="H306" i="10"/>
  <c r="H305" i="10"/>
  <c r="H304" i="10"/>
  <c r="H303" i="10"/>
  <c r="N302" i="10"/>
  <c r="M302" i="10"/>
  <c r="L302" i="10"/>
  <c r="K302" i="10"/>
  <c r="J302" i="10"/>
  <c r="I302" i="10"/>
  <c r="H301" i="10"/>
  <c r="H300" i="10"/>
  <c r="H299" i="10"/>
  <c r="H298" i="10"/>
  <c r="N297" i="10"/>
  <c r="M297" i="10"/>
  <c r="L297" i="10"/>
  <c r="K297" i="10"/>
  <c r="J297" i="10"/>
  <c r="I297" i="10"/>
  <c r="H296" i="10"/>
  <c r="H295" i="10"/>
  <c r="H294" i="10"/>
  <c r="H293" i="10"/>
  <c r="N292" i="10"/>
  <c r="M292" i="10"/>
  <c r="L292" i="10"/>
  <c r="K292" i="10"/>
  <c r="J292" i="10"/>
  <c r="I292" i="10"/>
  <c r="H291" i="10"/>
  <c r="H290" i="10"/>
  <c r="H289" i="10"/>
  <c r="H288" i="10"/>
  <c r="N287" i="10"/>
  <c r="M287" i="10"/>
  <c r="L287" i="10"/>
  <c r="K287" i="10"/>
  <c r="J287" i="10"/>
  <c r="I287" i="10"/>
  <c r="H286" i="10"/>
  <c r="H285" i="10"/>
  <c r="H284" i="10"/>
  <c r="H283" i="10"/>
  <c r="N282" i="10"/>
  <c r="M282" i="10"/>
  <c r="L282" i="10"/>
  <c r="K282" i="10"/>
  <c r="J282" i="10"/>
  <c r="I282" i="10"/>
  <c r="H281" i="10"/>
  <c r="H280" i="10"/>
  <c r="H279" i="10"/>
  <c r="H278" i="10"/>
  <c r="N277" i="10"/>
  <c r="M277" i="10"/>
  <c r="L277" i="10"/>
  <c r="K277" i="10"/>
  <c r="J277" i="10"/>
  <c r="I277" i="10"/>
  <c r="H276" i="10"/>
  <c r="H275" i="10"/>
  <c r="H274" i="10"/>
  <c r="H273" i="10"/>
  <c r="N272" i="10"/>
  <c r="M272" i="10"/>
  <c r="L272" i="10"/>
  <c r="K272" i="10"/>
  <c r="J272" i="10"/>
  <c r="I272" i="10"/>
  <c r="H271" i="10"/>
  <c r="H270" i="10"/>
  <c r="H269" i="10"/>
  <c r="H268" i="10"/>
  <c r="N267" i="10"/>
  <c r="M267" i="10"/>
  <c r="L267" i="10"/>
  <c r="K267" i="10"/>
  <c r="J267" i="10"/>
  <c r="I267" i="10"/>
  <c r="H266" i="10"/>
  <c r="H265" i="10"/>
  <c r="H264" i="10"/>
  <c r="H263" i="10"/>
  <c r="N262" i="10"/>
  <c r="M262" i="10"/>
  <c r="L262" i="10"/>
  <c r="K262" i="10"/>
  <c r="J262" i="10"/>
  <c r="I262" i="10"/>
  <c r="H261" i="10"/>
  <c r="H260" i="10"/>
  <c r="H259" i="10"/>
  <c r="H258" i="10"/>
  <c r="N257" i="10"/>
  <c r="M257" i="10"/>
  <c r="L257" i="10"/>
  <c r="K257" i="10"/>
  <c r="J257" i="10"/>
  <c r="I257" i="10"/>
  <c r="H256" i="10"/>
  <c r="H255" i="10"/>
  <c r="H254" i="10"/>
  <c r="H253" i="10"/>
  <c r="N252" i="10"/>
  <c r="M252" i="10"/>
  <c r="L252" i="10"/>
  <c r="K252" i="10"/>
  <c r="J252" i="10"/>
  <c r="I252" i="10"/>
  <c r="H245" i="10"/>
  <c r="H244" i="10"/>
  <c r="H243" i="10"/>
  <c r="H242" i="10"/>
  <c r="N241" i="10"/>
  <c r="M241" i="10"/>
  <c r="L241" i="10"/>
  <c r="K241" i="10"/>
  <c r="J241" i="10"/>
  <c r="I241" i="10"/>
  <c r="H240" i="10"/>
  <c r="H239" i="10"/>
  <c r="H238" i="10"/>
  <c r="H237" i="10"/>
  <c r="N236" i="10"/>
  <c r="M236" i="10"/>
  <c r="L236" i="10"/>
  <c r="K236" i="10"/>
  <c r="J236" i="10"/>
  <c r="I236" i="10"/>
  <c r="H235" i="10"/>
  <c r="H234" i="10"/>
  <c r="H233" i="10"/>
  <c r="H232" i="10"/>
  <c r="N231" i="10"/>
  <c r="M231" i="10"/>
  <c r="L231" i="10"/>
  <c r="K231" i="10"/>
  <c r="J231" i="10"/>
  <c r="I231" i="10"/>
  <c r="H230" i="10"/>
  <c r="H229" i="10"/>
  <c r="H228" i="10"/>
  <c r="H227" i="10"/>
  <c r="N226" i="10"/>
  <c r="M226" i="10"/>
  <c r="L226" i="10"/>
  <c r="K226" i="10"/>
  <c r="J226" i="10"/>
  <c r="I226" i="10"/>
  <c r="H225" i="10"/>
  <c r="H224" i="10"/>
  <c r="H223" i="10"/>
  <c r="H222" i="10"/>
  <c r="N221" i="10"/>
  <c r="M221" i="10"/>
  <c r="L221" i="10"/>
  <c r="K221" i="10"/>
  <c r="J221" i="10"/>
  <c r="I221" i="10"/>
  <c r="H220" i="10"/>
  <c r="H219" i="10"/>
  <c r="H218" i="10"/>
  <c r="H217" i="10"/>
  <c r="N216" i="10"/>
  <c r="M216" i="10"/>
  <c r="L216" i="10"/>
  <c r="K216" i="10"/>
  <c r="J216" i="10"/>
  <c r="I216" i="10"/>
  <c r="H215" i="10"/>
  <c r="H214" i="10"/>
  <c r="H213" i="10"/>
  <c r="H212" i="10"/>
  <c r="N211" i="10"/>
  <c r="M211" i="10"/>
  <c r="L211" i="10"/>
  <c r="K211" i="10"/>
  <c r="J211" i="10"/>
  <c r="I211" i="10"/>
  <c r="H210" i="10"/>
  <c r="H209" i="10"/>
  <c r="H208" i="10"/>
  <c r="H207" i="10"/>
  <c r="N206" i="10"/>
  <c r="M206" i="10"/>
  <c r="L206" i="10"/>
  <c r="K206" i="10"/>
  <c r="J206" i="10"/>
  <c r="I206" i="10"/>
  <c r="H205" i="10"/>
  <c r="H204" i="10"/>
  <c r="H203" i="10"/>
  <c r="H202" i="10"/>
  <c r="N201" i="10"/>
  <c r="M201" i="10"/>
  <c r="L201" i="10"/>
  <c r="K201" i="10"/>
  <c r="J201" i="10"/>
  <c r="I201" i="10"/>
  <c r="H200" i="10"/>
  <c r="H199" i="10"/>
  <c r="H198" i="10"/>
  <c r="H197" i="10"/>
  <c r="N196" i="10"/>
  <c r="M196" i="10"/>
  <c r="L196" i="10"/>
  <c r="K196" i="10"/>
  <c r="J196" i="10"/>
  <c r="I196" i="10"/>
  <c r="H195" i="10"/>
  <c r="H194" i="10"/>
  <c r="H193" i="10"/>
  <c r="H192" i="10"/>
  <c r="N191" i="10"/>
  <c r="M191" i="10"/>
  <c r="L191" i="10"/>
  <c r="K191" i="10"/>
  <c r="J191" i="10"/>
  <c r="I191" i="10"/>
  <c r="H190" i="10"/>
  <c r="H189" i="10"/>
  <c r="H188" i="10"/>
  <c r="H187" i="10"/>
  <c r="N186" i="10"/>
  <c r="M186" i="10"/>
  <c r="L186" i="10"/>
  <c r="K186" i="10"/>
  <c r="J186" i="10"/>
  <c r="I186" i="10"/>
  <c r="H185" i="10"/>
  <c r="H184" i="10"/>
  <c r="H183" i="10"/>
  <c r="H182" i="10"/>
  <c r="N181" i="10"/>
  <c r="M181" i="10"/>
  <c r="L181" i="10"/>
  <c r="K181" i="10"/>
  <c r="J181" i="10"/>
  <c r="I181" i="10"/>
  <c r="H180" i="10"/>
  <c r="H179" i="10"/>
  <c r="H178" i="10"/>
  <c r="H177" i="10"/>
  <c r="N176" i="10"/>
  <c r="M176" i="10"/>
  <c r="L176" i="10"/>
  <c r="K176" i="10"/>
  <c r="J176" i="10"/>
  <c r="I176" i="10"/>
  <c r="H175" i="10"/>
  <c r="H174" i="10"/>
  <c r="H173" i="10"/>
  <c r="H172" i="10"/>
  <c r="N171" i="10"/>
  <c r="M171" i="10"/>
  <c r="L171" i="10"/>
  <c r="K171" i="10"/>
  <c r="J171" i="10"/>
  <c r="I171" i="10"/>
  <c r="H170" i="10"/>
  <c r="H169" i="10"/>
  <c r="H168" i="10"/>
  <c r="H167" i="10"/>
  <c r="N166" i="10"/>
  <c r="M166" i="10"/>
  <c r="L166" i="10"/>
  <c r="K166" i="10"/>
  <c r="J166" i="10"/>
  <c r="I166" i="10"/>
  <c r="H165" i="10"/>
  <c r="H164" i="10"/>
  <c r="H163" i="10"/>
  <c r="H162" i="10"/>
  <c r="N161" i="10"/>
  <c r="M161" i="10"/>
  <c r="L161" i="10"/>
  <c r="K161" i="10"/>
  <c r="J161" i="10"/>
  <c r="I161" i="10"/>
  <c r="H2236" i="9"/>
  <c r="H2235" i="9"/>
  <c r="H2234" i="9"/>
  <c r="H2233" i="9"/>
  <c r="N2232" i="9"/>
  <c r="M2232" i="9"/>
  <c r="L2232" i="9"/>
  <c r="K2232" i="9"/>
  <c r="J2232" i="9"/>
  <c r="I2232" i="9"/>
  <c r="H2231" i="9"/>
  <c r="H2230" i="9"/>
  <c r="H2229" i="9"/>
  <c r="H2228" i="9"/>
  <c r="N2227" i="9"/>
  <c r="M2227" i="9"/>
  <c r="L2227" i="9"/>
  <c r="K2227" i="9"/>
  <c r="J2227" i="9"/>
  <c r="I2227" i="9"/>
  <c r="H2226" i="9"/>
  <c r="H2225" i="9"/>
  <c r="H2224" i="9"/>
  <c r="H2223" i="9"/>
  <c r="N2222" i="9"/>
  <c r="M2222" i="9"/>
  <c r="L2222" i="9"/>
  <c r="K2222" i="9"/>
  <c r="J2222" i="9"/>
  <c r="I2222" i="9"/>
  <c r="H2221" i="9"/>
  <c r="H2220" i="9"/>
  <c r="H2219" i="9"/>
  <c r="H2218" i="9"/>
  <c r="N2217" i="9"/>
  <c r="M2217" i="9"/>
  <c r="L2217" i="9"/>
  <c r="K2217" i="9"/>
  <c r="J2217" i="9"/>
  <c r="I2217" i="9"/>
  <c r="H2216" i="9"/>
  <c r="H2215" i="9"/>
  <c r="H2214" i="9"/>
  <c r="H2213" i="9"/>
  <c r="N2212" i="9"/>
  <c r="M2212" i="9"/>
  <c r="L2212" i="9"/>
  <c r="K2212" i="9"/>
  <c r="J2212" i="9"/>
  <c r="I2212" i="9"/>
  <c r="H2205" i="9"/>
  <c r="H2204" i="9"/>
  <c r="H2203" i="9"/>
  <c r="H2202" i="9"/>
  <c r="N2201" i="9"/>
  <c r="M2201" i="9"/>
  <c r="L2201" i="9"/>
  <c r="K2201" i="9"/>
  <c r="J2201" i="9"/>
  <c r="I2201" i="9"/>
  <c r="H2200" i="9"/>
  <c r="H2199" i="9"/>
  <c r="H2198" i="9"/>
  <c r="H2197" i="9"/>
  <c r="N2196" i="9"/>
  <c r="M2196" i="9"/>
  <c r="L2196" i="9"/>
  <c r="K2196" i="9"/>
  <c r="J2196" i="9"/>
  <c r="I2196" i="9"/>
  <c r="H2195" i="9"/>
  <c r="H2194" i="9"/>
  <c r="H2193" i="9"/>
  <c r="H2192" i="9"/>
  <c r="N2191" i="9"/>
  <c r="M2191" i="9"/>
  <c r="L2191" i="9"/>
  <c r="K2191" i="9"/>
  <c r="J2191" i="9"/>
  <c r="I2191" i="9"/>
  <c r="H2184" i="9"/>
  <c r="H2183" i="9"/>
  <c r="H2182" i="9"/>
  <c r="H2181" i="9"/>
  <c r="N2180" i="9"/>
  <c r="M2180" i="9"/>
  <c r="L2180" i="9"/>
  <c r="K2180" i="9"/>
  <c r="J2180" i="9"/>
  <c r="I2180" i="9"/>
  <c r="H2179" i="9"/>
  <c r="H2178" i="9"/>
  <c r="H2177" i="9"/>
  <c r="H2176" i="9"/>
  <c r="N2175" i="9"/>
  <c r="M2175" i="9"/>
  <c r="L2175" i="9"/>
  <c r="K2175" i="9"/>
  <c r="J2175" i="9"/>
  <c r="I2175" i="9"/>
  <c r="H2174" i="9"/>
  <c r="H2173" i="9"/>
  <c r="H2172" i="9"/>
  <c r="H2171" i="9"/>
  <c r="N2170" i="9"/>
  <c r="M2170" i="9"/>
  <c r="L2170" i="9"/>
  <c r="K2170" i="9"/>
  <c r="J2170" i="9"/>
  <c r="I2170" i="9"/>
  <c r="H2169" i="9"/>
  <c r="H2168" i="9"/>
  <c r="H2167" i="9"/>
  <c r="H2166" i="9"/>
  <c r="N2165" i="9"/>
  <c r="M2165" i="9"/>
  <c r="L2165" i="9"/>
  <c r="K2165" i="9"/>
  <c r="J2165" i="9"/>
  <c r="I2165" i="9"/>
  <c r="H2164" i="9"/>
  <c r="H2163" i="9"/>
  <c r="H2162" i="9"/>
  <c r="H2161" i="9"/>
  <c r="N2160" i="9"/>
  <c r="M2160" i="9"/>
  <c r="L2160" i="9"/>
  <c r="K2160" i="9"/>
  <c r="J2160" i="9"/>
  <c r="I2160" i="9"/>
  <c r="H2159" i="9"/>
  <c r="H2158" i="9"/>
  <c r="H2157" i="9"/>
  <c r="H2156" i="9"/>
  <c r="N2155" i="9"/>
  <c r="M2155" i="9"/>
  <c r="L2155" i="9"/>
  <c r="K2155" i="9"/>
  <c r="J2155" i="9"/>
  <c r="I2155" i="9"/>
  <c r="H2154" i="9"/>
  <c r="H2153" i="9"/>
  <c r="H2152" i="9"/>
  <c r="H2151" i="9"/>
  <c r="N2150" i="9"/>
  <c r="M2150" i="9"/>
  <c r="L2150" i="9"/>
  <c r="K2150" i="9"/>
  <c r="J2150" i="9"/>
  <c r="I2150" i="9"/>
  <c r="H2149" i="9"/>
  <c r="H2148" i="9"/>
  <c r="H2147" i="9"/>
  <c r="H2146" i="9"/>
  <c r="N2145" i="9"/>
  <c r="M2145" i="9"/>
  <c r="L2145" i="9"/>
  <c r="K2145" i="9"/>
  <c r="J2145" i="9"/>
  <c r="I2145" i="9"/>
  <c r="H2144" i="9"/>
  <c r="H2143" i="9"/>
  <c r="H2142" i="9"/>
  <c r="H2141" i="9"/>
  <c r="N2140" i="9"/>
  <c r="M2140" i="9"/>
  <c r="L2140" i="9"/>
  <c r="K2140" i="9"/>
  <c r="J2140" i="9"/>
  <c r="I2140" i="9"/>
  <c r="H2139" i="9"/>
  <c r="H2138" i="9"/>
  <c r="H2137" i="9"/>
  <c r="H2136" i="9"/>
  <c r="N2135" i="9"/>
  <c r="M2135" i="9"/>
  <c r="L2135" i="9"/>
  <c r="K2135" i="9"/>
  <c r="J2135" i="9"/>
  <c r="I2135" i="9"/>
  <c r="H2134" i="9"/>
  <c r="H2133" i="9"/>
  <c r="H2132" i="9"/>
  <c r="H2131" i="9"/>
  <c r="N2130" i="9"/>
  <c r="M2130" i="9"/>
  <c r="L2130" i="9"/>
  <c r="K2130" i="9"/>
  <c r="J2130" i="9"/>
  <c r="I2130" i="9"/>
  <c r="H2129" i="9"/>
  <c r="H2128" i="9"/>
  <c r="H2127" i="9"/>
  <c r="H2126" i="9"/>
  <c r="N2125" i="9"/>
  <c r="M2125" i="9"/>
  <c r="L2125" i="9"/>
  <c r="K2125" i="9"/>
  <c r="J2125" i="9"/>
  <c r="I2125" i="9"/>
  <c r="H2118" i="9"/>
  <c r="H2117" i="9"/>
  <c r="H2116" i="9"/>
  <c r="H2115" i="9"/>
  <c r="N2114" i="9"/>
  <c r="M2114" i="9"/>
  <c r="L2114" i="9"/>
  <c r="K2114" i="9"/>
  <c r="J2114" i="9"/>
  <c r="I2114" i="9"/>
  <c r="H2113" i="9"/>
  <c r="H2112" i="9"/>
  <c r="H2111" i="9"/>
  <c r="H2110" i="9"/>
  <c r="N2109" i="9"/>
  <c r="M2109" i="9"/>
  <c r="L2109" i="9"/>
  <c r="K2109" i="9"/>
  <c r="J2109" i="9"/>
  <c r="I2109" i="9"/>
  <c r="H2108" i="9"/>
  <c r="H2107" i="9"/>
  <c r="H2106" i="9"/>
  <c r="H2105" i="9"/>
  <c r="N2104" i="9"/>
  <c r="M2104" i="9"/>
  <c r="L2104" i="9"/>
  <c r="K2104" i="9"/>
  <c r="J2104" i="9"/>
  <c r="I2104" i="9"/>
  <c r="H2103" i="9"/>
  <c r="H2102" i="9"/>
  <c r="H2101" i="9"/>
  <c r="H2100" i="9"/>
  <c r="N2099" i="9"/>
  <c r="M2099" i="9"/>
  <c r="L2099" i="9"/>
  <c r="K2099" i="9"/>
  <c r="J2099" i="9"/>
  <c r="I2099" i="9"/>
  <c r="H2098" i="9"/>
  <c r="H2097" i="9"/>
  <c r="H2096" i="9"/>
  <c r="H2095" i="9"/>
  <c r="N2094" i="9"/>
  <c r="M2094" i="9"/>
  <c r="L2094" i="9"/>
  <c r="K2094" i="9"/>
  <c r="J2094" i="9"/>
  <c r="I2094" i="9"/>
  <c r="H2093" i="9"/>
  <c r="H2092" i="9"/>
  <c r="H2091" i="9"/>
  <c r="H2090" i="9"/>
  <c r="N2089" i="9"/>
  <c r="M2089" i="9"/>
  <c r="L2089" i="9"/>
  <c r="K2089" i="9"/>
  <c r="J2089" i="9"/>
  <c r="I2089" i="9"/>
  <c r="H2088" i="9"/>
  <c r="H2087" i="9"/>
  <c r="H2086" i="9"/>
  <c r="H2085" i="9"/>
  <c r="N2084" i="9"/>
  <c r="M2084" i="9"/>
  <c r="L2084" i="9"/>
  <c r="K2084" i="9"/>
  <c r="J2084" i="9"/>
  <c r="I2084" i="9"/>
  <c r="H2083" i="9"/>
  <c r="H2082" i="9"/>
  <c r="H2081" i="9"/>
  <c r="H2080" i="9"/>
  <c r="N2079" i="9"/>
  <c r="M2079" i="9"/>
  <c r="L2079" i="9"/>
  <c r="K2079" i="9"/>
  <c r="J2079" i="9"/>
  <c r="I2079" i="9"/>
  <c r="H2078" i="9"/>
  <c r="H2077" i="9"/>
  <c r="H2076" i="9"/>
  <c r="H2075" i="9"/>
  <c r="N2074" i="9"/>
  <c r="M2074" i="9"/>
  <c r="L2074" i="9"/>
  <c r="K2074" i="9"/>
  <c r="J2074" i="9"/>
  <c r="I2074" i="9"/>
  <c r="H2073" i="9"/>
  <c r="H2072" i="9"/>
  <c r="H2071" i="9"/>
  <c r="H2070" i="9"/>
  <c r="N2069" i="9"/>
  <c r="M2069" i="9"/>
  <c r="L2069" i="9"/>
  <c r="K2069" i="9"/>
  <c r="J2069" i="9"/>
  <c r="I2069" i="9"/>
  <c r="H2068" i="9"/>
  <c r="H2067" i="9"/>
  <c r="H2066" i="9"/>
  <c r="H2065" i="9"/>
  <c r="N2064" i="9"/>
  <c r="M2064" i="9"/>
  <c r="L2064" i="9"/>
  <c r="K2064" i="9"/>
  <c r="J2064" i="9"/>
  <c r="I2064" i="9"/>
  <c r="H2063" i="9"/>
  <c r="H2062" i="9"/>
  <c r="H2061" i="9"/>
  <c r="H2060" i="9"/>
  <c r="N2059" i="9"/>
  <c r="M2059" i="9"/>
  <c r="L2059" i="9"/>
  <c r="K2059" i="9"/>
  <c r="J2059" i="9"/>
  <c r="I2059" i="9"/>
  <c r="H2058" i="9"/>
  <c r="H2057" i="9"/>
  <c r="H2056" i="9"/>
  <c r="H2055" i="9"/>
  <c r="N2054" i="9"/>
  <c r="M2054" i="9"/>
  <c r="L2054" i="9"/>
  <c r="K2054" i="9"/>
  <c r="J2054" i="9"/>
  <c r="I2054" i="9"/>
  <c r="H2053" i="9"/>
  <c r="H2052" i="9"/>
  <c r="H2051" i="9"/>
  <c r="H2050" i="9"/>
  <c r="N2049" i="9"/>
  <c r="M2049" i="9"/>
  <c r="L2049" i="9"/>
  <c r="K2049" i="9"/>
  <c r="J2049" i="9"/>
  <c r="I2049" i="9"/>
  <c r="H2048" i="9"/>
  <c r="H2047" i="9"/>
  <c r="H2046" i="9"/>
  <c r="H2045" i="9"/>
  <c r="N2044" i="9"/>
  <c r="M2044" i="9"/>
  <c r="L2044" i="9"/>
  <c r="K2044" i="9"/>
  <c r="J2044" i="9"/>
  <c r="I2044" i="9"/>
  <c r="H2043" i="9"/>
  <c r="H2042" i="9"/>
  <c r="H2041" i="9"/>
  <c r="H2040" i="9"/>
  <c r="N2039" i="9"/>
  <c r="M2039" i="9"/>
  <c r="L2039" i="9"/>
  <c r="K2039" i="9"/>
  <c r="J2039" i="9"/>
  <c r="I2039" i="9"/>
  <c r="H2038" i="9"/>
  <c r="H2037" i="9"/>
  <c r="H2036" i="9"/>
  <c r="H2035" i="9"/>
  <c r="N2034" i="9"/>
  <c r="M2034" i="9"/>
  <c r="L2034" i="9"/>
  <c r="K2034" i="9"/>
  <c r="J2034" i="9"/>
  <c r="I2034" i="9"/>
  <c r="H2033" i="9"/>
  <c r="H2032" i="9"/>
  <c r="H2031" i="9"/>
  <c r="H2030" i="9"/>
  <c r="N2029" i="9"/>
  <c r="M2029" i="9"/>
  <c r="L2029" i="9"/>
  <c r="K2029" i="9"/>
  <c r="J2029" i="9"/>
  <c r="I2029" i="9"/>
  <c r="H2028" i="9"/>
  <c r="H2027" i="9"/>
  <c r="H2026" i="9"/>
  <c r="H2025" i="9"/>
  <c r="N2024" i="9"/>
  <c r="M2024" i="9"/>
  <c r="L2024" i="9"/>
  <c r="K2024" i="9"/>
  <c r="J2024" i="9"/>
  <c r="I2024" i="9"/>
  <c r="H2023" i="9"/>
  <c r="H2022" i="9"/>
  <c r="H2021" i="9"/>
  <c r="H2020" i="9"/>
  <c r="N2019" i="9"/>
  <c r="M2019" i="9"/>
  <c r="L2019" i="9"/>
  <c r="K2019" i="9"/>
  <c r="J2019" i="9"/>
  <c r="I2019" i="9"/>
  <c r="H2018" i="9"/>
  <c r="H2017" i="9"/>
  <c r="H2016" i="9"/>
  <c r="H2015" i="9"/>
  <c r="N2014" i="9"/>
  <c r="M2014" i="9"/>
  <c r="L2014" i="9"/>
  <c r="K2014" i="9"/>
  <c r="J2014" i="9"/>
  <c r="I2014" i="9"/>
  <c r="H2013" i="9"/>
  <c r="H2012" i="9"/>
  <c r="H2011" i="9"/>
  <c r="H2010" i="9"/>
  <c r="N2009" i="9"/>
  <c r="M2009" i="9"/>
  <c r="L2009" i="9"/>
  <c r="K2009" i="9"/>
  <c r="J2009" i="9"/>
  <c r="I2009" i="9"/>
  <c r="H2008" i="9"/>
  <c r="H2007" i="9"/>
  <c r="H2006" i="9"/>
  <c r="H2005" i="9"/>
  <c r="N2004" i="9"/>
  <c r="M2004" i="9"/>
  <c r="L2004" i="9"/>
  <c r="K2004" i="9"/>
  <c r="J2004" i="9"/>
  <c r="I2004" i="9"/>
  <c r="H2003" i="9"/>
  <c r="H2002" i="9"/>
  <c r="H2001" i="9"/>
  <c r="H2000" i="9"/>
  <c r="N1999" i="9"/>
  <c r="M1999" i="9"/>
  <c r="L1999" i="9"/>
  <c r="K1999" i="9"/>
  <c r="J1999" i="9"/>
  <c r="I1999" i="9"/>
  <c r="H1992" i="9"/>
  <c r="H1991" i="9"/>
  <c r="H1990" i="9"/>
  <c r="H1989" i="9"/>
  <c r="N1988" i="9"/>
  <c r="M1988" i="9"/>
  <c r="L1988" i="9"/>
  <c r="K1988" i="9"/>
  <c r="J1988" i="9"/>
  <c r="I1988" i="9"/>
  <c r="H1987" i="9"/>
  <c r="H1986" i="9"/>
  <c r="H1985" i="9"/>
  <c r="H1984" i="9"/>
  <c r="N1983" i="9"/>
  <c r="M1983" i="9"/>
  <c r="L1983" i="9"/>
  <c r="K1983" i="9"/>
  <c r="J1983" i="9"/>
  <c r="I1983" i="9"/>
  <c r="H1982" i="9"/>
  <c r="H1981" i="9"/>
  <c r="H1980" i="9"/>
  <c r="H1979" i="9"/>
  <c r="N1978" i="9"/>
  <c r="M1978" i="9"/>
  <c r="L1978" i="9"/>
  <c r="K1978" i="9"/>
  <c r="J1978" i="9"/>
  <c r="I1978" i="9"/>
  <c r="H1977" i="9"/>
  <c r="H1976" i="9"/>
  <c r="H1975" i="9"/>
  <c r="H1974" i="9"/>
  <c r="N1973" i="9"/>
  <c r="M1973" i="9"/>
  <c r="L1973" i="9"/>
  <c r="K1973" i="9"/>
  <c r="J1973" i="9"/>
  <c r="I1973" i="9"/>
  <c r="H1972" i="9"/>
  <c r="H1971" i="9"/>
  <c r="H1970" i="9"/>
  <c r="H1969" i="9"/>
  <c r="N1968" i="9"/>
  <c r="M1968" i="9"/>
  <c r="L1968" i="9"/>
  <c r="K1968" i="9"/>
  <c r="J1968" i="9"/>
  <c r="I1968" i="9"/>
  <c r="H1967" i="9"/>
  <c r="H1966" i="9"/>
  <c r="H1965" i="9"/>
  <c r="H1964" i="9"/>
  <c r="N1963" i="9"/>
  <c r="M1963" i="9"/>
  <c r="L1963" i="9"/>
  <c r="K1963" i="9"/>
  <c r="J1963" i="9"/>
  <c r="I1963" i="9"/>
  <c r="H1962" i="9"/>
  <c r="H1961" i="9"/>
  <c r="H1960" i="9"/>
  <c r="H1959" i="9"/>
  <c r="N1958" i="9"/>
  <c r="M1958" i="9"/>
  <c r="L1958" i="9"/>
  <c r="K1958" i="9"/>
  <c r="J1958" i="9"/>
  <c r="I1958" i="9"/>
  <c r="H1957" i="9"/>
  <c r="H1956" i="9"/>
  <c r="H1955" i="9"/>
  <c r="H1954" i="9"/>
  <c r="N1953" i="9"/>
  <c r="M1953" i="9"/>
  <c r="L1953" i="9"/>
  <c r="K1953" i="9"/>
  <c r="J1953" i="9"/>
  <c r="I1953" i="9"/>
  <c r="H1946" i="9"/>
  <c r="H1945" i="9"/>
  <c r="H1944" i="9"/>
  <c r="H1943" i="9"/>
  <c r="N1942" i="9"/>
  <c r="M1942" i="9"/>
  <c r="L1942" i="9"/>
  <c r="K1942" i="9"/>
  <c r="J1942" i="9"/>
  <c r="I1942" i="9"/>
  <c r="H1941" i="9"/>
  <c r="H1940" i="9"/>
  <c r="H1939" i="9"/>
  <c r="H1938" i="9"/>
  <c r="N1937" i="9"/>
  <c r="M1937" i="9"/>
  <c r="L1937" i="9"/>
  <c r="K1937" i="9"/>
  <c r="J1937" i="9"/>
  <c r="I1937" i="9"/>
  <c r="H1936" i="9"/>
  <c r="H1935" i="9"/>
  <c r="H1934" i="9"/>
  <c r="H1933" i="9"/>
  <c r="N1932" i="9"/>
  <c r="M1932" i="9"/>
  <c r="L1932" i="9"/>
  <c r="K1932" i="9"/>
  <c r="J1932" i="9"/>
  <c r="I1932" i="9"/>
  <c r="H1931" i="9"/>
  <c r="H1930" i="9"/>
  <c r="H1929" i="9"/>
  <c r="H1928" i="9"/>
  <c r="N1927" i="9"/>
  <c r="M1927" i="9"/>
  <c r="L1927" i="9"/>
  <c r="K1927" i="9"/>
  <c r="J1927" i="9"/>
  <c r="I1927" i="9"/>
  <c r="H1926" i="9"/>
  <c r="H1925" i="9"/>
  <c r="H1924" i="9"/>
  <c r="H1923" i="9"/>
  <c r="N1922" i="9"/>
  <c r="M1922" i="9"/>
  <c r="L1922" i="9"/>
  <c r="K1922" i="9"/>
  <c r="J1922" i="9"/>
  <c r="I1922" i="9"/>
  <c r="H1921" i="9"/>
  <c r="H1920" i="9"/>
  <c r="H1919" i="9"/>
  <c r="H1918" i="9"/>
  <c r="N1917" i="9"/>
  <c r="M1917" i="9"/>
  <c r="L1917" i="9"/>
  <c r="K1917" i="9"/>
  <c r="J1917" i="9"/>
  <c r="I1917" i="9"/>
  <c r="H1916" i="9"/>
  <c r="H1915" i="9"/>
  <c r="H1914" i="9"/>
  <c r="H1913" i="9"/>
  <c r="N1912" i="9"/>
  <c r="M1912" i="9"/>
  <c r="L1912" i="9"/>
  <c r="K1912" i="9"/>
  <c r="J1912" i="9"/>
  <c r="I1912" i="9"/>
  <c r="H1911" i="9"/>
  <c r="H1910" i="9"/>
  <c r="H1909" i="9"/>
  <c r="H1908" i="9"/>
  <c r="N1907" i="9"/>
  <c r="M1907" i="9"/>
  <c r="L1907" i="9"/>
  <c r="K1907" i="9"/>
  <c r="J1907" i="9"/>
  <c r="I1907" i="9"/>
  <c r="H1906" i="9"/>
  <c r="H1905" i="9"/>
  <c r="H1904" i="9"/>
  <c r="H1903" i="9"/>
  <c r="N1902" i="9"/>
  <c r="M1902" i="9"/>
  <c r="L1902" i="9"/>
  <c r="K1902" i="9"/>
  <c r="J1902" i="9"/>
  <c r="I1902" i="9"/>
  <c r="H1901" i="9"/>
  <c r="H1900" i="9"/>
  <c r="H1899" i="9"/>
  <c r="H1898" i="9"/>
  <c r="N1897" i="9"/>
  <c r="M1897" i="9"/>
  <c r="L1897" i="9"/>
  <c r="K1897" i="9"/>
  <c r="J1897" i="9"/>
  <c r="I1897" i="9"/>
  <c r="H1896" i="9"/>
  <c r="H1895" i="9"/>
  <c r="H1894" i="9"/>
  <c r="H1893" i="9"/>
  <c r="N1892" i="9"/>
  <c r="M1892" i="9"/>
  <c r="L1892" i="9"/>
  <c r="K1892" i="9"/>
  <c r="J1892" i="9"/>
  <c r="I1892" i="9"/>
  <c r="H1891" i="9"/>
  <c r="H1890" i="9"/>
  <c r="H1889" i="9"/>
  <c r="H1888" i="9"/>
  <c r="N1887" i="9"/>
  <c r="M1887" i="9"/>
  <c r="L1887" i="9"/>
  <c r="K1887" i="9"/>
  <c r="J1887" i="9"/>
  <c r="I1887" i="9"/>
  <c r="H1886" i="9"/>
  <c r="H1885" i="9"/>
  <c r="H1884" i="9"/>
  <c r="H1883" i="9"/>
  <c r="N1882" i="9"/>
  <c r="M1882" i="9"/>
  <c r="L1882" i="9"/>
  <c r="K1882" i="9"/>
  <c r="J1882" i="9"/>
  <c r="I1882" i="9"/>
  <c r="H1881" i="9"/>
  <c r="H1880" i="9"/>
  <c r="H1879" i="9"/>
  <c r="H1878" i="9"/>
  <c r="N1877" i="9"/>
  <c r="M1877" i="9"/>
  <c r="L1877" i="9"/>
  <c r="K1877" i="9"/>
  <c r="J1877" i="9"/>
  <c r="I1877" i="9"/>
  <c r="H1876" i="9"/>
  <c r="H1875" i="9"/>
  <c r="H1874" i="9"/>
  <c r="H1873" i="9"/>
  <c r="N1872" i="9"/>
  <c r="M1872" i="9"/>
  <c r="L1872" i="9"/>
  <c r="K1872" i="9"/>
  <c r="J1872" i="9"/>
  <c r="I1872" i="9"/>
  <c r="H1871" i="9"/>
  <c r="H1870" i="9"/>
  <c r="H1869" i="9"/>
  <c r="H1868" i="9"/>
  <c r="N1867" i="9"/>
  <c r="M1867" i="9"/>
  <c r="L1867" i="9"/>
  <c r="K1867" i="9"/>
  <c r="J1867" i="9"/>
  <c r="I1867" i="9"/>
  <c r="H1866" i="9"/>
  <c r="H1865" i="9"/>
  <c r="H1864" i="9"/>
  <c r="H1863" i="9"/>
  <c r="N1862" i="9"/>
  <c r="M1862" i="9"/>
  <c r="L1862" i="9"/>
  <c r="K1862" i="9"/>
  <c r="J1862" i="9"/>
  <c r="I1862" i="9"/>
  <c r="H1861" i="9"/>
  <c r="H1860" i="9"/>
  <c r="H1859" i="9"/>
  <c r="H1858" i="9"/>
  <c r="N1857" i="9"/>
  <c r="M1857" i="9"/>
  <c r="L1857" i="9"/>
  <c r="K1857" i="9"/>
  <c r="J1857" i="9"/>
  <c r="I1857" i="9"/>
  <c r="H1856" i="9"/>
  <c r="H1855" i="9"/>
  <c r="H1854" i="9"/>
  <c r="H1853" i="9"/>
  <c r="N1852" i="9"/>
  <c r="M1852" i="9"/>
  <c r="L1852" i="9"/>
  <c r="K1852" i="9"/>
  <c r="J1852" i="9"/>
  <c r="I1852" i="9"/>
  <c r="H1851" i="9"/>
  <c r="H1850" i="9"/>
  <c r="H1849" i="9"/>
  <c r="H1848" i="9"/>
  <c r="N1847" i="9"/>
  <c r="M1847" i="9"/>
  <c r="L1847" i="9"/>
  <c r="K1847" i="9"/>
  <c r="J1847" i="9"/>
  <c r="I1847" i="9"/>
  <c r="H1846" i="9"/>
  <c r="I1845" i="9"/>
  <c r="H1845" i="9" s="1"/>
  <c r="H1844" i="9"/>
  <c r="H1843" i="9"/>
  <c r="N1842" i="9"/>
  <c r="M1842" i="9"/>
  <c r="L1842" i="9"/>
  <c r="K1842" i="9"/>
  <c r="J1842" i="9"/>
  <c r="H1841" i="9"/>
  <c r="I1840" i="9"/>
  <c r="H1839" i="9"/>
  <c r="H1838" i="9"/>
  <c r="H1836" i="9"/>
  <c r="H1835" i="9"/>
  <c r="H1834" i="9"/>
  <c r="H1833" i="9"/>
  <c r="I1832" i="9"/>
  <c r="H1831" i="9"/>
  <c r="H1830" i="9"/>
  <c r="H1829" i="9"/>
  <c r="H1828" i="9"/>
  <c r="N1827" i="9"/>
  <c r="M1827" i="9"/>
  <c r="L1827" i="9"/>
  <c r="K1827" i="9"/>
  <c r="J1827" i="9"/>
  <c r="I1827" i="9"/>
  <c r="H1826" i="9"/>
  <c r="H1825" i="9"/>
  <c r="H1824" i="9"/>
  <c r="H1823" i="9"/>
  <c r="N1822" i="9"/>
  <c r="M1822" i="9"/>
  <c r="L1822" i="9"/>
  <c r="K1822" i="9"/>
  <c r="J1822" i="9"/>
  <c r="I1822" i="9"/>
  <c r="H1821" i="9"/>
  <c r="H1820" i="9"/>
  <c r="H1819" i="9"/>
  <c r="H1818" i="9"/>
  <c r="N1817" i="9"/>
  <c r="M1817" i="9"/>
  <c r="L1817" i="9"/>
  <c r="K1817" i="9"/>
  <c r="J1817" i="9"/>
  <c r="I1817" i="9"/>
  <c r="H1816" i="9"/>
  <c r="H1815" i="9"/>
  <c r="H1814" i="9"/>
  <c r="H1813" i="9"/>
  <c r="N1812" i="9"/>
  <c r="M1812" i="9"/>
  <c r="L1812" i="9"/>
  <c r="K1812" i="9"/>
  <c r="J1812" i="9"/>
  <c r="I1812" i="9"/>
  <c r="H1811" i="9"/>
  <c r="H1810" i="9"/>
  <c r="H1809" i="9"/>
  <c r="H1808" i="9"/>
  <c r="N1807" i="9"/>
  <c r="M1807" i="9"/>
  <c r="L1807" i="9"/>
  <c r="K1807" i="9"/>
  <c r="J1807" i="9"/>
  <c r="I1807" i="9"/>
  <c r="H1806" i="9"/>
  <c r="H1805" i="9"/>
  <c r="H1804" i="9"/>
  <c r="H1803" i="9"/>
  <c r="N1802" i="9"/>
  <c r="M1802" i="9"/>
  <c r="L1802" i="9"/>
  <c r="K1802" i="9"/>
  <c r="J1802" i="9"/>
  <c r="I1802" i="9"/>
  <c r="H1801" i="9"/>
  <c r="H1800" i="9"/>
  <c r="H1799" i="9"/>
  <c r="H1798" i="9"/>
  <c r="N1797" i="9"/>
  <c r="M1797" i="9"/>
  <c r="L1797" i="9"/>
  <c r="K1797" i="9"/>
  <c r="J1797" i="9"/>
  <c r="I1797" i="9"/>
  <c r="H1796" i="9"/>
  <c r="H1795" i="9"/>
  <c r="H1794" i="9"/>
  <c r="H1793" i="9"/>
  <c r="N1792" i="9"/>
  <c r="M1792" i="9"/>
  <c r="L1792" i="9"/>
  <c r="K1792" i="9"/>
  <c r="J1792" i="9"/>
  <c r="I1792" i="9"/>
  <c r="H1791" i="9"/>
  <c r="H1790" i="9"/>
  <c r="H1789" i="9"/>
  <c r="H1788" i="9"/>
  <c r="N1787" i="9"/>
  <c r="M1787" i="9"/>
  <c r="L1787" i="9"/>
  <c r="K1787" i="9"/>
  <c r="J1787" i="9"/>
  <c r="I1787" i="9"/>
  <c r="H1786" i="9"/>
  <c r="H1785" i="9"/>
  <c r="H1784" i="9"/>
  <c r="H1783" i="9"/>
  <c r="N1782" i="9"/>
  <c r="M1782" i="9"/>
  <c r="L1782" i="9"/>
  <c r="K1782" i="9"/>
  <c r="J1782" i="9"/>
  <c r="I1782" i="9"/>
  <c r="H1781" i="9"/>
  <c r="H1780" i="9"/>
  <c r="H1779" i="9"/>
  <c r="H1778" i="9"/>
  <c r="N1777" i="9"/>
  <c r="M1777" i="9"/>
  <c r="L1777" i="9"/>
  <c r="K1777" i="9"/>
  <c r="J1777" i="9"/>
  <c r="I1777" i="9"/>
  <c r="H1776" i="9"/>
  <c r="H1775" i="9"/>
  <c r="H1774" i="9"/>
  <c r="H1773" i="9"/>
  <c r="N1772" i="9"/>
  <c r="M1772" i="9"/>
  <c r="L1772" i="9"/>
  <c r="K1772" i="9"/>
  <c r="J1772" i="9"/>
  <c r="I1772" i="9"/>
  <c r="H1771" i="9"/>
  <c r="H1770" i="9"/>
  <c r="H1769" i="9"/>
  <c r="H1768" i="9"/>
  <c r="N1767" i="9"/>
  <c r="M1767" i="9"/>
  <c r="L1767" i="9"/>
  <c r="K1767" i="9"/>
  <c r="J1767" i="9"/>
  <c r="I1767" i="9"/>
  <c r="H1766" i="9"/>
  <c r="H1765" i="9"/>
  <c r="H1764" i="9"/>
  <c r="H1763" i="9"/>
  <c r="N1762" i="9"/>
  <c r="M1762" i="9"/>
  <c r="L1762" i="9"/>
  <c r="K1762" i="9"/>
  <c r="J1762" i="9"/>
  <c r="I1762" i="9"/>
  <c r="H1761" i="9"/>
  <c r="H1760" i="9"/>
  <c r="H1759" i="9"/>
  <c r="H1758" i="9"/>
  <c r="N1757" i="9"/>
  <c r="M1757" i="9"/>
  <c r="L1757" i="9"/>
  <c r="K1757" i="9"/>
  <c r="J1757" i="9"/>
  <c r="I1757" i="9"/>
  <c r="H1750" i="9"/>
  <c r="H1749" i="9"/>
  <c r="H1748" i="9"/>
  <c r="H1747" i="9"/>
  <c r="N1746" i="9"/>
  <c r="M1746" i="9"/>
  <c r="L1746" i="9"/>
  <c r="K1746" i="9"/>
  <c r="J1746" i="9"/>
  <c r="I1746" i="9"/>
  <c r="H1745" i="9"/>
  <c r="H1744" i="9"/>
  <c r="H1743" i="9"/>
  <c r="H1742" i="9"/>
  <c r="N1741" i="9"/>
  <c r="M1741" i="9"/>
  <c r="L1741" i="9"/>
  <c r="K1741" i="9"/>
  <c r="J1741" i="9"/>
  <c r="I1741" i="9"/>
  <c r="H1740" i="9"/>
  <c r="H1739" i="9"/>
  <c r="H1738" i="9"/>
  <c r="H1737" i="9"/>
  <c r="N1736" i="9"/>
  <c r="M1736" i="9"/>
  <c r="L1736" i="9"/>
  <c r="K1736" i="9"/>
  <c r="J1736" i="9"/>
  <c r="I1736" i="9"/>
  <c r="H1735" i="9"/>
  <c r="H1734" i="9"/>
  <c r="H1733" i="9"/>
  <c r="H1732" i="9"/>
  <c r="N1731" i="9"/>
  <c r="M1731" i="9"/>
  <c r="L1731" i="9"/>
  <c r="K1731" i="9"/>
  <c r="J1731" i="9"/>
  <c r="I1731" i="9"/>
  <c r="H1730" i="9"/>
  <c r="H1729" i="9"/>
  <c r="H1728" i="9"/>
  <c r="H1727" i="9"/>
  <c r="N1726" i="9"/>
  <c r="M1726" i="9"/>
  <c r="L1726" i="9"/>
  <c r="K1726" i="9"/>
  <c r="J1726" i="9"/>
  <c r="I1726" i="9"/>
  <c r="H1725" i="9"/>
  <c r="H1724" i="9"/>
  <c r="H1723" i="9"/>
  <c r="H1722" i="9"/>
  <c r="N1721" i="9"/>
  <c r="M1721" i="9"/>
  <c r="L1721" i="9"/>
  <c r="K1721" i="9"/>
  <c r="J1721" i="9"/>
  <c r="I1721" i="9"/>
  <c r="H1720" i="9"/>
  <c r="H1719" i="9"/>
  <c r="H1718" i="9"/>
  <c r="H1717" i="9"/>
  <c r="N1716" i="9"/>
  <c r="M1716" i="9"/>
  <c r="L1716" i="9"/>
  <c r="K1716" i="9"/>
  <c r="J1716" i="9"/>
  <c r="I1716" i="9"/>
  <c r="H1715" i="9"/>
  <c r="H1714" i="9"/>
  <c r="H1713" i="9"/>
  <c r="H1712" i="9"/>
  <c r="N1711" i="9"/>
  <c r="M1711" i="9"/>
  <c r="L1711" i="9"/>
  <c r="K1711" i="9"/>
  <c r="J1711" i="9"/>
  <c r="I1711" i="9"/>
  <c r="H1710" i="9"/>
  <c r="H1709" i="9"/>
  <c r="H1708" i="9"/>
  <c r="H1707" i="9"/>
  <c r="N1706" i="9"/>
  <c r="M1706" i="9"/>
  <c r="L1706" i="9"/>
  <c r="K1706" i="9"/>
  <c r="J1706" i="9"/>
  <c r="I1706" i="9"/>
  <c r="H1705" i="9"/>
  <c r="H1704" i="9"/>
  <c r="H1703" i="9"/>
  <c r="H1702" i="9"/>
  <c r="N1701" i="9"/>
  <c r="M1701" i="9"/>
  <c r="L1701" i="9"/>
  <c r="K1701" i="9"/>
  <c r="J1701" i="9"/>
  <c r="I1701" i="9"/>
  <c r="H1700" i="9"/>
  <c r="H1699" i="9"/>
  <c r="H1698" i="9"/>
  <c r="H1697" i="9"/>
  <c r="N1696" i="9"/>
  <c r="M1696" i="9"/>
  <c r="L1696" i="9"/>
  <c r="K1696" i="9"/>
  <c r="J1696" i="9"/>
  <c r="I1696" i="9"/>
  <c r="H1695" i="9"/>
  <c r="H1694" i="9"/>
  <c r="H1693" i="9"/>
  <c r="H1692" i="9"/>
  <c r="N1691" i="9"/>
  <c r="M1691" i="9"/>
  <c r="L1691" i="9"/>
  <c r="K1691" i="9"/>
  <c r="J1691" i="9"/>
  <c r="I1691" i="9"/>
  <c r="H1690" i="9"/>
  <c r="H1689" i="9"/>
  <c r="H1688" i="9"/>
  <c r="H1687" i="9"/>
  <c r="N1686" i="9"/>
  <c r="M1686" i="9"/>
  <c r="L1686" i="9"/>
  <c r="K1686" i="9"/>
  <c r="J1686" i="9"/>
  <c r="I1686" i="9"/>
  <c r="H1685" i="9"/>
  <c r="H1684" i="9"/>
  <c r="H1683" i="9"/>
  <c r="H1682" i="9"/>
  <c r="N1681" i="9"/>
  <c r="M1681" i="9"/>
  <c r="L1681" i="9"/>
  <c r="K1681" i="9"/>
  <c r="J1681" i="9"/>
  <c r="I1681" i="9"/>
  <c r="H1680" i="9"/>
  <c r="H1679" i="9"/>
  <c r="H1678" i="9"/>
  <c r="H1677" i="9"/>
  <c r="N1676" i="9"/>
  <c r="M1676" i="9"/>
  <c r="L1676" i="9"/>
  <c r="K1676" i="9"/>
  <c r="J1676" i="9"/>
  <c r="I1676" i="9"/>
  <c r="H1675" i="9"/>
  <c r="H1674" i="9"/>
  <c r="H1673" i="9"/>
  <c r="H1672" i="9"/>
  <c r="N1671" i="9"/>
  <c r="M1671" i="9"/>
  <c r="L1671" i="9"/>
  <c r="K1671" i="9"/>
  <c r="J1671" i="9"/>
  <c r="I1671" i="9"/>
  <c r="H1664" i="9"/>
  <c r="H1663" i="9"/>
  <c r="H1662" i="9"/>
  <c r="H1661" i="9"/>
  <c r="N1660" i="9"/>
  <c r="M1660" i="9"/>
  <c r="L1660" i="9"/>
  <c r="K1660" i="9"/>
  <c r="J1660" i="9"/>
  <c r="I1660" i="9"/>
  <c r="H1659" i="9"/>
  <c r="H1658" i="9"/>
  <c r="H1657" i="9"/>
  <c r="H1656" i="9"/>
  <c r="N1655" i="9"/>
  <c r="M1655" i="9"/>
  <c r="L1655" i="9"/>
  <c r="K1655" i="9"/>
  <c r="J1655" i="9"/>
  <c r="I1655" i="9"/>
  <c r="H1654" i="9"/>
  <c r="H1653" i="9"/>
  <c r="H1652" i="9"/>
  <c r="H1651" i="9"/>
  <c r="N1650" i="9"/>
  <c r="M1650" i="9"/>
  <c r="L1650" i="9"/>
  <c r="K1650" i="9"/>
  <c r="J1650" i="9"/>
  <c r="I1650" i="9"/>
  <c r="H1649" i="9"/>
  <c r="H1648" i="9"/>
  <c r="H1647" i="9"/>
  <c r="H1646" i="9"/>
  <c r="N1645" i="9"/>
  <c r="M1645" i="9"/>
  <c r="L1645" i="9"/>
  <c r="K1645" i="9"/>
  <c r="J1645" i="9"/>
  <c r="I1645" i="9"/>
  <c r="H1644" i="9"/>
  <c r="H1643" i="9"/>
  <c r="H1642" i="9"/>
  <c r="H1641" i="9"/>
  <c r="N1640" i="9"/>
  <c r="M1640" i="9"/>
  <c r="L1640" i="9"/>
  <c r="K1640" i="9"/>
  <c r="J1640" i="9"/>
  <c r="I1640" i="9"/>
  <c r="H1639" i="9"/>
  <c r="H1638" i="9"/>
  <c r="H1637" i="9"/>
  <c r="H1636" i="9"/>
  <c r="N1635" i="9"/>
  <c r="M1635" i="9"/>
  <c r="L1635" i="9"/>
  <c r="K1635" i="9"/>
  <c r="J1635" i="9"/>
  <c r="I1635" i="9"/>
  <c r="H1634" i="9"/>
  <c r="H1633" i="9"/>
  <c r="H1632" i="9"/>
  <c r="H1631" i="9"/>
  <c r="N1630" i="9"/>
  <c r="M1630" i="9"/>
  <c r="L1630" i="9"/>
  <c r="K1630" i="9"/>
  <c r="J1630" i="9"/>
  <c r="I1630" i="9"/>
  <c r="H1629" i="9"/>
  <c r="H1628" i="9"/>
  <c r="H1627" i="9"/>
  <c r="H1626" i="9"/>
  <c r="N1625" i="9"/>
  <c r="M1625" i="9"/>
  <c r="L1625" i="9"/>
  <c r="K1625" i="9"/>
  <c r="J1625" i="9"/>
  <c r="I1625" i="9"/>
  <c r="H1624" i="9"/>
  <c r="H1623" i="9"/>
  <c r="H1622" i="9"/>
  <c r="H1621" i="9"/>
  <c r="N1620" i="9"/>
  <c r="M1620" i="9"/>
  <c r="L1620" i="9"/>
  <c r="K1620" i="9"/>
  <c r="J1620" i="9"/>
  <c r="I1620" i="9"/>
  <c r="H1619" i="9"/>
  <c r="H1618" i="9"/>
  <c r="H1617" i="9"/>
  <c r="H1616" i="9"/>
  <c r="N1615" i="9"/>
  <c r="M1615" i="9"/>
  <c r="L1615" i="9"/>
  <c r="K1615" i="9"/>
  <c r="J1615" i="9"/>
  <c r="I1615" i="9"/>
  <c r="H1614" i="9"/>
  <c r="H1613" i="9"/>
  <c r="H1612" i="9"/>
  <c r="H1611" i="9"/>
  <c r="N1610" i="9"/>
  <c r="M1610" i="9"/>
  <c r="L1610" i="9"/>
  <c r="K1610" i="9"/>
  <c r="J1610" i="9"/>
  <c r="I1610" i="9"/>
  <c r="H1609" i="9"/>
  <c r="H1608" i="9"/>
  <c r="H1607" i="9"/>
  <c r="H1606" i="9"/>
  <c r="N1605" i="9"/>
  <c r="M1605" i="9"/>
  <c r="L1605" i="9"/>
  <c r="K1605" i="9"/>
  <c r="J1605" i="9"/>
  <c r="I1605" i="9"/>
  <c r="H1604" i="9"/>
  <c r="H1603" i="9"/>
  <c r="H1602" i="9"/>
  <c r="H1601" i="9"/>
  <c r="N1600" i="9"/>
  <c r="M1600" i="9"/>
  <c r="L1600" i="9"/>
  <c r="K1600" i="9"/>
  <c r="J1600" i="9"/>
  <c r="I1600" i="9"/>
  <c r="H1599" i="9"/>
  <c r="H1598" i="9"/>
  <c r="H1597" i="9"/>
  <c r="H1596" i="9"/>
  <c r="N1595" i="9"/>
  <c r="M1595" i="9"/>
  <c r="L1595" i="9"/>
  <c r="K1595" i="9"/>
  <c r="J1595" i="9"/>
  <c r="I1595" i="9"/>
  <c r="H1594" i="9"/>
  <c r="H1593" i="9"/>
  <c r="H1592" i="9"/>
  <c r="H1591" i="9"/>
  <c r="N1590" i="9"/>
  <c r="M1590" i="9"/>
  <c r="L1590" i="9"/>
  <c r="K1590" i="9"/>
  <c r="J1590" i="9"/>
  <c r="I1590" i="9"/>
  <c r="H1589" i="9"/>
  <c r="H1588" i="9"/>
  <c r="H1587" i="9"/>
  <c r="H1586" i="9"/>
  <c r="N1585" i="9"/>
  <c r="M1585" i="9"/>
  <c r="L1585" i="9"/>
  <c r="K1585" i="9"/>
  <c r="J1585" i="9"/>
  <c r="I1585" i="9"/>
  <c r="H1578" i="9"/>
  <c r="H1577" i="9"/>
  <c r="H1576" i="9"/>
  <c r="H1575" i="9"/>
  <c r="N1574" i="9"/>
  <c r="M1574" i="9"/>
  <c r="L1574" i="9"/>
  <c r="K1574" i="9"/>
  <c r="J1574" i="9"/>
  <c r="I1574" i="9"/>
  <c r="H1573" i="9"/>
  <c r="H1572" i="9"/>
  <c r="H1571" i="9"/>
  <c r="H1570" i="9"/>
  <c r="N1569" i="9"/>
  <c r="M1569" i="9"/>
  <c r="L1569" i="9"/>
  <c r="K1569" i="9"/>
  <c r="J1569" i="9"/>
  <c r="I1569" i="9"/>
  <c r="H1568" i="9"/>
  <c r="H1567" i="9"/>
  <c r="H1566" i="9"/>
  <c r="H1565" i="9"/>
  <c r="N1564" i="9"/>
  <c r="M1564" i="9"/>
  <c r="L1564" i="9"/>
  <c r="K1564" i="9"/>
  <c r="J1564" i="9"/>
  <c r="I1564" i="9"/>
  <c r="H1563" i="9"/>
  <c r="H1562" i="9"/>
  <c r="H1561" i="9"/>
  <c r="H1560" i="9"/>
  <c r="N1559" i="9"/>
  <c r="M1559" i="9"/>
  <c r="L1559" i="9"/>
  <c r="K1559" i="9"/>
  <c r="J1559" i="9"/>
  <c r="I1559" i="9"/>
  <c r="H1558" i="9"/>
  <c r="H1557" i="9"/>
  <c r="H1556" i="9"/>
  <c r="H1555" i="9"/>
  <c r="N1554" i="9"/>
  <c r="M1554" i="9"/>
  <c r="L1554" i="9"/>
  <c r="K1554" i="9"/>
  <c r="J1554" i="9"/>
  <c r="I1554" i="9"/>
  <c r="H1553" i="9"/>
  <c r="H1552" i="9"/>
  <c r="H1551" i="9"/>
  <c r="H1550" i="9"/>
  <c r="N1549" i="9"/>
  <c r="M1549" i="9"/>
  <c r="L1549" i="9"/>
  <c r="K1549" i="9"/>
  <c r="J1549" i="9"/>
  <c r="I1549" i="9"/>
  <c r="H1542" i="9"/>
  <c r="H1541" i="9"/>
  <c r="H1540" i="9"/>
  <c r="H1539" i="9"/>
  <c r="N1538" i="9"/>
  <c r="M1538" i="9"/>
  <c r="L1538" i="9"/>
  <c r="K1538" i="9"/>
  <c r="J1538" i="9"/>
  <c r="I1538" i="9"/>
  <c r="H1537" i="9"/>
  <c r="H1536" i="9"/>
  <c r="H1535" i="9"/>
  <c r="H1534" i="9"/>
  <c r="N1533" i="9"/>
  <c r="M1533" i="9"/>
  <c r="L1533" i="9"/>
  <c r="K1533" i="9"/>
  <c r="J1533" i="9"/>
  <c r="I1533" i="9"/>
  <c r="H1532" i="9"/>
  <c r="H1531" i="9"/>
  <c r="H1530" i="9"/>
  <c r="H1529" i="9"/>
  <c r="N1528" i="9"/>
  <c r="M1528" i="9"/>
  <c r="L1528" i="9"/>
  <c r="K1528" i="9"/>
  <c r="J1528" i="9"/>
  <c r="I1528" i="9"/>
  <c r="H1527" i="9"/>
  <c r="H1526" i="9"/>
  <c r="H1525" i="9"/>
  <c r="H1524" i="9"/>
  <c r="N1523" i="9"/>
  <c r="M1523" i="9"/>
  <c r="L1523" i="9"/>
  <c r="K1523" i="9"/>
  <c r="J1523" i="9"/>
  <c r="I1523" i="9"/>
  <c r="H1522" i="9"/>
  <c r="H1521" i="9"/>
  <c r="H1520" i="9"/>
  <c r="H1519" i="9"/>
  <c r="N1518" i="9"/>
  <c r="M1518" i="9"/>
  <c r="L1518" i="9"/>
  <c r="K1518" i="9"/>
  <c r="J1518" i="9"/>
  <c r="I1518" i="9"/>
  <c r="H1517" i="9"/>
  <c r="H1516" i="9"/>
  <c r="H1515" i="9"/>
  <c r="H1514" i="9"/>
  <c r="N1513" i="9"/>
  <c r="M1513" i="9"/>
  <c r="L1513" i="9"/>
  <c r="K1513" i="9"/>
  <c r="J1513" i="9"/>
  <c r="I1513" i="9"/>
  <c r="H1512" i="9"/>
  <c r="H1511" i="9"/>
  <c r="H1510" i="9"/>
  <c r="H1509" i="9"/>
  <c r="N1508" i="9"/>
  <c r="M1508" i="9"/>
  <c r="L1508" i="9"/>
  <c r="K1508" i="9"/>
  <c r="J1508" i="9"/>
  <c r="I1508" i="9"/>
  <c r="H1507" i="9"/>
  <c r="H1506" i="9"/>
  <c r="H1505" i="9"/>
  <c r="H1504" i="9"/>
  <c r="N1503" i="9"/>
  <c r="M1503" i="9"/>
  <c r="L1503" i="9"/>
  <c r="K1503" i="9"/>
  <c r="J1503" i="9"/>
  <c r="I1503" i="9"/>
  <c r="H1502" i="9"/>
  <c r="H1501" i="9"/>
  <c r="H1500" i="9"/>
  <c r="H1499" i="9"/>
  <c r="N1498" i="9"/>
  <c r="M1498" i="9"/>
  <c r="L1498" i="9"/>
  <c r="K1498" i="9"/>
  <c r="J1498" i="9"/>
  <c r="I1498" i="9"/>
  <c r="H1497" i="9"/>
  <c r="H1496" i="9"/>
  <c r="H1495" i="9"/>
  <c r="H1494" i="9"/>
  <c r="N1493" i="9"/>
  <c r="M1493" i="9"/>
  <c r="L1493" i="9"/>
  <c r="K1493" i="9"/>
  <c r="J1493" i="9"/>
  <c r="I1493" i="9"/>
  <c r="H1492" i="9"/>
  <c r="H1491" i="9"/>
  <c r="H1490" i="9"/>
  <c r="H1489" i="9"/>
  <c r="N1488" i="9"/>
  <c r="M1488" i="9"/>
  <c r="L1488" i="9"/>
  <c r="K1488" i="9"/>
  <c r="J1488" i="9"/>
  <c r="I1488" i="9"/>
  <c r="H1487" i="9"/>
  <c r="H1486" i="9"/>
  <c r="H1485" i="9"/>
  <c r="H1484" i="9"/>
  <c r="N1483" i="9"/>
  <c r="M1483" i="9"/>
  <c r="L1483" i="9"/>
  <c r="K1483" i="9"/>
  <c r="J1483" i="9"/>
  <c r="I1483" i="9"/>
  <c r="H1482" i="9"/>
  <c r="H1481" i="9"/>
  <c r="H1480" i="9"/>
  <c r="H1479" i="9"/>
  <c r="N1478" i="9"/>
  <c r="M1478" i="9"/>
  <c r="L1478" i="9"/>
  <c r="K1478" i="9"/>
  <c r="J1478" i="9"/>
  <c r="I1478" i="9"/>
  <c r="H1477" i="9"/>
  <c r="H1476" i="9"/>
  <c r="H1475" i="9"/>
  <c r="H1474" i="9"/>
  <c r="N1473" i="9"/>
  <c r="M1473" i="9"/>
  <c r="L1473" i="9"/>
  <c r="K1473" i="9"/>
  <c r="J1473" i="9"/>
  <c r="I1473" i="9"/>
  <c r="H1472" i="9"/>
  <c r="H1471" i="9"/>
  <c r="H1470" i="9"/>
  <c r="H1469" i="9"/>
  <c r="N1468" i="9"/>
  <c r="M1468" i="9"/>
  <c r="L1468" i="9"/>
  <c r="K1468" i="9"/>
  <c r="J1468" i="9"/>
  <c r="I1468" i="9"/>
  <c r="H1467" i="9"/>
  <c r="H1466" i="9"/>
  <c r="H1465" i="9"/>
  <c r="H1464" i="9"/>
  <c r="N1463" i="9"/>
  <c r="M1463" i="9"/>
  <c r="L1463" i="9"/>
  <c r="K1463" i="9"/>
  <c r="J1463" i="9"/>
  <c r="I1463" i="9"/>
  <c r="H1462" i="9"/>
  <c r="H1461" i="9"/>
  <c r="H1460" i="9"/>
  <c r="H1459" i="9"/>
  <c r="N1458" i="9"/>
  <c r="M1458" i="9"/>
  <c r="L1458" i="9"/>
  <c r="K1458" i="9"/>
  <c r="J1458" i="9"/>
  <c r="I1458" i="9"/>
  <c r="H1457" i="9"/>
  <c r="H1456" i="9"/>
  <c r="H1455" i="9"/>
  <c r="H1454" i="9"/>
  <c r="N1453" i="9"/>
  <c r="M1453" i="9"/>
  <c r="L1453" i="9"/>
  <c r="K1453" i="9"/>
  <c r="J1453" i="9"/>
  <c r="I1453" i="9"/>
  <c r="H1452" i="9"/>
  <c r="H1451" i="9"/>
  <c r="H1450" i="9"/>
  <c r="H1449" i="9"/>
  <c r="N1448" i="9"/>
  <c r="M1448" i="9"/>
  <c r="L1448" i="9"/>
  <c r="K1448" i="9"/>
  <c r="J1448" i="9"/>
  <c r="I1448" i="9"/>
  <c r="H1447" i="9"/>
  <c r="H1446" i="9"/>
  <c r="H1445" i="9"/>
  <c r="H1444" i="9"/>
  <c r="N1443" i="9"/>
  <c r="M1443" i="9"/>
  <c r="L1443" i="9"/>
  <c r="K1443" i="9"/>
  <c r="J1443" i="9"/>
  <c r="I1443" i="9"/>
  <c r="H1442" i="9"/>
  <c r="H1441" i="9"/>
  <c r="H1440" i="9"/>
  <c r="H1439" i="9"/>
  <c r="N1438" i="9"/>
  <c r="M1438" i="9"/>
  <c r="L1438" i="9"/>
  <c r="K1438" i="9"/>
  <c r="J1438" i="9"/>
  <c r="I1438" i="9"/>
  <c r="H1437" i="9"/>
  <c r="H1436" i="9"/>
  <c r="H1435" i="9"/>
  <c r="H1434" i="9"/>
  <c r="N1433" i="9"/>
  <c r="M1433" i="9"/>
  <c r="L1433" i="9"/>
  <c r="K1433" i="9"/>
  <c r="J1433" i="9"/>
  <c r="I1433" i="9"/>
  <c r="H1432" i="9"/>
  <c r="H1431" i="9"/>
  <c r="H1430" i="9"/>
  <c r="H1429" i="9"/>
  <c r="N1428" i="9"/>
  <c r="M1428" i="9"/>
  <c r="L1428" i="9"/>
  <c r="K1428" i="9"/>
  <c r="J1428" i="9"/>
  <c r="I1428" i="9"/>
  <c r="H1427" i="9"/>
  <c r="H1426" i="9"/>
  <c r="H1425" i="9"/>
  <c r="H1424" i="9"/>
  <c r="N1423" i="9"/>
  <c r="M1423" i="9"/>
  <c r="L1423" i="9"/>
  <c r="K1423" i="9"/>
  <c r="J1423" i="9"/>
  <c r="I1423" i="9"/>
  <c r="H1422" i="9"/>
  <c r="H1421" i="9"/>
  <c r="H1420" i="9"/>
  <c r="H1419" i="9"/>
  <c r="N1418" i="9"/>
  <c r="M1418" i="9"/>
  <c r="L1418" i="9"/>
  <c r="K1418" i="9"/>
  <c r="J1418" i="9"/>
  <c r="I1418" i="9"/>
  <c r="H1411" i="9"/>
  <c r="H1410" i="9"/>
  <c r="H1409" i="9"/>
  <c r="H1408" i="9"/>
  <c r="N1407" i="9"/>
  <c r="M1407" i="9"/>
  <c r="L1407" i="9"/>
  <c r="K1407" i="9"/>
  <c r="J1407" i="9"/>
  <c r="I1407" i="9"/>
  <c r="H1406" i="9"/>
  <c r="H1405" i="9"/>
  <c r="H1404" i="9"/>
  <c r="H1403" i="9"/>
  <c r="N1402" i="9"/>
  <c r="M1402" i="9"/>
  <c r="L1402" i="9"/>
  <c r="K1402" i="9"/>
  <c r="J1402" i="9"/>
  <c r="I1402" i="9"/>
  <c r="H1401" i="9"/>
  <c r="H1400" i="9"/>
  <c r="H1399" i="9"/>
  <c r="H1398" i="9"/>
  <c r="N1397" i="9"/>
  <c r="M1397" i="9"/>
  <c r="L1397" i="9"/>
  <c r="K1397" i="9"/>
  <c r="J1397" i="9"/>
  <c r="I1397" i="9"/>
  <c r="H1396" i="9"/>
  <c r="H1395" i="9"/>
  <c r="H1394" i="9"/>
  <c r="H1393" i="9"/>
  <c r="N1392" i="9"/>
  <c r="M1392" i="9"/>
  <c r="L1392" i="9"/>
  <c r="K1392" i="9"/>
  <c r="J1392" i="9"/>
  <c r="I1392" i="9"/>
  <c r="H1391" i="9"/>
  <c r="H1390" i="9"/>
  <c r="H1389" i="9"/>
  <c r="H1388" i="9"/>
  <c r="N1387" i="9"/>
  <c r="M1387" i="9"/>
  <c r="L1387" i="9"/>
  <c r="K1387" i="9"/>
  <c r="J1387" i="9"/>
  <c r="I1387" i="9"/>
  <c r="H1386" i="9"/>
  <c r="H1385" i="9"/>
  <c r="H1384" i="9"/>
  <c r="H1383" i="9"/>
  <c r="N1382" i="9"/>
  <c r="M1382" i="9"/>
  <c r="L1382" i="9"/>
  <c r="K1382" i="9"/>
  <c r="J1382" i="9"/>
  <c r="I1382" i="9"/>
  <c r="H1375" i="9"/>
  <c r="H1374" i="9"/>
  <c r="H1373" i="9"/>
  <c r="H1372" i="9"/>
  <c r="N1371" i="9"/>
  <c r="M1371" i="9"/>
  <c r="L1371" i="9"/>
  <c r="K1371" i="9"/>
  <c r="J1371" i="9"/>
  <c r="I1371" i="9"/>
  <c r="H1370" i="9"/>
  <c r="H1369" i="9"/>
  <c r="H1368" i="9"/>
  <c r="H1367" i="9"/>
  <c r="N1366" i="9"/>
  <c r="M1366" i="9"/>
  <c r="L1366" i="9"/>
  <c r="K1366" i="9"/>
  <c r="J1366" i="9"/>
  <c r="I1366" i="9"/>
  <c r="H1365" i="9"/>
  <c r="H1364" i="9"/>
  <c r="H1363" i="9"/>
  <c r="H1362" i="9"/>
  <c r="N1361" i="9"/>
  <c r="M1361" i="9"/>
  <c r="L1361" i="9"/>
  <c r="K1361" i="9"/>
  <c r="J1361" i="9"/>
  <c r="I1361" i="9"/>
  <c r="H1360" i="9"/>
  <c r="H1359" i="9"/>
  <c r="H1358" i="9"/>
  <c r="H1357" i="9"/>
  <c r="N1356" i="9"/>
  <c r="M1356" i="9"/>
  <c r="L1356" i="9"/>
  <c r="K1356" i="9"/>
  <c r="J1356" i="9"/>
  <c r="I1356" i="9"/>
  <c r="H1355" i="9"/>
  <c r="H1354" i="9"/>
  <c r="H1353" i="9"/>
  <c r="H1352" i="9"/>
  <c r="N1351" i="9"/>
  <c r="M1351" i="9"/>
  <c r="L1351" i="9"/>
  <c r="K1351" i="9"/>
  <c r="J1351" i="9"/>
  <c r="I1351" i="9"/>
  <c r="H1350" i="9"/>
  <c r="H1349" i="9"/>
  <c r="H1348" i="9"/>
  <c r="H1347" i="9"/>
  <c r="N1346" i="9"/>
  <c r="M1346" i="9"/>
  <c r="L1346" i="9"/>
  <c r="K1346" i="9"/>
  <c r="J1346" i="9"/>
  <c r="I1346" i="9"/>
  <c r="H1345" i="9"/>
  <c r="H1344" i="9"/>
  <c r="H1343" i="9"/>
  <c r="H1342" i="9"/>
  <c r="N1341" i="9"/>
  <c r="M1341" i="9"/>
  <c r="L1341" i="9"/>
  <c r="K1341" i="9"/>
  <c r="J1341" i="9"/>
  <c r="I1341" i="9"/>
  <c r="H1340" i="9"/>
  <c r="H1339" i="9"/>
  <c r="H1338" i="9"/>
  <c r="H1337" i="9"/>
  <c r="N1336" i="9"/>
  <c r="M1336" i="9"/>
  <c r="L1336" i="9"/>
  <c r="K1336" i="9"/>
  <c r="J1336" i="9"/>
  <c r="I1336" i="9"/>
  <c r="H1335" i="9"/>
  <c r="H1334" i="9"/>
  <c r="H1333" i="9"/>
  <c r="H1332" i="9"/>
  <c r="N1331" i="9"/>
  <c r="M1331" i="9"/>
  <c r="L1331" i="9"/>
  <c r="K1331" i="9"/>
  <c r="J1331" i="9"/>
  <c r="I1331" i="9"/>
  <c r="H1330" i="9"/>
  <c r="H1329" i="9"/>
  <c r="H1328" i="9"/>
  <c r="H1327" i="9"/>
  <c r="N1326" i="9"/>
  <c r="M1326" i="9"/>
  <c r="L1326" i="9"/>
  <c r="K1326" i="9"/>
  <c r="J1326" i="9"/>
  <c r="I1326" i="9"/>
  <c r="H1319" i="9"/>
  <c r="H1318" i="9"/>
  <c r="H1317" i="9"/>
  <c r="H1316" i="9"/>
  <c r="N1315" i="9"/>
  <c r="M1315" i="9"/>
  <c r="L1315" i="9"/>
  <c r="K1315" i="9"/>
  <c r="J1315" i="9"/>
  <c r="I1315" i="9"/>
  <c r="H1314" i="9"/>
  <c r="H1313" i="9"/>
  <c r="H1312" i="9"/>
  <c r="H1311" i="9"/>
  <c r="N1310" i="9"/>
  <c r="M1310" i="9"/>
  <c r="L1310" i="9"/>
  <c r="K1310" i="9"/>
  <c r="J1310" i="9"/>
  <c r="I1310" i="9"/>
  <c r="H1309" i="9"/>
  <c r="H1308" i="9"/>
  <c r="H1307" i="9"/>
  <c r="H1306" i="9"/>
  <c r="N1305" i="9"/>
  <c r="M1305" i="9"/>
  <c r="L1305" i="9"/>
  <c r="K1305" i="9"/>
  <c r="J1305" i="9"/>
  <c r="I1305" i="9"/>
  <c r="H1304" i="9"/>
  <c r="H1303" i="9"/>
  <c r="H1302" i="9"/>
  <c r="H1301" i="9"/>
  <c r="N1300" i="9"/>
  <c r="M1300" i="9"/>
  <c r="L1300" i="9"/>
  <c r="K1300" i="9"/>
  <c r="J1300" i="9"/>
  <c r="I1300" i="9"/>
  <c r="H1299" i="9"/>
  <c r="H1298" i="9"/>
  <c r="H1297" i="9"/>
  <c r="H1296" i="9"/>
  <c r="N1295" i="9"/>
  <c r="M1295" i="9"/>
  <c r="L1295" i="9"/>
  <c r="K1295" i="9"/>
  <c r="J1295" i="9"/>
  <c r="I1295" i="9"/>
  <c r="H1294" i="9"/>
  <c r="H1293" i="9"/>
  <c r="H1292" i="9"/>
  <c r="H1291" i="9"/>
  <c r="N1290" i="9"/>
  <c r="M1290" i="9"/>
  <c r="L1290" i="9"/>
  <c r="K1290" i="9"/>
  <c r="J1290" i="9"/>
  <c r="I1290" i="9"/>
  <c r="H1289" i="9"/>
  <c r="H1288" i="9"/>
  <c r="H1287" i="9"/>
  <c r="H1286" i="9"/>
  <c r="N1285" i="9"/>
  <c r="M1285" i="9"/>
  <c r="L1285" i="9"/>
  <c r="K1285" i="9"/>
  <c r="J1285" i="9"/>
  <c r="I1285" i="9"/>
  <c r="H1284" i="9"/>
  <c r="H1283" i="9"/>
  <c r="H1282" i="9"/>
  <c r="H1281" i="9"/>
  <c r="N1280" i="9"/>
  <c r="M1280" i="9"/>
  <c r="L1280" i="9"/>
  <c r="K1280" i="9"/>
  <c r="J1280" i="9"/>
  <c r="I1280" i="9"/>
  <c r="H1279" i="9"/>
  <c r="H1278" i="9"/>
  <c r="H1277" i="9"/>
  <c r="H1276" i="9"/>
  <c r="N1275" i="9"/>
  <c r="M1275" i="9"/>
  <c r="L1275" i="9"/>
  <c r="K1275" i="9"/>
  <c r="J1275" i="9"/>
  <c r="I1275" i="9"/>
  <c r="H1274" i="9"/>
  <c r="H1273" i="9"/>
  <c r="H1272" i="9"/>
  <c r="H1271" i="9"/>
  <c r="N1270" i="9"/>
  <c r="M1270" i="9"/>
  <c r="L1270" i="9"/>
  <c r="K1270" i="9"/>
  <c r="J1270" i="9"/>
  <c r="I1270" i="9"/>
  <c r="H1269" i="9"/>
  <c r="H1268" i="9"/>
  <c r="H1267" i="9"/>
  <c r="H1266" i="9"/>
  <c r="N1265" i="9"/>
  <c r="M1265" i="9"/>
  <c r="L1265" i="9"/>
  <c r="K1265" i="9"/>
  <c r="J1265" i="9"/>
  <c r="I1265" i="9"/>
  <c r="H1264" i="9"/>
  <c r="H1263" i="9"/>
  <c r="H1262" i="9"/>
  <c r="H1261" i="9"/>
  <c r="N1260" i="9"/>
  <c r="M1260" i="9"/>
  <c r="L1260" i="9"/>
  <c r="K1260" i="9"/>
  <c r="J1260" i="9"/>
  <c r="I1260" i="9"/>
  <c r="H1253" i="9"/>
  <c r="H1252" i="9"/>
  <c r="H1251" i="9"/>
  <c r="H1250" i="9"/>
  <c r="N1249" i="9"/>
  <c r="M1249" i="9"/>
  <c r="L1249" i="9"/>
  <c r="K1249" i="9"/>
  <c r="J1249" i="9"/>
  <c r="I1249" i="9"/>
  <c r="H1248" i="9"/>
  <c r="H1247" i="9"/>
  <c r="H1246" i="9"/>
  <c r="H1245" i="9"/>
  <c r="N1244" i="9"/>
  <c r="M1244" i="9"/>
  <c r="L1244" i="9"/>
  <c r="K1244" i="9"/>
  <c r="J1244" i="9"/>
  <c r="I1244" i="9"/>
  <c r="H1243" i="9"/>
  <c r="H1242" i="9"/>
  <c r="H1241" i="9"/>
  <c r="H1240" i="9"/>
  <c r="N1239" i="9"/>
  <c r="M1239" i="9"/>
  <c r="L1239" i="9"/>
  <c r="K1239" i="9"/>
  <c r="J1239" i="9"/>
  <c r="I1239" i="9"/>
  <c r="H1238" i="9"/>
  <c r="H1237" i="9"/>
  <c r="H1236" i="9"/>
  <c r="H1235" i="9"/>
  <c r="N1234" i="9"/>
  <c r="M1234" i="9"/>
  <c r="L1234" i="9"/>
  <c r="K1234" i="9"/>
  <c r="J1234" i="9"/>
  <c r="I1234" i="9"/>
  <c r="H1233" i="9"/>
  <c r="H1232" i="9"/>
  <c r="H1231" i="9"/>
  <c r="H1230" i="9"/>
  <c r="N1229" i="9"/>
  <c r="M1229" i="9"/>
  <c r="L1229" i="9"/>
  <c r="K1229" i="9"/>
  <c r="J1229" i="9"/>
  <c r="I1229" i="9"/>
  <c r="H1228" i="9"/>
  <c r="H1227" i="9"/>
  <c r="H1226" i="9"/>
  <c r="H1225" i="9"/>
  <c r="N1224" i="9"/>
  <c r="M1224" i="9"/>
  <c r="L1224" i="9"/>
  <c r="K1224" i="9"/>
  <c r="J1224" i="9"/>
  <c r="I1224" i="9"/>
  <c r="H1223" i="9"/>
  <c r="H1222" i="9"/>
  <c r="H1221" i="9"/>
  <c r="H1220" i="9"/>
  <c r="N1219" i="9"/>
  <c r="M1219" i="9"/>
  <c r="L1219" i="9"/>
  <c r="K1219" i="9"/>
  <c r="J1219" i="9"/>
  <c r="I1219" i="9"/>
  <c r="H1218" i="9"/>
  <c r="H1217" i="9"/>
  <c r="H1216" i="9"/>
  <c r="H1215" i="9"/>
  <c r="N1214" i="9"/>
  <c r="M1214" i="9"/>
  <c r="L1214" i="9"/>
  <c r="K1214" i="9"/>
  <c r="J1214" i="9"/>
  <c r="I1214" i="9"/>
  <c r="H1213" i="9"/>
  <c r="H1212" i="9"/>
  <c r="H1211" i="9"/>
  <c r="H1210" i="9"/>
  <c r="N1209" i="9"/>
  <c r="M1209" i="9"/>
  <c r="L1209" i="9"/>
  <c r="K1209" i="9"/>
  <c r="J1209" i="9"/>
  <c r="I1209" i="9"/>
  <c r="H1208" i="9"/>
  <c r="H1207" i="9"/>
  <c r="H1206" i="9"/>
  <c r="H1205" i="9"/>
  <c r="N1204" i="9"/>
  <c r="M1204" i="9"/>
  <c r="L1204" i="9"/>
  <c r="K1204" i="9"/>
  <c r="J1204" i="9"/>
  <c r="I1204" i="9"/>
  <c r="H1197" i="9"/>
  <c r="H1196" i="9"/>
  <c r="H1195" i="9"/>
  <c r="H1194" i="9"/>
  <c r="N1193" i="9"/>
  <c r="M1193" i="9"/>
  <c r="L1193" i="9"/>
  <c r="K1193" i="9"/>
  <c r="J1193" i="9"/>
  <c r="H1192" i="9"/>
  <c r="H1191" i="9"/>
  <c r="H1190" i="9"/>
  <c r="H1189" i="9"/>
  <c r="N1188" i="9"/>
  <c r="M1188" i="9"/>
  <c r="L1188" i="9"/>
  <c r="K1188" i="9"/>
  <c r="J1188" i="9"/>
  <c r="I1188" i="9"/>
  <c r="H1187" i="9"/>
  <c r="H1186" i="9"/>
  <c r="H1185" i="9"/>
  <c r="H1184" i="9"/>
  <c r="N1183" i="9"/>
  <c r="M1183" i="9"/>
  <c r="L1183" i="9"/>
  <c r="K1183" i="9"/>
  <c r="J1183" i="9"/>
  <c r="I1183" i="9"/>
  <c r="H1182" i="9"/>
  <c r="H1181" i="9"/>
  <c r="H1180" i="9"/>
  <c r="H1179" i="9"/>
  <c r="N1178" i="9"/>
  <c r="M1178" i="9"/>
  <c r="L1178" i="9"/>
  <c r="K1178" i="9"/>
  <c r="J1178" i="9"/>
  <c r="I1178" i="9"/>
  <c r="H1177" i="9"/>
  <c r="H1176" i="9"/>
  <c r="H1175" i="9"/>
  <c r="H1174" i="9"/>
  <c r="N1173" i="9"/>
  <c r="M1173" i="9"/>
  <c r="L1173" i="9"/>
  <c r="K1173" i="9"/>
  <c r="J1173" i="9"/>
  <c r="I1173" i="9"/>
  <c r="H1172" i="9"/>
  <c r="H1171" i="9"/>
  <c r="H1170" i="9"/>
  <c r="H1169" i="9"/>
  <c r="N1168" i="9"/>
  <c r="M1168" i="9"/>
  <c r="L1168" i="9"/>
  <c r="K1168" i="9"/>
  <c r="J1168" i="9"/>
  <c r="I1168" i="9"/>
  <c r="H1167" i="9"/>
  <c r="H1166" i="9"/>
  <c r="H1165" i="9"/>
  <c r="H1164" i="9"/>
  <c r="N1163" i="9"/>
  <c r="M1163" i="9"/>
  <c r="L1163" i="9"/>
  <c r="K1163" i="9"/>
  <c r="J1163" i="9"/>
  <c r="I1163" i="9"/>
  <c r="H1156" i="9"/>
  <c r="H1155" i="9"/>
  <c r="H1154" i="9"/>
  <c r="H1153" i="9"/>
  <c r="N1152" i="9"/>
  <c r="M1152" i="9"/>
  <c r="L1152" i="9"/>
  <c r="K1152" i="9"/>
  <c r="J1152" i="9"/>
  <c r="I1152" i="9"/>
  <c r="H1151" i="9"/>
  <c r="H1150" i="9"/>
  <c r="H1149" i="9"/>
  <c r="H1148" i="9"/>
  <c r="N1147" i="9"/>
  <c r="M1147" i="9"/>
  <c r="L1147" i="9"/>
  <c r="K1147" i="9"/>
  <c r="J1147" i="9"/>
  <c r="I1147" i="9"/>
  <c r="H1146" i="9"/>
  <c r="H1145" i="9"/>
  <c r="H1144" i="9"/>
  <c r="H1143" i="9"/>
  <c r="N1142" i="9"/>
  <c r="M1142" i="9"/>
  <c r="L1142" i="9"/>
  <c r="K1142" i="9"/>
  <c r="J1142" i="9"/>
  <c r="I1142" i="9"/>
  <c r="H1141" i="9"/>
  <c r="H1140" i="9"/>
  <c r="H1139" i="9"/>
  <c r="H1138" i="9"/>
  <c r="N1137" i="9"/>
  <c r="M1137" i="9"/>
  <c r="L1137" i="9"/>
  <c r="K1137" i="9"/>
  <c r="J1137" i="9"/>
  <c r="I1137" i="9"/>
  <c r="H1136" i="9"/>
  <c r="H1135" i="9"/>
  <c r="H1134" i="9"/>
  <c r="H1133" i="9"/>
  <c r="N1132" i="9"/>
  <c r="M1132" i="9"/>
  <c r="L1132" i="9"/>
  <c r="K1132" i="9"/>
  <c r="J1132" i="9"/>
  <c r="I1132" i="9"/>
  <c r="H1131" i="9"/>
  <c r="H1130" i="9"/>
  <c r="H1129" i="9"/>
  <c r="H1128" i="9"/>
  <c r="N1127" i="9"/>
  <c r="M1127" i="9"/>
  <c r="L1127" i="9"/>
  <c r="K1127" i="9"/>
  <c r="J1127" i="9"/>
  <c r="I1127" i="9"/>
  <c r="H1126" i="9"/>
  <c r="H1125" i="9"/>
  <c r="H1124" i="9"/>
  <c r="H1123" i="9"/>
  <c r="N1122" i="9"/>
  <c r="M1122" i="9"/>
  <c r="L1122" i="9"/>
  <c r="K1122" i="9"/>
  <c r="J1122" i="9"/>
  <c r="I1122" i="9"/>
  <c r="H1121" i="9"/>
  <c r="H1120" i="9"/>
  <c r="H1119" i="9"/>
  <c r="H1118" i="9"/>
  <c r="N1117" i="9"/>
  <c r="M1117" i="9"/>
  <c r="L1117" i="9"/>
  <c r="K1117" i="9"/>
  <c r="J1117" i="9"/>
  <c r="I1117" i="9"/>
  <c r="H1116" i="9"/>
  <c r="H1115" i="9"/>
  <c r="H1114" i="9"/>
  <c r="H1113" i="9"/>
  <c r="N1112" i="9"/>
  <c r="M1112" i="9"/>
  <c r="L1112" i="9"/>
  <c r="K1112" i="9"/>
  <c r="J1112" i="9"/>
  <c r="I1112" i="9"/>
  <c r="H1111" i="9"/>
  <c r="H1110" i="9"/>
  <c r="H1109" i="9"/>
  <c r="H1108" i="9"/>
  <c r="N1107" i="9"/>
  <c r="M1107" i="9"/>
  <c r="L1107" i="9"/>
  <c r="K1107" i="9"/>
  <c r="J1107" i="9"/>
  <c r="I1107" i="9"/>
  <c r="H1106" i="9"/>
  <c r="H1105" i="9"/>
  <c r="H1104" i="9"/>
  <c r="H1103" i="9"/>
  <c r="N1102" i="9"/>
  <c r="M1102" i="9"/>
  <c r="L1102" i="9"/>
  <c r="K1102" i="9"/>
  <c r="J1102" i="9"/>
  <c r="I1102" i="9"/>
  <c r="H1101" i="9"/>
  <c r="H1100" i="9"/>
  <c r="H1099" i="9"/>
  <c r="H1098" i="9"/>
  <c r="N1097" i="9"/>
  <c r="M1097" i="9"/>
  <c r="L1097" i="9"/>
  <c r="K1097" i="9"/>
  <c r="J1097" i="9"/>
  <c r="I1097" i="9"/>
  <c r="H1096" i="9"/>
  <c r="H1095" i="9"/>
  <c r="H1094" i="9"/>
  <c r="H1093" i="9"/>
  <c r="N1092" i="9"/>
  <c r="M1092" i="9"/>
  <c r="L1092" i="9"/>
  <c r="K1092" i="9"/>
  <c r="J1092" i="9"/>
  <c r="I1092" i="9"/>
  <c r="H1091" i="9"/>
  <c r="H1090" i="9"/>
  <c r="H1089" i="9"/>
  <c r="H1088" i="9"/>
  <c r="N1087" i="9"/>
  <c r="M1087" i="9"/>
  <c r="L1087" i="9"/>
  <c r="K1087" i="9"/>
  <c r="J1087" i="9"/>
  <c r="I1087" i="9"/>
  <c r="H1086" i="9"/>
  <c r="H1085" i="9"/>
  <c r="H1084" i="9"/>
  <c r="H1083" i="9"/>
  <c r="N1082" i="9"/>
  <c r="M1082" i="9"/>
  <c r="L1082" i="9"/>
  <c r="K1082" i="9"/>
  <c r="J1082" i="9"/>
  <c r="I1082" i="9"/>
  <c r="H1081" i="9"/>
  <c r="H1080" i="9"/>
  <c r="H1079" i="9"/>
  <c r="H1078" i="9"/>
  <c r="N1077" i="9"/>
  <c r="M1077" i="9"/>
  <c r="L1077" i="9"/>
  <c r="K1077" i="9"/>
  <c r="J1077" i="9"/>
  <c r="I1077" i="9"/>
  <c r="H1076" i="9"/>
  <c r="H1075" i="9"/>
  <c r="H1074" i="9"/>
  <c r="H1073" i="9"/>
  <c r="N1072" i="9"/>
  <c r="M1072" i="9"/>
  <c r="L1072" i="9"/>
  <c r="K1072" i="9"/>
  <c r="J1072" i="9"/>
  <c r="I1072" i="9"/>
  <c r="H1071" i="9"/>
  <c r="H1070" i="9"/>
  <c r="H1069" i="9"/>
  <c r="H1068" i="9"/>
  <c r="N1067" i="9"/>
  <c r="M1067" i="9"/>
  <c r="L1067" i="9"/>
  <c r="K1067" i="9"/>
  <c r="J1067" i="9"/>
  <c r="I1067" i="9"/>
  <c r="H1066" i="9"/>
  <c r="H1065" i="9"/>
  <c r="H1064" i="9"/>
  <c r="H1063" i="9"/>
  <c r="N1062" i="9"/>
  <c r="M1062" i="9"/>
  <c r="L1062" i="9"/>
  <c r="K1062" i="9"/>
  <c r="J1062" i="9"/>
  <c r="I1062" i="9"/>
  <c r="H1061" i="9"/>
  <c r="H1060" i="9"/>
  <c r="H1059" i="9"/>
  <c r="H1058" i="9"/>
  <c r="N1057" i="9"/>
  <c r="M1057" i="9"/>
  <c r="L1057" i="9"/>
  <c r="K1057" i="9"/>
  <c r="J1057" i="9"/>
  <c r="I1057" i="9"/>
  <c r="H1056" i="9"/>
  <c r="H1055" i="9"/>
  <c r="H1054" i="9"/>
  <c r="H1053" i="9"/>
  <c r="N1052" i="9"/>
  <c r="M1052" i="9"/>
  <c r="L1052" i="9"/>
  <c r="K1052" i="9"/>
  <c r="J1052" i="9"/>
  <c r="I1052" i="9"/>
  <c r="H1051" i="9"/>
  <c r="H1050" i="9"/>
  <c r="H1049" i="9"/>
  <c r="H1048" i="9"/>
  <c r="N1047" i="9"/>
  <c r="M1047" i="9"/>
  <c r="L1047" i="9"/>
  <c r="K1047" i="9"/>
  <c r="J1047" i="9"/>
  <c r="I1047" i="9"/>
  <c r="H1046" i="9"/>
  <c r="H1045" i="9"/>
  <c r="H1044" i="9"/>
  <c r="H1043" i="9"/>
  <c r="N1042" i="9"/>
  <c r="M1042" i="9"/>
  <c r="L1042" i="9"/>
  <c r="K1042" i="9"/>
  <c r="J1042" i="9"/>
  <c r="I1042" i="9"/>
  <c r="H1041" i="9"/>
  <c r="H1040" i="9"/>
  <c r="H1039" i="9"/>
  <c r="H1038" i="9"/>
  <c r="N1037" i="9"/>
  <c r="M1037" i="9"/>
  <c r="L1037" i="9"/>
  <c r="K1037" i="9"/>
  <c r="J1037" i="9"/>
  <c r="I1037" i="9"/>
  <c r="H1036" i="9"/>
  <c r="H1035" i="9"/>
  <c r="H1034" i="9"/>
  <c r="H1033" i="9"/>
  <c r="N1032" i="9"/>
  <c r="M1032" i="9"/>
  <c r="L1032" i="9"/>
  <c r="K1032" i="9"/>
  <c r="J1032" i="9"/>
  <c r="I1032" i="9"/>
  <c r="H1031" i="9"/>
  <c r="H1030" i="9"/>
  <c r="H1029" i="9"/>
  <c r="H1028" i="9"/>
  <c r="N1027" i="9"/>
  <c r="M1027" i="9"/>
  <c r="L1027" i="9"/>
  <c r="K1027" i="9"/>
  <c r="J1027" i="9"/>
  <c r="I1027" i="9"/>
  <c r="H1026" i="9"/>
  <c r="H1025" i="9"/>
  <c r="H1024" i="9"/>
  <c r="H1023" i="9"/>
  <c r="N1022" i="9"/>
  <c r="M1022" i="9"/>
  <c r="L1022" i="9"/>
  <c r="K1022" i="9"/>
  <c r="J1022" i="9"/>
  <c r="I1022" i="9"/>
  <c r="H1021" i="9"/>
  <c r="H1020" i="9"/>
  <c r="H1019" i="9"/>
  <c r="H1018" i="9"/>
  <c r="N1017" i="9"/>
  <c r="M1017" i="9"/>
  <c r="L1017" i="9"/>
  <c r="K1017" i="9"/>
  <c r="J1017" i="9"/>
  <c r="I1017" i="9"/>
  <c r="H1016" i="9"/>
  <c r="H1015" i="9"/>
  <c r="H1014" i="9"/>
  <c r="H1013" i="9"/>
  <c r="N1012" i="9"/>
  <c r="M1012" i="9"/>
  <c r="L1012" i="9"/>
  <c r="K1012" i="9"/>
  <c r="J1012" i="9"/>
  <c r="I1012" i="9"/>
  <c r="H1011" i="9"/>
  <c r="H1010" i="9"/>
  <c r="H1009" i="9"/>
  <c r="H1008" i="9"/>
  <c r="N1007" i="9"/>
  <c r="M1007" i="9"/>
  <c r="L1007" i="9"/>
  <c r="K1007" i="9"/>
  <c r="J1007" i="9"/>
  <c r="I1007" i="9"/>
  <c r="H1006" i="9"/>
  <c r="H1005" i="9"/>
  <c r="H1004" i="9"/>
  <c r="H1003" i="9"/>
  <c r="N1002" i="9"/>
  <c r="M1002" i="9"/>
  <c r="L1002" i="9"/>
  <c r="K1002" i="9"/>
  <c r="J1002" i="9"/>
  <c r="I1002" i="9"/>
  <c r="H1001" i="9"/>
  <c r="H1000" i="9"/>
  <c r="H999" i="9"/>
  <c r="H998" i="9"/>
  <c r="N997" i="9"/>
  <c r="M997" i="9"/>
  <c r="L997" i="9"/>
  <c r="K997" i="9"/>
  <c r="J997" i="9"/>
  <c r="I997" i="9"/>
  <c r="H996" i="9"/>
  <c r="H995" i="9"/>
  <c r="H994" i="9"/>
  <c r="H993" i="9"/>
  <c r="N992" i="9"/>
  <c r="M992" i="9"/>
  <c r="L992" i="9"/>
  <c r="K992" i="9"/>
  <c r="J992" i="9"/>
  <c r="I992" i="9"/>
  <c r="H991" i="9"/>
  <c r="H990" i="9"/>
  <c r="H989" i="9"/>
  <c r="H988" i="9"/>
  <c r="N987" i="9"/>
  <c r="M987" i="9"/>
  <c r="L987" i="9"/>
  <c r="K987" i="9"/>
  <c r="J987" i="9"/>
  <c r="I987" i="9"/>
  <c r="H980" i="9"/>
  <c r="H979" i="9"/>
  <c r="H978" i="9"/>
  <c r="H977" i="9"/>
  <c r="N976" i="9"/>
  <c r="M976" i="9"/>
  <c r="L976" i="9"/>
  <c r="K976" i="9"/>
  <c r="J976" i="9"/>
  <c r="I976" i="9"/>
  <c r="H975" i="9"/>
  <c r="H974" i="9"/>
  <c r="H973" i="9"/>
  <c r="H972" i="9"/>
  <c r="N971" i="9"/>
  <c r="M971" i="9"/>
  <c r="L971" i="9"/>
  <c r="K971" i="9"/>
  <c r="J971" i="9"/>
  <c r="I971" i="9"/>
  <c r="H970" i="9"/>
  <c r="H969" i="9"/>
  <c r="H968" i="9"/>
  <c r="H967" i="9"/>
  <c r="N966" i="9"/>
  <c r="M966" i="9"/>
  <c r="L966" i="9"/>
  <c r="K966" i="9"/>
  <c r="J966" i="9"/>
  <c r="I966" i="9"/>
  <c r="H965" i="9"/>
  <c r="H964" i="9"/>
  <c r="H963" i="9"/>
  <c r="H962" i="9"/>
  <c r="N961" i="9"/>
  <c r="M961" i="9"/>
  <c r="L961" i="9"/>
  <c r="K961" i="9"/>
  <c r="J961" i="9"/>
  <c r="I961" i="9"/>
  <c r="H960" i="9"/>
  <c r="H959" i="9"/>
  <c r="H958" i="9"/>
  <c r="H957" i="9"/>
  <c r="N956" i="9"/>
  <c r="M956" i="9"/>
  <c r="L956" i="9"/>
  <c r="K956" i="9"/>
  <c r="J956" i="9"/>
  <c r="I956" i="9"/>
  <c r="H955" i="9"/>
  <c r="H954" i="9"/>
  <c r="H953" i="9"/>
  <c r="H952" i="9"/>
  <c r="N951" i="9"/>
  <c r="M951" i="9"/>
  <c r="L951" i="9"/>
  <c r="K951" i="9"/>
  <c r="J951" i="9"/>
  <c r="I951" i="9"/>
  <c r="H944" i="9"/>
  <c r="H943" i="9"/>
  <c r="H942" i="9"/>
  <c r="H941" i="9"/>
  <c r="N940" i="9"/>
  <c r="M940" i="9"/>
  <c r="L940" i="9"/>
  <c r="K940" i="9"/>
  <c r="J940" i="9"/>
  <c r="I940" i="9"/>
  <c r="H939" i="9"/>
  <c r="H938" i="9"/>
  <c r="H937" i="9"/>
  <c r="H936" i="9"/>
  <c r="N935" i="9"/>
  <c r="M935" i="9"/>
  <c r="L935" i="9"/>
  <c r="K935" i="9"/>
  <c r="J935" i="9"/>
  <c r="I935" i="9"/>
  <c r="H934" i="9"/>
  <c r="H933" i="9"/>
  <c r="H932" i="9"/>
  <c r="H931" i="9"/>
  <c r="N930" i="9"/>
  <c r="M930" i="9"/>
  <c r="L930" i="9"/>
  <c r="K930" i="9"/>
  <c r="J930" i="9"/>
  <c r="I930" i="9"/>
  <c r="H929" i="9"/>
  <c r="H928" i="9"/>
  <c r="H927" i="9"/>
  <c r="H926" i="9"/>
  <c r="N925" i="9"/>
  <c r="M925" i="9"/>
  <c r="L925" i="9"/>
  <c r="K925" i="9"/>
  <c r="J925" i="9"/>
  <c r="I925" i="9"/>
  <c r="H924" i="9"/>
  <c r="H923" i="9"/>
  <c r="H922" i="9"/>
  <c r="H921" i="9"/>
  <c r="N920" i="9"/>
  <c r="M920" i="9"/>
  <c r="L920" i="9"/>
  <c r="K920" i="9"/>
  <c r="J920" i="9"/>
  <c r="I920" i="9"/>
  <c r="H919" i="9"/>
  <c r="H918" i="9"/>
  <c r="H917" i="9"/>
  <c r="H916" i="9"/>
  <c r="N915" i="9"/>
  <c r="M915" i="9"/>
  <c r="L915" i="9"/>
  <c r="K915" i="9"/>
  <c r="J915" i="9"/>
  <c r="I915" i="9"/>
  <c r="H914" i="9"/>
  <c r="H913" i="9"/>
  <c r="H912" i="9"/>
  <c r="H911" i="9"/>
  <c r="N910" i="9"/>
  <c r="M910" i="9"/>
  <c r="L910" i="9"/>
  <c r="K910" i="9"/>
  <c r="J910" i="9"/>
  <c r="I910" i="9"/>
  <c r="H909" i="9"/>
  <c r="H908" i="9"/>
  <c r="H907" i="9"/>
  <c r="H906" i="9"/>
  <c r="N905" i="9"/>
  <c r="M905" i="9"/>
  <c r="L905" i="9"/>
  <c r="K905" i="9"/>
  <c r="J905" i="9"/>
  <c r="I905" i="9"/>
  <c r="H904" i="9"/>
  <c r="H903" i="9"/>
  <c r="H902" i="9"/>
  <c r="H901" i="9"/>
  <c r="N900" i="9"/>
  <c r="M900" i="9"/>
  <c r="L900" i="9"/>
  <c r="K900" i="9"/>
  <c r="J900" i="9"/>
  <c r="I900" i="9"/>
  <c r="H899" i="9"/>
  <c r="H898" i="9"/>
  <c r="H897" i="9"/>
  <c r="H896" i="9"/>
  <c r="N895" i="9"/>
  <c r="M895" i="9"/>
  <c r="L895" i="9"/>
  <c r="K895" i="9"/>
  <c r="J895" i="9"/>
  <c r="I895" i="9"/>
  <c r="H894" i="9"/>
  <c r="H893" i="9"/>
  <c r="H892" i="9"/>
  <c r="H891" i="9"/>
  <c r="N890" i="9"/>
  <c r="M890" i="9"/>
  <c r="L890" i="9"/>
  <c r="K890" i="9"/>
  <c r="J890" i="9"/>
  <c r="I890" i="9"/>
  <c r="H889" i="9"/>
  <c r="H888" i="9"/>
  <c r="H887" i="9"/>
  <c r="H886" i="9"/>
  <c r="N885" i="9"/>
  <c r="M885" i="9"/>
  <c r="L885" i="9"/>
  <c r="K885" i="9"/>
  <c r="J885" i="9"/>
  <c r="I885" i="9"/>
  <c r="H878" i="9"/>
  <c r="H877" i="9"/>
  <c r="H876" i="9"/>
  <c r="H875" i="9"/>
  <c r="N874" i="9"/>
  <c r="M874" i="9"/>
  <c r="L874" i="9"/>
  <c r="K874" i="9"/>
  <c r="J874" i="9"/>
  <c r="I874" i="9"/>
  <c r="H873" i="9"/>
  <c r="H872" i="9"/>
  <c r="H871" i="9"/>
  <c r="H870" i="9"/>
  <c r="N869" i="9"/>
  <c r="M869" i="9"/>
  <c r="L869" i="9"/>
  <c r="K869" i="9"/>
  <c r="J869" i="9"/>
  <c r="I869" i="9"/>
  <c r="H868" i="9"/>
  <c r="H867" i="9"/>
  <c r="H866" i="9"/>
  <c r="H865" i="9"/>
  <c r="N864" i="9"/>
  <c r="M864" i="9"/>
  <c r="L864" i="9"/>
  <c r="K864" i="9"/>
  <c r="J864" i="9"/>
  <c r="I864" i="9"/>
  <c r="H863" i="9"/>
  <c r="H862" i="9"/>
  <c r="H861" i="9"/>
  <c r="H860" i="9"/>
  <c r="N859" i="9"/>
  <c r="M859" i="9"/>
  <c r="L859" i="9"/>
  <c r="K859" i="9"/>
  <c r="J859" i="9"/>
  <c r="I859" i="9"/>
  <c r="H858" i="9"/>
  <c r="H857" i="9"/>
  <c r="H856" i="9"/>
  <c r="H855" i="9"/>
  <c r="N854" i="9"/>
  <c r="M854" i="9"/>
  <c r="L854" i="9"/>
  <c r="K854" i="9"/>
  <c r="J854" i="9"/>
  <c r="I854" i="9"/>
  <c r="H853" i="9"/>
  <c r="H852" i="9"/>
  <c r="H851" i="9"/>
  <c r="H850" i="9"/>
  <c r="N849" i="9"/>
  <c r="M849" i="9"/>
  <c r="L849" i="9"/>
  <c r="K849" i="9"/>
  <c r="J849" i="9"/>
  <c r="I849" i="9"/>
  <c r="H848" i="9"/>
  <c r="H847" i="9"/>
  <c r="H846" i="9"/>
  <c r="H845" i="9"/>
  <c r="N844" i="9"/>
  <c r="M844" i="9"/>
  <c r="L844" i="9"/>
  <c r="K844" i="9"/>
  <c r="J844" i="9"/>
  <c r="I844" i="9"/>
  <c r="H843" i="9"/>
  <c r="H842" i="9"/>
  <c r="H841" i="9"/>
  <c r="H840" i="9"/>
  <c r="N839" i="9"/>
  <c r="M839" i="9"/>
  <c r="L839" i="9"/>
  <c r="K839" i="9"/>
  <c r="J839" i="9"/>
  <c r="I839" i="9"/>
  <c r="H838" i="9"/>
  <c r="H837" i="9"/>
  <c r="H836" i="9"/>
  <c r="H835" i="9"/>
  <c r="N834" i="9"/>
  <c r="M834" i="9"/>
  <c r="L834" i="9"/>
  <c r="K834" i="9"/>
  <c r="J834" i="9"/>
  <c r="I834" i="9"/>
  <c r="H833" i="9"/>
  <c r="H832" i="9"/>
  <c r="H831" i="9"/>
  <c r="H830" i="9"/>
  <c r="N829" i="9"/>
  <c r="M829" i="9"/>
  <c r="L829" i="9"/>
  <c r="K829" i="9"/>
  <c r="J829" i="9"/>
  <c r="I829" i="9"/>
  <c r="H828" i="9"/>
  <c r="H827" i="9"/>
  <c r="H826" i="9"/>
  <c r="H825" i="9"/>
  <c r="N824" i="9"/>
  <c r="M824" i="9"/>
  <c r="L824" i="9"/>
  <c r="K824" i="9"/>
  <c r="J824" i="9"/>
  <c r="I824" i="9"/>
  <c r="H823" i="9"/>
  <c r="H822" i="9"/>
  <c r="H821" i="9"/>
  <c r="H820" i="9"/>
  <c r="N819" i="9"/>
  <c r="M819" i="9"/>
  <c r="L819" i="9"/>
  <c r="K819" i="9"/>
  <c r="J819" i="9"/>
  <c r="I819" i="9"/>
  <c r="H818" i="9"/>
  <c r="H817" i="9"/>
  <c r="H816" i="9"/>
  <c r="H815" i="9"/>
  <c r="N814" i="9"/>
  <c r="M814" i="9"/>
  <c r="L814" i="9"/>
  <c r="K814" i="9"/>
  <c r="J814" i="9"/>
  <c r="I814" i="9"/>
  <c r="H813" i="9"/>
  <c r="H812" i="9"/>
  <c r="H811" i="9"/>
  <c r="H810" i="9"/>
  <c r="N809" i="9"/>
  <c r="M809" i="9"/>
  <c r="L809" i="9"/>
  <c r="K809" i="9"/>
  <c r="J809" i="9"/>
  <c r="I809" i="9"/>
  <c r="H808" i="9"/>
  <c r="H807" i="9"/>
  <c r="H806" i="9"/>
  <c r="H805" i="9"/>
  <c r="N804" i="9"/>
  <c r="M804" i="9"/>
  <c r="L804" i="9"/>
  <c r="K804" i="9"/>
  <c r="J804" i="9"/>
  <c r="I804" i="9"/>
  <c r="H803" i="9"/>
  <c r="H802" i="9"/>
  <c r="H801" i="9"/>
  <c r="H800" i="9"/>
  <c r="N799" i="9"/>
  <c r="M799" i="9"/>
  <c r="L799" i="9"/>
  <c r="K799" i="9"/>
  <c r="J799" i="9"/>
  <c r="I799" i="9"/>
  <c r="H798" i="9"/>
  <c r="H797" i="9"/>
  <c r="H796" i="9"/>
  <c r="H795" i="9"/>
  <c r="N794" i="9"/>
  <c r="M794" i="9"/>
  <c r="L794" i="9"/>
  <c r="K794" i="9"/>
  <c r="J794" i="9"/>
  <c r="I794" i="9"/>
  <c r="H793" i="9"/>
  <c r="H792" i="9"/>
  <c r="H791" i="9"/>
  <c r="H790" i="9"/>
  <c r="N789" i="9"/>
  <c r="M789" i="9"/>
  <c r="L789" i="9"/>
  <c r="K789" i="9"/>
  <c r="J789" i="9"/>
  <c r="I789" i="9"/>
  <c r="H788" i="9"/>
  <c r="H787" i="9"/>
  <c r="H786" i="9"/>
  <c r="H785" i="9"/>
  <c r="N784" i="9"/>
  <c r="M784" i="9"/>
  <c r="L784" i="9"/>
  <c r="K784" i="9"/>
  <c r="J784" i="9"/>
  <c r="I784" i="9"/>
  <c r="H777" i="9"/>
  <c r="H776" i="9"/>
  <c r="H775" i="9"/>
  <c r="H774" i="9"/>
  <c r="N773" i="9"/>
  <c r="M773" i="9"/>
  <c r="L773" i="9"/>
  <c r="K773" i="9"/>
  <c r="I773" i="9"/>
  <c r="H772" i="9"/>
  <c r="H771" i="9"/>
  <c r="H770" i="9"/>
  <c r="H769" i="9"/>
  <c r="N768" i="9"/>
  <c r="M768" i="9"/>
  <c r="L768" i="9"/>
  <c r="K768" i="9"/>
  <c r="I768" i="9"/>
  <c r="H767" i="9"/>
  <c r="H766" i="9"/>
  <c r="H765" i="9"/>
  <c r="H764" i="9"/>
  <c r="N763" i="9"/>
  <c r="M763" i="9"/>
  <c r="L763" i="9"/>
  <c r="K763" i="9"/>
  <c r="J763" i="9"/>
  <c r="I763" i="9"/>
  <c r="H762" i="9"/>
  <c r="H761" i="9"/>
  <c r="H760" i="9"/>
  <c r="H759" i="9"/>
  <c r="N758" i="9"/>
  <c r="M758" i="9"/>
  <c r="L758" i="9"/>
  <c r="K758" i="9"/>
  <c r="J758" i="9"/>
  <c r="I758" i="9"/>
  <c r="H757" i="9"/>
  <c r="H756" i="9"/>
  <c r="H755" i="9"/>
  <c r="H754" i="9"/>
  <c r="N753" i="9"/>
  <c r="M753" i="9"/>
  <c r="L753" i="9"/>
  <c r="K753" i="9"/>
  <c r="J753" i="9"/>
  <c r="I753" i="9"/>
  <c r="H752" i="9"/>
  <c r="H751" i="9"/>
  <c r="H750" i="9"/>
  <c r="H749" i="9"/>
  <c r="N748" i="9"/>
  <c r="M748" i="9"/>
  <c r="L748" i="9"/>
  <c r="K748" i="9"/>
  <c r="J748" i="9"/>
  <c r="I748" i="9"/>
  <c r="H747" i="9"/>
  <c r="H746" i="9"/>
  <c r="H745" i="9"/>
  <c r="H744" i="9"/>
  <c r="N743" i="9"/>
  <c r="M743" i="9"/>
  <c r="L743" i="9"/>
  <c r="K743" i="9"/>
  <c r="J743" i="9"/>
  <c r="I743" i="9"/>
  <c r="H742" i="9"/>
  <c r="H741" i="9"/>
  <c r="H740" i="9"/>
  <c r="H739" i="9"/>
  <c r="N738" i="9"/>
  <c r="M738" i="9"/>
  <c r="L738" i="9"/>
  <c r="K738" i="9"/>
  <c r="J738" i="9"/>
  <c r="I738" i="9"/>
  <c r="H737" i="9"/>
  <c r="H736" i="9"/>
  <c r="H735" i="9"/>
  <c r="H734" i="9"/>
  <c r="N733" i="9"/>
  <c r="M733" i="9"/>
  <c r="L733" i="9"/>
  <c r="K733" i="9"/>
  <c r="J733" i="9"/>
  <c r="I733" i="9"/>
  <c r="H732" i="9"/>
  <c r="H731" i="9"/>
  <c r="H730" i="9"/>
  <c r="H729" i="9"/>
  <c r="N728" i="9"/>
  <c r="M728" i="9"/>
  <c r="L728" i="9"/>
  <c r="K728" i="9"/>
  <c r="J728" i="9"/>
  <c r="I728" i="9"/>
  <c r="H727" i="9"/>
  <c r="H726" i="9"/>
  <c r="H725" i="9"/>
  <c r="H724" i="9"/>
  <c r="N723" i="9"/>
  <c r="M723" i="9"/>
  <c r="L723" i="9"/>
  <c r="K723" i="9"/>
  <c r="J723" i="9"/>
  <c r="I723" i="9"/>
  <c r="H722" i="9"/>
  <c r="H721" i="9"/>
  <c r="H720" i="9"/>
  <c r="H719" i="9"/>
  <c r="N718" i="9"/>
  <c r="M718" i="9"/>
  <c r="L718" i="9"/>
  <c r="K718" i="9"/>
  <c r="J718" i="9"/>
  <c r="I718" i="9"/>
  <c r="H717" i="9"/>
  <c r="H716" i="9"/>
  <c r="H715" i="9"/>
  <c r="H714" i="9"/>
  <c r="N713" i="9"/>
  <c r="M713" i="9"/>
  <c r="L713" i="9"/>
  <c r="K713" i="9"/>
  <c r="J713" i="9"/>
  <c r="I713" i="9"/>
  <c r="H712" i="9"/>
  <c r="H711" i="9"/>
  <c r="H710" i="9"/>
  <c r="H709" i="9"/>
  <c r="N708" i="9"/>
  <c r="M708" i="9"/>
  <c r="L708" i="9"/>
  <c r="K708" i="9"/>
  <c r="J708" i="9"/>
  <c r="I708" i="9"/>
  <c r="H707" i="9"/>
  <c r="H706" i="9"/>
  <c r="H705" i="9"/>
  <c r="H704" i="9"/>
  <c r="N703" i="9"/>
  <c r="M703" i="9"/>
  <c r="L703" i="9"/>
  <c r="K703" i="9"/>
  <c r="J703" i="9"/>
  <c r="I703" i="9"/>
  <c r="H702" i="9"/>
  <c r="H701" i="9"/>
  <c r="H700" i="9"/>
  <c r="H699" i="9"/>
  <c r="N698" i="9"/>
  <c r="M698" i="9"/>
  <c r="L698" i="9"/>
  <c r="K698" i="9"/>
  <c r="J698" i="9"/>
  <c r="I698" i="9"/>
  <c r="H697" i="9"/>
  <c r="H696" i="9"/>
  <c r="H695" i="9"/>
  <c r="H694" i="9"/>
  <c r="N693" i="9"/>
  <c r="M693" i="9"/>
  <c r="L693" i="9"/>
  <c r="K693" i="9"/>
  <c r="J693" i="9"/>
  <c r="I693" i="9"/>
  <c r="H692" i="9"/>
  <c r="H691" i="9"/>
  <c r="H690" i="9"/>
  <c r="H689" i="9"/>
  <c r="N688" i="9"/>
  <c r="M688" i="9"/>
  <c r="L688" i="9"/>
  <c r="K688" i="9"/>
  <c r="J688" i="9"/>
  <c r="I688" i="9"/>
  <c r="H687" i="9"/>
  <c r="H686" i="9"/>
  <c r="H685" i="9"/>
  <c r="H684" i="9"/>
  <c r="N683" i="9"/>
  <c r="M683" i="9"/>
  <c r="L683" i="9"/>
  <c r="K683" i="9"/>
  <c r="J683" i="9"/>
  <c r="I683" i="9"/>
  <c r="H682" i="9"/>
  <c r="H681" i="9"/>
  <c r="H680" i="9"/>
  <c r="H679" i="9"/>
  <c r="N678" i="9"/>
  <c r="M678" i="9"/>
  <c r="L678" i="9"/>
  <c r="K678" i="9"/>
  <c r="J678" i="9"/>
  <c r="I678" i="9"/>
  <c r="H677" i="9"/>
  <c r="H676" i="9"/>
  <c r="H675" i="9"/>
  <c r="H674" i="9"/>
  <c r="N673" i="9"/>
  <c r="M673" i="9"/>
  <c r="L673" i="9"/>
  <c r="K673" i="9"/>
  <c r="J673" i="9"/>
  <c r="I673" i="9"/>
  <c r="H672" i="9"/>
  <c r="H671" i="9"/>
  <c r="H670" i="9"/>
  <c r="H669" i="9"/>
  <c r="N668" i="9"/>
  <c r="M668" i="9"/>
  <c r="L668" i="9"/>
  <c r="K668" i="9"/>
  <c r="J668" i="9"/>
  <c r="I668" i="9"/>
  <c r="H667" i="9"/>
  <c r="H666" i="9"/>
  <c r="H665" i="9"/>
  <c r="H664" i="9"/>
  <c r="N663" i="9"/>
  <c r="M663" i="9"/>
  <c r="L663" i="9"/>
  <c r="K663" i="9"/>
  <c r="J663" i="9"/>
  <c r="I663" i="9"/>
  <c r="H662" i="9"/>
  <c r="H661" i="9"/>
  <c r="H660" i="9"/>
  <c r="H659" i="9"/>
  <c r="N658" i="9"/>
  <c r="M658" i="9"/>
  <c r="L658" i="9"/>
  <c r="K658" i="9"/>
  <c r="J658" i="9"/>
  <c r="I658" i="9"/>
  <c r="H657" i="9"/>
  <c r="H656" i="9"/>
  <c r="H655" i="9"/>
  <c r="H654" i="9"/>
  <c r="N653" i="9"/>
  <c r="M653" i="9"/>
  <c r="L653" i="9"/>
  <c r="K653" i="9"/>
  <c r="J653" i="9"/>
  <c r="I653" i="9"/>
  <c r="H652" i="9"/>
  <c r="H651" i="9"/>
  <c r="H650" i="9"/>
  <c r="H649" i="9"/>
  <c r="N648" i="9"/>
  <c r="M648" i="9"/>
  <c r="L648" i="9"/>
  <c r="K648" i="9"/>
  <c r="J648" i="9"/>
  <c r="I648" i="9"/>
  <c r="H647" i="9"/>
  <c r="H646" i="9"/>
  <c r="H645" i="9"/>
  <c r="H644" i="9"/>
  <c r="N643" i="9"/>
  <c r="M643" i="9"/>
  <c r="L643" i="9"/>
  <c r="K643" i="9"/>
  <c r="J643" i="9"/>
  <c r="I643" i="9"/>
  <c r="H642" i="9"/>
  <c r="H641" i="9"/>
  <c r="H640" i="9"/>
  <c r="H639" i="9"/>
  <c r="N638" i="9"/>
  <c r="M638" i="9"/>
  <c r="L638" i="9"/>
  <c r="K638" i="9"/>
  <c r="J638" i="9"/>
  <c r="I638" i="9"/>
  <c r="H637" i="9"/>
  <c r="H636" i="9"/>
  <c r="H635" i="9"/>
  <c r="H634" i="9"/>
  <c r="N633" i="9"/>
  <c r="M633" i="9"/>
  <c r="L633" i="9"/>
  <c r="K633" i="9"/>
  <c r="J633" i="9"/>
  <c r="I633" i="9"/>
  <c r="H632" i="9"/>
  <c r="H631" i="9"/>
  <c r="H630" i="9"/>
  <c r="H629" i="9"/>
  <c r="N628" i="9"/>
  <c r="M628" i="9"/>
  <c r="L628" i="9"/>
  <c r="K628" i="9"/>
  <c r="J628" i="9"/>
  <c r="I628" i="9"/>
  <c r="H627" i="9"/>
  <c r="H626" i="9"/>
  <c r="H625" i="9"/>
  <c r="H624" i="9"/>
  <c r="N623" i="9"/>
  <c r="M623" i="9"/>
  <c r="L623" i="9"/>
  <c r="K623" i="9"/>
  <c r="J623" i="9"/>
  <c r="I623" i="9"/>
  <c r="H622" i="9"/>
  <c r="H621" i="9"/>
  <c r="H620" i="9"/>
  <c r="H619" i="9"/>
  <c r="N618" i="9"/>
  <c r="M618" i="9"/>
  <c r="L618" i="9"/>
  <c r="K618" i="9"/>
  <c r="J618" i="9"/>
  <c r="I618" i="9"/>
  <c r="H617" i="9"/>
  <c r="H616" i="9"/>
  <c r="H615" i="9"/>
  <c r="H614" i="9"/>
  <c r="N613" i="9"/>
  <c r="M613" i="9"/>
  <c r="L613" i="9"/>
  <c r="K613" i="9"/>
  <c r="J613" i="9"/>
  <c r="I613" i="9"/>
  <c r="H612" i="9"/>
  <c r="H611" i="9"/>
  <c r="H610" i="9"/>
  <c r="H609" i="9"/>
  <c r="N608" i="9"/>
  <c r="M608" i="9"/>
  <c r="L608" i="9"/>
  <c r="K608" i="9"/>
  <c r="J608" i="9"/>
  <c r="I608" i="9"/>
  <c r="H607" i="9"/>
  <c r="H606" i="9"/>
  <c r="H605" i="9"/>
  <c r="H604" i="9"/>
  <c r="N603" i="9"/>
  <c r="M603" i="9"/>
  <c r="L603" i="9"/>
  <c r="K603" i="9"/>
  <c r="J603" i="9"/>
  <c r="I603" i="9"/>
  <c r="H602" i="9"/>
  <c r="H601" i="9"/>
  <c r="H600" i="9"/>
  <c r="H599" i="9"/>
  <c r="N598" i="9"/>
  <c r="M598" i="9"/>
  <c r="L598" i="9"/>
  <c r="K598" i="9"/>
  <c r="J598" i="9"/>
  <c r="I598" i="9"/>
  <c r="H597" i="9"/>
  <c r="H596" i="9"/>
  <c r="H595" i="9"/>
  <c r="H594" i="9"/>
  <c r="N593" i="9"/>
  <c r="M593" i="9"/>
  <c r="L593" i="9"/>
  <c r="K593" i="9"/>
  <c r="J593" i="9"/>
  <c r="I593" i="9"/>
  <c r="H592" i="9"/>
  <c r="H591" i="9"/>
  <c r="H590" i="9"/>
  <c r="H589" i="9"/>
  <c r="N588" i="9"/>
  <c r="M588" i="9"/>
  <c r="L588" i="9"/>
  <c r="K588" i="9"/>
  <c r="J588" i="9"/>
  <c r="I588" i="9"/>
  <c r="H587" i="9"/>
  <c r="H586" i="9"/>
  <c r="H585" i="9"/>
  <c r="H584" i="9"/>
  <c r="N583" i="9"/>
  <c r="M583" i="9"/>
  <c r="L583" i="9"/>
  <c r="K583" i="9"/>
  <c r="J583" i="9"/>
  <c r="I583" i="9"/>
  <c r="H582" i="9"/>
  <c r="H581" i="9"/>
  <c r="H580" i="9"/>
  <c r="H579" i="9"/>
  <c r="N578" i="9"/>
  <c r="M578" i="9"/>
  <c r="L578" i="9"/>
  <c r="K578" i="9"/>
  <c r="J578" i="9"/>
  <c r="I578" i="9"/>
  <c r="H577" i="9"/>
  <c r="H576" i="9"/>
  <c r="H575" i="9"/>
  <c r="H574" i="9"/>
  <c r="N573" i="9"/>
  <c r="M573" i="9"/>
  <c r="L573" i="9"/>
  <c r="K573" i="9"/>
  <c r="J573" i="9"/>
  <c r="I573" i="9"/>
  <c r="H572" i="9"/>
  <c r="H571" i="9"/>
  <c r="H570" i="9"/>
  <c r="H569" i="9"/>
  <c r="N568" i="9"/>
  <c r="M568" i="9"/>
  <c r="L568" i="9"/>
  <c r="K568" i="9"/>
  <c r="J568" i="9"/>
  <c r="I568" i="9"/>
  <c r="H567" i="9"/>
  <c r="H566" i="9"/>
  <c r="H565" i="9"/>
  <c r="H564" i="9"/>
  <c r="N563" i="9"/>
  <c r="M563" i="9"/>
  <c r="L563" i="9"/>
  <c r="K563" i="9"/>
  <c r="J563" i="9"/>
  <c r="I563" i="9"/>
  <c r="H562" i="9"/>
  <c r="H561" i="9"/>
  <c r="H560" i="9"/>
  <c r="H559" i="9"/>
  <c r="N558" i="9"/>
  <c r="M558" i="9"/>
  <c r="L558" i="9"/>
  <c r="K558" i="9"/>
  <c r="J558" i="9"/>
  <c r="I558" i="9"/>
  <c r="H551" i="9"/>
  <c r="H550" i="9"/>
  <c r="H549" i="9"/>
  <c r="H548" i="9"/>
  <c r="N547" i="9"/>
  <c r="M547" i="9"/>
  <c r="L547" i="9"/>
  <c r="K547" i="9"/>
  <c r="J547" i="9"/>
  <c r="I547" i="9"/>
  <c r="H546" i="9"/>
  <c r="H545" i="9"/>
  <c r="H544" i="9"/>
  <c r="H543" i="9"/>
  <c r="N542" i="9"/>
  <c r="M542" i="9"/>
  <c r="L542" i="9"/>
  <c r="K542" i="9"/>
  <c r="J542" i="9"/>
  <c r="I542" i="9"/>
  <c r="H541" i="9"/>
  <c r="H540" i="9"/>
  <c r="H539" i="9"/>
  <c r="H538" i="9"/>
  <c r="N537" i="9"/>
  <c r="M537" i="9"/>
  <c r="L537" i="9"/>
  <c r="K537" i="9"/>
  <c r="J537" i="9"/>
  <c r="I537" i="9"/>
  <c r="H536" i="9"/>
  <c r="H535" i="9"/>
  <c r="H534" i="9"/>
  <c r="H533" i="9"/>
  <c r="N532" i="9"/>
  <c r="M532" i="9"/>
  <c r="L532" i="9"/>
  <c r="K532" i="9"/>
  <c r="J532" i="9"/>
  <c r="I532" i="9"/>
  <c r="H531" i="9"/>
  <c r="H530" i="9"/>
  <c r="H529" i="9"/>
  <c r="H528" i="9"/>
  <c r="N527" i="9"/>
  <c r="M527" i="9"/>
  <c r="L527" i="9"/>
  <c r="K527" i="9"/>
  <c r="J527" i="9"/>
  <c r="I527" i="9"/>
  <c r="H526" i="9"/>
  <c r="H525" i="9"/>
  <c r="H524" i="9"/>
  <c r="H523" i="9"/>
  <c r="N522" i="9"/>
  <c r="M522" i="9"/>
  <c r="L522" i="9"/>
  <c r="K522" i="9"/>
  <c r="J522" i="9"/>
  <c r="I522" i="9"/>
  <c r="H515" i="9"/>
  <c r="H514" i="9"/>
  <c r="H513" i="9"/>
  <c r="H512" i="9"/>
  <c r="N511" i="9"/>
  <c r="M511" i="9"/>
  <c r="L511" i="9"/>
  <c r="K511" i="9"/>
  <c r="J511" i="9"/>
  <c r="I511" i="9"/>
  <c r="H510" i="9"/>
  <c r="H509" i="9"/>
  <c r="H508" i="9"/>
  <c r="H507" i="9"/>
  <c r="N506" i="9"/>
  <c r="M506" i="9"/>
  <c r="L506" i="9"/>
  <c r="K506" i="9"/>
  <c r="J506" i="9"/>
  <c r="I506" i="9"/>
  <c r="H505" i="9"/>
  <c r="H504" i="9"/>
  <c r="H503" i="9"/>
  <c r="H502" i="9"/>
  <c r="N501" i="9"/>
  <c r="M501" i="9"/>
  <c r="L501" i="9"/>
  <c r="K501" i="9"/>
  <c r="J501" i="9"/>
  <c r="I501" i="9"/>
  <c r="H500" i="9"/>
  <c r="H499" i="9"/>
  <c r="H498" i="9"/>
  <c r="H497" i="9"/>
  <c r="N496" i="9"/>
  <c r="M496" i="9"/>
  <c r="L496" i="9"/>
  <c r="K496" i="9"/>
  <c r="J496" i="9"/>
  <c r="I496" i="9"/>
  <c r="H495" i="9"/>
  <c r="H494" i="9"/>
  <c r="H493" i="9"/>
  <c r="H492" i="9"/>
  <c r="N491" i="9"/>
  <c r="M491" i="9"/>
  <c r="L491" i="9"/>
  <c r="K491" i="9"/>
  <c r="J491" i="9"/>
  <c r="I491" i="9"/>
  <c r="H490" i="9"/>
  <c r="H489" i="9"/>
  <c r="H488" i="9"/>
  <c r="H487" i="9"/>
  <c r="N486" i="9"/>
  <c r="M486" i="9"/>
  <c r="L486" i="9"/>
  <c r="K486" i="9"/>
  <c r="J486" i="9"/>
  <c r="I486" i="9"/>
  <c r="H485" i="9"/>
  <c r="H484" i="9"/>
  <c r="H483" i="9"/>
  <c r="H482" i="9"/>
  <c r="N481" i="9"/>
  <c r="M481" i="9"/>
  <c r="L481" i="9"/>
  <c r="K481" i="9"/>
  <c r="J481" i="9"/>
  <c r="I481" i="9"/>
  <c r="H480" i="9"/>
  <c r="H479" i="9"/>
  <c r="H478" i="9"/>
  <c r="H477" i="9"/>
  <c r="N476" i="9"/>
  <c r="M476" i="9"/>
  <c r="L476" i="9"/>
  <c r="K476" i="9"/>
  <c r="J476" i="9"/>
  <c r="I476" i="9"/>
  <c r="H475" i="9"/>
  <c r="H474" i="9"/>
  <c r="H473" i="9"/>
  <c r="H472" i="9"/>
  <c r="N471" i="9"/>
  <c r="M471" i="9"/>
  <c r="L471" i="9"/>
  <c r="K471" i="9"/>
  <c r="J471" i="9"/>
  <c r="I471" i="9"/>
  <c r="H470" i="9"/>
  <c r="H469" i="9"/>
  <c r="H468" i="9"/>
  <c r="H467" i="9"/>
  <c r="N466" i="9"/>
  <c r="M466" i="9"/>
  <c r="L466" i="9"/>
  <c r="K466" i="9"/>
  <c r="J466" i="9"/>
  <c r="I466" i="9"/>
  <c r="H465" i="9"/>
  <c r="H464" i="9"/>
  <c r="H463" i="9"/>
  <c r="H462" i="9"/>
  <c r="N461" i="9"/>
  <c r="M461" i="9"/>
  <c r="L461" i="9"/>
  <c r="K461" i="9"/>
  <c r="J461" i="9"/>
  <c r="I461" i="9"/>
  <c r="H460" i="9"/>
  <c r="H459" i="9"/>
  <c r="H458" i="9"/>
  <c r="H457" i="9"/>
  <c r="N456" i="9"/>
  <c r="M456" i="9"/>
  <c r="L456" i="9"/>
  <c r="K456" i="9"/>
  <c r="J456" i="9"/>
  <c r="I456" i="9"/>
  <c r="H455" i="9"/>
  <c r="H454" i="9"/>
  <c r="H453" i="9"/>
  <c r="H452" i="9"/>
  <c r="N451" i="9"/>
  <c r="M451" i="9"/>
  <c r="L451" i="9"/>
  <c r="K451" i="9"/>
  <c r="J451" i="9"/>
  <c r="I451" i="9"/>
  <c r="H450" i="9"/>
  <c r="H449" i="9"/>
  <c r="H448" i="9"/>
  <c r="H447" i="9"/>
  <c r="N446" i="9"/>
  <c r="M446" i="9"/>
  <c r="L446" i="9"/>
  <c r="K446" i="9"/>
  <c r="J446" i="9"/>
  <c r="I446" i="9"/>
  <c r="H445" i="9"/>
  <c r="H444" i="9"/>
  <c r="H443" i="9"/>
  <c r="H442" i="9"/>
  <c r="N441" i="9"/>
  <c r="M441" i="9"/>
  <c r="L441" i="9"/>
  <c r="K441" i="9"/>
  <c r="J441" i="9"/>
  <c r="I441" i="9"/>
  <c r="H440" i="9"/>
  <c r="H439" i="9"/>
  <c r="H438" i="9"/>
  <c r="H437" i="9"/>
  <c r="N436" i="9"/>
  <c r="M436" i="9"/>
  <c r="L436" i="9"/>
  <c r="K436" i="9"/>
  <c r="J436" i="9"/>
  <c r="I436" i="9"/>
  <c r="H435" i="9"/>
  <c r="H434" i="9"/>
  <c r="H433" i="9"/>
  <c r="H432" i="9"/>
  <c r="N431" i="9"/>
  <c r="M431" i="9"/>
  <c r="L431" i="9"/>
  <c r="K431" i="9"/>
  <c r="J431" i="9"/>
  <c r="I431" i="9"/>
  <c r="H430" i="9"/>
  <c r="H429" i="9"/>
  <c r="H428" i="9"/>
  <c r="H427" i="9"/>
  <c r="N426" i="9"/>
  <c r="M426" i="9"/>
  <c r="L426" i="9"/>
  <c r="K426" i="9"/>
  <c r="J426" i="9"/>
  <c r="I426" i="9"/>
  <c r="H425" i="9"/>
  <c r="H424" i="9"/>
  <c r="H423" i="9"/>
  <c r="H422" i="9"/>
  <c r="N421" i="9"/>
  <c r="M421" i="9"/>
  <c r="L421" i="9"/>
  <c r="K421" i="9"/>
  <c r="J421" i="9"/>
  <c r="I421" i="9"/>
  <c r="H506" i="8"/>
  <c r="H505" i="8"/>
  <c r="H504" i="8"/>
  <c r="H503" i="8"/>
  <c r="N502" i="8"/>
  <c r="M502" i="8"/>
  <c r="L502" i="8"/>
  <c r="K502" i="8"/>
  <c r="J502" i="8"/>
  <c r="I502" i="8"/>
  <c r="H501" i="8"/>
  <c r="H500" i="8"/>
  <c r="H499" i="8"/>
  <c r="H498" i="8"/>
  <c r="N497" i="8"/>
  <c r="M497" i="8"/>
  <c r="L497" i="8"/>
  <c r="K497" i="8"/>
  <c r="J497" i="8"/>
  <c r="I497" i="8"/>
  <c r="H496" i="8"/>
  <c r="H495" i="8"/>
  <c r="H494" i="8"/>
  <c r="H493" i="8"/>
  <c r="N492" i="8"/>
  <c r="M492" i="8"/>
  <c r="L492" i="8"/>
  <c r="K492" i="8"/>
  <c r="J492" i="8"/>
  <c r="I492" i="8"/>
  <c r="H491" i="8"/>
  <c r="H490" i="8"/>
  <c r="H489" i="8"/>
  <c r="H488" i="8"/>
  <c r="N487" i="8"/>
  <c r="M487" i="8"/>
  <c r="L487" i="8"/>
  <c r="K487" i="8"/>
  <c r="J487" i="8"/>
  <c r="I487" i="8"/>
  <c r="H476" i="8"/>
  <c r="H475" i="8"/>
  <c r="H474" i="8"/>
  <c r="H473" i="8"/>
  <c r="N472" i="8"/>
  <c r="M472" i="8"/>
  <c r="L472" i="8"/>
  <c r="K472" i="8"/>
  <c r="J472" i="8"/>
  <c r="I472" i="8"/>
  <c r="H471" i="8"/>
  <c r="H470" i="8"/>
  <c r="H469" i="8"/>
  <c r="H468" i="8"/>
  <c r="N467" i="8"/>
  <c r="M467" i="8"/>
  <c r="L467" i="8"/>
  <c r="K467" i="8"/>
  <c r="J467" i="8"/>
  <c r="I467" i="8"/>
  <c r="H466" i="8"/>
  <c r="H465" i="8"/>
  <c r="H464" i="8"/>
  <c r="H463" i="8"/>
  <c r="N462" i="8"/>
  <c r="M462" i="8"/>
  <c r="L462" i="8"/>
  <c r="K462" i="8"/>
  <c r="J462" i="8"/>
  <c r="I462" i="8"/>
  <c r="H455" i="8"/>
  <c r="H454" i="8"/>
  <c r="H453" i="8"/>
  <c r="H452" i="8"/>
  <c r="N451" i="8"/>
  <c r="M451" i="8"/>
  <c r="L451" i="8"/>
  <c r="K451" i="8"/>
  <c r="J451" i="8"/>
  <c r="I451" i="8"/>
  <c r="H439" i="8"/>
  <c r="H438" i="8"/>
  <c r="H437" i="8"/>
  <c r="H436" i="8"/>
  <c r="N435" i="8"/>
  <c r="M435" i="8"/>
  <c r="L435" i="8"/>
  <c r="K435" i="8"/>
  <c r="J435" i="8"/>
  <c r="I435" i="8"/>
  <c r="H434" i="8"/>
  <c r="H433" i="8"/>
  <c r="H432" i="8"/>
  <c r="H431" i="8"/>
  <c r="N430" i="8"/>
  <c r="M430" i="8"/>
  <c r="L430" i="8"/>
  <c r="K430" i="8"/>
  <c r="J430" i="8"/>
  <c r="I430" i="8"/>
  <c r="H408" i="8"/>
  <c r="H407" i="8"/>
  <c r="H406" i="8"/>
  <c r="H405" i="8"/>
  <c r="N404" i="8"/>
  <c r="M404" i="8"/>
  <c r="L404" i="8"/>
  <c r="K404" i="8"/>
  <c r="J404" i="8"/>
  <c r="I404" i="8"/>
  <c r="H403" i="8"/>
  <c r="H402" i="8"/>
  <c r="H401" i="8"/>
  <c r="H400" i="8"/>
  <c r="N399" i="8"/>
  <c r="M399" i="8"/>
  <c r="L399" i="8"/>
  <c r="K399" i="8"/>
  <c r="J399" i="8"/>
  <c r="I399" i="8"/>
  <c r="H398" i="8"/>
  <c r="H397" i="8"/>
  <c r="H396" i="8"/>
  <c r="H395" i="8"/>
  <c r="N394" i="8"/>
  <c r="M394" i="8"/>
  <c r="L394" i="8"/>
  <c r="K394" i="8"/>
  <c r="J394" i="8"/>
  <c r="I394" i="8"/>
  <c r="H393" i="8"/>
  <c r="H392" i="8"/>
  <c r="H391" i="8"/>
  <c r="H390" i="8"/>
  <c r="N389" i="8"/>
  <c r="M389" i="8"/>
  <c r="L389" i="8"/>
  <c r="K389" i="8"/>
  <c r="J389" i="8"/>
  <c r="I389" i="8"/>
  <c r="H382" i="8"/>
  <c r="H381" i="8"/>
  <c r="H380" i="8"/>
  <c r="H379" i="8"/>
  <c r="N378" i="8"/>
  <c r="M378" i="8"/>
  <c r="L378" i="8"/>
  <c r="K378" i="8"/>
  <c r="J378" i="8"/>
  <c r="I378" i="8"/>
  <c r="H377" i="8"/>
  <c r="H376" i="8"/>
  <c r="H375" i="8"/>
  <c r="H374" i="8"/>
  <c r="N373" i="8"/>
  <c r="M373" i="8"/>
  <c r="L373" i="8"/>
  <c r="K373" i="8"/>
  <c r="J373" i="8"/>
  <c r="I373" i="8"/>
  <c r="H372" i="8"/>
  <c r="H371" i="8"/>
  <c r="H370" i="8"/>
  <c r="H369" i="8"/>
  <c r="N368" i="8"/>
  <c r="M368" i="8"/>
  <c r="L368" i="8"/>
  <c r="K368" i="8"/>
  <c r="J368" i="8"/>
  <c r="I368" i="8"/>
  <c r="H361" i="8"/>
  <c r="H360" i="8"/>
  <c r="H359" i="8"/>
  <c r="H358" i="8"/>
  <c r="N357" i="8"/>
  <c r="M357" i="8"/>
  <c r="L357" i="8"/>
  <c r="K357" i="8"/>
  <c r="J357" i="8"/>
  <c r="I357" i="8"/>
  <c r="H356" i="8"/>
  <c r="H355" i="8"/>
  <c r="H354" i="8"/>
  <c r="H353" i="8"/>
  <c r="N352" i="8"/>
  <c r="M352" i="8"/>
  <c r="L352" i="8"/>
  <c r="K352" i="8"/>
  <c r="J352" i="8"/>
  <c r="I352" i="8"/>
  <c r="H351" i="8"/>
  <c r="H350" i="8"/>
  <c r="H349" i="8"/>
  <c r="H348" i="8"/>
  <c r="N347" i="8"/>
  <c r="M347" i="8"/>
  <c r="L347" i="8"/>
  <c r="K347" i="8"/>
  <c r="J347" i="8"/>
  <c r="I347" i="8"/>
  <c r="H346" i="8"/>
  <c r="H345" i="8"/>
  <c r="H344" i="8"/>
  <c r="H343" i="8"/>
  <c r="N342" i="8"/>
  <c r="M342" i="8"/>
  <c r="L342" i="8"/>
  <c r="K342" i="8"/>
  <c r="J342" i="8"/>
  <c r="I342" i="8"/>
  <c r="H341" i="8"/>
  <c r="H340" i="8"/>
  <c r="H339" i="8"/>
  <c r="H338" i="8"/>
  <c r="N337" i="8"/>
  <c r="M337" i="8"/>
  <c r="L337" i="8"/>
  <c r="K337" i="8"/>
  <c r="J337" i="8"/>
  <c r="I337" i="8"/>
  <c r="H336" i="8"/>
  <c r="H335" i="8"/>
  <c r="H334" i="8"/>
  <c r="H333" i="8"/>
  <c r="N332" i="8"/>
  <c r="M332" i="8"/>
  <c r="L332" i="8"/>
  <c r="K332" i="8"/>
  <c r="J332" i="8"/>
  <c r="I332" i="8"/>
  <c r="H325" i="8"/>
  <c r="H324" i="8"/>
  <c r="H323" i="8"/>
  <c r="H322" i="8"/>
  <c r="N321" i="8"/>
  <c r="M321" i="8"/>
  <c r="L321" i="8"/>
  <c r="K321" i="8"/>
  <c r="J321" i="8"/>
  <c r="I321" i="8"/>
  <c r="H320" i="8"/>
  <c r="H319" i="8"/>
  <c r="H318" i="8"/>
  <c r="H317" i="8"/>
  <c r="N316" i="8"/>
  <c r="M316" i="8"/>
  <c r="L316" i="8"/>
  <c r="K316" i="8"/>
  <c r="J316" i="8"/>
  <c r="I316" i="8"/>
  <c r="H315" i="8"/>
  <c r="H314" i="8"/>
  <c r="H313" i="8"/>
  <c r="H312" i="8"/>
  <c r="N311" i="8"/>
  <c r="M311" i="8"/>
  <c r="L311" i="8"/>
  <c r="K311" i="8"/>
  <c r="J311" i="8"/>
  <c r="I311" i="8"/>
  <c r="H310" i="8"/>
  <c r="H309" i="8"/>
  <c r="H308" i="8"/>
  <c r="H307" i="8"/>
  <c r="N306" i="8"/>
  <c r="M306" i="8"/>
  <c r="L306" i="8"/>
  <c r="K306" i="8"/>
  <c r="J306" i="8"/>
  <c r="I306" i="8"/>
  <c r="H305" i="8"/>
  <c r="H304" i="8"/>
  <c r="H303" i="8"/>
  <c r="H302" i="8"/>
  <c r="N301" i="8"/>
  <c r="M301" i="8"/>
  <c r="L301" i="8"/>
  <c r="K301" i="8"/>
  <c r="J301" i="8"/>
  <c r="I301" i="8"/>
  <c r="H300" i="8"/>
  <c r="H299" i="8"/>
  <c r="H298" i="8"/>
  <c r="H297" i="8"/>
  <c r="N296" i="8"/>
  <c r="M296" i="8"/>
  <c r="L296" i="8"/>
  <c r="K296" i="8"/>
  <c r="J296" i="8"/>
  <c r="I296" i="8"/>
  <c r="H295" i="8"/>
  <c r="H294" i="8"/>
  <c r="H293" i="8"/>
  <c r="H292" i="8"/>
  <c r="N291" i="8"/>
  <c r="M291" i="8"/>
  <c r="L291" i="8"/>
  <c r="K291" i="8"/>
  <c r="J291" i="8"/>
  <c r="I291" i="8"/>
  <c r="H284" i="8"/>
  <c r="H283" i="8"/>
  <c r="H282" i="8"/>
  <c r="H281" i="8"/>
  <c r="N280" i="8"/>
  <c r="M280" i="8"/>
  <c r="L280" i="8"/>
  <c r="K280" i="8"/>
  <c r="J280" i="8"/>
  <c r="I280" i="8"/>
  <c r="H279" i="8"/>
  <c r="H278" i="8"/>
  <c r="H277" i="8"/>
  <c r="H276" i="8"/>
  <c r="N275" i="8"/>
  <c r="M275" i="8"/>
  <c r="L275" i="8"/>
  <c r="K275" i="8"/>
  <c r="J275" i="8"/>
  <c r="I275" i="8"/>
  <c r="H269" i="8"/>
  <c r="H268" i="8"/>
  <c r="H267" i="8"/>
  <c r="H266" i="8"/>
  <c r="N265" i="8"/>
  <c r="M265" i="8"/>
  <c r="L265" i="8"/>
  <c r="K265" i="8"/>
  <c r="J265" i="8"/>
  <c r="I265" i="8"/>
  <c r="H264" i="8"/>
  <c r="H263" i="8"/>
  <c r="H262" i="8"/>
  <c r="H261" i="8"/>
  <c r="N260" i="8"/>
  <c r="M260" i="8"/>
  <c r="L260" i="8"/>
  <c r="K260" i="8"/>
  <c r="J260" i="8"/>
  <c r="I260" i="8"/>
  <c r="H259" i="8"/>
  <c r="H258" i="8"/>
  <c r="H257" i="8"/>
  <c r="H256" i="8"/>
  <c r="N255" i="8"/>
  <c r="M255" i="8"/>
  <c r="L255" i="8"/>
  <c r="K255" i="8"/>
  <c r="J255" i="8"/>
  <c r="I255" i="8"/>
  <c r="H248" i="8"/>
  <c r="H247" i="8"/>
  <c r="H246" i="8"/>
  <c r="H245" i="8"/>
  <c r="N244" i="8"/>
  <c r="M244" i="8"/>
  <c r="L244" i="8"/>
  <c r="K244" i="8"/>
  <c r="J244" i="8"/>
  <c r="I244" i="8"/>
  <c r="H243" i="8"/>
  <c r="H242" i="8"/>
  <c r="H241" i="8"/>
  <c r="H240" i="8"/>
  <c r="N239" i="8"/>
  <c r="M239" i="8"/>
  <c r="L239" i="8"/>
  <c r="K239" i="8"/>
  <c r="J239" i="8"/>
  <c r="I239" i="8"/>
  <c r="H232" i="8"/>
  <c r="H231" i="8"/>
  <c r="H230" i="8"/>
  <c r="H229" i="8"/>
  <c r="N228" i="8"/>
  <c r="M228" i="8"/>
  <c r="L228" i="8"/>
  <c r="K228" i="8"/>
  <c r="J228" i="8"/>
  <c r="I228" i="8"/>
  <c r="H227" i="8"/>
  <c r="H226" i="8"/>
  <c r="H225" i="8"/>
  <c r="H224" i="8"/>
  <c r="N223" i="8"/>
  <c r="M223" i="8"/>
  <c r="L223" i="8"/>
  <c r="K223" i="8"/>
  <c r="J223" i="8"/>
  <c r="I223" i="8"/>
  <c r="H216" i="8"/>
  <c r="H221" i="8" s="1"/>
  <c r="H215" i="8"/>
  <c r="H220" i="8" s="1"/>
  <c r="H214" i="8"/>
  <c r="H219" i="8" s="1"/>
  <c r="H213" i="8"/>
  <c r="H218" i="8" s="1"/>
  <c r="N212" i="8"/>
  <c r="N217" i="8" s="1"/>
  <c r="M212" i="8"/>
  <c r="M217" i="8" s="1"/>
  <c r="L212" i="8"/>
  <c r="L217" i="8" s="1"/>
  <c r="K212" i="8"/>
  <c r="K217" i="8" s="1"/>
  <c r="J212" i="8"/>
  <c r="J217" i="8" s="1"/>
  <c r="I212" i="8"/>
  <c r="I217" i="8" s="1"/>
  <c r="H205" i="8"/>
  <c r="H204" i="8"/>
  <c r="H203" i="8"/>
  <c r="H202" i="8"/>
  <c r="N201" i="8"/>
  <c r="M201" i="8"/>
  <c r="L201" i="8"/>
  <c r="K201" i="8"/>
  <c r="J201" i="8"/>
  <c r="I201" i="8"/>
  <c r="H200" i="8"/>
  <c r="H199" i="8"/>
  <c r="H198" i="8"/>
  <c r="H197" i="8"/>
  <c r="N196" i="8"/>
  <c r="M196" i="8"/>
  <c r="L196" i="8"/>
  <c r="K196" i="8"/>
  <c r="J196" i="8"/>
  <c r="I196" i="8"/>
  <c r="H195" i="8"/>
  <c r="H194" i="8"/>
  <c r="H193" i="8"/>
  <c r="H192" i="8"/>
  <c r="N191" i="8"/>
  <c r="M191" i="8"/>
  <c r="L191" i="8"/>
  <c r="K191" i="8"/>
  <c r="J191" i="8"/>
  <c r="I191" i="8"/>
  <c r="H190" i="8"/>
  <c r="H189" i="8"/>
  <c r="H188" i="8"/>
  <c r="H187" i="8"/>
  <c r="N186" i="8"/>
  <c r="M186" i="8"/>
  <c r="L186" i="8"/>
  <c r="K186" i="8"/>
  <c r="J186" i="8"/>
  <c r="I186" i="8"/>
  <c r="H185" i="8"/>
  <c r="H184" i="8"/>
  <c r="H183" i="8"/>
  <c r="H182" i="8"/>
  <c r="N181" i="8"/>
  <c r="M181" i="8"/>
  <c r="L181" i="8"/>
  <c r="K181" i="8"/>
  <c r="J181" i="8"/>
  <c r="I181" i="8"/>
  <c r="H180" i="8"/>
  <c r="H179" i="8"/>
  <c r="H178" i="8"/>
  <c r="H177" i="8"/>
  <c r="N176" i="8"/>
  <c r="M176" i="8"/>
  <c r="L176" i="8"/>
  <c r="K176" i="8"/>
  <c r="J176" i="8"/>
  <c r="I176" i="8"/>
  <c r="H175" i="8"/>
  <c r="H174" i="8"/>
  <c r="H173" i="8"/>
  <c r="H172" i="8"/>
  <c r="N171" i="8"/>
  <c r="M171" i="8"/>
  <c r="L171" i="8"/>
  <c r="K171" i="8"/>
  <c r="J171" i="8"/>
  <c r="I171" i="8"/>
  <c r="H164" i="8"/>
  <c r="H163" i="8"/>
  <c r="H162" i="8"/>
  <c r="H161" i="8"/>
  <c r="N160" i="8"/>
  <c r="M160" i="8"/>
  <c r="L160" i="8"/>
  <c r="K160" i="8"/>
  <c r="J160" i="8"/>
  <c r="I160" i="8"/>
  <c r="H159" i="8"/>
  <c r="H158" i="8"/>
  <c r="H157" i="8"/>
  <c r="H156" i="8"/>
  <c r="N155" i="8"/>
  <c r="M155" i="8"/>
  <c r="L155" i="8"/>
  <c r="K155" i="8"/>
  <c r="J155" i="8"/>
  <c r="I155" i="8"/>
  <c r="H154" i="8"/>
  <c r="H153" i="8"/>
  <c r="H152" i="8"/>
  <c r="H151" i="8"/>
  <c r="N150" i="8"/>
  <c r="M150" i="8"/>
  <c r="L150" i="8"/>
  <c r="K150" i="8"/>
  <c r="J150" i="8"/>
  <c r="I150" i="8"/>
  <c r="H143" i="8"/>
  <c r="H142" i="8"/>
  <c r="H141" i="8"/>
  <c r="H140" i="8"/>
  <c r="N139" i="8"/>
  <c r="M139" i="8"/>
  <c r="L139" i="8"/>
  <c r="K139" i="8"/>
  <c r="J139" i="8"/>
  <c r="I139" i="8"/>
  <c r="H138" i="8"/>
  <c r="H137" i="8"/>
  <c r="H136" i="8"/>
  <c r="H135" i="8"/>
  <c r="N134" i="8"/>
  <c r="M134" i="8"/>
  <c r="L134" i="8"/>
  <c r="K134" i="8"/>
  <c r="J134" i="8"/>
  <c r="I134" i="8"/>
  <c r="H133" i="8"/>
  <c r="H132" i="8"/>
  <c r="H131" i="8"/>
  <c r="H130" i="8"/>
  <c r="N129" i="8"/>
  <c r="M129" i="8"/>
  <c r="L129" i="8"/>
  <c r="K129" i="8"/>
  <c r="J129" i="8"/>
  <c r="I129" i="8"/>
  <c r="H128" i="8"/>
  <c r="H127" i="8"/>
  <c r="H126" i="8"/>
  <c r="H125" i="8"/>
  <c r="N124" i="8"/>
  <c r="M124" i="8"/>
  <c r="L124" i="8"/>
  <c r="K124" i="8"/>
  <c r="J124" i="8"/>
  <c r="I124" i="8"/>
  <c r="H117" i="8"/>
  <c r="H116" i="8"/>
  <c r="H115" i="8"/>
  <c r="H114" i="8"/>
  <c r="N113" i="8"/>
  <c r="M113" i="8"/>
  <c r="L113" i="8"/>
  <c r="K113" i="8"/>
  <c r="J113" i="8"/>
  <c r="I113" i="8"/>
  <c r="H112" i="8"/>
  <c r="H111" i="8"/>
  <c r="H110" i="8"/>
  <c r="H109" i="8"/>
  <c r="N108" i="8"/>
  <c r="M108" i="8"/>
  <c r="L108" i="8"/>
  <c r="K108" i="8"/>
  <c r="J108" i="8"/>
  <c r="I108" i="8"/>
  <c r="H101" i="8"/>
  <c r="H100" i="8"/>
  <c r="H99" i="8"/>
  <c r="H98" i="8"/>
  <c r="N97" i="8"/>
  <c r="M97" i="8"/>
  <c r="L97" i="8"/>
  <c r="K97" i="8"/>
  <c r="J97" i="8"/>
  <c r="I97" i="8"/>
  <c r="H96" i="8"/>
  <c r="H95" i="8"/>
  <c r="H94" i="8"/>
  <c r="H93" i="8"/>
  <c r="N92" i="8"/>
  <c r="M92" i="8"/>
  <c r="L92" i="8"/>
  <c r="K92" i="8"/>
  <c r="J92" i="8"/>
  <c r="I92" i="8"/>
  <c r="H91" i="8"/>
  <c r="H90" i="8"/>
  <c r="H89" i="8"/>
  <c r="H88" i="8"/>
  <c r="N87" i="8"/>
  <c r="M87" i="8"/>
  <c r="L87" i="8"/>
  <c r="K87" i="8"/>
  <c r="J87" i="8"/>
  <c r="I87" i="8"/>
  <c r="H86" i="8"/>
  <c r="H85" i="8"/>
  <c r="H84" i="8"/>
  <c r="H83" i="8"/>
  <c r="N82" i="8"/>
  <c r="M82" i="8"/>
  <c r="L82" i="8"/>
  <c r="K82" i="8"/>
  <c r="J82" i="8"/>
  <c r="I82" i="8"/>
  <c r="H81" i="8"/>
  <c r="H80" i="8"/>
  <c r="H79" i="8"/>
  <c r="H78" i="8"/>
  <c r="N77" i="8"/>
  <c r="M77" i="8"/>
  <c r="L77" i="8"/>
  <c r="K77" i="8"/>
  <c r="J77" i="8"/>
  <c r="I77" i="8"/>
  <c r="H70" i="8"/>
  <c r="H69" i="8"/>
  <c r="H68" i="8"/>
  <c r="H67" i="8"/>
  <c r="N66" i="8"/>
  <c r="M66" i="8"/>
  <c r="L66" i="8"/>
  <c r="K66" i="8"/>
  <c r="J66" i="8"/>
  <c r="I66" i="8"/>
  <c r="H65" i="8"/>
  <c r="H64" i="8"/>
  <c r="H63" i="8"/>
  <c r="H62" i="8"/>
  <c r="N61" i="8"/>
  <c r="M61" i="8"/>
  <c r="L61" i="8"/>
  <c r="K61" i="8"/>
  <c r="J61" i="8"/>
  <c r="I61" i="8"/>
  <c r="H60" i="8"/>
  <c r="H59" i="8"/>
  <c r="H58" i="8"/>
  <c r="H57" i="8"/>
  <c r="N56" i="8"/>
  <c r="M56" i="8"/>
  <c r="L56" i="8"/>
  <c r="K56" i="8"/>
  <c r="J56" i="8"/>
  <c r="I56" i="8"/>
  <c r="H55" i="8"/>
  <c r="H54" i="8"/>
  <c r="H53" i="8"/>
  <c r="H52" i="8"/>
  <c r="N51" i="8"/>
  <c r="M51" i="8"/>
  <c r="L51" i="8"/>
  <c r="K51" i="8"/>
  <c r="J51" i="8"/>
  <c r="I51" i="8"/>
  <c r="H50" i="8"/>
  <c r="H49" i="8"/>
  <c r="H48" i="8"/>
  <c r="H47" i="8"/>
  <c r="N46" i="8"/>
  <c r="M46" i="8"/>
  <c r="L46" i="8"/>
  <c r="K46" i="8"/>
  <c r="J46" i="8"/>
  <c r="I46" i="8"/>
  <c r="H45" i="8"/>
  <c r="H44" i="8"/>
  <c r="H43" i="8"/>
  <c r="H42" i="8"/>
  <c r="N41" i="8"/>
  <c r="M41" i="8"/>
  <c r="L41" i="8"/>
  <c r="K41" i="8"/>
  <c r="J41" i="8"/>
  <c r="I41" i="8"/>
  <c r="H34" i="8"/>
  <c r="H33" i="8"/>
  <c r="H32" i="8"/>
  <c r="H31" i="8"/>
  <c r="N30" i="8"/>
  <c r="M30" i="8"/>
  <c r="L30" i="8"/>
  <c r="K30" i="8"/>
  <c r="J30" i="8"/>
  <c r="I30" i="8"/>
  <c r="H29" i="8"/>
  <c r="H28" i="8"/>
  <c r="H27" i="8"/>
  <c r="H26" i="8"/>
  <c r="N25" i="8"/>
  <c r="M25" i="8"/>
  <c r="L25" i="8"/>
  <c r="K25" i="8"/>
  <c r="J25" i="8"/>
  <c r="I25" i="8"/>
  <c r="H24" i="8"/>
  <c r="H23" i="8"/>
  <c r="H22" i="8"/>
  <c r="H21" i="8"/>
  <c r="N20" i="8"/>
  <c r="M20" i="8"/>
  <c r="L20" i="8"/>
  <c r="K20" i="8"/>
  <c r="J20" i="8"/>
  <c r="I20" i="8"/>
  <c r="H19" i="8"/>
  <c r="H18" i="8"/>
  <c r="H17" i="8"/>
  <c r="H16" i="8"/>
  <c r="N15" i="8"/>
  <c r="M15" i="8"/>
  <c r="L15" i="8"/>
  <c r="K15" i="8"/>
  <c r="J15" i="8"/>
  <c r="I15" i="8"/>
  <c r="H14" i="8"/>
  <c r="H13" i="8"/>
  <c r="H12" i="8"/>
  <c r="H11" i="8"/>
  <c r="N10" i="8"/>
  <c r="M10" i="8"/>
  <c r="L10" i="8"/>
  <c r="K10" i="8"/>
  <c r="J10" i="8"/>
  <c r="I10" i="8"/>
  <c r="H9" i="8"/>
  <c r="H8" i="8"/>
  <c r="H7" i="8"/>
  <c r="H6" i="8"/>
  <c r="N5" i="8"/>
  <c r="M5" i="8"/>
  <c r="L5" i="8"/>
  <c r="K5" i="8"/>
  <c r="J5" i="8"/>
  <c r="I5" i="8"/>
  <c r="H986" i="7"/>
  <c r="H985" i="7"/>
  <c r="H984" i="7"/>
  <c r="H983" i="7"/>
  <c r="N982" i="7"/>
  <c r="M982" i="7"/>
  <c r="L982" i="7"/>
  <c r="K982" i="7"/>
  <c r="J982" i="7"/>
  <c r="I982" i="7"/>
  <c r="H981" i="7"/>
  <c r="H980" i="7"/>
  <c r="H979" i="7"/>
  <c r="H978" i="7"/>
  <c r="N977" i="7"/>
  <c r="M977" i="7"/>
  <c r="L977" i="7"/>
  <c r="K977" i="7"/>
  <c r="J977" i="7"/>
  <c r="I977" i="7"/>
  <c r="H976" i="7"/>
  <c r="H975" i="7"/>
  <c r="H974" i="7"/>
  <c r="H973" i="7"/>
  <c r="N972" i="7"/>
  <c r="M972" i="7"/>
  <c r="L972" i="7"/>
  <c r="K972" i="7"/>
  <c r="J972" i="7"/>
  <c r="I972" i="7"/>
  <c r="H971" i="7"/>
  <c r="H970" i="7"/>
  <c r="H969" i="7"/>
  <c r="H968" i="7"/>
  <c r="N967" i="7"/>
  <c r="M967" i="7"/>
  <c r="L967" i="7"/>
  <c r="K967" i="7"/>
  <c r="J967" i="7"/>
  <c r="I967" i="7"/>
  <c r="H966" i="7"/>
  <c r="H965" i="7"/>
  <c r="H964" i="7"/>
  <c r="H963" i="7"/>
  <c r="N962" i="7"/>
  <c r="M962" i="7"/>
  <c r="L962" i="7"/>
  <c r="K962" i="7"/>
  <c r="J962" i="7"/>
  <c r="I962" i="7"/>
  <c r="H961" i="7"/>
  <c r="H960" i="7"/>
  <c r="H959" i="7"/>
  <c r="H958" i="7"/>
  <c r="N957" i="7"/>
  <c r="M957" i="7"/>
  <c r="L957" i="7"/>
  <c r="K957" i="7"/>
  <c r="J957" i="7"/>
  <c r="I957" i="7"/>
  <c r="H950" i="7"/>
  <c r="H949" i="7"/>
  <c r="H948" i="7"/>
  <c r="H947" i="7"/>
  <c r="N946" i="7"/>
  <c r="M946" i="7"/>
  <c r="L946" i="7"/>
  <c r="K946" i="7"/>
  <c r="J946" i="7"/>
  <c r="I946" i="7"/>
  <c r="H945" i="7"/>
  <c r="H944" i="7"/>
  <c r="H943" i="7"/>
  <c r="H942" i="7"/>
  <c r="N941" i="7"/>
  <c r="M941" i="7"/>
  <c r="L941" i="7"/>
  <c r="K941" i="7"/>
  <c r="J941" i="7"/>
  <c r="I941" i="7"/>
  <c r="H940" i="7"/>
  <c r="H939" i="7"/>
  <c r="H938" i="7"/>
  <c r="H937" i="7"/>
  <c r="N936" i="7"/>
  <c r="M936" i="7"/>
  <c r="L936" i="7"/>
  <c r="K936" i="7"/>
  <c r="J936" i="7"/>
  <c r="I936" i="7"/>
  <c r="H935" i="7"/>
  <c r="H934" i="7"/>
  <c r="H933" i="7"/>
  <c r="H932" i="7"/>
  <c r="N931" i="7"/>
  <c r="M931" i="7"/>
  <c r="L931" i="7"/>
  <c r="K931" i="7"/>
  <c r="J931" i="7"/>
  <c r="I931" i="7"/>
  <c r="H930" i="7"/>
  <c r="H929" i="7"/>
  <c r="H928" i="7"/>
  <c r="H927" i="7"/>
  <c r="N926" i="7"/>
  <c r="M926" i="7"/>
  <c r="L926" i="7"/>
  <c r="K926" i="7"/>
  <c r="J926" i="7"/>
  <c r="I926" i="7"/>
  <c r="H919" i="7"/>
  <c r="H918" i="7"/>
  <c r="H917" i="7"/>
  <c r="H916" i="7"/>
  <c r="N915" i="7"/>
  <c r="M915" i="7"/>
  <c r="L915" i="7"/>
  <c r="K915" i="7"/>
  <c r="J915" i="7"/>
  <c r="I915" i="7"/>
  <c r="H914" i="7"/>
  <c r="H913" i="7"/>
  <c r="H912" i="7"/>
  <c r="H911" i="7"/>
  <c r="N910" i="7"/>
  <c r="M910" i="7"/>
  <c r="L910" i="7"/>
  <c r="K910" i="7"/>
  <c r="J910" i="7"/>
  <c r="I910" i="7"/>
  <c r="H909" i="7"/>
  <c r="H908" i="7"/>
  <c r="H907" i="7"/>
  <c r="H906" i="7"/>
  <c r="N905" i="7"/>
  <c r="M905" i="7"/>
  <c r="L905" i="7"/>
  <c r="K905" i="7"/>
  <c r="J905" i="7"/>
  <c r="I905" i="7"/>
  <c r="H904" i="7"/>
  <c r="H903" i="7"/>
  <c r="H902" i="7"/>
  <c r="H901" i="7"/>
  <c r="N900" i="7"/>
  <c r="M900" i="7"/>
  <c r="L900" i="7"/>
  <c r="K900" i="7"/>
  <c r="J900" i="7"/>
  <c r="I900" i="7"/>
  <c r="H899" i="7"/>
  <c r="H898" i="7"/>
  <c r="H897" i="7"/>
  <c r="H896" i="7"/>
  <c r="N895" i="7"/>
  <c r="M895" i="7"/>
  <c r="L895" i="7"/>
  <c r="K895" i="7"/>
  <c r="J895" i="7"/>
  <c r="I895" i="7"/>
  <c r="H894" i="7"/>
  <c r="H893" i="7"/>
  <c r="H892" i="7"/>
  <c r="H891" i="7"/>
  <c r="N890" i="7"/>
  <c r="M890" i="7"/>
  <c r="L890" i="7"/>
  <c r="K890" i="7"/>
  <c r="J890" i="7"/>
  <c r="I890" i="7"/>
  <c r="H883" i="7"/>
  <c r="H882" i="7"/>
  <c r="H881" i="7"/>
  <c r="H880" i="7"/>
  <c r="N879" i="7"/>
  <c r="M879" i="7"/>
  <c r="L879" i="7"/>
  <c r="K879" i="7"/>
  <c r="J879" i="7"/>
  <c r="I879" i="7"/>
  <c r="H878" i="7"/>
  <c r="H877" i="7"/>
  <c r="H876" i="7"/>
  <c r="H875" i="7"/>
  <c r="N874" i="7"/>
  <c r="M874" i="7"/>
  <c r="L874" i="7"/>
  <c r="K874" i="7"/>
  <c r="J874" i="7"/>
  <c r="I874" i="7"/>
  <c r="H873" i="7"/>
  <c r="H872" i="7"/>
  <c r="H871" i="7"/>
  <c r="H870" i="7"/>
  <c r="N869" i="7"/>
  <c r="M869" i="7"/>
  <c r="L869" i="7"/>
  <c r="K869" i="7"/>
  <c r="J869" i="7"/>
  <c r="I869" i="7"/>
  <c r="H868" i="7"/>
  <c r="H867" i="7"/>
  <c r="H866" i="7"/>
  <c r="H865" i="7"/>
  <c r="N864" i="7"/>
  <c r="M864" i="7"/>
  <c r="L864" i="7"/>
  <c r="K864" i="7"/>
  <c r="J864" i="7"/>
  <c r="I864" i="7"/>
  <c r="H863" i="7"/>
  <c r="H862" i="7"/>
  <c r="H861" i="7"/>
  <c r="H860" i="7"/>
  <c r="N859" i="7"/>
  <c r="M859" i="7"/>
  <c r="L859" i="7"/>
  <c r="K859" i="7"/>
  <c r="J859" i="7"/>
  <c r="I859" i="7"/>
  <c r="H852" i="7"/>
  <c r="H851" i="7"/>
  <c r="H850" i="7"/>
  <c r="H849" i="7"/>
  <c r="N848" i="7"/>
  <c r="M848" i="7"/>
  <c r="L848" i="7"/>
  <c r="K848" i="7"/>
  <c r="J848" i="7"/>
  <c r="I848" i="7"/>
  <c r="H847" i="7"/>
  <c r="H846" i="7"/>
  <c r="H845" i="7"/>
  <c r="H844" i="7"/>
  <c r="N843" i="7"/>
  <c r="M843" i="7"/>
  <c r="L843" i="7"/>
  <c r="K843" i="7"/>
  <c r="J843" i="7"/>
  <c r="I843" i="7"/>
  <c r="H842" i="7"/>
  <c r="H841" i="7"/>
  <c r="H840" i="7"/>
  <c r="H839" i="7"/>
  <c r="N838" i="7"/>
  <c r="M838" i="7"/>
  <c r="L838" i="7"/>
  <c r="K838" i="7"/>
  <c r="J838" i="7"/>
  <c r="I838" i="7"/>
  <c r="H837" i="7"/>
  <c r="H836" i="7"/>
  <c r="H835" i="7"/>
  <c r="H834" i="7"/>
  <c r="N833" i="7"/>
  <c r="M833" i="7"/>
  <c r="L833" i="7"/>
  <c r="K833" i="7"/>
  <c r="J833" i="7"/>
  <c r="I833" i="7"/>
  <c r="H832" i="7"/>
  <c r="H831" i="7"/>
  <c r="H830" i="7"/>
  <c r="H829" i="7"/>
  <c r="N828" i="7"/>
  <c r="M828" i="7"/>
  <c r="L828" i="7"/>
  <c r="K828" i="7"/>
  <c r="J828" i="7"/>
  <c r="I828" i="7"/>
  <c r="H821" i="7"/>
  <c r="H820" i="7"/>
  <c r="H819" i="7"/>
  <c r="H818" i="7"/>
  <c r="N817" i="7"/>
  <c r="M817" i="7"/>
  <c r="L817" i="7"/>
  <c r="K817" i="7"/>
  <c r="J817" i="7"/>
  <c r="I817" i="7"/>
  <c r="H816" i="7"/>
  <c r="H815" i="7"/>
  <c r="H814" i="7"/>
  <c r="H813" i="7"/>
  <c r="N812" i="7"/>
  <c r="M812" i="7"/>
  <c r="L812" i="7"/>
  <c r="K812" i="7"/>
  <c r="J812" i="7"/>
  <c r="I812" i="7"/>
  <c r="H811" i="7"/>
  <c r="H810" i="7"/>
  <c r="H809" i="7"/>
  <c r="H808" i="7"/>
  <c r="N807" i="7"/>
  <c r="M807" i="7"/>
  <c r="L807" i="7"/>
  <c r="K807" i="7"/>
  <c r="J807" i="7"/>
  <c r="I807" i="7"/>
  <c r="H806" i="7"/>
  <c r="H805" i="7"/>
  <c r="H804" i="7"/>
  <c r="H803" i="7"/>
  <c r="N802" i="7"/>
  <c r="M802" i="7"/>
  <c r="L802" i="7"/>
  <c r="K802" i="7"/>
  <c r="J802" i="7"/>
  <c r="I802" i="7"/>
  <c r="H801" i="7"/>
  <c r="H800" i="7"/>
  <c r="H799" i="7"/>
  <c r="H798" i="7"/>
  <c r="N797" i="7"/>
  <c r="M797" i="7"/>
  <c r="L797" i="7"/>
  <c r="K797" i="7"/>
  <c r="J797" i="7"/>
  <c r="I797" i="7"/>
  <c r="H796" i="7"/>
  <c r="H795" i="7"/>
  <c r="H794" i="7"/>
  <c r="H793" i="7"/>
  <c r="N792" i="7"/>
  <c r="M792" i="7"/>
  <c r="L792" i="7"/>
  <c r="K792" i="7"/>
  <c r="J792" i="7"/>
  <c r="I792" i="7"/>
  <c r="H791" i="7"/>
  <c r="H790" i="7"/>
  <c r="H789" i="7"/>
  <c r="H788" i="7"/>
  <c r="N787" i="7"/>
  <c r="M787" i="7"/>
  <c r="L787" i="7"/>
  <c r="K787" i="7"/>
  <c r="J787" i="7"/>
  <c r="I787" i="7"/>
  <c r="H786" i="7"/>
  <c r="H785" i="7"/>
  <c r="H784" i="7"/>
  <c r="H783" i="7"/>
  <c r="N782" i="7"/>
  <c r="M782" i="7"/>
  <c r="L782" i="7"/>
  <c r="K782" i="7"/>
  <c r="J782" i="7"/>
  <c r="I782" i="7"/>
  <c r="H781" i="7"/>
  <c r="H780" i="7"/>
  <c r="H779" i="7"/>
  <c r="H778" i="7"/>
  <c r="N777" i="7"/>
  <c r="M777" i="7"/>
  <c r="L777" i="7"/>
  <c r="K777" i="7"/>
  <c r="J777" i="7"/>
  <c r="I777" i="7"/>
  <c r="H776" i="7"/>
  <c r="H775" i="7"/>
  <c r="H774" i="7"/>
  <c r="H773" i="7"/>
  <c r="N772" i="7"/>
  <c r="M772" i="7"/>
  <c r="L772" i="7"/>
  <c r="K772" i="7"/>
  <c r="J772" i="7"/>
  <c r="I772" i="7"/>
  <c r="H771" i="7"/>
  <c r="H770" i="7"/>
  <c r="H769" i="7"/>
  <c r="H768" i="7"/>
  <c r="N767" i="7"/>
  <c r="M767" i="7"/>
  <c r="L767" i="7"/>
  <c r="K767" i="7"/>
  <c r="J767" i="7"/>
  <c r="I767" i="7"/>
  <c r="H766" i="7"/>
  <c r="H765" i="7"/>
  <c r="H764" i="7"/>
  <c r="H763" i="7"/>
  <c r="N762" i="7"/>
  <c r="M762" i="7"/>
  <c r="L762" i="7"/>
  <c r="K762" i="7"/>
  <c r="J762" i="7"/>
  <c r="I762" i="7"/>
  <c r="H761" i="7"/>
  <c r="H760" i="7"/>
  <c r="H759" i="7"/>
  <c r="H758" i="7"/>
  <c r="N757" i="7"/>
  <c r="M757" i="7"/>
  <c r="L757" i="7"/>
  <c r="K757" i="7"/>
  <c r="J757" i="7"/>
  <c r="I757" i="7"/>
  <c r="H756" i="7"/>
  <c r="H755" i="7"/>
  <c r="H754" i="7"/>
  <c r="H753" i="7"/>
  <c r="N752" i="7"/>
  <c r="M752" i="7"/>
  <c r="L752" i="7"/>
  <c r="K752" i="7"/>
  <c r="J752" i="7"/>
  <c r="I752" i="7"/>
  <c r="H751" i="7"/>
  <c r="H750" i="7"/>
  <c r="H749" i="7"/>
  <c r="H748" i="7"/>
  <c r="N747" i="7"/>
  <c r="M747" i="7"/>
  <c r="L747" i="7"/>
  <c r="K747" i="7"/>
  <c r="J747" i="7"/>
  <c r="I747" i="7"/>
  <c r="H746" i="7"/>
  <c r="H745" i="7"/>
  <c r="H744" i="7"/>
  <c r="H743" i="7"/>
  <c r="N742" i="7"/>
  <c r="M742" i="7"/>
  <c r="L742" i="7"/>
  <c r="K742" i="7"/>
  <c r="J742" i="7"/>
  <c r="I742" i="7"/>
  <c r="H741" i="7"/>
  <c r="H740" i="7"/>
  <c r="H739" i="7"/>
  <c r="H738" i="7"/>
  <c r="N737" i="7"/>
  <c r="M737" i="7"/>
  <c r="L737" i="7"/>
  <c r="K737" i="7"/>
  <c r="J737" i="7"/>
  <c r="I737" i="7"/>
  <c r="H736" i="7"/>
  <c r="H735" i="7"/>
  <c r="H734" i="7"/>
  <c r="H733" i="7"/>
  <c r="N732" i="7"/>
  <c r="M732" i="7"/>
  <c r="L732" i="7"/>
  <c r="K732" i="7"/>
  <c r="J732" i="7"/>
  <c r="I732" i="7"/>
  <c r="H731" i="7"/>
  <c r="H730" i="7"/>
  <c r="H729" i="7"/>
  <c r="H728" i="7"/>
  <c r="N727" i="7"/>
  <c r="M727" i="7"/>
  <c r="L727" i="7"/>
  <c r="K727" i="7"/>
  <c r="J727" i="7"/>
  <c r="I727" i="7"/>
  <c r="H726" i="7"/>
  <c r="H725" i="7"/>
  <c r="H724" i="7"/>
  <c r="H723" i="7"/>
  <c r="N722" i="7"/>
  <c r="M722" i="7"/>
  <c r="L722" i="7"/>
  <c r="K722" i="7"/>
  <c r="J722" i="7"/>
  <c r="I722" i="7"/>
  <c r="H715" i="7"/>
  <c r="H714" i="7"/>
  <c r="H713" i="7"/>
  <c r="H712" i="7"/>
  <c r="N711" i="7"/>
  <c r="M711" i="7"/>
  <c r="L711" i="7"/>
  <c r="K711" i="7"/>
  <c r="J711" i="7"/>
  <c r="I711" i="7"/>
  <c r="H710" i="7"/>
  <c r="H709" i="7"/>
  <c r="H708" i="7"/>
  <c r="H707" i="7"/>
  <c r="N706" i="7"/>
  <c r="M706" i="7"/>
  <c r="L706" i="7"/>
  <c r="K706" i="7"/>
  <c r="J706" i="7"/>
  <c r="I706" i="7"/>
  <c r="H705" i="7"/>
  <c r="H704" i="7"/>
  <c r="H703" i="7"/>
  <c r="H702" i="7"/>
  <c r="N701" i="7"/>
  <c r="M701" i="7"/>
  <c r="L701" i="7"/>
  <c r="K701" i="7"/>
  <c r="J701" i="7"/>
  <c r="I701" i="7"/>
  <c r="H700" i="7"/>
  <c r="H699" i="7"/>
  <c r="H698" i="7"/>
  <c r="H697" i="7"/>
  <c r="N696" i="7"/>
  <c r="M696" i="7"/>
  <c r="L696" i="7"/>
  <c r="K696" i="7"/>
  <c r="J696" i="7"/>
  <c r="I696" i="7"/>
  <c r="H695" i="7"/>
  <c r="H694" i="7"/>
  <c r="H693" i="7"/>
  <c r="H692" i="7"/>
  <c r="N691" i="7"/>
  <c r="M691" i="7"/>
  <c r="L691" i="7"/>
  <c r="K691" i="7"/>
  <c r="J691" i="7"/>
  <c r="I691" i="7"/>
  <c r="H690" i="7"/>
  <c r="H689" i="7"/>
  <c r="H688" i="7"/>
  <c r="H687" i="7"/>
  <c r="N686" i="7"/>
  <c r="M686" i="7"/>
  <c r="L686" i="7"/>
  <c r="K686" i="7"/>
  <c r="J686" i="7"/>
  <c r="I686" i="7"/>
  <c r="H679" i="7"/>
  <c r="H678" i="7"/>
  <c r="H677" i="7"/>
  <c r="H676" i="7"/>
  <c r="N675" i="7"/>
  <c r="M675" i="7"/>
  <c r="L675" i="7"/>
  <c r="K675" i="7"/>
  <c r="J675" i="7"/>
  <c r="I675" i="7"/>
  <c r="H674" i="7"/>
  <c r="H673" i="7"/>
  <c r="H672" i="7"/>
  <c r="H671" i="7"/>
  <c r="N670" i="7"/>
  <c r="M670" i="7"/>
  <c r="L670" i="7"/>
  <c r="K670" i="7"/>
  <c r="J670" i="7"/>
  <c r="I670" i="7"/>
  <c r="H669" i="7"/>
  <c r="H668" i="7"/>
  <c r="H667" i="7"/>
  <c r="H666" i="7"/>
  <c r="N665" i="7"/>
  <c r="M665" i="7"/>
  <c r="L665" i="7"/>
  <c r="K665" i="7"/>
  <c r="J665" i="7"/>
  <c r="I665" i="7"/>
  <c r="H664" i="7"/>
  <c r="H663" i="7"/>
  <c r="H662" i="7"/>
  <c r="H661" i="7"/>
  <c r="N660" i="7"/>
  <c r="M660" i="7"/>
  <c r="L660" i="7"/>
  <c r="K660" i="7"/>
  <c r="J660" i="7"/>
  <c r="I660" i="7"/>
  <c r="H659" i="7"/>
  <c r="H658" i="7"/>
  <c r="H657" i="7"/>
  <c r="H656" i="7"/>
  <c r="N655" i="7"/>
  <c r="M655" i="7"/>
  <c r="L655" i="7"/>
  <c r="K655" i="7"/>
  <c r="J655" i="7"/>
  <c r="I655" i="7"/>
  <c r="H654" i="7"/>
  <c r="H653" i="7"/>
  <c r="H652" i="7"/>
  <c r="H651" i="7"/>
  <c r="N650" i="7"/>
  <c r="M650" i="7"/>
  <c r="L650" i="7"/>
  <c r="K650" i="7"/>
  <c r="J650" i="7"/>
  <c r="I650" i="7"/>
  <c r="H643" i="7"/>
  <c r="H642" i="7"/>
  <c r="H641" i="7"/>
  <c r="H640" i="7"/>
  <c r="N639" i="7"/>
  <c r="M639" i="7"/>
  <c r="L639" i="7"/>
  <c r="K639" i="7"/>
  <c r="J639" i="7"/>
  <c r="I639" i="7"/>
  <c r="H632" i="7"/>
  <c r="H631" i="7"/>
  <c r="H630" i="7"/>
  <c r="H629" i="7"/>
  <c r="N628" i="7"/>
  <c r="M628" i="7"/>
  <c r="L628" i="7"/>
  <c r="K628" i="7"/>
  <c r="J628" i="7"/>
  <c r="I628" i="7"/>
  <c r="H627" i="7"/>
  <c r="H626" i="7"/>
  <c r="H625" i="7"/>
  <c r="H624" i="7"/>
  <c r="N623" i="7"/>
  <c r="M623" i="7"/>
  <c r="L623" i="7"/>
  <c r="K623" i="7"/>
  <c r="J623" i="7"/>
  <c r="I623" i="7"/>
  <c r="H622" i="7"/>
  <c r="H621" i="7"/>
  <c r="H620" i="7"/>
  <c r="H619" i="7"/>
  <c r="N618" i="7"/>
  <c r="M618" i="7"/>
  <c r="L618" i="7"/>
  <c r="K618" i="7"/>
  <c r="J618" i="7"/>
  <c r="I618" i="7"/>
  <c r="H617" i="7"/>
  <c r="H616" i="7"/>
  <c r="H615" i="7"/>
  <c r="H614" i="7"/>
  <c r="N613" i="7"/>
  <c r="M613" i="7"/>
  <c r="L613" i="7"/>
  <c r="K613" i="7"/>
  <c r="J613" i="7"/>
  <c r="I613" i="7"/>
  <c r="H612" i="7"/>
  <c r="H611" i="7"/>
  <c r="H610" i="7"/>
  <c r="H609" i="7"/>
  <c r="N608" i="7"/>
  <c r="M608" i="7"/>
  <c r="L608" i="7"/>
  <c r="K608" i="7"/>
  <c r="J608" i="7"/>
  <c r="I608" i="7"/>
  <c r="H607" i="7"/>
  <c r="H606" i="7"/>
  <c r="H605" i="7"/>
  <c r="H604" i="7"/>
  <c r="N603" i="7"/>
  <c r="M603" i="7"/>
  <c r="L603" i="7"/>
  <c r="K603" i="7"/>
  <c r="J603" i="7"/>
  <c r="I603" i="7"/>
  <c r="H602" i="7"/>
  <c r="H601" i="7"/>
  <c r="H600" i="7"/>
  <c r="H599" i="7"/>
  <c r="N598" i="7"/>
  <c r="M598" i="7"/>
  <c r="L598" i="7"/>
  <c r="K598" i="7"/>
  <c r="J598" i="7"/>
  <c r="I598" i="7"/>
  <c r="H597" i="7"/>
  <c r="H596" i="7"/>
  <c r="H595" i="7"/>
  <c r="H594" i="7"/>
  <c r="N593" i="7"/>
  <c r="M593" i="7"/>
  <c r="L593" i="7"/>
  <c r="K593" i="7"/>
  <c r="J593" i="7"/>
  <c r="I593" i="7"/>
  <c r="H592" i="7"/>
  <c r="H591" i="7"/>
  <c r="H590" i="7"/>
  <c r="H589" i="7"/>
  <c r="N588" i="7"/>
  <c r="M588" i="7"/>
  <c r="L588" i="7"/>
  <c r="K588" i="7"/>
  <c r="J588" i="7"/>
  <c r="I588" i="7"/>
  <c r="H587" i="7"/>
  <c r="H586" i="7"/>
  <c r="H585" i="7"/>
  <c r="H584" i="7"/>
  <c r="N583" i="7"/>
  <c r="M583" i="7"/>
  <c r="L583" i="7"/>
  <c r="K583" i="7"/>
  <c r="J583" i="7"/>
  <c r="I583" i="7"/>
  <c r="N578" i="7"/>
  <c r="M578" i="7"/>
  <c r="L578" i="7"/>
  <c r="K578" i="7"/>
  <c r="J578" i="7"/>
  <c r="I578" i="7"/>
  <c r="H578" i="7"/>
  <c r="H571" i="7"/>
  <c r="H570" i="7"/>
  <c r="H569" i="7"/>
  <c r="H568" i="7"/>
  <c r="N567" i="7"/>
  <c r="M567" i="7"/>
  <c r="L567" i="7"/>
  <c r="K567" i="7"/>
  <c r="J567" i="7"/>
  <c r="I567" i="7"/>
  <c r="H566" i="7"/>
  <c r="H565" i="7"/>
  <c r="H564" i="7"/>
  <c r="H563" i="7"/>
  <c r="N562" i="7"/>
  <c r="M562" i="7"/>
  <c r="L562" i="7"/>
  <c r="K562" i="7"/>
  <c r="J562" i="7"/>
  <c r="I562" i="7"/>
  <c r="H561" i="7"/>
  <c r="H560" i="7"/>
  <c r="H559" i="7"/>
  <c r="H558" i="7"/>
  <c r="N557" i="7"/>
  <c r="M557" i="7"/>
  <c r="L557" i="7"/>
  <c r="K557" i="7"/>
  <c r="J557" i="7"/>
  <c r="I557" i="7"/>
  <c r="H556" i="7"/>
  <c r="H555" i="7"/>
  <c r="H554" i="7"/>
  <c r="H553" i="7"/>
  <c r="N552" i="7"/>
  <c r="M552" i="7"/>
  <c r="L552" i="7"/>
  <c r="K552" i="7"/>
  <c r="J552" i="7"/>
  <c r="I552" i="7"/>
  <c r="H522" i="7"/>
  <c r="H521" i="7" s="1"/>
  <c r="N521" i="7"/>
  <c r="M521" i="7"/>
  <c r="L521" i="7"/>
  <c r="K521" i="7"/>
  <c r="J521" i="7"/>
  <c r="I521" i="7"/>
  <c r="H520" i="7"/>
  <c r="H519" i="7"/>
  <c r="H518" i="7"/>
  <c r="H517" i="7"/>
  <c r="N516" i="7"/>
  <c r="M516" i="7"/>
  <c r="L516" i="7"/>
  <c r="K516" i="7"/>
  <c r="J516" i="7"/>
  <c r="I516" i="7"/>
  <c r="H509" i="7"/>
  <c r="H508" i="7"/>
  <c r="N507" i="7"/>
  <c r="N506" i="7" s="1"/>
  <c r="M507" i="7"/>
  <c r="L505" i="7"/>
  <c r="K505" i="7"/>
  <c r="J505" i="7"/>
  <c r="I505" i="7"/>
  <c r="H504" i="7"/>
  <c r="H503" i="7"/>
  <c r="H502" i="7"/>
  <c r="H501" i="7"/>
  <c r="N500" i="7"/>
  <c r="M500" i="7"/>
  <c r="L500" i="7"/>
  <c r="K500" i="7"/>
  <c r="J500" i="7"/>
  <c r="I500" i="7"/>
  <c r="H493" i="7"/>
  <c r="H492" i="7"/>
  <c r="H491" i="7"/>
  <c r="H490" i="7"/>
  <c r="N489" i="7"/>
  <c r="M489" i="7"/>
  <c r="L489" i="7"/>
  <c r="K489" i="7"/>
  <c r="J489" i="7"/>
  <c r="I489" i="7"/>
  <c r="H488" i="7"/>
  <c r="H487" i="7"/>
  <c r="H486" i="7"/>
  <c r="H485" i="7"/>
  <c r="N484" i="7"/>
  <c r="M484" i="7"/>
  <c r="L484" i="7"/>
  <c r="K484" i="7"/>
  <c r="J484" i="7"/>
  <c r="I484" i="7"/>
  <c r="H483" i="7"/>
  <c r="H482" i="7"/>
  <c r="H481" i="7"/>
  <c r="H480" i="7"/>
  <c r="N479" i="7"/>
  <c r="M479" i="7"/>
  <c r="L479" i="7"/>
  <c r="K479" i="7"/>
  <c r="J479" i="7"/>
  <c r="I479" i="7"/>
  <c r="H478" i="7"/>
  <c r="H477" i="7"/>
  <c r="H476" i="7"/>
  <c r="H475" i="7"/>
  <c r="N474" i="7"/>
  <c r="M474" i="7"/>
  <c r="L474" i="7"/>
  <c r="K474" i="7"/>
  <c r="J474" i="7"/>
  <c r="I474" i="7"/>
  <c r="H473" i="7"/>
  <c r="H472" i="7"/>
  <c r="H471" i="7"/>
  <c r="H470" i="7"/>
  <c r="N469" i="7"/>
  <c r="M469" i="7"/>
  <c r="L469" i="7"/>
  <c r="K469" i="7"/>
  <c r="J469" i="7"/>
  <c r="I469" i="7"/>
  <c r="H468" i="7"/>
  <c r="H467" i="7"/>
  <c r="H466" i="7"/>
  <c r="H465" i="7"/>
  <c r="N464" i="7"/>
  <c r="M464" i="7"/>
  <c r="L464" i="7"/>
  <c r="K464" i="7"/>
  <c r="J464" i="7"/>
  <c r="I464" i="7"/>
  <c r="H463" i="7"/>
  <c r="H462" i="7"/>
  <c r="H461" i="7"/>
  <c r="H460" i="7"/>
  <c r="N459" i="7"/>
  <c r="M459" i="7"/>
  <c r="L459" i="7"/>
  <c r="K459" i="7"/>
  <c r="J459" i="7"/>
  <c r="I459" i="7"/>
  <c r="H458" i="7"/>
  <c r="H457" i="7"/>
  <c r="H456" i="7"/>
  <c r="H455" i="7"/>
  <c r="N454" i="7"/>
  <c r="M454" i="7"/>
  <c r="L454" i="7"/>
  <c r="K454" i="7"/>
  <c r="J454" i="7"/>
  <c r="I454" i="7"/>
  <c r="H453" i="7"/>
  <c r="H452" i="7"/>
  <c r="H451" i="7"/>
  <c r="H450" i="7"/>
  <c r="N449" i="7"/>
  <c r="M449" i="7"/>
  <c r="L449" i="7"/>
  <c r="K449" i="7"/>
  <c r="J449" i="7"/>
  <c r="I449" i="7"/>
  <c r="H442" i="7"/>
  <c r="H441" i="7"/>
  <c r="H440" i="7"/>
  <c r="H439" i="7"/>
  <c r="N438" i="7"/>
  <c r="M438" i="7"/>
  <c r="L438" i="7"/>
  <c r="K438" i="7"/>
  <c r="J438" i="7"/>
  <c r="I438" i="7"/>
  <c r="H437" i="7"/>
  <c r="H436" i="7"/>
  <c r="H435" i="7"/>
  <c r="H434" i="7"/>
  <c r="N433" i="7"/>
  <c r="M433" i="7"/>
  <c r="L433" i="7"/>
  <c r="K433" i="7"/>
  <c r="J433" i="7"/>
  <c r="I433" i="7"/>
  <c r="H432" i="7"/>
  <c r="H431" i="7"/>
  <c r="H430" i="7"/>
  <c r="H429" i="7"/>
  <c r="N428" i="7"/>
  <c r="M428" i="7"/>
  <c r="L428" i="7"/>
  <c r="K428" i="7"/>
  <c r="J428" i="7"/>
  <c r="I428" i="7"/>
  <c r="H427" i="7"/>
  <c r="H426" i="7"/>
  <c r="H425" i="7"/>
  <c r="H424" i="7"/>
  <c r="N423" i="7"/>
  <c r="M423" i="7"/>
  <c r="L423" i="7"/>
  <c r="K423" i="7"/>
  <c r="J423" i="7"/>
  <c r="I423" i="7"/>
  <c r="H422" i="7"/>
  <c r="H421" i="7"/>
  <c r="H420" i="7"/>
  <c r="H419" i="7"/>
  <c r="N418" i="7"/>
  <c r="M418" i="7"/>
  <c r="L418" i="7"/>
  <c r="K418" i="7"/>
  <c r="J418" i="7"/>
  <c r="I418" i="7"/>
  <c r="H417" i="7"/>
  <c r="H416" i="7"/>
  <c r="H415" i="7"/>
  <c r="H414" i="7"/>
  <c r="N413" i="7"/>
  <c r="M413" i="7"/>
  <c r="L413" i="7"/>
  <c r="K413" i="7"/>
  <c r="J413" i="7"/>
  <c r="I413" i="7"/>
  <c r="H412" i="7"/>
  <c r="H411" i="7"/>
  <c r="H410" i="7"/>
  <c r="H409" i="7"/>
  <c r="N408" i="7"/>
  <c r="M408" i="7"/>
  <c r="L408" i="7"/>
  <c r="K408" i="7"/>
  <c r="J408" i="7"/>
  <c r="I408" i="7"/>
  <c r="H401" i="7"/>
  <c r="H400" i="7"/>
  <c r="K399" i="7"/>
  <c r="H399" i="7" s="1"/>
  <c r="M397" i="7"/>
  <c r="L397" i="7"/>
  <c r="J397" i="7"/>
  <c r="I397" i="7"/>
  <c r="H396" i="7"/>
  <c r="H395" i="7"/>
  <c r="H394" i="7"/>
  <c r="H393" i="7"/>
  <c r="N392" i="7"/>
  <c r="M392" i="7"/>
  <c r="L392" i="7"/>
  <c r="K392" i="7"/>
  <c r="J392" i="7"/>
  <c r="I392" i="7"/>
  <c r="H391" i="7"/>
  <c r="H390" i="7"/>
  <c r="H389" i="7"/>
  <c r="H388" i="7"/>
  <c r="N387" i="7"/>
  <c r="M387" i="7"/>
  <c r="L387" i="7"/>
  <c r="K387" i="7"/>
  <c r="J387" i="7"/>
  <c r="I387" i="7"/>
  <c r="H386" i="7"/>
  <c r="H385" i="7"/>
  <c r="H384" i="7"/>
  <c r="H383" i="7"/>
  <c r="N382" i="7"/>
  <c r="M382" i="7"/>
  <c r="L382" i="7"/>
  <c r="K382" i="7"/>
  <c r="J382" i="7"/>
  <c r="I382" i="7"/>
  <c r="H381" i="7"/>
  <c r="H380" i="7"/>
  <c r="H379" i="7"/>
  <c r="H378" i="7"/>
  <c r="N377" i="7"/>
  <c r="M377" i="7"/>
  <c r="L377" i="7"/>
  <c r="K377" i="7"/>
  <c r="J377" i="7"/>
  <c r="I377" i="7"/>
  <c r="H376" i="7"/>
  <c r="H375" i="7"/>
  <c r="H374" i="7"/>
  <c r="H373" i="7"/>
  <c r="N372" i="7"/>
  <c r="M372" i="7"/>
  <c r="L372" i="7"/>
  <c r="K372" i="7"/>
  <c r="J372" i="7"/>
  <c r="I372" i="7"/>
  <c r="H371" i="7"/>
  <c r="H370" i="7"/>
  <c r="H369" i="7"/>
  <c r="H368" i="7"/>
  <c r="N367" i="7"/>
  <c r="M367" i="7"/>
  <c r="L367" i="7"/>
  <c r="K367" i="7"/>
  <c r="J367" i="7"/>
  <c r="I367" i="7"/>
  <c r="H366" i="7"/>
  <c r="H365" i="7"/>
  <c r="H364" i="7"/>
  <c r="H363" i="7"/>
  <c r="N362" i="7"/>
  <c r="M362" i="7"/>
  <c r="L362" i="7"/>
  <c r="K362" i="7"/>
  <c r="J362" i="7"/>
  <c r="I362" i="7"/>
  <c r="H361" i="7"/>
  <c r="H360" i="7"/>
  <c r="H359" i="7"/>
  <c r="H358" i="7"/>
  <c r="N357" i="7"/>
  <c r="M357" i="7"/>
  <c r="L357" i="7"/>
  <c r="K357" i="7"/>
  <c r="J357" i="7"/>
  <c r="I357" i="7"/>
  <c r="H356" i="7"/>
  <c r="H355" i="7"/>
  <c r="H354" i="7"/>
  <c r="H353" i="7"/>
  <c r="N352" i="7"/>
  <c r="M352" i="7"/>
  <c r="L352" i="7"/>
  <c r="K352" i="7"/>
  <c r="J352" i="7"/>
  <c r="I352" i="7"/>
  <c r="H351" i="7"/>
  <c r="H350" i="7"/>
  <c r="H349" i="7"/>
  <c r="H348" i="7"/>
  <c r="N347" i="7"/>
  <c r="M347" i="7"/>
  <c r="L347" i="7"/>
  <c r="K347" i="7"/>
  <c r="J347" i="7"/>
  <c r="I347" i="7"/>
  <c r="H346" i="7"/>
  <c r="H345" i="7"/>
  <c r="H344" i="7"/>
  <c r="H343" i="7"/>
  <c r="N342" i="7"/>
  <c r="M342" i="7"/>
  <c r="L342" i="7"/>
  <c r="K342" i="7"/>
  <c r="J342" i="7"/>
  <c r="I342" i="7"/>
  <c r="H341" i="7"/>
  <c r="H340" i="7"/>
  <c r="H339" i="7"/>
  <c r="H338" i="7"/>
  <c r="N337" i="7"/>
  <c r="M337" i="7"/>
  <c r="L337" i="7"/>
  <c r="K337" i="7"/>
  <c r="J337" i="7"/>
  <c r="I337" i="7"/>
  <c r="H336" i="7"/>
  <c r="H335" i="7"/>
  <c r="H334" i="7"/>
  <c r="H333" i="7"/>
  <c r="N332" i="7"/>
  <c r="M332" i="7"/>
  <c r="L332" i="7"/>
  <c r="K332" i="7"/>
  <c r="J332" i="7"/>
  <c r="I332" i="7"/>
  <c r="H331" i="7"/>
  <c r="H330" i="7"/>
  <c r="H329" i="7"/>
  <c r="H328" i="7"/>
  <c r="N327" i="7"/>
  <c r="M327" i="7"/>
  <c r="L327" i="7"/>
  <c r="K327" i="7"/>
  <c r="J327" i="7"/>
  <c r="I327" i="7"/>
  <c r="H320" i="7"/>
  <c r="H319" i="7"/>
  <c r="H318" i="7"/>
  <c r="H317" i="7"/>
  <c r="N316" i="7"/>
  <c r="M316" i="7"/>
  <c r="L316" i="7"/>
  <c r="K316" i="7"/>
  <c r="J316" i="7"/>
  <c r="I316" i="7"/>
  <c r="H315" i="7"/>
  <c r="H314" i="7"/>
  <c r="H313" i="7"/>
  <c r="H312" i="7"/>
  <c r="N311" i="7"/>
  <c r="M311" i="7"/>
  <c r="L311" i="7"/>
  <c r="K311" i="7"/>
  <c r="J311" i="7"/>
  <c r="I311" i="7"/>
  <c r="H310" i="7"/>
  <c r="H309" i="7"/>
  <c r="H308" i="7"/>
  <c r="H307" i="7"/>
  <c r="N306" i="7"/>
  <c r="M306" i="7"/>
  <c r="L306" i="7"/>
  <c r="K306" i="7"/>
  <c r="J306" i="7"/>
  <c r="I306" i="7"/>
  <c r="H305" i="7"/>
  <c r="H304" i="7"/>
  <c r="H303" i="7"/>
  <c r="H302" i="7"/>
  <c r="N301" i="7"/>
  <c r="M301" i="7"/>
  <c r="L301" i="7"/>
  <c r="K301" i="7"/>
  <c r="J301" i="7"/>
  <c r="I301" i="7"/>
  <c r="H300" i="7"/>
  <c r="H299" i="7"/>
  <c r="H298" i="7"/>
  <c r="H297" i="7"/>
  <c r="N296" i="7"/>
  <c r="M296" i="7"/>
  <c r="L296" i="7"/>
  <c r="K296" i="7"/>
  <c r="J296" i="7"/>
  <c r="I296" i="7"/>
  <c r="H295" i="7"/>
  <c r="H294" i="7"/>
  <c r="H293" i="7"/>
  <c r="H292" i="7"/>
  <c r="N291" i="7"/>
  <c r="M291" i="7"/>
  <c r="L291" i="7"/>
  <c r="K291" i="7"/>
  <c r="J291" i="7"/>
  <c r="I291" i="7"/>
  <c r="H290" i="7"/>
  <c r="H289" i="7"/>
  <c r="H288" i="7"/>
  <c r="H287" i="7"/>
  <c r="N286" i="7"/>
  <c r="M286" i="7"/>
  <c r="L286" i="7"/>
  <c r="K286" i="7"/>
  <c r="J286" i="7"/>
  <c r="I286" i="7"/>
  <c r="H279" i="7"/>
  <c r="H278" i="7"/>
  <c r="H277" i="7"/>
  <c r="H276" i="7"/>
  <c r="N275" i="7"/>
  <c r="M275" i="7"/>
  <c r="L275" i="7"/>
  <c r="K275" i="7"/>
  <c r="J275" i="7"/>
  <c r="I275" i="7"/>
  <c r="H274" i="7"/>
  <c r="H273" i="7"/>
  <c r="H272" i="7"/>
  <c r="H271" i="7"/>
  <c r="N270" i="7"/>
  <c r="M270" i="7"/>
  <c r="L270" i="7"/>
  <c r="K270" i="7"/>
  <c r="J270" i="7"/>
  <c r="I270" i="7"/>
  <c r="H269" i="7"/>
  <c r="H268" i="7"/>
  <c r="H267" i="7"/>
  <c r="H266" i="7"/>
  <c r="N265" i="7"/>
  <c r="M265" i="7"/>
  <c r="L265" i="7"/>
  <c r="K265" i="7"/>
  <c r="J265" i="7"/>
  <c r="I265" i="7"/>
  <c r="H264" i="7"/>
  <c r="H263" i="7"/>
  <c r="H262" i="7"/>
  <c r="H261" i="7"/>
  <c r="N260" i="7"/>
  <c r="M260" i="7"/>
  <c r="L260" i="7"/>
  <c r="K260" i="7"/>
  <c r="J260" i="7"/>
  <c r="I260" i="7"/>
  <c r="H259" i="7"/>
  <c r="H258" i="7"/>
  <c r="H257" i="7"/>
  <c r="H256" i="7"/>
  <c r="N255" i="7"/>
  <c r="M255" i="7"/>
  <c r="L255" i="7"/>
  <c r="K255" i="7"/>
  <c r="J255" i="7"/>
  <c r="I255" i="7"/>
  <c r="H248" i="7"/>
  <c r="H247" i="7"/>
  <c r="N246" i="7"/>
  <c r="L244" i="7"/>
  <c r="K244" i="7"/>
  <c r="J244" i="7"/>
  <c r="I244" i="7"/>
  <c r="H243" i="7"/>
  <c r="H242" i="7"/>
  <c r="H241" i="7"/>
  <c r="H240" i="7"/>
  <c r="N239" i="7"/>
  <c r="M239" i="7"/>
  <c r="L239" i="7"/>
  <c r="K239" i="7"/>
  <c r="J239" i="7"/>
  <c r="I239" i="7"/>
  <c r="H238" i="7"/>
  <c r="H237" i="7"/>
  <c r="H236" i="7"/>
  <c r="H235" i="7"/>
  <c r="N234" i="7"/>
  <c r="M234" i="7"/>
  <c r="L234" i="7"/>
  <c r="K234" i="7"/>
  <c r="J234" i="7"/>
  <c r="I234" i="7"/>
  <c r="H233" i="7"/>
  <c r="H232" i="7"/>
  <c r="H231" i="7"/>
  <c r="H230" i="7"/>
  <c r="N229" i="7"/>
  <c r="M229" i="7"/>
  <c r="L229" i="7"/>
  <c r="K229" i="7"/>
  <c r="J229" i="7"/>
  <c r="I229" i="7"/>
  <c r="H228" i="7"/>
  <c r="H227" i="7"/>
  <c r="H226" i="7"/>
  <c r="H225" i="7"/>
  <c r="N224" i="7"/>
  <c r="M224" i="7"/>
  <c r="L224" i="7"/>
  <c r="K224" i="7"/>
  <c r="J224" i="7"/>
  <c r="I224" i="7"/>
  <c r="H223" i="7"/>
  <c r="H222" i="7"/>
  <c r="H221" i="7"/>
  <c r="H220" i="7"/>
  <c r="N219" i="7"/>
  <c r="M219" i="7"/>
  <c r="L219" i="7"/>
  <c r="K219" i="7"/>
  <c r="J219" i="7"/>
  <c r="I219" i="7"/>
  <c r="H218" i="7"/>
  <c r="H217" i="7"/>
  <c r="H216" i="7"/>
  <c r="H215" i="7"/>
  <c r="N214" i="7"/>
  <c r="M214" i="7"/>
  <c r="L214" i="7"/>
  <c r="K214" i="7"/>
  <c r="J214" i="7"/>
  <c r="I214" i="7"/>
  <c r="H213" i="7"/>
  <c r="H212" i="7"/>
  <c r="H211" i="7"/>
  <c r="H210" i="7"/>
  <c r="N209" i="7"/>
  <c r="M209" i="7"/>
  <c r="L209" i="7"/>
  <c r="K209" i="7"/>
  <c r="J209" i="7"/>
  <c r="I209" i="7"/>
  <c r="H208" i="7"/>
  <c r="H207" i="7"/>
  <c r="H206" i="7"/>
  <c r="H205" i="7"/>
  <c r="N204" i="7"/>
  <c r="M204" i="7"/>
  <c r="L204" i="7"/>
  <c r="K204" i="7"/>
  <c r="J204" i="7"/>
  <c r="I204" i="7"/>
  <c r="H197" i="7"/>
  <c r="H196" i="7"/>
  <c r="H195" i="7"/>
  <c r="H194" i="7"/>
  <c r="N193" i="7"/>
  <c r="M193" i="7"/>
  <c r="L193" i="7"/>
  <c r="K193" i="7"/>
  <c r="J193" i="7"/>
  <c r="I193" i="7"/>
  <c r="H192" i="7"/>
  <c r="H191" i="7"/>
  <c r="H190" i="7"/>
  <c r="H189" i="7"/>
  <c r="N188" i="7"/>
  <c r="M188" i="7"/>
  <c r="L188" i="7"/>
  <c r="K188" i="7"/>
  <c r="J188" i="7"/>
  <c r="I188" i="7"/>
  <c r="H187" i="7"/>
  <c r="H186" i="7"/>
  <c r="H185" i="7"/>
  <c r="H184" i="7"/>
  <c r="N183" i="7"/>
  <c r="M183" i="7"/>
  <c r="L183" i="7"/>
  <c r="K183" i="7"/>
  <c r="J183" i="7"/>
  <c r="I183" i="7"/>
  <c r="H182" i="7"/>
  <c r="H181" i="7"/>
  <c r="H180" i="7"/>
  <c r="H179" i="7"/>
  <c r="N178" i="7"/>
  <c r="M178" i="7"/>
  <c r="L178" i="7"/>
  <c r="K178" i="7"/>
  <c r="J178" i="7"/>
  <c r="I178" i="7"/>
  <c r="H177" i="7"/>
  <c r="H176" i="7"/>
  <c r="H175" i="7"/>
  <c r="H174" i="7"/>
  <c r="N173" i="7"/>
  <c r="M173" i="7"/>
  <c r="L173" i="7"/>
  <c r="K173" i="7"/>
  <c r="J173" i="7"/>
  <c r="I173" i="7"/>
  <c r="H172" i="7"/>
  <c r="H171" i="7"/>
  <c r="H170" i="7"/>
  <c r="H169" i="7"/>
  <c r="N168" i="7"/>
  <c r="M168" i="7"/>
  <c r="L168" i="7"/>
  <c r="K168" i="7"/>
  <c r="J168" i="7"/>
  <c r="I168" i="7"/>
  <c r="H167" i="7"/>
  <c r="H166" i="7"/>
  <c r="H165" i="7"/>
  <c r="H164" i="7"/>
  <c r="N163" i="7"/>
  <c r="M163" i="7"/>
  <c r="L163" i="7"/>
  <c r="K163" i="7"/>
  <c r="J163" i="7"/>
  <c r="I163" i="7"/>
  <c r="H162" i="7"/>
  <c r="H161" i="7"/>
  <c r="H160" i="7"/>
  <c r="H159" i="7"/>
  <c r="N158" i="7"/>
  <c r="M158" i="7"/>
  <c r="L158" i="7"/>
  <c r="K158" i="7"/>
  <c r="J158" i="7"/>
  <c r="I158" i="7"/>
  <c r="H157" i="7"/>
  <c r="H156" i="7"/>
  <c r="H155" i="7"/>
  <c r="H154" i="7"/>
  <c r="N153" i="7"/>
  <c r="M153" i="7"/>
  <c r="L153" i="7"/>
  <c r="K153" i="7"/>
  <c r="J153" i="7"/>
  <c r="I153" i="7"/>
  <c r="H146" i="7"/>
  <c r="H145" i="7"/>
  <c r="H144" i="7"/>
  <c r="H143" i="7"/>
  <c r="N142" i="7"/>
  <c r="M142" i="7"/>
  <c r="L142" i="7"/>
  <c r="K142" i="7"/>
  <c r="J142" i="7"/>
  <c r="I142" i="7"/>
  <c r="H141" i="7"/>
  <c r="H140" i="7"/>
  <c r="H139" i="7"/>
  <c r="H138" i="7"/>
  <c r="N137" i="7"/>
  <c r="M137" i="7"/>
  <c r="L137" i="7"/>
  <c r="K137" i="7"/>
  <c r="J137" i="7"/>
  <c r="I137" i="7"/>
  <c r="H136" i="7"/>
  <c r="H135" i="7"/>
  <c r="H134" i="7"/>
  <c r="H133" i="7"/>
  <c r="N132" i="7"/>
  <c r="M132" i="7"/>
  <c r="L132" i="7"/>
  <c r="K132" i="7"/>
  <c r="J132" i="7"/>
  <c r="I132" i="7"/>
  <c r="H131" i="7"/>
  <c r="H130" i="7"/>
  <c r="H129" i="7"/>
  <c r="H128" i="7"/>
  <c r="N127" i="7"/>
  <c r="M127" i="7"/>
  <c r="L127" i="7"/>
  <c r="K127" i="7"/>
  <c r="J127" i="7"/>
  <c r="I127" i="7"/>
  <c r="H126" i="7"/>
  <c r="H125" i="7"/>
  <c r="H124" i="7"/>
  <c r="H123" i="7"/>
  <c r="N122" i="7"/>
  <c r="M122" i="7"/>
  <c r="L122" i="7"/>
  <c r="K122" i="7"/>
  <c r="J122" i="7"/>
  <c r="I122" i="7"/>
  <c r="H121" i="7"/>
  <c r="H120" i="7"/>
  <c r="H119" i="7"/>
  <c r="H118" i="7"/>
  <c r="N117" i="7"/>
  <c r="M117" i="7"/>
  <c r="L117" i="7"/>
  <c r="K117" i="7"/>
  <c r="J117" i="7"/>
  <c r="I117" i="7"/>
  <c r="H116" i="7"/>
  <c r="H115" i="7"/>
  <c r="H114" i="7"/>
  <c r="H113" i="7"/>
  <c r="N112" i="7"/>
  <c r="M112" i="7"/>
  <c r="L112" i="7"/>
  <c r="K112" i="7"/>
  <c r="J112" i="7"/>
  <c r="I112" i="7"/>
  <c r="H105" i="7"/>
  <c r="H104" i="7"/>
  <c r="H103" i="7"/>
  <c r="H102" i="7"/>
  <c r="N101" i="7"/>
  <c r="M101" i="7"/>
  <c r="L101" i="7"/>
  <c r="K101" i="7"/>
  <c r="J101" i="7"/>
  <c r="I101" i="7"/>
  <c r="H100" i="7"/>
  <c r="H99" i="7"/>
  <c r="H98" i="7"/>
  <c r="H97" i="7"/>
  <c r="N96" i="7"/>
  <c r="M96" i="7"/>
  <c r="L96" i="7"/>
  <c r="K96" i="7"/>
  <c r="J96" i="7"/>
  <c r="I96" i="7"/>
  <c r="H95" i="7"/>
  <c r="H94" i="7"/>
  <c r="H93" i="7"/>
  <c r="H92" i="7"/>
  <c r="N91" i="7"/>
  <c r="M91" i="7"/>
  <c r="L91" i="7"/>
  <c r="K91" i="7"/>
  <c r="J91" i="7"/>
  <c r="I91" i="7"/>
  <c r="H84" i="7"/>
  <c r="H83" i="7"/>
  <c r="H82" i="7"/>
  <c r="H81" i="7"/>
  <c r="N80" i="7"/>
  <c r="M80" i="7"/>
  <c r="L80" i="7"/>
  <c r="K80" i="7"/>
  <c r="J80" i="7"/>
  <c r="I80" i="7"/>
  <c r="H24" i="7"/>
  <c r="H23" i="7"/>
  <c r="H22" i="7"/>
  <c r="H21" i="7"/>
  <c r="N20" i="7"/>
  <c r="M20" i="7"/>
  <c r="L20" i="7"/>
  <c r="K20" i="7"/>
  <c r="J20" i="7"/>
  <c r="I20" i="7"/>
  <c r="N85" i="6"/>
  <c r="M85" i="6"/>
  <c r="L85" i="6"/>
  <c r="K85" i="6"/>
  <c r="J85" i="6"/>
  <c r="I85" i="6"/>
  <c r="N84" i="6"/>
  <c r="M84" i="6"/>
  <c r="L84" i="6"/>
  <c r="K84" i="6"/>
  <c r="J84" i="6"/>
  <c r="I84" i="6"/>
  <c r="N83" i="6"/>
  <c r="M83" i="6"/>
  <c r="L83" i="6"/>
  <c r="K83" i="6"/>
  <c r="J83" i="6"/>
  <c r="I83" i="6"/>
  <c r="N82" i="6"/>
  <c r="M82" i="6"/>
  <c r="L82" i="6"/>
  <c r="K82" i="6"/>
  <c r="J82" i="6"/>
  <c r="I82" i="6"/>
  <c r="H69" i="6"/>
  <c r="H74" i="6" s="1"/>
  <c r="H68" i="6"/>
  <c r="H73" i="6" s="1"/>
  <c r="H67" i="6"/>
  <c r="H72" i="6" s="1"/>
  <c r="H66" i="6"/>
  <c r="H71" i="6" s="1"/>
  <c r="N65" i="6"/>
  <c r="N70" i="6" s="1"/>
  <c r="M65" i="6"/>
  <c r="M70" i="6" s="1"/>
  <c r="L65" i="6"/>
  <c r="L70" i="6" s="1"/>
  <c r="K65" i="6"/>
  <c r="K70" i="6" s="1"/>
  <c r="J65" i="6"/>
  <c r="J70" i="6" s="1"/>
  <c r="I65" i="6"/>
  <c r="I70" i="6" s="1"/>
  <c r="N63" i="6"/>
  <c r="M63" i="6"/>
  <c r="L63" i="6"/>
  <c r="K63" i="6"/>
  <c r="J63" i="6"/>
  <c r="I63" i="6"/>
  <c r="N62" i="6"/>
  <c r="M62" i="6"/>
  <c r="L62" i="6"/>
  <c r="K62" i="6"/>
  <c r="J62" i="6"/>
  <c r="I62" i="6"/>
  <c r="N61" i="6"/>
  <c r="M61" i="6"/>
  <c r="L61" i="6"/>
  <c r="K61" i="6"/>
  <c r="J61" i="6"/>
  <c r="I61" i="6"/>
  <c r="N60" i="6"/>
  <c r="M60" i="6"/>
  <c r="L60" i="6"/>
  <c r="K60" i="6"/>
  <c r="J60" i="6"/>
  <c r="I60" i="6"/>
  <c r="H58" i="6"/>
  <c r="H57" i="6"/>
  <c r="H56" i="6"/>
  <c r="H55" i="6"/>
  <c r="N54" i="6"/>
  <c r="M54" i="6"/>
  <c r="L54" i="6"/>
  <c r="K54" i="6"/>
  <c r="J54" i="6"/>
  <c r="I54" i="6"/>
  <c r="N52" i="6"/>
  <c r="M52" i="6"/>
  <c r="L52" i="6"/>
  <c r="K52" i="6"/>
  <c r="J52" i="6"/>
  <c r="I52" i="6"/>
  <c r="N51" i="6"/>
  <c r="M51" i="6"/>
  <c r="L51" i="6"/>
  <c r="K51" i="6"/>
  <c r="J51" i="6"/>
  <c r="I51" i="6"/>
  <c r="N50" i="6"/>
  <c r="M50" i="6"/>
  <c r="L50" i="6"/>
  <c r="K50" i="6"/>
  <c r="J50" i="6"/>
  <c r="I50" i="6"/>
  <c r="N49" i="6"/>
  <c r="M49" i="6"/>
  <c r="L49" i="6"/>
  <c r="K49" i="6"/>
  <c r="J49" i="6"/>
  <c r="I49" i="6"/>
  <c r="H47" i="6"/>
  <c r="H46" i="6"/>
  <c r="H45" i="6"/>
  <c r="H44" i="6"/>
  <c r="N43" i="6"/>
  <c r="M43" i="6"/>
  <c r="L43" i="6"/>
  <c r="K43" i="6"/>
  <c r="J43" i="6"/>
  <c r="I43" i="6"/>
  <c r="N41" i="6"/>
  <c r="M41" i="6"/>
  <c r="L41" i="6"/>
  <c r="K41" i="6"/>
  <c r="J41" i="6"/>
  <c r="I41" i="6"/>
  <c r="N40" i="6"/>
  <c r="M40" i="6"/>
  <c r="L40" i="6"/>
  <c r="K40" i="6"/>
  <c r="J40" i="6"/>
  <c r="I40" i="6"/>
  <c r="N39" i="6"/>
  <c r="M39" i="6"/>
  <c r="L39" i="6"/>
  <c r="K39" i="6"/>
  <c r="J39" i="6"/>
  <c r="I39" i="6"/>
  <c r="N38" i="6"/>
  <c r="M38" i="6"/>
  <c r="L38" i="6"/>
  <c r="K38" i="6"/>
  <c r="J38" i="6"/>
  <c r="I38" i="6"/>
  <c r="H36" i="6"/>
  <c r="H35" i="6"/>
  <c r="H34" i="6"/>
  <c r="H33" i="6"/>
  <c r="N32" i="6"/>
  <c r="M32" i="6"/>
  <c r="L32" i="6"/>
  <c r="K32" i="6"/>
  <c r="J32" i="6"/>
  <c r="I32" i="6"/>
  <c r="H31" i="6"/>
  <c r="H30" i="6"/>
  <c r="H29" i="6"/>
  <c r="H28" i="6"/>
  <c r="N27" i="6"/>
  <c r="M27" i="6"/>
  <c r="L27" i="6"/>
  <c r="K27" i="6"/>
  <c r="J27" i="6"/>
  <c r="I27" i="6"/>
  <c r="H20" i="6"/>
  <c r="H25" i="6" s="1"/>
  <c r="H19" i="6"/>
  <c r="H24" i="6" s="1"/>
  <c r="H18" i="6"/>
  <c r="H23" i="6" s="1"/>
  <c r="H17" i="6"/>
  <c r="H22" i="6" s="1"/>
  <c r="N16" i="6"/>
  <c r="N21" i="6" s="1"/>
  <c r="M16" i="6"/>
  <c r="M21" i="6" s="1"/>
  <c r="L16" i="6"/>
  <c r="L21" i="6" s="1"/>
  <c r="K16" i="6"/>
  <c r="K21" i="6" s="1"/>
  <c r="J16" i="6"/>
  <c r="J21" i="6" s="1"/>
  <c r="I16" i="6"/>
  <c r="I21" i="6" s="1"/>
  <c r="H9" i="6"/>
  <c r="H14" i="6" s="1"/>
  <c r="H8" i="6"/>
  <c r="H13" i="6" s="1"/>
  <c r="H7" i="6"/>
  <c r="H12" i="6" s="1"/>
  <c r="H6" i="6"/>
  <c r="H11" i="6" s="1"/>
  <c r="N5" i="6"/>
  <c r="N10" i="6" s="1"/>
  <c r="M5" i="6"/>
  <c r="M10" i="6" s="1"/>
  <c r="L5" i="6"/>
  <c r="L10" i="6" s="1"/>
  <c r="K5" i="6"/>
  <c r="K10" i="6" s="1"/>
  <c r="J5" i="6"/>
  <c r="J10" i="6" s="1"/>
  <c r="I5" i="6"/>
  <c r="I10" i="6" s="1"/>
  <c r="H1851" i="5"/>
  <c r="H1850" i="5"/>
  <c r="H1849" i="5"/>
  <c r="H1848" i="5"/>
  <c r="N1847" i="5"/>
  <c r="M1847" i="5"/>
  <c r="L1847" i="5"/>
  <c r="K1847" i="5"/>
  <c r="J1847" i="5"/>
  <c r="I1847" i="5"/>
  <c r="H1846" i="5"/>
  <c r="H1845" i="5"/>
  <c r="H1844" i="5"/>
  <c r="H1843" i="5"/>
  <c r="N1842" i="5"/>
  <c r="M1842" i="5"/>
  <c r="L1842" i="5"/>
  <c r="K1842" i="5"/>
  <c r="J1842" i="5"/>
  <c r="I1842" i="5"/>
  <c r="H1841" i="5"/>
  <c r="H1840" i="5"/>
  <c r="H1839" i="5"/>
  <c r="H1838" i="5"/>
  <c r="N1837" i="5"/>
  <c r="M1837" i="5"/>
  <c r="L1837" i="5"/>
  <c r="K1837" i="5"/>
  <c r="J1837" i="5"/>
  <c r="I1837" i="5"/>
  <c r="H1836" i="5"/>
  <c r="H1835" i="5"/>
  <c r="H1834" i="5"/>
  <c r="H1833" i="5"/>
  <c r="N1832" i="5"/>
  <c r="M1832" i="5"/>
  <c r="L1832" i="5"/>
  <c r="K1832" i="5"/>
  <c r="J1832" i="5"/>
  <c r="I1832" i="5"/>
  <c r="H1805" i="5"/>
  <c r="H1804" i="5"/>
  <c r="H1803" i="5"/>
  <c r="H1802" i="5"/>
  <c r="N1801" i="5"/>
  <c r="M1801" i="5"/>
  <c r="L1801" i="5"/>
  <c r="K1801" i="5"/>
  <c r="J1801" i="5"/>
  <c r="I1801" i="5"/>
  <c r="H1800" i="5"/>
  <c r="H1799" i="5"/>
  <c r="H1798" i="5"/>
  <c r="H1797" i="5"/>
  <c r="N1796" i="5"/>
  <c r="M1796" i="5"/>
  <c r="L1796" i="5"/>
  <c r="K1796" i="5"/>
  <c r="J1796" i="5"/>
  <c r="I1796" i="5"/>
  <c r="H1684" i="5"/>
  <c r="H1683" i="5"/>
  <c r="H1682" i="5"/>
  <c r="H1681" i="5"/>
  <c r="N1680" i="5"/>
  <c r="M1680" i="5"/>
  <c r="L1680" i="5"/>
  <c r="K1680" i="5"/>
  <c r="J1680" i="5"/>
  <c r="I1680" i="5"/>
  <c r="H1451" i="5"/>
  <c r="N1449" i="5"/>
  <c r="M1449" i="5"/>
  <c r="L1449" i="5"/>
  <c r="K1449" i="5"/>
  <c r="J1449" i="5"/>
  <c r="I1449" i="5"/>
  <c r="H1402" i="5"/>
  <c r="H1401" i="5"/>
  <c r="H1400" i="5"/>
  <c r="H1399" i="5"/>
  <c r="N1398" i="5"/>
  <c r="M1398" i="5"/>
  <c r="L1398" i="5"/>
  <c r="K1398" i="5"/>
  <c r="J1398" i="5"/>
  <c r="I1398" i="5"/>
  <c r="H1322" i="5"/>
  <c r="H1321" i="5"/>
  <c r="H1320" i="5"/>
  <c r="H1319" i="5"/>
  <c r="H1318" i="5"/>
  <c r="H1317" i="5"/>
  <c r="H1316" i="5"/>
  <c r="H1315" i="5"/>
  <c r="H1314" i="5"/>
  <c r="H1313" i="5"/>
  <c r="H1312" i="5"/>
  <c r="H1311" i="5"/>
  <c r="H1310" i="5"/>
  <c r="H1309" i="5"/>
  <c r="H1308" i="5"/>
  <c r="H1307" i="5"/>
  <c r="H1306" i="5"/>
  <c r="H1305" i="5"/>
  <c r="H1304" i="5"/>
  <c r="H1303" i="5"/>
  <c r="H1302" i="5"/>
  <c r="H1301" i="5"/>
  <c r="H1300" i="5"/>
  <c r="H1299" i="5"/>
  <c r="H1298" i="5"/>
  <c r="H1297" i="5"/>
  <c r="H1296" i="5"/>
  <c r="H1295" i="5"/>
  <c r="H1294" i="5"/>
  <c r="H1293" i="5"/>
  <c r="H1286" i="5"/>
  <c r="H1285" i="5"/>
  <c r="H1284" i="5"/>
  <c r="H1283" i="5"/>
  <c r="N1282" i="5"/>
  <c r="M1282" i="5"/>
  <c r="L1282" i="5"/>
  <c r="K1282" i="5"/>
  <c r="J1282" i="5"/>
  <c r="I1282" i="5"/>
  <c r="H1281" i="5"/>
  <c r="H1280" i="5"/>
  <c r="H1279" i="5"/>
  <c r="H1278" i="5"/>
  <c r="N1277" i="5"/>
  <c r="M1277" i="5"/>
  <c r="L1277" i="5"/>
  <c r="K1277" i="5"/>
  <c r="J1277" i="5"/>
  <c r="I1277" i="5"/>
  <c r="H1276" i="5"/>
  <c r="H1275" i="5"/>
  <c r="H1274" i="5"/>
  <c r="H1273" i="5"/>
  <c r="N1272" i="5"/>
  <c r="M1272" i="5"/>
  <c r="L1272" i="5"/>
  <c r="K1272" i="5"/>
  <c r="J1272" i="5"/>
  <c r="I1272" i="5"/>
  <c r="H1255" i="5"/>
  <c r="H1254" i="5"/>
  <c r="H1253" i="5"/>
  <c r="H1252" i="5"/>
  <c r="N1251" i="5"/>
  <c r="M1251" i="5"/>
  <c r="L1251" i="5"/>
  <c r="K1251" i="5"/>
  <c r="J1251" i="5"/>
  <c r="I1251" i="5"/>
  <c r="H1250" i="5"/>
  <c r="H1249" i="5"/>
  <c r="H1248" i="5"/>
  <c r="H1247" i="5"/>
  <c r="N1246" i="5"/>
  <c r="M1246" i="5"/>
  <c r="L1246" i="5"/>
  <c r="K1246" i="5"/>
  <c r="J1246" i="5"/>
  <c r="I1246" i="5"/>
  <c r="H1204" i="5"/>
  <c r="H1203" i="5"/>
  <c r="H1202" i="5"/>
  <c r="H1201" i="5"/>
  <c r="N1200" i="5"/>
  <c r="M1200" i="5"/>
  <c r="L1200" i="5"/>
  <c r="K1200" i="5"/>
  <c r="J1200" i="5"/>
  <c r="I1200" i="5"/>
  <c r="H1063" i="5"/>
  <c r="N1061" i="5"/>
  <c r="N1066" i="5" s="1"/>
  <c r="M1061" i="5"/>
  <c r="M1066" i="5" s="1"/>
  <c r="H908" i="5"/>
  <c r="H907" i="5"/>
  <c r="H906" i="5"/>
  <c r="H905" i="5"/>
  <c r="N904" i="5"/>
  <c r="M904" i="5"/>
  <c r="L904" i="5"/>
  <c r="K904" i="5"/>
  <c r="J904" i="5"/>
  <c r="I904" i="5"/>
  <c r="H848" i="5"/>
  <c r="H847" i="5"/>
  <c r="H846" i="5"/>
  <c r="H845" i="5"/>
  <c r="N844" i="5"/>
  <c r="M844" i="5"/>
  <c r="L844" i="5"/>
  <c r="K844" i="5"/>
  <c r="J844" i="5"/>
  <c r="I844" i="5"/>
  <c r="H843" i="5"/>
  <c r="H842" i="5"/>
  <c r="H841" i="5"/>
  <c r="H840" i="5"/>
  <c r="N839" i="5"/>
  <c r="M839" i="5"/>
  <c r="L839" i="5"/>
  <c r="K839" i="5"/>
  <c r="J839" i="5"/>
  <c r="I839" i="5"/>
  <c r="H832" i="5"/>
  <c r="H831" i="5"/>
  <c r="H830" i="5"/>
  <c r="H829" i="5"/>
  <c r="N828" i="5"/>
  <c r="M828" i="5"/>
  <c r="L828" i="5"/>
  <c r="K828" i="5"/>
  <c r="J828" i="5"/>
  <c r="I828" i="5"/>
  <c r="H765" i="5"/>
  <c r="H764" i="5"/>
  <c r="H763" i="5"/>
  <c r="H762" i="5"/>
  <c r="N761" i="5"/>
  <c r="M761" i="5"/>
  <c r="L761" i="5"/>
  <c r="K761" i="5"/>
  <c r="J761" i="5"/>
  <c r="I761" i="5"/>
  <c r="H760" i="5"/>
  <c r="H759" i="5"/>
  <c r="H758" i="5"/>
  <c r="H757" i="5"/>
  <c r="N756" i="5"/>
  <c r="M756" i="5"/>
  <c r="L756" i="5"/>
  <c r="K756" i="5"/>
  <c r="J756" i="5"/>
  <c r="I756" i="5"/>
  <c r="H755" i="5"/>
  <c r="H754" i="5"/>
  <c r="H753" i="5"/>
  <c r="H752" i="5"/>
  <c r="N751" i="5"/>
  <c r="M751" i="5"/>
  <c r="L751" i="5"/>
  <c r="K751" i="5"/>
  <c r="J751" i="5"/>
  <c r="I751" i="5"/>
  <c r="H750" i="5"/>
  <c r="H749" i="5"/>
  <c r="H748" i="5"/>
  <c r="H747" i="5"/>
  <c r="N746" i="5"/>
  <c r="M746" i="5"/>
  <c r="L746" i="5"/>
  <c r="K746" i="5"/>
  <c r="J746" i="5"/>
  <c r="I746" i="5"/>
  <c r="H745" i="5"/>
  <c r="H744" i="5"/>
  <c r="H743" i="5"/>
  <c r="H742" i="5"/>
  <c r="N741" i="5"/>
  <c r="M741" i="5"/>
  <c r="L741" i="5"/>
  <c r="K741" i="5"/>
  <c r="J741" i="5"/>
  <c r="I741" i="5"/>
  <c r="H740" i="5"/>
  <c r="H739" i="5"/>
  <c r="H738" i="5"/>
  <c r="H737" i="5"/>
  <c r="H727" i="5"/>
  <c r="H726" i="5"/>
  <c r="H725" i="5"/>
  <c r="H724" i="5"/>
  <c r="N723" i="5"/>
  <c r="M723" i="5"/>
  <c r="L723" i="5"/>
  <c r="K723" i="5"/>
  <c r="J723" i="5"/>
  <c r="I723" i="5"/>
  <c r="H722" i="5"/>
  <c r="H721" i="5"/>
  <c r="H720" i="5"/>
  <c r="H719" i="5"/>
  <c r="N718" i="5"/>
  <c r="M718" i="5"/>
  <c r="L718" i="5"/>
  <c r="K718" i="5"/>
  <c r="J718" i="5"/>
  <c r="I718" i="5"/>
  <c r="H717" i="5"/>
  <c r="H716" i="5"/>
  <c r="H715" i="5"/>
  <c r="H714" i="5"/>
  <c r="N713" i="5"/>
  <c r="M713" i="5"/>
  <c r="L713" i="5"/>
  <c r="K713" i="5"/>
  <c r="J713" i="5"/>
  <c r="I713" i="5"/>
  <c r="H661" i="5"/>
  <c r="H660" i="5"/>
  <c r="H659" i="5"/>
  <c r="H658" i="5"/>
  <c r="N657" i="5"/>
  <c r="M657" i="5"/>
  <c r="L657" i="5"/>
  <c r="K657" i="5"/>
  <c r="J657" i="5"/>
  <c r="I657" i="5"/>
  <c r="H656" i="5"/>
  <c r="H655" i="5"/>
  <c r="H654" i="5"/>
  <c r="H653" i="5"/>
  <c r="N652" i="5"/>
  <c r="M652" i="5"/>
  <c r="L652" i="5"/>
  <c r="K652" i="5"/>
  <c r="J652" i="5"/>
  <c r="I652" i="5"/>
  <c r="H605" i="5"/>
  <c r="H604" i="5"/>
  <c r="H603" i="5"/>
  <c r="H602" i="5"/>
  <c r="N601" i="5"/>
  <c r="M601" i="5"/>
  <c r="L601" i="5"/>
  <c r="K601" i="5"/>
  <c r="J601" i="5"/>
  <c r="I601" i="5"/>
  <c r="H600" i="5"/>
  <c r="H599" i="5"/>
  <c r="H598" i="5"/>
  <c r="H597" i="5"/>
  <c r="N596" i="5"/>
  <c r="M596" i="5"/>
  <c r="L596" i="5"/>
  <c r="K596" i="5"/>
  <c r="J596" i="5"/>
  <c r="I596" i="5"/>
  <c r="H584" i="5"/>
  <c r="H583" i="5"/>
  <c r="H582" i="5"/>
  <c r="H581" i="5"/>
  <c r="N580" i="5"/>
  <c r="M580" i="5"/>
  <c r="L580" i="5"/>
  <c r="K580" i="5"/>
  <c r="J580" i="5"/>
  <c r="I580" i="5"/>
  <c r="H577" i="5"/>
  <c r="N575" i="5"/>
  <c r="M575" i="5"/>
  <c r="L575" i="5"/>
  <c r="K575" i="5"/>
  <c r="J575" i="5"/>
  <c r="I575" i="5"/>
  <c r="H458" i="5"/>
  <c r="H457" i="5"/>
  <c r="H456" i="5"/>
  <c r="H455" i="5"/>
  <c r="N454" i="5"/>
  <c r="M454" i="5"/>
  <c r="L454" i="5"/>
  <c r="K454" i="5"/>
  <c r="J454" i="5"/>
  <c r="I454" i="5"/>
  <c r="H312" i="5"/>
  <c r="H311" i="5"/>
  <c r="H310" i="5"/>
  <c r="H309" i="5"/>
  <c r="N308" i="5"/>
  <c r="M308" i="5"/>
  <c r="L308" i="5"/>
  <c r="K308" i="5"/>
  <c r="J308" i="5"/>
  <c r="I308" i="5"/>
  <c r="H307" i="5"/>
  <c r="H306" i="5"/>
  <c r="H305" i="5"/>
  <c r="H304" i="5"/>
  <c r="N303" i="5"/>
  <c r="M303" i="5"/>
  <c r="L303" i="5"/>
  <c r="K303" i="5"/>
  <c r="J303" i="5"/>
  <c r="I303" i="5"/>
  <c r="H302" i="5"/>
  <c r="H301" i="5"/>
  <c r="H300" i="5"/>
  <c r="H299" i="5"/>
  <c r="N298" i="5"/>
  <c r="M298" i="5"/>
  <c r="L298" i="5"/>
  <c r="K298" i="5"/>
  <c r="J298" i="5"/>
  <c r="I298" i="5"/>
  <c r="H297" i="5"/>
  <c r="H296" i="5"/>
  <c r="H295" i="5"/>
  <c r="H294" i="5"/>
  <c r="N293" i="5"/>
  <c r="M293" i="5"/>
  <c r="L293" i="5"/>
  <c r="K293" i="5"/>
  <c r="J293" i="5"/>
  <c r="I293" i="5"/>
  <c r="H292" i="5"/>
  <c r="H291" i="5"/>
  <c r="H290" i="5"/>
  <c r="H289" i="5"/>
  <c r="N288" i="5"/>
  <c r="M288" i="5"/>
  <c r="L288" i="5"/>
  <c r="K288" i="5"/>
  <c r="J288" i="5"/>
  <c r="I288" i="5"/>
  <c r="H287" i="5"/>
  <c r="H286" i="5"/>
  <c r="H285" i="5"/>
  <c r="H284" i="5"/>
  <c r="N283" i="5"/>
  <c r="M283" i="5"/>
  <c r="L283" i="5"/>
  <c r="K283" i="5"/>
  <c r="J283" i="5"/>
  <c r="I283" i="5"/>
  <c r="H282" i="5"/>
  <c r="H281" i="5"/>
  <c r="H280" i="5"/>
  <c r="H279" i="5"/>
  <c r="N278" i="5"/>
  <c r="M278" i="5"/>
  <c r="L278" i="5"/>
  <c r="K278" i="5"/>
  <c r="J278" i="5"/>
  <c r="I278" i="5"/>
  <c r="H277" i="5"/>
  <c r="H276" i="5"/>
  <c r="H275" i="5"/>
  <c r="H274" i="5"/>
  <c r="N273" i="5"/>
  <c r="M273" i="5"/>
  <c r="L273" i="5"/>
  <c r="K273" i="5"/>
  <c r="J273" i="5"/>
  <c r="I273" i="5"/>
  <c r="H272" i="5"/>
  <c r="H271" i="5"/>
  <c r="H270" i="5"/>
  <c r="H269" i="5"/>
  <c r="N268" i="5"/>
  <c r="M268" i="5"/>
  <c r="L268" i="5"/>
  <c r="K268" i="5"/>
  <c r="J268" i="5"/>
  <c r="I268" i="5"/>
  <c r="H267" i="5"/>
  <c r="H266" i="5"/>
  <c r="H265" i="5"/>
  <c r="H264" i="5"/>
  <c r="N263" i="5"/>
  <c r="M263" i="5"/>
  <c r="L263" i="5"/>
  <c r="K263" i="5"/>
  <c r="J263" i="5"/>
  <c r="I263" i="5"/>
  <c r="H262" i="5"/>
  <c r="H261" i="5"/>
  <c r="H260" i="5"/>
  <c r="H259" i="5"/>
  <c r="N258" i="5"/>
  <c r="M258" i="5"/>
  <c r="L258" i="5"/>
  <c r="K258" i="5"/>
  <c r="J258" i="5"/>
  <c r="I258" i="5"/>
  <c r="H257" i="5"/>
  <c r="H256" i="5"/>
  <c r="H255" i="5"/>
  <c r="H254" i="5"/>
  <c r="N253" i="5"/>
  <c r="M253" i="5"/>
  <c r="L253" i="5"/>
  <c r="K253" i="5"/>
  <c r="J253" i="5"/>
  <c r="I253" i="5"/>
  <c r="H252" i="5"/>
  <c r="H251" i="5"/>
  <c r="H250" i="5"/>
  <c r="H249" i="5"/>
  <c r="N248" i="5"/>
  <c r="M248" i="5"/>
  <c r="L248" i="5"/>
  <c r="K248" i="5"/>
  <c r="J248" i="5"/>
  <c r="I248" i="5"/>
  <c r="H247" i="5"/>
  <c r="H246" i="5"/>
  <c r="H245" i="5"/>
  <c r="H244" i="5"/>
  <c r="N243" i="5"/>
  <c r="M243" i="5"/>
  <c r="L243" i="5"/>
  <c r="K243" i="5"/>
  <c r="J243" i="5"/>
  <c r="I243" i="5"/>
  <c r="H242" i="5"/>
  <c r="H241" i="5"/>
  <c r="H240" i="5"/>
  <c r="H239" i="5"/>
  <c r="N238" i="5"/>
  <c r="M238" i="5"/>
  <c r="L238" i="5"/>
  <c r="K238" i="5"/>
  <c r="J238" i="5"/>
  <c r="I238" i="5"/>
  <c r="H237" i="5"/>
  <c r="H236" i="5"/>
  <c r="H235" i="5"/>
  <c r="H234" i="5"/>
  <c r="N233" i="5"/>
  <c r="M233" i="5"/>
  <c r="L233" i="5"/>
  <c r="K233" i="5"/>
  <c r="J233" i="5"/>
  <c r="I233" i="5"/>
  <c r="H232" i="5"/>
  <c r="H231" i="5"/>
  <c r="H230" i="5"/>
  <c r="H229" i="5"/>
  <c r="N228" i="5"/>
  <c r="M228" i="5"/>
  <c r="L228" i="5"/>
  <c r="K228" i="5"/>
  <c r="J228" i="5"/>
  <c r="I228" i="5"/>
  <c r="H227" i="5"/>
  <c r="H226" i="5"/>
  <c r="H225" i="5"/>
  <c r="H224" i="5"/>
  <c r="N223" i="5"/>
  <c r="M223" i="5"/>
  <c r="L223" i="5"/>
  <c r="K223" i="5"/>
  <c r="J223" i="5"/>
  <c r="I223" i="5"/>
  <c r="H222" i="5"/>
  <c r="H221" i="5"/>
  <c r="H220" i="5"/>
  <c r="H219" i="5"/>
  <c r="N218" i="5"/>
  <c r="M218" i="5"/>
  <c r="L218" i="5"/>
  <c r="K218" i="5"/>
  <c r="J218" i="5"/>
  <c r="I218" i="5"/>
  <c r="H211" i="5"/>
  <c r="H210" i="5"/>
  <c r="H209" i="5"/>
  <c r="H208" i="5"/>
  <c r="N207" i="5"/>
  <c r="M207" i="5"/>
  <c r="L207" i="5"/>
  <c r="K207" i="5"/>
  <c r="J207" i="5"/>
  <c r="I207" i="5"/>
  <c r="H206" i="5"/>
  <c r="H205" i="5"/>
  <c r="H204" i="5"/>
  <c r="H203" i="5"/>
  <c r="N202" i="5"/>
  <c r="M202" i="5"/>
  <c r="L202" i="5"/>
  <c r="K202" i="5"/>
  <c r="J202" i="5"/>
  <c r="I202" i="5"/>
  <c r="H201" i="5"/>
  <c r="H200" i="5"/>
  <c r="H199" i="5"/>
  <c r="H198" i="5"/>
  <c r="N197" i="5"/>
  <c r="M197" i="5"/>
  <c r="L197" i="5"/>
  <c r="K197" i="5"/>
  <c r="J197" i="5"/>
  <c r="I197" i="5"/>
  <c r="H196" i="5"/>
  <c r="H195" i="5"/>
  <c r="H194" i="5"/>
  <c r="H193" i="5"/>
  <c r="N192" i="5"/>
  <c r="M192" i="5"/>
  <c r="L192" i="5"/>
  <c r="K192" i="5"/>
  <c r="J192" i="5"/>
  <c r="I192" i="5"/>
  <c r="H191" i="5"/>
  <c r="H190" i="5"/>
  <c r="H189" i="5"/>
  <c r="H188" i="5"/>
  <c r="N187" i="5"/>
  <c r="M187" i="5"/>
  <c r="L187" i="5"/>
  <c r="K187" i="5"/>
  <c r="J187" i="5"/>
  <c r="I187" i="5"/>
  <c r="H186" i="5"/>
  <c r="H185" i="5"/>
  <c r="H184" i="5"/>
  <c r="H183" i="5"/>
  <c r="N182" i="5"/>
  <c r="M182" i="5"/>
  <c r="L182" i="5"/>
  <c r="K182" i="5"/>
  <c r="J182" i="5"/>
  <c r="I182" i="5"/>
  <c r="H181" i="5"/>
  <c r="H180" i="5"/>
  <c r="H179" i="5"/>
  <c r="H178" i="5"/>
  <c r="N177" i="5"/>
  <c r="M177" i="5"/>
  <c r="L177" i="5"/>
  <c r="K177" i="5"/>
  <c r="J177" i="5"/>
  <c r="I177" i="5"/>
  <c r="H176" i="5"/>
  <c r="H175" i="5"/>
  <c r="H174" i="5"/>
  <c r="H173" i="5"/>
  <c r="N172" i="5"/>
  <c r="M172" i="5"/>
  <c r="L172" i="5"/>
  <c r="K172" i="5"/>
  <c r="J172" i="5"/>
  <c r="I172" i="5"/>
  <c r="H171" i="5"/>
  <c r="H170" i="5"/>
  <c r="H169" i="5"/>
  <c r="H168" i="5"/>
  <c r="N167" i="5"/>
  <c r="M167" i="5"/>
  <c r="L167" i="5"/>
  <c r="K167" i="5"/>
  <c r="J167" i="5"/>
  <c r="I167" i="5"/>
  <c r="H166" i="5"/>
  <c r="H165" i="5"/>
  <c r="H164" i="5"/>
  <c r="H163" i="5"/>
  <c r="N162" i="5"/>
  <c r="M162" i="5"/>
  <c r="L162" i="5"/>
  <c r="K162" i="5"/>
  <c r="J162" i="5"/>
  <c r="I162" i="5"/>
  <c r="H161" i="5"/>
  <c r="H160" i="5"/>
  <c r="H159" i="5"/>
  <c r="H158" i="5"/>
  <c r="N157" i="5"/>
  <c r="M157" i="5"/>
  <c r="L157" i="5"/>
  <c r="K157" i="5"/>
  <c r="J157" i="5"/>
  <c r="I157" i="5"/>
  <c r="H156" i="5"/>
  <c r="H155" i="5"/>
  <c r="H154" i="5"/>
  <c r="H153" i="5"/>
  <c r="N152" i="5"/>
  <c r="M152" i="5"/>
  <c r="L152" i="5"/>
  <c r="K152" i="5"/>
  <c r="J152" i="5"/>
  <c r="I152" i="5"/>
  <c r="H151" i="5"/>
  <c r="H150" i="5"/>
  <c r="H149" i="5"/>
  <c r="H148" i="5"/>
  <c r="N147" i="5"/>
  <c r="M147" i="5"/>
  <c r="L147" i="5"/>
  <c r="K147" i="5"/>
  <c r="J147" i="5"/>
  <c r="I147" i="5"/>
  <c r="H135" i="5"/>
  <c r="H134" i="5"/>
  <c r="H133" i="5"/>
  <c r="H132" i="5"/>
  <c r="N131" i="5"/>
  <c r="M131" i="5"/>
  <c r="L131" i="5"/>
  <c r="K131" i="5"/>
  <c r="J131" i="5"/>
  <c r="I131" i="5"/>
  <c r="H130" i="5"/>
  <c r="H129" i="5"/>
  <c r="H128" i="5"/>
  <c r="H127" i="5"/>
  <c r="N126" i="5"/>
  <c r="M126" i="5"/>
  <c r="L126" i="5"/>
  <c r="K126" i="5"/>
  <c r="J126" i="5"/>
  <c r="I126" i="5"/>
  <c r="H125" i="5"/>
  <c r="H124" i="5"/>
  <c r="H123" i="5"/>
  <c r="H122" i="5"/>
  <c r="N121" i="5"/>
  <c r="M121" i="5"/>
  <c r="L121" i="5"/>
  <c r="K121" i="5"/>
  <c r="J121" i="5"/>
  <c r="I121" i="5"/>
  <c r="H120" i="5"/>
  <c r="H119" i="5"/>
  <c r="H118" i="5"/>
  <c r="H117" i="5"/>
  <c r="N116" i="5"/>
  <c r="M116" i="5"/>
  <c r="L116" i="5"/>
  <c r="K116" i="5"/>
  <c r="J116" i="5"/>
  <c r="I116" i="5"/>
  <c r="H114" i="5"/>
  <c r="H111" i="5"/>
  <c r="K110" i="5"/>
  <c r="J110" i="5"/>
  <c r="N52" i="4"/>
  <c r="M52" i="4"/>
  <c r="L52" i="4"/>
  <c r="K52" i="4"/>
  <c r="J52" i="4"/>
  <c r="I52" i="4"/>
  <c r="N51" i="4"/>
  <c r="M51" i="4"/>
  <c r="L51" i="4"/>
  <c r="K51" i="4"/>
  <c r="J51" i="4"/>
  <c r="I51" i="4"/>
  <c r="N50" i="4"/>
  <c r="M50" i="4"/>
  <c r="L50" i="4"/>
  <c r="K50" i="4"/>
  <c r="J50" i="4"/>
  <c r="I50" i="4"/>
  <c r="N49" i="4"/>
  <c r="M49" i="4"/>
  <c r="L49" i="4"/>
  <c r="K49" i="4"/>
  <c r="J49" i="4"/>
  <c r="I49" i="4"/>
  <c r="H47" i="4"/>
  <c r="H46" i="4"/>
  <c r="H45" i="4"/>
  <c r="H44" i="4"/>
  <c r="N43" i="4"/>
  <c r="M43" i="4"/>
  <c r="L43" i="4"/>
  <c r="K43" i="4"/>
  <c r="J43" i="4"/>
  <c r="I43" i="4"/>
  <c r="N41" i="4"/>
  <c r="M41" i="4"/>
  <c r="L41" i="4"/>
  <c r="K41" i="4"/>
  <c r="J41" i="4"/>
  <c r="I41" i="4"/>
  <c r="N40" i="4"/>
  <c r="M40" i="4"/>
  <c r="L40" i="4"/>
  <c r="K40" i="4"/>
  <c r="J40" i="4"/>
  <c r="I40" i="4"/>
  <c r="N39" i="4"/>
  <c r="M39" i="4"/>
  <c r="L39" i="4"/>
  <c r="K39" i="4"/>
  <c r="J39" i="4"/>
  <c r="I39" i="4"/>
  <c r="N38" i="4"/>
  <c r="M38" i="4"/>
  <c r="L38" i="4"/>
  <c r="K38" i="4"/>
  <c r="J38" i="4"/>
  <c r="I38" i="4"/>
  <c r="H36" i="4"/>
  <c r="H35" i="4"/>
  <c r="H34" i="4"/>
  <c r="H33" i="4"/>
  <c r="N32" i="4"/>
  <c r="M32" i="4"/>
  <c r="L32" i="4"/>
  <c r="K32" i="4"/>
  <c r="J32" i="4"/>
  <c r="I32" i="4"/>
  <c r="H31" i="4"/>
  <c r="H30" i="4"/>
  <c r="H29" i="4"/>
  <c r="H28" i="4"/>
  <c r="N27" i="4"/>
  <c r="M27" i="4"/>
  <c r="L27" i="4"/>
  <c r="K27" i="4"/>
  <c r="J27" i="4"/>
  <c r="I27" i="4"/>
  <c r="N25" i="4"/>
  <c r="M25" i="4"/>
  <c r="L25" i="4"/>
  <c r="K25" i="4"/>
  <c r="J25" i="4"/>
  <c r="I25" i="4"/>
  <c r="N24" i="4"/>
  <c r="M24" i="4"/>
  <c r="L24" i="4"/>
  <c r="K24" i="4"/>
  <c r="J24" i="4"/>
  <c r="I24" i="4"/>
  <c r="N23" i="4"/>
  <c r="M23" i="4"/>
  <c r="L23" i="4"/>
  <c r="K23" i="4"/>
  <c r="J23" i="4"/>
  <c r="I23" i="4"/>
  <c r="N22" i="4"/>
  <c r="M22" i="4"/>
  <c r="L22" i="4"/>
  <c r="K22" i="4"/>
  <c r="J22" i="4"/>
  <c r="I22" i="4"/>
  <c r="H20" i="4"/>
  <c r="H19" i="4"/>
  <c r="H18" i="4"/>
  <c r="H17" i="4"/>
  <c r="N16" i="4"/>
  <c r="M16" i="4"/>
  <c r="L16" i="4"/>
  <c r="K16" i="4"/>
  <c r="J16" i="4"/>
  <c r="I16" i="4"/>
  <c r="N14" i="4"/>
  <c r="M14" i="4"/>
  <c r="L14" i="4"/>
  <c r="K14" i="4"/>
  <c r="J14" i="4"/>
  <c r="I14" i="4"/>
  <c r="N13" i="4"/>
  <c r="M13" i="4"/>
  <c r="L13" i="4"/>
  <c r="K13" i="4"/>
  <c r="J13" i="4"/>
  <c r="I13" i="4"/>
  <c r="N12" i="4"/>
  <c r="M12" i="4"/>
  <c r="L12" i="4"/>
  <c r="K12" i="4"/>
  <c r="J12" i="4"/>
  <c r="I12" i="4"/>
  <c r="N11" i="4"/>
  <c r="M11" i="4"/>
  <c r="L11" i="4"/>
  <c r="K11" i="4"/>
  <c r="J11" i="4"/>
  <c r="I11" i="4"/>
  <c r="H9" i="4"/>
  <c r="H8" i="4"/>
  <c r="H7" i="4"/>
  <c r="H6" i="4"/>
  <c r="N5" i="4"/>
  <c r="M5" i="4"/>
  <c r="L5" i="4"/>
  <c r="K5" i="4"/>
  <c r="J5" i="4"/>
  <c r="I5" i="4"/>
  <c r="H2772" i="3"/>
  <c r="H2771" i="3"/>
  <c r="H2770" i="3"/>
  <c r="H2769" i="3"/>
  <c r="N2768" i="3"/>
  <c r="M2768" i="3"/>
  <c r="L2768" i="3"/>
  <c r="K2768" i="3"/>
  <c r="J2768" i="3"/>
  <c r="I2768" i="3"/>
  <c r="H2767" i="3"/>
  <c r="H2777" i="3" s="1"/>
  <c r="H2766" i="3"/>
  <c r="H2776" i="3" s="1"/>
  <c r="H2765" i="3"/>
  <c r="H2775" i="3" s="1"/>
  <c r="H2764" i="3"/>
  <c r="H2774" i="3" s="1"/>
  <c r="N2763" i="3"/>
  <c r="M2763" i="3"/>
  <c r="L2763" i="3"/>
  <c r="L2773" i="3" s="1"/>
  <c r="K2763" i="3"/>
  <c r="J2763" i="3"/>
  <c r="J2773" i="3" s="1"/>
  <c r="I2763" i="3"/>
  <c r="I2773" i="3" s="1"/>
  <c r="H2736" i="3"/>
  <c r="H2735" i="3"/>
  <c r="H2734" i="3"/>
  <c r="H2733" i="3"/>
  <c r="N2732" i="3"/>
  <c r="M2732" i="3"/>
  <c r="L2732" i="3"/>
  <c r="K2732" i="3"/>
  <c r="J2732" i="3"/>
  <c r="I2732" i="3"/>
  <c r="H2731" i="3"/>
  <c r="H2730" i="3"/>
  <c r="H2729" i="3"/>
  <c r="H2728" i="3"/>
  <c r="N2727" i="3"/>
  <c r="M2727" i="3"/>
  <c r="L2727" i="3"/>
  <c r="K2727" i="3"/>
  <c r="J2727" i="3"/>
  <c r="I2727" i="3"/>
  <c r="H2726" i="3"/>
  <c r="H2725" i="3"/>
  <c r="H2724" i="3"/>
  <c r="H2723" i="3"/>
  <c r="N2722" i="3"/>
  <c r="M2722" i="3"/>
  <c r="L2722" i="3"/>
  <c r="K2722" i="3"/>
  <c r="J2722" i="3"/>
  <c r="I2722" i="3"/>
  <c r="H2721" i="3"/>
  <c r="H2720" i="3"/>
  <c r="H2719" i="3"/>
  <c r="H2718" i="3"/>
  <c r="N2717" i="3"/>
  <c r="M2717" i="3"/>
  <c r="L2717" i="3"/>
  <c r="K2717" i="3"/>
  <c r="J2717" i="3"/>
  <c r="I2717" i="3"/>
  <c r="H2716" i="3"/>
  <c r="H2715" i="3"/>
  <c r="H2714" i="3"/>
  <c r="H2713" i="3"/>
  <c r="N2712" i="3"/>
  <c r="M2712" i="3"/>
  <c r="L2712" i="3"/>
  <c r="K2712" i="3"/>
  <c r="J2712" i="3"/>
  <c r="I2712" i="3"/>
  <c r="H2711" i="3"/>
  <c r="H2710" i="3"/>
  <c r="H2709" i="3"/>
  <c r="H2708" i="3"/>
  <c r="N2707" i="3"/>
  <c r="M2707" i="3"/>
  <c r="L2707" i="3"/>
  <c r="K2707" i="3"/>
  <c r="J2707" i="3"/>
  <c r="I2707" i="3"/>
  <c r="H2706" i="3"/>
  <c r="H2705" i="3"/>
  <c r="H2704" i="3"/>
  <c r="H2703" i="3"/>
  <c r="N2702" i="3"/>
  <c r="M2702" i="3"/>
  <c r="L2702" i="3"/>
  <c r="K2702" i="3"/>
  <c r="J2702" i="3"/>
  <c r="I2702" i="3"/>
  <c r="H2701" i="3"/>
  <c r="H2700" i="3"/>
  <c r="H2699" i="3"/>
  <c r="H2698" i="3"/>
  <c r="N2697" i="3"/>
  <c r="M2697" i="3"/>
  <c r="L2697" i="3"/>
  <c r="K2697" i="3"/>
  <c r="J2697" i="3"/>
  <c r="I2697" i="3"/>
  <c r="H2696" i="3"/>
  <c r="H2695" i="3"/>
  <c r="H2694" i="3"/>
  <c r="H2693" i="3"/>
  <c r="N2692" i="3"/>
  <c r="M2692" i="3"/>
  <c r="L2692" i="3"/>
  <c r="K2692" i="3"/>
  <c r="J2692" i="3"/>
  <c r="I2692" i="3"/>
  <c r="H2691" i="3"/>
  <c r="H2690" i="3"/>
  <c r="H2689" i="3"/>
  <c r="H2688" i="3"/>
  <c r="N2687" i="3"/>
  <c r="M2687" i="3"/>
  <c r="L2687" i="3"/>
  <c r="K2687" i="3"/>
  <c r="J2687" i="3"/>
  <c r="I2687" i="3"/>
  <c r="H2686" i="3"/>
  <c r="H2685" i="3"/>
  <c r="H2684" i="3"/>
  <c r="H2683" i="3"/>
  <c r="N2682" i="3"/>
  <c r="M2682" i="3"/>
  <c r="L2682" i="3"/>
  <c r="K2682" i="3"/>
  <c r="J2682" i="3"/>
  <c r="I2682" i="3"/>
  <c r="H2681" i="3"/>
  <c r="H2680" i="3"/>
  <c r="H2679" i="3"/>
  <c r="H2678" i="3"/>
  <c r="N2677" i="3"/>
  <c r="M2677" i="3"/>
  <c r="L2677" i="3"/>
  <c r="K2677" i="3"/>
  <c r="J2677" i="3"/>
  <c r="I2677" i="3"/>
  <c r="H2676" i="3"/>
  <c r="H2675" i="3"/>
  <c r="H2674" i="3"/>
  <c r="H2673" i="3"/>
  <c r="N2672" i="3"/>
  <c r="M2672" i="3"/>
  <c r="L2672" i="3"/>
  <c r="K2672" i="3"/>
  <c r="J2672" i="3"/>
  <c r="I2672" i="3"/>
  <c r="H2671" i="3"/>
  <c r="H2670" i="3"/>
  <c r="H2669" i="3"/>
  <c r="H2668" i="3"/>
  <c r="N2667" i="3"/>
  <c r="M2667" i="3"/>
  <c r="L2667" i="3"/>
  <c r="K2667" i="3"/>
  <c r="J2667" i="3"/>
  <c r="I2667" i="3"/>
  <c r="H2666" i="3"/>
  <c r="H2665" i="3"/>
  <c r="H2664" i="3"/>
  <c r="H2663" i="3"/>
  <c r="N2662" i="3"/>
  <c r="M2662" i="3"/>
  <c r="L2662" i="3"/>
  <c r="K2662" i="3"/>
  <c r="J2662" i="3"/>
  <c r="I2662" i="3"/>
  <c r="H2661" i="3"/>
  <c r="H2660" i="3"/>
  <c r="H2659" i="3"/>
  <c r="H2658" i="3"/>
  <c r="N2657" i="3"/>
  <c r="M2657" i="3"/>
  <c r="L2657" i="3"/>
  <c r="K2657" i="3"/>
  <c r="J2657" i="3"/>
  <c r="I2657" i="3"/>
  <c r="H2656" i="3"/>
  <c r="H2655" i="3"/>
  <c r="H2654" i="3"/>
  <c r="H2653" i="3"/>
  <c r="N2652" i="3"/>
  <c r="M2652" i="3"/>
  <c r="L2652" i="3"/>
  <c r="K2652" i="3"/>
  <c r="J2652" i="3"/>
  <c r="I2652" i="3"/>
  <c r="H2651" i="3"/>
  <c r="H2650" i="3"/>
  <c r="H2649" i="3"/>
  <c r="H2648" i="3"/>
  <c r="N2647" i="3"/>
  <c r="M2647" i="3"/>
  <c r="L2647" i="3"/>
  <c r="K2647" i="3"/>
  <c r="J2647" i="3"/>
  <c r="I2647" i="3"/>
  <c r="H2646" i="3"/>
  <c r="H2645" i="3"/>
  <c r="H2644" i="3"/>
  <c r="H2643" i="3"/>
  <c r="N2642" i="3"/>
  <c r="M2642" i="3"/>
  <c r="L2642" i="3"/>
  <c r="K2642" i="3"/>
  <c r="J2642" i="3"/>
  <c r="I2642" i="3"/>
  <c r="H2641" i="3"/>
  <c r="H2640" i="3"/>
  <c r="H2639" i="3"/>
  <c r="H2739" i="3" s="1"/>
  <c r="H2638" i="3"/>
  <c r="N2637" i="3"/>
  <c r="M2637" i="3"/>
  <c r="L2637" i="3"/>
  <c r="K2637" i="3"/>
  <c r="J2637" i="3"/>
  <c r="I2637" i="3"/>
  <c r="H2630" i="3"/>
  <c r="H2629" i="3"/>
  <c r="H2628" i="3"/>
  <c r="H2627" i="3"/>
  <c r="N2626" i="3"/>
  <c r="M2626" i="3"/>
  <c r="L2626" i="3"/>
  <c r="K2626" i="3"/>
  <c r="J2626" i="3"/>
  <c r="I2626" i="3"/>
  <c r="H2625" i="3"/>
  <c r="H2624" i="3"/>
  <c r="H2623" i="3"/>
  <c r="H2622" i="3"/>
  <c r="N2621" i="3"/>
  <c r="M2621" i="3"/>
  <c r="L2621" i="3"/>
  <c r="K2621" i="3"/>
  <c r="J2621" i="3"/>
  <c r="I2621" i="3"/>
  <c r="H2620" i="3"/>
  <c r="H2619" i="3"/>
  <c r="H2618" i="3"/>
  <c r="H2617" i="3"/>
  <c r="N2616" i="3"/>
  <c r="M2616" i="3"/>
  <c r="L2616" i="3"/>
  <c r="K2616" i="3"/>
  <c r="J2616" i="3"/>
  <c r="I2616" i="3"/>
  <c r="H2615" i="3"/>
  <c r="H2614" i="3"/>
  <c r="H2613" i="3"/>
  <c r="H2612" i="3"/>
  <c r="N2611" i="3"/>
  <c r="M2611" i="3"/>
  <c r="L2611" i="3"/>
  <c r="K2611" i="3"/>
  <c r="J2611" i="3"/>
  <c r="I2611" i="3"/>
  <c r="H2610" i="3"/>
  <c r="H2609" i="3"/>
  <c r="H2608" i="3"/>
  <c r="H2607" i="3"/>
  <c r="N2606" i="3"/>
  <c r="M2606" i="3"/>
  <c r="L2606" i="3"/>
  <c r="K2606" i="3"/>
  <c r="J2606" i="3"/>
  <c r="J2631" i="3" s="1"/>
  <c r="I2606" i="3"/>
  <c r="H2599" i="3"/>
  <c r="H2598" i="3"/>
  <c r="H2597" i="3"/>
  <c r="H2596" i="3"/>
  <c r="N2595" i="3"/>
  <c r="M2595" i="3"/>
  <c r="L2595" i="3"/>
  <c r="K2595" i="3"/>
  <c r="J2595" i="3"/>
  <c r="I2595" i="3"/>
  <c r="H2594" i="3"/>
  <c r="H2593" i="3"/>
  <c r="H2592" i="3"/>
  <c r="H2591" i="3"/>
  <c r="N2590" i="3"/>
  <c r="M2590" i="3"/>
  <c r="L2590" i="3"/>
  <c r="K2590" i="3"/>
  <c r="J2590" i="3"/>
  <c r="I2590" i="3"/>
  <c r="H2589" i="3"/>
  <c r="H2588" i="3"/>
  <c r="H2587" i="3"/>
  <c r="H2586" i="3"/>
  <c r="N2585" i="3"/>
  <c r="M2585" i="3"/>
  <c r="L2585" i="3"/>
  <c r="K2585" i="3"/>
  <c r="J2585" i="3"/>
  <c r="I2585" i="3"/>
  <c r="H2584" i="3"/>
  <c r="H2583" i="3"/>
  <c r="H2582" i="3"/>
  <c r="H2581" i="3"/>
  <c r="N2580" i="3"/>
  <c r="M2580" i="3"/>
  <c r="L2580" i="3"/>
  <c r="K2580" i="3"/>
  <c r="J2580" i="3"/>
  <c r="I2580" i="3"/>
  <c r="H2579" i="3"/>
  <c r="H2578" i="3"/>
  <c r="H2577" i="3"/>
  <c r="H2576" i="3"/>
  <c r="N2575" i="3"/>
  <c r="M2575" i="3"/>
  <c r="L2575" i="3"/>
  <c r="K2575" i="3"/>
  <c r="J2575" i="3"/>
  <c r="I2575" i="3"/>
  <c r="H2574" i="3"/>
  <c r="H2573" i="3"/>
  <c r="H2572" i="3"/>
  <c r="H2571" i="3"/>
  <c r="N2570" i="3"/>
  <c r="M2570" i="3"/>
  <c r="L2570" i="3"/>
  <c r="K2570" i="3"/>
  <c r="J2570" i="3"/>
  <c r="I2570" i="3"/>
  <c r="H2569" i="3"/>
  <c r="H2568" i="3"/>
  <c r="H2567" i="3"/>
  <c r="H2566" i="3"/>
  <c r="N2565" i="3"/>
  <c r="M2565" i="3"/>
  <c r="L2565" i="3"/>
  <c r="K2565" i="3"/>
  <c r="J2565" i="3"/>
  <c r="I2565" i="3"/>
  <c r="H2564" i="3"/>
  <c r="H2563" i="3"/>
  <c r="H2562" i="3"/>
  <c r="H2561" i="3"/>
  <c r="N2560" i="3"/>
  <c r="M2560" i="3"/>
  <c r="L2560" i="3"/>
  <c r="K2560" i="3"/>
  <c r="J2560" i="3"/>
  <c r="I2560" i="3"/>
  <c r="H2559" i="3"/>
  <c r="H2558" i="3"/>
  <c r="H2557" i="3"/>
  <c r="H2556" i="3"/>
  <c r="N2555" i="3"/>
  <c r="M2555" i="3"/>
  <c r="L2555" i="3"/>
  <c r="K2555" i="3"/>
  <c r="J2555" i="3"/>
  <c r="I2555" i="3"/>
  <c r="H2554" i="3"/>
  <c r="H2553" i="3"/>
  <c r="H2552" i="3"/>
  <c r="H2551" i="3"/>
  <c r="N2550" i="3"/>
  <c r="M2550" i="3"/>
  <c r="L2550" i="3"/>
  <c r="K2550" i="3"/>
  <c r="J2550" i="3"/>
  <c r="I2550" i="3"/>
  <c r="H2549" i="3"/>
  <c r="H2548" i="3"/>
  <c r="H2547" i="3"/>
  <c r="H2546" i="3"/>
  <c r="N2545" i="3"/>
  <c r="M2545" i="3"/>
  <c r="L2545" i="3"/>
  <c r="K2545" i="3"/>
  <c r="J2545" i="3"/>
  <c r="I2545" i="3"/>
  <c r="H2544" i="3"/>
  <c r="H2543" i="3"/>
  <c r="H2542" i="3"/>
  <c r="H2541" i="3"/>
  <c r="N2540" i="3"/>
  <c r="M2540" i="3"/>
  <c r="L2540" i="3"/>
  <c r="K2540" i="3"/>
  <c r="J2540" i="3"/>
  <c r="I2540" i="3"/>
  <c r="H2539" i="3"/>
  <c r="H2538" i="3"/>
  <c r="H2537" i="3"/>
  <c r="H2536" i="3"/>
  <c r="N2535" i="3"/>
  <c r="M2535" i="3"/>
  <c r="L2535" i="3"/>
  <c r="K2535" i="3"/>
  <c r="J2535" i="3"/>
  <c r="I2535" i="3"/>
  <c r="H2534" i="3"/>
  <c r="H2533" i="3"/>
  <c r="H2532" i="3"/>
  <c r="H2531" i="3"/>
  <c r="N2530" i="3"/>
  <c r="M2530" i="3"/>
  <c r="L2530" i="3"/>
  <c r="K2530" i="3"/>
  <c r="J2530" i="3"/>
  <c r="I2530" i="3"/>
  <c r="H2529" i="3"/>
  <c r="H2528" i="3"/>
  <c r="H2527" i="3"/>
  <c r="H2526" i="3"/>
  <c r="N2525" i="3"/>
  <c r="M2525" i="3"/>
  <c r="L2525" i="3"/>
  <c r="K2525" i="3"/>
  <c r="J2525" i="3"/>
  <c r="I2525" i="3"/>
  <c r="H2524" i="3"/>
  <c r="H2523" i="3"/>
  <c r="H2522" i="3"/>
  <c r="H2521" i="3"/>
  <c r="N2520" i="3"/>
  <c r="M2520" i="3"/>
  <c r="L2520" i="3"/>
  <c r="K2520" i="3"/>
  <c r="J2520" i="3"/>
  <c r="I2520" i="3"/>
  <c r="H2519" i="3"/>
  <c r="H2518" i="3"/>
  <c r="H2517" i="3"/>
  <c r="H2516" i="3"/>
  <c r="N2515" i="3"/>
  <c r="M2515" i="3"/>
  <c r="L2515" i="3"/>
  <c r="K2515" i="3"/>
  <c r="J2515" i="3"/>
  <c r="I2515" i="3"/>
  <c r="H2514" i="3"/>
  <c r="H2513" i="3"/>
  <c r="H2512" i="3"/>
  <c r="H2511" i="3"/>
  <c r="N2510" i="3"/>
  <c r="M2510" i="3"/>
  <c r="L2510" i="3"/>
  <c r="K2510" i="3"/>
  <c r="J2510" i="3"/>
  <c r="I2510" i="3"/>
  <c r="H2509" i="3"/>
  <c r="H2508" i="3"/>
  <c r="H2507" i="3"/>
  <c r="H2506" i="3"/>
  <c r="N2505" i="3"/>
  <c r="M2505" i="3"/>
  <c r="L2505" i="3"/>
  <c r="K2505" i="3"/>
  <c r="J2505" i="3"/>
  <c r="I2505" i="3"/>
  <c r="H2504" i="3"/>
  <c r="H2503" i="3"/>
  <c r="H2502" i="3"/>
  <c r="H2501" i="3"/>
  <c r="N2500" i="3"/>
  <c r="M2500" i="3"/>
  <c r="L2500" i="3"/>
  <c r="K2500" i="3"/>
  <c r="J2500" i="3"/>
  <c r="I2500" i="3"/>
  <c r="H2499" i="3"/>
  <c r="H2498" i="3"/>
  <c r="H2497" i="3"/>
  <c r="H2496" i="3"/>
  <c r="N2495" i="3"/>
  <c r="M2495" i="3"/>
  <c r="L2495" i="3"/>
  <c r="K2495" i="3"/>
  <c r="J2495" i="3"/>
  <c r="I2495" i="3"/>
  <c r="H2494" i="3"/>
  <c r="H2493" i="3"/>
  <c r="H2492" i="3"/>
  <c r="H2491" i="3"/>
  <c r="N2490" i="3"/>
  <c r="M2490" i="3"/>
  <c r="L2490" i="3"/>
  <c r="K2490" i="3"/>
  <c r="J2490" i="3"/>
  <c r="I2490" i="3"/>
  <c r="H2489" i="3"/>
  <c r="H2488" i="3"/>
  <c r="H2487" i="3"/>
  <c r="H2486" i="3"/>
  <c r="N2485" i="3"/>
  <c r="M2485" i="3"/>
  <c r="L2485" i="3"/>
  <c r="K2485" i="3"/>
  <c r="J2485" i="3"/>
  <c r="I2485" i="3"/>
  <c r="H2484" i="3"/>
  <c r="H2483" i="3"/>
  <c r="H2482" i="3"/>
  <c r="H2481" i="3"/>
  <c r="N2480" i="3"/>
  <c r="M2480" i="3"/>
  <c r="L2480" i="3"/>
  <c r="K2480" i="3"/>
  <c r="J2480" i="3"/>
  <c r="I2480" i="3"/>
  <c r="H2479" i="3"/>
  <c r="H2478" i="3"/>
  <c r="H2477" i="3"/>
  <c r="H2476" i="3"/>
  <c r="N2475" i="3"/>
  <c r="M2475" i="3"/>
  <c r="L2475" i="3"/>
  <c r="K2475" i="3"/>
  <c r="J2475" i="3"/>
  <c r="I2475" i="3"/>
  <c r="H2474" i="3"/>
  <c r="H2473" i="3"/>
  <c r="H2472" i="3"/>
  <c r="H2471" i="3"/>
  <c r="N2470" i="3"/>
  <c r="M2470" i="3"/>
  <c r="L2470" i="3"/>
  <c r="K2470" i="3"/>
  <c r="J2470" i="3"/>
  <c r="I2470" i="3"/>
  <c r="H2469" i="3"/>
  <c r="H2468" i="3"/>
  <c r="H2467" i="3"/>
  <c r="H2602" i="3" s="1"/>
  <c r="H2466" i="3"/>
  <c r="N2465" i="3"/>
  <c r="M2465" i="3"/>
  <c r="L2465" i="3"/>
  <c r="K2465" i="3"/>
  <c r="J2465" i="3"/>
  <c r="I2465" i="3"/>
  <c r="H2458" i="3"/>
  <c r="H2457" i="3"/>
  <c r="H2456" i="3"/>
  <c r="H2455" i="3"/>
  <c r="N2454" i="3"/>
  <c r="M2454" i="3"/>
  <c r="L2454" i="3"/>
  <c r="K2454" i="3"/>
  <c r="J2454" i="3"/>
  <c r="I2454" i="3"/>
  <c r="H2453" i="3"/>
  <c r="H2452" i="3"/>
  <c r="H2451" i="3"/>
  <c r="H2450" i="3"/>
  <c r="N2449" i="3"/>
  <c r="M2449" i="3"/>
  <c r="L2449" i="3"/>
  <c r="K2449" i="3"/>
  <c r="J2449" i="3"/>
  <c r="I2449" i="3"/>
  <c r="H2448" i="3"/>
  <c r="H2447" i="3"/>
  <c r="H2446" i="3"/>
  <c r="H2445" i="3"/>
  <c r="N2444" i="3"/>
  <c r="M2444" i="3"/>
  <c r="L2444" i="3"/>
  <c r="K2444" i="3"/>
  <c r="J2444" i="3"/>
  <c r="I2444" i="3"/>
  <c r="H2443" i="3"/>
  <c r="H2442" i="3"/>
  <c r="H2441" i="3"/>
  <c r="H2440" i="3"/>
  <c r="N2439" i="3"/>
  <c r="M2439" i="3"/>
  <c r="L2439" i="3"/>
  <c r="K2439" i="3"/>
  <c r="J2439" i="3"/>
  <c r="I2439" i="3"/>
  <c r="H2438" i="3"/>
  <c r="H2437" i="3"/>
  <c r="H2436" i="3"/>
  <c r="H2435" i="3"/>
  <c r="N2434" i="3"/>
  <c r="M2434" i="3"/>
  <c r="L2434" i="3"/>
  <c r="K2434" i="3"/>
  <c r="J2434" i="3"/>
  <c r="I2434" i="3"/>
  <c r="H2433" i="3"/>
  <c r="H2432" i="3"/>
  <c r="H2431" i="3"/>
  <c r="H2430" i="3"/>
  <c r="N2429" i="3"/>
  <c r="M2429" i="3"/>
  <c r="L2429" i="3"/>
  <c r="K2429" i="3"/>
  <c r="J2429" i="3"/>
  <c r="I2429" i="3"/>
  <c r="H2428" i="3"/>
  <c r="H2427" i="3"/>
  <c r="H2426" i="3"/>
  <c r="H2425" i="3"/>
  <c r="N2424" i="3"/>
  <c r="M2424" i="3"/>
  <c r="L2424" i="3"/>
  <c r="K2424" i="3"/>
  <c r="J2424" i="3"/>
  <c r="I2424" i="3"/>
  <c r="H2423" i="3"/>
  <c r="H2422" i="3"/>
  <c r="H2421" i="3"/>
  <c r="H2420" i="3"/>
  <c r="N2419" i="3"/>
  <c r="M2419" i="3"/>
  <c r="L2419" i="3"/>
  <c r="K2419" i="3"/>
  <c r="J2419" i="3"/>
  <c r="I2419" i="3"/>
  <c r="H2418" i="3"/>
  <c r="H2417" i="3"/>
  <c r="H2416" i="3"/>
  <c r="H2415" i="3"/>
  <c r="N2414" i="3"/>
  <c r="M2414" i="3"/>
  <c r="L2414" i="3"/>
  <c r="K2414" i="3"/>
  <c r="J2414" i="3"/>
  <c r="I2414" i="3"/>
  <c r="H2413" i="3"/>
  <c r="H2412" i="3"/>
  <c r="H2411" i="3"/>
  <c r="H2410" i="3"/>
  <c r="N2409" i="3"/>
  <c r="M2409" i="3"/>
  <c r="L2409" i="3"/>
  <c r="K2409" i="3"/>
  <c r="J2409" i="3"/>
  <c r="I2409" i="3"/>
  <c r="H2408" i="3"/>
  <c r="H2407" i="3"/>
  <c r="H2406" i="3"/>
  <c r="H2405" i="3"/>
  <c r="N2404" i="3"/>
  <c r="M2404" i="3"/>
  <c r="L2404" i="3"/>
  <c r="K2404" i="3"/>
  <c r="J2404" i="3"/>
  <c r="I2404" i="3"/>
  <c r="H2403" i="3"/>
  <c r="H2402" i="3"/>
  <c r="H2401" i="3"/>
  <c r="H2400" i="3"/>
  <c r="N2399" i="3"/>
  <c r="M2399" i="3"/>
  <c r="L2399" i="3"/>
  <c r="K2399" i="3"/>
  <c r="J2399" i="3"/>
  <c r="I2399" i="3"/>
  <c r="H2398" i="3"/>
  <c r="H2397" i="3"/>
  <c r="H2396" i="3"/>
  <c r="H2395" i="3"/>
  <c r="N2394" i="3"/>
  <c r="M2394" i="3"/>
  <c r="L2394" i="3"/>
  <c r="K2394" i="3"/>
  <c r="J2394" i="3"/>
  <c r="I2394" i="3"/>
  <c r="H2393" i="3"/>
  <c r="H2392" i="3"/>
  <c r="H2391" i="3"/>
  <c r="H2390" i="3"/>
  <c r="N2389" i="3"/>
  <c r="M2389" i="3"/>
  <c r="L2389" i="3"/>
  <c r="K2389" i="3"/>
  <c r="J2389" i="3"/>
  <c r="I2389" i="3"/>
  <c r="H2388" i="3"/>
  <c r="H2387" i="3"/>
  <c r="H2386" i="3"/>
  <c r="H2385" i="3"/>
  <c r="N2384" i="3"/>
  <c r="M2384" i="3"/>
  <c r="L2384" i="3"/>
  <c r="K2384" i="3"/>
  <c r="J2384" i="3"/>
  <c r="I2384" i="3"/>
  <c r="H2383" i="3"/>
  <c r="H2382" i="3"/>
  <c r="H2381" i="3"/>
  <c r="H2380" i="3"/>
  <c r="N2379" i="3"/>
  <c r="M2379" i="3"/>
  <c r="L2379" i="3"/>
  <c r="K2379" i="3"/>
  <c r="J2379" i="3"/>
  <c r="I2379" i="3"/>
  <c r="H2378" i="3"/>
  <c r="H2377" i="3"/>
  <c r="H2376" i="3"/>
  <c r="H2375" i="3"/>
  <c r="N2374" i="3"/>
  <c r="M2374" i="3"/>
  <c r="L2374" i="3"/>
  <c r="K2374" i="3"/>
  <c r="J2374" i="3"/>
  <c r="I2374" i="3"/>
  <c r="H2373" i="3"/>
  <c r="H2372" i="3"/>
  <c r="H2371" i="3"/>
  <c r="H2370" i="3"/>
  <c r="N2369" i="3"/>
  <c r="M2369" i="3"/>
  <c r="L2369" i="3"/>
  <c r="K2369" i="3"/>
  <c r="J2369" i="3"/>
  <c r="I2369" i="3"/>
  <c r="H2368" i="3"/>
  <c r="H2367" i="3"/>
  <c r="H2366" i="3"/>
  <c r="H2365" i="3"/>
  <c r="N2364" i="3"/>
  <c r="M2364" i="3"/>
  <c r="L2364" i="3"/>
  <c r="K2364" i="3"/>
  <c r="J2364" i="3"/>
  <c r="I2364" i="3"/>
  <c r="H2363" i="3"/>
  <c r="H2362" i="3"/>
  <c r="H2361" i="3"/>
  <c r="H2360" i="3"/>
  <c r="N2359" i="3"/>
  <c r="M2359" i="3"/>
  <c r="L2359" i="3"/>
  <c r="K2359" i="3"/>
  <c r="J2359" i="3"/>
  <c r="I2359" i="3"/>
  <c r="H2358" i="3"/>
  <c r="H2357" i="3"/>
  <c r="H2356" i="3"/>
  <c r="H2355" i="3"/>
  <c r="N2354" i="3"/>
  <c r="M2354" i="3"/>
  <c r="L2354" i="3"/>
  <c r="K2354" i="3"/>
  <c r="J2354" i="3"/>
  <c r="I2354" i="3"/>
  <c r="H2353" i="3"/>
  <c r="H2352" i="3"/>
  <c r="H2351" i="3"/>
  <c r="H2350" i="3"/>
  <c r="N2349" i="3"/>
  <c r="M2349" i="3"/>
  <c r="L2349" i="3"/>
  <c r="K2349" i="3"/>
  <c r="J2349" i="3"/>
  <c r="I2349" i="3"/>
  <c r="H2348" i="3"/>
  <c r="H2347" i="3"/>
  <c r="H2346" i="3"/>
  <c r="H2345" i="3"/>
  <c r="N2344" i="3"/>
  <c r="M2344" i="3"/>
  <c r="L2344" i="3"/>
  <c r="K2344" i="3"/>
  <c r="J2344" i="3"/>
  <c r="I2344" i="3"/>
  <c r="H2343" i="3"/>
  <c r="H2342" i="3"/>
  <c r="H2341" i="3"/>
  <c r="H2340" i="3"/>
  <c r="N2339" i="3"/>
  <c r="M2339" i="3"/>
  <c r="L2339" i="3"/>
  <c r="K2339" i="3"/>
  <c r="J2339" i="3"/>
  <c r="I2339" i="3"/>
  <c r="H2338" i="3"/>
  <c r="H2337" i="3"/>
  <c r="H2336" i="3"/>
  <c r="H2335" i="3"/>
  <c r="N2334" i="3"/>
  <c r="M2334" i="3"/>
  <c r="L2334" i="3"/>
  <c r="K2334" i="3"/>
  <c r="J2334" i="3"/>
  <c r="J2459" i="3" s="1"/>
  <c r="I2334" i="3"/>
  <c r="H2327" i="3"/>
  <c r="H2326" i="3"/>
  <c r="H2325" i="3"/>
  <c r="H2324" i="3"/>
  <c r="N2323" i="3"/>
  <c r="M2323" i="3"/>
  <c r="L2323" i="3"/>
  <c r="K2323" i="3"/>
  <c r="J2323" i="3"/>
  <c r="I2323" i="3"/>
  <c r="H2322" i="3"/>
  <c r="H2321" i="3"/>
  <c r="H2320" i="3"/>
  <c r="H2319" i="3"/>
  <c r="N2318" i="3"/>
  <c r="M2318" i="3"/>
  <c r="L2318" i="3"/>
  <c r="K2318" i="3"/>
  <c r="J2318" i="3"/>
  <c r="I2318" i="3"/>
  <c r="H2317" i="3"/>
  <c r="H2316" i="3"/>
  <c r="H2315" i="3"/>
  <c r="H2314" i="3"/>
  <c r="N2313" i="3"/>
  <c r="M2313" i="3"/>
  <c r="L2313" i="3"/>
  <c r="K2313" i="3"/>
  <c r="J2313" i="3"/>
  <c r="I2313" i="3"/>
  <c r="H2312" i="3"/>
  <c r="H2311" i="3"/>
  <c r="H2310" i="3"/>
  <c r="H2309" i="3"/>
  <c r="N2308" i="3"/>
  <c r="M2308" i="3"/>
  <c r="L2308" i="3"/>
  <c r="K2308" i="3"/>
  <c r="J2308" i="3"/>
  <c r="I2308" i="3"/>
  <c r="H2307" i="3"/>
  <c r="H2306" i="3"/>
  <c r="H2305" i="3"/>
  <c r="H2304" i="3"/>
  <c r="N2303" i="3"/>
  <c r="M2303" i="3"/>
  <c r="L2303" i="3"/>
  <c r="K2303" i="3"/>
  <c r="J2303" i="3"/>
  <c r="I2303" i="3"/>
  <c r="H2302" i="3"/>
  <c r="H2301" i="3"/>
  <c r="H2300" i="3"/>
  <c r="H2299" i="3"/>
  <c r="N2298" i="3"/>
  <c r="M2298" i="3"/>
  <c r="L2298" i="3"/>
  <c r="K2298" i="3"/>
  <c r="J2298" i="3"/>
  <c r="I2298" i="3"/>
  <c r="H2297" i="3"/>
  <c r="H2296" i="3"/>
  <c r="H2295" i="3"/>
  <c r="H2294" i="3"/>
  <c r="N2293" i="3"/>
  <c r="M2293" i="3"/>
  <c r="L2293" i="3"/>
  <c r="K2293" i="3"/>
  <c r="J2293" i="3"/>
  <c r="I2293" i="3"/>
  <c r="H2292" i="3"/>
  <c r="H2291" i="3"/>
  <c r="H2290" i="3"/>
  <c r="H2289" i="3"/>
  <c r="N2288" i="3"/>
  <c r="M2288" i="3"/>
  <c r="L2288" i="3"/>
  <c r="K2288" i="3"/>
  <c r="J2288" i="3"/>
  <c r="I2288" i="3"/>
  <c r="H2287" i="3"/>
  <c r="H2286" i="3"/>
  <c r="H2285" i="3"/>
  <c r="H2284" i="3"/>
  <c r="N2283" i="3"/>
  <c r="M2283" i="3"/>
  <c r="L2283" i="3"/>
  <c r="K2283" i="3"/>
  <c r="J2283" i="3"/>
  <c r="I2283" i="3"/>
  <c r="H2282" i="3"/>
  <c r="H2281" i="3"/>
  <c r="H2280" i="3"/>
  <c r="H2279" i="3"/>
  <c r="N2278" i="3"/>
  <c r="M2278" i="3"/>
  <c r="L2278" i="3"/>
  <c r="K2278" i="3"/>
  <c r="J2278" i="3"/>
  <c r="I2278" i="3"/>
  <c r="H2277" i="3"/>
  <c r="H2276" i="3"/>
  <c r="H2275" i="3"/>
  <c r="H2274" i="3"/>
  <c r="N2273" i="3"/>
  <c r="M2273" i="3"/>
  <c r="L2273" i="3"/>
  <c r="K2273" i="3"/>
  <c r="J2273" i="3"/>
  <c r="I2273" i="3"/>
  <c r="H2272" i="3"/>
  <c r="H2271" i="3"/>
  <c r="H2270" i="3"/>
  <c r="H2269" i="3"/>
  <c r="N2268" i="3"/>
  <c r="M2268" i="3"/>
  <c r="L2268" i="3"/>
  <c r="K2268" i="3"/>
  <c r="J2268" i="3"/>
  <c r="I2268" i="3"/>
  <c r="H2267" i="3"/>
  <c r="H2266" i="3"/>
  <c r="H2265" i="3"/>
  <c r="H2264" i="3"/>
  <c r="N2263" i="3"/>
  <c r="M2263" i="3"/>
  <c r="L2263" i="3"/>
  <c r="K2263" i="3"/>
  <c r="J2263" i="3"/>
  <c r="I2263" i="3"/>
  <c r="H2262" i="3"/>
  <c r="H2261" i="3"/>
  <c r="H2260" i="3"/>
  <c r="H2259" i="3"/>
  <c r="N2258" i="3"/>
  <c r="M2258" i="3"/>
  <c r="L2258" i="3"/>
  <c r="K2258" i="3"/>
  <c r="J2258" i="3"/>
  <c r="I2258" i="3"/>
  <c r="H2257" i="3"/>
  <c r="H2256" i="3"/>
  <c r="H2255" i="3"/>
  <c r="H2254" i="3"/>
  <c r="N2253" i="3"/>
  <c r="M2253" i="3"/>
  <c r="L2253" i="3"/>
  <c r="K2253" i="3"/>
  <c r="J2253" i="3"/>
  <c r="I2253" i="3"/>
  <c r="H2252" i="3"/>
  <c r="H2251" i="3"/>
  <c r="H2250" i="3"/>
  <c r="H2249" i="3"/>
  <c r="N2248" i="3"/>
  <c r="M2248" i="3"/>
  <c r="L2248" i="3"/>
  <c r="K2248" i="3"/>
  <c r="J2248" i="3"/>
  <c r="I2248" i="3"/>
  <c r="H2247" i="3"/>
  <c r="H2246" i="3"/>
  <c r="H2245" i="3"/>
  <c r="H2244" i="3"/>
  <c r="N2243" i="3"/>
  <c r="M2243" i="3"/>
  <c r="L2243" i="3"/>
  <c r="K2243" i="3"/>
  <c r="J2243" i="3"/>
  <c r="I2243" i="3"/>
  <c r="H2242" i="3"/>
  <c r="H2241" i="3"/>
  <c r="H2240" i="3"/>
  <c r="H2239" i="3"/>
  <c r="N2238" i="3"/>
  <c r="M2238" i="3"/>
  <c r="L2238" i="3"/>
  <c r="K2238" i="3"/>
  <c r="J2238" i="3"/>
  <c r="I2238" i="3"/>
  <c r="H2237" i="3"/>
  <c r="H2236" i="3"/>
  <c r="H2235" i="3"/>
  <c r="H2234" i="3"/>
  <c r="N2233" i="3"/>
  <c r="M2233" i="3"/>
  <c r="L2233" i="3"/>
  <c r="K2233" i="3"/>
  <c r="J2233" i="3"/>
  <c r="I2233" i="3"/>
  <c r="H2232" i="3"/>
  <c r="H2231" i="3"/>
  <c r="H2230" i="3"/>
  <c r="H2229" i="3"/>
  <c r="N2228" i="3"/>
  <c r="M2228" i="3"/>
  <c r="L2228" i="3"/>
  <c r="K2228" i="3"/>
  <c r="J2228" i="3"/>
  <c r="I2228" i="3"/>
  <c r="H2227" i="3"/>
  <c r="H2226" i="3"/>
  <c r="H2225" i="3"/>
  <c r="H2224" i="3"/>
  <c r="N2223" i="3"/>
  <c r="M2223" i="3"/>
  <c r="L2223" i="3"/>
  <c r="K2223" i="3"/>
  <c r="J2223" i="3"/>
  <c r="I2223" i="3"/>
  <c r="H2222" i="3"/>
  <c r="H2221" i="3"/>
  <c r="H2220" i="3"/>
  <c r="H2219" i="3"/>
  <c r="N2218" i="3"/>
  <c r="M2218" i="3"/>
  <c r="L2218" i="3"/>
  <c r="K2218" i="3"/>
  <c r="J2218" i="3"/>
  <c r="I2218" i="3"/>
  <c r="H2217" i="3"/>
  <c r="H2216" i="3"/>
  <c r="H2215" i="3"/>
  <c r="H2214" i="3"/>
  <c r="N2213" i="3"/>
  <c r="M2213" i="3"/>
  <c r="L2213" i="3"/>
  <c r="K2213" i="3"/>
  <c r="J2213" i="3"/>
  <c r="I2213" i="3"/>
  <c r="H2212" i="3"/>
  <c r="H2211" i="3"/>
  <c r="H2210" i="3"/>
  <c r="H2209" i="3"/>
  <c r="N2208" i="3"/>
  <c r="M2208" i="3"/>
  <c r="L2208" i="3"/>
  <c r="K2208" i="3"/>
  <c r="J2208" i="3"/>
  <c r="I2208" i="3"/>
  <c r="H2207" i="3"/>
  <c r="H2206" i="3"/>
  <c r="H2205" i="3"/>
  <c r="H2204" i="3"/>
  <c r="N2203" i="3"/>
  <c r="M2203" i="3"/>
  <c r="L2203" i="3"/>
  <c r="K2203" i="3"/>
  <c r="J2203" i="3"/>
  <c r="I2203" i="3"/>
  <c r="H2202" i="3"/>
  <c r="H2201" i="3"/>
  <c r="H2200" i="3"/>
  <c r="H2199" i="3"/>
  <c r="N2198" i="3"/>
  <c r="M2198" i="3"/>
  <c r="L2198" i="3"/>
  <c r="K2198" i="3"/>
  <c r="J2198" i="3"/>
  <c r="I2198" i="3"/>
  <c r="H2197" i="3"/>
  <c r="H2196" i="3"/>
  <c r="H2195" i="3"/>
  <c r="H2194" i="3"/>
  <c r="N2193" i="3"/>
  <c r="M2193" i="3"/>
  <c r="L2193" i="3"/>
  <c r="K2193" i="3"/>
  <c r="J2193" i="3"/>
  <c r="I2193" i="3"/>
  <c r="H2192" i="3"/>
  <c r="H2191" i="3"/>
  <c r="H2190" i="3"/>
  <c r="H2189" i="3"/>
  <c r="N2188" i="3"/>
  <c r="M2188" i="3"/>
  <c r="L2188" i="3"/>
  <c r="K2188" i="3"/>
  <c r="J2188" i="3"/>
  <c r="I2188" i="3"/>
  <c r="H2187" i="3"/>
  <c r="H2186" i="3"/>
  <c r="H2185" i="3"/>
  <c r="H2184" i="3"/>
  <c r="N2183" i="3"/>
  <c r="M2183" i="3"/>
  <c r="L2183" i="3"/>
  <c r="L2328" i="3" s="1"/>
  <c r="K2183" i="3"/>
  <c r="J2183" i="3"/>
  <c r="I2183" i="3"/>
  <c r="H2176" i="3"/>
  <c r="H2175" i="3"/>
  <c r="H2174" i="3"/>
  <c r="H2173" i="3"/>
  <c r="N2172" i="3"/>
  <c r="M2172" i="3"/>
  <c r="L2172" i="3"/>
  <c r="K2172" i="3"/>
  <c r="J2172" i="3"/>
  <c r="I2172" i="3"/>
  <c r="H2171" i="3"/>
  <c r="H2170" i="3"/>
  <c r="H2169" i="3"/>
  <c r="H2168" i="3"/>
  <c r="N2167" i="3"/>
  <c r="M2167" i="3"/>
  <c r="L2167" i="3"/>
  <c r="K2167" i="3"/>
  <c r="J2167" i="3"/>
  <c r="I2167" i="3"/>
  <c r="H2166" i="3"/>
  <c r="H2165" i="3"/>
  <c r="H2164" i="3"/>
  <c r="H2163" i="3"/>
  <c r="N2162" i="3"/>
  <c r="M2162" i="3"/>
  <c r="L2162" i="3"/>
  <c r="K2162" i="3"/>
  <c r="J2162" i="3"/>
  <c r="I2162" i="3"/>
  <c r="H2161" i="3"/>
  <c r="H2160" i="3"/>
  <c r="H2159" i="3"/>
  <c r="H2158" i="3"/>
  <c r="N2157" i="3"/>
  <c r="M2157" i="3"/>
  <c r="L2157" i="3"/>
  <c r="K2157" i="3"/>
  <c r="J2157" i="3"/>
  <c r="I2157" i="3"/>
  <c r="H2156" i="3"/>
  <c r="H2155" i="3"/>
  <c r="H2154" i="3"/>
  <c r="H2153" i="3"/>
  <c r="N2152" i="3"/>
  <c r="M2152" i="3"/>
  <c r="L2152" i="3"/>
  <c r="K2152" i="3"/>
  <c r="J2152" i="3"/>
  <c r="I2152" i="3"/>
  <c r="H2151" i="3"/>
  <c r="H2150" i="3"/>
  <c r="H2149" i="3"/>
  <c r="H2148" i="3"/>
  <c r="N2147" i="3"/>
  <c r="M2147" i="3"/>
  <c r="L2147" i="3"/>
  <c r="K2147" i="3"/>
  <c r="J2147" i="3"/>
  <c r="I2147" i="3"/>
  <c r="H2146" i="3"/>
  <c r="H2145" i="3"/>
  <c r="H2144" i="3"/>
  <c r="H2143" i="3"/>
  <c r="N2142" i="3"/>
  <c r="M2142" i="3"/>
  <c r="L2142" i="3"/>
  <c r="K2142" i="3"/>
  <c r="J2142" i="3"/>
  <c r="I2142" i="3"/>
  <c r="H2141" i="3"/>
  <c r="H2140" i="3"/>
  <c r="H2139" i="3"/>
  <c r="H2138" i="3"/>
  <c r="N2137" i="3"/>
  <c r="M2137" i="3"/>
  <c r="L2137" i="3"/>
  <c r="K2137" i="3"/>
  <c r="J2137" i="3"/>
  <c r="I2137" i="3"/>
  <c r="H2136" i="3"/>
  <c r="H2135" i="3"/>
  <c r="H2134" i="3"/>
  <c r="H2133" i="3"/>
  <c r="N2132" i="3"/>
  <c r="M2132" i="3"/>
  <c r="L2132" i="3"/>
  <c r="K2132" i="3"/>
  <c r="J2132" i="3"/>
  <c r="I2132" i="3"/>
  <c r="H2131" i="3"/>
  <c r="H2130" i="3"/>
  <c r="H2129" i="3"/>
  <c r="H2128" i="3"/>
  <c r="N2127" i="3"/>
  <c r="M2127" i="3"/>
  <c r="L2127" i="3"/>
  <c r="K2127" i="3"/>
  <c r="J2127" i="3"/>
  <c r="I2127" i="3"/>
  <c r="H2126" i="3"/>
  <c r="H2125" i="3"/>
  <c r="H2124" i="3"/>
  <c r="H2123" i="3"/>
  <c r="N2122" i="3"/>
  <c r="M2122" i="3"/>
  <c r="L2122" i="3"/>
  <c r="K2122" i="3"/>
  <c r="J2122" i="3"/>
  <c r="I2122" i="3"/>
  <c r="H2121" i="3"/>
  <c r="H2120" i="3"/>
  <c r="H2119" i="3"/>
  <c r="H2118" i="3"/>
  <c r="N2117" i="3"/>
  <c r="M2117" i="3"/>
  <c r="L2117" i="3"/>
  <c r="K2117" i="3"/>
  <c r="J2117" i="3"/>
  <c r="I2117" i="3"/>
  <c r="H2116" i="3"/>
  <c r="H2115" i="3"/>
  <c r="H2114" i="3"/>
  <c r="H2113" i="3"/>
  <c r="N2112" i="3"/>
  <c r="M2112" i="3"/>
  <c r="L2112" i="3"/>
  <c r="K2112" i="3"/>
  <c r="J2112" i="3"/>
  <c r="I2112" i="3"/>
  <c r="H2111" i="3"/>
  <c r="H2110" i="3"/>
  <c r="H2109" i="3"/>
  <c r="H2108" i="3"/>
  <c r="N2107" i="3"/>
  <c r="M2107" i="3"/>
  <c r="L2107" i="3"/>
  <c r="K2107" i="3"/>
  <c r="J2107" i="3"/>
  <c r="I2107" i="3"/>
  <c r="H2106" i="3"/>
  <c r="H2105" i="3"/>
  <c r="H2104" i="3"/>
  <c r="H2103" i="3"/>
  <c r="N2102" i="3"/>
  <c r="M2102" i="3"/>
  <c r="L2102" i="3"/>
  <c r="K2102" i="3"/>
  <c r="J2102" i="3"/>
  <c r="I2102" i="3"/>
  <c r="H2101" i="3"/>
  <c r="H2100" i="3"/>
  <c r="H2099" i="3"/>
  <c r="H2098" i="3"/>
  <c r="N2097" i="3"/>
  <c r="M2097" i="3"/>
  <c r="L2097" i="3"/>
  <c r="K2097" i="3"/>
  <c r="J2097" i="3"/>
  <c r="I2097" i="3"/>
  <c r="H2096" i="3"/>
  <c r="H2095" i="3"/>
  <c r="H2094" i="3"/>
  <c r="H2093" i="3"/>
  <c r="N2092" i="3"/>
  <c r="M2092" i="3"/>
  <c r="L2092" i="3"/>
  <c r="K2092" i="3"/>
  <c r="J2092" i="3"/>
  <c r="I2092" i="3"/>
  <c r="H2091" i="3"/>
  <c r="H2090" i="3"/>
  <c r="H2089" i="3"/>
  <c r="H2088" i="3"/>
  <c r="N2087" i="3"/>
  <c r="M2087" i="3"/>
  <c r="L2087" i="3"/>
  <c r="K2087" i="3"/>
  <c r="J2087" i="3"/>
  <c r="I2087" i="3"/>
  <c r="H2086" i="3"/>
  <c r="H2085" i="3"/>
  <c r="H2084" i="3"/>
  <c r="H2083" i="3"/>
  <c r="N2082" i="3"/>
  <c r="M2082" i="3"/>
  <c r="L2082" i="3"/>
  <c r="K2082" i="3"/>
  <c r="J2082" i="3"/>
  <c r="I2082" i="3"/>
  <c r="H2081" i="3"/>
  <c r="H2080" i="3"/>
  <c r="H2079" i="3"/>
  <c r="H2078" i="3"/>
  <c r="N2077" i="3"/>
  <c r="M2077" i="3"/>
  <c r="L2077" i="3"/>
  <c r="K2077" i="3"/>
  <c r="J2077" i="3"/>
  <c r="I2077" i="3"/>
  <c r="H2076" i="3"/>
  <c r="H2075" i="3"/>
  <c r="H2074" i="3"/>
  <c r="H2073" i="3"/>
  <c r="N2072" i="3"/>
  <c r="N2177" i="3" s="1"/>
  <c r="M2072" i="3"/>
  <c r="L2072" i="3"/>
  <c r="K2072" i="3"/>
  <c r="J2072" i="3"/>
  <c r="I2072" i="3"/>
  <c r="H2065" i="3"/>
  <c r="H2064" i="3"/>
  <c r="H2063" i="3"/>
  <c r="H2062" i="3"/>
  <c r="N2061" i="3"/>
  <c r="M2061" i="3"/>
  <c r="L2061" i="3"/>
  <c r="K2061" i="3"/>
  <c r="J2061" i="3"/>
  <c r="I2061" i="3"/>
  <c r="H2060" i="3"/>
  <c r="H2059" i="3"/>
  <c r="H2058" i="3"/>
  <c r="H2057" i="3"/>
  <c r="N2056" i="3"/>
  <c r="M2056" i="3"/>
  <c r="L2056" i="3"/>
  <c r="K2056" i="3"/>
  <c r="J2056" i="3"/>
  <c r="I2056" i="3"/>
  <c r="H2055" i="3"/>
  <c r="H2054" i="3"/>
  <c r="H2053" i="3"/>
  <c r="H2052" i="3"/>
  <c r="N2051" i="3"/>
  <c r="M2051" i="3"/>
  <c r="L2051" i="3"/>
  <c r="K2051" i="3"/>
  <c r="J2051" i="3"/>
  <c r="I2051" i="3"/>
  <c r="H2050" i="3"/>
  <c r="H2049" i="3"/>
  <c r="H2048" i="3"/>
  <c r="H2047" i="3"/>
  <c r="N2046" i="3"/>
  <c r="M2046" i="3"/>
  <c r="L2046" i="3"/>
  <c r="K2046" i="3"/>
  <c r="J2046" i="3"/>
  <c r="I2046" i="3"/>
  <c r="H2045" i="3"/>
  <c r="H2044" i="3"/>
  <c r="H2043" i="3"/>
  <c r="H2042" i="3"/>
  <c r="N2041" i="3"/>
  <c r="M2041" i="3"/>
  <c r="L2041" i="3"/>
  <c r="K2041" i="3"/>
  <c r="J2041" i="3"/>
  <c r="I2041" i="3"/>
  <c r="H2040" i="3"/>
  <c r="H2039" i="3"/>
  <c r="H2038" i="3"/>
  <c r="H2037" i="3"/>
  <c r="N2036" i="3"/>
  <c r="M2036" i="3"/>
  <c r="L2036" i="3"/>
  <c r="K2036" i="3"/>
  <c r="J2036" i="3"/>
  <c r="I2036" i="3"/>
  <c r="H2035" i="3"/>
  <c r="H2034" i="3"/>
  <c r="H2033" i="3"/>
  <c r="H2032" i="3"/>
  <c r="N2031" i="3"/>
  <c r="M2031" i="3"/>
  <c r="L2031" i="3"/>
  <c r="K2031" i="3"/>
  <c r="J2031" i="3"/>
  <c r="I2031" i="3"/>
  <c r="H2030" i="3"/>
  <c r="H2029" i="3"/>
  <c r="H2028" i="3"/>
  <c r="H2027" i="3"/>
  <c r="N2026" i="3"/>
  <c r="M2026" i="3"/>
  <c r="L2026" i="3"/>
  <c r="K2026" i="3"/>
  <c r="J2026" i="3"/>
  <c r="I2026" i="3"/>
  <c r="H2025" i="3"/>
  <c r="H2024" i="3"/>
  <c r="H2023" i="3"/>
  <c r="H2022" i="3"/>
  <c r="N2021" i="3"/>
  <c r="M2021" i="3"/>
  <c r="L2021" i="3"/>
  <c r="K2021" i="3"/>
  <c r="J2021" i="3"/>
  <c r="I2021" i="3"/>
  <c r="H2020" i="3"/>
  <c r="H2019" i="3"/>
  <c r="H2018" i="3"/>
  <c r="H2017" i="3"/>
  <c r="N2016" i="3"/>
  <c r="M2016" i="3"/>
  <c r="L2016" i="3"/>
  <c r="K2016" i="3"/>
  <c r="J2016" i="3"/>
  <c r="I2016" i="3"/>
  <c r="H2015" i="3"/>
  <c r="H2014" i="3"/>
  <c r="H2013" i="3"/>
  <c r="H2012" i="3"/>
  <c r="N2011" i="3"/>
  <c r="M2011" i="3"/>
  <c r="L2011" i="3"/>
  <c r="K2011" i="3"/>
  <c r="J2011" i="3"/>
  <c r="I2011" i="3"/>
  <c r="H2010" i="3"/>
  <c r="H2009" i="3"/>
  <c r="H2008" i="3"/>
  <c r="H2007" i="3"/>
  <c r="N2006" i="3"/>
  <c r="M2006" i="3"/>
  <c r="L2006" i="3"/>
  <c r="K2006" i="3"/>
  <c r="J2006" i="3"/>
  <c r="I2006" i="3"/>
  <c r="H2005" i="3"/>
  <c r="H2004" i="3"/>
  <c r="H2003" i="3"/>
  <c r="H2002" i="3"/>
  <c r="N2001" i="3"/>
  <c r="M2001" i="3"/>
  <c r="L2001" i="3"/>
  <c r="K2001" i="3"/>
  <c r="J2001" i="3"/>
  <c r="I2001" i="3"/>
  <c r="H2000" i="3"/>
  <c r="H1999" i="3"/>
  <c r="H1998" i="3"/>
  <c r="H1997" i="3"/>
  <c r="N1996" i="3"/>
  <c r="M1996" i="3"/>
  <c r="L1996" i="3"/>
  <c r="K1996" i="3"/>
  <c r="J1996" i="3"/>
  <c r="I1996" i="3"/>
  <c r="H1995" i="3"/>
  <c r="H1994" i="3"/>
  <c r="H1993" i="3"/>
  <c r="H1992" i="3"/>
  <c r="N1991" i="3"/>
  <c r="M1991" i="3"/>
  <c r="L1991" i="3"/>
  <c r="K1991" i="3"/>
  <c r="J1991" i="3"/>
  <c r="I1991" i="3"/>
  <c r="H1990" i="3"/>
  <c r="H1989" i="3"/>
  <c r="H1988" i="3"/>
  <c r="H1987" i="3"/>
  <c r="N1986" i="3"/>
  <c r="M1986" i="3"/>
  <c r="L1986" i="3"/>
  <c r="K1986" i="3"/>
  <c r="J1986" i="3"/>
  <c r="I1986" i="3"/>
  <c r="H1985" i="3"/>
  <c r="H1984" i="3"/>
  <c r="H1983" i="3"/>
  <c r="H1982" i="3"/>
  <c r="N1981" i="3"/>
  <c r="M1981" i="3"/>
  <c r="L1981" i="3"/>
  <c r="K1981" i="3"/>
  <c r="J1981" i="3"/>
  <c r="I1981" i="3"/>
  <c r="H1980" i="3"/>
  <c r="H1979" i="3"/>
  <c r="H1978" i="3"/>
  <c r="H1977" i="3"/>
  <c r="N1976" i="3"/>
  <c r="M1976" i="3"/>
  <c r="L1976" i="3"/>
  <c r="K1976" i="3"/>
  <c r="J1976" i="3"/>
  <c r="I1976" i="3"/>
  <c r="H1975" i="3"/>
  <c r="H1974" i="3"/>
  <c r="H1973" i="3"/>
  <c r="H1972" i="3"/>
  <c r="N1971" i="3"/>
  <c r="M1971" i="3"/>
  <c r="L1971" i="3"/>
  <c r="K1971" i="3"/>
  <c r="J1971" i="3"/>
  <c r="I1971" i="3"/>
  <c r="H1970" i="3"/>
  <c r="H1969" i="3"/>
  <c r="H1968" i="3"/>
  <c r="H1967" i="3"/>
  <c r="N1966" i="3"/>
  <c r="M1966" i="3"/>
  <c r="L1966" i="3"/>
  <c r="K1966" i="3"/>
  <c r="J1966" i="3"/>
  <c r="I1966" i="3"/>
  <c r="H1965" i="3"/>
  <c r="H1964" i="3"/>
  <c r="H1963" i="3"/>
  <c r="H1962" i="3"/>
  <c r="N1961" i="3"/>
  <c r="M1961" i="3"/>
  <c r="L1961" i="3"/>
  <c r="K1961" i="3"/>
  <c r="J1961" i="3"/>
  <c r="I1961" i="3"/>
  <c r="H1960" i="3"/>
  <c r="H1959" i="3"/>
  <c r="H1958" i="3"/>
  <c r="H1957" i="3"/>
  <c r="N1956" i="3"/>
  <c r="M1956" i="3"/>
  <c r="L1956" i="3"/>
  <c r="K1956" i="3"/>
  <c r="J1956" i="3"/>
  <c r="I1956" i="3"/>
  <c r="H1955" i="3"/>
  <c r="H1954" i="3"/>
  <c r="H1953" i="3"/>
  <c r="H1952" i="3"/>
  <c r="N1951" i="3"/>
  <c r="M1951" i="3"/>
  <c r="L1951" i="3"/>
  <c r="K1951" i="3"/>
  <c r="J1951" i="3"/>
  <c r="I1951" i="3"/>
  <c r="H1950" i="3"/>
  <c r="H1949" i="3"/>
  <c r="H1948" i="3"/>
  <c r="H1947" i="3"/>
  <c r="N1946" i="3"/>
  <c r="M1946" i="3"/>
  <c r="L1946" i="3"/>
  <c r="K1946" i="3"/>
  <c r="J1946" i="3"/>
  <c r="I1946" i="3"/>
  <c r="H1945" i="3"/>
  <c r="H1944" i="3"/>
  <c r="H1943" i="3"/>
  <c r="H1942" i="3"/>
  <c r="N1941" i="3"/>
  <c r="M1941" i="3"/>
  <c r="L1941" i="3"/>
  <c r="K1941" i="3"/>
  <c r="J1941" i="3"/>
  <c r="I1941" i="3"/>
  <c r="H1940" i="3"/>
  <c r="H2070" i="3" s="1"/>
  <c r="H1939" i="3"/>
  <c r="H1938" i="3"/>
  <c r="H1937" i="3"/>
  <c r="N1936" i="3"/>
  <c r="M1936" i="3"/>
  <c r="L1936" i="3"/>
  <c r="K1936" i="3"/>
  <c r="J1936" i="3"/>
  <c r="J2066" i="3" s="1"/>
  <c r="I1936" i="3"/>
  <c r="H1929" i="3"/>
  <c r="H1928" i="3"/>
  <c r="H1927" i="3"/>
  <c r="H1926" i="3"/>
  <c r="N1925" i="3"/>
  <c r="M1925" i="3"/>
  <c r="L1925" i="3"/>
  <c r="K1925" i="3"/>
  <c r="J1925" i="3"/>
  <c r="I1925" i="3"/>
  <c r="H1925" i="3"/>
  <c r="H1924" i="3"/>
  <c r="H1923" i="3"/>
  <c r="H1922" i="3"/>
  <c r="H1921" i="3"/>
  <c r="N1920" i="3"/>
  <c r="M1920" i="3"/>
  <c r="L1920" i="3"/>
  <c r="K1920" i="3"/>
  <c r="J1920" i="3"/>
  <c r="I1920" i="3"/>
  <c r="H1919" i="3"/>
  <c r="H1918" i="3"/>
  <c r="H1917" i="3"/>
  <c r="H1916" i="3"/>
  <c r="N1915" i="3"/>
  <c r="M1915" i="3"/>
  <c r="L1915" i="3"/>
  <c r="K1915" i="3"/>
  <c r="J1915" i="3"/>
  <c r="I1915" i="3"/>
  <c r="H1914" i="3"/>
  <c r="H1913" i="3"/>
  <c r="H1912" i="3"/>
  <c r="H1911" i="3"/>
  <c r="N1910" i="3"/>
  <c r="M1910" i="3"/>
  <c r="L1910" i="3"/>
  <c r="K1910" i="3"/>
  <c r="J1910" i="3"/>
  <c r="I1910" i="3"/>
  <c r="H1909" i="3"/>
  <c r="H1908" i="3"/>
  <c r="H1907" i="3"/>
  <c r="H1906" i="3"/>
  <c r="N1905" i="3"/>
  <c r="M1905" i="3"/>
  <c r="L1905" i="3"/>
  <c r="K1905" i="3"/>
  <c r="J1905" i="3"/>
  <c r="I1905" i="3"/>
  <c r="H1904" i="3"/>
  <c r="H1903" i="3"/>
  <c r="H1902" i="3"/>
  <c r="H1901" i="3"/>
  <c r="N1900" i="3"/>
  <c r="M1900" i="3"/>
  <c r="L1900" i="3"/>
  <c r="K1900" i="3"/>
  <c r="J1900" i="3"/>
  <c r="I1900" i="3"/>
  <c r="H1899" i="3"/>
  <c r="H1898" i="3"/>
  <c r="H1897" i="3"/>
  <c r="H1896" i="3"/>
  <c r="N1895" i="3"/>
  <c r="M1895" i="3"/>
  <c r="L1895" i="3"/>
  <c r="K1895" i="3"/>
  <c r="J1895" i="3"/>
  <c r="I1895" i="3"/>
  <c r="H1894" i="3"/>
  <c r="H1893" i="3"/>
  <c r="H1892" i="3"/>
  <c r="H1891" i="3"/>
  <c r="N1890" i="3"/>
  <c r="M1890" i="3"/>
  <c r="L1890" i="3"/>
  <c r="K1890" i="3"/>
  <c r="J1890" i="3"/>
  <c r="I1890" i="3"/>
  <c r="H1889" i="3"/>
  <c r="H1888" i="3"/>
  <c r="H1887" i="3"/>
  <c r="H1886" i="3"/>
  <c r="N1885" i="3"/>
  <c r="M1885" i="3"/>
  <c r="L1885" i="3"/>
  <c r="K1885" i="3"/>
  <c r="J1885" i="3"/>
  <c r="I1885" i="3"/>
  <c r="H1884" i="3"/>
  <c r="H1883" i="3"/>
  <c r="H1882" i="3"/>
  <c r="H1881" i="3"/>
  <c r="N1880" i="3"/>
  <c r="M1880" i="3"/>
  <c r="L1880" i="3"/>
  <c r="K1880" i="3"/>
  <c r="J1880" i="3"/>
  <c r="I1880" i="3"/>
  <c r="H1879" i="3"/>
  <c r="H1878" i="3"/>
  <c r="H1877" i="3"/>
  <c r="H1876" i="3"/>
  <c r="N1875" i="3"/>
  <c r="M1875" i="3"/>
  <c r="L1875" i="3"/>
  <c r="K1875" i="3"/>
  <c r="J1875" i="3"/>
  <c r="I1875" i="3"/>
  <c r="H1874" i="3"/>
  <c r="H1873" i="3"/>
  <c r="H1872" i="3"/>
  <c r="H1871" i="3"/>
  <c r="N1870" i="3"/>
  <c r="M1870" i="3"/>
  <c r="L1870" i="3"/>
  <c r="K1870" i="3"/>
  <c r="J1870" i="3"/>
  <c r="I1870" i="3"/>
  <c r="H1869" i="3"/>
  <c r="H1868" i="3"/>
  <c r="H1867" i="3"/>
  <c r="H1866" i="3"/>
  <c r="N1865" i="3"/>
  <c r="M1865" i="3"/>
  <c r="L1865" i="3"/>
  <c r="K1865" i="3"/>
  <c r="J1865" i="3"/>
  <c r="I1865" i="3"/>
  <c r="H1864" i="3"/>
  <c r="H1863" i="3"/>
  <c r="H1862" i="3"/>
  <c r="H1861" i="3"/>
  <c r="N1860" i="3"/>
  <c r="M1860" i="3"/>
  <c r="L1860" i="3"/>
  <c r="K1860" i="3"/>
  <c r="J1860" i="3"/>
  <c r="I1860" i="3"/>
  <c r="H1859" i="3"/>
  <c r="H1858" i="3"/>
  <c r="H1857" i="3"/>
  <c r="H1856" i="3"/>
  <c r="N1855" i="3"/>
  <c r="M1855" i="3"/>
  <c r="L1855" i="3"/>
  <c r="K1855" i="3"/>
  <c r="J1855" i="3"/>
  <c r="I1855" i="3"/>
  <c r="H1854" i="3"/>
  <c r="H1853" i="3"/>
  <c r="H1852" i="3"/>
  <c r="H1851" i="3"/>
  <c r="N1850" i="3"/>
  <c r="M1850" i="3"/>
  <c r="L1850" i="3"/>
  <c r="K1850" i="3"/>
  <c r="J1850" i="3"/>
  <c r="I1850" i="3"/>
  <c r="H1849" i="3"/>
  <c r="H1848" i="3"/>
  <c r="H1847" i="3"/>
  <c r="H1846" i="3"/>
  <c r="N1845" i="3"/>
  <c r="M1845" i="3"/>
  <c r="L1845" i="3"/>
  <c r="K1845" i="3"/>
  <c r="J1845" i="3"/>
  <c r="I1845" i="3"/>
  <c r="H1844" i="3"/>
  <c r="H1843" i="3"/>
  <c r="H1842" i="3"/>
  <c r="H1841" i="3"/>
  <c r="N1840" i="3"/>
  <c r="M1840" i="3"/>
  <c r="L1840" i="3"/>
  <c r="K1840" i="3"/>
  <c r="J1840" i="3"/>
  <c r="I1840" i="3"/>
  <c r="H1839" i="3"/>
  <c r="H1838" i="3"/>
  <c r="H1933" i="3" s="1"/>
  <c r="H1837" i="3"/>
  <c r="H1836" i="3"/>
  <c r="N1835" i="3"/>
  <c r="M1835" i="3"/>
  <c r="L1835" i="3"/>
  <c r="K1835" i="3"/>
  <c r="J1835" i="3"/>
  <c r="I1835" i="3"/>
  <c r="I1930" i="3" s="1"/>
  <c r="H1823" i="3"/>
  <c r="H1822" i="3"/>
  <c r="H1821" i="3"/>
  <c r="H1820" i="3"/>
  <c r="N1819" i="3"/>
  <c r="M1819" i="3"/>
  <c r="L1819" i="3"/>
  <c r="K1819" i="3"/>
  <c r="J1819" i="3"/>
  <c r="I1819" i="3"/>
  <c r="H1818" i="3"/>
  <c r="H1817" i="3"/>
  <c r="H1816" i="3"/>
  <c r="H1815" i="3"/>
  <c r="N1814" i="3"/>
  <c r="M1814" i="3"/>
  <c r="L1814" i="3"/>
  <c r="K1814" i="3"/>
  <c r="J1814" i="3"/>
  <c r="I1814" i="3"/>
  <c r="H1813" i="3"/>
  <c r="H1812" i="3"/>
  <c r="H1811" i="3"/>
  <c r="H1810" i="3"/>
  <c r="N1809" i="3"/>
  <c r="M1809" i="3"/>
  <c r="L1809" i="3"/>
  <c r="K1809" i="3"/>
  <c r="J1809" i="3"/>
  <c r="I1809" i="3"/>
  <c r="H1808" i="3"/>
  <c r="H1807" i="3"/>
  <c r="H1806" i="3"/>
  <c r="H1805" i="3"/>
  <c r="N1804" i="3"/>
  <c r="M1804" i="3"/>
  <c r="L1804" i="3"/>
  <c r="K1804" i="3"/>
  <c r="J1804" i="3"/>
  <c r="I1804" i="3"/>
  <c r="H1803" i="3"/>
  <c r="H1802" i="3"/>
  <c r="H1801" i="3"/>
  <c r="H1800" i="3"/>
  <c r="N1799" i="3"/>
  <c r="M1799" i="3"/>
  <c r="L1799" i="3"/>
  <c r="K1799" i="3"/>
  <c r="J1799" i="3"/>
  <c r="I1799" i="3"/>
  <c r="H1798" i="3"/>
  <c r="H1797" i="3"/>
  <c r="H1796" i="3"/>
  <c r="H1795" i="3"/>
  <c r="N1794" i="3"/>
  <c r="M1794" i="3"/>
  <c r="L1794" i="3"/>
  <c r="K1794" i="3"/>
  <c r="J1794" i="3"/>
  <c r="I1794" i="3"/>
  <c r="H1793" i="3"/>
  <c r="H1792" i="3"/>
  <c r="H1791" i="3"/>
  <c r="H1790" i="3"/>
  <c r="N1789" i="3"/>
  <c r="M1789" i="3"/>
  <c r="L1789" i="3"/>
  <c r="K1789" i="3"/>
  <c r="J1789" i="3"/>
  <c r="I1789" i="3"/>
  <c r="H1788" i="3"/>
  <c r="H1787" i="3"/>
  <c r="H1786" i="3"/>
  <c r="H1785" i="3"/>
  <c r="N1784" i="3"/>
  <c r="M1784" i="3"/>
  <c r="L1784" i="3"/>
  <c r="K1784" i="3"/>
  <c r="J1784" i="3"/>
  <c r="I1784" i="3"/>
  <c r="H1783" i="3"/>
  <c r="H1782" i="3"/>
  <c r="H1781" i="3"/>
  <c r="H1780" i="3"/>
  <c r="N1779" i="3"/>
  <c r="M1779" i="3"/>
  <c r="L1779" i="3"/>
  <c r="K1779" i="3"/>
  <c r="J1779" i="3"/>
  <c r="I1779" i="3"/>
  <c r="H1778" i="3"/>
  <c r="H1777" i="3"/>
  <c r="H1776" i="3"/>
  <c r="H1775" i="3"/>
  <c r="N1774" i="3"/>
  <c r="M1774" i="3"/>
  <c r="L1774" i="3"/>
  <c r="K1774" i="3"/>
  <c r="J1774" i="3"/>
  <c r="I1774" i="3"/>
  <c r="H1773" i="3"/>
  <c r="H1772" i="3"/>
  <c r="H1771" i="3"/>
  <c r="H1770" i="3"/>
  <c r="N1769" i="3"/>
  <c r="M1769" i="3"/>
  <c r="L1769" i="3"/>
  <c r="K1769" i="3"/>
  <c r="J1769" i="3"/>
  <c r="I1769" i="3"/>
  <c r="H1768" i="3"/>
  <c r="H1767" i="3"/>
  <c r="H1766" i="3"/>
  <c r="H1765" i="3"/>
  <c r="N1764" i="3"/>
  <c r="M1764" i="3"/>
  <c r="L1764" i="3"/>
  <c r="K1764" i="3"/>
  <c r="J1764" i="3"/>
  <c r="I1764" i="3"/>
  <c r="H1763" i="3"/>
  <c r="H1762" i="3"/>
  <c r="H1761" i="3"/>
  <c r="H1760" i="3"/>
  <c r="N1759" i="3"/>
  <c r="M1759" i="3"/>
  <c r="L1759" i="3"/>
  <c r="K1759" i="3"/>
  <c r="J1759" i="3"/>
  <c r="I1759" i="3"/>
  <c r="H1758" i="3"/>
  <c r="H1757" i="3"/>
  <c r="H1756" i="3"/>
  <c r="H1755" i="3"/>
  <c r="N1754" i="3"/>
  <c r="M1754" i="3"/>
  <c r="M1829" i="3" s="1"/>
  <c r="L1754" i="3"/>
  <c r="K1754" i="3"/>
  <c r="J1754" i="3"/>
  <c r="I1754" i="3"/>
  <c r="H1747" i="3"/>
  <c r="H1746" i="3"/>
  <c r="H1745" i="3"/>
  <c r="H1744" i="3"/>
  <c r="J1743" i="3"/>
  <c r="H1742" i="3"/>
  <c r="H1741" i="3"/>
  <c r="H1740" i="3"/>
  <c r="H1739" i="3"/>
  <c r="N1738" i="3"/>
  <c r="M1738" i="3"/>
  <c r="L1738" i="3"/>
  <c r="K1738" i="3"/>
  <c r="J1738" i="3"/>
  <c r="I1738" i="3"/>
  <c r="H1737" i="3"/>
  <c r="H1736" i="3"/>
  <c r="H1735" i="3"/>
  <c r="H1734" i="3"/>
  <c r="N1733" i="3"/>
  <c r="M1733" i="3"/>
  <c r="L1733" i="3"/>
  <c r="K1733" i="3"/>
  <c r="J1733" i="3"/>
  <c r="I1733" i="3"/>
  <c r="H1732" i="3"/>
  <c r="H1731" i="3"/>
  <c r="H1730" i="3"/>
  <c r="H1729" i="3"/>
  <c r="N1728" i="3"/>
  <c r="M1728" i="3"/>
  <c r="L1728" i="3"/>
  <c r="K1728" i="3"/>
  <c r="J1728" i="3"/>
  <c r="I1728" i="3"/>
  <c r="H1727" i="3"/>
  <c r="H1726" i="3"/>
  <c r="H1725" i="3"/>
  <c r="H1724" i="3"/>
  <c r="N1723" i="3"/>
  <c r="M1723" i="3"/>
  <c r="L1723" i="3"/>
  <c r="K1723" i="3"/>
  <c r="J1723" i="3"/>
  <c r="I1723" i="3"/>
  <c r="H1722" i="3"/>
  <c r="H1721" i="3"/>
  <c r="H1720" i="3"/>
  <c r="H1719" i="3"/>
  <c r="N1718" i="3"/>
  <c r="M1718" i="3"/>
  <c r="L1718" i="3"/>
  <c r="K1718" i="3"/>
  <c r="J1718" i="3"/>
  <c r="I1718" i="3"/>
  <c r="H1717" i="3"/>
  <c r="H1716" i="3"/>
  <c r="H1715" i="3"/>
  <c r="H1714" i="3"/>
  <c r="N1713" i="3"/>
  <c r="M1713" i="3"/>
  <c r="L1713" i="3"/>
  <c r="K1713" i="3"/>
  <c r="J1713" i="3"/>
  <c r="I1713" i="3"/>
  <c r="H1712" i="3"/>
  <c r="H1711" i="3"/>
  <c r="H1710" i="3"/>
  <c r="H1709" i="3"/>
  <c r="N1708" i="3"/>
  <c r="M1708" i="3"/>
  <c r="L1708" i="3"/>
  <c r="K1708" i="3"/>
  <c r="J1708" i="3"/>
  <c r="I1708" i="3"/>
  <c r="H1707" i="3"/>
  <c r="H1706" i="3"/>
  <c r="H1705" i="3"/>
  <c r="H1704" i="3"/>
  <c r="N1703" i="3"/>
  <c r="M1703" i="3"/>
  <c r="L1703" i="3"/>
  <c r="K1703" i="3"/>
  <c r="J1703" i="3"/>
  <c r="I1703" i="3"/>
  <c r="H1702" i="3"/>
  <c r="H1701" i="3"/>
  <c r="H1700" i="3"/>
  <c r="H1699" i="3"/>
  <c r="N1698" i="3"/>
  <c r="M1698" i="3"/>
  <c r="L1698" i="3"/>
  <c r="K1698" i="3"/>
  <c r="J1698" i="3"/>
  <c r="I1698" i="3"/>
  <c r="H1697" i="3"/>
  <c r="H1696" i="3"/>
  <c r="H1695" i="3"/>
  <c r="H1694" i="3"/>
  <c r="N1693" i="3"/>
  <c r="M1693" i="3"/>
  <c r="L1693" i="3"/>
  <c r="K1693" i="3"/>
  <c r="J1693" i="3"/>
  <c r="I1693" i="3"/>
  <c r="H1692" i="3"/>
  <c r="H1691" i="3"/>
  <c r="H1690" i="3"/>
  <c r="H1689" i="3"/>
  <c r="N1688" i="3"/>
  <c r="M1688" i="3"/>
  <c r="L1688" i="3"/>
  <c r="K1688" i="3"/>
  <c r="J1688" i="3"/>
  <c r="I1688" i="3"/>
  <c r="H1687" i="3"/>
  <c r="H1686" i="3"/>
  <c r="H1685" i="3"/>
  <c r="H1684" i="3"/>
  <c r="N1683" i="3"/>
  <c r="M1683" i="3"/>
  <c r="L1683" i="3"/>
  <c r="K1683" i="3"/>
  <c r="J1683" i="3"/>
  <c r="I1683" i="3"/>
  <c r="H1682" i="3"/>
  <c r="H1681" i="3"/>
  <c r="H1680" i="3"/>
  <c r="H1679" i="3"/>
  <c r="N1678" i="3"/>
  <c r="M1678" i="3"/>
  <c r="L1678" i="3"/>
  <c r="K1678" i="3"/>
  <c r="J1678" i="3"/>
  <c r="I1678" i="3"/>
  <c r="H1677" i="3"/>
  <c r="H1676" i="3"/>
  <c r="H1675" i="3"/>
  <c r="H1674" i="3"/>
  <c r="N1673" i="3"/>
  <c r="M1673" i="3"/>
  <c r="L1673" i="3"/>
  <c r="K1673" i="3"/>
  <c r="J1673" i="3"/>
  <c r="I1673" i="3"/>
  <c r="H1672" i="3"/>
  <c r="H1671" i="3"/>
  <c r="H1670" i="3"/>
  <c r="H1669" i="3"/>
  <c r="N1668" i="3"/>
  <c r="M1668" i="3"/>
  <c r="L1668" i="3"/>
  <c r="K1668" i="3"/>
  <c r="J1668" i="3"/>
  <c r="I1668" i="3"/>
  <c r="H1667" i="3"/>
  <c r="H1666" i="3"/>
  <c r="H1665" i="3"/>
  <c r="H1664" i="3"/>
  <c r="N1663" i="3"/>
  <c r="M1663" i="3"/>
  <c r="L1663" i="3"/>
  <c r="K1663" i="3"/>
  <c r="J1663" i="3"/>
  <c r="I1663" i="3"/>
  <c r="H1662" i="3"/>
  <c r="H1661" i="3"/>
  <c r="H1660" i="3"/>
  <c r="H1659" i="3"/>
  <c r="N1658" i="3"/>
  <c r="M1658" i="3"/>
  <c r="L1658" i="3"/>
  <c r="K1658" i="3"/>
  <c r="J1658" i="3"/>
  <c r="I1658" i="3"/>
  <c r="H1657" i="3"/>
  <c r="H1656" i="3"/>
  <c r="H1655" i="3"/>
  <c r="H1654" i="3"/>
  <c r="N1653" i="3"/>
  <c r="M1653" i="3"/>
  <c r="L1653" i="3"/>
  <c r="K1653" i="3"/>
  <c r="J1653" i="3"/>
  <c r="I1653" i="3"/>
  <c r="H1652" i="3"/>
  <c r="H1651" i="3"/>
  <c r="H1650" i="3"/>
  <c r="H1649" i="3"/>
  <c r="N1648" i="3"/>
  <c r="M1648" i="3"/>
  <c r="L1648" i="3"/>
  <c r="K1648" i="3"/>
  <c r="J1648" i="3"/>
  <c r="I1648" i="3"/>
  <c r="H1647" i="3"/>
  <c r="H1646" i="3"/>
  <c r="H1645" i="3"/>
  <c r="H1644" i="3"/>
  <c r="N1643" i="3"/>
  <c r="M1643" i="3"/>
  <c r="L1643" i="3"/>
  <c r="K1643" i="3"/>
  <c r="J1643" i="3"/>
  <c r="I1643" i="3"/>
  <c r="H1642" i="3"/>
  <c r="H1641" i="3"/>
  <c r="H1640" i="3"/>
  <c r="H1639" i="3"/>
  <c r="N1638" i="3"/>
  <c r="M1638" i="3"/>
  <c r="L1638" i="3"/>
  <c r="K1638" i="3"/>
  <c r="J1638" i="3"/>
  <c r="I1638" i="3"/>
  <c r="H1637" i="3"/>
  <c r="H1636" i="3"/>
  <c r="H1635" i="3"/>
  <c r="H1634" i="3"/>
  <c r="N1633" i="3"/>
  <c r="M1633" i="3"/>
  <c r="L1633" i="3"/>
  <c r="K1633" i="3"/>
  <c r="J1633" i="3"/>
  <c r="I1633" i="3"/>
  <c r="H1632" i="3"/>
  <c r="H1631" i="3"/>
  <c r="H1630" i="3"/>
  <c r="H1629" i="3"/>
  <c r="N1628" i="3"/>
  <c r="M1628" i="3"/>
  <c r="L1628" i="3"/>
  <c r="K1628" i="3"/>
  <c r="J1628" i="3"/>
  <c r="I1628" i="3"/>
  <c r="H1627" i="3"/>
  <c r="H1626" i="3"/>
  <c r="H1625" i="3"/>
  <c r="H1624" i="3"/>
  <c r="N1623" i="3"/>
  <c r="M1623" i="3"/>
  <c r="L1623" i="3"/>
  <c r="K1623" i="3"/>
  <c r="J1623" i="3"/>
  <c r="I1623" i="3"/>
  <c r="H1622" i="3"/>
  <c r="H1621" i="3"/>
  <c r="H1620" i="3"/>
  <c r="H1619" i="3"/>
  <c r="N1618" i="3"/>
  <c r="M1618" i="3"/>
  <c r="L1618" i="3"/>
  <c r="K1618" i="3"/>
  <c r="J1618" i="3"/>
  <c r="I1618" i="3"/>
  <c r="H1617" i="3"/>
  <c r="H1616" i="3"/>
  <c r="H1615" i="3"/>
  <c r="H1614" i="3"/>
  <c r="N1613" i="3"/>
  <c r="M1613" i="3"/>
  <c r="L1613" i="3"/>
  <c r="K1613" i="3"/>
  <c r="J1613" i="3"/>
  <c r="I1613" i="3"/>
  <c r="H1612" i="3"/>
  <c r="H1611" i="3"/>
  <c r="H1610" i="3"/>
  <c r="H1609" i="3"/>
  <c r="N1608" i="3"/>
  <c r="M1608" i="3"/>
  <c r="L1608" i="3"/>
  <c r="K1608" i="3"/>
  <c r="J1608" i="3"/>
  <c r="I1608" i="3"/>
  <c r="H1607" i="3"/>
  <c r="H1606" i="3"/>
  <c r="H1605" i="3"/>
  <c r="H1604" i="3"/>
  <c r="N1603" i="3"/>
  <c r="M1603" i="3"/>
  <c r="L1603" i="3"/>
  <c r="K1603" i="3"/>
  <c r="J1603" i="3"/>
  <c r="I1603" i="3"/>
  <c r="H1602" i="3"/>
  <c r="H1601" i="3"/>
  <c r="H1600" i="3"/>
  <c r="H1599" i="3"/>
  <c r="N1598" i="3"/>
  <c r="M1598" i="3"/>
  <c r="L1598" i="3"/>
  <c r="K1598" i="3"/>
  <c r="J1598" i="3"/>
  <c r="I1598" i="3"/>
  <c r="H1597" i="3"/>
  <c r="H1596" i="3"/>
  <c r="H1595" i="3"/>
  <c r="H1594" i="3"/>
  <c r="N1593" i="3"/>
  <c r="M1593" i="3"/>
  <c r="L1593" i="3"/>
  <c r="K1593" i="3"/>
  <c r="J1593" i="3"/>
  <c r="I1593" i="3"/>
  <c r="H1592" i="3"/>
  <c r="H1591" i="3"/>
  <c r="H1590" i="3"/>
  <c r="H1589" i="3"/>
  <c r="N1588" i="3"/>
  <c r="M1588" i="3"/>
  <c r="L1588" i="3"/>
  <c r="K1588" i="3"/>
  <c r="J1588" i="3"/>
  <c r="I1588" i="3"/>
  <c r="H1587" i="3"/>
  <c r="H1586" i="3"/>
  <c r="H1585" i="3"/>
  <c r="H1584" i="3"/>
  <c r="N1583" i="3"/>
  <c r="M1583" i="3"/>
  <c r="L1583" i="3"/>
  <c r="K1583" i="3"/>
  <c r="J1583" i="3"/>
  <c r="I1583" i="3"/>
  <c r="H1582" i="3"/>
  <c r="H1581" i="3"/>
  <c r="H1580" i="3"/>
  <c r="H1579" i="3"/>
  <c r="N1578" i="3"/>
  <c r="M1578" i="3"/>
  <c r="L1578" i="3"/>
  <c r="K1578" i="3"/>
  <c r="J1578" i="3"/>
  <c r="I1578" i="3"/>
  <c r="H1577" i="3"/>
  <c r="H1576" i="3"/>
  <c r="H1575" i="3"/>
  <c r="H1574" i="3"/>
  <c r="N1573" i="3"/>
  <c r="M1573" i="3"/>
  <c r="L1573" i="3"/>
  <c r="K1573" i="3"/>
  <c r="J1573" i="3"/>
  <c r="I1573" i="3"/>
  <c r="H1572" i="3"/>
  <c r="H1571" i="3"/>
  <c r="H1570" i="3"/>
  <c r="H1569" i="3"/>
  <c r="N1568" i="3"/>
  <c r="M1568" i="3"/>
  <c r="L1568" i="3"/>
  <c r="K1568" i="3"/>
  <c r="J1568" i="3"/>
  <c r="I1568" i="3"/>
  <c r="H1567" i="3"/>
  <c r="H1566" i="3"/>
  <c r="H1565" i="3"/>
  <c r="H1564" i="3"/>
  <c r="N1563" i="3"/>
  <c r="M1563" i="3"/>
  <c r="L1563" i="3"/>
  <c r="K1563" i="3"/>
  <c r="J1563" i="3"/>
  <c r="I1563" i="3"/>
  <c r="H1562" i="3"/>
  <c r="H1561" i="3"/>
  <c r="H1560" i="3"/>
  <c r="H1559" i="3"/>
  <c r="N1558" i="3"/>
  <c r="M1558" i="3"/>
  <c r="L1558" i="3"/>
  <c r="K1558" i="3"/>
  <c r="J1558" i="3"/>
  <c r="I1558" i="3"/>
  <c r="H1557" i="3"/>
  <c r="H1556" i="3"/>
  <c r="H1555" i="3"/>
  <c r="H1554" i="3"/>
  <c r="N1553" i="3"/>
  <c r="M1553" i="3"/>
  <c r="L1553" i="3"/>
  <c r="K1553" i="3"/>
  <c r="J1553" i="3"/>
  <c r="I1553" i="3"/>
  <c r="H1552" i="3"/>
  <c r="H1551" i="3"/>
  <c r="H1550" i="3"/>
  <c r="H1549" i="3"/>
  <c r="N1548" i="3"/>
  <c r="M1548" i="3"/>
  <c r="L1548" i="3"/>
  <c r="K1548" i="3"/>
  <c r="J1548" i="3"/>
  <c r="I1548" i="3"/>
  <c r="H1547" i="3"/>
  <c r="H1546" i="3"/>
  <c r="H1545" i="3"/>
  <c r="H1544" i="3"/>
  <c r="N1543" i="3"/>
  <c r="M1543" i="3"/>
  <c r="L1543" i="3"/>
  <c r="K1543" i="3"/>
  <c r="J1543" i="3"/>
  <c r="I1543" i="3"/>
  <c r="H1542" i="3"/>
  <c r="H1541" i="3"/>
  <c r="H1540" i="3"/>
  <c r="H1539" i="3"/>
  <c r="N1538" i="3"/>
  <c r="M1538" i="3"/>
  <c r="L1538" i="3"/>
  <c r="K1538" i="3"/>
  <c r="J1538" i="3"/>
  <c r="I1538" i="3"/>
  <c r="H1537" i="3"/>
  <c r="H1536" i="3"/>
  <c r="H1535" i="3"/>
  <c r="H1534" i="3"/>
  <c r="N1533" i="3"/>
  <c r="M1533" i="3"/>
  <c r="L1533" i="3"/>
  <c r="K1533" i="3"/>
  <c r="J1533" i="3"/>
  <c r="I1533" i="3"/>
  <c r="H1532" i="3"/>
  <c r="H1531" i="3"/>
  <c r="H1530" i="3"/>
  <c r="H1529" i="3"/>
  <c r="N1528" i="3"/>
  <c r="M1528" i="3"/>
  <c r="L1528" i="3"/>
  <c r="K1528" i="3"/>
  <c r="J1528" i="3"/>
  <c r="I1528" i="3"/>
  <c r="H1527" i="3"/>
  <c r="H1526" i="3"/>
  <c r="H1525" i="3"/>
  <c r="H1524" i="3"/>
  <c r="N1523" i="3"/>
  <c r="M1523" i="3"/>
  <c r="L1523" i="3"/>
  <c r="K1523" i="3"/>
  <c r="J1523" i="3"/>
  <c r="I1523" i="3"/>
  <c r="H1522" i="3"/>
  <c r="H1521" i="3"/>
  <c r="H1520" i="3"/>
  <c r="H1519" i="3"/>
  <c r="N1518" i="3"/>
  <c r="M1518" i="3"/>
  <c r="L1518" i="3"/>
  <c r="K1518" i="3"/>
  <c r="J1518" i="3"/>
  <c r="I1518" i="3"/>
  <c r="H1517" i="3"/>
  <c r="H1516" i="3"/>
  <c r="H1515" i="3"/>
  <c r="H1514" i="3"/>
  <c r="N1513" i="3"/>
  <c r="M1513" i="3"/>
  <c r="L1513" i="3"/>
  <c r="K1513" i="3"/>
  <c r="J1513" i="3"/>
  <c r="I1513" i="3"/>
  <c r="H1512" i="3"/>
  <c r="H1511" i="3"/>
  <c r="H1510" i="3"/>
  <c r="H1509" i="3"/>
  <c r="N1508" i="3"/>
  <c r="M1508" i="3"/>
  <c r="L1508" i="3"/>
  <c r="K1508" i="3"/>
  <c r="J1508" i="3"/>
  <c r="I1508" i="3"/>
  <c r="H1507" i="3"/>
  <c r="H1506" i="3"/>
  <c r="H1505" i="3"/>
  <c r="H1504" i="3"/>
  <c r="N1503" i="3"/>
  <c r="M1503" i="3"/>
  <c r="L1503" i="3"/>
  <c r="K1503" i="3"/>
  <c r="J1503" i="3"/>
  <c r="I1503" i="3"/>
  <c r="H1502" i="3"/>
  <c r="H1501" i="3"/>
  <c r="H1500" i="3"/>
  <c r="H1499" i="3"/>
  <c r="N1498" i="3"/>
  <c r="M1498" i="3"/>
  <c r="L1498" i="3"/>
  <c r="K1498" i="3"/>
  <c r="J1498" i="3"/>
  <c r="I1498" i="3"/>
  <c r="H1497" i="3"/>
  <c r="H1496" i="3"/>
  <c r="H1495" i="3"/>
  <c r="H1494" i="3"/>
  <c r="N1493" i="3"/>
  <c r="M1493" i="3"/>
  <c r="L1493" i="3"/>
  <c r="K1493" i="3"/>
  <c r="J1493" i="3"/>
  <c r="I1493" i="3"/>
  <c r="H1492" i="3"/>
  <c r="H1491" i="3"/>
  <c r="H1490" i="3"/>
  <c r="H1489" i="3"/>
  <c r="N1488" i="3"/>
  <c r="M1488" i="3"/>
  <c r="L1488" i="3"/>
  <c r="K1488" i="3"/>
  <c r="J1488" i="3"/>
  <c r="I1488" i="3"/>
  <c r="H1487" i="3"/>
  <c r="H1486" i="3"/>
  <c r="H1485" i="3"/>
  <c r="H1484" i="3"/>
  <c r="N1483" i="3"/>
  <c r="M1483" i="3"/>
  <c r="L1483" i="3"/>
  <c r="K1483" i="3"/>
  <c r="J1483" i="3"/>
  <c r="I1483" i="3"/>
  <c r="H1482" i="3"/>
  <c r="H1481" i="3"/>
  <c r="H1480" i="3"/>
  <c r="H1479" i="3"/>
  <c r="N1478" i="3"/>
  <c r="M1478" i="3"/>
  <c r="L1478" i="3"/>
  <c r="K1478" i="3"/>
  <c r="J1478" i="3"/>
  <c r="I1478" i="3"/>
  <c r="H1477" i="3"/>
  <c r="H1476" i="3"/>
  <c r="H1475" i="3"/>
  <c r="H1474" i="3"/>
  <c r="N1473" i="3"/>
  <c r="M1473" i="3"/>
  <c r="L1473" i="3"/>
  <c r="K1473" i="3"/>
  <c r="J1473" i="3"/>
  <c r="I1473" i="3"/>
  <c r="H1472" i="3"/>
  <c r="H1471" i="3"/>
  <c r="H1470" i="3"/>
  <c r="H1469" i="3"/>
  <c r="N1468" i="3"/>
  <c r="M1468" i="3"/>
  <c r="L1468" i="3"/>
  <c r="K1468" i="3"/>
  <c r="J1468" i="3"/>
  <c r="I1468" i="3"/>
  <c r="H1467" i="3"/>
  <c r="H1466" i="3"/>
  <c r="H1465" i="3"/>
  <c r="H1464" i="3"/>
  <c r="N1463" i="3"/>
  <c r="M1463" i="3"/>
  <c r="L1463" i="3"/>
  <c r="K1463" i="3"/>
  <c r="J1463" i="3"/>
  <c r="I1463" i="3"/>
  <c r="H1462" i="3"/>
  <c r="H1461" i="3"/>
  <c r="H1460" i="3"/>
  <c r="H1459" i="3"/>
  <c r="N1458" i="3"/>
  <c r="M1458" i="3"/>
  <c r="L1458" i="3"/>
  <c r="K1458" i="3"/>
  <c r="J1458" i="3"/>
  <c r="I1458" i="3"/>
  <c r="H1457" i="3"/>
  <c r="H1456" i="3"/>
  <c r="H1455" i="3"/>
  <c r="H1454" i="3"/>
  <c r="N1453" i="3"/>
  <c r="M1453" i="3"/>
  <c r="L1453" i="3"/>
  <c r="K1453" i="3"/>
  <c r="J1453" i="3"/>
  <c r="I1453" i="3"/>
  <c r="H1452" i="3"/>
  <c r="H1451" i="3"/>
  <c r="H1450" i="3"/>
  <c r="H1449" i="3"/>
  <c r="N1448" i="3"/>
  <c r="M1448" i="3"/>
  <c r="L1448" i="3"/>
  <c r="K1448" i="3"/>
  <c r="J1448" i="3"/>
  <c r="I1448" i="3"/>
  <c r="H1447" i="3"/>
  <c r="H1446" i="3"/>
  <c r="H1445" i="3"/>
  <c r="H1444" i="3"/>
  <c r="N1443" i="3"/>
  <c r="M1443" i="3"/>
  <c r="L1443" i="3"/>
  <c r="K1443" i="3"/>
  <c r="J1443" i="3"/>
  <c r="I1443" i="3"/>
  <c r="H1442" i="3"/>
  <c r="H1441" i="3"/>
  <c r="H1440" i="3"/>
  <c r="H1439" i="3"/>
  <c r="N1438" i="3"/>
  <c r="M1438" i="3"/>
  <c r="L1438" i="3"/>
  <c r="K1438" i="3"/>
  <c r="J1438" i="3"/>
  <c r="I1438" i="3"/>
  <c r="H1437" i="3"/>
  <c r="H1436" i="3"/>
  <c r="H1435" i="3"/>
  <c r="H1434" i="3"/>
  <c r="N1433" i="3"/>
  <c r="M1433" i="3"/>
  <c r="L1433" i="3"/>
  <c r="K1433" i="3"/>
  <c r="J1433" i="3"/>
  <c r="I1433" i="3"/>
  <c r="H1432" i="3"/>
  <c r="H1431" i="3"/>
  <c r="H1430" i="3"/>
  <c r="H1429" i="3"/>
  <c r="N1428" i="3"/>
  <c r="M1428" i="3"/>
  <c r="L1428" i="3"/>
  <c r="K1428" i="3"/>
  <c r="J1428" i="3"/>
  <c r="I1428" i="3"/>
  <c r="H1427" i="3"/>
  <c r="H1426" i="3"/>
  <c r="H1425" i="3"/>
  <c r="H1424" i="3"/>
  <c r="N1423" i="3"/>
  <c r="M1423" i="3"/>
  <c r="L1423" i="3"/>
  <c r="K1423" i="3"/>
  <c r="J1423" i="3"/>
  <c r="I1423" i="3"/>
  <c r="H1422" i="3"/>
  <c r="H1421" i="3"/>
  <c r="H1420" i="3"/>
  <c r="H1419" i="3"/>
  <c r="N1418" i="3"/>
  <c r="M1418" i="3"/>
  <c r="L1418" i="3"/>
  <c r="K1418" i="3"/>
  <c r="J1418" i="3"/>
  <c r="I1418" i="3"/>
  <c r="H1417" i="3"/>
  <c r="H1416" i="3"/>
  <c r="H1415" i="3"/>
  <c r="H1414" i="3"/>
  <c r="N1413" i="3"/>
  <c r="M1413" i="3"/>
  <c r="L1413" i="3"/>
  <c r="K1413" i="3"/>
  <c r="J1413" i="3"/>
  <c r="I1413" i="3"/>
  <c r="H1412" i="3"/>
  <c r="H1411" i="3"/>
  <c r="H1410" i="3"/>
  <c r="H1409" i="3"/>
  <c r="N1408" i="3"/>
  <c r="M1408" i="3"/>
  <c r="L1408" i="3"/>
  <c r="K1408" i="3"/>
  <c r="J1408" i="3"/>
  <c r="I1408" i="3"/>
  <c r="H1407" i="3"/>
  <c r="H1752" i="3" s="1"/>
  <c r="H1406" i="3"/>
  <c r="H1405" i="3"/>
  <c r="H1404" i="3"/>
  <c r="N1403" i="3"/>
  <c r="M1403" i="3"/>
  <c r="L1403" i="3"/>
  <c r="K1403" i="3"/>
  <c r="J1403" i="3"/>
  <c r="I1403" i="3"/>
  <c r="H1396" i="3"/>
  <c r="H1395" i="3"/>
  <c r="H1394" i="3"/>
  <c r="H1393" i="3"/>
  <c r="N1392" i="3"/>
  <c r="M1392" i="3"/>
  <c r="L1392" i="3"/>
  <c r="K1392" i="3"/>
  <c r="J1392" i="3"/>
  <c r="I1392" i="3"/>
  <c r="H1391" i="3"/>
  <c r="H1390" i="3"/>
  <c r="H1389" i="3"/>
  <c r="H1388" i="3"/>
  <c r="N1387" i="3"/>
  <c r="M1387" i="3"/>
  <c r="L1387" i="3"/>
  <c r="K1387" i="3"/>
  <c r="J1387" i="3"/>
  <c r="I1387" i="3"/>
  <c r="H1386" i="3"/>
  <c r="H1385" i="3"/>
  <c r="H1384" i="3"/>
  <c r="H1383" i="3"/>
  <c r="N1382" i="3"/>
  <c r="M1382" i="3"/>
  <c r="L1382" i="3"/>
  <c r="K1382" i="3"/>
  <c r="J1382" i="3"/>
  <c r="I1382" i="3"/>
  <c r="H1381" i="3"/>
  <c r="H1380" i="3"/>
  <c r="H1379" i="3"/>
  <c r="H1378" i="3"/>
  <c r="N1377" i="3"/>
  <c r="M1377" i="3"/>
  <c r="L1377" i="3"/>
  <c r="K1377" i="3"/>
  <c r="J1377" i="3"/>
  <c r="I1377" i="3"/>
  <c r="H1376" i="3"/>
  <c r="H1375" i="3"/>
  <c r="H1374" i="3"/>
  <c r="H1373" i="3"/>
  <c r="N1372" i="3"/>
  <c r="M1372" i="3"/>
  <c r="L1372" i="3"/>
  <c r="K1372" i="3"/>
  <c r="J1372" i="3"/>
  <c r="I1372" i="3"/>
  <c r="H1371" i="3"/>
  <c r="H1370" i="3"/>
  <c r="H1369" i="3"/>
  <c r="H1368" i="3"/>
  <c r="N1367" i="3"/>
  <c r="M1367" i="3"/>
  <c r="L1367" i="3"/>
  <c r="K1367" i="3"/>
  <c r="J1367" i="3"/>
  <c r="I1367" i="3"/>
  <c r="H1366" i="3"/>
  <c r="H1365" i="3"/>
  <c r="H1364" i="3"/>
  <c r="H1363" i="3"/>
  <c r="N1362" i="3"/>
  <c r="M1362" i="3"/>
  <c r="L1362" i="3"/>
  <c r="K1362" i="3"/>
  <c r="J1362" i="3"/>
  <c r="I1362" i="3"/>
  <c r="H1361" i="3"/>
  <c r="H1360" i="3"/>
  <c r="H1359" i="3"/>
  <c r="H1358" i="3"/>
  <c r="N1357" i="3"/>
  <c r="M1357" i="3"/>
  <c r="L1357" i="3"/>
  <c r="K1357" i="3"/>
  <c r="J1357" i="3"/>
  <c r="I1357" i="3"/>
  <c r="H1356" i="3"/>
  <c r="H1355" i="3"/>
  <c r="H1354" i="3"/>
  <c r="H1353" i="3"/>
  <c r="N1352" i="3"/>
  <c r="M1352" i="3"/>
  <c r="L1352" i="3"/>
  <c r="K1352" i="3"/>
  <c r="J1352" i="3"/>
  <c r="I1352" i="3"/>
  <c r="H1351" i="3"/>
  <c r="H1350" i="3"/>
  <c r="H1349" i="3"/>
  <c r="H1348" i="3"/>
  <c r="N1347" i="3"/>
  <c r="M1347" i="3"/>
  <c r="L1347" i="3"/>
  <c r="K1347" i="3"/>
  <c r="J1347" i="3"/>
  <c r="I1347" i="3"/>
  <c r="H1346" i="3"/>
  <c r="H1345" i="3"/>
  <c r="H1344" i="3"/>
  <c r="H1343" i="3"/>
  <c r="N1342" i="3"/>
  <c r="M1342" i="3"/>
  <c r="L1342" i="3"/>
  <c r="K1342" i="3"/>
  <c r="J1342" i="3"/>
  <c r="I1342" i="3"/>
  <c r="H1341" i="3"/>
  <c r="H1401" i="3" s="1"/>
  <c r="H1340" i="3"/>
  <c r="H1339" i="3"/>
  <c r="H1338" i="3"/>
  <c r="N1337" i="3"/>
  <c r="M1337" i="3"/>
  <c r="L1337" i="3"/>
  <c r="K1337" i="3"/>
  <c r="J1337" i="3"/>
  <c r="J1397" i="3" s="1"/>
  <c r="I1337" i="3"/>
  <c r="H1330" i="3"/>
  <c r="H1329" i="3"/>
  <c r="H1328" i="3"/>
  <c r="H1327" i="3"/>
  <c r="N1326" i="3"/>
  <c r="M1326" i="3"/>
  <c r="L1326" i="3"/>
  <c r="K1326" i="3"/>
  <c r="J1326" i="3"/>
  <c r="I1326" i="3"/>
  <c r="H1325" i="3"/>
  <c r="H1324" i="3"/>
  <c r="H1323" i="3"/>
  <c r="H1322" i="3"/>
  <c r="N1321" i="3"/>
  <c r="M1321" i="3"/>
  <c r="L1321" i="3"/>
  <c r="K1321" i="3"/>
  <c r="J1321" i="3"/>
  <c r="I1321" i="3"/>
  <c r="H1320" i="3"/>
  <c r="H1319" i="3"/>
  <c r="H1318" i="3"/>
  <c r="H1317" i="3"/>
  <c r="N1316" i="3"/>
  <c r="M1316" i="3"/>
  <c r="L1316" i="3"/>
  <c r="K1316" i="3"/>
  <c r="J1316" i="3"/>
  <c r="I1316" i="3"/>
  <c r="H1315" i="3"/>
  <c r="H1314" i="3"/>
  <c r="H1313" i="3"/>
  <c r="H1312" i="3"/>
  <c r="N1311" i="3"/>
  <c r="M1311" i="3"/>
  <c r="L1311" i="3"/>
  <c r="K1311" i="3"/>
  <c r="J1311" i="3"/>
  <c r="I1311" i="3"/>
  <c r="H1310" i="3"/>
  <c r="H1309" i="3"/>
  <c r="H1308" i="3"/>
  <c r="H1307" i="3"/>
  <c r="N1306" i="3"/>
  <c r="M1306" i="3"/>
  <c r="L1306" i="3"/>
  <c r="K1306" i="3"/>
  <c r="J1306" i="3"/>
  <c r="I1306" i="3"/>
  <c r="H1305" i="3"/>
  <c r="H1304" i="3"/>
  <c r="H1303" i="3"/>
  <c r="H1302" i="3"/>
  <c r="N1301" i="3"/>
  <c r="M1301" i="3"/>
  <c r="L1301" i="3"/>
  <c r="K1301" i="3"/>
  <c r="J1301" i="3"/>
  <c r="I1301" i="3"/>
  <c r="H1300" i="3"/>
  <c r="H1299" i="3"/>
  <c r="H1298" i="3"/>
  <c r="H1297" i="3"/>
  <c r="N1296" i="3"/>
  <c r="M1296" i="3"/>
  <c r="L1296" i="3"/>
  <c r="K1296" i="3"/>
  <c r="J1296" i="3"/>
  <c r="I1296" i="3"/>
  <c r="H1295" i="3"/>
  <c r="H1294" i="3"/>
  <c r="H1293" i="3"/>
  <c r="H1292" i="3"/>
  <c r="N1291" i="3"/>
  <c r="M1291" i="3"/>
  <c r="L1291" i="3"/>
  <c r="K1291" i="3"/>
  <c r="J1291" i="3"/>
  <c r="I1291" i="3"/>
  <c r="H1290" i="3"/>
  <c r="H1289" i="3"/>
  <c r="H1288" i="3"/>
  <c r="H1287" i="3"/>
  <c r="N1286" i="3"/>
  <c r="M1286" i="3"/>
  <c r="L1286" i="3"/>
  <c r="K1286" i="3"/>
  <c r="J1286" i="3"/>
  <c r="I1286" i="3"/>
  <c r="H1285" i="3"/>
  <c r="H1284" i="3"/>
  <c r="H1283" i="3"/>
  <c r="H1282" i="3"/>
  <c r="N1281" i="3"/>
  <c r="N1331" i="3" s="1"/>
  <c r="M1281" i="3"/>
  <c r="L1281" i="3"/>
  <c r="K1281" i="3"/>
  <c r="J1281" i="3"/>
  <c r="I1281" i="3"/>
  <c r="H1274" i="3"/>
  <c r="H1273" i="3"/>
  <c r="H1272" i="3"/>
  <c r="H1271" i="3"/>
  <c r="N1270" i="3"/>
  <c r="M1270" i="3"/>
  <c r="L1270" i="3"/>
  <c r="K1270" i="3"/>
  <c r="J1270" i="3"/>
  <c r="I1270" i="3"/>
  <c r="H1269" i="3"/>
  <c r="H1268" i="3"/>
  <c r="H1267" i="3"/>
  <c r="H1266" i="3"/>
  <c r="N1265" i="3"/>
  <c r="M1265" i="3"/>
  <c r="L1265" i="3"/>
  <c r="K1265" i="3"/>
  <c r="J1265" i="3"/>
  <c r="I1265" i="3"/>
  <c r="H1264" i="3"/>
  <c r="H1263" i="3"/>
  <c r="H1262" i="3"/>
  <c r="H1261" i="3"/>
  <c r="N1260" i="3"/>
  <c r="M1260" i="3"/>
  <c r="L1260" i="3"/>
  <c r="K1260" i="3"/>
  <c r="J1260" i="3"/>
  <c r="I1260" i="3"/>
  <c r="H1259" i="3"/>
  <c r="H1258" i="3"/>
  <c r="H1257" i="3"/>
  <c r="H1256" i="3"/>
  <c r="N1255" i="3"/>
  <c r="M1255" i="3"/>
  <c r="L1255" i="3"/>
  <c r="K1255" i="3"/>
  <c r="J1255" i="3"/>
  <c r="I1255" i="3"/>
  <c r="H1254" i="3"/>
  <c r="H1253" i="3"/>
  <c r="H1252" i="3"/>
  <c r="H1251" i="3"/>
  <c r="N1250" i="3"/>
  <c r="M1250" i="3"/>
  <c r="L1250" i="3"/>
  <c r="K1250" i="3"/>
  <c r="J1250" i="3"/>
  <c r="I1250" i="3"/>
  <c r="H1249" i="3"/>
  <c r="H1248" i="3"/>
  <c r="H1247" i="3"/>
  <c r="H1246" i="3"/>
  <c r="N1245" i="3"/>
  <c r="M1245" i="3"/>
  <c r="L1245" i="3"/>
  <c r="K1245" i="3"/>
  <c r="J1245" i="3"/>
  <c r="I1245" i="3"/>
  <c r="H1244" i="3"/>
  <c r="H1243" i="3"/>
  <c r="H1242" i="3"/>
  <c r="H1241" i="3"/>
  <c r="N1240" i="3"/>
  <c r="M1240" i="3"/>
  <c r="L1240" i="3"/>
  <c r="K1240" i="3"/>
  <c r="J1240" i="3"/>
  <c r="I1240" i="3"/>
  <c r="H1239" i="3"/>
  <c r="H1238" i="3"/>
  <c r="H1237" i="3"/>
  <c r="H1236" i="3"/>
  <c r="N1235" i="3"/>
  <c r="M1235" i="3"/>
  <c r="L1235" i="3"/>
  <c r="K1235" i="3"/>
  <c r="J1235" i="3"/>
  <c r="I1235" i="3"/>
  <c r="H1234" i="3"/>
  <c r="H1233" i="3"/>
  <c r="H1232" i="3"/>
  <c r="H1231" i="3"/>
  <c r="N1230" i="3"/>
  <c r="M1230" i="3"/>
  <c r="L1230" i="3"/>
  <c r="K1230" i="3"/>
  <c r="J1230" i="3"/>
  <c r="I1230" i="3"/>
  <c r="H1229" i="3"/>
  <c r="H1228" i="3"/>
  <c r="H1227" i="3"/>
  <c r="H1226" i="3"/>
  <c r="N1225" i="3"/>
  <c r="M1225" i="3"/>
  <c r="L1225" i="3"/>
  <c r="K1225" i="3"/>
  <c r="J1225" i="3"/>
  <c r="I1225" i="3"/>
  <c r="H1224" i="3"/>
  <c r="H1223" i="3"/>
  <c r="H1222" i="3"/>
  <c r="H1221" i="3"/>
  <c r="N1220" i="3"/>
  <c r="M1220" i="3"/>
  <c r="L1220" i="3"/>
  <c r="K1220" i="3"/>
  <c r="J1220" i="3"/>
  <c r="I1220" i="3"/>
  <c r="H1219" i="3"/>
  <c r="H1218" i="3"/>
  <c r="H1217" i="3"/>
  <c r="H1216" i="3"/>
  <c r="N1215" i="3"/>
  <c r="M1215" i="3"/>
  <c r="L1215" i="3"/>
  <c r="K1215" i="3"/>
  <c r="J1215" i="3"/>
  <c r="I1215" i="3"/>
  <c r="H1214" i="3"/>
  <c r="H1213" i="3"/>
  <c r="H1212" i="3"/>
  <c r="H1211" i="3"/>
  <c r="N1210" i="3"/>
  <c r="M1210" i="3"/>
  <c r="L1210" i="3"/>
  <c r="K1210" i="3"/>
  <c r="J1210" i="3"/>
  <c r="I1210" i="3"/>
  <c r="H1209" i="3"/>
  <c r="H1208" i="3"/>
  <c r="H1207" i="3"/>
  <c r="H1206" i="3"/>
  <c r="N1205" i="3"/>
  <c r="M1205" i="3"/>
  <c r="L1205" i="3"/>
  <c r="K1205" i="3"/>
  <c r="J1205" i="3"/>
  <c r="I1205" i="3"/>
  <c r="H1204" i="3"/>
  <c r="H1203" i="3"/>
  <c r="H1202" i="3"/>
  <c r="H1201" i="3"/>
  <c r="N1200" i="3"/>
  <c r="M1200" i="3"/>
  <c r="L1200" i="3"/>
  <c r="K1200" i="3"/>
  <c r="J1200" i="3"/>
  <c r="I1200" i="3"/>
  <c r="H1199" i="3"/>
  <c r="H1198" i="3"/>
  <c r="H1197" i="3"/>
  <c r="H1196" i="3"/>
  <c r="N1195" i="3"/>
  <c r="M1195" i="3"/>
  <c r="L1195" i="3"/>
  <c r="K1195" i="3"/>
  <c r="J1195" i="3"/>
  <c r="I1195" i="3"/>
  <c r="H1194" i="3"/>
  <c r="H1193" i="3"/>
  <c r="H1192" i="3"/>
  <c r="H1191" i="3"/>
  <c r="N1190" i="3"/>
  <c r="M1190" i="3"/>
  <c r="L1190" i="3"/>
  <c r="K1190" i="3"/>
  <c r="J1190" i="3"/>
  <c r="I1190" i="3"/>
  <c r="H1189" i="3"/>
  <c r="H1188" i="3"/>
  <c r="H1187" i="3"/>
  <c r="H1186" i="3"/>
  <c r="N1185" i="3"/>
  <c r="M1185" i="3"/>
  <c r="L1185" i="3"/>
  <c r="K1185" i="3"/>
  <c r="J1185" i="3"/>
  <c r="I1185" i="3"/>
  <c r="H1184" i="3"/>
  <c r="H1183" i="3"/>
  <c r="H1182" i="3"/>
  <c r="H1181" i="3"/>
  <c r="N1180" i="3"/>
  <c r="M1180" i="3"/>
  <c r="L1180" i="3"/>
  <c r="K1180" i="3"/>
  <c r="J1180" i="3"/>
  <c r="I1180" i="3"/>
  <c r="H1179" i="3"/>
  <c r="H1178" i="3"/>
  <c r="H1177" i="3"/>
  <c r="H1176" i="3"/>
  <c r="N1175" i="3"/>
  <c r="M1175" i="3"/>
  <c r="L1175" i="3"/>
  <c r="K1175" i="3"/>
  <c r="J1175" i="3"/>
  <c r="I1175" i="3"/>
  <c r="H1174" i="3"/>
  <c r="H1173" i="3"/>
  <c r="H1172" i="3"/>
  <c r="H1171" i="3"/>
  <c r="N1170" i="3"/>
  <c r="M1170" i="3"/>
  <c r="L1170" i="3"/>
  <c r="K1170" i="3"/>
  <c r="J1170" i="3"/>
  <c r="I1170" i="3"/>
  <c r="H1169" i="3"/>
  <c r="H1168" i="3"/>
  <c r="H1167" i="3"/>
  <c r="H1166" i="3"/>
  <c r="N1165" i="3"/>
  <c r="M1165" i="3"/>
  <c r="L1165" i="3"/>
  <c r="K1165" i="3"/>
  <c r="J1165" i="3"/>
  <c r="I1165" i="3"/>
  <c r="H1164" i="3"/>
  <c r="H1163" i="3"/>
  <c r="H1162" i="3"/>
  <c r="H1161" i="3"/>
  <c r="N1160" i="3"/>
  <c r="M1160" i="3"/>
  <c r="L1160" i="3"/>
  <c r="K1160" i="3"/>
  <c r="J1160" i="3"/>
  <c r="I1160" i="3"/>
  <c r="H1159" i="3"/>
  <c r="H1158" i="3"/>
  <c r="H1157" i="3"/>
  <c r="H1156" i="3"/>
  <c r="N1155" i="3"/>
  <c r="M1155" i="3"/>
  <c r="L1155" i="3"/>
  <c r="K1155" i="3"/>
  <c r="J1155" i="3"/>
  <c r="I1155" i="3"/>
  <c r="H1154" i="3"/>
  <c r="H1153" i="3"/>
  <c r="H1152" i="3"/>
  <c r="H1151" i="3"/>
  <c r="N1150" i="3"/>
  <c r="M1150" i="3"/>
  <c r="L1150" i="3"/>
  <c r="K1150" i="3"/>
  <c r="J1150" i="3"/>
  <c r="I1150" i="3"/>
  <c r="H1149" i="3"/>
  <c r="H1148" i="3"/>
  <c r="H1147" i="3"/>
  <c r="H1146" i="3"/>
  <c r="N1145" i="3"/>
  <c r="M1145" i="3"/>
  <c r="L1145" i="3"/>
  <c r="K1145" i="3"/>
  <c r="J1145" i="3"/>
  <c r="I1145" i="3"/>
  <c r="H1144" i="3"/>
  <c r="H1143" i="3"/>
  <c r="H1142" i="3"/>
  <c r="H1141" i="3"/>
  <c r="N1140" i="3"/>
  <c r="M1140" i="3"/>
  <c r="L1140" i="3"/>
  <c r="K1140" i="3"/>
  <c r="J1140" i="3"/>
  <c r="I1140" i="3"/>
  <c r="H1139" i="3"/>
  <c r="H1138" i="3"/>
  <c r="H1137" i="3"/>
  <c r="H1136" i="3"/>
  <c r="N1135" i="3"/>
  <c r="M1135" i="3"/>
  <c r="L1135" i="3"/>
  <c r="K1135" i="3"/>
  <c r="J1135" i="3"/>
  <c r="I1135" i="3"/>
  <c r="H1134" i="3"/>
  <c r="H1133" i="3"/>
  <c r="H1132" i="3"/>
  <c r="H1131" i="3"/>
  <c r="N1130" i="3"/>
  <c r="M1130" i="3"/>
  <c r="L1130" i="3"/>
  <c r="K1130" i="3"/>
  <c r="J1130" i="3"/>
  <c r="I1130" i="3"/>
  <c r="H1129" i="3"/>
  <c r="H1128" i="3"/>
  <c r="H1127" i="3"/>
  <c r="H1126" i="3"/>
  <c r="N1125" i="3"/>
  <c r="M1125" i="3"/>
  <c r="L1125" i="3"/>
  <c r="K1125" i="3"/>
  <c r="J1125" i="3"/>
  <c r="I1125" i="3"/>
  <c r="H1124" i="3"/>
  <c r="H1123" i="3"/>
  <c r="H1122" i="3"/>
  <c r="H1121" i="3"/>
  <c r="N1120" i="3"/>
  <c r="M1120" i="3"/>
  <c r="L1120" i="3"/>
  <c r="K1120" i="3"/>
  <c r="J1120" i="3"/>
  <c r="I1120" i="3"/>
  <c r="H1119" i="3"/>
  <c r="H1118" i="3"/>
  <c r="H1117" i="3"/>
  <c r="H1116" i="3"/>
  <c r="N1115" i="3"/>
  <c r="M1115" i="3"/>
  <c r="L1115" i="3"/>
  <c r="K1115" i="3"/>
  <c r="J1115" i="3"/>
  <c r="I1115" i="3"/>
  <c r="H1114" i="3"/>
  <c r="H1113" i="3"/>
  <c r="H1112" i="3"/>
  <c r="H1111" i="3"/>
  <c r="N1110" i="3"/>
  <c r="M1110" i="3"/>
  <c r="L1110" i="3"/>
  <c r="K1110" i="3"/>
  <c r="J1110" i="3"/>
  <c r="I1110" i="3"/>
  <c r="H1109" i="3"/>
  <c r="H1108" i="3"/>
  <c r="H1107" i="3"/>
  <c r="H1106" i="3"/>
  <c r="N1105" i="3"/>
  <c r="M1105" i="3"/>
  <c r="L1105" i="3"/>
  <c r="K1105" i="3"/>
  <c r="J1105" i="3"/>
  <c r="I1105" i="3"/>
  <c r="H1104" i="3"/>
  <c r="H1103" i="3"/>
  <c r="H1102" i="3"/>
  <c r="H1101" i="3"/>
  <c r="N1100" i="3"/>
  <c r="M1100" i="3"/>
  <c r="L1100" i="3"/>
  <c r="K1100" i="3"/>
  <c r="J1100" i="3"/>
  <c r="I1100" i="3"/>
  <c r="H1099" i="3"/>
  <c r="H1098" i="3"/>
  <c r="H1097" i="3"/>
  <c r="H1096" i="3"/>
  <c r="N1095" i="3"/>
  <c r="M1095" i="3"/>
  <c r="L1095" i="3"/>
  <c r="K1095" i="3"/>
  <c r="J1095" i="3"/>
  <c r="I1095" i="3"/>
  <c r="H1094" i="3"/>
  <c r="H1093" i="3"/>
  <c r="H1092" i="3"/>
  <c r="H1091" i="3"/>
  <c r="N1090" i="3"/>
  <c r="M1090" i="3"/>
  <c r="L1090" i="3"/>
  <c r="K1090" i="3"/>
  <c r="J1090" i="3"/>
  <c r="I1090" i="3"/>
  <c r="H1089" i="3"/>
  <c r="H1088" i="3"/>
  <c r="H1087" i="3"/>
  <c r="H1086" i="3"/>
  <c r="N1085" i="3"/>
  <c r="M1085" i="3"/>
  <c r="L1085" i="3"/>
  <c r="K1085" i="3"/>
  <c r="J1085" i="3"/>
  <c r="I1085" i="3"/>
  <c r="H1084" i="3"/>
  <c r="H1083" i="3"/>
  <c r="H1082" i="3"/>
  <c r="H1081" i="3"/>
  <c r="N1080" i="3"/>
  <c r="M1080" i="3"/>
  <c r="L1080" i="3"/>
  <c r="K1080" i="3"/>
  <c r="J1080" i="3"/>
  <c r="I1080" i="3"/>
  <c r="H1079" i="3"/>
  <c r="H1078" i="3"/>
  <c r="H1077" i="3"/>
  <c r="H1076" i="3"/>
  <c r="N1075" i="3"/>
  <c r="M1075" i="3"/>
  <c r="L1075" i="3"/>
  <c r="K1075" i="3"/>
  <c r="J1075" i="3"/>
  <c r="I1075" i="3"/>
  <c r="H1074" i="3"/>
  <c r="H1073" i="3"/>
  <c r="H1072" i="3"/>
  <c r="H1071" i="3"/>
  <c r="N1070" i="3"/>
  <c r="M1070" i="3"/>
  <c r="L1070" i="3"/>
  <c r="K1070" i="3"/>
  <c r="J1070" i="3"/>
  <c r="I1070" i="3"/>
  <c r="H1069" i="3"/>
  <c r="H1068" i="3"/>
  <c r="H1067" i="3"/>
  <c r="H1066" i="3"/>
  <c r="N1065" i="3"/>
  <c r="M1065" i="3"/>
  <c r="L1065" i="3"/>
  <c r="K1065" i="3"/>
  <c r="J1065" i="3"/>
  <c r="I1065" i="3"/>
  <c r="H1064" i="3"/>
  <c r="H1063" i="3"/>
  <c r="H1062" i="3"/>
  <c r="H1061" i="3"/>
  <c r="N1060" i="3"/>
  <c r="M1060" i="3"/>
  <c r="L1060" i="3"/>
  <c r="K1060" i="3"/>
  <c r="J1060" i="3"/>
  <c r="I1060" i="3"/>
  <c r="H1059" i="3"/>
  <c r="H1058" i="3"/>
  <c r="H1057" i="3"/>
  <c r="H1056" i="3"/>
  <c r="N1055" i="3"/>
  <c r="M1055" i="3"/>
  <c r="L1055" i="3"/>
  <c r="K1055" i="3"/>
  <c r="J1055" i="3"/>
  <c r="I1055" i="3"/>
  <c r="H1054" i="3"/>
  <c r="H1053" i="3"/>
  <c r="H1052" i="3"/>
  <c r="H1051" i="3"/>
  <c r="N1050" i="3"/>
  <c r="M1050" i="3"/>
  <c r="L1050" i="3"/>
  <c r="K1050" i="3"/>
  <c r="J1050" i="3"/>
  <c r="I1050" i="3"/>
  <c r="H1049" i="3"/>
  <c r="H1279" i="3" s="1"/>
  <c r="H1048" i="3"/>
  <c r="H1047" i="3"/>
  <c r="H1046" i="3"/>
  <c r="N1045" i="3"/>
  <c r="M1045" i="3"/>
  <c r="L1045" i="3"/>
  <c r="K1045" i="3"/>
  <c r="J1045" i="3"/>
  <c r="J1275" i="3" s="1"/>
  <c r="I1045" i="3"/>
  <c r="H1038" i="3"/>
  <c r="H1037" i="3"/>
  <c r="H1036" i="3"/>
  <c r="H1035" i="3"/>
  <c r="N1034" i="3"/>
  <c r="M1034" i="3"/>
  <c r="L1034" i="3"/>
  <c r="K1034" i="3"/>
  <c r="J1034" i="3"/>
  <c r="I1034" i="3"/>
  <c r="H1033" i="3"/>
  <c r="H1032" i="3"/>
  <c r="H1031" i="3"/>
  <c r="H1030" i="3"/>
  <c r="N1029" i="3"/>
  <c r="M1029" i="3"/>
  <c r="L1029" i="3"/>
  <c r="K1029" i="3"/>
  <c r="J1029" i="3"/>
  <c r="I1029" i="3"/>
  <c r="H1028" i="3"/>
  <c r="H1027" i="3"/>
  <c r="H1026" i="3"/>
  <c r="H1025" i="3"/>
  <c r="N1024" i="3"/>
  <c r="M1024" i="3"/>
  <c r="L1024" i="3"/>
  <c r="K1024" i="3"/>
  <c r="J1024" i="3"/>
  <c r="I1024" i="3"/>
  <c r="H1023" i="3"/>
  <c r="H1022" i="3"/>
  <c r="H1021" i="3"/>
  <c r="H1020" i="3"/>
  <c r="N1019" i="3"/>
  <c r="M1019" i="3"/>
  <c r="L1019" i="3"/>
  <c r="K1019" i="3"/>
  <c r="J1019" i="3"/>
  <c r="I1019" i="3"/>
  <c r="H1018" i="3"/>
  <c r="H1017" i="3"/>
  <c r="H1016" i="3"/>
  <c r="H1015" i="3"/>
  <c r="N1014" i="3"/>
  <c r="M1014" i="3"/>
  <c r="L1014" i="3"/>
  <c r="L1039" i="3" s="1"/>
  <c r="K1014" i="3"/>
  <c r="J1014" i="3"/>
  <c r="I1014" i="3"/>
  <c r="H1007" i="3"/>
  <c r="H1006" i="3"/>
  <c r="H1005" i="3"/>
  <c r="H1004" i="3"/>
  <c r="N1003" i="3"/>
  <c r="M1003" i="3"/>
  <c r="L1003" i="3"/>
  <c r="K1003" i="3"/>
  <c r="J1003" i="3"/>
  <c r="I1003" i="3"/>
  <c r="H1002" i="3"/>
  <c r="H1001" i="3"/>
  <c r="H1000" i="3"/>
  <c r="H999" i="3"/>
  <c r="N998" i="3"/>
  <c r="M998" i="3"/>
  <c r="L998" i="3"/>
  <c r="K998" i="3"/>
  <c r="J998" i="3"/>
  <c r="I998" i="3"/>
  <c r="H997" i="3"/>
  <c r="H996" i="3"/>
  <c r="H995" i="3"/>
  <c r="H994" i="3"/>
  <c r="N993" i="3"/>
  <c r="M993" i="3"/>
  <c r="L993" i="3"/>
  <c r="K993" i="3"/>
  <c r="J993" i="3"/>
  <c r="I993" i="3"/>
  <c r="H992" i="3"/>
  <c r="H991" i="3"/>
  <c r="H990" i="3"/>
  <c r="H989" i="3"/>
  <c r="N988" i="3"/>
  <c r="M988" i="3"/>
  <c r="L988" i="3"/>
  <c r="K988" i="3"/>
  <c r="J988" i="3"/>
  <c r="I988" i="3"/>
  <c r="H987" i="3"/>
  <c r="H986" i="3"/>
  <c r="H985" i="3"/>
  <c r="H984" i="3"/>
  <c r="N983" i="3"/>
  <c r="M983" i="3"/>
  <c r="L983" i="3"/>
  <c r="K983" i="3"/>
  <c r="J983" i="3"/>
  <c r="I983" i="3"/>
  <c r="H982" i="3"/>
  <c r="H981" i="3"/>
  <c r="H980" i="3"/>
  <c r="H979" i="3"/>
  <c r="N978" i="3"/>
  <c r="M978" i="3"/>
  <c r="L978" i="3"/>
  <c r="K978" i="3"/>
  <c r="J978" i="3"/>
  <c r="I978" i="3"/>
  <c r="H977" i="3"/>
  <c r="H976" i="3"/>
  <c r="H975" i="3"/>
  <c r="H974" i="3"/>
  <c r="N973" i="3"/>
  <c r="M973" i="3"/>
  <c r="L973" i="3"/>
  <c r="K973" i="3"/>
  <c r="J973" i="3"/>
  <c r="I973" i="3"/>
  <c r="H972" i="3"/>
  <c r="H971" i="3"/>
  <c r="H970" i="3"/>
  <c r="H969" i="3"/>
  <c r="N968" i="3"/>
  <c r="M968" i="3"/>
  <c r="L968" i="3"/>
  <c r="K968" i="3"/>
  <c r="J968" i="3"/>
  <c r="I968" i="3"/>
  <c r="H967" i="3"/>
  <c r="H966" i="3"/>
  <c r="H965" i="3"/>
  <c r="H964" i="3"/>
  <c r="N963" i="3"/>
  <c r="M963" i="3"/>
  <c r="L963" i="3"/>
  <c r="K963" i="3"/>
  <c r="J963" i="3"/>
  <c r="I963" i="3"/>
  <c r="H962" i="3"/>
  <c r="H961" i="3"/>
  <c r="H960" i="3"/>
  <c r="H959" i="3"/>
  <c r="N958" i="3"/>
  <c r="M958" i="3"/>
  <c r="L958" i="3"/>
  <c r="K958" i="3"/>
  <c r="J958" i="3"/>
  <c r="I958" i="3"/>
  <c r="H957" i="3"/>
  <c r="H956" i="3"/>
  <c r="H955" i="3"/>
  <c r="H954" i="3"/>
  <c r="N953" i="3"/>
  <c r="M953" i="3"/>
  <c r="L953" i="3"/>
  <c r="K953" i="3"/>
  <c r="J953" i="3"/>
  <c r="I953" i="3"/>
  <c r="H952" i="3"/>
  <c r="H951" i="3"/>
  <c r="H950" i="3"/>
  <c r="H949" i="3"/>
  <c r="N948" i="3"/>
  <c r="M948" i="3"/>
  <c r="L948" i="3"/>
  <c r="K948" i="3"/>
  <c r="J948" i="3"/>
  <c r="I948" i="3"/>
  <c r="H947" i="3"/>
  <c r="H946" i="3"/>
  <c r="H945" i="3"/>
  <c r="H944" i="3"/>
  <c r="N943" i="3"/>
  <c r="M943" i="3"/>
  <c r="L943" i="3"/>
  <c r="K943" i="3"/>
  <c r="J943" i="3"/>
  <c r="I943" i="3"/>
  <c r="H942" i="3"/>
  <c r="H941" i="3"/>
  <c r="H940" i="3"/>
  <c r="H939" i="3"/>
  <c r="N938" i="3"/>
  <c r="M938" i="3"/>
  <c r="L938" i="3"/>
  <c r="K938" i="3"/>
  <c r="J938" i="3"/>
  <c r="I938" i="3"/>
  <c r="H937" i="3"/>
  <c r="H936" i="3"/>
  <c r="H935" i="3"/>
  <c r="H934" i="3"/>
  <c r="N933" i="3"/>
  <c r="M933" i="3"/>
  <c r="L933" i="3"/>
  <c r="K933" i="3"/>
  <c r="J933" i="3"/>
  <c r="I933" i="3"/>
  <c r="H932" i="3"/>
  <c r="H931" i="3"/>
  <c r="H930" i="3"/>
  <c r="H929" i="3"/>
  <c r="N928" i="3"/>
  <c r="M928" i="3"/>
  <c r="L928" i="3"/>
  <c r="K928" i="3"/>
  <c r="J928" i="3"/>
  <c r="I928" i="3"/>
  <c r="H927" i="3"/>
  <c r="H926" i="3"/>
  <c r="H925" i="3"/>
  <c r="H924" i="3"/>
  <c r="N923" i="3"/>
  <c r="M923" i="3"/>
  <c r="L923" i="3"/>
  <c r="K923" i="3"/>
  <c r="J923" i="3"/>
  <c r="I923" i="3"/>
  <c r="H922" i="3"/>
  <c r="H921" i="3"/>
  <c r="H920" i="3"/>
  <c r="H919" i="3"/>
  <c r="N918" i="3"/>
  <c r="M918" i="3"/>
  <c r="L918" i="3"/>
  <c r="K918" i="3"/>
  <c r="J918" i="3"/>
  <c r="I918" i="3"/>
  <c r="H917" i="3"/>
  <c r="H916" i="3"/>
  <c r="H915" i="3"/>
  <c r="H914" i="3"/>
  <c r="N913" i="3"/>
  <c r="M913" i="3"/>
  <c r="L913" i="3"/>
  <c r="K913" i="3"/>
  <c r="J913" i="3"/>
  <c r="I913" i="3"/>
  <c r="H912" i="3"/>
  <c r="H911" i="3"/>
  <c r="H910" i="3"/>
  <c r="H909" i="3"/>
  <c r="N908" i="3"/>
  <c r="M908" i="3"/>
  <c r="L908" i="3"/>
  <c r="K908" i="3"/>
  <c r="J908" i="3"/>
  <c r="I908" i="3"/>
  <c r="H907" i="3"/>
  <c r="H906" i="3"/>
  <c r="H905" i="3"/>
  <c r="H904" i="3"/>
  <c r="N903" i="3"/>
  <c r="M903" i="3"/>
  <c r="L903" i="3"/>
  <c r="K903" i="3"/>
  <c r="J903" i="3"/>
  <c r="I903" i="3"/>
  <c r="H902" i="3"/>
  <c r="H901" i="3"/>
  <c r="H900" i="3"/>
  <c r="H899" i="3"/>
  <c r="N898" i="3"/>
  <c r="M898" i="3"/>
  <c r="L898" i="3"/>
  <c r="K898" i="3"/>
  <c r="J898" i="3"/>
  <c r="I898" i="3"/>
  <c r="H897" i="3"/>
  <c r="H896" i="3"/>
  <c r="H895" i="3"/>
  <c r="H894" i="3"/>
  <c r="N893" i="3"/>
  <c r="M893" i="3"/>
  <c r="L893" i="3"/>
  <c r="K893" i="3"/>
  <c r="J893" i="3"/>
  <c r="I893" i="3"/>
  <c r="H892" i="3"/>
  <c r="H891" i="3"/>
  <c r="H890" i="3"/>
  <c r="H889" i="3"/>
  <c r="N888" i="3"/>
  <c r="M888" i="3"/>
  <c r="L888" i="3"/>
  <c r="K888" i="3"/>
  <c r="J888" i="3"/>
  <c r="I888" i="3"/>
  <c r="H887" i="3"/>
  <c r="H886" i="3"/>
  <c r="H885" i="3"/>
  <c r="H884" i="3"/>
  <c r="N883" i="3"/>
  <c r="M883" i="3"/>
  <c r="L883" i="3"/>
  <c r="K883" i="3"/>
  <c r="J883" i="3"/>
  <c r="I883" i="3"/>
  <c r="H882" i="3"/>
  <c r="H881" i="3"/>
  <c r="H880" i="3"/>
  <c r="H879" i="3"/>
  <c r="N878" i="3"/>
  <c r="M878" i="3"/>
  <c r="L878" i="3"/>
  <c r="K878" i="3"/>
  <c r="J878" i="3"/>
  <c r="I878" i="3"/>
  <c r="H877" i="3"/>
  <c r="H876" i="3"/>
  <c r="H875" i="3"/>
  <c r="H874" i="3"/>
  <c r="N873" i="3"/>
  <c r="M873" i="3"/>
  <c r="L873" i="3"/>
  <c r="K873" i="3"/>
  <c r="J873" i="3"/>
  <c r="I873" i="3"/>
  <c r="H872" i="3"/>
  <c r="H871" i="3"/>
  <c r="H870" i="3"/>
  <c r="H869" i="3"/>
  <c r="N868" i="3"/>
  <c r="M868" i="3"/>
  <c r="L868" i="3"/>
  <c r="K868" i="3"/>
  <c r="J868" i="3"/>
  <c r="I868" i="3"/>
  <c r="H867" i="3"/>
  <c r="H866" i="3"/>
  <c r="H865" i="3"/>
  <c r="H864" i="3"/>
  <c r="N863" i="3"/>
  <c r="N1008" i="3" s="1"/>
  <c r="M863" i="3"/>
  <c r="L863" i="3"/>
  <c r="K863" i="3"/>
  <c r="J863" i="3"/>
  <c r="I863" i="3"/>
  <c r="H856" i="3"/>
  <c r="H855" i="3"/>
  <c r="H854" i="3"/>
  <c r="H853" i="3"/>
  <c r="N852" i="3"/>
  <c r="M852" i="3"/>
  <c r="L852" i="3"/>
  <c r="K852" i="3"/>
  <c r="J852" i="3"/>
  <c r="I852" i="3"/>
  <c r="H851" i="3"/>
  <c r="H850" i="3"/>
  <c r="H849" i="3"/>
  <c r="H848" i="3"/>
  <c r="N847" i="3"/>
  <c r="M847" i="3"/>
  <c r="L847" i="3"/>
  <c r="K847" i="3"/>
  <c r="J847" i="3"/>
  <c r="I847" i="3"/>
  <c r="H846" i="3"/>
  <c r="H845" i="3"/>
  <c r="H844" i="3"/>
  <c r="H843" i="3"/>
  <c r="N842" i="3"/>
  <c r="M842" i="3"/>
  <c r="L842" i="3"/>
  <c r="K842" i="3"/>
  <c r="J842" i="3"/>
  <c r="I842" i="3"/>
  <c r="H841" i="3"/>
  <c r="H840" i="3"/>
  <c r="H839" i="3"/>
  <c r="H838" i="3"/>
  <c r="N837" i="3"/>
  <c r="M837" i="3"/>
  <c r="L837" i="3"/>
  <c r="K837" i="3"/>
  <c r="J837" i="3"/>
  <c r="I837" i="3"/>
  <c r="H836" i="3"/>
  <c r="H835" i="3"/>
  <c r="H834" i="3"/>
  <c r="H833" i="3"/>
  <c r="N832" i="3"/>
  <c r="M832" i="3"/>
  <c r="L832" i="3"/>
  <c r="K832" i="3"/>
  <c r="J832" i="3"/>
  <c r="I832" i="3"/>
  <c r="H831" i="3"/>
  <c r="H830" i="3"/>
  <c r="H829" i="3"/>
  <c r="H828" i="3"/>
  <c r="N827" i="3"/>
  <c r="M827" i="3"/>
  <c r="L827" i="3"/>
  <c r="K827" i="3"/>
  <c r="J827" i="3"/>
  <c r="I827" i="3"/>
  <c r="H826" i="3"/>
  <c r="H825" i="3"/>
  <c r="H824" i="3"/>
  <c r="H823" i="3"/>
  <c r="N822" i="3"/>
  <c r="M822" i="3"/>
  <c r="L822" i="3"/>
  <c r="K822" i="3"/>
  <c r="J822" i="3"/>
  <c r="I822" i="3"/>
  <c r="H821" i="3"/>
  <c r="H820" i="3"/>
  <c r="H819" i="3"/>
  <c r="H818" i="3"/>
  <c r="N817" i="3"/>
  <c r="M817" i="3"/>
  <c r="L817" i="3"/>
  <c r="K817" i="3"/>
  <c r="J817" i="3"/>
  <c r="I817" i="3"/>
  <c r="H816" i="3"/>
  <c r="H815" i="3"/>
  <c r="H814" i="3"/>
  <c r="H813" i="3"/>
  <c r="N812" i="3"/>
  <c r="M812" i="3"/>
  <c r="L812" i="3"/>
  <c r="K812" i="3"/>
  <c r="J812" i="3"/>
  <c r="I812" i="3"/>
  <c r="H811" i="3"/>
  <c r="H810" i="3"/>
  <c r="H809" i="3"/>
  <c r="H808" i="3"/>
  <c r="N807" i="3"/>
  <c r="M807" i="3"/>
  <c r="L807" i="3"/>
  <c r="K807" i="3"/>
  <c r="J807" i="3"/>
  <c r="I807" i="3"/>
  <c r="H806" i="3"/>
  <c r="H805" i="3"/>
  <c r="H804" i="3"/>
  <c r="H803" i="3"/>
  <c r="N802" i="3"/>
  <c r="M802" i="3"/>
  <c r="L802" i="3"/>
  <c r="K802" i="3"/>
  <c r="J802" i="3"/>
  <c r="I802" i="3"/>
  <c r="H801" i="3"/>
  <c r="H800" i="3"/>
  <c r="H799" i="3"/>
  <c r="H798" i="3"/>
  <c r="N797" i="3"/>
  <c r="M797" i="3"/>
  <c r="L797" i="3"/>
  <c r="K797" i="3"/>
  <c r="J797" i="3"/>
  <c r="I797" i="3"/>
  <c r="H796" i="3"/>
  <c r="H795" i="3"/>
  <c r="H794" i="3"/>
  <c r="H793" i="3"/>
  <c r="N792" i="3"/>
  <c r="M792" i="3"/>
  <c r="L792" i="3"/>
  <c r="K792" i="3"/>
  <c r="J792" i="3"/>
  <c r="I792" i="3"/>
  <c r="H791" i="3"/>
  <c r="H790" i="3"/>
  <c r="H789" i="3"/>
  <c r="H788" i="3"/>
  <c r="N787" i="3"/>
  <c r="M787" i="3"/>
  <c r="L787" i="3"/>
  <c r="K787" i="3"/>
  <c r="J787" i="3"/>
  <c r="I787" i="3"/>
  <c r="H786" i="3"/>
  <c r="H785" i="3"/>
  <c r="H784" i="3"/>
  <c r="H783" i="3"/>
  <c r="N782" i="3"/>
  <c r="M782" i="3"/>
  <c r="L782" i="3"/>
  <c r="K782" i="3"/>
  <c r="J782" i="3"/>
  <c r="I782" i="3"/>
  <c r="H781" i="3"/>
  <c r="H780" i="3"/>
  <c r="H779" i="3"/>
  <c r="H778" i="3"/>
  <c r="N777" i="3"/>
  <c r="M777" i="3"/>
  <c r="L777" i="3"/>
  <c r="K777" i="3"/>
  <c r="J777" i="3"/>
  <c r="I777" i="3"/>
  <c r="H776" i="3"/>
  <c r="H775" i="3"/>
  <c r="H774" i="3"/>
  <c r="H773" i="3"/>
  <c r="N772" i="3"/>
  <c r="M772" i="3"/>
  <c r="L772" i="3"/>
  <c r="K772" i="3"/>
  <c r="J772" i="3"/>
  <c r="I772" i="3"/>
  <c r="H771" i="3"/>
  <c r="H770" i="3"/>
  <c r="H769" i="3"/>
  <c r="H768" i="3"/>
  <c r="N767" i="3"/>
  <c r="M767" i="3"/>
  <c r="L767" i="3"/>
  <c r="K767" i="3"/>
  <c r="J767" i="3"/>
  <c r="I767" i="3"/>
  <c r="H766" i="3"/>
  <c r="H765" i="3"/>
  <c r="H764" i="3"/>
  <c r="H763" i="3"/>
  <c r="N762" i="3"/>
  <c r="M762" i="3"/>
  <c r="L762" i="3"/>
  <c r="K762" i="3"/>
  <c r="J762" i="3"/>
  <c r="I762" i="3"/>
  <c r="H761" i="3"/>
  <c r="H760" i="3"/>
  <c r="H759" i="3"/>
  <c r="H758" i="3"/>
  <c r="N757" i="3"/>
  <c r="M757" i="3"/>
  <c r="L757" i="3"/>
  <c r="K757" i="3"/>
  <c r="J757" i="3"/>
  <c r="I757" i="3"/>
  <c r="H756" i="3"/>
  <c r="H755" i="3"/>
  <c r="H754" i="3"/>
  <c r="H753" i="3"/>
  <c r="N752" i="3"/>
  <c r="M752" i="3"/>
  <c r="L752" i="3"/>
  <c r="K752" i="3"/>
  <c r="J752" i="3"/>
  <c r="I752" i="3"/>
  <c r="H751" i="3"/>
  <c r="H750" i="3"/>
  <c r="H749" i="3"/>
  <c r="H748" i="3"/>
  <c r="N747" i="3"/>
  <c r="M747" i="3"/>
  <c r="L747" i="3"/>
  <c r="K747" i="3"/>
  <c r="J747" i="3"/>
  <c r="I747" i="3"/>
  <c r="H746" i="3"/>
  <c r="H745" i="3"/>
  <c r="H744" i="3"/>
  <c r="H743" i="3"/>
  <c r="N742" i="3"/>
  <c r="M742" i="3"/>
  <c r="L742" i="3"/>
  <c r="K742" i="3"/>
  <c r="J742" i="3"/>
  <c r="I742" i="3"/>
  <c r="H741" i="3"/>
  <c r="H740" i="3"/>
  <c r="H739" i="3"/>
  <c r="H738" i="3"/>
  <c r="N737" i="3"/>
  <c r="N857" i="3" s="1"/>
  <c r="M737" i="3"/>
  <c r="L737" i="3"/>
  <c r="K737" i="3"/>
  <c r="J737" i="3"/>
  <c r="I737" i="3"/>
  <c r="H730" i="3"/>
  <c r="H729" i="3"/>
  <c r="H728" i="3"/>
  <c r="H727" i="3"/>
  <c r="N726" i="3"/>
  <c r="M726" i="3"/>
  <c r="L726" i="3"/>
  <c r="K726" i="3"/>
  <c r="J726" i="3"/>
  <c r="I726" i="3"/>
  <c r="H725" i="3"/>
  <c r="H724" i="3"/>
  <c r="H723" i="3"/>
  <c r="H722" i="3"/>
  <c r="N721" i="3"/>
  <c r="M721" i="3"/>
  <c r="L721" i="3"/>
  <c r="K721" i="3"/>
  <c r="J721" i="3"/>
  <c r="I721" i="3"/>
  <c r="H720" i="3"/>
  <c r="H719" i="3"/>
  <c r="H718" i="3"/>
  <c r="H717" i="3"/>
  <c r="N716" i="3"/>
  <c r="M716" i="3"/>
  <c r="L716" i="3"/>
  <c r="K716" i="3"/>
  <c r="J716" i="3"/>
  <c r="I716" i="3"/>
  <c r="H715" i="3"/>
  <c r="H714" i="3"/>
  <c r="H713" i="3"/>
  <c r="H712" i="3"/>
  <c r="N711" i="3"/>
  <c r="M711" i="3"/>
  <c r="L711" i="3"/>
  <c r="K711" i="3"/>
  <c r="J711" i="3"/>
  <c r="I711" i="3"/>
  <c r="H710" i="3"/>
  <c r="H709" i="3"/>
  <c r="H708" i="3"/>
  <c r="H733" i="3" s="1"/>
  <c r="H707" i="3"/>
  <c r="N706" i="3"/>
  <c r="M706" i="3"/>
  <c r="L706" i="3"/>
  <c r="K706" i="3"/>
  <c r="J706" i="3"/>
  <c r="I706" i="3"/>
  <c r="H699" i="3"/>
  <c r="H698" i="3"/>
  <c r="H697" i="3"/>
  <c r="H696" i="3"/>
  <c r="N695" i="3"/>
  <c r="M695" i="3"/>
  <c r="L695" i="3"/>
  <c r="K695" i="3"/>
  <c r="J695" i="3"/>
  <c r="I695" i="3"/>
  <c r="H694" i="3"/>
  <c r="H693" i="3"/>
  <c r="H692" i="3"/>
  <c r="H691" i="3"/>
  <c r="N690" i="3"/>
  <c r="M690" i="3"/>
  <c r="L690" i="3"/>
  <c r="K690" i="3"/>
  <c r="J690" i="3"/>
  <c r="I690" i="3"/>
  <c r="H689" i="3"/>
  <c r="H688" i="3"/>
  <c r="H687" i="3"/>
  <c r="H686" i="3"/>
  <c r="N685" i="3"/>
  <c r="M685" i="3"/>
  <c r="L685" i="3"/>
  <c r="K685" i="3"/>
  <c r="J685" i="3"/>
  <c r="I685" i="3"/>
  <c r="H684" i="3"/>
  <c r="H683" i="3"/>
  <c r="H682" i="3"/>
  <c r="H681" i="3"/>
  <c r="N680" i="3"/>
  <c r="M680" i="3"/>
  <c r="L680" i="3"/>
  <c r="K680" i="3"/>
  <c r="J680" i="3"/>
  <c r="I680" i="3"/>
  <c r="H679" i="3"/>
  <c r="H678" i="3"/>
  <c r="H677" i="3"/>
  <c r="H676" i="3"/>
  <c r="N675" i="3"/>
  <c r="M675" i="3"/>
  <c r="L675" i="3"/>
  <c r="K675" i="3"/>
  <c r="J675" i="3"/>
  <c r="I675" i="3"/>
  <c r="H674" i="3"/>
  <c r="H673" i="3"/>
  <c r="H672" i="3"/>
  <c r="H671" i="3"/>
  <c r="N670" i="3"/>
  <c r="M670" i="3"/>
  <c r="L670" i="3"/>
  <c r="K670" i="3"/>
  <c r="J670" i="3"/>
  <c r="I670" i="3"/>
  <c r="H669" i="3"/>
  <c r="H668" i="3"/>
  <c r="H667" i="3"/>
  <c r="H666" i="3"/>
  <c r="N665" i="3"/>
  <c r="M665" i="3"/>
  <c r="L665" i="3"/>
  <c r="K665" i="3"/>
  <c r="J665" i="3"/>
  <c r="I665" i="3"/>
  <c r="H664" i="3"/>
  <c r="H663" i="3"/>
  <c r="H662" i="3"/>
  <c r="H661" i="3"/>
  <c r="N660" i="3"/>
  <c r="M660" i="3"/>
  <c r="L660" i="3"/>
  <c r="K660" i="3"/>
  <c r="J660" i="3"/>
  <c r="I660" i="3"/>
  <c r="H659" i="3"/>
  <c r="H658" i="3"/>
  <c r="H657" i="3"/>
  <c r="H656" i="3"/>
  <c r="N655" i="3"/>
  <c r="M655" i="3"/>
  <c r="L655" i="3"/>
  <c r="K655" i="3"/>
  <c r="J655" i="3"/>
  <c r="I655" i="3"/>
  <c r="H654" i="3"/>
  <c r="H653" i="3"/>
  <c r="H652" i="3"/>
  <c r="H651" i="3"/>
  <c r="N650" i="3"/>
  <c r="M650" i="3"/>
  <c r="L650" i="3"/>
  <c r="K650" i="3"/>
  <c r="J650" i="3"/>
  <c r="I650" i="3"/>
  <c r="H649" i="3"/>
  <c r="H648" i="3"/>
  <c r="H647" i="3"/>
  <c r="H646" i="3"/>
  <c r="N645" i="3"/>
  <c r="M645" i="3"/>
  <c r="L645" i="3"/>
  <c r="K645" i="3"/>
  <c r="J645" i="3"/>
  <c r="I645" i="3"/>
  <c r="H644" i="3"/>
  <c r="H643" i="3"/>
  <c r="H642" i="3"/>
  <c r="H641" i="3"/>
  <c r="N640" i="3"/>
  <c r="M640" i="3"/>
  <c r="L640" i="3"/>
  <c r="K640" i="3"/>
  <c r="J640" i="3"/>
  <c r="I640" i="3"/>
  <c r="H639" i="3"/>
  <c r="H638" i="3"/>
  <c r="H637" i="3"/>
  <c r="H636" i="3"/>
  <c r="N635" i="3"/>
  <c r="M635" i="3"/>
  <c r="L635" i="3"/>
  <c r="K635" i="3"/>
  <c r="J635" i="3"/>
  <c r="I635" i="3"/>
  <c r="H634" i="3"/>
  <c r="H633" i="3"/>
  <c r="H632" i="3"/>
  <c r="H631" i="3"/>
  <c r="N630" i="3"/>
  <c r="M630" i="3"/>
  <c r="L630" i="3"/>
  <c r="K630" i="3"/>
  <c r="J630" i="3"/>
  <c r="I630" i="3"/>
  <c r="H629" i="3"/>
  <c r="H628" i="3"/>
  <c r="H627" i="3"/>
  <c r="H626" i="3"/>
  <c r="N625" i="3"/>
  <c r="M625" i="3"/>
  <c r="L625" i="3"/>
  <c r="K625" i="3"/>
  <c r="J625" i="3"/>
  <c r="I625" i="3"/>
  <c r="H624" i="3"/>
  <c r="H623" i="3"/>
  <c r="H622" i="3"/>
  <c r="H621" i="3"/>
  <c r="N620" i="3"/>
  <c r="M620" i="3"/>
  <c r="L620" i="3"/>
  <c r="K620" i="3"/>
  <c r="J620" i="3"/>
  <c r="I620" i="3"/>
  <c r="H619" i="3"/>
  <c r="H618" i="3"/>
  <c r="H617" i="3"/>
  <c r="H616" i="3"/>
  <c r="N615" i="3"/>
  <c r="M615" i="3"/>
  <c r="L615" i="3"/>
  <c r="K615" i="3"/>
  <c r="J615" i="3"/>
  <c r="I615" i="3"/>
  <c r="H614" i="3"/>
  <c r="H613" i="3"/>
  <c r="H612" i="3"/>
  <c r="H611" i="3"/>
  <c r="N610" i="3"/>
  <c r="M610" i="3"/>
  <c r="L610" i="3"/>
  <c r="K610" i="3"/>
  <c r="J610" i="3"/>
  <c r="I610" i="3"/>
  <c r="H609" i="3"/>
  <c r="H608" i="3"/>
  <c r="H607" i="3"/>
  <c r="H606" i="3"/>
  <c r="N605" i="3"/>
  <c r="M605" i="3"/>
  <c r="L605" i="3"/>
  <c r="K605" i="3"/>
  <c r="J605" i="3"/>
  <c r="I605" i="3"/>
  <c r="H604" i="3"/>
  <c r="H603" i="3"/>
  <c r="H602" i="3"/>
  <c r="H601" i="3"/>
  <c r="N600" i="3"/>
  <c r="M600" i="3"/>
  <c r="L600" i="3"/>
  <c r="K600" i="3"/>
  <c r="J600" i="3"/>
  <c r="I600" i="3"/>
  <c r="H599" i="3"/>
  <c r="H598" i="3"/>
  <c r="H597" i="3"/>
  <c r="H596" i="3"/>
  <c r="N595" i="3"/>
  <c r="M595" i="3"/>
  <c r="L595" i="3"/>
  <c r="K595" i="3"/>
  <c r="J595" i="3"/>
  <c r="I595" i="3"/>
  <c r="H594" i="3"/>
  <c r="H593" i="3"/>
  <c r="H592" i="3"/>
  <c r="H591" i="3"/>
  <c r="N590" i="3"/>
  <c r="M590" i="3"/>
  <c r="L590" i="3"/>
  <c r="K590" i="3"/>
  <c r="J590" i="3"/>
  <c r="I590" i="3"/>
  <c r="H589" i="3"/>
  <c r="H588" i="3"/>
  <c r="H587" i="3"/>
  <c r="H586" i="3"/>
  <c r="N585" i="3"/>
  <c r="N700" i="3" s="1"/>
  <c r="M585" i="3"/>
  <c r="L585" i="3"/>
  <c r="K585" i="3"/>
  <c r="J585" i="3"/>
  <c r="I585" i="3"/>
  <c r="H578" i="3"/>
  <c r="H577" i="3"/>
  <c r="H576" i="3"/>
  <c r="H575" i="3"/>
  <c r="N574" i="3"/>
  <c r="M574" i="3"/>
  <c r="L574" i="3"/>
  <c r="K574" i="3"/>
  <c r="J574" i="3"/>
  <c r="I574" i="3"/>
  <c r="H573" i="3"/>
  <c r="H572" i="3"/>
  <c r="H571" i="3"/>
  <c r="H570" i="3"/>
  <c r="N569" i="3"/>
  <c r="M569" i="3"/>
  <c r="L569" i="3"/>
  <c r="K569" i="3"/>
  <c r="J569" i="3"/>
  <c r="I569" i="3"/>
  <c r="H568" i="3"/>
  <c r="H567" i="3"/>
  <c r="H566" i="3"/>
  <c r="H565" i="3"/>
  <c r="N564" i="3"/>
  <c r="M564" i="3"/>
  <c r="L564" i="3"/>
  <c r="K564" i="3"/>
  <c r="J564" i="3"/>
  <c r="I564" i="3"/>
  <c r="H563" i="3"/>
  <c r="H562" i="3"/>
  <c r="H561" i="3"/>
  <c r="H560" i="3"/>
  <c r="N559" i="3"/>
  <c r="M559" i="3"/>
  <c r="L559" i="3"/>
  <c r="K559" i="3"/>
  <c r="J559" i="3"/>
  <c r="I559" i="3"/>
  <c r="H558" i="3"/>
  <c r="H557" i="3"/>
  <c r="H556" i="3"/>
  <c r="H555" i="3"/>
  <c r="N554" i="3"/>
  <c r="M554" i="3"/>
  <c r="L554" i="3"/>
  <c r="K554" i="3"/>
  <c r="J554" i="3"/>
  <c r="I554" i="3"/>
  <c r="H553" i="3"/>
  <c r="H552" i="3"/>
  <c r="H551" i="3"/>
  <c r="H550" i="3"/>
  <c r="N549" i="3"/>
  <c r="M549" i="3"/>
  <c r="L549" i="3"/>
  <c r="K549" i="3"/>
  <c r="J549" i="3"/>
  <c r="I549" i="3"/>
  <c r="H548" i="3"/>
  <c r="H547" i="3"/>
  <c r="H546" i="3"/>
  <c r="H545" i="3"/>
  <c r="N544" i="3"/>
  <c r="M544" i="3"/>
  <c r="L544" i="3"/>
  <c r="K544" i="3"/>
  <c r="J544" i="3"/>
  <c r="I544" i="3"/>
  <c r="H543" i="3"/>
  <c r="H542" i="3"/>
  <c r="H541" i="3"/>
  <c r="H540" i="3"/>
  <c r="N539" i="3"/>
  <c r="M539" i="3"/>
  <c r="L539" i="3"/>
  <c r="K539" i="3"/>
  <c r="J539" i="3"/>
  <c r="I539" i="3"/>
  <c r="H538" i="3"/>
  <c r="H537" i="3"/>
  <c r="H536" i="3"/>
  <c r="H535" i="3"/>
  <c r="N534" i="3"/>
  <c r="M534" i="3"/>
  <c r="L534" i="3"/>
  <c r="K534" i="3"/>
  <c r="J534" i="3"/>
  <c r="I534" i="3"/>
  <c r="H533" i="3"/>
  <c r="H532" i="3"/>
  <c r="H531" i="3"/>
  <c r="H530" i="3"/>
  <c r="N529" i="3"/>
  <c r="M529" i="3"/>
  <c r="L529" i="3"/>
  <c r="K529" i="3"/>
  <c r="J529" i="3"/>
  <c r="I529" i="3"/>
  <c r="H528" i="3"/>
  <c r="H527" i="3"/>
  <c r="H526" i="3"/>
  <c r="H525" i="3"/>
  <c r="N524" i="3"/>
  <c r="M524" i="3"/>
  <c r="L524" i="3"/>
  <c r="K524" i="3"/>
  <c r="J524" i="3"/>
  <c r="I524" i="3"/>
  <c r="H523" i="3"/>
  <c r="H522" i="3"/>
  <c r="H521" i="3"/>
  <c r="H520" i="3"/>
  <c r="N519" i="3"/>
  <c r="M519" i="3"/>
  <c r="L519" i="3"/>
  <c r="K519" i="3"/>
  <c r="J519" i="3"/>
  <c r="I519" i="3"/>
  <c r="H518" i="3"/>
  <c r="H517" i="3"/>
  <c r="H516" i="3"/>
  <c r="H515" i="3"/>
  <c r="N514" i="3"/>
  <c r="M514" i="3"/>
  <c r="L514" i="3"/>
  <c r="K514" i="3"/>
  <c r="J514" i="3"/>
  <c r="I514" i="3"/>
  <c r="H513" i="3"/>
  <c r="H512" i="3"/>
  <c r="H511" i="3"/>
  <c r="H510" i="3"/>
  <c r="N509" i="3"/>
  <c r="M509" i="3"/>
  <c r="L509" i="3"/>
  <c r="K509" i="3"/>
  <c r="J509" i="3"/>
  <c r="I509" i="3"/>
  <c r="H508" i="3"/>
  <c r="H507" i="3"/>
  <c r="H506" i="3"/>
  <c r="H505" i="3"/>
  <c r="N504" i="3"/>
  <c r="M504" i="3"/>
  <c r="L504" i="3"/>
  <c r="K504" i="3"/>
  <c r="J504" i="3"/>
  <c r="I504" i="3"/>
  <c r="H503" i="3"/>
  <c r="H502" i="3"/>
  <c r="H501" i="3"/>
  <c r="H500" i="3"/>
  <c r="N499" i="3"/>
  <c r="N579" i="3" s="1"/>
  <c r="M499" i="3"/>
  <c r="L499" i="3"/>
  <c r="K499" i="3"/>
  <c r="J499" i="3"/>
  <c r="I499" i="3"/>
  <c r="H492" i="3"/>
  <c r="H491" i="3"/>
  <c r="H490" i="3"/>
  <c r="H489" i="3"/>
  <c r="N488" i="3"/>
  <c r="M488" i="3"/>
  <c r="L488" i="3"/>
  <c r="K488" i="3"/>
  <c r="J488" i="3"/>
  <c r="I488" i="3"/>
  <c r="H487" i="3"/>
  <c r="H486" i="3"/>
  <c r="H485" i="3"/>
  <c r="H484" i="3"/>
  <c r="N483" i="3"/>
  <c r="M483" i="3"/>
  <c r="L483" i="3"/>
  <c r="K483" i="3"/>
  <c r="J483" i="3"/>
  <c r="I483" i="3"/>
  <c r="H482" i="3"/>
  <c r="H481" i="3"/>
  <c r="H480" i="3"/>
  <c r="H479" i="3"/>
  <c r="N478" i="3"/>
  <c r="M478" i="3"/>
  <c r="L478" i="3"/>
  <c r="K478" i="3"/>
  <c r="J478" i="3"/>
  <c r="I478" i="3"/>
  <c r="H477" i="3"/>
  <c r="H476" i="3"/>
  <c r="H475" i="3"/>
  <c r="H474" i="3"/>
  <c r="N473" i="3"/>
  <c r="M473" i="3"/>
  <c r="L473" i="3"/>
  <c r="K473" i="3"/>
  <c r="J473" i="3"/>
  <c r="I473" i="3"/>
  <c r="H472" i="3"/>
  <c r="H471" i="3"/>
  <c r="H470" i="3"/>
  <c r="H469" i="3"/>
  <c r="N468" i="3"/>
  <c r="M468" i="3"/>
  <c r="L468" i="3"/>
  <c r="K468" i="3"/>
  <c r="J468" i="3"/>
  <c r="I468" i="3"/>
  <c r="H467" i="3"/>
  <c r="H466" i="3"/>
  <c r="H465" i="3"/>
  <c r="H464" i="3"/>
  <c r="N463" i="3"/>
  <c r="M463" i="3"/>
  <c r="L463" i="3"/>
  <c r="K463" i="3"/>
  <c r="J463" i="3"/>
  <c r="I463" i="3"/>
  <c r="H462" i="3"/>
  <c r="H461" i="3"/>
  <c r="H460" i="3"/>
  <c r="H459" i="3"/>
  <c r="N458" i="3"/>
  <c r="M458" i="3"/>
  <c r="L458" i="3"/>
  <c r="K458" i="3"/>
  <c r="J458" i="3"/>
  <c r="I458" i="3"/>
  <c r="H457" i="3"/>
  <c r="H456" i="3"/>
  <c r="H455" i="3"/>
  <c r="H454" i="3"/>
  <c r="N453" i="3"/>
  <c r="M453" i="3"/>
  <c r="L453" i="3"/>
  <c r="K453" i="3"/>
  <c r="J453" i="3"/>
  <c r="I453" i="3"/>
  <c r="H452" i="3"/>
  <c r="H451" i="3"/>
  <c r="H450" i="3"/>
  <c r="H449" i="3"/>
  <c r="N448" i="3"/>
  <c r="M448" i="3"/>
  <c r="L448" i="3"/>
  <c r="K448" i="3"/>
  <c r="J448" i="3"/>
  <c r="I448" i="3"/>
  <c r="H447" i="3"/>
  <c r="H446" i="3"/>
  <c r="H445" i="3"/>
  <c r="H444" i="3"/>
  <c r="N443" i="3"/>
  <c r="M443" i="3"/>
  <c r="L443" i="3"/>
  <c r="K443" i="3"/>
  <c r="J443" i="3"/>
  <c r="I443" i="3"/>
  <c r="H442" i="3"/>
  <c r="H441" i="3"/>
  <c r="H440" i="3"/>
  <c r="H439" i="3"/>
  <c r="N438" i="3"/>
  <c r="M438" i="3"/>
  <c r="L438" i="3"/>
  <c r="K438" i="3"/>
  <c r="J438" i="3"/>
  <c r="I438" i="3"/>
  <c r="H437" i="3"/>
  <c r="H436" i="3"/>
  <c r="H435" i="3"/>
  <c r="H434" i="3"/>
  <c r="N433" i="3"/>
  <c r="M433" i="3"/>
  <c r="L433" i="3"/>
  <c r="K433" i="3"/>
  <c r="J433" i="3"/>
  <c r="I433" i="3"/>
  <c r="H432" i="3"/>
  <c r="H431" i="3"/>
  <c r="H430" i="3"/>
  <c r="H429" i="3"/>
  <c r="N428" i="3"/>
  <c r="M428" i="3"/>
  <c r="L428" i="3"/>
  <c r="K428" i="3"/>
  <c r="J428" i="3"/>
  <c r="I428" i="3"/>
  <c r="H427" i="3"/>
  <c r="H426" i="3"/>
  <c r="H425" i="3"/>
  <c r="H424" i="3"/>
  <c r="N423" i="3"/>
  <c r="M423" i="3"/>
  <c r="L423" i="3"/>
  <c r="K423" i="3"/>
  <c r="J423" i="3"/>
  <c r="I423" i="3"/>
  <c r="H422" i="3"/>
  <c r="H421" i="3"/>
  <c r="H420" i="3"/>
  <c r="H419" i="3"/>
  <c r="N418" i="3"/>
  <c r="M418" i="3"/>
  <c r="L418" i="3"/>
  <c r="K418" i="3"/>
  <c r="J418" i="3"/>
  <c r="I418" i="3"/>
  <c r="H417" i="3"/>
  <c r="H416" i="3"/>
  <c r="H415" i="3"/>
  <c r="H414" i="3"/>
  <c r="N413" i="3"/>
  <c r="M413" i="3"/>
  <c r="L413" i="3"/>
  <c r="K413" i="3"/>
  <c r="J413" i="3"/>
  <c r="I413" i="3"/>
  <c r="H412" i="3"/>
  <c r="H411" i="3"/>
  <c r="H410" i="3"/>
  <c r="H409" i="3"/>
  <c r="N408" i="3"/>
  <c r="M408" i="3"/>
  <c r="L408" i="3"/>
  <c r="K408" i="3"/>
  <c r="J408" i="3"/>
  <c r="I408" i="3"/>
  <c r="H407" i="3"/>
  <c r="H406" i="3"/>
  <c r="H405" i="3"/>
  <c r="H404" i="3"/>
  <c r="N403" i="3"/>
  <c r="M403" i="3"/>
  <c r="L403" i="3"/>
  <c r="K403" i="3"/>
  <c r="J403" i="3"/>
  <c r="I403" i="3"/>
  <c r="H402" i="3"/>
  <c r="H401" i="3"/>
  <c r="H400" i="3"/>
  <c r="H399" i="3"/>
  <c r="N398" i="3"/>
  <c r="M398" i="3"/>
  <c r="L398" i="3"/>
  <c r="K398" i="3"/>
  <c r="J398" i="3"/>
  <c r="I398" i="3"/>
  <c r="H397" i="3"/>
  <c r="H396" i="3"/>
  <c r="H395" i="3"/>
  <c r="H394" i="3"/>
  <c r="N393" i="3"/>
  <c r="M393" i="3"/>
  <c r="L393" i="3"/>
  <c r="K393" i="3"/>
  <c r="J393" i="3"/>
  <c r="I393" i="3"/>
  <c r="H392" i="3"/>
  <c r="H391" i="3"/>
  <c r="H390" i="3"/>
  <c r="H389" i="3"/>
  <c r="N388" i="3"/>
  <c r="M388" i="3"/>
  <c r="L388" i="3"/>
  <c r="K388" i="3"/>
  <c r="J388" i="3"/>
  <c r="I388" i="3"/>
  <c r="H387" i="3"/>
  <c r="H386" i="3"/>
  <c r="H385" i="3"/>
  <c r="H384" i="3"/>
  <c r="N383" i="3"/>
  <c r="M383" i="3"/>
  <c r="L383" i="3"/>
  <c r="K383" i="3"/>
  <c r="J383" i="3"/>
  <c r="I383" i="3"/>
  <c r="H382" i="3"/>
  <c r="H381" i="3"/>
  <c r="H380" i="3"/>
  <c r="H379" i="3"/>
  <c r="N378" i="3"/>
  <c r="M378" i="3"/>
  <c r="L378" i="3"/>
  <c r="K378" i="3"/>
  <c r="J378" i="3"/>
  <c r="I378" i="3"/>
  <c r="H377" i="3"/>
  <c r="H376" i="3"/>
  <c r="H375" i="3"/>
  <c r="H374" i="3"/>
  <c r="N373" i="3"/>
  <c r="M373" i="3"/>
  <c r="L373" i="3"/>
  <c r="K373" i="3"/>
  <c r="J373" i="3"/>
  <c r="I373" i="3"/>
  <c r="H372" i="3"/>
  <c r="H371" i="3"/>
  <c r="H370" i="3"/>
  <c r="H369" i="3"/>
  <c r="N368" i="3"/>
  <c r="M368" i="3"/>
  <c r="L368" i="3"/>
  <c r="K368" i="3"/>
  <c r="J368" i="3"/>
  <c r="I368" i="3"/>
  <c r="H367" i="3"/>
  <c r="H366" i="3"/>
  <c r="H365" i="3"/>
  <c r="H364" i="3"/>
  <c r="N363" i="3"/>
  <c r="M363" i="3"/>
  <c r="L363" i="3"/>
  <c r="K363" i="3"/>
  <c r="J363" i="3"/>
  <c r="I363" i="3"/>
  <c r="H362" i="3"/>
  <c r="H361" i="3"/>
  <c r="H360" i="3"/>
  <c r="H359" i="3"/>
  <c r="N358" i="3"/>
  <c r="M358" i="3"/>
  <c r="L358" i="3"/>
  <c r="K358" i="3"/>
  <c r="J358" i="3"/>
  <c r="I358" i="3"/>
  <c r="H357" i="3"/>
  <c r="H356" i="3"/>
  <c r="H355" i="3"/>
  <c r="H354" i="3"/>
  <c r="N353" i="3"/>
  <c r="M353" i="3"/>
  <c r="L353" i="3"/>
  <c r="K353" i="3"/>
  <c r="J353" i="3"/>
  <c r="I353" i="3"/>
  <c r="H352" i="3"/>
  <c r="H351" i="3"/>
  <c r="H350" i="3"/>
  <c r="H349" i="3"/>
  <c r="N348" i="3"/>
  <c r="M348" i="3"/>
  <c r="L348" i="3"/>
  <c r="K348" i="3"/>
  <c r="J348" i="3"/>
  <c r="I348" i="3"/>
  <c r="H347" i="3"/>
  <c r="H497" i="3" s="1"/>
  <c r="H346" i="3"/>
  <c r="H345" i="3"/>
  <c r="H344" i="3"/>
  <c r="N343" i="3"/>
  <c r="M343" i="3"/>
  <c r="L343" i="3"/>
  <c r="K343" i="3"/>
  <c r="J343" i="3"/>
  <c r="J493" i="3" s="1"/>
  <c r="I343" i="3"/>
  <c r="H336" i="3"/>
  <c r="H335" i="3"/>
  <c r="H334" i="3"/>
  <c r="H333" i="3"/>
  <c r="N332" i="3"/>
  <c r="M332" i="3"/>
  <c r="L332" i="3"/>
  <c r="K332" i="3"/>
  <c r="J332" i="3"/>
  <c r="I332" i="3"/>
  <c r="H331" i="3"/>
  <c r="H330" i="3"/>
  <c r="H329" i="3"/>
  <c r="H328" i="3"/>
  <c r="N327" i="3"/>
  <c r="M327" i="3"/>
  <c r="L327" i="3"/>
  <c r="K327" i="3"/>
  <c r="J327" i="3"/>
  <c r="I327" i="3"/>
  <c r="H326" i="3"/>
  <c r="H325" i="3"/>
  <c r="H324" i="3"/>
  <c r="H323" i="3"/>
  <c r="N322" i="3"/>
  <c r="M322" i="3"/>
  <c r="L322" i="3"/>
  <c r="K322" i="3"/>
  <c r="J322" i="3"/>
  <c r="I322" i="3"/>
  <c r="H321" i="3"/>
  <c r="H320" i="3"/>
  <c r="H319" i="3"/>
  <c r="H318" i="3"/>
  <c r="N317" i="3"/>
  <c r="M317" i="3"/>
  <c r="L317" i="3"/>
  <c r="K317" i="3"/>
  <c r="J317" i="3"/>
  <c r="I317" i="3"/>
  <c r="H316" i="3"/>
  <c r="H315" i="3"/>
  <c r="H314" i="3"/>
  <c r="H313" i="3"/>
  <c r="N312" i="3"/>
  <c r="M312" i="3"/>
  <c r="L312" i="3"/>
  <c r="K312" i="3"/>
  <c r="J312" i="3"/>
  <c r="I312" i="3"/>
  <c r="H311" i="3"/>
  <c r="H310" i="3"/>
  <c r="H309" i="3"/>
  <c r="H308" i="3"/>
  <c r="N307" i="3"/>
  <c r="M307" i="3"/>
  <c r="L307" i="3"/>
  <c r="K307" i="3"/>
  <c r="J307" i="3"/>
  <c r="I307" i="3"/>
  <c r="H306" i="3"/>
  <c r="H305" i="3"/>
  <c r="H304" i="3"/>
  <c r="H339" i="3" s="1"/>
  <c r="H303" i="3"/>
  <c r="N302" i="3"/>
  <c r="M302" i="3"/>
  <c r="L302" i="3"/>
  <c r="K302" i="3"/>
  <c r="J302" i="3"/>
  <c r="I302" i="3"/>
  <c r="H293" i="3"/>
  <c r="H292" i="3"/>
  <c r="N291" i="3"/>
  <c r="M291" i="3"/>
  <c r="L291" i="3"/>
  <c r="K291" i="3"/>
  <c r="J291" i="3"/>
  <c r="I291" i="3"/>
  <c r="H288" i="3"/>
  <c r="H287" i="3"/>
  <c r="N286" i="3"/>
  <c r="M286" i="3"/>
  <c r="L286" i="3"/>
  <c r="K286" i="3"/>
  <c r="J286" i="3"/>
  <c r="I286" i="3"/>
  <c r="H283" i="3"/>
  <c r="H282" i="3"/>
  <c r="N281" i="3"/>
  <c r="M281" i="3"/>
  <c r="L281" i="3"/>
  <c r="K281" i="3"/>
  <c r="J281" i="3"/>
  <c r="I281" i="3"/>
  <c r="H278" i="3"/>
  <c r="H277" i="3"/>
  <c r="N276" i="3"/>
  <c r="M276" i="3"/>
  <c r="L276" i="3"/>
  <c r="K276" i="3"/>
  <c r="J276" i="3"/>
  <c r="I276" i="3"/>
  <c r="H273" i="3"/>
  <c r="H272" i="3"/>
  <c r="N271" i="3"/>
  <c r="M271" i="3"/>
  <c r="L271" i="3"/>
  <c r="K271" i="3"/>
  <c r="J271" i="3"/>
  <c r="I271" i="3"/>
  <c r="H268" i="3"/>
  <c r="H267" i="3"/>
  <c r="N266" i="3"/>
  <c r="M266" i="3"/>
  <c r="L266" i="3"/>
  <c r="K266" i="3"/>
  <c r="J266" i="3"/>
  <c r="I266" i="3"/>
  <c r="H263" i="3"/>
  <c r="H262" i="3"/>
  <c r="N261" i="3"/>
  <c r="M261" i="3"/>
  <c r="L261" i="3"/>
  <c r="K261" i="3"/>
  <c r="J261" i="3"/>
  <c r="I261" i="3"/>
  <c r="H258" i="3"/>
  <c r="H257" i="3"/>
  <c r="N256" i="3"/>
  <c r="M256" i="3"/>
  <c r="L256" i="3"/>
  <c r="K256" i="3"/>
  <c r="J256" i="3"/>
  <c r="I256" i="3"/>
  <c r="H255" i="3"/>
  <c r="H254" i="3"/>
  <c r="H253" i="3"/>
  <c r="H252" i="3"/>
  <c r="N251" i="3"/>
  <c r="M251" i="3"/>
  <c r="L251" i="3"/>
  <c r="K251" i="3"/>
  <c r="J251" i="3"/>
  <c r="I251" i="3"/>
  <c r="H250" i="3"/>
  <c r="H249" i="3"/>
  <c r="H248" i="3"/>
  <c r="H247" i="3"/>
  <c r="N246" i="3"/>
  <c r="M246" i="3"/>
  <c r="L246" i="3"/>
  <c r="K246" i="3"/>
  <c r="J246" i="3"/>
  <c r="I246" i="3"/>
  <c r="H245" i="3"/>
  <c r="H244" i="3"/>
  <c r="H243" i="3"/>
  <c r="H242" i="3"/>
  <c r="N241" i="3"/>
  <c r="M241" i="3"/>
  <c r="L241" i="3"/>
  <c r="K241" i="3"/>
  <c r="J241" i="3"/>
  <c r="I241" i="3"/>
  <c r="H240" i="3"/>
  <c r="H239" i="3"/>
  <c r="H238" i="3"/>
  <c r="H237" i="3"/>
  <c r="N236" i="3"/>
  <c r="M236" i="3"/>
  <c r="L236" i="3"/>
  <c r="K236" i="3"/>
  <c r="J236" i="3"/>
  <c r="I236" i="3"/>
  <c r="H235" i="3"/>
  <c r="H234" i="3"/>
  <c r="H233" i="3"/>
  <c r="H232" i="3"/>
  <c r="M231" i="3"/>
  <c r="L231" i="3"/>
  <c r="K231" i="3"/>
  <c r="J231" i="3"/>
  <c r="I231" i="3"/>
  <c r="H230" i="3"/>
  <c r="H229" i="3"/>
  <c r="H228" i="3"/>
  <c r="H227" i="3"/>
  <c r="N226" i="3"/>
  <c r="M226" i="3"/>
  <c r="L226" i="3"/>
  <c r="K226" i="3"/>
  <c r="J226" i="3"/>
  <c r="I226" i="3"/>
  <c r="H225" i="3"/>
  <c r="H224" i="3"/>
  <c r="H223" i="3"/>
  <c r="H222" i="3"/>
  <c r="N221" i="3"/>
  <c r="M221" i="3"/>
  <c r="L221" i="3"/>
  <c r="K221" i="3"/>
  <c r="J221" i="3"/>
  <c r="I221" i="3"/>
  <c r="H220" i="3"/>
  <c r="H219" i="3"/>
  <c r="H218" i="3"/>
  <c r="H217" i="3"/>
  <c r="N216" i="3"/>
  <c r="M216" i="3"/>
  <c r="L216" i="3"/>
  <c r="K216" i="3"/>
  <c r="J216" i="3"/>
  <c r="I216" i="3"/>
  <c r="H215" i="3"/>
  <c r="H214" i="3"/>
  <c r="H213" i="3"/>
  <c r="H212" i="3"/>
  <c r="N211" i="3"/>
  <c r="M211" i="3"/>
  <c r="L211" i="3"/>
  <c r="K211" i="3"/>
  <c r="J211" i="3"/>
  <c r="I211" i="3"/>
  <c r="H210" i="3"/>
  <c r="H209" i="3"/>
  <c r="H208" i="3"/>
  <c r="H207" i="3"/>
  <c r="N206" i="3"/>
  <c r="M206" i="3"/>
  <c r="L206" i="3"/>
  <c r="K206" i="3"/>
  <c r="J206" i="3"/>
  <c r="I206" i="3"/>
  <c r="H205" i="3"/>
  <c r="H204" i="3"/>
  <c r="H203" i="3"/>
  <c r="H202" i="3"/>
  <c r="N201" i="3"/>
  <c r="M201" i="3"/>
  <c r="L201" i="3"/>
  <c r="K201" i="3"/>
  <c r="J201" i="3"/>
  <c r="I201" i="3"/>
  <c r="H200" i="3"/>
  <c r="H199" i="3"/>
  <c r="H198" i="3"/>
  <c r="H197" i="3"/>
  <c r="N196" i="3"/>
  <c r="M196" i="3"/>
  <c r="L196" i="3"/>
  <c r="K196" i="3"/>
  <c r="J196" i="3"/>
  <c r="I196" i="3"/>
  <c r="H195" i="3"/>
  <c r="H194" i="3"/>
  <c r="H193" i="3"/>
  <c r="H192" i="3"/>
  <c r="N191" i="3"/>
  <c r="M191" i="3"/>
  <c r="L191" i="3"/>
  <c r="K191" i="3"/>
  <c r="J191" i="3"/>
  <c r="I191" i="3"/>
  <c r="H396" i="2"/>
  <c r="H395" i="2"/>
  <c r="H394" i="2"/>
  <c r="H393" i="2"/>
  <c r="N392" i="2"/>
  <c r="M392" i="2"/>
  <c r="L392" i="2"/>
  <c r="K392" i="2"/>
  <c r="J392" i="2"/>
  <c r="I392" i="2"/>
  <c r="H391" i="2"/>
  <c r="H390" i="2"/>
  <c r="H389" i="2"/>
  <c r="H388" i="2"/>
  <c r="N387" i="2"/>
  <c r="M387" i="2"/>
  <c r="L387" i="2"/>
  <c r="K387" i="2"/>
  <c r="J387" i="2"/>
  <c r="I387" i="2"/>
  <c r="H380" i="2"/>
  <c r="H379" i="2"/>
  <c r="H378" i="2"/>
  <c r="H377" i="2"/>
  <c r="N376" i="2"/>
  <c r="M376" i="2"/>
  <c r="L376" i="2"/>
  <c r="K376" i="2"/>
  <c r="J376" i="2"/>
  <c r="I376" i="2"/>
  <c r="H375" i="2"/>
  <c r="H374" i="2"/>
  <c r="H373" i="2"/>
  <c r="H372" i="2"/>
  <c r="N371" i="2"/>
  <c r="M371" i="2"/>
  <c r="L371" i="2"/>
  <c r="K371" i="2"/>
  <c r="J371" i="2"/>
  <c r="I371" i="2"/>
  <c r="H370" i="2"/>
  <c r="H369" i="2"/>
  <c r="H368" i="2"/>
  <c r="H367" i="2"/>
  <c r="N366" i="2"/>
  <c r="M366" i="2"/>
  <c r="L366" i="2"/>
  <c r="K366" i="2"/>
  <c r="J366" i="2"/>
  <c r="I366" i="2"/>
  <c r="H359" i="2"/>
  <c r="H358" i="2"/>
  <c r="H357" i="2"/>
  <c r="H356" i="2"/>
  <c r="N355" i="2"/>
  <c r="M355" i="2"/>
  <c r="L355" i="2"/>
  <c r="K355" i="2"/>
  <c r="J355" i="2"/>
  <c r="I355" i="2"/>
  <c r="H354" i="2"/>
  <c r="H353" i="2"/>
  <c r="H352" i="2"/>
  <c r="H351" i="2"/>
  <c r="H361" i="2" s="1"/>
  <c r="N350" i="2"/>
  <c r="N360" i="2" s="1"/>
  <c r="M350" i="2"/>
  <c r="L350" i="2"/>
  <c r="K350" i="2"/>
  <c r="K360" i="2" s="1"/>
  <c r="J350" i="2"/>
  <c r="I350" i="2"/>
  <c r="H343" i="2"/>
  <c r="H342" i="2"/>
  <c r="H341" i="2"/>
  <c r="H340" i="2"/>
  <c r="N339" i="2"/>
  <c r="M339" i="2"/>
  <c r="L339" i="2"/>
  <c r="K339" i="2"/>
  <c r="J339" i="2"/>
  <c r="I339" i="2"/>
  <c r="H338" i="2"/>
  <c r="H337" i="2"/>
  <c r="H336" i="2"/>
  <c r="H335" i="2"/>
  <c r="N334" i="2"/>
  <c r="M334" i="2"/>
  <c r="L334" i="2"/>
  <c r="K334" i="2"/>
  <c r="J334" i="2"/>
  <c r="I334" i="2"/>
  <c r="H333" i="2"/>
  <c r="H332" i="2"/>
  <c r="H331" i="2"/>
  <c r="H330" i="2"/>
  <c r="N329" i="2"/>
  <c r="M329" i="2"/>
  <c r="L329" i="2"/>
  <c r="K329" i="2"/>
  <c r="J329" i="2"/>
  <c r="I329" i="2"/>
  <c r="H328" i="2"/>
  <c r="H327" i="2"/>
  <c r="H326" i="2"/>
  <c r="H325" i="2"/>
  <c r="N324" i="2"/>
  <c r="M324" i="2"/>
  <c r="L324" i="2"/>
  <c r="K324" i="2"/>
  <c r="J324" i="2"/>
  <c r="I324" i="2"/>
  <c r="H317" i="2"/>
  <c r="H316" i="2"/>
  <c r="H315" i="2"/>
  <c r="H314" i="2"/>
  <c r="N313" i="2"/>
  <c r="M313" i="2"/>
  <c r="L313" i="2"/>
  <c r="K313" i="2"/>
  <c r="J313" i="2"/>
  <c r="I313" i="2"/>
  <c r="H312" i="2"/>
  <c r="H311" i="2"/>
  <c r="H310" i="2"/>
  <c r="H309" i="2"/>
  <c r="N308" i="2"/>
  <c r="M308" i="2"/>
  <c r="L308" i="2"/>
  <c r="K308" i="2"/>
  <c r="J308" i="2"/>
  <c r="I308" i="2"/>
  <c r="H307" i="2"/>
  <c r="H306" i="2"/>
  <c r="H305" i="2"/>
  <c r="H304" i="2"/>
  <c r="N303" i="2"/>
  <c r="M303" i="2"/>
  <c r="L303" i="2"/>
  <c r="K303" i="2"/>
  <c r="J303" i="2"/>
  <c r="I303" i="2"/>
  <c r="H302" i="2"/>
  <c r="H301" i="2"/>
  <c r="H300" i="2"/>
  <c r="H299" i="2"/>
  <c r="N298" i="2"/>
  <c r="M298" i="2"/>
  <c r="L298" i="2"/>
  <c r="K298" i="2"/>
  <c r="J298" i="2"/>
  <c r="I298" i="2"/>
  <c r="H297" i="2"/>
  <c r="H296" i="2"/>
  <c r="H295" i="2"/>
  <c r="H294" i="2"/>
  <c r="N293" i="2"/>
  <c r="M293" i="2"/>
  <c r="L293" i="2"/>
  <c r="K293" i="2"/>
  <c r="J293" i="2"/>
  <c r="I293" i="2"/>
  <c r="H286" i="2"/>
  <c r="H285" i="2"/>
  <c r="H284" i="2"/>
  <c r="H283" i="2"/>
  <c r="N282" i="2"/>
  <c r="M282" i="2"/>
  <c r="L282" i="2"/>
  <c r="K282" i="2"/>
  <c r="J282" i="2"/>
  <c r="I282" i="2"/>
  <c r="H281" i="2"/>
  <c r="H280" i="2"/>
  <c r="H279" i="2"/>
  <c r="H278" i="2"/>
  <c r="N277" i="2"/>
  <c r="M277" i="2"/>
  <c r="M287" i="2" s="1"/>
  <c r="L277" i="2"/>
  <c r="L287" i="2" s="1"/>
  <c r="K277" i="2"/>
  <c r="J277" i="2"/>
  <c r="I277" i="2"/>
  <c r="I287" i="2" s="1"/>
  <c r="M270" i="2"/>
  <c r="H265" i="2"/>
  <c r="H264" i="2"/>
  <c r="H263" i="2"/>
  <c r="H262" i="2"/>
  <c r="N261" i="2"/>
  <c r="M261" i="2"/>
  <c r="L261" i="2"/>
  <c r="K261" i="2"/>
  <c r="J261" i="2"/>
  <c r="I261" i="2"/>
  <c r="H260" i="2"/>
  <c r="H259" i="2"/>
  <c r="H258" i="2"/>
  <c r="H257" i="2"/>
  <c r="N256" i="2"/>
  <c r="M256" i="2"/>
  <c r="L256" i="2"/>
  <c r="K256" i="2"/>
  <c r="J256" i="2"/>
  <c r="I256" i="2"/>
  <c r="H255" i="2"/>
  <c r="H254" i="2"/>
  <c r="H253" i="2"/>
  <c r="L252" i="2"/>
  <c r="L251" i="2" s="1"/>
  <c r="N251" i="2"/>
  <c r="M251" i="2"/>
  <c r="K251" i="2"/>
  <c r="J251" i="2"/>
  <c r="I251" i="2"/>
  <c r="H250" i="2"/>
  <c r="H249" i="2"/>
  <c r="H248" i="2"/>
  <c r="H247" i="2"/>
  <c r="N246" i="2"/>
  <c r="M246" i="2"/>
  <c r="L246" i="2"/>
  <c r="K246" i="2"/>
  <c r="J246" i="2"/>
  <c r="I246" i="2"/>
  <c r="H245" i="2"/>
  <c r="H244" i="2"/>
  <c r="H243" i="2"/>
  <c r="L242" i="2"/>
  <c r="N241" i="2"/>
  <c r="M241" i="2"/>
  <c r="K241" i="2"/>
  <c r="J241" i="2"/>
  <c r="I241" i="2"/>
  <c r="H240" i="2"/>
  <c r="H239" i="2"/>
  <c r="H238" i="2"/>
  <c r="H237" i="2"/>
  <c r="N236" i="2"/>
  <c r="M236" i="2"/>
  <c r="L236" i="2"/>
  <c r="K236" i="2"/>
  <c r="J236" i="2"/>
  <c r="I236" i="2"/>
  <c r="H235" i="2"/>
  <c r="H234" i="2"/>
  <c r="H233" i="2"/>
  <c r="H232" i="2"/>
  <c r="N231" i="2"/>
  <c r="M231" i="2"/>
  <c r="L231" i="2"/>
  <c r="K231" i="2"/>
  <c r="J231" i="2"/>
  <c r="I231" i="2"/>
  <c r="H230" i="2"/>
  <c r="H229" i="2"/>
  <c r="H228" i="2"/>
  <c r="H227" i="2"/>
  <c r="N226" i="2"/>
  <c r="M226" i="2"/>
  <c r="L226" i="2"/>
  <c r="K226" i="2"/>
  <c r="J226" i="2"/>
  <c r="I226" i="2"/>
  <c r="H225" i="2"/>
  <c r="H224" i="2"/>
  <c r="H223" i="2"/>
  <c r="H222" i="2"/>
  <c r="N221" i="2"/>
  <c r="M221" i="2"/>
  <c r="L221" i="2"/>
  <c r="K221" i="2"/>
  <c r="J221" i="2"/>
  <c r="I221" i="2"/>
  <c r="H214" i="2"/>
  <c r="H213" i="2"/>
  <c r="H212" i="2"/>
  <c r="H211" i="2"/>
  <c r="N210" i="2"/>
  <c r="M210" i="2"/>
  <c r="L210" i="2"/>
  <c r="K210" i="2"/>
  <c r="J210" i="2"/>
  <c r="I210" i="2"/>
  <c r="H209" i="2"/>
  <c r="H208" i="2"/>
  <c r="H207" i="2"/>
  <c r="H206" i="2"/>
  <c r="N205" i="2"/>
  <c r="M205" i="2"/>
  <c r="L205" i="2"/>
  <c r="K205" i="2"/>
  <c r="J205" i="2"/>
  <c r="I205" i="2"/>
  <c r="H204" i="2"/>
  <c r="H203" i="2"/>
  <c r="H202" i="2"/>
  <c r="H201" i="2"/>
  <c r="N200" i="2"/>
  <c r="M200" i="2"/>
  <c r="L200" i="2"/>
  <c r="K200" i="2"/>
  <c r="J200" i="2"/>
  <c r="I200" i="2"/>
  <c r="H199" i="2"/>
  <c r="H198" i="2"/>
  <c r="H197" i="2"/>
  <c r="H196" i="2"/>
  <c r="N195" i="2"/>
  <c r="M195" i="2"/>
  <c r="L195" i="2"/>
  <c r="K195" i="2"/>
  <c r="J195" i="2"/>
  <c r="I195" i="2"/>
  <c r="H188" i="2"/>
  <c r="H187" i="2"/>
  <c r="H186" i="2"/>
  <c r="H185" i="2"/>
  <c r="N184" i="2"/>
  <c r="M184" i="2"/>
  <c r="L184" i="2"/>
  <c r="K184" i="2"/>
  <c r="J184" i="2"/>
  <c r="I184" i="2"/>
  <c r="H183" i="2"/>
  <c r="H193" i="2" s="1"/>
  <c r="H182" i="2"/>
  <c r="H192" i="2" s="1"/>
  <c r="H181" i="2"/>
  <c r="H180" i="2"/>
  <c r="N179" i="2"/>
  <c r="N189" i="2" s="1"/>
  <c r="M179" i="2"/>
  <c r="L179" i="2"/>
  <c r="K179" i="2"/>
  <c r="J179" i="2"/>
  <c r="J189" i="2" s="1"/>
  <c r="I179" i="2"/>
  <c r="I189" i="2" s="1"/>
  <c r="H172" i="2"/>
  <c r="H171" i="2"/>
  <c r="H170" i="2"/>
  <c r="H169" i="2"/>
  <c r="N168" i="2"/>
  <c r="M168" i="2"/>
  <c r="L168" i="2"/>
  <c r="K168" i="2"/>
  <c r="J168" i="2"/>
  <c r="I168" i="2"/>
  <c r="H167" i="2"/>
  <c r="H177" i="2" s="1"/>
  <c r="H166" i="2"/>
  <c r="H165" i="2"/>
  <c r="H164" i="2"/>
  <c r="N163" i="2"/>
  <c r="N173" i="2" s="1"/>
  <c r="M163" i="2"/>
  <c r="M173" i="2" s="1"/>
  <c r="L163" i="2"/>
  <c r="K163" i="2"/>
  <c r="J163" i="2"/>
  <c r="J173" i="2" s="1"/>
  <c r="I163" i="2"/>
  <c r="H156" i="2"/>
  <c r="H155" i="2"/>
  <c r="H154" i="2"/>
  <c r="H153" i="2"/>
  <c r="N152" i="2"/>
  <c r="M152" i="2"/>
  <c r="L152" i="2"/>
  <c r="K152" i="2"/>
  <c r="J152" i="2"/>
  <c r="I152" i="2"/>
  <c r="H151" i="2"/>
  <c r="H161" i="2" s="1"/>
  <c r="H150" i="2"/>
  <c r="H160" i="2" s="1"/>
  <c r="H149" i="2"/>
  <c r="H148" i="2"/>
  <c r="N147" i="2"/>
  <c r="N157" i="2" s="1"/>
  <c r="M147" i="2"/>
  <c r="L147" i="2"/>
  <c r="K147" i="2"/>
  <c r="J147" i="2"/>
  <c r="J157" i="2" s="1"/>
  <c r="I147" i="2"/>
  <c r="I157" i="2" s="1"/>
  <c r="H140" i="2"/>
  <c r="H139" i="2"/>
  <c r="H138" i="2"/>
  <c r="H137" i="2"/>
  <c r="N136" i="2"/>
  <c r="M136" i="2"/>
  <c r="L136" i="2"/>
  <c r="K136" i="2"/>
  <c r="J136" i="2"/>
  <c r="I136" i="2"/>
  <c r="H135" i="2"/>
  <c r="H134" i="2"/>
  <c r="H133" i="2"/>
  <c r="H132" i="2"/>
  <c r="N131" i="2"/>
  <c r="M131" i="2"/>
  <c r="L131" i="2"/>
  <c r="K131" i="2"/>
  <c r="J131" i="2"/>
  <c r="I131" i="2"/>
  <c r="H130" i="2"/>
  <c r="H129" i="2"/>
  <c r="H128" i="2"/>
  <c r="H127" i="2"/>
  <c r="N126" i="2"/>
  <c r="M126" i="2"/>
  <c r="L126" i="2"/>
  <c r="K126" i="2"/>
  <c r="J126" i="2"/>
  <c r="I126" i="2"/>
  <c r="H125" i="2"/>
  <c r="H124" i="2"/>
  <c r="H123" i="2"/>
  <c r="H122" i="2"/>
  <c r="N121" i="2"/>
  <c r="M121" i="2"/>
  <c r="L121" i="2"/>
  <c r="K121" i="2"/>
  <c r="J121" i="2"/>
  <c r="I121" i="2"/>
  <c r="H52" i="1"/>
  <c r="H51" i="1"/>
  <c r="H50" i="1"/>
  <c r="H49" i="1"/>
  <c r="M48" i="1"/>
  <c r="L48" i="1"/>
  <c r="K48" i="1"/>
  <c r="J48" i="1"/>
  <c r="I48" i="1"/>
  <c r="H47" i="1"/>
  <c r="H46" i="1"/>
  <c r="H45" i="1"/>
  <c r="H44" i="1"/>
  <c r="N43" i="1"/>
  <c r="M43" i="1"/>
  <c r="L43" i="1"/>
  <c r="K43" i="1"/>
  <c r="J43" i="1"/>
  <c r="I43" i="1"/>
  <c r="H42" i="1"/>
  <c r="H41" i="1"/>
  <c r="H40" i="1"/>
  <c r="H39" i="1"/>
  <c r="N38" i="1"/>
  <c r="M38" i="1"/>
  <c r="L38" i="1"/>
  <c r="K38" i="1"/>
  <c r="J38" i="1"/>
  <c r="I38" i="1"/>
  <c r="H37" i="1"/>
  <c r="H36" i="1"/>
  <c r="H35" i="1"/>
  <c r="H34" i="1"/>
  <c r="N33" i="1"/>
  <c r="M33" i="1"/>
  <c r="L33" i="1"/>
  <c r="K33" i="1"/>
  <c r="J33" i="1"/>
  <c r="I33" i="1"/>
  <c r="H32" i="1"/>
  <c r="H31" i="1"/>
  <c r="H30" i="1"/>
  <c r="H29" i="1"/>
  <c r="N28" i="1"/>
  <c r="M28" i="1"/>
  <c r="L28" i="1"/>
  <c r="K28" i="1"/>
  <c r="J28" i="1"/>
  <c r="I28" i="1"/>
  <c r="H11" i="1"/>
  <c r="H16" i="1" s="1"/>
  <c r="H10" i="1"/>
  <c r="H15" i="1" s="1"/>
  <c r="H9" i="1"/>
  <c r="H14" i="1" s="1"/>
  <c r="H8" i="1"/>
  <c r="H13" i="1" s="1"/>
  <c r="N7" i="1"/>
  <c r="N12" i="1" s="1"/>
  <c r="M7" i="1"/>
  <c r="M12" i="1" s="1"/>
  <c r="L7" i="1"/>
  <c r="L12" i="1" s="1"/>
  <c r="K7" i="1"/>
  <c r="K12" i="1" s="1"/>
  <c r="J7" i="1"/>
  <c r="J12" i="1" s="1"/>
  <c r="I7" i="1"/>
  <c r="I12" i="1" s="1"/>
  <c r="N296" i="3" l="1"/>
  <c r="M337" i="3"/>
  <c r="H494" i="3"/>
  <c r="K579" i="3"/>
  <c r="K700" i="3"/>
  <c r="M731" i="3"/>
  <c r="K857" i="3"/>
  <c r="K1008" i="3"/>
  <c r="I1039" i="3"/>
  <c r="H1042" i="3"/>
  <c r="H1276" i="3"/>
  <c r="K1331" i="3"/>
  <c r="H1398" i="3"/>
  <c r="H1749" i="3"/>
  <c r="J1829" i="3"/>
  <c r="H1833" i="3"/>
  <c r="N1930" i="3"/>
  <c r="H2067" i="3"/>
  <c r="K2177" i="3"/>
  <c r="I2328" i="3"/>
  <c r="H2331" i="3"/>
  <c r="H2460" i="3"/>
  <c r="M2600" i="3"/>
  <c r="H2632" i="3"/>
  <c r="M2737" i="3"/>
  <c r="M2773" i="3"/>
  <c r="N2773" i="3"/>
  <c r="J1748" i="3"/>
  <c r="L2066" i="3"/>
  <c r="H2179" i="3"/>
  <c r="N2328" i="3"/>
  <c r="L2459" i="3"/>
  <c r="J2600" i="3"/>
  <c r="H2604" i="3"/>
  <c r="L2631" i="3"/>
  <c r="J2737" i="3"/>
  <c r="H2741" i="3"/>
  <c r="H297" i="3"/>
  <c r="N337" i="3"/>
  <c r="H495" i="3"/>
  <c r="L579" i="3"/>
  <c r="L700" i="3"/>
  <c r="N731" i="3"/>
  <c r="L857" i="3"/>
  <c r="L1008" i="3"/>
  <c r="J1039" i="3"/>
  <c r="H1043" i="3"/>
  <c r="H1277" i="3"/>
  <c r="L1331" i="3"/>
  <c r="H1399" i="3"/>
  <c r="H1750" i="3"/>
  <c r="K1829" i="3"/>
  <c r="H1931" i="3"/>
  <c r="H2068" i="3"/>
  <c r="L2177" i="3"/>
  <c r="J2328" i="3"/>
  <c r="H2332" i="3"/>
  <c r="H2461" i="3"/>
  <c r="N2600" i="3"/>
  <c r="H2633" i="3"/>
  <c r="N2737" i="3"/>
  <c r="H298" i="3"/>
  <c r="H338" i="3"/>
  <c r="I493" i="3"/>
  <c r="H496" i="3"/>
  <c r="M579" i="3"/>
  <c r="M700" i="3"/>
  <c r="H732" i="3"/>
  <c r="M857" i="3"/>
  <c r="M1008" i="3"/>
  <c r="K1039" i="3"/>
  <c r="I1275" i="3"/>
  <c r="H1278" i="3"/>
  <c r="M1331" i="3"/>
  <c r="I1397" i="3"/>
  <c r="H1400" i="3"/>
  <c r="I1748" i="3"/>
  <c r="H1751" i="3"/>
  <c r="L1829" i="3"/>
  <c r="H1932" i="3"/>
  <c r="I2066" i="3"/>
  <c r="H2069" i="3"/>
  <c r="M2177" i="3"/>
  <c r="K2328" i="3"/>
  <c r="I2459" i="3"/>
  <c r="H2462" i="3"/>
  <c r="H2601" i="3"/>
  <c r="I2631" i="3"/>
  <c r="H2634" i="3"/>
  <c r="H2738" i="3"/>
  <c r="H299" i="3"/>
  <c r="H2463" i="3"/>
  <c r="H2635" i="3"/>
  <c r="J296" i="3"/>
  <c r="H300" i="3"/>
  <c r="I337" i="3"/>
  <c r="H340" i="3"/>
  <c r="K493" i="3"/>
  <c r="H580" i="3"/>
  <c r="H701" i="3"/>
  <c r="I731" i="3"/>
  <c r="H734" i="3"/>
  <c r="H858" i="3"/>
  <c r="H1009" i="3"/>
  <c r="M1039" i="3"/>
  <c r="K1275" i="3"/>
  <c r="H1332" i="3"/>
  <c r="K1397" i="3"/>
  <c r="K1748" i="3"/>
  <c r="N1829" i="3"/>
  <c r="J1930" i="3"/>
  <c r="H1934" i="3"/>
  <c r="K2066" i="3"/>
  <c r="H2178" i="3"/>
  <c r="M2328" i="3"/>
  <c r="K2459" i="3"/>
  <c r="I2600" i="3"/>
  <c r="H2603" i="3"/>
  <c r="K2631" i="3"/>
  <c r="I2737" i="3"/>
  <c r="H2740" i="3"/>
  <c r="K296" i="3"/>
  <c r="J337" i="3"/>
  <c r="H341" i="3"/>
  <c r="L493" i="3"/>
  <c r="H581" i="3"/>
  <c r="H702" i="3"/>
  <c r="J731" i="3"/>
  <c r="H735" i="3"/>
  <c r="H859" i="3"/>
  <c r="H1010" i="3"/>
  <c r="N1039" i="3"/>
  <c r="L1275" i="3"/>
  <c r="H1333" i="3"/>
  <c r="L1397" i="3"/>
  <c r="L1748" i="3"/>
  <c r="H1830" i="3"/>
  <c r="K1930" i="3"/>
  <c r="L296" i="3"/>
  <c r="K337" i="3"/>
  <c r="M493" i="3"/>
  <c r="I579" i="3"/>
  <c r="H582" i="3"/>
  <c r="I700" i="3"/>
  <c r="H703" i="3"/>
  <c r="K731" i="3"/>
  <c r="I857" i="3"/>
  <c r="H860" i="3"/>
  <c r="I1008" i="3"/>
  <c r="H1011" i="3"/>
  <c r="H1040" i="3"/>
  <c r="M1275" i="3"/>
  <c r="I1331" i="3"/>
  <c r="H1334" i="3"/>
  <c r="M1397" i="3"/>
  <c r="M1748" i="3"/>
  <c r="H1831" i="3"/>
  <c r="L1930" i="3"/>
  <c r="M2066" i="3"/>
  <c r="I2177" i="3"/>
  <c r="H2180" i="3"/>
  <c r="H2329" i="3"/>
  <c r="M2459" i="3"/>
  <c r="K2600" i="3"/>
  <c r="M2631" i="3"/>
  <c r="K2737" i="3"/>
  <c r="K2773" i="3"/>
  <c r="I296" i="3"/>
  <c r="M296" i="3"/>
  <c r="L337" i="3"/>
  <c r="N493" i="3"/>
  <c r="J579" i="3"/>
  <c r="H583" i="3"/>
  <c r="J700" i="3"/>
  <c r="H704" i="3"/>
  <c r="L731" i="3"/>
  <c r="J857" i="3"/>
  <c r="H861" i="3"/>
  <c r="J1008" i="3"/>
  <c r="H1012" i="3"/>
  <c r="H1041" i="3"/>
  <c r="N1275" i="3"/>
  <c r="J1331" i="3"/>
  <c r="H1335" i="3"/>
  <c r="N1397" i="3"/>
  <c r="N1748" i="3"/>
  <c r="I1829" i="3"/>
  <c r="H1832" i="3"/>
  <c r="M1930" i="3"/>
  <c r="N2066" i="3"/>
  <c r="J2177" i="3"/>
  <c r="H2181" i="3"/>
  <c r="H2330" i="3"/>
  <c r="N2459" i="3"/>
  <c r="L2600" i="3"/>
  <c r="N2631" i="3"/>
  <c r="L2737" i="3"/>
  <c r="K157" i="2"/>
  <c r="H174" i="2"/>
  <c r="K189" i="2"/>
  <c r="N287" i="2"/>
  <c r="H362" i="2"/>
  <c r="M48" i="4"/>
  <c r="M318" i="2"/>
  <c r="H308" i="14"/>
  <c r="H158" i="2"/>
  <c r="K173" i="2"/>
  <c r="H190" i="2"/>
  <c r="J287" i="2"/>
  <c r="N318" i="2"/>
  <c r="L360" i="2"/>
  <c r="H159" i="2"/>
  <c r="L173" i="2"/>
  <c r="H191" i="2"/>
  <c r="K287" i="2"/>
  <c r="M360" i="2"/>
  <c r="M21" i="4"/>
  <c r="H376" i="2"/>
  <c r="H54" i="1"/>
  <c r="H48" i="1"/>
  <c r="I53" i="1"/>
  <c r="H56" i="1"/>
  <c r="H319" i="2"/>
  <c r="N48" i="6"/>
  <c r="N370" i="12"/>
  <c r="H305" i="14"/>
  <c r="J53" i="1"/>
  <c r="H57" i="1"/>
  <c r="H320" i="2"/>
  <c r="K53" i="1"/>
  <c r="L241" i="2"/>
  <c r="I318" i="2"/>
  <c r="H321" i="2"/>
  <c r="J10" i="4"/>
  <c r="L53" i="1"/>
  <c r="J318" i="2"/>
  <c r="H322" i="2"/>
  <c r="M53" i="1"/>
  <c r="L157" i="2"/>
  <c r="H175" i="2"/>
  <c r="L189" i="2"/>
  <c r="K318" i="2"/>
  <c r="I360" i="2"/>
  <c r="H363" i="2"/>
  <c r="K304" i="14"/>
  <c r="H55" i="1"/>
  <c r="N53" i="1"/>
  <c r="M157" i="2"/>
  <c r="I173" i="2"/>
  <c r="H176" i="2"/>
  <c r="M189" i="2"/>
  <c r="H270" i="2"/>
  <c r="L318" i="2"/>
  <c r="J360" i="2"/>
  <c r="H364" i="2"/>
  <c r="N37" i="4"/>
  <c r="I1837" i="9"/>
  <c r="L10" i="4"/>
  <c r="H43" i="4"/>
  <c r="H27" i="4"/>
  <c r="L37" i="4"/>
  <c r="H915" i="7"/>
  <c r="H734" i="5"/>
  <c r="H36" i="12"/>
  <c r="H319" i="12"/>
  <c r="H349" i="12"/>
  <c r="H416" i="12"/>
  <c r="H437" i="12"/>
  <c r="H457" i="12"/>
  <c r="H483" i="12"/>
  <c r="H515" i="12"/>
  <c r="H535" i="12"/>
  <c r="H545" i="12"/>
  <c r="H114" i="12"/>
  <c r="H197" i="12"/>
  <c r="H228" i="12"/>
  <c r="H273" i="12"/>
  <c r="H653" i="12"/>
  <c r="H109" i="12"/>
  <c r="H119" i="12"/>
  <c r="H129" i="12"/>
  <c r="H150" i="12"/>
  <c r="H238" i="12"/>
  <c r="H314" i="12"/>
  <c r="L370" i="12"/>
  <c r="H391" i="12"/>
  <c r="H396" i="12"/>
  <c r="H689" i="12"/>
  <c r="H694" i="12"/>
  <c r="H176" i="12"/>
  <c r="H223" i="12"/>
  <c r="H298" i="12"/>
  <c r="H386" i="12"/>
  <c r="H401" i="12"/>
  <c r="H421" i="12"/>
  <c r="H520" i="12"/>
  <c r="H540" i="12"/>
  <c r="H242" i="2"/>
  <c r="H241" i="2" s="1"/>
  <c r="H50" i="4"/>
  <c r="M9" i="13"/>
  <c r="M14" i="13" s="1"/>
  <c r="N14" i="13"/>
  <c r="K601" i="12"/>
  <c r="N48" i="4"/>
  <c r="H350" i="2"/>
  <c r="H112" i="5"/>
  <c r="H83" i="12"/>
  <c r="H166" i="12"/>
  <c r="H186" i="12"/>
  <c r="H207" i="12"/>
  <c r="H268" i="12"/>
  <c r="H288" i="12"/>
  <c r="H442" i="12"/>
  <c r="H560" i="12"/>
  <c r="H622" i="12"/>
  <c r="H642" i="12"/>
  <c r="M304" i="14"/>
  <c r="H16" i="4"/>
  <c r="I110" i="5"/>
  <c r="H113" i="5"/>
  <c r="H233" i="12"/>
  <c r="H253" i="12"/>
  <c r="H329" i="12"/>
  <c r="H555" i="12"/>
  <c r="M8" i="13"/>
  <c r="M13" i="13" s="1"/>
  <c r="N13" i="13"/>
  <c r="H366" i="2"/>
  <c r="K21" i="4"/>
  <c r="H51" i="4"/>
  <c r="H57" i="12"/>
  <c r="H376" i="12"/>
  <c r="H668" i="12"/>
  <c r="K10" i="4"/>
  <c r="H14" i="4"/>
  <c r="H41" i="4"/>
  <c r="L110" i="5"/>
  <c r="M81" i="6"/>
  <c r="H68" i="12"/>
  <c r="H510" i="12"/>
  <c r="H530" i="12"/>
  <c r="H612" i="12"/>
  <c r="H5" i="4"/>
  <c r="N10" i="4"/>
  <c r="H32" i="4"/>
  <c r="M110" i="5"/>
  <c r="H354" i="12"/>
  <c r="H371" i="12"/>
  <c r="H426" i="12"/>
  <c r="H607" i="12"/>
  <c r="M10" i="4"/>
  <c r="N21" i="4"/>
  <c r="M37" i="4"/>
  <c r="N110" i="5"/>
  <c r="H50" i="6"/>
  <c r="H605" i="12"/>
  <c r="H184" i="2"/>
  <c r="H261" i="2"/>
  <c r="H263" i="12"/>
  <c r="H278" i="12"/>
  <c r="K370" i="12"/>
  <c r="M370" i="12"/>
  <c r="H374" i="12"/>
  <c r="H381" i="12"/>
  <c r="H478" i="12"/>
  <c r="H596" i="12"/>
  <c r="H663" i="12"/>
  <c r="H684" i="12"/>
  <c r="L304" i="14"/>
  <c r="H575" i="5"/>
  <c r="H1449" i="5"/>
  <c r="H204" i="14"/>
  <c r="H144" i="14"/>
  <c r="H152" i="14"/>
  <c r="J58" i="14"/>
  <c r="H220" i="14"/>
  <c r="J120" i="14"/>
  <c r="H78" i="14"/>
  <c r="H193" i="14"/>
  <c r="H267" i="14"/>
  <c r="H299" i="14"/>
  <c r="I171" i="14"/>
  <c r="K120" i="14"/>
  <c r="H272" i="14"/>
  <c r="I58" i="14"/>
  <c r="N149" i="14"/>
  <c r="L187" i="14"/>
  <c r="N198" i="14"/>
  <c r="M187" i="14"/>
  <c r="H71" i="14"/>
  <c r="I107" i="14"/>
  <c r="N160" i="14"/>
  <c r="H102" i="14"/>
  <c r="H166" i="14"/>
  <c r="N133" i="14"/>
  <c r="J149" i="14"/>
  <c r="N187" i="14"/>
  <c r="H135" i="14"/>
  <c r="M133" i="14"/>
  <c r="H235" i="14"/>
  <c r="H15" i="14"/>
  <c r="H96" i="14"/>
  <c r="L120" i="14"/>
  <c r="H137" i="14"/>
  <c r="H42" i="14"/>
  <c r="H47" i="14" s="1"/>
  <c r="H91" i="14"/>
  <c r="I120" i="14"/>
  <c r="L133" i="14"/>
  <c r="H294" i="14"/>
  <c r="H304" i="14" s="1"/>
  <c r="J107" i="14"/>
  <c r="H240" i="14"/>
  <c r="L58" i="14"/>
  <c r="N58" i="14"/>
  <c r="M149" i="14"/>
  <c r="H188" i="14"/>
  <c r="L149" i="14"/>
  <c r="N214" i="14"/>
  <c r="H124" i="14"/>
  <c r="K149" i="14"/>
  <c r="H177" i="14"/>
  <c r="H134" i="14"/>
  <c r="K160" i="14"/>
  <c r="H209" i="14"/>
  <c r="M263" i="14"/>
  <c r="L263" i="14" s="1"/>
  <c r="H283" i="14"/>
  <c r="H288" i="14" s="1"/>
  <c r="N5" i="14"/>
  <c r="K133" i="14"/>
  <c r="H155" i="14"/>
  <c r="H251" i="14"/>
  <c r="H256" i="14" s="1"/>
  <c r="H161" i="14"/>
  <c r="H202" i="14"/>
  <c r="H113" i="14"/>
  <c r="H126" i="14"/>
  <c r="K58" i="14"/>
  <c r="N171" i="14"/>
  <c r="H26" i="14"/>
  <c r="H151" i="14"/>
  <c r="M160" i="14"/>
  <c r="H230" i="14"/>
  <c r="H10" i="14"/>
  <c r="M58" i="14"/>
  <c r="H123" i="14"/>
  <c r="H139" i="14"/>
  <c r="L160" i="14"/>
  <c r="M214" i="14"/>
  <c r="H225" i="14"/>
  <c r="L8" i="13"/>
  <c r="L13" i="13" s="1"/>
  <c r="M6" i="13"/>
  <c r="H93" i="12"/>
  <c r="H243" i="12"/>
  <c r="H406" i="12"/>
  <c r="H603" i="12"/>
  <c r="H47" i="12"/>
  <c r="H98" i="12"/>
  <c r="H283" i="12"/>
  <c r="H303" i="12"/>
  <c r="H339" i="12"/>
  <c r="H365" i="12"/>
  <c r="H658" i="12"/>
  <c r="H78" i="12"/>
  <c r="H181" i="12"/>
  <c r="H452" i="12"/>
  <c r="H473" i="12"/>
  <c r="H525" i="12"/>
  <c r="H550" i="12"/>
  <c r="H580" i="12"/>
  <c r="J601" i="12"/>
  <c r="H632" i="12"/>
  <c r="H637" i="12"/>
  <c r="H52" i="12"/>
  <c r="H161" i="12"/>
  <c r="H344" i="12"/>
  <c r="H447" i="12"/>
  <c r="H494" i="12"/>
  <c r="H499" i="12" s="1"/>
  <c r="I601" i="12"/>
  <c r="H171" i="12"/>
  <c r="H202" i="12"/>
  <c r="H293" i="12"/>
  <c r="H324" i="12"/>
  <c r="H565" i="12"/>
  <c r="H570" i="12"/>
  <c r="H212" i="12"/>
  <c r="H334" i="12"/>
  <c r="H617" i="12"/>
  <c r="H248" i="12"/>
  <c r="H411" i="12"/>
  <c r="H505" i="12"/>
  <c r="H575" i="12"/>
  <c r="H627" i="12"/>
  <c r="H156" i="11"/>
  <c r="H223" i="11"/>
  <c r="H69" i="11"/>
  <c r="H118" i="11"/>
  <c r="H123" i="11" s="1"/>
  <c r="H27" i="11"/>
  <c r="J101" i="11"/>
  <c r="H198" i="11"/>
  <c r="K219" i="11"/>
  <c r="H32" i="11"/>
  <c r="H74" i="11"/>
  <c r="J219" i="11"/>
  <c r="L219" i="11"/>
  <c r="H103" i="11"/>
  <c r="H53" i="11"/>
  <c r="H85" i="11"/>
  <c r="H90" i="11" s="1"/>
  <c r="H182" i="11"/>
  <c r="H214" i="11"/>
  <c r="L101" i="11"/>
  <c r="H107" i="11"/>
  <c r="H112" i="11" s="1"/>
  <c r="N219" i="11"/>
  <c r="M101" i="11"/>
  <c r="H104" i="11"/>
  <c r="K101" i="11"/>
  <c r="H48" i="11"/>
  <c r="H171" i="11"/>
  <c r="H16" i="11"/>
  <c r="H21" i="11" s="1"/>
  <c r="H43" i="11"/>
  <c r="H236" i="11"/>
  <c r="H241" i="11" s="1"/>
  <c r="H58" i="11"/>
  <c r="H129" i="11"/>
  <c r="H134" i="11" s="1"/>
  <c r="I101" i="11"/>
  <c r="H140" i="11"/>
  <c r="H145" i="11" s="1"/>
  <c r="H166" i="11"/>
  <c r="H187" i="11"/>
  <c r="I219" i="11"/>
  <c r="H96" i="11"/>
  <c r="H151" i="11"/>
  <c r="M219" i="11"/>
  <c r="H225" i="11"/>
  <c r="H230" i="11" s="1"/>
  <c r="H1428" i="10"/>
  <c r="H875" i="10"/>
  <c r="H490" i="10"/>
  <c r="H991" i="10"/>
  <c r="H1204" i="10"/>
  <c r="H1362" i="10"/>
  <c r="H292" i="10"/>
  <c r="H454" i="10"/>
  <c r="H161" i="10"/>
  <c r="H1433" i="10"/>
  <c r="H1153" i="10"/>
  <c r="H176" i="10"/>
  <c r="H236" i="10"/>
  <c r="H257" i="10"/>
  <c r="H485" i="10"/>
  <c r="H768" i="10"/>
  <c r="H1032" i="10"/>
  <c r="H1052" i="10"/>
  <c r="H1280" i="10"/>
  <c r="H718" i="10"/>
  <c r="H713" i="10"/>
  <c r="H312" i="10"/>
  <c r="H449" i="10"/>
  <c r="H1275" i="10"/>
  <c r="H1377" i="10"/>
  <c r="H1468" i="10"/>
  <c r="H612" i="10"/>
  <c r="H829" i="10"/>
  <c r="H1235" i="10"/>
  <c r="H1605" i="10"/>
  <c r="H668" i="10"/>
  <c r="H688" i="10"/>
  <c r="H708" i="10"/>
  <c r="H338" i="10"/>
  <c r="H900" i="10"/>
  <c r="H951" i="10"/>
  <c r="H1270" i="10"/>
  <c r="H1509" i="10"/>
  <c r="H1554" i="10"/>
  <c r="H252" i="10"/>
  <c r="H272" i="10"/>
  <c r="H587" i="10"/>
  <c r="H607" i="10"/>
  <c r="H627" i="10"/>
  <c r="H647" i="10"/>
  <c r="H191" i="10"/>
  <c r="H211" i="10"/>
  <c r="H814" i="10"/>
  <c r="H910" i="10"/>
  <c r="H1087" i="10"/>
  <c r="H1148" i="10"/>
  <c r="H1225" i="10"/>
  <c r="H1245" i="10"/>
  <c r="H1311" i="10"/>
  <c r="H1443" i="10"/>
  <c r="H1489" i="10"/>
  <c r="H1569" i="10"/>
  <c r="H1702" i="10"/>
  <c r="H1722" i="10"/>
  <c r="H592" i="10"/>
  <c r="H748" i="10"/>
  <c r="H890" i="10"/>
  <c r="H966" i="10"/>
  <c r="H1184" i="10"/>
  <c r="H1189" i="10"/>
  <c r="H1336" i="10"/>
  <c r="H1382" i="10"/>
  <c r="H1544" i="10"/>
  <c r="H1615" i="10"/>
  <c r="H1635" i="10"/>
  <c r="H196" i="10"/>
  <c r="H414" i="10"/>
  <c r="H510" i="10"/>
  <c r="H530" i="10"/>
  <c r="H566" i="10"/>
  <c r="H728" i="10"/>
  <c r="H773" i="10"/>
  <c r="H1417" i="10"/>
  <c r="H1534" i="10"/>
  <c r="H1600" i="10"/>
  <c r="H434" i="10"/>
  <c r="H865" i="10"/>
  <c r="H915" i="10"/>
  <c r="H1011" i="10"/>
  <c r="H1092" i="10"/>
  <c r="H1113" i="10"/>
  <c r="H1133" i="10"/>
  <c r="H1458" i="10"/>
  <c r="H1484" i="10"/>
  <c r="H1504" i="10"/>
  <c r="H1686" i="10"/>
  <c r="H1717" i="10"/>
  <c r="H216" i="10"/>
  <c r="H287" i="10"/>
  <c r="H317" i="10"/>
  <c r="H683" i="10"/>
  <c r="H703" i="10"/>
  <c r="H723" i="10"/>
  <c r="H743" i="10"/>
  <c r="H819" i="10"/>
  <c r="H844" i="10"/>
  <c r="H885" i="10"/>
  <c r="H971" i="10"/>
  <c r="H1072" i="10"/>
  <c r="H1199" i="10"/>
  <c r="H1290" i="10"/>
  <c r="H1331" i="10"/>
  <c r="H1341" i="10"/>
  <c r="H1402" i="10"/>
  <c r="H1407" i="10"/>
  <c r="H1453" i="10"/>
  <c r="H1630" i="10"/>
  <c r="H201" i="10"/>
  <c r="H206" i="10"/>
  <c r="H307" i="10"/>
  <c r="H399" i="10"/>
  <c r="H439" i="10"/>
  <c r="H495" i="10"/>
  <c r="H520" i="10"/>
  <c r="H637" i="10"/>
  <c r="H789" i="10"/>
  <c r="H809" i="10"/>
  <c r="H870" i="10"/>
  <c r="H1123" i="10"/>
  <c r="H1255" i="10"/>
  <c r="H1326" i="10"/>
  <c r="H1357" i="10"/>
  <c r="H1463" i="10"/>
  <c r="H221" i="10"/>
  <c r="H551" i="10"/>
  <c r="H186" i="10"/>
  <c r="H241" i="10"/>
  <c r="H302" i="10"/>
  <c r="H500" i="10"/>
  <c r="H505" i="10"/>
  <c r="H535" i="10"/>
  <c r="H571" i="10"/>
  <c r="H698" i="10"/>
  <c r="H753" i="10"/>
  <c r="H860" i="10"/>
  <c r="H895" i="10"/>
  <c r="H946" i="10"/>
  <c r="H976" i="10"/>
  <c r="H981" i="10"/>
  <c r="H1037" i="10"/>
  <c r="H1108" i="10"/>
  <c r="H1138" i="10"/>
  <c r="H1143" i="10"/>
  <c r="H1194" i="10"/>
  <c r="H1230" i="10"/>
  <c r="H1260" i="10"/>
  <c r="H1265" i="10"/>
  <c r="H1316" i="10"/>
  <c r="H1321" i="10"/>
  <c r="H1392" i="10"/>
  <c r="H1397" i="10"/>
  <c r="H1412" i="10"/>
  <c r="H1448" i="10"/>
  <c r="H1499" i="10"/>
  <c r="H1524" i="10"/>
  <c r="H1645" i="10"/>
  <c r="H1661" i="10"/>
  <c r="H1676" i="10"/>
  <c r="H657" i="10"/>
  <c r="H839" i="10"/>
  <c r="H231" i="10"/>
  <c r="H277" i="10"/>
  <c r="H327" i="10"/>
  <c r="H525" i="10"/>
  <c r="H561" i="10"/>
  <c r="H996" i="10"/>
  <c r="H1022" i="10"/>
  <c r="H1057" i="10"/>
  <c r="H1128" i="10"/>
  <c r="H1209" i="10"/>
  <c r="H1250" i="10"/>
  <c r="H1300" i="10"/>
  <c r="H1539" i="10"/>
  <c r="H1559" i="10"/>
  <c r="H1595" i="10"/>
  <c r="H1691" i="10"/>
  <c r="H171" i="10"/>
  <c r="H226" i="10"/>
  <c r="H556" i="10"/>
  <c r="H738" i="10"/>
  <c r="H763" i="10"/>
  <c r="H794" i="10"/>
  <c r="H880" i="10"/>
  <c r="H920" i="10"/>
  <c r="H961" i="10"/>
  <c r="H986" i="10"/>
  <c r="H1549" i="10"/>
  <c r="H1620" i="10"/>
  <c r="H1666" i="10"/>
  <c r="H444" i="10"/>
  <c r="H282" i="10"/>
  <c r="H297" i="10"/>
  <c r="H322" i="10"/>
  <c r="H419" i="10"/>
  <c r="H424" i="10"/>
  <c r="H540" i="10"/>
  <c r="H576" i="10"/>
  <c r="H602" i="10"/>
  <c r="H632" i="10"/>
  <c r="H758" i="10"/>
  <c r="H784" i="10"/>
  <c r="H905" i="10"/>
  <c r="H1006" i="10"/>
  <c r="H1027" i="10"/>
  <c r="H1062" i="10"/>
  <c r="H1082" i="10"/>
  <c r="H267" i="10"/>
  <c r="H409" i="10"/>
  <c r="H597" i="10"/>
  <c r="H622" i="10"/>
  <c r="H673" i="10"/>
  <c r="H804" i="10"/>
  <c r="H834" i="10"/>
  <c r="H1047" i="10"/>
  <c r="H1077" i="10"/>
  <c r="H1387" i="10"/>
  <c r="H1529" i="10"/>
  <c r="H1564" i="10"/>
  <c r="H1625" i="10"/>
  <c r="H515" i="10"/>
  <c r="H956" i="10"/>
  <c r="H166" i="10"/>
  <c r="H181" i="10"/>
  <c r="H262" i="10"/>
  <c r="H404" i="10"/>
  <c r="H429" i="10"/>
  <c r="H459" i="10"/>
  <c r="H464" i="10"/>
  <c r="H475" i="10"/>
  <c r="H617" i="10"/>
  <c r="H642" i="10"/>
  <c r="H799" i="10"/>
  <c r="H824" i="10"/>
  <c r="H855" i="10"/>
  <c r="H1042" i="10"/>
  <c r="H1067" i="10"/>
  <c r="H1097" i="10"/>
  <c r="H1118" i="10"/>
  <c r="H1240" i="10"/>
  <c r="H1295" i="10"/>
  <c r="H1367" i="10"/>
  <c r="H1372" i="10"/>
  <c r="H1494" i="10"/>
  <c r="H1590" i="10"/>
  <c r="H1610" i="10"/>
  <c r="H1640" i="10"/>
  <c r="H1712" i="10"/>
  <c r="H1239" i="9"/>
  <c r="H1701" i="9"/>
  <c r="H925" i="9"/>
  <c r="H1132" i="9"/>
  <c r="H421" i="9"/>
  <c r="H441" i="9"/>
  <c r="H1315" i="9"/>
  <c r="H1361" i="9"/>
  <c r="H905" i="9"/>
  <c r="H2140" i="9"/>
  <c r="H1937" i="9"/>
  <c r="H1963" i="9"/>
  <c r="H2099" i="9"/>
  <c r="H1574" i="9"/>
  <c r="H1605" i="9"/>
  <c r="H1660" i="9"/>
  <c r="H895" i="9"/>
  <c r="H1007" i="9"/>
  <c r="H1183" i="9"/>
  <c r="H1270" i="9"/>
  <c r="H1290" i="9"/>
  <c r="H2114" i="9"/>
  <c r="H2175" i="9"/>
  <c r="H1493" i="9"/>
  <c r="H1513" i="9"/>
  <c r="H522" i="9"/>
  <c r="H542" i="9"/>
  <c r="H728" i="9"/>
  <c r="H849" i="9"/>
  <c r="H864" i="9"/>
  <c r="H1072" i="9"/>
  <c r="H1371" i="9"/>
  <c r="H1102" i="9"/>
  <c r="H1107" i="9"/>
  <c r="H1219" i="9"/>
  <c r="H1650" i="9"/>
  <c r="H1762" i="9"/>
  <c r="H2064" i="9"/>
  <c r="H789" i="9"/>
  <c r="H844" i="9"/>
  <c r="H2196" i="9"/>
  <c r="H1807" i="9"/>
  <c r="H1902" i="9"/>
  <c r="H794" i="9"/>
  <c r="H814" i="9"/>
  <c r="H1147" i="9"/>
  <c r="H1366" i="9"/>
  <c r="H1812" i="9"/>
  <c r="H1999" i="9"/>
  <c r="H2029" i="9"/>
  <c r="H2074" i="9"/>
  <c r="H558" i="9"/>
  <c r="H578" i="9"/>
  <c r="H618" i="9"/>
  <c r="H688" i="9"/>
  <c r="H819" i="9"/>
  <c r="H1117" i="9"/>
  <c r="H1249" i="9"/>
  <c r="H1387" i="9"/>
  <c r="H1433" i="9"/>
  <c r="H1453" i="9"/>
  <c r="H1590" i="9"/>
  <c r="H1792" i="9"/>
  <c r="H1927" i="9"/>
  <c r="H1942" i="9"/>
  <c r="H2084" i="9"/>
  <c r="H2222" i="9"/>
  <c r="H1027" i="9"/>
  <c r="H1047" i="9"/>
  <c r="H1163" i="9"/>
  <c r="H1285" i="9"/>
  <c r="H1473" i="9"/>
  <c r="H1635" i="9"/>
  <c r="H1681" i="9"/>
  <c r="H2049" i="9"/>
  <c r="H743" i="9"/>
  <c r="H859" i="9"/>
  <c r="H935" i="9"/>
  <c r="H940" i="9"/>
  <c r="H966" i="9"/>
  <c r="H987" i="9"/>
  <c r="H992" i="9"/>
  <c r="H1142" i="9"/>
  <c r="H1152" i="9"/>
  <c r="H1209" i="9"/>
  <c r="H1214" i="9"/>
  <c r="H1351" i="9"/>
  <c r="H1392" i="9"/>
  <c r="H1731" i="9"/>
  <c r="H1842" i="9"/>
  <c r="H2160" i="9"/>
  <c r="H501" i="9"/>
  <c r="H628" i="9"/>
  <c r="H683" i="9"/>
  <c r="H698" i="9"/>
  <c r="H713" i="9"/>
  <c r="H1438" i="9"/>
  <c r="H1533" i="9"/>
  <c r="H1595" i="9"/>
  <c r="H1600" i="9"/>
  <c r="H1721" i="9"/>
  <c r="H1832" i="9"/>
  <c r="H481" i="9"/>
  <c r="H885" i="9"/>
  <c r="H1062" i="9"/>
  <c r="H1310" i="9"/>
  <c r="H1518" i="9"/>
  <c r="H1655" i="9"/>
  <c r="H1696" i="9"/>
  <c r="H1782" i="9"/>
  <c r="H1847" i="9"/>
  <c r="H1887" i="9"/>
  <c r="H2227" i="9"/>
  <c r="H446" i="9"/>
  <c r="H451" i="9"/>
  <c r="H593" i="9"/>
  <c r="H763" i="9"/>
  <c r="H910" i="9"/>
  <c r="H1331" i="9"/>
  <c r="H1488" i="9"/>
  <c r="H1585" i="9"/>
  <c r="H1746" i="9"/>
  <c r="H1772" i="9"/>
  <c r="H1988" i="9"/>
  <c r="H2130" i="9"/>
  <c r="H2201" i="9"/>
  <c r="H537" i="9"/>
  <c r="H648" i="9"/>
  <c r="H748" i="9"/>
  <c r="H753" i="9"/>
  <c r="H1002" i="9"/>
  <c r="H1188" i="9"/>
  <c r="H1463" i="9"/>
  <c r="H1554" i="9"/>
  <c r="H1569" i="9"/>
  <c r="H1620" i="9"/>
  <c r="H1741" i="9"/>
  <c r="H1827" i="9"/>
  <c r="H1958" i="9"/>
  <c r="H2044" i="9"/>
  <c r="H2104" i="9"/>
  <c r="H436" i="9"/>
  <c r="H486" i="9"/>
  <c r="H491" i="9"/>
  <c r="H547" i="9"/>
  <c r="H653" i="9"/>
  <c r="H658" i="9"/>
  <c r="H869" i="9"/>
  <c r="H1022" i="9"/>
  <c r="H1092" i="9"/>
  <c r="H1280" i="9"/>
  <c r="H1305" i="9"/>
  <c r="H1336" i="9"/>
  <c r="H1341" i="9"/>
  <c r="H1397" i="9"/>
  <c r="H1418" i="9"/>
  <c r="H1483" i="9"/>
  <c r="H1503" i="9"/>
  <c r="H1508" i="9"/>
  <c r="H1615" i="9"/>
  <c r="H1640" i="9"/>
  <c r="H1716" i="9"/>
  <c r="H1736" i="9"/>
  <c r="H1882" i="9"/>
  <c r="H1897" i="9"/>
  <c r="H1917" i="9"/>
  <c r="H1978" i="9"/>
  <c r="H2019" i="9"/>
  <c r="H2079" i="9"/>
  <c r="H2145" i="9"/>
  <c r="H431" i="9"/>
  <c r="H456" i="9"/>
  <c r="H476" i="9"/>
  <c r="H511" i="9"/>
  <c r="H608" i="9"/>
  <c r="H623" i="9"/>
  <c r="H643" i="9"/>
  <c r="H758" i="9"/>
  <c r="H784" i="9"/>
  <c r="H854" i="9"/>
  <c r="H890" i="9"/>
  <c r="H951" i="9"/>
  <c r="H1042" i="9"/>
  <c r="H1057" i="9"/>
  <c r="H1204" i="9"/>
  <c r="H1326" i="9"/>
  <c r="H1356" i="9"/>
  <c r="H1528" i="9"/>
  <c r="H1559" i="9"/>
  <c r="H1630" i="9"/>
  <c r="H1711" i="9"/>
  <c r="H1726" i="9"/>
  <c r="H1822" i="9"/>
  <c r="H1973" i="9"/>
  <c r="H2009" i="9"/>
  <c r="H2034" i="9"/>
  <c r="H2125" i="9"/>
  <c r="H471" i="9"/>
  <c r="H496" i="9"/>
  <c r="H638" i="9"/>
  <c r="H799" i="9"/>
  <c r="H1077" i="9"/>
  <c r="H1097" i="9"/>
  <c r="H1224" i="9"/>
  <c r="H1229" i="9"/>
  <c r="H1346" i="9"/>
  <c r="H1523" i="9"/>
  <c r="H1549" i="9"/>
  <c r="H1645" i="9"/>
  <c r="H1757" i="9"/>
  <c r="H1862" i="9"/>
  <c r="H2004" i="9"/>
  <c r="H2024" i="9"/>
  <c r="H2054" i="9"/>
  <c r="H2109" i="9"/>
  <c r="H2180" i="9"/>
  <c r="H2217" i="9"/>
  <c r="H874" i="9"/>
  <c r="H2135" i="9"/>
  <c r="H2165" i="9"/>
  <c r="H563" i="9"/>
  <c r="H568" i="9"/>
  <c r="H613" i="9"/>
  <c r="H668" i="9"/>
  <c r="H678" i="9"/>
  <c r="H733" i="9"/>
  <c r="H809" i="9"/>
  <c r="H900" i="9"/>
  <c r="H930" i="9"/>
  <c r="H976" i="9"/>
  <c r="H1012" i="9"/>
  <c r="H1082" i="9"/>
  <c r="H1112" i="9"/>
  <c r="H1137" i="9"/>
  <c r="H1168" i="9"/>
  <c r="H1173" i="9"/>
  <c r="H1234" i="9"/>
  <c r="H1260" i="9"/>
  <c r="H1382" i="9"/>
  <c r="H1407" i="9"/>
  <c r="H1428" i="9"/>
  <c r="H1498" i="9"/>
  <c r="H1691" i="9"/>
  <c r="H1777" i="9"/>
  <c r="H1872" i="9"/>
  <c r="H2039" i="9"/>
  <c r="H2059" i="9"/>
  <c r="H2089" i="9"/>
  <c r="H2150" i="9"/>
  <c r="H2155" i="9"/>
  <c r="H461" i="9"/>
  <c r="H588" i="9"/>
  <c r="H693" i="9"/>
  <c r="H718" i="9"/>
  <c r="H723" i="9"/>
  <c r="H768" i="9"/>
  <c r="H824" i="9"/>
  <c r="H834" i="9"/>
  <c r="H839" i="9"/>
  <c r="H920" i="9"/>
  <c r="H961" i="9"/>
  <c r="H997" i="9"/>
  <c r="H1032" i="9"/>
  <c r="H1052" i="9"/>
  <c r="H1122" i="9"/>
  <c r="H1193" i="9"/>
  <c r="H1275" i="9"/>
  <c r="H1402" i="9"/>
  <c r="H1423" i="9"/>
  <c r="H1448" i="9"/>
  <c r="H1478" i="9"/>
  <c r="H1564" i="9"/>
  <c r="H1676" i="9"/>
  <c r="H1767" i="9"/>
  <c r="H1797" i="9"/>
  <c r="H1802" i="9"/>
  <c r="H1867" i="9"/>
  <c r="H1912" i="9"/>
  <c r="H1953" i="9"/>
  <c r="H2170" i="9"/>
  <c r="H2212" i="9"/>
  <c r="H426" i="9"/>
  <c r="H573" i="9"/>
  <c r="H673" i="9"/>
  <c r="H703" i="9"/>
  <c r="H708" i="9"/>
  <c r="H773" i="9"/>
  <c r="H829" i="9"/>
  <c r="H1017" i="9"/>
  <c r="H1067" i="9"/>
  <c r="H1178" i="9"/>
  <c r="H1244" i="9"/>
  <c r="H1265" i="9"/>
  <c r="H1295" i="9"/>
  <c r="H1300" i="9"/>
  <c r="H1443" i="9"/>
  <c r="H1468" i="9"/>
  <c r="H1610" i="9"/>
  <c r="H1671" i="9"/>
  <c r="H1706" i="9"/>
  <c r="H1787" i="9"/>
  <c r="H1817" i="9"/>
  <c r="H1857" i="9"/>
  <c r="H1907" i="9"/>
  <c r="H1932" i="9"/>
  <c r="H1968" i="9"/>
  <c r="H2069" i="9"/>
  <c r="H2094" i="9"/>
  <c r="H2191" i="9"/>
  <c r="H373" i="8"/>
  <c r="H113" i="8"/>
  <c r="H134" i="8"/>
  <c r="H108" i="8"/>
  <c r="H186" i="8"/>
  <c r="H139" i="8"/>
  <c r="H191" i="8"/>
  <c r="H451" i="8"/>
  <c r="H15" i="8"/>
  <c r="H378" i="8"/>
  <c r="H171" i="8"/>
  <c r="H430" i="8"/>
  <c r="H160" i="8"/>
  <c r="H5" i="8"/>
  <c r="H487" i="8"/>
  <c r="H77" i="8"/>
  <c r="H155" i="8"/>
  <c r="H291" i="8"/>
  <c r="H492" i="8"/>
  <c r="H46" i="8"/>
  <c r="H316" i="8"/>
  <c r="H20" i="8"/>
  <c r="H296" i="8"/>
  <c r="H228" i="8"/>
  <c r="H176" i="8"/>
  <c r="H255" i="8"/>
  <c r="H347" i="8"/>
  <c r="H357" i="8"/>
  <c r="H462" i="8"/>
  <c r="H472" i="8"/>
  <c r="H41" i="8"/>
  <c r="H97" i="8"/>
  <c r="H212" i="8"/>
  <c r="H217" i="8" s="1"/>
  <c r="H66" i="8"/>
  <c r="H223" i="8"/>
  <c r="H239" i="8"/>
  <c r="H399" i="8"/>
  <c r="H196" i="8"/>
  <c r="H265" i="8"/>
  <c r="H337" i="8"/>
  <c r="H368" i="8"/>
  <c r="H502" i="8"/>
  <c r="H56" i="8"/>
  <c r="H181" i="8"/>
  <c r="H301" i="8"/>
  <c r="H61" i="8"/>
  <c r="H92" i="8"/>
  <c r="H311" i="8"/>
  <c r="H352" i="8"/>
  <c r="H129" i="8"/>
  <c r="H332" i="8"/>
  <c r="H342" i="8"/>
  <c r="H435" i="8"/>
  <c r="H124" i="8"/>
  <c r="H389" i="8"/>
  <c r="H394" i="8"/>
  <c r="H467" i="8"/>
  <c r="H957" i="7"/>
  <c r="H603" i="7"/>
  <c r="H874" i="7"/>
  <c r="H392" i="7"/>
  <c r="H562" i="7"/>
  <c r="H270" i="7"/>
  <c r="H706" i="7"/>
  <c r="H732" i="7"/>
  <c r="H772" i="7"/>
  <c r="H357" i="7"/>
  <c r="H91" i="7"/>
  <c r="H137" i="7"/>
  <c r="H848" i="7"/>
  <c r="H910" i="7"/>
  <c r="H352" i="7"/>
  <c r="H122" i="7"/>
  <c r="H362" i="7"/>
  <c r="H583" i="7"/>
  <c r="H864" i="7"/>
  <c r="H655" i="7"/>
  <c r="H80" i="7"/>
  <c r="H112" i="7"/>
  <c r="H588" i="7"/>
  <c r="H608" i="7"/>
  <c r="H153" i="7"/>
  <c r="H158" i="7"/>
  <c r="H234" i="7"/>
  <c r="H449" i="7"/>
  <c r="H454" i="7"/>
  <c r="H474" i="7"/>
  <c r="H623" i="7"/>
  <c r="H650" i="7"/>
  <c r="H767" i="7"/>
  <c r="H742" i="7"/>
  <c r="H962" i="7"/>
  <c r="H982" i="7"/>
  <c r="H117" i="7"/>
  <c r="H316" i="7"/>
  <c r="H327" i="7"/>
  <c r="H347" i="7"/>
  <c r="H807" i="7"/>
  <c r="H812" i="7"/>
  <c r="H843" i="7"/>
  <c r="H879" i="7"/>
  <c r="H900" i="7"/>
  <c r="H367" i="7"/>
  <c r="H552" i="7"/>
  <c r="H691" i="7"/>
  <c r="H869" i="7"/>
  <c r="H972" i="7"/>
  <c r="H275" i="7"/>
  <c r="H433" i="7"/>
  <c r="H438" i="7"/>
  <c r="H613" i="7"/>
  <c r="H792" i="7"/>
  <c r="H817" i="7"/>
  <c r="H833" i="7"/>
  <c r="H931" i="7"/>
  <c r="H127" i="7"/>
  <c r="H286" i="7"/>
  <c r="H291" i="7"/>
  <c r="H311" i="7"/>
  <c r="H479" i="7"/>
  <c r="H696" i="7"/>
  <c r="H977" i="7"/>
  <c r="K398" i="7"/>
  <c r="H398" i="7" s="1"/>
  <c r="H397" i="7" s="1"/>
  <c r="H489" i="7"/>
  <c r="H722" i="7"/>
  <c r="H762" i="7"/>
  <c r="H782" i="7"/>
  <c r="H802" i="7"/>
  <c r="H838" i="7"/>
  <c r="H895" i="7"/>
  <c r="H173" i="7"/>
  <c r="H500" i="7"/>
  <c r="H557" i="7"/>
  <c r="H628" i="7"/>
  <c r="H727" i="7"/>
  <c r="H747" i="7"/>
  <c r="H967" i="7"/>
  <c r="H20" i="7"/>
  <c r="H193" i="7"/>
  <c r="H229" i="7"/>
  <c r="H670" i="7"/>
  <c r="H828" i="7"/>
  <c r="H859" i="7"/>
  <c r="H101" i="7"/>
  <c r="H260" i="7"/>
  <c r="H377" i="7"/>
  <c r="H382" i="7"/>
  <c r="H418" i="7"/>
  <c r="H567" i="7"/>
  <c r="H701" i="7"/>
  <c r="H737" i="7"/>
  <c r="H787" i="7"/>
  <c r="H936" i="7"/>
  <c r="H204" i="7"/>
  <c r="H214" i="7"/>
  <c r="H219" i="7"/>
  <c r="H332" i="7"/>
  <c r="H639" i="7"/>
  <c r="H142" i="7"/>
  <c r="H265" i="7"/>
  <c r="H301" i="7"/>
  <c r="H387" i="7"/>
  <c r="H408" i="7"/>
  <c r="H428" i="7"/>
  <c r="H459" i="7"/>
  <c r="H168" i="7"/>
  <c r="H188" i="7"/>
  <c r="H209" i="7"/>
  <c r="H224" i="7"/>
  <c r="H686" i="7"/>
  <c r="H96" i="7"/>
  <c r="H132" i="7"/>
  <c r="H306" i="7"/>
  <c r="H372" i="7"/>
  <c r="H413" i="7"/>
  <c r="H469" i="7"/>
  <c r="H484" i="7"/>
  <c r="H507" i="7"/>
  <c r="H890" i="7"/>
  <c r="L59" i="6"/>
  <c r="L81" i="6"/>
  <c r="I59" i="6"/>
  <c r="H83" i="6"/>
  <c r="K37" i="6"/>
  <c r="J59" i="6"/>
  <c r="M48" i="6"/>
  <c r="L37" i="6"/>
  <c r="H32" i="6"/>
  <c r="N37" i="6"/>
  <c r="K59" i="6"/>
  <c r="H41" i="6"/>
  <c r="H40" i="6"/>
  <c r="J48" i="6"/>
  <c r="H39" i="6"/>
  <c r="H63" i="6"/>
  <c r="M37" i="6"/>
  <c r="I37" i="6"/>
  <c r="K48" i="6"/>
  <c r="H54" i="6"/>
  <c r="J37" i="6"/>
  <c r="H16" i="6"/>
  <c r="H21" i="6" s="1"/>
  <c r="H43" i="6"/>
  <c r="M59" i="6"/>
  <c r="H84" i="6"/>
  <c r="H5" i="6"/>
  <c r="H10" i="6" s="1"/>
  <c r="H51" i="6"/>
  <c r="N81" i="6"/>
  <c r="H1061" i="5"/>
  <c r="H1801" i="5"/>
  <c r="H116" i="5"/>
  <c r="H207" i="5"/>
  <c r="H192" i="5"/>
  <c r="H197" i="5"/>
  <c r="H904" i="5"/>
  <c r="H273" i="5"/>
  <c r="H223" i="5"/>
  <c r="H751" i="5"/>
  <c r="H126" i="5"/>
  <c r="H131" i="5"/>
  <c r="H157" i="5"/>
  <c r="H177" i="5"/>
  <c r="H293" i="5"/>
  <c r="H741" i="5"/>
  <c r="H1272" i="5"/>
  <c r="H228" i="5"/>
  <c r="H298" i="5"/>
  <c r="H580" i="5"/>
  <c r="H147" i="5"/>
  <c r="H258" i="5"/>
  <c r="H288" i="5"/>
  <c r="H1246" i="5"/>
  <c r="H1832" i="5"/>
  <c r="H167" i="5"/>
  <c r="H1398" i="5"/>
  <c r="H202" i="5"/>
  <c r="H121" i="5"/>
  <c r="H1200" i="5"/>
  <c r="H182" i="5"/>
  <c r="H238" i="5"/>
  <c r="H243" i="5"/>
  <c r="H283" i="5"/>
  <c r="H601" i="5"/>
  <c r="H1680" i="5"/>
  <c r="H1796" i="5"/>
  <c r="H233" i="5"/>
  <c r="H756" i="5"/>
  <c r="H839" i="5"/>
  <c r="H187" i="5"/>
  <c r="H253" i="5"/>
  <c r="H162" i="5"/>
  <c r="H263" i="5"/>
  <c r="H761" i="5"/>
  <c r="H152" i="5"/>
  <c r="H172" i="5"/>
  <c r="H248" i="5"/>
  <c r="H278" i="5"/>
  <c r="H303" i="5"/>
  <c r="H596" i="5"/>
  <c r="H652" i="5"/>
  <c r="H723" i="5"/>
  <c r="H746" i="5"/>
  <c r="H844" i="5"/>
  <c r="H1251" i="5"/>
  <c r="H1842" i="5"/>
  <c r="K48" i="4"/>
  <c r="H24" i="4"/>
  <c r="J37" i="4"/>
  <c r="H39" i="4"/>
  <c r="H12" i="4"/>
  <c r="H23" i="4"/>
  <c r="I37" i="4"/>
  <c r="H52" i="4"/>
  <c r="H2712" i="3"/>
  <c r="H276" i="3"/>
  <c r="H2732" i="3"/>
  <c r="H600" i="3"/>
  <c r="H1623" i="3"/>
  <c r="H1900" i="3"/>
  <c r="H2293" i="3"/>
  <c r="H1034" i="3"/>
  <c r="H348" i="3"/>
  <c r="H423" i="3"/>
  <c r="H2399" i="3"/>
  <c r="H2444" i="3"/>
  <c r="H1433" i="3"/>
  <c r="H1458" i="3"/>
  <c r="H2404" i="3"/>
  <c r="H261" i="3"/>
  <c r="H1240" i="3"/>
  <c r="H1321" i="3"/>
  <c r="H832" i="3"/>
  <c r="H1865" i="3"/>
  <c r="H2414" i="3"/>
  <c r="H1553" i="3"/>
  <c r="H1593" i="3"/>
  <c r="H2188" i="3"/>
  <c r="H307" i="3"/>
  <c r="H777" i="3"/>
  <c r="H1190" i="3"/>
  <c r="H1608" i="3"/>
  <c r="H1784" i="3"/>
  <c r="H1382" i="3"/>
  <c r="H620" i="3"/>
  <c r="H1270" i="3"/>
  <c r="H1708" i="3"/>
  <c r="H1754" i="3"/>
  <c r="H1764" i="3"/>
  <c r="H1835" i="3"/>
  <c r="H1936" i="3"/>
  <c r="H1956" i="3"/>
  <c r="H2016" i="3"/>
  <c r="H2364" i="3"/>
  <c r="H211" i="3"/>
  <c r="H433" i="3"/>
  <c r="H817" i="3"/>
  <c r="H893" i="3"/>
  <c r="H1463" i="3"/>
  <c r="H1860" i="3"/>
  <c r="H2606" i="3"/>
  <c r="H2763" i="3"/>
  <c r="H883" i="3"/>
  <c r="H1135" i="3"/>
  <c r="H1150" i="3"/>
  <c r="H1155" i="3"/>
  <c r="H1195" i="3"/>
  <c r="H1698" i="3"/>
  <c r="H1703" i="3"/>
  <c r="H1804" i="3"/>
  <c r="H2515" i="3"/>
  <c r="H2540" i="3"/>
  <c r="H2545" i="3"/>
  <c r="H842" i="3"/>
  <c r="H2313" i="3"/>
  <c r="H2475" i="3"/>
  <c r="H1095" i="3"/>
  <c r="H1648" i="3"/>
  <c r="H206" i="3"/>
  <c r="H767" i="3"/>
  <c r="H1245" i="3"/>
  <c r="H353" i="3"/>
  <c r="H716" i="3"/>
  <c r="H737" i="3"/>
  <c r="H928" i="3"/>
  <c r="H1352" i="3"/>
  <c r="H2283" i="3"/>
  <c r="H2490" i="3"/>
  <c r="H2505" i="3"/>
  <c r="H2611" i="3"/>
  <c r="H221" i="3"/>
  <c r="H286" i="3"/>
  <c r="H291" i="3"/>
  <c r="H302" i="3"/>
  <c r="H488" i="3"/>
  <c r="H635" i="3"/>
  <c r="H898" i="3"/>
  <c r="H938" i="3"/>
  <c r="H958" i="3"/>
  <c r="H1140" i="3"/>
  <c r="H1403" i="3"/>
  <c r="H1523" i="3"/>
  <c r="H1578" i="3"/>
  <c r="H1743" i="3"/>
  <c r="H1875" i="3"/>
  <c r="H1890" i="3"/>
  <c r="H1910" i="3"/>
  <c r="H2051" i="3"/>
  <c r="H2369" i="3"/>
  <c r="H2616" i="3"/>
  <c r="H2637" i="3"/>
  <c r="H2677" i="3"/>
  <c r="H246" i="3"/>
  <c r="H807" i="3"/>
  <c r="H1070" i="3"/>
  <c r="H1235" i="3"/>
  <c r="H1718" i="3"/>
  <c r="H2147" i="3"/>
  <c r="H2303" i="3"/>
  <c r="H2334" i="3"/>
  <c r="H2384" i="3"/>
  <c r="H2394" i="3"/>
  <c r="H231" i="3"/>
  <c r="H388" i="3"/>
  <c r="H615" i="3"/>
  <c r="H695" i="3"/>
  <c r="H772" i="3"/>
  <c r="H978" i="3"/>
  <c r="H1408" i="3"/>
  <c r="H1428" i="3"/>
  <c r="H1663" i="3"/>
  <c r="H1683" i="3"/>
  <c r="H2193" i="3"/>
  <c r="H191" i="3"/>
  <c r="H762" i="3"/>
  <c r="H837" i="3"/>
  <c r="H948" i="3"/>
  <c r="H988" i="3"/>
  <c r="H1185" i="3"/>
  <c r="H1347" i="3"/>
  <c r="H1583" i="3"/>
  <c r="H2157" i="3"/>
  <c r="H2768" i="3"/>
  <c r="H378" i="3"/>
  <c r="H403" i="3"/>
  <c r="H504" i="3"/>
  <c r="H574" i="3"/>
  <c r="H680" i="3"/>
  <c r="H747" i="3"/>
  <c r="H782" i="3"/>
  <c r="H802" i="3"/>
  <c r="H863" i="3"/>
  <c r="H903" i="3"/>
  <c r="H1170" i="3"/>
  <c r="H1286" i="3"/>
  <c r="H1357" i="3"/>
  <c r="H1508" i="3"/>
  <c r="H1548" i="3"/>
  <c r="H1946" i="3"/>
  <c r="H1966" i="3"/>
  <c r="H2006" i="3"/>
  <c r="H2026" i="3"/>
  <c r="H2046" i="3"/>
  <c r="H2072" i="3"/>
  <c r="H2203" i="3"/>
  <c r="H2223" i="3"/>
  <c r="H2243" i="3"/>
  <c r="H2449" i="3"/>
  <c r="H2642" i="3"/>
  <c r="H2682" i="3"/>
  <c r="H236" i="3"/>
  <c r="H312" i="3"/>
  <c r="H478" i="3"/>
  <c r="H630" i="3"/>
  <c r="H645" i="3"/>
  <c r="H650" i="3"/>
  <c r="H913" i="3"/>
  <c r="H993" i="3"/>
  <c r="H1060" i="3"/>
  <c r="H1100" i="3"/>
  <c r="H1215" i="3"/>
  <c r="H1296" i="3"/>
  <c r="H1448" i="3"/>
  <c r="H1498" i="3"/>
  <c r="H1518" i="3"/>
  <c r="H2112" i="3"/>
  <c r="H2127" i="3"/>
  <c r="H2298" i="3"/>
  <c r="H2318" i="3"/>
  <c r="H2359" i="3"/>
  <c r="H2652" i="3"/>
  <c r="H2692" i="3"/>
  <c r="H241" i="3"/>
  <c r="H266" i="3"/>
  <c r="H271" i="3"/>
  <c r="H408" i="3"/>
  <c r="H529" i="3"/>
  <c r="H670" i="3"/>
  <c r="H787" i="3"/>
  <c r="H1160" i="3"/>
  <c r="H1180" i="3"/>
  <c r="H1342" i="3"/>
  <c r="H1438" i="3"/>
  <c r="H1633" i="3"/>
  <c r="H1653" i="3"/>
  <c r="H1794" i="3"/>
  <c r="H1951" i="3"/>
  <c r="H1971" i="3"/>
  <c r="H1991" i="3"/>
  <c r="H2011" i="3"/>
  <c r="H2077" i="3"/>
  <c r="H2263" i="3"/>
  <c r="H2339" i="3"/>
  <c r="H2525" i="3"/>
  <c r="H2087" i="3"/>
  <c r="H2092" i="3"/>
  <c r="H2268" i="3"/>
  <c r="H2273" i="3"/>
  <c r="H317" i="3"/>
  <c r="H343" i="3"/>
  <c r="H358" i="3"/>
  <c r="H1658" i="3"/>
  <c r="H2021" i="3"/>
  <c r="H226" i="3"/>
  <c r="H256" i="3"/>
  <c r="H322" i="3"/>
  <c r="H363" i="3"/>
  <c r="H383" i="3"/>
  <c r="H398" i="3"/>
  <c r="H726" i="3"/>
  <c r="H943" i="3"/>
  <c r="H2183" i="3"/>
  <c r="H2198" i="3"/>
  <c r="H2687" i="3"/>
  <c r="H569" i="3"/>
  <c r="H196" i="3"/>
  <c r="H468" i="3"/>
  <c r="H1019" i="3"/>
  <c r="H2379" i="3"/>
  <c r="H327" i="3"/>
  <c r="H368" i="3"/>
  <c r="H1387" i="3"/>
  <c r="H1976" i="3"/>
  <c r="H2667" i="3"/>
  <c r="H251" i="3"/>
  <c r="H1326" i="3"/>
  <c r="H1573" i="3"/>
  <c r="H1996" i="3"/>
  <c r="H2117" i="3"/>
  <c r="H201" i="3"/>
  <c r="H216" i="3"/>
  <c r="H281" i="3"/>
  <c r="H332" i="3"/>
  <c r="H373" i="3"/>
  <c r="H1220" i="3"/>
  <c r="H1478" i="3"/>
  <c r="H1981" i="3"/>
  <c r="H2323" i="3"/>
  <c r="H393" i="3"/>
  <c r="H448" i="3"/>
  <c r="H499" i="3"/>
  <c r="H519" i="3"/>
  <c r="H625" i="3"/>
  <c r="H675" i="3"/>
  <c r="H711" i="3"/>
  <c r="H742" i="3"/>
  <c r="H797" i="3"/>
  <c r="H868" i="3"/>
  <c r="H873" i="3"/>
  <c r="H888" i="3"/>
  <c r="H908" i="3"/>
  <c r="H1055" i="3"/>
  <c r="H1115" i="3"/>
  <c r="H1130" i="3"/>
  <c r="H1145" i="3"/>
  <c r="H1205" i="3"/>
  <c r="H1260" i="3"/>
  <c r="H1291" i="3"/>
  <c r="H1311" i="3"/>
  <c r="H1372" i="3"/>
  <c r="H1453" i="3"/>
  <c r="H1468" i="3"/>
  <c r="H1513" i="3"/>
  <c r="H1533" i="3"/>
  <c r="H1678" i="3"/>
  <c r="H1713" i="3"/>
  <c r="H1733" i="3"/>
  <c r="H1799" i="3"/>
  <c r="H1850" i="3"/>
  <c r="H1870" i="3"/>
  <c r="H1905" i="3"/>
  <c r="H2162" i="3"/>
  <c r="H2233" i="3"/>
  <c r="H2238" i="3"/>
  <c r="H2258" i="3"/>
  <c r="H2374" i="3"/>
  <c r="H2389" i="3"/>
  <c r="H2424" i="3"/>
  <c r="H2560" i="3"/>
  <c r="H2595" i="3"/>
  <c r="H413" i="3"/>
  <c r="H544" i="3"/>
  <c r="H605" i="3"/>
  <c r="H610" i="3"/>
  <c r="H655" i="3"/>
  <c r="H665" i="3"/>
  <c r="H812" i="3"/>
  <c r="H953" i="3"/>
  <c r="H968" i="3"/>
  <c r="H983" i="3"/>
  <c r="H1029" i="3"/>
  <c r="H1085" i="3"/>
  <c r="H1175" i="3"/>
  <c r="H1316" i="3"/>
  <c r="H1538" i="3"/>
  <c r="H1558" i="3"/>
  <c r="H1588" i="3"/>
  <c r="H1613" i="3"/>
  <c r="H1986" i="3"/>
  <c r="H2001" i="3"/>
  <c r="H2031" i="3"/>
  <c r="H2061" i="3"/>
  <c r="H2097" i="3"/>
  <c r="H2107" i="3"/>
  <c r="H2122" i="3"/>
  <c r="H2278" i="3"/>
  <c r="H2308" i="3"/>
  <c r="H2439" i="3"/>
  <c r="H2454" i="3"/>
  <c r="H2485" i="3"/>
  <c r="H2535" i="3"/>
  <c r="H2647" i="3"/>
  <c r="H2707" i="3"/>
  <c r="H2722" i="3"/>
  <c r="H483" i="3"/>
  <c r="H524" i="3"/>
  <c r="H539" i="3"/>
  <c r="H559" i="3"/>
  <c r="H685" i="3"/>
  <c r="H721" i="3"/>
  <c r="H933" i="3"/>
  <c r="H1024" i="3"/>
  <c r="H1210" i="3"/>
  <c r="H1225" i="3"/>
  <c r="H1377" i="3"/>
  <c r="H1738" i="3"/>
  <c r="H1769" i="3"/>
  <c r="H2349" i="3"/>
  <c r="H2570" i="3"/>
  <c r="H2672" i="3"/>
  <c r="H458" i="3"/>
  <c r="H564" i="3"/>
  <c r="H595" i="3"/>
  <c r="H822" i="3"/>
  <c r="H973" i="3"/>
  <c r="H1281" i="3"/>
  <c r="H1337" i="3"/>
  <c r="H1503" i="3"/>
  <c r="H1543" i="3"/>
  <c r="H1563" i="3"/>
  <c r="H1598" i="3"/>
  <c r="H1628" i="3"/>
  <c r="H1789" i="3"/>
  <c r="H1895" i="3"/>
  <c r="H2137" i="3"/>
  <c r="H2152" i="3"/>
  <c r="H2228" i="3"/>
  <c r="H2344" i="3"/>
  <c r="H2465" i="3"/>
  <c r="H2495" i="3"/>
  <c r="H2520" i="3"/>
  <c r="H2727" i="3"/>
  <c r="H418" i="3"/>
  <c r="H428" i="3"/>
  <c r="H438" i="3"/>
  <c r="H473" i="3"/>
  <c r="H509" i="3"/>
  <c r="H640" i="3"/>
  <c r="H690" i="3"/>
  <c r="H706" i="3"/>
  <c r="H731" i="3" s="1"/>
  <c r="H757" i="3"/>
  <c r="H792" i="3"/>
  <c r="H923" i="3"/>
  <c r="H1014" i="3"/>
  <c r="H1050" i="3"/>
  <c r="H1065" i="3"/>
  <c r="H1110" i="3"/>
  <c r="H1200" i="3"/>
  <c r="H1255" i="3"/>
  <c r="H1367" i="3"/>
  <c r="H1638" i="3"/>
  <c r="H1673" i="3"/>
  <c r="H1693" i="3"/>
  <c r="H1759" i="3"/>
  <c r="H1845" i="3"/>
  <c r="H2082" i="3"/>
  <c r="H2354" i="3"/>
  <c r="H2510" i="3"/>
  <c r="H2555" i="3"/>
  <c r="H2575" i="3"/>
  <c r="H2662" i="3"/>
  <c r="H534" i="3"/>
  <c r="H549" i="3"/>
  <c r="H554" i="3"/>
  <c r="H590" i="3"/>
  <c r="H660" i="3"/>
  <c r="H847" i="3"/>
  <c r="H1075" i="3"/>
  <c r="H1090" i="3"/>
  <c r="H1105" i="3"/>
  <c r="H1250" i="3"/>
  <c r="H1392" i="3"/>
  <c r="H1413" i="3"/>
  <c r="H1443" i="3"/>
  <c r="H1473" i="3"/>
  <c r="H1493" i="3"/>
  <c r="H1568" i="3"/>
  <c r="H1618" i="3"/>
  <c r="H1668" i="3"/>
  <c r="H1779" i="3"/>
  <c r="H1814" i="3"/>
  <c r="H1840" i="3"/>
  <c r="H1885" i="3"/>
  <c r="H2056" i="3"/>
  <c r="H2142" i="3"/>
  <c r="H2218" i="3"/>
  <c r="H2288" i="3"/>
  <c r="H2419" i="3"/>
  <c r="H2434" i="3"/>
  <c r="H2480" i="3"/>
  <c r="H2500" i="3"/>
  <c r="H2530" i="3"/>
  <c r="H2550" i="3"/>
  <c r="H2717" i="3"/>
  <c r="H355" i="2"/>
  <c r="H277" i="2"/>
  <c r="H329" i="2"/>
  <c r="H152" i="2"/>
  <c r="H256" i="2"/>
  <c r="H324" i="2"/>
  <c r="H121" i="2"/>
  <c r="H334" i="2"/>
  <c r="H147" i="2"/>
  <c r="H179" i="2"/>
  <c r="H200" i="2"/>
  <c r="H131" i="2"/>
  <c r="H205" i="2"/>
  <c r="H293" i="2"/>
  <c r="H308" i="2"/>
  <c r="H371" i="2"/>
  <c r="H392" i="2"/>
  <c r="H136" i="2"/>
  <c r="H163" i="2"/>
  <c r="H231" i="2"/>
  <c r="H298" i="2"/>
  <c r="H313" i="2"/>
  <c r="H339" i="2"/>
  <c r="H126" i="2"/>
  <c r="H168" i="2"/>
  <c r="H236" i="2"/>
  <c r="H303" i="2"/>
  <c r="H387" i="2"/>
  <c r="H195" i="2"/>
  <c r="H221" i="2"/>
  <c r="H246" i="2"/>
  <c r="H282" i="2"/>
  <c r="H210" i="2"/>
  <c r="H226" i="2"/>
  <c r="H43" i="1"/>
  <c r="H7" i="1"/>
  <c r="H12" i="1" s="1"/>
  <c r="H38" i="1"/>
  <c r="H28" i="1"/>
  <c r="H33" i="1"/>
  <c r="H463" i="3"/>
  <c r="H514" i="3"/>
  <c r="H585" i="3"/>
  <c r="H852" i="3"/>
  <c r="H918" i="3"/>
  <c r="H998" i="3"/>
  <c r="H1003" i="3"/>
  <c r="H1045" i="3"/>
  <c r="H1423" i="3"/>
  <c r="H1643" i="3"/>
  <c r="H1728" i="3"/>
  <c r="H1774" i="3"/>
  <c r="H2041" i="3"/>
  <c r="H2132" i="3"/>
  <c r="H2167" i="3"/>
  <c r="H2172" i="3"/>
  <c r="H2429" i="3"/>
  <c r="H2565" i="3"/>
  <c r="H2626" i="3"/>
  <c r="I21" i="4"/>
  <c r="H22" i="4"/>
  <c r="H218" i="5"/>
  <c r="H252" i="2"/>
  <c r="H251" i="2" s="1"/>
  <c r="H453" i="3"/>
  <c r="H752" i="3"/>
  <c r="H1080" i="3"/>
  <c r="H1165" i="3"/>
  <c r="H1301" i="3"/>
  <c r="H1306" i="3"/>
  <c r="H1528" i="3"/>
  <c r="H1855" i="3"/>
  <c r="H1915" i="3"/>
  <c r="H1920" i="3"/>
  <c r="H2248" i="3"/>
  <c r="H2253" i="3"/>
  <c r="H2470" i="3"/>
  <c r="H2657" i="3"/>
  <c r="J21" i="4"/>
  <c r="H38" i="4"/>
  <c r="N59" i="6"/>
  <c r="H1265" i="3"/>
  <c r="L21" i="4"/>
  <c r="I48" i="4"/>
  <c r="H49" i="4"/>
  <c r="H48" i="4" s="1"/>
  <c r="H665" i="7"/>
  <c r="H1120" i="3"/>
  <c r="H1483" i="3"/>
  <c r="H1941" i="3"/>
  <c r="H2697" i="3"/>
  <c r="H25" i="4"/>
  <c r="K37" i="4"/>
  <c r="J48" i="4"/>
  <c r="H454" i="5"/>
  <c r="H1282" i="5"/>
  <c r="H27" i="6"/>
  <c r="H443" i="3"/>
  <c r="H827" i="3"/>
  <c r="H878" i="3"/>
  <c r="H963" i="3"/>
  <c r="H1230" i="3"/>
  <c r="H1362" i="3"/>
  <c r="H1603" i="3"/>
  <c r="H1688" i="3"/>
  <c r="H1809" i="3"/>
  <c r="H1961" i="3"/>
  <c r="H2102" i="3"/>
  <c r="H2409" i="3"/>
  <c r="H2585" i="3"/>
  <c r="H2590" i="3"/>
  <c r="I10" i="4"/>
  <c r="H13" i="4"/>
  <c r="H82" i="6"/>
  <c r="I81" i="6"/>
  <c r="H1125" i="3"/>
  <c r="H1418" i="3"/>
  <c r="H1488" i="3"/>
  <c r="H1723" i="3"/>
  <c r="H1819" i="3"/>
  <c r="H1880" i="3"/>
  <c r="H2036" i="3"/>
  <c r="H2208" i="3"/>
  <c r="H2213" i="3"/>
  <c r="H2580" i="3"/>
  <c r="H2621" i="3"/>
  <c r="H2702" i="3"/>
  <c r="H40" i="4"/>
  <c r="L48" i="4"/>
  <c r="H268" i="5"/>
  <c r="H308" i="5"/>
  <c r="I48" i="6"/>
  <c r="H49" i="6"/>
  <c r="H11" i="4"/>
  <c r="H1837" i="5"/>
  <c r="H61" i="6"/>
  <c r="H905" i="7"/>
  <c r="H713" i="5"/>
  <c r="H1847" i="5"/>
  <c r="H38" i="6"/>
  <c r="L48" i="6"/>
  <c r="H62" i="6"/>
  <c r="H255" i="7"/>
  <c r="H828" i="5"/>
  <c r="H1277" i="5"/>
  <c r="H52" i="6"/>
  <c r="H423" i="7"/>
  <c r="H657" i="5"/>
  <c r="H718" i="5"/>
  <c r="H60" i="6"/>
  <c r="N245" i="7"/>
  <c r="H246" i="7"/>
  <c r="H337" i="7"/>
  <c r="H342" i="7"/>
  <c r="M506" i="7"/>
  <c r="H506" i="7" s="1"/>
  <c r="H505" i="7" s="1"/>
  <c r="H516" i="7"/>
  <c r="H593" i="7"/>
  <c r="H598" i="7"/>
  <c r="H752" i="7"/>
  <c r="H757" i="7"/>
  <c r="H65" i="6"/>
  <c r="H70" i="6" s="1"/>
  <c r="J81" i="6"/>
  <c r="K81" i="6"/>
  <c r="H711" i="7"/>
  <c r="H296" i="7"/>
  <c r="H618" i="7"/>
  <c r="H660" i="7"/>
  <c r="H777" i="7"/>
  <c r="H163" i="7"/>
  <c r="H239" i="7"/>
  <c r="H464" i="7"/>
  <c r="H675" i="7"/>
  <c r="H797" i="7"/>
  <c r="H926" i="7"/>
  <c r="H85" i="6"/>
  <c r="H178" i="7"/>
  <c r="H183" i="7"/>
  <c r="H941" i="7"/>
  <c r="H946" i="7"/>
  <c r="H51" i="8"/>
  <c r="H275" i="8"/>
  <c r="H280" i="8"/>
  <c r="H506" i="9"/>
  <c r="H583" i="9"/>
  <c r="H10" i="8"/>
  <c r="H82" i="8"/>
  <c r="H244" i="8"/>
  <c r="H404" i="8"/>
  <c r="H201" i="8"/>
  <c r="H260" i="8"/>
  <c r="H306" i="8"/>
  <c r="H527" i="9"/>
  <c r="H532" i="9"/>
  <c r="H598" i="9"/>
  <c r="H603" i="9"/>
  <c r="H25" i="8"/>
  <c r="H30" i="8"/>
  <c r="H87" i="8"/>
  <c r="H150" i="8"/>
  <c r="H321" i="8"/>
  <c r="H497" i="8"/>
  <c r="H466" i="9"/>
  <c r="H915" i="9"/>
  <c r="H971" i="9"/>
  <c r="H1922" i="9"/>
  <c r="H804" i="9"/>
  <c r="H956" i="9"/>
  <c r="H1458" i="9"/>
  <c r="H1686" i="9"/>
  <c r="H1852" i="9"/>
  <c r="H633" i="9"/>
  <c r="H1087" i="9"/>
  <c r="H1625" i="9"/>
  <c r="H1892" i="9"/>
  <c r="H1983" i="9"/>
  <c r="H663" i="9"/>
  <c r="H738" i="9"/>
  <c r="H1037" i="9"/>
  <c r="H1127" i="9"/>
  <c r="H1538" i="9"/>
  <c r="H2014" i="9"/>
  <c r="H2232" i="9"/>
  <c r="H1877" i="9"/>
  <c r="H1840" i="9"/>
  <c r="H1837" i="9" s="1"/>
  <c r="H1285" i="10"/>
  <c r="H652" i="10"/>
  <c r="I1842" i="9"/>
  <c r="H693" i="10"/>
  <c r="H1001" i="10"/>
  <c r="H480" i="10"/>
  <c r="H678" i="10"/>
  <c r="H1346" i="10"/>
  <c r="H388" i="10"/>
  <c r="H733" i="10"/>
  <c r="H1727" i="10"/>
  <c r="H203" i="11"/>
  <c r="H216" i="14"/>
  <c r="J214" i="14"/>
  <c r="H1681" i="10"/>
  <c r="N101" i="11"/>
  <c r="H31" i="12"/>
  <c r="H88" i="12"/>
  <c r="H1438" i="10"/>
  <c r="H1479" i="10"/>
  <c r="H222" i="11"/>
  <c r="N107" i="14"/>
  <c r="H111" i="14"/>
  <c r="I133" i="14"/>
  <c r="H136" i="14"/>
  <c r="H1514" i="10"/>
  <c r="H1580" i="10"/>
  <c r="H1656" i="10"/>
  <c r="H105" i="11"/>
  <c r="H161" i="11"/>
  <c r="H220" i="11"/>
  <c r="H221" i="11"/>
  <c r="H1671" i="10"/>
  <c r="H73" i="12"/>
  <c r="H1519" i="10"/>
  <c r="H1585" i="10"/>
  <c r="H1707" i="10"/>
  <c r="H134" i="12"/>
  <c r="H258" i="12"/>
  <c r="H602" i="12"/>
  <c r="L601" i="12"/>
  <c r="N601" i="12"/>
  <c r="L6" i="14"/>
  <c r="H110" i="14"/>
  <c r="M107" i="14"/>
  <c r="H122" i="14"/>
  <c r="N120" i="14"/>
  <c r="H164" i="14"/>
  <c r="M171" i="14"/>
  <c r="H175" i="14"/>
  <c r="H191" i="14"/>
  <c r="K187" i="14"/>
  <c r="K201" i="14"/>
  <c r="K198" i="14" s="1"/>
  <c r="I214" i="14"/>
  <c r="H215" i="14"/>
  <c r="H373" i="12"/>
  <c r="J370" i="12"/>
  <c r="M601" i="12"/>
  <c r="H604" i="12"/>
  <c r="H673" i="12"/>
  <c r="K8" i="13"/>
  <c r="K13" i="13" s="1"/>
  <c r="H109" i="14"/>
  <c r="L107" i="14"/>
  <c r="H121" i="14"/>
  <c r="M120" i="14"/>
  <c r="H174" i="14"/>
  <c r="L171" i="14"/>
  <c r="J187" i="14"/>
  <c r="J200" i="14"/>
  <c r="H200" i="14" s="1"/>
  <c r="I370" i="12"/>
  <c r="H372" i="12"/>
  <c r="L8" i="14"/>
  <c r="H108" i="14"/>
  <c r="K107" i="14"/>
  <c r="H150" i="14"/>
  <c r="H173" i="14"/>
  <c r="K171" i="14"/>
  <c r="I187" i="14"/>
  <c r="I199" i="14"/>
  <c r="H189" i="14"/>
  <c r="H102" i="11"/>
  <c r="J133" i="14"/>
  <c r="H163" i="14"/>
  <c r="J160" i="14"/>
  <c r="H172" i="14"/>
  <c r="J171" i="14"/>
  <c r="H139" i="12"/>
  <c r="H124" i="12"/>
  <c r="H462" i="12"/>
  <c r="L9" i="13"/>
  <c r="I160" i="14"/>
  <c r="H162" i="14"/>
  <c r="H182" i="14"/>
  <c r="H59" i="14"/>
  <c r="H58" i="14" s="1"/>
  <c r="H53" i="14"/>
  <c r="I149" i="14"/>
  <c r="H153" i="14"/>
  <c r="L198" i="14"/>
  <c r="H218" i="14"/>
  <c r="L214" i="14"/>
  <c r="M198" i="14"/>
  <c r="H217" i="14"/>
  <c r="K214" i="14"/>
  <c r="N5" i="13"/>
  <c r="N10" i="13" s="1"/>
  <c r="H64" i="14"/>
  <c r="M9" i="14"/>
  <c r="H190" i="14"/>
  <c r="H700" i="3" l="1"/>
  <c r="H1331" i="3"/>
  <c r="H493" i="3"/>
  <c r="H857" i="3"/>
  <c r="H2066" i="3"/>
  <c r="H1930" i="3"/>
  <c r="H1275" i="3"/>
  <c r="H2600" i="3"/>
  <c r="H1039" i="3"/>
  <c r="H2328" i="3"/>
  <c r="H1008" i="3"/>
  <c r="H2459" i="3"/>
  <c r="H1829" i="3"/>
  <c r="H2737" i="3"/>
  <c r="H296" i="3"/>
  <c r="H337" i="3"/>
  <c r="H2773" i="3"/>
  <c r="H2177" i="3"/>
  <c r="H1397" i="3"/>
  <c r="H579" i="3"/>
  <c r="H1748" i="3"/>
  <c r="H2631" i="3"/>
  <c r="H157" i="2"/>
  <c r="H201" i="14"/>
  <c r="H370" i="12"/>
  <c r="L6" i="13"/>
  <c r="L5" i="13" s="1"/>
  <c r="L10" i="13" s="1"/>
  <c r="M11" i="13"/>
  <c r="H245" i="7"/>
  <c r="L14" i="13"/>
  <c r="M5" i="13"/>
  <c r="M10" i="13" s="1"/>
  <c r="H133" i="14"/>
  <c r="M262" i="14"/>
  <c r="H120" i="14"/>
  <c r="H160" i="14"/>
  <c r="H107" i="14"/>
  <c r="H187" i="14"/>
  <c r="H149" i="14"/>
  <c r="H101" i="11"/>
  <c r="H219" i="11"/>
  <c r="H37" i="6"/>
  <c r="H59" i="6"/>
  <c r="K6" i="14"/>
  <c r="L9" i="14"/>
  <c r="J8" i="13"/>
  <c r="J13" i="13" s="1"/>
  <c r="H214" i="14"/>
  <c r="H37" i="4"/>
  <c r="H21" i="4"/>
  <c r="K9" i="13"/>
  <c r="K14" i="13" s="1"/>
  <c r="H199" i="14"/>
  <c r="I198" i="14"/>
  <c r="K263" i="14"/>
  <c r="L262" i="14"/>
  <c r="H171" i="14"/>
  <c r="J198" i="14"/>
  <c r="H601" i="12"/>
  <c r="H48" i="6"/>
  <c r="H81" i="6"/>
  <c r="H10" i="4"/>
  <c r="K8" i="14"/>
  <c r="M5" i="14"/>
  <c r="H198" i="14" l="1"/>
  <c r="H244" i="7"/>
  <c r="L11" i="13"/>
  <c r="K6" i="13"/>
  <c r="J9" i="13"/>
  <c r="J14" i="13" s="1"/>
  <c r="I8" i="13"/>
  <c r="I13" i="13" s="1"/>
  <c r="K5" i="13"/>
  <c r="K10" i="13" s="1"/>
  <c r="K9" i="14"/>
  <c r="K5" i="14" s="1"/>
  <c r="J8" i="14"/>
  <c r="J6" i="14"/>
  <c r="J263" i="14"/>
  <c r="K262" i="14"/>
  <c r="L5" i="14"/>
  <c r="K11" i="13" l="1"/>
  <c r="J6" i="13"/>
  <c r="I8" i="14"/>
  <c r="I6" i="14"/>
  <c r="J9" i="14"/>
  <c r="I9" i="13"/>
  <c r="J262" i="14"/>
  <c r="I263" i="14"/>
  <c r="H8" i="13"/>
  <c r="H13" i="13" s="1"/>
  <c r="I14" i="13" l="1"/>
  <c r="J11" i="13"/>
  <c r="J5" i="13"/>
  <c r="J10" i="13" s="1"/>
  <c r="I6" i="13"/>
  <c r="I262" i="14"/>
  <c r="H263" i="14"/>
  <c r="H262" i="14" s="1"/>
  <c r="I9" i="14"/>
  <c r="I5" i="14" s="1"/>
  <c r="J5" i="14"/>
  <c r="H6" i="14"/>
  <c r="H8" i="14"/>
  <c r="H9" i="13"/>
  <c r="I11" i="13" l="1"/>
  <c r="H6" i="13"/>
  <c r="H11" i="13" s="1"/>
  <c r="I5" i="13"/>
  <c r="I10" i="13" s="1"/>
  <c r="H5" i="13"/>
  <c r="H10" i="13" s="1"/>
  <c r="H14" i="13"/>
  <c r="H9" i="14"/>
  <c r="H5" i="14" s="1"/>
</calcChain>
</file>

<file path=xl/sharedStrings.xml><?xml version="1.0" encoding="utf-8"?>
<sst xmlns="http://schemas.openxmlformats.org/spreadsheetml/2006/main" count="25813" uniqueCount="4313">
  <si>
    <t>Приложение № 11
к Комплексной программе
социально-экономического развития
Чувашской Республики
на 2025-2030 годы</t>
  </si>
  <si>
    <t>Инфраструктурные проекты Чувашской Республики в разрезе муниципальных образований</t>
  </si>
  <si>
    <t xml:space="preserve">Наименование </t>
  </si>
  <si>
    <t xml:space="preserve">Национальный проект, региональный проект </t>
  </si>
  <si>
    <t>Место реализации проекта</t>
  </si>
  <si>
    <t>Сроки реализации, годы</t>
  </si>
  <si>
    <t>Мощность</t>
  </si>
  <si>
    <t>Источник финансирования, наличие и необходимость ПСД</t>
  </si>
  <si>
    <t>Прогнозные объемы финансирования</t>
  </si>
  <si>
    <t>Число жителей, улучшивших условия в результате реализации, человек</t>
  </si>
  <si>
    <t>Основания для включения</t>
  </si>
  <si>
    <t xml:space="preserve">источник финансирования </t>
  </si>
  <si>
    <t>всего, 
в том числе</t>
  </si>
  <si>
    <t>Комсомольский муниципальный округ Чувашской Республики</t>
  </si>
  <si>
    <t>Государственная программа "Комплексное развитие сельских территорий Чувашской Республики"</t>
  </si>
  <si>
    <t>2026-2028</t>
  </si>
  <si>
    <t>объем финансирования, млн. рублей</t>
  </si>
  <si>
    <t>федеральный  бюджет</t>
  </si>
  <si>
    <t>республиканский бюджет Чувашской Республики</t>
  </si>
  <si>
    <t>местный бюджет</t>
  </si>
  <si>
    <t>внебюджетные источники</t>
  </si>
  <si>
    <t>Красноармейский муниципальный округ Чувашской Республики</t>
  </si>
  <si>
    <t>2026–2028</t>
  </si>
  <si>
    <t>2026-2026</t>
  </si>
  <si>
    <t>ФБ+РБ+МБ+ВБ
Требуется
разработка
ПСД</t>
  </si>
  <si>
    <t>Заявка на участие в мероприятиях
государственной программы Российской Федерации "Комплексное развитие сельских территорий" на 2026 год</t>
  </si>
  <si>
    <t>ИТОГО по муниципальному округу:</t>
  </si>
  <si>
    <t>Порецкий муниципальный округ Чувашской Республики</t>
  </si>
  <si>
    <t>Цивильский муниципальный округ Чувашской Республики</t>
  </si>
  <si>
    <t xml:space="preserve">Проектирование и строительство участка автомобильной дороги до д. Коснарбоси общей протяженностью 3 км. (от д. Таушкасы Чебоксарского МО до д. Коснарбоси Цивильского МО) </t>
  </si>
  <si>
    <t>2026–2027</t>
  </si>
  <si>
    <t>республиканский бюджет, требуется раз­работка ПСД</t>
  </si>
  <si>
    <t>Итого по муниципальному округу:</t>
  </si>
  <si>
    <t>Ядринский муниципальный округ</t>
  </si>
  <si>
    <t>Чувашская Республика - Чувашия, м.о. Ядринский, Ядрин г.</t>
  </si>
  <si>
    <t>Капитальный ремонт системы водоснабжения по улице Молодежная в н. Ядрин Чувашской Республики</t>
  </si>
  <si>
    <t>Чувашская Республика, м.о. Ядринский, г. Ядрин</t>
  </si>
  <si>
    <t>500 куб.м.</t>
  </si>
  <si>
    <t xml:space="preserve"> ФБ+РБ+МБ+ВБ</t>
  </si>
  <si>
    <t>Заявка на участие в мероприятиях
государственной программы Российской Федерации "Комплексное развитие сельских территорий" на 2026 год. Постановление Кабинета Министров Чувашской Республики от 30.12.2025 № 802 "О распределении субсидии из республиканского бюджета Чувашской Республики бюджетам муниципальных округов на обеспечение комплексного развития сельских территорий на 2026 и 2027 годы"</t>
  </si>
  <si>
    <t>Строительство БМК в г. Ядрин с выводом из эксплуатации кот. № 1 Ядринского муниципального округа Чувашской Республики</t>
  </si>
  <si>
    <t>6 мВт</t>
  </si>
  <si>
    <t>Капитальный ремонт  здания МБДОУ "Детский сад" "Сказка" по адресу: Чувашская Республика,  г.Ядрин , ул. Чапаева, д.22</t>
  </si>
  <si>
    <t>200 чел.</t>
  </si>
  <si>
    <t>Капитальный ремонт здания МБОУ «СОШ № 2» г. Ядрина по адресу: Чувашская Республика, г. Ядрин, ул. Чапаева, д. 20 «а»</t>
  </si>
  <si>
    <t>160 чел.</t>
  </si>
  <si>
    <t>Приобретение автобуса ГАЗель Next для ФСК  г. Ядрин Ядринского муниципального округа Чувашской Республики</t>
  </si>
  <si>
    <t>1 шт</t>
  </si>
  <si>
    <t>объем финансирования, млн. руб.</t>
  </si>
  <si>
    <t>федеральный бюджет</t>
  </si>
  <si>
    <t>ИТОГО по Ядринскому муниципальному округу:</t>
  </si>
  <si>
    <t>Городской округ город Чебоксары Чувашской Республики</t>
  </si>
  <si>
    <t>Разработка ПСД для реконструкции Казанской набережной и  строительства объектов туристической инфраструктуры на Казанской набережной г. Чебоксары</t>
  </si>
  <si>
    <t>городской округ город Чебоксары Чувашской Республики</t>
  </si>
  <si>
    <t xml:space="preserve">2028–2029 </t>
  </si>
  <si>
    <t>3 км</t>
  </si>
  <si>
    <t>Число посетителей в год – 1,5–2 млн. единиц</t>
  </si>
  <si>
    <t xml:space="preserve">Заявка на участие в РАИП  2026–2027   </t>
  </si>
  <si>
    <t>федеральный  бюджет</t>
  </si>
  <si>
    <t>Строительство (реконструкция) Казанской набережной и  строительство объектов туристической инфраструктуры на Казанской набережной г. Чебоксары</t>
  </si>
  <si>
    <t xml:space="preserve">2028–2030 </t>
  </si>
  <si>
    <t>Заявка на участие в государственной программе  РФ «Развитие туризма» приложение № 3</t>
  </si>
  <si>
    <t>Разработка ПСД для инженерной  инфраструктуры (дополнительной причальной стенки) Чебоксарского речного порта, г. Чебоксары</t>
  </si>
  <si>
    <t>-</t>
  </si>
  <si>
    <t xml:space="preserve">Заявка на участие в РАИП    2027 года </t>
  </si>
  <si>
    <t>Строительство инженерной  инфраструктуры (дополнительной причальной стенки) Чебоксарского речного порта, г. Чебоксары</t>
  </si>
  <si>
    <t>2028–2030</t>
  </si>
  <si>
    <t>Заявка на участие в государственной программе РФ «Развитие туризма» приложение № 3</t>
  </si>
  <si>
    <t>Разработка ПСД для строительства объекта «Парящий мост» над рекой Волга со смотровой площадкой от Мемориального комплекса «Парк Победы»</t>
  </si>
  <si>
    <t>Заявка на участие в государственной программе РФ «Развитие туризма» приложение № 3</t>
  </si>
  <si>
    <t>Строительство объекта «Парящий мост» над рекой Волга со смотровой площадкой от Мемориального комлпекса «Парк Победы»</t>
  </si>
  <si>
    <t xml:space="preserve">2029–2030 </t>
  </si>
  <si>
    <t>Заявка на участие в государственной программе  РФ «Развитие туризма» приложение № 3</t>
  </si>
  <si>
    <t>Строительство пирса и перенос ПСКР «Чебоксары» на постоянное место стоянки</t>
  </si>
  <si>
    <t>Разработка ПСД и создание музея морской славы на базе пограничного сторожевого корабля «Чебоксары»</t>
  </si>
  <si>
    <t>ПСД – заявка на участие в РАИП 2026 года.  Строительство – заявка на участие в государственной программе  РФ «Развитие туризма» приложение № 3</t>
  </si>
  <si>
    <t>Разработка ПСД и строительство 4-х гостевых парковок с санитарными зонами для стоянки туристических автобусов в г. Чебоксары</t>
  </si>
  <si>
    <t xml:space="preserve">Заявка на участие в РАИП 2027–2028 гг. </t>
  </si>
  <si>
    <t>Разработка ПСД и строительство инженерной инфраструктуры для зоопарка в парке «Амазония»</t>
  </si>
  <si>
    <t>Число посетителей в год – 500–600 тыс. единиц</t>
  </si>
  <si>
    <t>ПСД – заявка на участие в РАИП 2027 года.  Строительство – заявка на участие в государственной программе  РФ «Развитие туризма» приложение № 3</t>
  </si>
  <si>
    <t>Разработка ПСД и строительство объектов инжнерной и туристской инфраструктуры комплексного подъемника с Московской набережной в парк «Амазония»</t>
  </si>
  <si>
    <t>ПСД – заявка на участие в РАИП 2027 года.  Строительство – заявка на участие в государственной программе  РФ «Развитие туризма» приложение № 3</t>
  </si>
  <si>
    <t>Разработка ПСД и создание Музейно-ремесленного комплекса по адресу К. Иванова, 20</t>
  </si>
  <si>
    <t>ПСД – заявка на участие в РАИП 2027 го­да.  Строительство – заявка на участие в государственной программе  РФ «Развитие туризма» приложение № 3</t>
  </si>
  <si>
    <t>Проектирование и строительство дамбы и дороги к гостиничному комплексу «Сокрома – Чебоксары» (новый объект)</t>
  </si>
  <si>
    <t>2028–2029</t>
  </si>
  <si>
    <t>–</t>
  </si>
  <si>
    <t>ПСД – заявка на участие в РАИП 2026 го­да.  Строительство – заявка на участие в государственной программе  РФ «Развитие туризма» приложение № 3</t>
  </si>
  <si>
    <t>Разработка ПСД и строительство инженерной инфраструктуры (дорога 2,2 км и газификация 1,2 км) к базе отдыха «Усадьба Жемчужная», г. Че­боксары.</t>
  </si>
  <si>
    <t>2,2 км</t>
  </si>
  <si>
    <t>ПСД – заявка на участие в РАИП 2025 года.  Строительство – заявка на участие в государственной программе  РФ «Развитие туризма» приложение № 3</t>
  </si>
  <si>
    <t>Разработка ПСД и строительство инженерной инфраструктуры (дорога 1,8 км) к базе отдыха «Нартаван»,    г. Че­бок­сары</t>
  </si>
  <si>
    <t>1,8 км</t>
  </si>
  <si>
    <t>Разработка ПСД и строительствоинженерной инфраструктуры (дорога 2 км) к базе отдыха «Волжская деревня», г. Чебоксары</t>
  </si>
  <si>
    <t>2 км</t>
  </si>
  <si>
    <t>Разработка ПСД и строительство инженерной инфраструктуры (дорога 6 км) к базе отдыха «Аван», г. Чебоксары</t>
  </si>
  <si>
    <t>6 км</t>
  </si>
  <si>
    <t>Разработка ПСД и строительство двух гостевых парковок с санитарными зонами для стоянки туристических автобусов на Заволжской терриотрии г. Чебоксары</t>
  </si>
  <si>
    <t>Строительство набережной пассажирских причалов  и объектов туристической инфраструктуры на левобережных остановочных пунктах Сосновка и Пляж г. Чебоксары</t>
  </si>
  <si>
    <t>Разработка ПСД и строительство «Волжской марины» и объектов туристической инфраструктуры на левобережной территории  г. Чебоксары</t>
  </si>
  <si>
    <t>ПСД – заявка на участие в РАИП 2028 года.  Строительство – заявка на участие в Гос проекта  РФ «Развитие туризма» приложение № 3</t>
  </si>
  <si>
    <t>Разработка ПСД и строительство инженерной инфраструктуры для комплекса «Роса в лесу» на территории Заволжья г. Чебоксары</t>
  </si>
  <si>
    <t>Разработка ПСД и строительство инженерной инфраструктуры для туристичесого комплекса «Дом на воде»Заволжская территория г. Чебоксары. (новый объект)</t>
  </si>
  <si>
    <t>Заволжская территория городского округа города Чебоксары Чувашской Республики</t>
  </si>
  <si>
    <t>Строительство позволит привлечь более 374 млн рублей внебюджетный средств и позволит увеличить поток речных туристов, создаст развитие водных видов спорта и событийного туризма</t>
  </si>
  <si>
    <t>ИТОГО по городскому округу:</t>
  </si>
  <si>
    <t>городской округ город Новочебоксарск Чувашской Республики</t>
  </si>
  <si>
    <t xml:space="preserve">Разработка ПСД для стрительства инженерной  и  туристической инфраструктуры набережной реки Волга города  Новочебоксарск </t>
  </si>
  <si>
    <t>Планируется в рамкахРеспубликанской адресной инвестиционной программы</t>
  </si>
  <si>
    <t>Проект позволит создать благоустроеную набережную на р. Волга  г. Новочебоксарск (новая точка притяжения потока туристов)</t>
  </si>
  <si>
    <t>РБ</t>
  </si>
  <si>
    <t xml:space="preserve">Заявка на участие в РАИП 2026 года.  </t>
  </si>
  <si>
    <t>Строительство инженерной  и  туристической инфраструктуры набережной реки Волга города  Новочебоксарск</t>
  </si>
  <si>
    <t>Национальный проект «Туризм и индустрия гостеприимства»
Государственная программа Чувашской Республики «Развитие туризма и индустрии гостеприимства»</t>
  </si>
  <si>
    <t>2028 – 2030</t>
  </si>
  <si>
    <t>Проект позволит создать благоустроеную набережную на р. Волга  г. Новочебоксарск, позволит привлечь около 2 млрд. рублей внебюджетных средств (новая точка притяжения потока туристов)</t>
  </si>
  <si>
    <t>ФБ+РБ+МБ
Требуется разработка ПСД</t>
  </si>
  <si>
    <t>Заявка на участие в государственной программе  РФ «Развитие туризма» приложе­ние № 3</t>
  </si>
  <si>
    <t>Разработка ПСД для стрительства иинженерной  и  туристической инфраструктуры для парка «Малем» (Ельниковский овраг)</t>
  </si>
  <si>
    <t>Планируется в рамках Республиканской адресной инвестиционной программы</t>
  </si>
  <si>
    <t>Создание новой точки притяжения гостей в ПКиО «Ельниковская роща» смотровая площада Чебоксарская ГЭС</t>
  </si>
  <si>
    <t xml:space="preserve">Заявка на участие в РАИП 2028 года.  </t>
  </si>
  <si>
    <t>Строительство инженерной  и  туристической инфраструктуры для парка «Малем» (Ельниковский овраг)</t>
  </si>
  <si>
    <t>Создание новой точки притяжения жителей и гостей г. Новочебоксарск</t>
  </si>
  <si>
    <t>х</t>
  </si>
  <si>
    <t>Аликовский муниципальный округ Чувашской Республики</t>
  </si>
  <si>
    <t xml:space="preserve">Разработка ПСД, реконструкция усадьбы и обустройство парка И.С. Тукташ.  Инженерной инфраструктуры для парка (новый объект) </t>
  </si>
  <si>
    <t>Создание новой точки притяжения туристов в Аликовском МО</t>
  </si>
  <si>
    <t xml:space="preserve">Планируется в 2027 году подать заявку на разработку ПСД в РАИП, строительство в 2028 году. </t>
  </si>
  <si>
    <t xml:space="preserve">Заявка на участие в РАИП 2027–2028 гг.  </t>
  </si>
  <si>
    <t xml:space="preserve">Разработка ПСД, строительство одной гостевой парковоки с санитарной зоной и знаками навигации для стоянки туристических автобусов на терриотрии Аликовского МО в рамках автомаршрута «Неизведанная Чувашия» (новый объект) </t>
  </si>
  <si>
    <t>Создание новых гостевых стоянок для турист. автотранспорта и новых санитарных зон (кафе,КСР, туалеты, душ)</t>
  </si>
  <si>
    <t xml:space="preserve">Планируется в 2026 году подать заявку на разработку ПСД в РАИП, строительство в 2027 году. </t>
  </si>
  <si>
    <t>Заявка на участие в государственной программе  РФ «Развитие туризма» (единая субсидия)</t>
  </si>
  <si>
    <t>ИТОГО по муиниципальному округу:</t>
  </si>
  <si>
    <t>Ибресинский муниципальный округ Чувашской Республики</t>
  </si>
  <si>
    <t xml:space="preserve">Разработка ПСД и строительство инфраструктуры для базы  отдыха  «Родные просторы» (новый объект) </t>
  </si>
  <si>
    <t>Создание новой точки притяжения (внебюджет на 45 млн. рублей) и КСР на 8 номеров</t>
  </si>
  <si>
    <t xml:space="preserve">Планируется в 2026 году подать заявку на разработку ПСД в РАИП, строительство в 2027 г. </t>
  </si>
  <si>
    <t xml:space="preserve">Заявка на участие в РАИП 2026–2027 гг.  </t>
  </si>
  <si>
    <t xml:space="preserve">Разработка ПСД и строительство одной гостевой парковоки с санитарной зоной и знаками навигации для стоянки туристических автобусов на терриотрии Ибресинского МО в рамках автомаршрута «Неизведанная Чувашия» (новый объект) </t>
  </si>
  <si>
    <t>Канашский муниципальный округ Чувашской Республики</t>
  </si>
  <si>
    <t>Строительство инженерной инфраструктуры для базы отдыха и туризма «Мокринский виадук» РАИП (новый объект)</t>
  </si>
  <si>
    <t>Создание новой точки притяжения жителей и гостей Чувашии, КСР на 120 номеров</t>
  </si>
  <si>
    <t>Планируется строительство в 2027 году</t>
  </si>
  <si>
    <t xml:space="preserve">Разработка ПСД и строительство одной гостевой парковоки с санитарной зоной и знаками навигации для стоянки туристических автобусов на терриотрии Канашского МО в рамках автомаршрута «Неизведанная Чувашия» (новый объект) </t>
  </si>
  <si>
    <t>Создание новых гостевых стоянок для туристов, автотранспорта и новых санитарных зон (кафе, КСР, туалеты, душ)</t>
  </si>
  <si>
    <t>Планируется в 2026 подать заявку на разработку ПСД в РАИП, стоительство в 2027 году</t>
  </si>
  <si>
    <t>Козловский муниципальный округ Чувашской Республики</t>
  </si>
  <si>
    <t>Разработка ПСД и строительство двух гостевых парковок с санитарными зонами и знаками навигации для стоянки туристических автобусов на территории Козловского МО в рамках автомаршрута «Неизведанная Чувашия»</t>
  </si>
  <si>
    <t>Государственная программа Российской Федерации «Развитие туризма» Государственная программа Чувашской республики «Развитие туризма и индустрии гостеприимства». ПСД имеется</t>
  </si>
  <si>
    <t>2 автостоянки общей площадью до 1000 кв.м.</t>
  </si>
  <si>
    <t>Планируется подать заявку на разработку ПСД  в РАИП строительство в 2026 г.</t>
  </si>
  <si>
    <t xml:space="preserve">Заявка на участие в РАИП 2026 г.  </t>
  </si>
  <si>
    <t>Разработка ПСД и строительство инженерной инфраструктуры для объектов придорожного сервиса возле мемориала «Строителям безмолвных рубежей» (санитарная зона, кафе, кемпинг)</t>
  </si>
  <si>
    <t>Позволит привлечь внебюджетные источники более 100 млн. руб.</t>
  </si>
  <si>
    <t>Планируется подать заявку на разработку ПСД  в РАИП строительство в 2028–2029 го­дах</t>
  </si>
  <si>
    <t>ПСД – заявка на участие в РАИП 2029 года.  Строительство – заявка на участие в государственной программе  РФ «Развитие туризма» приложение № 3</t>
  </si>
  <si>
    <t>Благоустройство набережной реки Волга в г. Козловке со строительством причальной стенки</t>
  </si>
  <si>
    <t>2025–2026</t>
  </si>
  <si>
    <t>Индивидуальной программе социально-экономи­ческого развития» на период 2025–2030 гг.</t>
  </si>
  <si>
    <t>Благоустройство смотровой площадки «Птичий полет» в д. Новородионовка</t>
  </si>
  <si>
    <t xml:space="preserve">Разработка ПСД, строительство одной гостевой парковки с санитарной зоной и знаками навигации для стоянки туристических автобусов на территории Красноармейского муниципального округа в рамках   автомаршрута «Неизведанная Чувашия»      </t>
  </si>
  <si>
    <t>Создание новых гостевых стоянок для туристического транспорта и новых санитарных зон (кафе, КСР, туалеты, душ)</t>
  </si>
  <si>
    <t xml:space="preserve"> Планируется в 2026 году подать заявку на разработку ПСД в РАИП, строительство в 2027 г.</t>
  </si>
  <si>
    <t>Строительство  природно-этнографического парка в с. Красноармейское</t>
  </si>
  <si>
    <t>Строительство  природно-этнографического парка</t>
  </si>
  <si>
    <t xml:space="preserve"> ГП ЧР «Комплексное развитие сельских территорий «, МП «Комплексное развитие сельских территорий»</t>
  </si>
  <si>
    <t>Разработка ПСД, строительство инженерной  инфраструктуры природно-этнографического парка в с. Красноармейское</t>
  </si>
  <si>
    <t>Строительство инженерной  инфраструктуры, создание  стоянки для туристического транспорта и санитарных зон</t>
  </si>
  <si>
    <t>Планируется в 2026 году подать заявку на разработку ПСД в РАИП, строительство в 2027 г.</t>
  </si>
  <si>
    <t>Создание места для купания в д. Юпрямы</t>
  </si>
  <si>
    <t>Проектирование и строительство музея хлеба в д. Яманакаи</t>
  </si>
  <si>
    <t>Обустройство туристического маршрута «Кедровый край-Трак Ен»</t>
  </si>
  <si>
    <t>Обустройство туристического маршрута "По следам Упи Паттара"</t>
  </si>
  <si>
    <t>2025-2028</t>
  </si>
  <si>
    <t>Строительство дома ремесел в с. Красноармейское</t>
  </si>
  <si>
    <t>Cоздание музея истории культурных и традиционных ценностей в д. Исаково</t>
  </si>
  <si>
    <t xml:space="preserve">национальный проект "Туризм и индустрия гостеприимства";региональный проект Чувашской Республики "Развитие туристической инфраструктуры", "Повышение доступности туристических продуктов"  </t>
  </si>
  <si>
    <t>120 кв.м.</t>
  </si>
  <si>
    <t>республиканский бюджет Чувашской Республики, местный бюджет, внебюджетные источники, необходима разработка  ПСД</t>
  </si>
  <si>
    <t>Формирование и продвижение качественного и конкурентоспособного туристского продукта</t>
  </si>
  <si>
    <t>Капитальный ремонт плотины пруда с организацией места для купания в с. Красноармейское</t>
  </si>
  <si>
    <t>1 га</t>
  </si>
  <si>
    <t>федеральный бюджет, республиканский бюджет Чувашской Республики, местный бюджет,   необходима разработка  ПСД</t>
  </si>
  <si>
    <t>Красночетайский муниципальный округ Чувашской Республики</t>
  </si>
  <si>
    <t xml:space="preserve">Разработка ПСД, строительство одной гостевой парковоки с санитарной зоной и знаками навигации для стоянки туристических автобусов на терриотрии Красночетайского МО в рамках автомаршрута «Неизведанная Чувашия» (новый объект) </t>
  </si>
  <si>
    <t xml:space="preserve">региональный проект </t>
  </si>
  <si>
    <t>требуется разработка ПСД</t>
  </si>
  <si>
    <t xml:space="preserve">Заявка на участие в РАИП 2026–2027 гг.  </t>
  </si>
  <si>
    <t xml:space="preserve"> Строительство инженерной инфраструктуры к базе отдыха на р. Айхол Красночетайского МО </t>
  </si>
  <si>
    <t>Мариинско-Посадский муниципальный округ Чувашской Республики</t>
  </si>
  <si>
    <t>ФБ, РБ</t>
  </si>
  <si>
    <t>Индивидуальной программе социально-экономического развития» на период 2025–2030 гг.</t>
  </si>
  <si>
    <t>Строительство набережной р. Волга с причальной стенкой и благоустройство прилегающей территории в  г. Мариинский Посад (2 этап)</t>
  </si>
  <si>
    <t>разработка ПСД и строительство двух гостевых парковок с санитарными зонами и знаками навигации для стоянки туристических автобусов на территории  Мариинско-Посадского муниципального округа (в рамках автомаршрута «Неизведанная Чувашия»</t>
  </si>
  <si>
    <t xml:space="preserve">Заявка на участие в РАИП 2025-2026 гг.  </t>
  </si>
  <si>
    <t>Разработка ПСД  для строительства  инженерной инфраструктуры  территории  комплекса «Тропа Андриана» (инженерная инфраструктура, автопарковка, туалеты и т.д.)</t>
  </si>
  <si>
    <t xml:space="preserve">Заявка на участие в РАИП  2026 г.   </t>
  </si>
  <si>
    <t>Строительство инженерной инфраструктуры  территории комплекса  «Тропа Андриана» (кемпинги, заведения общественного питания, сувенирные магазины, автопарковки, туалеты)</t>
  </si>
  <si>
    <t>Заявка на участие в государственной программе  РФ «Развитие туризма» приложение № 3</t>
  </si>
  <si>
    <t>Реконструкция здания под Туристско-информационный центр</t>
  </si>
  <si>
    <t>ВБ</t>
  </si>
  <si>
    <t xml:space="preserve">Заявка на участие в РАИП  2028 г.   </t>
  </si>
  <si>
    <t xml:space="preserve">Разработка ПСД, строительство одной гостевой парковки с санитарной зоной и знаками навигации для стоянки туристических автобусов на территории МО в рамках автомаршрута «Неизведанная Чувашия» </t>
  </si>
  <si>
    <t>Национальный проект «Туризм и гостеприимство»</t>
  </si>
  <si>
    <t>Создание новых гостевых стоянок для турист. автотранспорта и новых санитарных зон (кафе, КСР, туалеты, душ)</t>
  </si>
  <si>
    <t xml:space="preserve">Планируется в 2025 году подать заявку на разработку ПСД в РАИП, строительство в 2026 г. </t>
  </si>
  <si>
    <t>объем финансирования</t>
  </si>
  <si>
    <t xml:space="preserve">Заявка на участие в РАИП 2025–2026 гг.  </t>
  </si>
  <si>
    <t>Строительство инженерной инфраструктуры для  благоустройства туристической зоны по улице Ленина села Напольное Порецкого района Чувашской Республики</t>
  </si>
  <si>
    <t>Проект разработан в 2022 го­ду, получено положительное заключение госэкспертизы.</t>
  </si>
  <si>
    <t xml:space="preserve">Планируется строительство в 2027 г. </t>
  </si>
  <si>
    <t>Разработка ПСД для строительства инженерной инфраструктуры для базы отдыха и туризма на территории бывшего пионерского лагеря «Сокол»</t>
  </si>
  <si>
    <t>Стрительство новых КСР на 14 номеров</t>
  </si>
  <si>
    <t xml:space="preserve">Планируется в 2026 году подать заявку на разработку ПСД в РАИП, строительство в 2028 г. </t>
  </si>
  <si>
    <t xml:space="preserve">Заявка на участие в РАИП 2026–2028 гг. </t>
  </si>
  <si>
    <t>Разработка ПСД для строительства инженерной инфраструктуры для экодеревни в поселке Долгая Поляна.</t>
  </si>
  <si>
    <t>Стрительство новых КСР на 10 номеров</t>
  </si>
  <si>
    <t xml:space="preserve">Планируется в 2028 году подать заявку на разработку ПСД в РАИП, строительство в 2029 г. </t>
  </si>
  <si>
    <t>ПСД – заявка на участие в РАИП 2028 года.  Строительство – заявка на участие в государственной программе  РФ «Развитие туризма» приложение № 3</t>
  </si>
  <si>
    <t>Урмарский муниципальный округ Чувашской Республики</t>
  </si>
  <si>
    <t>Строительство этнокуль-турного парка «Суваро-Булгаро-Чувашский руры и тямги» вблизи  д. Атнаши Урмарского района.</t>
  </si>
  <si>
    <t>ГП ЧР «Развитие культуры и туризма»</t>
  </si>
  <si>
    <t>Сформирован земельный участок. Имеется техническое  задание (на проектирование) на выполнение инженерных изысканий, осуществление подготовки проектной и рабочей документации по объекту: «Инженерная и туристическая инфраструктура этнокультурного парка «Аруна» у д. Атнаши Урмарского района Чувашской Республики»</t>
  </si>
  <si>
    <t xml:space="preserve">Строительство одной гостевой парковоки с санитарной зоной и знаками навигации для стоянки туристических автобусов на терриотрии Урмарский  МО в рамках автомаршрута «Неизведанная Чувашия» (новый объект) </t>
  </si>
  <si>
    <t>Благоустройство территории сквера «Старый город» и прилегающих территорий городскгих пространств  и улиц, расположенных между улицами Ленина, Кирова и Пугачева г. Цивильск</t>
  </si>
  <si>
    <t>Муниципальная программа Цивильского муниципального округа Чувашской Республики «Формирование современной городской среды на территории Чувашской Республики»</t>
  </si>
  <si>
    <t>21 га</t>
  </si>
  <si>
    <t>Планируется в 2025 году подать заявку на разработку ПСД в РАИП, строительство в 2026 г.</t>
  </si>
  <si>
    <t>Благоустройство территории Тихвинской ярмарки для проведения событийных мероприятий</t>
  </si>
  <si>
    <t>61,0 га</t>
  </si>
  <si>
    <t>Разработка  ПСД и строительство двух гостевых парковок с санитарными зонами и знаками навигации  для стоянки туристических автобусов на территории Цивильского МО в рамках маршрута «Неизвестная Чувашия»</t>
  </si>
  <si>
    <t>4 га</t>
  </si>
  <si>
    <t>Заявка на участие в РАИП 2025–2026 гг.</t>
  </si>
  <si>
    <t>Ядринский муниципальный округ Чувашской Республики</t>
  </si>
  <si>
    <t>Разработка ПСД и строительство двух гостевых парковок с санитарными зонами и знаками навигации для стоянки туристических автобусов на территории Ядринского МО в рамках автомаршрута «Неизведанная Чувашия»</t>
  </si>
  <si>
    <t xml:space="preserve"> РБ, МБ, ПСД нет</t>
  </si>
  <si>
    <t>Разработка ПСД и строительство  смотровой площадки Ильина гора</t>
  </si>
  <si>
    <t>проект Ядринского муниципального округа</t>
  </si>
  <si>
    <t>100 кв. м.</t>
  </si>
  <si>
    <t xml:space="preserve">Заявка на участие в РАИП 2025–2026 гг. </t>
  </si>
  <si>
    <t>Функциональный 
заказчик</t>
  </si>
  <si>
    <t>Республиканский бюджет Чувашской Республики</t>
  </si>
  <si>
    <t>Магистральные сети водоснабжения микрорайона 2 «А» центральной части города Чебоксары «Грязевская стрелка», ограниченной улицами Гагарина, Ярмарочная, Пионерская, Калинина</t>
  </si>
  <si>
    <t>Магистральные сети хозяйственно-бытовой канализации микрорайона 2 «А» центральной части города Чебоксары «Грязевская стрелка», ограниченной улицами Гагарина, Ярмарочная, Пионерская, Калинина</t>
  </si>
  <si>
    <t>РАИП</t>
  </si>
  <si>
    <t>Магистральные сети ливневой канализации микрорайона 2 «А» центральной части города Чебоксары «Грязевская стрелка», ограниченной улицами Гагарина, Ярмарочная, Пионерская, Калинина</t>
  </si>
  <si>
    <t>Магистральные сети теплоснабжения микрорайона 2 «А» центральной части города Чебоксары «Грязевская стрелка», ограниченной улицами Гагарина, Ярмарочная, Пионерская, Калинина</t>
  </si>
  <si>
    <t>Магистральные сети электроснабжения микрорайона 2 «А» центральной части города Чебоксары «Грязевская стрелка», ограниченной улицами Гагарина, Ярмарочная, Пионерская, Калинина</t>
  </si>
  <si>
    <t>Отводящий коллектор реки Кайбулка и ее притоков от ул. Гагарина до ул. Калинина городской округ город Чебоксары Чувашской Республики</t>
  </si>
  <si>
    <t>Устройство водопропускного коллектора со спрямлением русла р. Чебоксарка</t>
  </si>
  <si>
    <t>Канализационно-насосная станция с аварийно-регулирующим резервуаром в микрорайоне «Акварель» ограниченном, жилыми домами по ул. Академика Королева, улицей Гражданской ул. Дементьева городской округ город Чебоксары Чувашской Республики</t>
  </si>
  <si>
    <t>Уменьшение потерь питьевой воды</t>
  </si>
  <si>
    <t>Улучшение показателей качества воды, повышение надежности и качества водоснабжения</t>
  </si>
  <si>
    <t>Реконструкция водовода диаметром 600 мм от ул. Водопроводная, 2А до пр. Ленина, 35А, городской округ город Чебоксары Чувашской Республики</t>
  </si>
  <si>
    <t>ПСД отсутствует</t>
  </si>
  <si>
    <t>Капитальный ремонт водовода диаметром 500 мм от ул. Петрова до Базового проезда, городской округ город Чебоксары Чувашской Республики</t>
  </si>
  <si>
    <t>Капитальный ремонт водовода диаметром 900 мм от ул. Петрова до Базового проезда, городской округ город Чебоксары Чувашской Республики</t>
  </si>
  <si>
    <t>Реконструкция водовода 1000 мм №1 от Ядринского шоссе д.1 до НС 3 подъема №2</t>
  </si>
  <si>
    <t>Строительство объектов водоснабжения (водоочистная станция, насосные станции, сети) для проектируемых и существующих объектов многофункциональной территории с рекреационной и образовательной функцией в Заволжье (Чебоксарский ГО) в рамках реализации мастер-плана развития Чебоксарской агломерации в том числе в пос. Сосновка, Северный, Октябрьский, Пролетарский, Первомайский)</t>
  </si>
  <si>
    <t>Подключение новых потребителей;  обеспечие населения питьевой водой, соответствующей требованиям безопасности и безвредности</t>
  </si>
  <si>
    <t>Строительство объектов водоотведения (сооружения очистки стоков, КНС, сети) для проектируемых и существующих объектов многофункциональной территории с рекреационной и образовательной функцией в Заволжье (Чебоксарский ГО) в рамках реализации мастер-плана развития Чебоксарской агломерации (в том числе в пос. Сосновка, Северный, Октябрьский, Пролетарский, Первомайский)</t>
  </si>
  <si>
    <t>Подключение новых потребителей; сокращение объемов загрязненных сточных вод</t>
  </si>
  <si>
    <t>Формирование комфортной городской среды</t>
  </si>
  <si>
    <t>Модернизация и развитие сферы жилищно-коммунального хозяйства</t>
  </si>
  <si>
    <t xml:space="preserve"> федеральный  бюджет</t>
  </si>
  <si>
    <t xml:space="preserve">Реконструкция канализационного коллектора № 5 от пр. И. Яковлева (от канализационного колодца, расположенного в районе проезжей части по адресу: г. Чебоксары, проспект И.Я. Яковлева) до КНС № 10 (расположенной в районе здания по адресу: г. Чебоксары, проспект
Тракторостроителей, д. 90)
</t>
  </si>
  <si>
    <t xml:space="preserve">Реконструкция участков Новозагородного канализационного коллектора от Дорожного проезда, д. 12 г. Чебоксары до ул. Промышленная,
д. 25 г. Новочебоксарска
</t>
  </si>
  <si>
    <t xml:space="preserve">Реконструкция канализационного промколлектора
№ 1а (расположенного на территории г. Чебоксары, ул. Фруктовая, д. 33 – ул. Гражданская – ул. Энтузиастов – ул. Чернышевского – ул. Эльменя – ул. Тельмана – ул. Куйбышева – вдоль р. Чебоксарка – КНС № 2 (ул. Набережная, ул. Пионерская, д. 1)
</t>
  </si>
  <si>
    <t xml:space="preserve">Реконструкция канализационного промколлектора
№ 3 от ул. Магницкого, д. 2а до ул. Асламаса, д. 30 г. Чебоксары
</t>
  </si>
  <si>
    <t>Ливневые очистные сооружения в микрорайоне "Акварель", ограниченном  жилыми домами по ул. Академика Королева, ул. Гражданской, ул. Дементьева в г. Чебоксары</t>
  </si>
  <si>
    <t>НП "Инфраструктура для жизни"</t>
  </si>
  <si>
    <t>2026-2027</t>
  </si>
  <si>
    <t xml:space="preserve">федеральный  бюджет, республиканский бюджет Чувашской Республики, местный бюджет города Чебоксары </t>
  </si>
  <si>
    <t>Обеспечение мероприятий по переселению граждан из аварийного и ветхого жилищного фонда, в том числе: Строительство жилого дома в микрорайоне «Соляное»  города Чебоксары (разработка проектных и изыскательских работ)</t>
  </si>
  <si>
    <t>местный бюджет города Чебоксары, имеется необходимость в разработке ПСД</t>
  </si>
  <si>
    <t>переселение граждан из аварийного и ветхого жилищного фонда</t>
  </si>
  <si>
    <t>Обеспечение мероприятий по переселению граждан из аварийного и ветхого жилищного фонда, в том числе:Строительство жилого дома по проспекту Мира  города Чебоксары (разработка проектных и изыскательских работ)</t>
  </si>
  <si>
    <t>Обеспечение мероприятий по переселению граждан из аварийного и ветхого жилищного фонда, в том числе:Строительство жилого дома по улице Ленинского Комсомола  города Чебоксары  (разработка проектных и изыскательских работ)</t>
  </si>
  <si>
    <t>Внеплощадочные инженерные сети и сооружения микрорайона N 5 жилого района "Новый город" г. Чебоксары. Сети бытовой канализации с КНС</t>
  </si>
  <si>
    <t>2025-2026</t>
  </si>
  <si>
    <t xml:space="preserve"> Строительство очистных сооружений в целях снижения сброса неочищенных стоков </t>
  </si>
  <si>
    <t xml:space="preserve"> Приобретение объекта недвижимого имущества, расположенного по адресу: г.Чебоксары, ул. Гагарина, д.20 Субсидии ГУП "Чувашгаз" Минстроя Чувашии на приобретение объектов недвижимого имущества в государственную собственность (на праве хозяйственного ведения)</t>
  </si>
  <si>
    <t>НП "Семья"</t>
  </si>
  <si>
    <t xml:space="preserve"> объем финансирования, млн. рублей </t>
  </si>
  <si>
    <t xml:space="preserve">Реконструкция и перепрофилирование под современное мультимедийное пространство для молодежи и творческих объединений. </t>
  </si>
  <si>
    <t xml:space="preserve"> федеральный бюджет </t>
  </si>
  <si>
    <t xml:space="preserve"> республиканский бюджет Чувашской Республики </t>
  </si>
  <si>
    <t xml:space="preserve"> местный бюджет </t>
  </si>
  <si>
    <t xml:space="preserve"> внебюджетные источники </t>
  </si>
  <si>
    <t xml:space="preserve">Приобретение объектов недвижимого имущества  очистных сооружений, находящихся по адресу: г.Чебоксары, улица Санаторная, д. 7, строения 1-3, д. 5 «А» (субсидии БОС без НДС) </t>
  </si>
  <si>
    <t>НП "Туризм и гостеприимство"</t>
  </si>
  <si>
    <t xml:space="preserve">Перевод частных очистных сооружений, обслуживающих поселок Сосновка и санаторно-курортную зону, под государственный контроль для последующей модернизации и соблюдения экологических норм сброса сточных вод в Волгу. </t>
  </si>
  <si>
    <t>Пешеходная улица с устройством смотровой площадки в составе мемориального парка «Победа»: Мемориал памяти погибших в ходе специальной военной операции» 1 этап г. Чебоксары»</t>
  </si>
  <si>
    <t>Государственная программа Чувашской Республики "Формирование комфортной городской среды"</t>
  </si>
  <si>
    <t>объем финансирования, млн. рублей,  млн. руб.</t>
  </si>
  <si>
    <t>Содействие благоустройству нселенных пунктов Чувашской Республики</t>
  </si>
  <si>
    <t xml:space="preserve">Строительство пешеходной улицы с устройством смотровой площадки в составе мемориального парка «Победа»: Мемориал памяти погибших в ходе специальной военной операции» 1 этап г. Чебоксары </t>
  </si>
  <si>
    <t xml:space="preserve">республиканский бюджет Чувашской Республики, ПСД есть </t>
  </si>
  <si>
    <t xml:space="preserve">Строительство многофункционального центра обслуживания населения в мкр. «Новый город» г.Чебоксары» </t>
  </si>
  <si>
    <t>Государственная программа Чувашской Республики «Экономическое развитие Чувашской Республики»</t>
  </si>
  <si>
    <t>1500 кв. м.</t>
  </si>
  <si>
    <t>республиканский бюджет Чувашской Республики, ПСД имеется</t>
  </si>
  <si>
    <t>Улучшение доступности госуслуг для жителей быстроразвивающегося микрорайона «Новый город»</t>
  </si>
  <si>
    <t>объем финансирования, млн. рублей, млн. руб.</t>
  </si>
  <si>
    <t>Реконструкция микрофильтров (40 мкм) с заменой на дисковые с сеткой 10 мкм и подключением к автоматизированной системе управления технологическими процессами водоочистных сооружений (ГУП ЧР «КС г. Новочебоксарска» Минстроя Чувашии)</t>
  </si>
  <si>
    <t>ФБ
Источник не определен 
ПСД имеется</t>
  </si>
  <si>
    <t> федеральный  бюджет</t>
  </si>
  <si>
    <t>Национальный проект «Жильё и городская среда» Государственная программа Чувашской Республики «Формирование современной городской среды на территории Чувашской Республики</t>
  </si>
  <si>
    <t>2025–2027</t>
  </si>
  <si>
    <t>Благоустройство общественного пространства (Площадь победы)</t>
  </si>
  <si>
    <t>Требуется разработка ПСД</t>
  </si>
  <si>
    <t>Модернизация насосных агрегатов береговой насосной станции первого подъема с заменой водоочистных машин (ГУП ЧР «КС г. Новочебоксарска» Минстроя Чувашии)</t>
  </si>
  <si>
    <t>ФБ 
Источник не определен
ПСД имеется</t>
  </si>
  <si>
    <t>Реконструкция водопроводной сети диаметром 600 мм от улицы Коммунальная, 29 до точек подключения в существующую сеть ТЭЦ-3 (ГУП ЧР «КС г. Новочебоксарска» Минстроя Чувашии)</t>
  </si>
  <si>
    <t>Концессионное соглашение в отношении объектов теплоснабжения, находящихся в муниципальной собственности муниципального образования города Новочебоксарск (ПАО «Т Плюс»)</t>
  </si>
  <si>
    <t>2022–2036</t>
  </si>
  <si>
    <t>Концессионное соглашение, требуется разработка ПСД</t>
  </si>
  <si>
    <t>Реконструкция тепловых сетей в 1 жилом районе города Новочебоксарск, протяженностью более 14 км. (ПАО «Т Плюс»)</t>
  </si>
  <si>
    <t>2027–2030</t>
  </si>
  <si>
    <t>Источник финансирования будет определен, после выделения средств государственной поддержки, требуется разработка ПСД  </t>
  </si>
  <si>
    <t>Реконструкция тепловых сетей в 2 жилом районе города Новочебоксарск, протяженностью более 11 км. (ПАО «Т Плюс»)</t>
  </si>
  <si>
    <t>2027–2029</t>
  </si>
  <si>
    <t>Источник финансирования будет определен, после выделения средств государственной поддержки, требуется разработка ПСД  </t>
  </si>
  <si>
    <t>Реконструкция тепловых сетей в 3 жилом районе города Новочебоксарск, протяженностью более 5,5 км. (ПАО «Т Плюс»)</t>
  </si>
  <si>
    <t>Техническое перевооружение участка т/с от ТЭЦ-3 до ТК-19 (ПАО «Т Плюс»)</t>
  </si>
  <si>
    <t>Модернизация источника тепловой энергии Новочебоксарской ТЭЦ-3 (ПАО «Т Плюс»)</t>
  </si>
  <si>
    <t>Реконструкция объектов биологических очистных сооружений производительностью 110 тыс. м3/сут. (II очередь) (ГУП ЧР «БОС» Минстроя Чувашии)</t>
  </si>
  <si>
    <t>собственные средства, федеральный  бюджет, ПСД имеется</t>
  </si>
  <si>
    <t>Выпускной коллектор (новое строительство) (ГУП ЧР «БОС» Минстроя Чувашии)</t>
  </si>
  <si>
    <t>собственные средства, ПСД имеется</t>
  </si>
  <si>
    <t>Закольцовка газопровода г. Новочебоксарска</t>
  </si>
  <si>
    <t>РБ, требуется разработка ПСД</t>
  </si>
  <si>
    <t xml:space="preserve">Строительство сетей водоснабжения земельных участков, предоставленных многодетным семьям для целей жилищного строительства (Цивильский р-он, Булдеевское с.п., д. Вурумсют) </t>
  </si>
  <si>
    <t>2028-2029</t>
  </si>
  <si>
    <t>Федеральный закон №131-ФЗ от 06 октября 2003 года «Об общих принципах организации местного самоуправления в Российской Федерации» 
пункты 4, 5, 6 части 1 статьи 16</t>
  </si>
  <si>
    <t xml:space="preserve">Строительство сетей водоотведения земельных участков, предоставленных многодетным семьям для целей жилищного строительства (Цивильский р-он, Булдеевское с.п., д. Вурумсют) </t>
  </si>
  <si>
    <t>Строительство ливневых очистных сооружений с сетями ливневой канализации (промышленная зона города Новочебоксарска)</t>
  </si>
  <si>
    <t>РБ
требуется разработка ПСД</t>
  </si>
  <si>
    <t>Реконструкция ливневых очистных сооружений с сетями ливневой канализации в г. Новочебоксарске</t>
  </si>
  <si>
    <t>Строительство понижающей электроподстанции для обеспечения инфраструктурой земельных участков, входящих в состав ОЭЗ "Новочебоксарск"</t>
  </si>
  <si>
    <t>республиканский бюджет, ПСД в стадии разработки</t>
  </si>
  <si>
    <t>2028-2030</t>
  </si>
  <si>
    <t>2028-2031</t>
  </si>
  <si>
    <t>республиканский бюджет, требуется разработка ПСД</t>
  </si>
  <si>
    <t>2028-2032</t>
  </si>
  <si>
    <t>республиканский бюджет, ПСД с госэкспертизой имеется</t>
  </si>
  <si>
    <t>2028-2033</t>
  </si>
  <si>
    <t xml:space="preserve">Строительство автомобильной дороги для земельных участков, предоставленных многодетным семьям для целей жилищного строительства (Цивильский р-он, Булдеевское с.п., д. Вурумсют) </t>
  </si>
  <si>
    <t>Рекнострукция пруда-накопителя № 2, расположенного на территории полигона твердых бытовых отходов, находящегося по адресу: г. Новочебоксарск, Шоршелский проезд, владение 16</t>
  </si>
  <si>
    <t>Национальный проект "Экологическое благополучие"</t>
  </si>
  <si>
    <t>4,5 км</t>
  </si>
  <si>
    <t>Модернизация существующе инфраструктуры</t>
  </si>
  <si>
    <t>Монтаж гаража ирз легких металлических конструкций (ЛМК) с благоустройством территории подстанции скорой медицинской помощи БУ "Республиканский центр медицинской помощи" Минздрава Чувашии по адресу: г. Новочебоксарск, ул. Пионерская, д. 20 корпус 6</t>
  </si>
  <si>
    <t>1 гараж</t>
  </si>
  <si>
    <t>Проект направлен на улучшение доступности и качества медицинских услуг</t>
  </si>
  <si>
    <t>Реконструкция Новозагородного канализационного коллектора от Дорожного проезда, д. 12 г. Чебоксары до ул. Промышленная, д. 25 г. Новочебоксарск</t>
  </si>
  <si>
    <t>15 км</t>
  </si>
  <si>
    <t>Реконструкция канализационной системы в с. Аликово Аликовского района Чувашской Республики</t>
  </si>
  <si>
    <t>Государственная программа Российской Федерации «Комплексное развитие сельских территорий»</t>
  </si>
  <si>
    <t xml:space="preserve">Аликовский муниципальный округ Чувашской Республики </t>
  </si>
  <si>
    <t>400 м3</t>
  </si>
  <si>
    <t>федеральный  бюджет, республиканский бюджет Чувашской Республики, бюджет Аликовского муниципального округа.         Да</t>
  </si>
  <si>
    <t>Наличие проекта  в долгосрочных планах опорных населенных пунктов и прилегающих территорий,Государственная программа Чувашской Республики «Комплексное развитие сельских территорий», утвержденный постановлением Кабинета Министров Чувашской Республики от 26 декабря 2019 г. № 606 «О госу­дарственной программе Чувашской Республики «Комплексное развитие сельских территорий Чувашской Республики»</t>
  </si>
  <si>
    <t>Модернизация системы теплоснабжения села Аликово Аликовского муниципального округа Чувашской Республики</t>
  </si>
  <si>
    <t>Аликовский муниципальный округ</t>
  </si>
  <si>
    <t>Федеральный бюджет, республиканский бюджет Чувашской Республики, бюджет Аликовского муниципального округа.     ПСД не разработана</t>
  </si>
  <si>
    <t>БМК на 3 бюджетных учреждения (школа, музей и клуб), БМК на 3 МКД</t>
  </si>
  <si>
    <t>Наличие проекта  в долгосрочных планах опорных населенных пунктов и прилегающих территорий, государственная программа Чувашской Республики "Модернизация и развитие сферы жилищно-коммунального хозяйства", утвержденный постановлением Кабинета Министров Чувашской Республики от 29 декабря 2018 г. N 588
"О государственной программе Чувашской Республики "Модернизация и развитие сферы жилищно-коммунального хозяйства"</t>
  </si>
  <si>
    <t>Реконструкция теплотрасс в с. Аликово Аликовского муниципального округа Чувашской Республики</t>
  </si>
  <si>
    <t>Постановление Правительства РФ от 26 декабря 2015 г. № 1451 «О предоставлении финансовой поддержки за счет средств государственной корпорации – Фонда содействия реформированию жилищно-коммунального хозяйства на модернизацию систем коммунальной инфраструктуры"</t>
  </si>
  <si>
    <t>0,400 км</t>
  </si>
  <si>
    <t>федеральный  бюджет, республиканский бюджет Чувашской Республики, бюджет Аликовского муниципального округа.       ПСД не разработана</t>
  </si>
  <si>
    <t>Наличие проекта  в долгосрочных планах опорных населенных пунктов и прилегающих территорий, государственная программа Чувашской Республики «Модернизация и развитие сферы жилищно-коммунального хозяйства», утвержденный постановлением Кабинета Министров Чувашской Республики от 29 декабря 2018 г. № 588 «О госу­дарственной программе Чувашской Республики «Модернизация и развитие сферы жилищно-коммунального хозяйства»</t>
  </si>
  <si>
    <t>Строительство станции по водоподготовке с. Аликово Аликовского муниципального округа Чувашской Республики</t>
  </si>
  <si>
    <t>Постановление Правительства РФ от 26 декабря 2015 г. № 1451 «О предоставлении финансовой поддержки за счет средств государственной корпорации – Фонда содействия реформированию жилищно-коммунального хозяйства на модернизацию систем коммунальной инфраструктуры»</t>
  </si>
  <si>
    <t>федеральный  бюджет, республиканский бюджет Чувашской Республики, бюджет Аликовского муниципального округа.     ПСД не разработана</t>
  </si>
  <si>
    <t>Наличие проекта  в долгосрочных планах опорных населенных пунктов и прилегающих территорий, государственная программа Чувашской Республики «Модернизация и развитие сферы жилищно-коммунального хозяйства», утвержденный постановлением Кабинета Министров Чувашской Республики от 29 декабря 2018 г. № 588 «О госу­дарственной программе Чувашской Республики «Модернизация и развитие сферы жилищно-коммуналь­ного хозяйства»</t>
  </si>
  <si>
    <t>Строительство жилых домов</t>
  </si>
  <si>
    <t xml:space="preserve"> Республиканский бюджет Чувашской Республики, частные средства населения Аликовского муниципального округа.</t>
  </si>
  <si>
    <t>«Комплексная компактная жилая застройка с. Аликово Аликовского района Чувашской Республики»</t>
  </si>
  <si>
    <t>Государственная программа Чувашской Республики «Модернизация и развитие сферы жилищно-коммунального хозяйства»</t>
  </si>
  <si>
    <t>Республиканский бюджет Чувашской Республики, бюджет Аликовского муниципального округа.     ПСД разработана. Имеется положительное заключение экспертизы</t>
  </si>
  <si>
    <t>Государственная программа Чувашской Республики  «Модернизация и развитии сферы жилищно-коммунального хозяйства»</t>
  </si>
  <si>
    <t>Благоустройство территории «Парк сказок» по ул. Октябрьская в с. Аликово</t>
  </si>
  <si>
    <t xml:space="preserve">федеральный  бюджет, республиканский бюджет Чувашской Республики, бюджет Аликовского муниципального округа.     ПСД разработана. </t>
  </si>
  <si>
    <t>Алатырский муниципальный округ Чувашской Республики</t>
  </si>
  <si>
    <t>Строительство блочно-модульной котельной по ул. Стрелецкая в г. Алатырь Чувашской Республики</t>
  </si>
  <si>
    <t>региональный проект, РАИП</t>
  </si>
  <si>
    <t>2024–2025</t>
  </si>
  <si>
    <t xml:space="preserve">Строительство блочно-модульной котельной по ул. Московская 173А в г. Алатырь Чувашской Республики </t>
  </si>
  <si>
    <t>Строительство блочно-модульной котельной по ул. Комисариатская 77Б в г. Алатырь Чувашской Республики</t>
  </si>
  <si>
    <t>Строительство блочно-модульной котельной по ул. Комисариатская 74А в г. Алатырь Чувашской Республики</t>
  </si>
  <si>
    <t>Строительство блочно-модульной котельной по ул. Комарова в г. Алатырь Чувашской Республики</t>
  </si>
  <si>
    <t>Строительство блочно-модульной котельной по ул. Грибоедова в г. Алатырь Чувашской Республики</t>
  </si>
  <si>
    <t>Установка станции обезжелезивания воды и модернизация объектов водоснабжения п. Киря Алатырского муниципального округа Чувашской Республики</t>
  </si>
  <si>
    <t>2025–2028</t>
  </si>
  <si>
    <t>мощность-20 куб. м/     сут.</t>
  </si>
  <si>
    <t xml:space="preserve">ФБ, РБ, МБ; необходимость ПСД </t>
  </si>
  <si>
    <t>Реконструкция канализационного коллектора d=500 мм  (1, 2 этап)</t>
  </si>
  <si>
    <t>Региональный проект «Модернизация систем коммунальной инфраструктуры»</t>
  </si>
  <si>
    <t>ФБ, РБ ЧР, бюджет г. Алатыря Чувашской Республики, необходима разработка ПСД</t>
  </si>
  <si>
    <t>Долгосрочный план социально-экономического развития Алатырской сельской агломерации</t>
  </si>
  <si>
    <t>Строительство биологических очистных сооружений в г. Алатырь Чувашской Республики производительностью 5200 куб. м/сутки. (ПИР)</t>
  </si>
  <si>
    <t>5200 куб. м/сутки</t>
  </si>
  <si>
    <t>РБ ЧР, бюджет г. Алатыря Чувашской Республики, необходима разработка ПСД</t>
  </si>
  <si>
    <t>Реконструкция объектов центральзованной системы водотведения г. Алатыря Чувашской Республики</t>
  </si>
  <si>
    <t>Национальный проект «Жилье и городская среда»</t>
  </si>
  <si>
    <t>ФБ, РБ ЧР, бюджет г. Алатыря Чува шской Республики</t>
  </si>
  <si>
    <t>Реконструкция канализационной насосной станции № 1 (КНС № 1) по адресу: Чувашская Республика, г. Алатырь, ул. 2-й Садовый переулок, 8</t>
  </si>
  <si>
    <t>Разработка ПСД</t>
  </si>
  <si>
    <t>ФБ, РБ ЧР, бюджет г. Алатыря Чувашской Республики</t>
  </si>
  <si>
    <t xml:space="preserve">Строительство блочно-модульной котельной по улице Ленина в г. Алатырь Чувашской Республики </t>
  </si>
  <si>
    <t>Установка узлов учета холодной воды на всех этапах подачи воды и объектах потребителей системы ХВС  (1, 2 этап)</t>
  </si>
  <si>
    <t>ФБ, РБ ЧР, бюджет г. Алатыря Чувашской Республик, ПСД в разработке</t>
  </si>
  <si>
    <t>Реконструкция 7 участков сетей водоотведения (коллектора и канализационные сети) – 9,13 км  (1, 2 этап)</t>
  </si>
  <si>
    <t>Национальный проект «Жилье и городская среда», региональный проект «Формирование комфортной городской среды»</t>
  </si>
  <si>
    <t>Реконструкция строительных конструкций здания, технологического и электрического оборудования канализационной насосной станции № 1 (КНС № 1 по адресу: Чувашская Республика, г. Алатырь, ул. 2-й Садовый переулок, 8 (1, 2 этапы)</t>
  </si>
  <si>
    <t>Реконструкция центральзованной системы водоснабжения г. Алатыря Чувашской Республики (сети водоснабжения в аварийном состоянии – 9,98 км) (1, 2 этапы)</t>
  </si>
  <si>
    <t>2027–2028</t>
  </si>
  <si>
    <t>Реконструкция водозаборных сооружений и насосоной станции первого подъема, расположенных по адресу: ЧР, Алатырский р-н, Стемасское сельское поселение, на 286 км. р. Сура по левому берегу на окраине села Стемасы.</t>
  </si>
  <si>
    <t>Реконструкция централизованной системы водоснабжения (сети водоснабжения в предаварийном состоянии) (3 этап)</t>
  </si>
  <si>
    <t>Реконструкция очистных сооружений канализации (ОСК)  (3 этап)</t>
  </si>
  <si>
    <t>Реконструкция объектов центральзованной системы водотведения г. Алатыря Чувашской Республики (коллектора и канализационные сети в аварийном состоянии)(3 этап)</t>
  </si>
  <si>
    <t xml:space="preserve">Реконструкция канализационной насосной станции № 3 (КНС № 3) по адресу: Чувашская Республика, г. Алатырь, ул. Кувина, 5 </t>
  </si>
  <si>
    <t>ФБ, РБ ЧР, бюджет г. Алатыря Чувашской Республики, необходима разработка ПСД</t>
  </si>
  <si>
    <t>Реконструкция водопроводных очистных сооружений и насосно-фильтро­вальной станции второго подьема, расположенных по адресу г. Алатырь, ул. Южная, 1</t>
  </si>
  <si>
    <t>Строительство МКД в городе Алатыре Чувашской Республики</t>
  </si>
  <si>
    <t>Строительство тепловых сетей по                     ул. Стрелецкая в г. Алатырь Чувашской Республики</t>
  </si>
  <si>
    <t>Строительство тепловых сетей по                     ул. Ленина в г. Алатырь Чувашской Республики</t>
  </si>
  <si>
    <t>Строительство тепловых сетей по                      ул. Московская в г. Алатырь Чувашской Республики</t>
  </si>
  <si>
    <t>Строительство тепловых сетей и сетей горячего водоснабжения с подведением всех инженерных коммуникаций в мкр. Стрелка в городе Алатыре Чувашской Республики (взамен существующих)</t>
  </si>
  <si>
    <t xml:space="preserve">РБ ЧР, требуется разработка ПСД </t>
  </si>
  <si>
    <t>Общий износ несущих конструкций и коммуникаций - 70 %;
Является опорным населенным пунктом;
Повышения качества предоставляемых услуг по теплоснабжению для 7800 жителей</t>
  </si>
  <si>
    <t>Строительство тепловых сетей и сетей горячего водоснабжения с подведением всех инженерных коммуникаций по ул. Комсомола в городе Алатыре Чувашской Республики (взамен существующих)</t>
  </si>
  <si>
    <t>Национальный проект "Инфраструктура для жизни", региональный проект «Модернизация коммунальной инфраструктуры»</t>
  </si>
  <si>
    <t>Общий износ несущих конструкций и коммуникаций - 70 %;
Является опорным населенным пунктом;
Повышения качества предоставляемых услуг по теплоснабжению для 1500 жителей</t>
  </si>
  <si>
    <t xml:space="preserve">Реконструкция канализационной насосной станции № 2 по адресу: Чувашская Республика, г. Алатырь, ул. Стрелецкая </t>
  </si>
  <si>
    <t>ФБ, РБ ЧР, РАИП, концессионное соглашение,  разработка ПСД</t>
  </si>
  <si>
    <t>Реконструкция объектов централизованной системы водоснабжения г. Алатырь Чувашской Республики (12 мероприятий по сетям водоснабжения, проходящим по улицам: Юбилейная, Белинского, 141 Стрелковой дивизии, Б. Хмельницкого, Южная, Ленина, Горшенина, Комиссариатская, Пионерская, Горсоветская, Горького, Почтовая, Мичурина, Кутузова, Покровская, Комсомола, Московская, Жуковского, Пролетарская, Гончарова, Пушкина, Дмитрова, Толстова, Калинина, Герцена, Осипенко, Ленинградская, К. Маркса, Артиллерийская, 40 лет Победы, Полевая, Володарского, Стрелецкая, пер. Рабочий, 2-й Садовый пер.)</t>
  </si>
  <si>
    <t>РБ ЧР, РАИП, разработана ПСД</t>
  </si>
  <si>
    <t>Батыревский муниципальный округ Чувашской Республики</t>
  </si>
  <si>
    <t>Водоснабжение восточной части с. Батырево Батыревского муниципального округа Чувашской Республики</t>
  </si>
  <si>
    <t>Федеральный проект «Модернизация коммунальной инфраструктуры» Региональный проект «Модернизация коммунальной инфраструктуры»</t>
  </si>
  <si>
    <t>7,5 км</t>
  </si>
  <si>
    <t>ФБ, РБ, Положительное заключение ГЭ 21-1-1-2-065769-2023 от 31.10.2023</t>
  </si>
  <si>
    <t>обеспечение  насеелния питьевой водой</t>
  </si>
  <si>
    <t>Реконструкция канализационных очистных сооружений по ул. Дружбы, д. 30 в с. Батырево Баты­рев­ского района Чувашской Республики</t>
  </si>
  <si>
    <t>водоотведение</t>
  </si>
  <si>
    <t>0,5 тыс куб. м/сутки</t>
  </si>
  <si>
    <t>ФБ, РБ, Положительное заключение ГЭ №21-1-1-3-029530-2023 от 31.05.2023</t>
  </si>
  <si>
    <t>Сокращение объемов загрязненных сточных вод</t>
  </si>
  <si>
    <t>Строительство канализационных очистных сооружений для восточной части с. Батырево Батыревского муниципального округа Чувашской Республики</t>
  </si>
  <si>
    <t>0,15 тыс куб. м/ сутки</t>
  </si>
  <si>
    <t>ФБ + РБ + МБ. </t>
  </si>
  <si>
    <t> Строительство сетей канализации для восточной части с. Батырево (ПИР, СМР)</t>
  </si>
  <si>
    <t>30 км</t>
  </si>
  <si>
    <t>Строительство канализационных очистных сооружений и канализации в с. Шыгырдан Батыревского муниципального округа Чувашской Республики  (ПИР)</t>
  </si>
  <si>
    <t>0,6 тыс куб. м/ сутки</t>
  </si>
  <si>
    <t>ФБ+РБ</t>
  </si>
  <si>
    <t>бюджет субъекта</t>
  </si>
  <si>
    <t>муниципальный бюджет</t>
  </si>
  <si>
    <t>Строительство канализационных очистных сооружений и канализации в с. Шыгырдан Батыревского муниципального округа Чувашской Республики (СМР)</t>
  </si>
  <si>
    <t>Строительство канализационных очистных сооружений и канализации в д. Старое Ахпердино Батыревского муниципального округа Чувашской Республики  (ПИР)</t>
  </si>
  <si>
    <t>0,1 тыс куб. м/ сутки</t>
  </si>
  <si>
    <t>Строительство канализационных очистных сооружений и канализации в д. Старое Ахпердино Батыревского муниципального округа Чувашской Республики (СМР)</t>
  </si>
  <si>
    <t>Строительство канализационных очистных сооружений и канализации в д. Новое Бахтиарово Батыревского муниципального округа Чувашской Республики  (ПИР)</t>
  </si>
  <si>
    <t>Строительство канализационных очистных сооружений и канализации в д. Новое Бахтиарово Батыревского муниципального округа Чувашской Республики (СМР)</t>
  </si>
  <si>
    <t>0,1 тыс куб. м/сутки</t>
  </si>
  <si>
    <t>Водоснабжение с. Шыгырдан Батыревского муниципального округа Чувашской Республики</t>
  </si>
  <si>
    <t>ФБ, РБ, Положительное заключение ГЭ 21-1-1-2-065762-2023 от 31.10.2023</t>
  </si>
  <si>
    <t>Комплексная компактная застройка микрорайона «Южный» в с. Батырево Батыревского района Чувашской Республики</t>
  </si>
  <si>
    <t>водоснабжение 3,41 км,  водоотведение 3,66 км, газоснабжение 5,84 км, освещение 3,51 км, дороги 3,85 км</t>
  </si>
  <si>
    <t>псд имеется, предполагаемый источник – ФБ, РБ, МБ</t>
  </si>
  <si>
    <t xml:space="preserve">обеспечение инженерной инфраструктурой земельных участков многодетных семей </t>
  </si>
  <si>
    <t>Реконструкция сетей водоснабжения с. Батырево </t>
  </si>
  <si>
    <t>водоснабжение</t>
  </si>
  <si>
    <t>Реконструкция канализационных насосных станций системы водоотведения с. Батырево </t>
  </si>
  <si>
    <t>Реконструкция сетей водоотведения с. Батырево</t>
  </si>
  <si>
    <t xml:space="preserve">Государственная программа ЧР «Комплексное развитие сельских территорий Чувашской Республики», Государственная программа РФ «Комплексное развитие сельских территорий» </t>
  </si>
  <si>
    <t>Протокол заседания Комиссии по отбору проектов комплексного развития сельских территорий или сельских агломераций, российских кредитных организаций и международных финансовых организаций в качетсве уполномоченных банков, а также оценке эффективности испольхования субсидий, предоставляемых в рамках государственной программы Российской Федерации «Комплексное развитие сельских территорий» от 07.06.2024 №70</t>
  </si>
  <si>
    <t>Комплексная компактная застройка микрорайона по улицам Комарова, Южная в с. Батырево Батыревского муниципакльного округа Чувашской Республики</t>
  </si>
  <si>
    <t>2029–2030</t>
  </si>
  <si>
    <t xml:space="preserve">обеспечение инженерной инфраструктурой земельных участков </t>
  </si>
  <si>
    <t>Вурнарский муниципальный округ Чувашской Республики</t>
  </si>
  <si>
    <t>Реконструкция очистных сооружений канализации в с.Калинино</t>
  </si>
  <si>
    <t xml:space="preserve"> региональный проект </t>
  </si>
  <si>
    <t>400м3/сутки</t>
  </si>
  <si>
    <t>РБ, ПСД на разработке</t>
  </si>
  <si>
    <t>Республиканская программа «Мдрнизация объектов коммунальной инфраструктуры»</t>
  </si>
  <si>
    <t>мнстный бюджет</t>
  </si>
  <si>
    <t>Благоустройство площади в п. Вурнары по ул. Советская (центр)</t>
  </si>
  <si>
    <t>Благоустройство территории вокруг поликлиники</t>
  </si>
  <si>
    <t>Обустройство забора вокруг парка культуры и отдыха и технологических заездов</t>
  </si>
  <si>
    <t>Строительство пристроя муниципального архива</t>
  </si>
  <si>
    <t>Обустройство зоны отдыха на озере Кюльхири</t>
  </si>
  <si>
    <t>Капитальный ремонт ливневой и дренажной канализации в п. Вурнары</t>
  </si>
  <si>
    <t>Капитальный ремонт скважин с заменой водобашни в дер. д. Азим-Сирма, д. Тувалькино, д. Малдыкасы, д. Кумбалы, д. Чирш-Хирлепы</t>
  </si>
  <si>
    <t>5 скважин</t>
  </si>
  <si>
    <t xml:space="preserve">Республиканский бюджет, бюджет Вурнарского МО, необходио разработать ПСД </t>
  </si>
  <si>
    <t>Строительство локальной станции водоподготовки на одиночной скважине с водопроводными сетями в Санарпосинском ТО</t>
  </si>
  <si>
    <t>10 м3/час</t>
  </si>
  <si>
    <t>Реконструкция канализационной системы и очистных сооружений в д. Новые Яхакасы</t>
  </si>
  <si>
    <t>100 м3/сутки</t>
  </si>
  <si>
    <t xml:space="preserve">Республиканская программа «Модернизация оъектов коммунальной инфраструктуры» </t>
  </si>
  <si>
    <t>теплоснабжение</t>
  </si>
  <si>
    <t>Реконструкция теплотрассы от котельной № 2 до ЦТП № 1 протяженностью 1,9 км в пос. Вурнары</t>
  </si>
  <si>
    <t>1,9 км</t>
  </si>
  <si>
    <t xml:space="preserve">Республиканский бюджет, бюджет Вурнарского МО, имеется ПСД с положительным заключением экспертизы </t>
  </si>
  <si>
    <t>Реконструкция котельной № 1 по ул. Чернышевского пос. Вурнары</t>
  </si>
  <si>
    <t>Строительство модульной котельной во дворе по ул. К. Маркса, д. 4 «а»</t>
  </si>
  <si>
    <t>1,5 МВт</t>
  </si>
  <si>
    <t>Строительство модульной котельной во дворе по ул. Пионерская (ДШИ, РДК, д/с № 3 «Ромашка»)</t>
  </si>
  <si>
    <t xml:space="preserve">Республиканский бюджет, бюджет Вурнарского МО, имеется ПСД с положительным заключением жкспертизы </t>
  </si>
  <si>
    <t>Устройство водопровода и воотведения частного сектора поселка</t>
  </si>
  <si>
    <t>водоснабжение и водоотведение</t>
  </si>
  <si>
    <t xml:space="preserve">Устройство  водоснабжения в Калиниском ТО </t>
  </si>
  <si>
    <t xml:space="preserve">Республиканский бюджет, необходио разработать ПСД </t>
  </si>
  <si>
    <t>Республиканский бюджет</t>
  </si>
  <si>
    <t>Проекто-изыскательные работы и строительство водопроводных и канализационных сетей по ул. Весенняя, Маршала Жукова, Новоселов, Апнерка, Мелиораторов пгт. Вурнары</t>
  </si>
  <si>
    <t>2029-2030</t>
  </si>
  <si>
    <t>Республиканский бюджет, местный бюджет</t>
  </si>
  <si>
    <t>Пристроенная котельная к многоквартирному жилому дому № 50 по улице Ленина в с. Калинино Вурнарского района Чувашской Республики</t>
  </si>
  <si>
    <t xml:space="preserve">ГП ЧР "Управление общественными финансами и государственным долгом Чувашской Республики", ПСД имеется
</t>
  </si>
  <si>
    <t>модернизация источников теплоснабжения в Вурнарском муниципальном округе</t>
  </si>
  <si>
    <t xml:space="preserve">Реконструкция водопроводной сети от распределительной камеры групповых водов 1-ого пускового комплекса до ул. Илларионова и ул. Ленина пгт. Вурнары Вурнарского муниципального округа Чувашской Республики </t>
  </si>
  <si>
    <t xml:space="preserve"> Государственная программа Чувашской Республики «Модернизация оъектов коммунальной инфраструктуры»</t>
  </si>
  <si>
    <t>2,0 км</t>
  </si>
  <si>
    <t xml:space="preserve">Республиканский бюджет,имеется ПСД с положительным заключением жкспертизы </t>
  </si>
  <si>
    <t>Отсутствие современной системы водоснабжения негативно сказывается на здоровье жителей, ухудшая качество питьевой воды и увеличивая риски инфекционных заболеваний.Реконструкция необходима для повышения качества жизни местного населения.</t>
  </si>
  <si>
    <t>Реконструкция сети водоотведения пгт. Вурнары Вурнарского муниципального округа Чувашской Республики (от пер. Яковлева до КК-91 по пер. Заправочный и от ул. Новоселов до КК-522 по ул. 50 лет Победы)</t>
  </si>
  <si>
    <t>Государственная программа Чувашской Республики «Модернизация оъектов коммунальной инфраструктуры»</t>
  </si>
  <si>
    <t>2,3 км</t>
  </si>
  <si>
    <t>Отсутствие современной системы водоотведения негативно сказывается на здоровье жителей, ухудшая качество питьевой воды и увеличивая риски инфекционных заболеваний.Реконструкция необходима для повышения качества жизни местного населения.</t>
  </si>
  <si>
    <t>Реконструкция объекта "Коллектор хозяйственно-бытовой канализации с очистными сооружениями хозяйственно-бытовых и производственных стоков производительностью 1800 м3/сут. в пгт. Вурнары" (инв. № 20000003). Строительство дренажной"</t>
  </si>
  <si>
    <t>1800 м3/сут</t>
  </si>
  <si>
    <t>Физический износ, недостаток мощности</t>
  </si>
  <si>
    <t>Реконструкция объекта "Коллектор хозяйственно-бытовой канализации с очистными сооружениями хозяйственно-бытовых и производственных стоков производительностью 1800 м3/сут. в пгт. Вурнары Вурнарского района ЧР"</t>
  </si>
  <si>
    <t>Коллектор хозяйственно-бытовой канализации с очистными сооружениями хозяйственно-бытовых и производственных стоков производительностью 1800 м3/сут. в пгт. Вурнары Вурнарского района ЧР</t>
  </si>
  <si>
    <t>Республиканский бюджет,</t>
  </si>
  <si>
    <t>Формирование современной городской среды</t>
  </si>
  <si>
    <t>Жилье и городская среда</t>
  </si>
  <si>
    <t>2023–2030</t>
  </si>
  <si>
    <t>ФБ, РБ, МБ</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</si>
  <si>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 и от 7 мая 2018 г. № 204 «О национальных целях и стратегических задачах развития Российской Федерации на период до 2024 года»,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Закон Чувашской Республики от 26 ноября 2020 г. № 102 «О Стратегии социально-экономи­ческого развития Чувашской Республики до 2035 года».</t>
  </si>
  <si>
    <t>Благоустройство общественного пространства – сквера памяти по ул. Маресьева в пгт. Ибреси Ибресинского района Чувашской Республики</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</si>
  <si>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 и от 7 мая 2018 г. № 204 «О национальных целях и стратегических задачах развития Российской Федерации на период до 2024 года»,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Закон Чувашской Республики от 26 ноября 2020 г. № 102 «О Стратегии социально-экономи­ческого развития Чувашской Республики до 2035 года».</t>
  </si>
  <si>
    <t xml:space="preserve">Водоснабжение улицы Тимофея Петрова д. Ширтаны Ибресинского района Чувашской Республики» (водопроводная сеть от колодца КП-2 группового водовода и д. Ширтаны) </t>
  </si>
  <si>
    <t xml:space="preserve">Газоснабжение территории под индивидуальную усадебную застройку 1-2 этажами домами у деревни Сюрбеевка Андреевского сельского поселения Ибресинского района Чувашской Республики </t>
  </si>
  <si>
    <t>Капитальный ремонт наружных сетей канализации по ул. Герцена в пгт. Ибреси Чувашской Республики</t>
  </si>
  <si>
    <t>модернизация инженерной инфраструктуры в Ибресинском муниципальном округе</t>
  </si>
  <si>
    <t>2025–2030</t>
  </si>
  <si>
    <t>Реконструкция водопроводных сетей по ул. Ильича, просп. Ленина и реконструкция напорной канализационной сети от насосной станции перекачки сточных вод № 2 до ул. Чернышевского</t>
  </si>
  <si>
    <t>республиканский бюджет Чувашской Республики  ПСД – отсутствует. Необходима.</t>
  </si>
  <si>
    <t>Долгосрочный план опорного населенного пункта и прилегающей территории</t>
  </si>
  <si>
    <t>Установка станции водоподготовки из Бахтиаровского источника и расширение системы водоснабжения</t>
  </si>
  <si>
    <t>республиканский бюджет Чувашской Республики. ПСД – отсутствует. Необходима.</t>
  </si>
  <si>
    <t>Строительство (реконструкция) водопровода</t>
  </si>
  <si>
    <t>Строительство (реконструкция) водоотведение</t>
  </si>
  <si>
    <t>республиканский бюджет Чувашской Республики ПСД – отсутствует. Необходима.</t>
  </si>
  <si>
    <t>Строительство (реконструкция) Теплоснабжение и котельные (Восточный мкр.)</t>
  </si>
  <si>
    <t>Капитальный ремонт водозабора «Высоковка»</t>
  </si>
  <si>
    <t xml:space="preserve">республиканский бюджет Чувашской Республики. ПСД – отсутствует. </t>
  </si>
  <si>
    <t>респ.республиканский бюджет Чувашской Республики</t>
  </si>
  <si>
    <t>Капитальный ремонт водозабора «Бахтиарово»</t>
  </si>
  <si>
    <t xml:space="preserve">Реконструкция водопроводных сетей на территории г. Канаш </t>
  </si>
  <si>
    <t>2026–2030</t>
  </si>
  <si>
    <t>федеральный  бюджет, Республиканский бюджет, местный бюджет, ПСД  в наличии</t>
  </si>
  <si>
    <t>Реконструкция сетей водоотведения на территории г. Канаш</t>
  </si>
  <si>
    <t xml:space="preserve">Реконструкция канализационной насосной станции на территории г. Канаш </t>
  </si>
  <si>
    <t>Реконструкция сети водоснабжения и строительство сетей водоотведения в с. Тобурданово Канашского района Чувашской Республики</t>
  </si>
  <si>
    <t>региональный проект</t>
  </si>
  <si>
    <t>8,34 км</t>
  </si>
  <si>
    <t>Федеральный, Республиканский и местный бюджеты. ПСД имеется</t>
  </si>
  <si>
    <t xml:space="preserve"> в Долгосрочных планах опорных населенных пунктов и прилегающих территорий, </t>
  </si>
  <si>
    <t>местный  бюджет</t>
  </si>
  <si>
    <t>Строительство системы  водоснабжения  улиц Центральная и Шоссейная пос. Зеленый Канашского района Чувашской Республики с 26 индивидуальными жилыми домами и 10 участками для индивидуального жилищного строительства и улиц Мира, Дружбы деревни Малые Бикшихи Канашского района Чувашской Республики с 28 индивидуальными жилыми домами</t>
  </si>
  <si>
    <t>0,992 км</t>
  </si>
  <si>
    <t>Строительство системы водоотведения, водоснабжения, газоснабжения новых улиц Кольцевая, Садовая, Светлая, Луговая, Юности, Мира, Радужная, Весенняя, Цветочная, Ягодная, Малая, Свободы и переулка Кольцевой д. Келте-Сюле Канашского района Чувашской Республики с 287 участками для индивидуального жилищного строительства</t>
  </si>
  <si>
    <t>30,021 км</t>
  </si>
  <si>
    <t>Капитальный ремонт водонапорных башен сельских поселений Канашского муниципального округа</t>
  </si>
  <si>
    <t>Федеральный, Республиканский и местный бюджеты. ПСД не имеется</t>
  </si>
  <si>
    <t>Реконструкция сети водоотведения по ул. СХТ в с. Шихазаны Канашского муниципального округа Чувашской Республики </t>
  </si>
  <si>
    <t>протяженность сети – 0,428 км</t>
  </si>
  <si>
    <t>Федеральный и республиканский бюджеты, ПСД имеется</t>
  </si>
  <si>
    <t>Реконструкция системы канализации по ул. Сеспеля в с. Шихазаны Шихазанского сельского поселения Канашского района Чувашской Республики </t>
  </si>
  <si>
    <t>протяженность сети –  0,168 км</t>
  </si>
  <si>
    <t>Республиканский бюджеты, ПСД имеется</t>
  </si>
  <si>
    <t>Реконструкция сетей водоотведения на территории с. Шихазаны  Чувашской Республики</t>
  </si>
  <si>
    <t>протяженность сети – 3,467 км</t>
  </si>
  <si>
    <t>Федеральный и республиканский бюджеты, необходима ПСД</t>
  </si>
  <si>
    <t>Строительство водоочистных  сооружений в с. Шихазаны Канашского муниципального округа Чувашской Республики</t>
  </si>
  <si>
    <t>2028 (ПИР), 2029 (СМР)</t>
  </si>
  <si>
    <t>Мощность – 500 куб. м/сут</t>
  </si>
  <si>
    <t>Система водоснабжения индивидуальных жилых домов по улице Чапаева в с. Шихазаны, Шихазанского сельского поселения, Канашского района, Чувашской Республики» </t>
  </si>
  <si>
    <t>протяженность сети – 0,8094 км</t>
  </si>
  <si>
    <t>Реконструкция водопроводов в с. Шихазаны Канашского муниципального округа Чувашской Республики</t>
  </si>
  <si>
    <t>протяженность сети – 3,145 км</t>
  </si>
  <si>
    <t>Федеральный и республиканский бюджеты,  необходима ПСД</t>
  </si>
  <si>
    <t>Строительство сливной станции ЖБО на станции биологической очистки сточных вод производсительностью 600 куб. м в сутки в с Шихазаны</t>
  </si>
  <si>
    <t>Мощность – 100 куб. м/сут</t>
  </si>
  <si>
    <t>Федеральный и республиканский бюджеты,   необходима ПСД</t>
  </si>
  <si>
    <t>Реконструкция (строительство) биологических очистных сооружений производительностью 15000 куб. м в сутки в г. Канаш </t>
  </si>
  <si>
    <t>Мощность-15000 куб. м/сут</t>
  </si>
  <si>
    <t>ФБ+РБ+МБ</t>
  </si>
  <si>
    <t>РБ, МБ</t>
  </si>
  <si>
    <t>Строительство тепловых сетей и сетей горячего водоснабжения от блочно-модульной котельной по ул.Репина в г.Канаш Чувашской Республики</t>
  </si>
  <si>
    <t>Строительство блочно-модульной котельной по адресу: Чувашская Республика, г. Канаш, ул Репина, д. 32А</t>
  </si>
  <si>
    <t>7,5 Гкал</t>
  </si>
  <si>
    <t>Обеспечение населения качественными услугами ЖКХ</t>
  </si>
  <si>
    <t>Строительство тепловых сетей и сетей горячего водоснабжения от газовой автоматизированной блочно-модульной котельной по ул. Ленкина в г. Козловка Чувашской Республике</t>
  </si>
  <si>
    <t>2024–2025г.г.</t>
  </si>
  <si>
    <t>Строительство тепловых сетей и сетей горячего водоснабжения от газовой автоматизированной блочно-модульной котельной по ул. Чкалова в г. Козловка Чувашской Республике</t>
  </si>
  <si>
    <t>Долгосрочный план развития опорного населенного пункта и прилегающей территории</t>
  </si>
  <si>
    <t>1100 куб. м</t>
  </si>
  <si>
    <t>ФБ, РБ. ПСД в разработке</t>
  </si>
  <si>
    <t>50 куб. м</t>
  </si>
  <si>
    <t>ФБ, РБ. ПСД требуется</t>
  </si>
  <si>
    <t>Разработка ПСД «Строительство станции водоподготовки на 500 куб. м в г. Козловка»</t>
  </si>
  <si>
    <t>500 куб. м</t>
  </si>
  <si>
    <t>Строительство станции водоподготовки на 500 куб. м в г. Козловка</t>
  </si>
  <si>
    <t>ФБ, РБ. разработка ПСД требуется, запланирована на 2025 г</t>
  </si>
  <si>
    <t>Разработка ПСД «Реконструкции ветхих сетей водоснабжения и водоотведения в поселковой части  г. Козловка»</t>
  </si>
  <si>
    <t>Реконструкция ветхих сетей водоснабжения и водоотведения в поселковой части г. Козловка</t>
  </si>
  <si>
    <t>ФБ, РБ. разработка ПСД требуется, запланирована на 2026 г</t>
  </si>
  <si>
    <t>Разработка ПСД «Строительство сетей водоснабжения и водоотведения  по ул. Школьная, Южная в г. Козловка»</t>
  </si>
  <si>
    <t>Строительство сетей водоснабжения и водоотведения  по ул. Школьная, Южная г. Козловка</t>
  </si>
  <si>
    <t>ФБ, РБ. разработка ПСД требуется, запланирована на 2026 г.</t>
  </si>
  <si>
    <t>Разработка ПСД «Реконструкции ветхих сетей водоснабжения и водоотведения в городской  части  г. Козловка»</t>
  </si>
  <si>
    <t>Реконструкция ветхих сетей водоснабжения и водоотведения в городской части г. Козловка</t>
  </si>
  <si>
    <t>ФБ, РБ. разработка ПСД требуется, запланирована на 2027 г.</t>
  </si>
  <si>
    <t>Проектные работы «Строительство блочно-модульной газовой котельной МКД по ул. Молодежной  г. Козловка»</t>
  </si>
  <si>
    <t>4 многоквартирных муниципальных  дома подключены к системам тепло-, водо- и электроснабжения ФКУ ИК-5 УФСИН России по Чувашской Республике. Необходимо включение данных домов в общегородские сети.</t>
  </si>
  <si>
    <t>Строительство блочно-модульной газовой котельной МКД по ул. Молодежной  г. Козловка</t>
  </si>
  <si>
    <t>ФБ, РБ. разработка ПСД требуется, запланирована на 2028 г</t>
  </si>
  <si>
    <t>Проектные работы «Строительство канализационной насосной станции и канализационных сетей напорного коллектора и самоточной канализации МКД по ул. Молодежной  г. Козловка»</t>
  </si>
  <si>
    <t>Строительство канализационной насосной станции и канализационных сетей напорного коллектора и самоточной канализации МКД по ул. Молодежной  г. Козловка</t>
  </si>
  <si>
    <t>ФБ, РБ. разработка ПСД требуется, запланирована на 2028 г.</t>
  </si>
  <si>
    <t>Благоустройство тротуара пешеходной зоны по ул. Шоссейная, ул. Ленкина,  ул. Карла Маркса г. Козловка Козловского муниципального округа Чувашской Республики</t>
  </si>
  <si>
    <t>Строительство биологических очистных сооружений в г. Козловка Чувашской Республики предполагаемой производительностью 1500 куб. м/сутки</t>
  </si>
  <si>
    <t>Мегапроект</t>
  </si>
  <si>
    <t>Капитальный ремонт водозаборного узла по ул. Калиниа в г.Козловка</t>
  </si>
  <si>
    <t>модернизация источников водоснабжения в Козловском муниципальном округе</t>
  </si>
  <si>
    <t>Капитальный ремонт водозаборного узла по ул. Октябрьская в г.Козловка</t>
  </si>
  <si>
    <t>Капитальный ремонт водозаборного узла по ул. Октябрьская РСУ  в г.Козловка</t>
  </si>
  <si>
    <t>Капитальный ремонт водозаборного узла по ул. Пушкина в г.Козловка</t>
  </si>
  <si>
    <t xml:space="preserve">Капитальный ремонт водозаборного узла в д.Кинеры Козловского муниципального округа </t>
  </si>
  <si>
    <t>Капитальный ремонт водозаборного узла в с. Карамышево (Церковь) Козловского муниципального округа Чувашской Республики</t>
  </si>
  <si>
    <t>Капитальный ремонт водозаборного узла в д. Можары Козловского муниципального округа Чувашской Республики</t>
  </si>
  <si>
    <t>Капитальный ремонт водозаборного узла в д. Солдыбаево Козловского муниципального округа Чувашской Республики</t>
  </si>
  <si>
    <t>Капитальный ремонт водозаборного узла в д. Токташево Козловского муниципального округа Чувашской Республики</t>
  </si>
  <si>
    <t>Капитальный ремонт водозаборного узла в д. Альменево Янгильдинского территориального отдела Козловского муниципального округа Чувашской Республики</t>
  </si>
  <si>
    <t>Реконструкция очистных сооружений г. Козловка Козловского муниципального округа Чувашской Республики производительностью 1100 куб.м.сутки</t>
  </si>
  <si>
    <t>Долгосрочный план развития опорного населенного пункта и прилегающей территории. Имеется решение Козловского районного суда от 30.06.2022 №2-303/2022.</t>
  </si>
  <si>
    <t xml:space="preserve">Разработка ПСД "Строительство очистных сооружений в д. Андреево-Базары Козловского МО мошностью 50 куб.м" </t>
  </si>
  <si>
    <t>Долгосрочный план развития опорного населенного пункта и прилегающей территории. Имеется решение Козловского районного суда ЧР № 2-389/2023</t>
  </si>
  <si>
    <t xml:space="preserve">Строительство очистных сооружений в д. Андреево-Базары Козловского МО мошностью 50 куб.м </t>
  </si>
  <si>
    <t>Строительство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t>
  </si>
  <si>
    <t>600 м3/ сутки,   канализация 6,5 км</t>
  </si>
  <si>
    <t>ПСД имеется</t>
  </si>
  <si>
    <t xml:space="preserve"> включен в Долгосрочный планах опорных населенных пунктов и прилегающих территорий </t>
  </si>
  <si>
    <t>«Реконструкция водопроводных сетей с установкой станций водоочистки в с. Комсомольское Комсомольского муниципального округа Чувашской Республики»</t>
  </si>
  <si>
    <t>35691 п.м. водопровода, 2 станции водоочистки</t>
  </si>
  <si>
    <t xml:space="preserve">Благоустройство общественного пространства центральной части с. Комсомольское Комсомольского района Чувашской Республики (ул. Канаш­ская)  2 этап </t>
  </si>
  <si>
    <t>Формирование комфортной  городской среды</t>
  </si>
  <si>
    <t>Комплексная компактная застройка южной части с. Комсомольское</t>
  </si>
  <si>
    <t>50 га</t>
  </si>
  <si>
    <t>отсутсвует ПСД</t>
  </si>
  <si>
    <t>Благоустройство парка Поколений по ул. Буденного в с. Комсомольское Комсомольского района Чувашской Республики</t>
  </si>
  <si>
    <t>Формирование комфортной  городской среды, Национальный проект "Инфраструктура для жизни"</t>
  </si>
  <si>
    <t>4640 м2</t>
  </si>
  <si>
    <t>включен в Долгосрочный планах опорных населенных пунктов и прилегающих территорий.  В связи формированием городской среды по  Национальному проекту "Инфраструктура для жизни" и требуется благоустройство общественного пространства парка Поколений в с.Комсомольское.</t>
  </si>
  <si>
    <t>Создание точки доступа к сети Интернет на спортивной площадке в Юго-Восточ­ном микрорайоне села Красноармейскоее Красноармейского муниципального округа Чувашской Республики</t>
  </si>
  <si>
    <t>ФБ+РБ+МБ, внебюджетные источники, ПСД имеется</t>
  </si>
  <si>
    <t>Проектирование и строительство центральной котельной с. Красноармейское  Красноармейского муниципального округа Чувашской Республики</t>
  </si>
  <si>
    <t xml:space="preserve">региональный </t>
  </si>
  <si>
    <t>ГП ЧР «Комплексное развитие сельских территорий", МП «Комплексное развитие сельских территорий, ПСД имеется</t>
  </si>
  <si>
    <t>Высокая степень износа оборудования</t>
  </si>
  <si>
    <t>Реконструкция системы теплоснабжения, водоотведения, холодного и горячего водоснабжения по ул. Ленина  Красноармейское  Красноармейского муниципального округа Чувашской Республики</t>
  </si>
  <si>
    <t xml:space="preserve"> ГП ЧР «Комплексное развитие сельских территорий «, МП «Комплексное развитие сельских территорий,ПСД имеется</t>
  </si>
  <si>
    <t>Реконструкция системы теплоснабжения, водоотведения, холодного и горячего водоснабжения по ул. Васильева и ул. 30 лет Победы с. Красноармейское  Красноармейского муниципального округа Чувашской Республики</t>
  </si>
  <si>
    <t>ГП ЧР «Комплексное развитие сельских территорий «, МП «Комплексное развитие сельских территорий, ПСД имеется</t>
  </si>
  <si>
    <t>Реконструкция системы теплоснабжения, водоотведения, холодного и горячего водоснабжения по ул. Г. Степанова с. Красноармейское  Красноармейского муниципального округа Чувашской Республики</t>
  </si>
  <si>
    <t>Реконструкция системы теплоснабжения, водоотведения, холодного и горячего водоснабжения по ул. Механизаторов и ул. Сюзная с. Красноармейское  Красноармейского муниципального округа Чувашской Республики</t>
  </si>
  <si>
    <t>Строительство блочно-модульной котельной для здания по ул. Васильева д. 6, ул. Ленина, д. 27  с. Красноармейское Красноармейского муниципального округа Чувашской Республики</t>
  </si>
  <si>
    <t>Строительство блочно- модульной котельной для здания по улице Ленина, д. 31.33 с. Красноармейское Красноармейского муниципального округа Чувашской Республики</t>
  </si>
  <si>
    <t>Строительство блочно- модульной котельной для здания по улице Ленина, д. 20. 22/1 с. Красноармейское Красноармейского муниципального округа Чувашской Республики</t>
  </si>
  <si>
    <t>Строительство блочно- модульной котельной для здания по улице Ленина, д. 26/1 с. Красноармейское Красноармейского муниципального округа Чувашской Республики</t>
  </si>
  <si>
    <t xml:space="preserve">Капитальный ремонт уличного освещения в юго-западном микрорайоне с. Красноармейское Красноармейского муниципального округа Чувашской Республики  </t>
  </si>
  <si>
    <t>Реконструкция  очистных сооружений с. Красноармейское Красноармейского муниципального округа Чувашской Республики производительностью 500 куб. м сутки</t>
  </si>
  <si>
    <t>ГП ЧР «Комплексное развитие сельских территорий «, МП «Комплексное развитие сельских территорий,</t>
  </si>
  <si>
    <t>Строительство водозаборного узла с водобашнями системы водоснабжения для обеспечения населения с. Красноармейское качественной питевой водой</t>
  </si>
  <si>
    <t>Потребность в качественной питьевой воде</t>
  </si>
  <si>
    <t>Строительство водопроводной башни со скважиной, наружных сетей водоснабжения и водоотведения юго-восточного микрорайона с. Красноармейское Красноармейского  Красноармейского муниципального округа  Чувашской Республики</t>
  </si>
  <si>
    <t>Строительство водонапорной башни со скважиной, наружных сетей водоснабжения в д. Янгасы</t>
  </si>
  <si>
    <t>Замена водонапорной башни и оборудования водозаборного узла деревни Синьял-Чурино Красноармейского муниципального округа Чувашской Республики</t>
  </si>
  <si>
    <t>Замена водонапорной башни и оборудования водозаборного узла деревни Шивбоси Красноармейского муниципального округа Чувашской Республики</t>
  </si>
  <si>
    <t>региональный</t>
  </si>
  <si>
    <t>Капитальный ремонт водозаборного узла с водобашнями системы водоснабжения для обеспечения населения д. Шивбоси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</si>
  <si>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Дубовки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</si>
  <si>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с. Убеево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</si>
  <si>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Ямайкасы Красноармейского муниципального округа качественной питьевой водой</t>
  </si>
  <si>
    <t>Высокая степень износа оборудования, потребность в качественной питьевой воде</t>
  </si>
  <si>
    <t>Капитальный ремонт водозаборного узла с водобашнями системы водоснабжения для обеспечения населения д. Сесмеры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</si>
  <si>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Ыхракасы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</si>
  <si>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Пикшики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</si>
  <si>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Байсубино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</si>
  <si>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Арзюнакасы по ул. Луговая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</si>
  <si>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Арзюнакасы по ул. Дружбы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</si>
  <si>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Полайкасы ул. Молодежная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</si>
  <si>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Полайкасы по ул. Газовая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</si>
  <si>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Енешкасы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</si>
  <si>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Липовка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</si>
  <si>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Яншихово-Челлы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</si>
  <si>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Тузи-Чурино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</si>
  <si>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Таныши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</si>
  <si>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с. Исаково Красноармейского муниципального округа качественной питьевой водой</t>
  </si>
  <si>
    <t>Капитальный ремонт водозаборного узла с водобашней и системы водоснабжения для обеспечения населения д. Янмурзино Красноармейского муниципального округа качественной питьевой водой</t>
  </si>
  <si>
    <t>Капитальный ремонт водозаборного узла с водобашнями системы водоснабжения для обеспечения населения д. Ванюшкасы Красноармейского муниципального округа качественной питьевой водой</t>
  </si>
  <si>
    <t>2025-2030</t>
  </si>
  <si>
    <t xml:space="preserve">Строительство лыжной трассы в с. Красноармейское Красноармейского муниципального округа Чувашской Республики    </t>
  </si>
  <si>
    <t>ГП РФ «Комплексное развитие сельских территорий «, ГП ЧР «Комплексное развитие сельских территорий «, МП «Комплексное развитие сельских территорий, ПСД имеется</t>
  </si>
  <si>
    <t>Строительство универсально-спортивных площадок в с. Красноармейское Красноармейского муниципального округа Чувашской Республики</t>
  </si>
  <si>
    <t>Строительство стадиона-площадки в с. Убеево Красноармейского муниципального округа Чувашской Республики</t>
  </si>
  <si>
    <t>Строительство многоквартирного 3-этаж­ного жилого дома в с. Красноармейское</t>
  </si>
  <si>
    <t>ФП «Развитие жилищного строительства на сельских территориях и повышение уровня благоутсройтсва домовладений» ГП РФ «Комплексное развитие сельских территорий «, ГП ЧР «Комплексное развитие сельских территорий «, МП «Комплексное развитие сельских территорий, требуется разработка ПСД</t>
  </si>
  <si>
    <t xml:space="preserve">Строительство жилья для работников АПК и социальной сферы </t>
  </si>
  <si>
    <t>Строительство общежития на 50 мест в с. Красноармейское</t>
  </si>
  <si>
    <t>Строительство спортивной площадки  с модульным сооружением по улице 
Чапаева села Красноармейское Красноармейского муниципального округа 
Чувашской Республики</t>
  </si>
  <si>
    <t>ГП РФ "Комплексное развитие сельских территорий "
ПСД имеется</t>
  </si>
  <si>
    <t xml:space="preserve">Планируется реализация в составе проекта: "Комплексное развитие села Красноармейское Красноармейского муниципального округа Чувашской Республики" </t>
  </si>
  <si>
    <t>Благоустройство территоририи  по ул  Чапаева с. Кроасноармейское (устройство спортивной площадки) Красноармейского муниципального округа Чувашской Республики</t>
  </si>
  <si>
    <t xml:space="preserve">Строительство бассейна </t>
  </si>
  <si>
    <t>ГП РФ "Комплексное развитие сельских территорий "</t>
  </si>
  <si>
    <t>Строительство сетей водоснабжения д. Черепаново Красночетайского района Чувашской Республики</t>
  </si>
  <si>
    <t>государственная программа Чувашской Республики «Модернизация и развитие сферы жилищно-коммунального хозяйства» подпрограмма «Развитие систем коммунальной инфраструктуры и объектов, используемых для очистки сточных вод». Проект имеется</t>
  </si>
  <si>
    <t>Благоустройство территории трех прудов вокруг Храма Воздвижения Креста Господня с. Красные Четаи Красночетайского муниципального округа Чувашской Республики</t>
  </si>
  <si>
    <t>ПСД  имеется</t>
  </si>
  <si>
    <t xml:space="preserve">Федеральная программа «Формирование комфортной городской среды» </t>
  </si>
  <si>
    <t xml:space="preserve">Реконструкция сетей водоснабжения с. Красные Четаи Красночетайского района Чувашской Республики </t>
  </si>
  <si>
    <t>Строительство системы водоснабжения д. Санкино Красночетайского района Чувашской Республики</t>
  </si>
  <si>
    <t>7049 м</t>
  </si>
  <si>
    <t>Реконструкция системы водоотведения, находящихся по адресу: Чувашская Республика, Красночетайский район, с. Красные Четаи»</t>
  </si>
  <si>
    <t>600 м3</t>
  </si>
  <si>
    <t>ПСД разрабатывается</t>
  </si>
  <si>
    <t xml:space="preserve">включен в Долгосрочный планах опорных населенных пунктов и прилегающих территорий </t>
  </si>
  <si>
    <t>Строительство системы водоснабжения с. Атнары Красночетайского района Чувашской Республики</t>
  </si>
  <si>
    <t>Строительство блочно-модульной котельной по ул. Огнеборцев  в с. Красные Четаи</t>
  </si>
  <si>
    <t>Строительство тепловых сетей от блочно модульной котельной по ул. Огнеборцев  с. Красные Четаи Чувашской Республики</t>
  </si>
  <si>
    <t>Установка котла наружного размещения для теплоснабжения многквартирного дома №4А по ул. Советская с. Красные Четаи Чувашской Республики</t>
  </si>
  <si>
    <t>Строительство тепловых сетей от КНР по ул. Советская с. Красные Четаи Чувашской Республики</t>
  </si>
  <si>
    <t xml:space="preserve">включен в стратегию социально-экономического развития Мариинско-Посадского муниципального округа ЧР до 2035 г.                            </t>
  </si>
  <si>
    <t>республиканский бюджет</t>
  </si>
  <si>
    <t>Строительство биологических очистных сооружений в г. Мариинский Посад</t>
  </si>
  <si>
    <t>50 куб. м/750 куб.м /су</t>
  </si>
  <si>
    <t>ФБ, РБ    ПСД  разработана</t>
  </si>
  <si>
    <t>уточняется при проектировании</t>
  </si>
  <si>
    <t>Разработка ПСД и реконструкция участков канализационных сетей с.Сутчево Мариинско-Посадского муниципального округа Чувашской Республики 910 м</t>
  </si>
  <si>
    <t>910 м</t>
  </si>
  <si>
    <t>респ республиканский бюджет Чувашской Республики</t>
  </si>
  <si>
    <t>Строительство канализационной сети с. Сутчево Мариинско-Посадского муниципального округа Чувашской Республики до г. Мариинский Посад (протяженность уточняется при проектировании)</t>
  </si>
  <si>
    <t>Строительство газовой автоматизированной  блочно-модульной котельной в мкр. «Советская» в г. Мариинский Посад  Мариинско- Посадского муниципального округа Чувашской Республики</t>
  </si>
  <si>
    <t>\</t>
  </si>
  <si>
    <t>Строительство тепловых сетей и сетей горячего водоснабжения в мкр. «Советская» в г. Мариинский Посад  Мариинско-Посад­ского муниципального округа Чувашской Республики</t>
  </si>
  <si>
    <t>Строительство тепловых сетей и сетей горячего водоснабжения по ул. Ломоносова в г. Мариинский Посад  Мариинско-Посад­ского муниципального округа Чувашской Республики</t>
  </si>
  <si>
    <t>Строительство газовой автоматизированной блочно-модульной котельной по ул. Ломоносова в г. Мариинский Посад  Мариинско- Посадского муниципального округа Чувашской Республики</t>
  </si>
  <si>
    <t>Строительство тепловых сетей по ул. Курчатова в г. Мариинский Посад  Мариинско-Посадского муниципального округа Чувашской Республики</t>
  </si>
  <si>
    <t>Строительство газовой автоматизированной котельной по ул. Курчатова в г. Мариинский Посад  Мариинско-Посадского муниципального округа Чувашской Республики</t>
  </si>
  <si>
    <t>Строительство газовой автоматизированной блочно-модульной котельной по ул. Котовского в г. Мариинский Посад Мариинско-Посадского муниципального округа Чувашской Республики</t>
  </si>
  <si>
    <t>Строительство тепловых сетей и сетей горячего водоснабжения по ул. Котовского в г. Мариинский Посад Мариинско-Посадского муниципального округа Чувашской Республики</t>
  </si>
  <si>
    <t>ФБ, РБ,МБ</t>
  </si>
  <si>
    <t>Строительство водонапорной башни со скважиной, наружных сетей водоснабжения по ул. И.Скворцова и А.Силова в с.Октябрьское Мариинско-Посадского муниципального округа Чувашской Республики</t>
  </si>
  <si>
    <t>создание и модернизация источников водоснабжения в Мариинско-Посадском муниципальном округе</t>
  </si>
  <si>
    <t>Моргаушский муниципальный округ Чувашской Республики</t>
  </si>
  <si>
    <t>Строительство блочно-модульной котельной в д. Ярославка</t>
  </si>
  <si>
    <t>32 м3/ч</t>
  </si>
  <si>
    <t>ПСД имеется Источник финансировани федеральный  бюджет, республиканский бюджет</t>
  </si>
  <si>
    <t>ТУ АО «Газпром газораспределение Чебоксары» от 22.09.2023 № 15-13</t>
  </si>
  <si>
    <t xml:space="preserve">Строительство второй и третьей карты полигона твердых коммунальных отходов с административно-бытовым корпусом </t>
  </si>
  <si>
    <t>РАИП или «Экология»</t>
  </si>
  <si>
    <t>до 30 тыс. куб. м</t>
  </si>
  <si>
    <t>ПСД разрабатывается Источник финансировани федеральный  бюджет, республиканский бюджет</t>
  </si>
  <si>
    <t>Капитальный ремонт дороги к полигону ТКО д. Ивановка</t>
  </si>
  <si>
    <t>НП «Экология» РП «Комплексная система обращения с ТКО»</t>
  </si>
  <si>
    <t>1,4 км</t>
  </si>
  <si>
    <t>Реконструкция очистного сооружения в с. Моргауши по ул. Набережная</t>
  </si>
  <si>
    <t>НП «Экология» РП «Чистая страна»</t>
  </si>
  <si>
    <t>0,25 тыс. м3</t>
  </si>
  <si>
    <t>ПСД нет Источник финансировани федеральный  бюджет, республиканский бюджет</t>
  </si>
  <si>
    <t>Реконструкция очистного сооружения в с. Моргауши по ул. 50 лет Октября</t>
  </si>
  <si>
    <t>0,6 тыс. м3</t>
  </si>
  <si>
    <t xml:space="preserve">Реконструкция очистного сооружения в д. Москакасы по ул. Молодежная </t>
  </si>
  <si>
    <t>0,7 тыс. м.3</t>
  </si>
  <si>
    <t>Реконструкция котельной № 2 (установка блочно-модульной котельной) в с. Моргауши, ул. 50 лет Октября, д. 30 б</t>
  </si>
  <si>
    <t>НП «Жилье и городская среда» РП «Формирование комфортной городской среды»</t>
  </si>
  <si>
    <t>32 км3/ч</t>
  </si>
  <si>
    <t>Типовой проект Источник финансировани федеральный  бюджет, республиканский бюджет</t>
  </si>
  <si>
    <t>Реконструкция котельной № 3 в с. Моргауши, ул. Чапаева, д. 39 с</t>
  </si>
  <si>
    <t>Реконструкция очистных сооружений в с. Большой Сундырь</t>
  </si>
  <si>
    <t>0,2 тыс. м3</t>
  </si>
  <si>
    <t>Капитальный ремонт водопроводной сети в д. Шептаки (Моргаушское ТО)</t>
  </si>
  <si>
    <t>гос.программа ЧР «Модернизация и развитие сферы ЖКХ»</t>
  </si>
  <si>
    <t>Реконструкция канализационных сетей в с. Моргауши</t>
  </si>
  <si>
    <t>Реконструкция канализационных сетей в с. Большой Сундырь</t>
  </si>
  <si>
    <t>Капитальный ремонт водопроводной сети в с. Большой Сундырь</t>
  </si>
  <si>
    <t xml:space="preserve">Строительство водонапорной сети водоснабжения 90 индивидуальных жилых домов в д. Кашмаши </t>
  </si>
  <si>
    <t>ПСД разработана, экспертиза пройдена Источник финансирования республиканский бюджет, местный бюджет</t>
  </si>
  <si>
    <t xml:space="preserve">Капитальный ремонт водопроводной сети д. Юдеркасы </t>
  </si>
  <si>
    <t>Капитальный ремонт ВНБ д. Синьял-Хоракасы</t>
  </si>
  <si>
    <t>Капитальный ремонт ВНБ и водозаборной скважины по ул. Победы д. Сятракасы</t>
  </si>
  <si>
    <t>Капитальный ремонт ВНБ и водозаборной скважины по ул. Седойкино д. Сятракасы</t>
  </si>
  <si>
    <t>Капитальный ремонт ВНБ и водозаборной скважины по ул. Школьная д. Сятракасы</t>
  </si>
  <si>
    <t>Капитальный ремонт ВНБ и водозаборной скважины по ул. Центральная д. Ятманкино</t>
  </si>
  <si>
    <t>Капитальный ремонт ВНБ и водозаборной скважины по ул. Советская д. Кашмаши</t>
  </si>
  <si>
    <t>Капитальный ремонт системы водоснабжения с. Моргауши (д. Синьял-Моргауши)</t>
  </si>
  <si>
    <t>Источник финансирования республиканский бюджет, местный бюджет</t>
  </si>
  <si>
    <t>Строительство системы водоснабжения д. Тренькино</t>
  </si>
  <si>
    <t>ПСД имеется, Источник финансирования республиканский бюджет, местный бюджет</t>
  </si>
  <si>
    <t>Капитальный ремонт скважины с водонапорной башней в северной части д. Тренькино</t>
  </si>
  <si>
    <t>ПСД разработана, Источник финансирования республиканский бюджет, местный бюджет</t>
  </si>
  <si>
    <t>Капитальный ремонт водонапорной башни и прокладка сетей водоснабжения в с. Ильинка</t>
  </si>
  <si>
    <t>Строительство системы водоснабжения по ул. Ленина д. Большие Токшики</t>
  </si>
  <si>
    <t xml:space="preserve">Общая протяженность водопроводных сетей   –  4394,9 м.  Пропускная способность проектируемых трубопроводов водоснабжения 0,02 м3/с </t>
  </si>
  <si>
    <t>Капитальный ремонт ВНБ д. Ешмолаи</t>
  </si>
  <si>
    <t xml:space="preserve"> необходима разработка ПСД Источник финансирования республиканский бюджет, местный бюджет</t>
  </si>
  <si>
    <t>Капитальный ремонт ВНБ д. Мижары</t>
  </si>
  <si>
    <t>Капитальный ремонт ВНБ д. Ойкасы</t>
  </si>
  <si>
    <t>Капитальный ремонт ВНБ д. Токшики</t>
  </si>
  <si>
    <t>Капитальный ремонт ВНБ по ул. Зеленая д. Большие Татаркасы</t>
  </si>
  <si>
    <t>Капитальный ремонт ВНБ по ул. Пакшандаева д. Большие Татаркасы</t>
  </si>
  <si>
    <t>Капитальный ремонт ВНБ д. Кумыркасы</t>
  </si>
  <si>
    <t>Капитальный ремонт ВНБ по ул. Северная д. 1а с. Большой Сундырь</t>
  </si>
  <si>
    <t>Разработка ПСД по проекту «Капитальный ремонт водопроводной сети с. Большой Сундырь»</t>
  </si>
  <si>
    <t>Капитальный ремонт водопроводной сети по ул. Союзная и Центральная д. Кадикасы</t>
  </si>
  <si>
    <t>Капитальный ремонт ВНБ по ул. Новая д. Сесмеры</t>
  </si>
  <si>
    <t>Капитальный ремонт ВНБ и водопроводной сети по ул. Пушкина д. Кадикасы</t>
  </si>
  <si>
    <t>Капитальный ремонт ВНБ  д. Чурикасы</t>
  </si>
  <si>
    <t>Капитальный ремонт ВНБ  д. Шатракасы</t>
  </si>
  <si>
    <t>Капитальный ремонт ВНБ  д. Охтикасы</t>
  </si>
  <si>
    <t>Капитальный ремонт ВНБ д. Молгачкасы ул. Уралекки Моргаушского муниципального округа Чувашской Республики</t>
  </si>
  <si>
    <t>рабочий объем 15 м3</t>
  </si>
  <si>
    <t>Капитальный ремонт ВНБ д. Лапкасы Моргаушского муниципального округа Чувашской Республики</t>
  </si>
  <si>
    <t>Капитальный ремонт ВНБ д. Падаккасы (Орининский ТО) Моргаушского муниципального округа Чувашской Республики</t>
  </si>
  <si>
    <t>Капитальный ремонт ВНБ д. Семенькасы Моргаушского муниципального округа Чувашской Республики</t>
  </si>
  <si>
    <t>Капитальный ремонт ВНБ д. Соляной Моргаушского муниципального округа Чувашской Республики</t>
  </si>
  <si>
    <t>Капитальный ремонт ВНБ со скважиной д. Паймурзино Моргаушского муниципального округа Чувашской Республики</t>
  </si>
  <si>
    <t>Капитальный ремонт ВНБ д. Ярославка Моргаушского муниципального округа Чувашской Республики</t>
  </si>
  <si>
    <t>Капитальный ремонт ВНБ и скважины по ул. Яргейкино д. Ярославка Моргаушского муниципального округа Чувашской Республики</t>
  </si>
  <si>
    <t>Капитальный ремонт ВНБ д. Кубасы Моргаушского муниципального округа Чувашской Республики</t>
  </si>
  <si>
    <t>Капитальный ремонт ВНБ выселок Первое Мая Моргаушского муниципального округа Чувашской Республики</t>
  </si>
  <si>
    <t>Капитальный ремонт ВНБ д. Юнгапоси Моргаушского муниципального округа Чувашской Республики</t>
  </si>
  <si>
    <t>Капитальный ремонт водопроводной сети д. Хорной Моргаушского муниципального округа Чувашской Республики</t>
  </si>
  <si>
    <t>Капитальный ремонт ВНБ и ремонт скважины с. Тойгильдино Моргаушского муниципального округа Чувашской Республики</t>
  </si>
  <si>
    <t>Капитальный ремонт водозаборного узла по ул. Чебоксарская д. Тиуши Моргаушского муниципального округа Чувашской Республики</t>
  </si>
  <si>
    <t>Капитальный ремонт ВНБ и водозаборной скважины д. Обрыскино Моргаушского муниципального округа Чувашской Республики</t>
  </si>
  <si>
    <t>Капитальный ремонт ВНБ и водозаборной скважины по ул. Первомайская д. Шатьмапоси Моргаушского муниципального округа Чувашской Республики</t>
  </si>
  <si>
    <t>Капитальный ремонт водозаборного узла по ул. Солнечная д. Шатьмапоси Моргаушского муниципального округа Чувашской Республики</t>
  </si>
  <si>
    <t>Капитальный ремонт ВНБ и водозаборной скважины на северной окраине д. Старые Мадики Моргаушского муниципального округа Чувашской Республики</t>
  </si>
  <si>
    <t>Капитальный ремонт водонапорной сети д. Вурманкасы Моргаушского муниципального округа Чувашской Республики</t>
  </si>
  <si>
    <t>Капитальный ремонт водозаборного узла д. Иштереки Моргаушского муниципального округа Чувашской Республики</t>
  </si>
  <si>
    <t>Капитальный ремонт водозаборного узла д. Сыбайкасы Моргаушского муниципального округа Чувашской Республики</t>
  </si>
  <si>
    <t>Капитальный ремонт ВНБ д. Идагачкасы Моргаушского муниципального округа Чувашской Республики</t>
  </si>
  <si>
    <t>Капитальный ремонт ВНБ д. Елачкасы Моргаушского муниципального округа Чувашской Республики</t>
  </si>
  <si>
    <t>Капитальный ремонт ВНБ д. Костеряки Моргаушского муниципального округа Чувашской Республики</t>
  </si>
  <si>
    <t>Капитальный ремонт ВНБ д. Шоркасы Моргаушского муниципального округа Чувашской Республики</t>
  </si>
  <si>
    <t>Капитальный ремонт ВНБ с. Акрамово Моргаушского муниципального округа Чувашской Республики</t>
  </si>
  <si>
    <t>Капитальный ремонт артезианской скважины и электрооборудования д. Ярабайкасы Моргаушского муниципального округа Чувашской Республики</t>
  </si>
  <si>
    <t>Благоустройство центральной площади по ул. Ленина с. Моргауши Моргаушского муниципального округа Чувашской Республики</t>
  </si>
  <si>
    <t>Строительство водозаборной башни
 с водозаборной скважиной в д. Кашмаши Моргаушского муниципального округа Чувашской Республики</t>
  </si>
  <si>
    <t>создание и модернизация инфраструктуры в Моргаушском муниципальном округе</t>
  </si>
  <si>
    <t>Благоустройство территории пруда с установкой фонтана по улице Комсомольская площадь с. Моргауши Моргаушского муниципального округа Чувашской Республики</t>
  </si>
  <si>
    <t>НП "Инфраструктура для жизни", Формирование комфортной городской среды</t>
  </si>
  <si>
    <t>Благоустройство запланировано на 2026 г. по программе "Формирование комфортной городской среды"</t>
  </si>
  <si>
    <t>Проектирование водопровода в с. Напольное 18,1 км</t>
  </si>
  <si>
    <t>Национальный проект «Инфраструктура для жизни»</t>
  </si>
  <si>
    <t>Проект</t>
  </si>
  <si>
    <t>Наличие проекта в Стратегии социально экономического развития Порецкого муниципального округа до 2035 года</t>
  </si>
  <si>
    <t>Проектирование водопровода в с. Антипинка 10,46 км</t>
  </si>
  <si>
    <t>Проектирование водопровода в с. Октябрьское 7,67 км</t>
  </si>
  <si>
    <t>Проектирование самотечной канализации в с. Порецкое</t>
  </si>
  <si>
    <t>Наличие проекта в Долгосрочном плане развития опорных населенных пунктов</t>
  </si>
  <si>
    <t>Строительство «Комплексная компактная застройка и благоустройство индивидуальных домов усадебного типа в южной части села Порецкое Порецкого района Чувашской Республики (Строительство водопровода и канализационных сетей)» 2 этап</t>
  </si>
  <si>
    <t>Сети водопровода 2291,0 м, Сети канализации 3065,0 м</t>
  </si>
  <si>
    <t>Модернизация котельных и тепловых сетей ШГК с.Порецкое, Порецкого МО ул. Комсомольская, д.60</t>
  </si>
  <si>
    <t>5,09 МВт</t>
  </si>
  <si>
    <t>Модернизация котельных и тепловых сетей МРТП с.Порецкое, Порецкого МО ул. Ульянова, д.137</t>
  </si>
  <si>
    <t xml:space="preserve">4,00 МВт </t>
  </si>
  <si>
    <t>Реконструкция объекта «Строительство водопровода в с. Порецкое Порецкого муниципального округа Чувашской Республики 2-ой этап» (переключение абонентов в контур нового водопровода)</t>
  </si>
  <si>
    <t>Региональный проект</t>
  </si>
  <si>
    <t>Предложение ГУП «БОС» Минстроя Чувашии</t>
  </si>
  <si>
    <t>ФБ, РБ, необходима ПСД</t>
  </si>
  <si>
    <t>Выполнение мероприятий по переключению абонентов многоквартирных домов с. Порецкое к «новому» водоводу (1 этап переключения)</t>
  </si>
  <si>
    <t>протяженность сети 2,9988 км</t>
  </si>
  <si>
    <t>ФБ, РБ,  ПСД разработана</t>
  </si>
  <si>
    <t>Выполнение переключений абонентов частного сектора к «новому» водопроводу (2 этап вывода из эксплуатации «старого» водопровода) </t>
  </si>
  <si>
    <t>1 комплекс</t>
  </si>
  <si>
    <t>Строительство водозаборных сооружений в с. Порецкое Порецкого муниципального округа</t>
  </si>
  <si>
    <t>ФБ, РБ, ПСД имеется</t>
  </si>
  <si>
    <t>Реконструкция скважины д. Коровино-1 шт</t>
  </si>
  <si>
    <t>ФБ, РБ, необходима ПСД </t>
  </si>
  <si>
    <t>Благоустройство территории парка «Площадь Победы» в селе Порецкое Порецкого му-ниципаль­ного округа Чувашской Республики (III – этап)</t>
  </si>
  <si>
    <t>ФБ, РБ, МБ, ПСД разработана</t>
  </si>
  <si>
    <t xml:space="preserve">«Наследие Порецкого: развитие исторического центра села»
</t>
  </si>
  <si>
    <t>Национальный проект «Инфраструктура для жизни» Формирование комфортной городской среды</t>
  </si>
  <si>
    <t>1 объект</t>
  </si>
  <si>
    <t xml:space="preserve">Благоустройство детской площадки по ул. Позаходникова в с. Порецкое
ПСД разработана
</t>
  </si>
  <si>
    <t>200 чел. в сутки</t>
  </si>
  <si>
    <t>Проект -участник федеральной программы «Формирование комфортной городской среды»</t>
  </si>
  <si>
    <t xml:space="preserve">ГП ЧР «Модернизация и развитие сферы жилищно-коммунального хозяйства» </t>
  </si>
  <si>
    <t>Строительство офиса МФЦ</t>
  </si>
  <si>
    <t>Необходимость разработки ПСД</t>
  </si>
  <si>
    <t>Социально-значимый объект</t>
  </si>
  <si>
    <t>Реконструкция водопроводных сетей в пос. Урмары</t>
  </si>
  <si>
    <t>27 км</t>
  </si>
  <si>
    <t xml:space="preserve">Имеется ПСД. Социально-значимый объект. </t>
  </si>
  <si>
    <t>Водоснабжение ул. Церковная и пер. Цер­ковный в д. Старые Урмары Урмарского района Чувашской Республики</t>
  </si>
  <si>
    <t>5,6 км</t>
  </si>
  <si>
    <t xml:space="preserve">Имеется ПСД, получено положительное заключение № 21-1-1-2-006419-2023 от 13.02.2023. Социально-значимый объект.  </t>
  </si>
  <si>
    <t>Строительство инженерных сетей л. Северная, ул. Бурмистрова  п. Урмары (микрорайон для многодетных семей)</t>
  </si>
  <si>
    <t>3,8 км</t>
  </si>
  <si>
    <t xml:space="preserve">Социально-значимый объект. </t>
  </si>
  <si>
    <t xml:space="preserve">Строительство очистных сооружений пгт. Урмары </t>
  </si>
  <si>
    <t>1000 м3</t>
  </si>
  <si>
    <t>Разработана проектно- сметная документация на строительство инже-нерной инфраструктуры, получено положи-тельное заключение государственной экспертизы 21-1-1-3-019117-2024 от 22.04.2024. оциально-значимый объект. Включен в Стратегию СЭР Урмарского муниципального округа до 2035года</t>
  </si>
  <si>
    <t>Капитальный ремонт водонапорных башен в д. Арабоси, д. Кудеснеры, д. Старое Муратого, д. Систеби, д. Малые Чаки, д. Новое Шептахово, д. Орнары, д. Саруй, д. Ка­рак-Сир­ма, с. Буртасы, с. Шигали</t>
  </si>
  <si>
    <t>Социально-значимый объект. Включен в Стратегию СЭР Урмарского муниципального округа до 2035года</t>
  </si>
  <si>
    <t>Капитальный ремонт водопроводной сети в д. Старые Щелканы, д. Из­беби, д. Шихабыло­во, д. Сине-Кинчеры, д. Старое Янситово, с. Вознесенское, д. Большие Чаки, д. Новое Шептахово, с. Шигали, с. Чел­касы, д. Большое Яниково, д. Карак-Сирмы, д. Орнары, д. Саруй, д. Анаткасы, д. Ямбай</t>
  </si>
  <si>
    <t>ГП ЧР «Развитие строительного комплекса и архитектуры»</t>
  </si>
  <si>
    <t>Реконструкция тепловых сетей</t>
  </si>
  <si>
    <t>Строительство блочно-модульных котельных</t>
  </si>
  <si>
    <t>Комплексная застройка жилого микрорайона в д. Новое Исаково.</t>
  </si>
  <si>
    <t>Строительство многоквартирных жилых домов в пос. Урмары</t>
  </si>
  <si>
    <t>Водоснабжение, водоотведение, газоснабжение, электроснабжение территории, расположенной в северо-западной части дер. Новое Исаково Урмарского района Чувашской Республики. Водоснабжение</t>
  </si>
  <si>
    <t>Республиканская адресная инвестиционная программа Чувашской Республики</t>
  </si>
  <si>
    <t>Урмарский муниципаль-ный округ Чувашской Республики</t>
  </si>
  <si>
    <t>2,5 км</t>
  </si>
  <si>
    <t>Имеется положительное заключение экспертизы ПСД</t>
  </si>
  <si>
    <t>объем финансирова-ния, млн. руб.</t>
  </si>
  <si>
    <t>Социально-значимый объект, включен в Стратегию СЭР Урмарского муниципального округа до 2035года, имеется положительное заключение экспертизы ПД №21-1-1-2-027-586-2021 от 07.06.2021, реализация полномочий по организации водоснабжения в соотв. с ФЗ от 6 октября 2003 г. N 131-ФЗ,вынесено Решение Урмарского районного суда ЧР от 26 июня 2022 г</t>
  </si>
  <si>
    <t xml:space="preserve"> федеральный бюджет</t>
  </si>
  <si>
    <t>Водоснабжение, водоотведение, газоснабжение, электроснабжение территории, расположенной в северо-западной части дер. Новое Исаково Урмарского района Чувашской Республики. Электроснабжение</t>
  </si>
  <si>
    <t>3,7 км</t>
  </si>
  <si>
    <t>Социально-значимый объект, включен в Стратегию СЭР Урмарского муниципального округа до 2035года, имеется положительное заключение экспертизы ПД №21-1-2-037-785-2021 от 14.07.2021, реализация полномочий по организации электроснабжения в соотв. с ФЗ от 6 октября 2003 г. N 131-ФЗ, вынесено Решение Урмарского районного суда ЧР от 26 июня 2022 г</t>
  </si>
  <si>
    <t>Водоснабжение, водоотведение, газоснабжение, электроснабжение территории, расположенной в северо-западной части дер. Новое Исаково Урмарского района Чувашской Республики. Газоснабжение</t>
  </si>
  <si>
    <t>Социально-значимый объект, включен в Стратегию СЭР Урмарского муниципального округа до 2035года, имеется положительное заключение экспертизы ПД №21-1-1-2-027-586-2021 от 31.05.2021, реализация полномочий по организации газоснабжения в соотв. с ФЗ от 6 октября 2003 г. N 131-ФЗ, вынесено Решение Урмарского районного суда ЧР от 26 июня 2022 г</t>
  </si>
  <si>
    <t>Строительство водопровода по ул.Ленина. Гагарина, Терешковой, Николаева, Комсомольская  в д.Старые Урмары</t>
  </si>
  <si>
    <t xml:space="preserve">ГП ЧР " Модернизация и развитие сферы жилищно-коммунального хозяйства» </t>
  </si>
  <si>
    <t>Социально-значимый объект. Включен в Стратегию СЭР Урмарского муниципального округа до 2035года, реализация полномочий по организации водоснабженияв соотв. с ФЗ от 6 октября 2003 г. N 131-ФЗ</t>
  </si>
  <si>
    <t>Строительство водозаборной скважины и водонапорной башни в д. Саруй Большеяниковского сельского поселения Урмарского муниципального округа Чувашской Республики</t>
  </si>
  <si>
    <t>Социально-значимый объект. Включен в Стратегию СЭР Урмарского муниципального округа до 2035года, имеется положительное заключение экспертизы ПД №21-1-7-0407-24 от 29.05.2024, реализация полномочий по организации водоснабжения в соотв. с ФЗ от 6 октября 2003 г. N 131-ФЗ</t>
  </si>
  <si>
    <t>Строительство водонаборных башен с бурением и сетей водоснабжения в д.Новое Исаково,  с.Мусирма, д.Кудеснеры, д.Новые Щелканы,д.Ст.Шептахово</t>
  </si>
  <si>
    <t xml:space="preserve">Социально-значимый объект. Включен в Стратегию СЭР Урмарского муниципального округа до 2035года, реализация полномочий по организации водоснабжения в соотв. с ФЗ от 6 октября 2003 г. N 131-ФЗ, имеются положительные заключения экспертизы ПСД №21-1-7-0036-24 от 18.01.2024,  </t>
  </si>
  <si>
    <t xml:space="preserve">Строительство водобашни, с проложением водопровода в д.Чирш-Сирма </t>
  </si>
  <si>
    <t>Социально-значимый объект. Включен в Стратегию СЭР Урмарского муниципального округа до 2035года, реализация полномочий по организации водоснабжения в соотв. с ФЗ от 6 октября 2003 г. N 131-ФЗ</t>
  </si>
  <si>
    <t>Блакоустройство территории парка "Патриот" по ул. Свердлова пгт. Урмары</t>
  </si>
  <si>
    <t>Инфраструктура для жизни, Формирование комфортной городской среды</t>
  </si>
  <si>
    <t>2026,                2029-2030</t>
  </si>
  <si>
    <t>ПСД в разработке</t>
  </si>
  <si>
    <t>Социально-значимый объект. Включен в Стратегию СЭР Урмарского муниципального округа до 2035года, победитель голосования по благоустройству территории в 2026 г. в рамках программы "Формирование комфортной городской среды" национального проекта "Инфраструктура для жизни"</t>
  </si>
  <si>
    <t>Реконструкция с элементами технологического перевооружения очистных сооружений биологической очистки сточных вод в г. Цивильск</t>
  </si>
  <si>
    <t>2025–2026 гг.</t>
  </si>
  <si>
    <t>4200 куб. м/сут</t>
  </si>
  <si>
    <t>ФБ, РБ, МБ; ПСД разрабатывается</t>
  </si>
  <si>
    <t>наличие проекта в Долгосрочных планах опорных населенных пунктов и прилегающих территорий, Имеется исполнительное производство 68687/23/98021-ИП СОСП по ЧР от 26.05.2023</t>
  </si>
  <si>
    <t>Строительство очистных сооружений в д. Вторые Вурманкасы, в т.ч. проектно-изыскательские работы</t>
  </si>
  <si>
    <t>Государственная программа Чувашской Республики «Развитие потенциала природно-сырьевых ресурсов и обеспечение экологической безопасности»</t>
  </si>
  <si>
    <t>120 куб. м/сут</t>
  </si>
  <si>
    <t>ФБ, РБ, МБ; ПСД имеется, положительное заключение ГЭ</t>
  </si>
  <si>
    <t>Имеется исполнительное производство 71564/23/98021-ИП СОСП по ЧР от 04.02.2020</t>
  </si>
  <si>
    <t>Строительство очистных сооружений в д. Тувси, в т.ч. проектно-изыскательские работы</t>
  </si>
  <si>
    <t>ФБ, РБ, МБ; ПСД не имеется</t>
  </si>
  <si>
    <t>Имеется исполнительное производство 56980/14/98021-ИП СОСП по ЧР от 13.11.2010</t>
  </si>
  <si>
    <t>Строительство очистных сооружений в п. Конар, в т.ч. проектно-изыскательские работы</t>
  </si>
  <si>
    <t>наличие проекта в Долгосрочных планах опорных населенных пунктов и прилегающих территорий</t>
  </si>
  <si>
    <t>Реконструкция очистных сооружений с. Чурачики, в т.ч. проектно-изыскательские работы</t>
  </si>
  <si>
    <t>500 куб. м/сут.</t>
  </si>
  <si>
    <t>Строительство котельной в д. Вторые Вурманкасы, в т.ч. проектно-изыскательские работы</t>
  </si>
  <si>
    <t>РБ, МБ; ПСД не имеется</t>
  </si>
  <si>
    <t>наличие проекта в Долгосрочных планах опорных населенных пунктов и прилегающих территорий, Имеется исполнительное производство 226641/21/21002-ИП СОСП по ЧР от 25.11.2021</t>
  </si>
  <si>
    <t>Реконструкция котельной в с. Богатырево, в т.ч. проектно-изыскательские работы</t>
  </si>
  <si>
    <t>2 комплекса</t>
  </si>
  <si>
    <t>Реконструкция системы водоснабжения г. Цивильск Чувашской Республки (участок водовода от Рындинского водозабора до г. Цивильск)</t>
  </si>
  <si>
    <t>Реконструкция системы водоснабжения г. Цивильск Чувашской Республки. Строительство водозаборных сооружений.</t>
  </si>
  <si>
    <t>Реконструкция систем водоснабжения города Цивильск Чувашской Республики</t>
  </si>
  <si>
    <t>Реконструкция сетей водоотведения по ул. Куйбышева г. Цивильск Чувашской Республики</t>
  </si>
  <si>
    <t>РБ, МБ; ПСД имеется, положительное заключение ГЭ</t>
  </si>
  <si>
    <t>Реконструкция КНС системы водоотведения города Цивильск Чувашской Республики</t>
  </si>
  <si>
    <t>2025–2029</t>
  </si>
  <si>
    <t>Благоустройство парка в с. Чурачики, Цивильского муниципального округа, Чувашской Республики</t>
  </si>
  <si>
    <t>Благоустройство общественных пространств возле Дома культуры в г. Цивильск</t>
  </si>
  <si>
    <t>Строительство сетей водоснабжения земельных участков в д. Чирши, в т.ч. проектно-изыскательские работы</t>
  </si>
  <si>
    <t>Цивильский МО</t>
  </si>
  <si>
    <t>РБ, МБ, ПСД не имеется</t>
  </si>
  <si>
    <t>Строительство сетей газоснабжения земельных участков в д. Чирши, в т.ч. проектно-изыскательские работы</t>
  </si>
  <si>
    <t>Строительство сетей электроснабжения земельных участков в д. Чирши, в т.ч. проектно-изыскательские работы</t>
  </si>
  <si>
    <t>Строительство сетей водооснабжения земельных участков в д. Вторые Вурманкасы в т.ч. проектно-изыскательские работы</t>
  </si>
  <si>
    <t>Строительство сетей газоснабжения земельных участков в д. Вторые Вурманкасы в т.ч. проектно-изыскательские работы</t>
  </si>
  <si>
    <t>Строительство сетей электроснабжения земельных участков в д. Вторые Вурманкасы в т.ч. проектно-изыскательские работы</t>
  </si>
  <si>
    <t>Строительство сетей водоснабжения земельных участков в д. Вторые Вурманкасы на территории «Яблоневая Долина», в т.ч. проектно-изыскательские работы</t>
  </si>
  <si>
    <t>Строительство сетей газоснабжения земельных участков в д. Вторые Вурманкасы на территории «Яблоневая Долина», в т.ч. проектно-изыскательские работы</t>
  </si>
  <si>
    <t>Строительство сетей электроснабжения земельных участков в д. Вторые Вурманкасы на территории «Яблоневая Долина», в т.ч. проектно-изыскательские работы</t>
  </si>
  <si>
    <t>Строительство сетей водоснабжения земельных участков в д. Ситчараки в т.ч. проектно-изыскательские работы</t>
  </si>
  <si>
    <t>Строительство сетей газоснабжения земельных участков в д. Ситчараки в т.ч. проектно-изыскательские работы</t>
  </si>
  <si>
    <t>Строительство сетей электроснабжения земельных участков в д. Ситчараки в т.ч. проектно-изыскательские работы</t>
  </si>
  <si>
    <t>Чебоксарский муниципальный округ Чувашской Республики</t>
  </si>
  <si>
    <t>Строительство напорного канализационного коллектора в п. Кугеси</t>
  </si>
  <si>
    <t>региональный, РАИП</t>
  </si>
  <si>
    <t>республиканский бюджет Чувашской Республики/ ПСД имеется  </t>
  </si>
  <si>
    <t>более 13 400 чел.</t>
  </si>
  <si>
    <t>Несмотря на принимаемые меры по поддержанию сооружений в исправном состоянии, в последние годы, существующие очистные сооружения требуют большего внимания. Качество сточной воды после очистки на биологических очистных сооружениях улучшено, но все же не соответствует современным требованиям к очистке сточной воды, сбрасываемой в реку Рыкша. 26 улиц (703 домовладений) п.Кугеси не обеспечены централизованной системой очистки бытовых стоков.</t>
  </si>
  <si>
    <t>Реконструкция очистных сооружений полей фильтрации с. Ишлеи</t>
  </si>
  <si>
    <t>федеральный  бюджет/республиканский бюджет Чувашской Республики/ ПСД имеется  </t>
  </si>
  <si>
    <t>более 3 100 чел.</t>
  </si>
  <si>
    <t>Существующий комплекс очистных зданий и сооружений в с.Ишлеи пришел в аварийное техническое состояние. Неочищенные стоки практически не проходят очистку и поступают на сброс. При существующем состоянии системы водоотведения с. Ишлеи обеспечить соблюдение нормативных требований невозможно</t>
  </si>
  <si>
    <t>Реконструкция котельной № 4 п. Кугеси</t>
  </si>
  <si>
    <t>более 4 000 чел.</t>
  </si>
  <si>
    <t>Основной источник теплоснабжения пос. Кугеси – муниципальная квартальная котельная № 4, оборудованная тремя котлами мощностью 22,68 мВт. ввдена в эксплуатацию в 1988 году. За весь период эксплуатации котельной проводились только текущие ремонты котельного оборудования, и на сегодняшний день износ двух котлов и котельного оборудования составляет более 80 %, а третий котел находится в нерабочем состоянии.  Для бесперебойного снабжения населения пос. Кугеси необходимо провести реконструкцию тепловых сетей и муниципальной квартальной котельной № 4.</t>
  </si>
  <si>
    <t>Строительство систем водоотведения бытовых сточных вод на новых улицах д. Сятракасы (Лапсарский ТО)</t>
  </si>
  <si>
    <t>федеральный  бюджет/Региональный бюджед/ ПСД имеется  </t>
  </si>
  <si>
    <t>более 100 чел.</t>
  </si>
  <si>
    <t>Отсутствием централизованной системы водоотведения новых улиц д. Сятракасы .</t>
  </si>
  <si>
    <t>федеральный  бюджет/республиканский бюджет Чувашской Республики/ПСД отсутствует  </t>
  </si>
  <si>
    <t>Строительство систем водоснабжения на земельных массивах в д. Ядринкасы</t>
  </si>
  <si>
    <t>более 200 чел.</t>
  </si>
  <si>
    <t>Предоставление земельных участков требует за собой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</si>
  <si>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Строительство системы водоотведения на земельных массивах в д. Ядринкасы</t>
  </si>
  <si>
    <t>Реконструкция систем водоотведения и БОС в п. Н. Атлашево</t>
  </si>
  <si>
    <t>более 3100 чел.</t>
  </si>
  <si>
    <t>Существующий комплекс очистных зданий и сооружений в п.Новое Атлашево пришел в аварийное техническое состояние. Неочищенные стоки практически не проходят очистку и поступают на сброс. При существующем состоянии системы водоотведения п. Новое Атлашево обеспечить соблюдение нормативных требований невозможно</t>
  </si>
  <si>
    <t>более 600 чел.</t>
  </si>
  <si>
    <t>Реконструкция систем водоотведения и БОС в п. Сюктерка</t>
  </si>
  <si>
    <t>Существующий комплекс очистных зданий и сооружений в п. Абашево  пришел в аварийное техническое состояние. Неочищенные стоки практически не проходят очистку и поступают на сброс. При существующем состоянии системы водоотведения п. Сюктерка обеспечить соблюдение нормативных требований невозможно</t>
  </si>
  <si>
    <t>Реконструкция систем водоотведения и БОС в п. Пархикасы</t>
  </si>
  <si>
    <t>федеральный  бюджет/ необходимость ПСД  </t>
  </si>
  <si>
    <t>более 400 чел.</t>
  </si>
  <si>
    <t>Существующий комплекс очистных зданий и сооружений в п. Пархикасы  пришел в аварийное техническое состояние. Неочищенные стоки практически не проходят очистку и поступают на сброс. При существующем состоянии системы водоотведения п. Пархикасы обеспечить соблюдение нормативных требований невозможно</t>
  </si>
  <si>
    <t>Строительство газоснабжения для жилой группы возле д. Большой Чигирь</t>
  </si>
  <si>
    <t>республиканский бюджет Чувашской Республики/ПСД имеется</t>
  </si>
  <si>
    <t>Повысится уровень обустроенности объектами инженерной инфраструктуры на сельской территории </t>
  </si>
  <si>
    <t>Реконструкция очистных сооружений, расположенных по адресу: Чувашская Республика, Чебоксарский район, д. Курмыши, ул. Молодежная, 14</t>
  </si>
  <si>
    <t>республиканский бюджет Чувашской Республики/ПСД отсутствует</t>
  </si>
  <si>
    <t>более 300 чел.</t>
  </si>
  <si>
    <t>Существующий комплекс очистных зданий и сооружений в д. Курмыши пришел в аварийное техническое состояние. Неочищенные стоки практически не проходят очистку и поступают на сброс. При существующем состоянии системы водоотведения д. Курмыши обеспечить соблюдение нормативных требований невозможно</t>
  </si>
  <si>
    <t>Проетирование и строительство централизованного водоснабжения в д. Адыльял</t>
  </si>
  <si>
    <t>республиканский бюджет Чувашской Республики/ ПСД отсутствует  </t>
  </si>
  <si>
    <t>Проектирование и модернизация очистных сооружений в д. Б.Карачуры</t>
  </si>
  <si>
    <t>более 1 100 чел.</t>
  </si>
  <si>
    <t>Существующий комплекс очистных зданий и сооружений в Б.Карачуры пришел в аварийное техническое состояние. Неочищенные стоки практически не проходят очистку и поступают на сброс. При существующем состоянии системы водоотведения д. Б. Карачупы обеспечить соблюдение нормативных требований невозможно</t>
  </si>
  <si>
    <t>Проектирование замена сетей канализации в д. Сятракасы, прокладка новой канализационной сети по ул. П.А.Афанасьева</t>
  </si>
  <si>
    <t>Проектирование установка водонапорной башни с водонапорными сетями для новых улиц (ул. П.А.Афа­нась­ева, для многодетных семей)</t>
  </si>
  <si>
    <t>Проетирование и строительство  «Парка культуры и отдыха» п. Кугеси</t>
  </si>
  <si>
    <t>Повысится уровень обустроенности объектами социальной инфраструктуры и будут благоустроены площадки, расположенные на сельских территориях, под компактную жилищную застройку</t>
  </si>
  <si>
    <t>Проектирование и строительство наружных сетей водоснабжения жилых дмов в д. Чиршкасы Сирмапосинского ТО</t>
  </si>
  <si>
    <t>Проектирование и строительство и ремонт системы водоснабжения в д. Заовражное Чебоксарского района</t>
  </si>
  <si>
    <t xml:space="preserve">Благоустройство общественной територии по ул. Михайловская с. Синъялы  Чебоксарского муниципального округа  Чувашской Республики </t>
  </si>
  <si>
    <t>Благоустройство общественной территории по ул. Школьная п. Кугеси</t>
  </si>
  <si>
    <t>национальный: инфраструктура для жизни, формирование комфортной городской среды</t>
  </si>
  <si>
    <t>Строительство сетей водоснабжения в пос. Кугеси Чебоксарского муниципального округа
Чувашской Республики, расположенного по адресу: пос. Кугеси, ул. Первомайская и ул.
Советская</t>
  </si>
  <si>
    <t>ГПЧР "Модернизация и развитие сферы жилищно-коммунального хозяйства"</t>
  </si>
  <si>
    <t xml:space="preserve">842 .м </t>
  </si>
  <si>
    <t>Шемуршинский муниципальный округ Чувашской Республики</t>
  </si>
  <si>
    <t>Реконструкция водопроводных сетей (строительство 9 км, замена 3 км) в с. Шемурша</t>
  </si>
  <si>
    <t>Национальный проект</t>
  </si>
  <si>
    <t>12 км</t>
  </si>
  <si>
    <t>Республиканский  бюджет, местный бюджет, необходима ПСД</t>
  </si>
  <si>
    <t>Наличие проекта  в долгосрочных планах опорных населенных пунктов и прилегающих территорий</t>
  </si>
  <si>
    <t>Строительство 5,5 км водопроводных сетей в д. Андреевка</t>
  </si>
  <si>
    <t>5,5 км</t>
  </si>
  <si>
    <t>Строительство 6,0 км водопроводных сетей в д. Асаново</t>
  </si>
  <si>
    <t>Строительство 3,7 км водопроводных сетей в д. Верхнее Буяново</t>
  </si>
  <si>
    <t>Строительство 4,7 км водопроводных сетей в д. Какерли-Шигали</t>
  </si>
  <si>
    <t>4,7 км</t>
  </si>
  <si>
    <t>Строительство 9 км водопроводных сетей в д. Карабай-Шемурша</t>
  </si>
  <si>
    <t>9 км</t>
  </si>
  <si>
    <t>Строительство 7 км водопроводных сетей в д. Малое Буяново</t>
  </si>
  <si>
    <t>7 км</t>
  </si>
  <si>
    <t>Строительство 2,4 км водопроводных сетей в д. Мордовские Тюки</t>
  </si>
  <si>
    <t>2,4  км</t>
  </si>
  <si>
    <t>Строительство 3,5 км водопроводных сетей в д. Нижнее Буяново</t>
  </si>
  <si>
    <t>3,5 км</t>
  </si>
  <si>
    <t>Строительство 4,3 км водопроводных сетей в д. Новая Шемурша</t>
  </si>
  <si>
    <t>4,3 к</t>
  </si>
  <si>
    <t>Строительство 3 км водопроводных сетей в д. Новое Буяново</t>
  </si>
  <si>
    <t>Строительство 6 км водопроводных сетей в д. Новые Чукалы</t>
  </si>
  <si>
    <t>Строительство 9 км водопроводных сетей в д. Старые Чукалы</t>
  </si>
  <si>
    <t>Строительство 3,7 км водопроводных сетей в с. Трехбалтаево</t>
  </si>
  <si>
    <t>Строительство 1 км водопроводных сетей в с. Трехизб-Шемурша</t>
  </si>
  <si>
    <t>1 км</t>
  </si>
  <si>
    <t>Строительство 3,5 км водопроводных сетей в д. Чепкас-Ильметево</t>
  </si>
  <si>
    <t>Реконструкция очистных сооружений в с. Шемурша</t>
  </si>
  <si>
    <t>400 куб. м/сут.</t>
  </si>
  <si>
    <t>Строительство сетей канализации в с. Шемурша</t>
  </si>
  <si>
    <t>Строительство БМК для теплоснабжения здания МАУ ДЮСШ «Туслах» в с. Шемурша</t>
  </si>
  <si>
    <t>0,5 МВт</t>
  </si>
  <si>
    <t>Строительство БМК для теплоснабжения здания РДК в с. Шемурша</t>
  </si>
  <si>
    <t>Строительство БМК для теплоснабжения здания администрации Шемуршинского МО в с. Шемурша</t>
  </si>
  <si>
    <t>Муниципальная программа</t>
  </si>
  <si>
    <t>Местный бюджет, необходима ПСД</t>
  </si>
  <si>
    <t>Строительство БМК для теплоснабжения здания Чепкас-Никольского СДК</t>
  </si>
  <si>
    <t>0,2 МВт</t>
  </si>
  <si>
    <t>Строительство БМК для теплоснабжения здания Байдеряковского СДК</t>
  </si>
  <si>
    <t>Реконструкция теплотрассы от котельной ЦРБ до здания Шемуринской СОШ</t>
  </si>
  <si>
    <t>0,4 км</t>
  </si>
  <si>
    <t>Реконструкция теплотрассы от КНР по ул. Юбилейная до МКД 1,2,4</t>
  </si>
  <si>
    <t>0,2 км</t>
  </si>
  <si>
    <t>Газификация п. Баскаки и п. Муллиная</t>
  </si>
  <si>
    <t>Инвестиционная программа РСО</t>
  </si>
  <si>
    <t>Спецнадбавка к тарифам за транспортировку газа</t>
  </si>
  <si>
    <t>Благоустройство общественного пространства по ул. Советская в с. Шемурша Шемуршинского муниципального округа Чувашской Республики</t>
  </si>
  <si>
    <t>Строительство группового водовода Шемуршинского, Батыревского, Комсомольского районов Чувашской Републики (IX пусковой комплекс) 1 этап</t>
  </si>
  <si>
    <t>Региональный проект "Модернизация коммунальной инфраструктуры"</t>
  </si>
  <si>
    <t>29,3 км</t>
  </si>
  <si>
    <t>Обепечение населения Шемуршинского муниципального округа питьевой водой, соответствющей требованим безопасности и безвредности.установленным санитарно-эидемиологическими правилами, в объемме, достаточном для жинедеятельности</t>
  </si>
  <si>
    <t>Обустройство парка им. В.Н. Никифорова в с. Шемурша Шуршинского муниципального окргуа Чувашской Республики</t>
  </si>
  <si>
    <t>Национальный проект "Инфраструктура для жизни"</t>
  </si>
  <si>
    <t>1 ед.</t>
  </si>
  <si>
    <t>ФБ, МБ, ПСД разработана</t>
  </si>
  <si>
    <t>Увеличение количества благоустроенных общественных территорий</t>
  </si>
  <si>
    <t>Шумерлинский муниципальный округ Чувашской Республики</t>
  </si>
  <si>
    <t xml:space="preserve">Реконструкция очистных сооружений канализации (ОСК) города Шумерля по адресу: Чувашская Республика, г. Шумерля, в 177 метрах на запад от здания котельной № 15 по ул. Коммунальная, д.2 </t>
  </si>
  <si>
    <t>Разработка проектно-сметной документации на строительство водовода от водоочистных сооружений (ВОС) до п. Лесной (диаметр – 80 мм, протяженность 5315 м)</t>
  </si>
  <si>
    <t>Национальный проект «Инфраструктура для жизни»  </t>
  </si>
  <si>
    <t>5315 м</t>
  </si>
  <si>
    <t>РБ.</t>
  </si>
  <si>
    <t>Мероприятие «Строительство водовода от водоочистных сооружений (ВОС) до п. Лесной ( диаметр -180 мм, протяженность 5315 м)» включено в долгосрочный план развития опорного населенного пункта г. Шумерля и прилегающей территории Шумерлинской сельской агломерации.</t>
  </si>
  <si>
    <t>Строительство водовода от водоочистных сооружений (ВОС) до п. Лесной (диаметр -180 мм, протяженность 5315 м)</t>
  </si>
  <si>
    <t>Национальный проект «Инфраструктура для жизни»   </t>
  </si>
  <si>
    <t>ФБ,РБ. Имеется необходимость разработки ПСД.  Источник финансирования разработки ПСД- ФБ, республиканский бюджет Чувашской Республики</t>
  </si>
  <si>
    <t>Долгосрочный план развития опорного населенного пункта г. Шумерля и прилегающей территории Шумерлинской сельской агломерации.</t>
  </si>
  <si>
    <t>Национальный проект «Инфраструктура для жизни» </t>
  </si>
  <si>
    <t>Разработка проектно-сметной документации на реконструкцию очистных сооружений водоподготовки производительностью 25 тыс. м3/сут., расположенных по адресу: Чувашская Республика, Шумерлинский район, Шумерлинское сельское поселение, квартал 70 Шумерлинского лесничества, дом № 10 </t>
  </si>
  <si>
    <t>мощность после реконструкции 10,0 тыс. м3/сут. </t>
  </si>
  <si>
    <t xml:space="preserve"> РБ.  </t>
  </si>
  <si>
    <t>Мероприятие «Реконструкция очистных сооружений водоподготовки производительностью 25 тыс.м3/сут., расположенных по адресу: Чувашская Республика, Шумерлинский район, Шумерлинское сельское поселение, квартал 70 Шумерлинского лесничества, дом №10» включено в долгосрочный план развития опорного населенного пункта г. Шумерля и прилегающей территории Шумерлинской сельской агломерации.</t>
  </si>
  <si>
    <t>Разработка проектно-сметной документации на реконструкцию насосной станции второго подъема производительностью 25 тыс. м3/сут., расположенной по адресу: Чувашская Республика, Шумерлинский район, Шумерлинское сельское поселение, квартал 70 Шумерлинского лесничества, дом № 10</t>
  </si>
  <si>
    <t xml:space="preserve"> РБ. </t>
  </si>
  <si>
    <t>Мероприятие «Реконструкция насосной станции второго подъема производительностью 25 тыс.м3/сут., расположенной по адресу: Чувашская Республика, Шумерлинский район, Шумерлинское сельское поселение, квартал 70 Шумерлинского лесничества, дом №10» включено в долгосрочный план развития опорного населенного пункта г. Шумерля и прилегающей территории Шумерлинской сельской агломерации.</t>
  </si>
  <si>
    <t>Разработка проектно-сметной документации на реконструкцию насосной станции второго подъема производительностью 4,8 тыс. м3/сут., расположенной по адресу: Чувашская Республика, Шумерлинский район, д. Шумерля </t>
  </si>
  <si>
    <t>4,8 тыс. м3/сут. </t>
  </si>
  <si>
    <t>Мероприятие «Реконструкция насосной станции второго подъема производительностью 4,8 тыс.м3/сут., расположенной по адресу: Чувашская Республика, Шумерлинский район, д. Шумерля» включено в долгосрочный план развития опорного населенного пункта г. Шумерля и прилегающей территории Шумерлинской сельской агломерации.</t>
  </si>
  <si>
    <t>Разработка проектно-сметной документации на строительство станции III подъема – водопроводных очистных сооружений ВОС, производительностью 5 тыс. м3/сут.</t>
  </si>
  <si>
    <t>5 тыс. м3/сут. </t>
  </si>
  <si>
    <t>Мероприятие «Строительство станции III подъема – водопроводных очистных сооружений ВОС, производительностью 5 тыс. м3/сут.» включено в долгосрочный план развития опорного населенного пункта г. Шумерля и прилегающей территории Шумерлинской сельской агломерации.</t>
  </si>
  <si>
    <t>Разработка проектно-сметной документации на строительство сетей водоснабжения участка жилой застройки выше ул. Дзержинского от  станции III подъема</t>
  </si>
  <si>
    <t>Мероприятие «Строительство сетей водоснабжения участка жилой застройки выше ул. Дзержинского от  станции III подъема» включено в долгосрочный план развития опорного населенного пункта г. Шумерля и прилегающей территории Шумерлинской сельской агломерации.</t>
  </si>
  <si>
    <t>Разработка проектно-сметной документации на строительство сетей водоснабжения взамен ветхих (59,9 км) </t>
  </si>
  <si>
    <t>59,9 км</t>
  </si>
  <si>
    <t xml:space="preserve">РБ. </t>
  </si>
  <si>
    <t>Мероприятие «Строительство сетей водоснабжения взамен ветхих (59,9 км.)» включено в долгосрочный план развития опорного населенного пункта г. Шумерля и прилегающей территории Шумерлинской сельской агломерации.</t>
  </si>
  <si>
    <t>Ведомственный проект «Водоснабжение, водоотведение и очистка сточных вод»   </t>
  </si>
  <si>
    <t>3235  м3/сут.</t>
  </si>
  <si>
    <t>Мероприятие «Модернизация источников водоснабжения» (артезианских скважин № 11, 12, 16, 17,21, 82, 2, 3, 6) включено в долгосрочный план развития опорного населенного пункта г. Шумерля и прилегающей территории Шумерлинской сельской агломерации.</t>
  </si>
  <si>
    <t xml:space="preserve">РБ, МБ. Имеется необходимость разработки ПСД. </t>
  </si>
  <si>
    <t>Постановление Кабинета Министров Чувашской Республики от 29 декабря 2018 г. № 588 О государственной программе Чувашской Республики «Модернизация и развитие сферы жилищно-коммунального хозяйства»</t>
  </si>
  <si>
    <t>Разработка проектно-сметной документации на строительство пункта слива ЖБО на территории очистных сооружений канализации</t>
  </si>
  <si>
    <t>Мероприятие «Разработка проектно-сметной документации на строительство пункта слива ЖБО на территории очистных сооружений канализации» включено в долгосрочный план развития опорного населенного пункта г. Шумерля и прилегающей территории Шумерлинской сельской агломерации.</t>
  </si>
  <si>
    <t>Разработка проектно-сметной документации на строительство канализационных сетей взамен ветхих (50 км.)</t>
  </si>
  <si>
    <t>50 км</t>
  </si>
  <si>
    <t>Мероприятие «Строительство канализационных сетей взамен ветхих (50 км.)» включено в долгосрочный план развития опорного населенного пункта г. Шумерля и прилегающей территории Шумерлинской сельской агломерации.</t>
  </si>
  <si>
    <t>Строительство блочно-модульных котельных по  ул. Урукова в г. Шумерля Чувашской Республики</t>
  </si>
  <si>
    <t>Строительство блочно-модульных котельных по  ул. Щорса в г. Шумерля Чувашской Республики</t>
  </si>
  <si>
    <t>Строительство блочно-модульных котельных по  ул. Карла Маркса, 10 А в г. Шумерля Чувашской Республики</t>
  </si>
  <si>
    <t>13 км</t>
  </si>
  <si>
    <t>Разработка проектно-сметной документации Углубление дна реки Сура в районе водозаборных сооружений</t>
  </si>
  <si>
    <t>Национальный проект «Экологическое благополучие»</t>
  </si>
  <si>
    <t>Мероприятие «Углубление дна реки Сура в районе водозаборных сооружений» включено в долгосрочный план развития опорного населенного пункта г. Шумерля и прилегающей территории Шумерлинской сельской агломерации.</t>
  </si>
  <si>
    <t>Разработка проектно-сметной документации Реконструкция берегоукрепительных сооружений водозабора г. Шумерля на р. Сура</t>
  </si>
  <si>
    <t>Мероприятие «Реконструкция берегоукрепительных сооружений водозабора г. Шумерля на р. Сура» включено в долгосрочный план развития опорного населенного пункта г. Шумерля и прилегающей территории Шумерлинской сельской агломерации.</t>
  </si>
  <si>
    <t>Разработка проектно-сметной документации реконструкция водозаборных сооружений на р. Сура</t>
  </si>
  <si>
    <t>Мероприятие «Реконструкция водозаборных сооружений на р. Сура» включено в долгосрочный план развития опорного населенного пункта г. Шумерля и прилегающей территории Шумерлинской сельской агломерации.</t>
  </si>
  <si>
    <t>Разработка проектно-сметной документации  (КНС-1 Химзавод)</t>
  </si>
  <si>
    <t> 2028</t>
  </si>
  <si>
    <t>Мероприятие «Реконструкция канализационной насосной станции (КНС-1 Химзавод)» включено в долгосрочный план развития опорного населенного пункта г. Шумерля и прилегающей территории Шумерлинской сельской агломерации.</t>
  </si>
  <si>
    <t>Разработка проектно-сметной документации на реконструкция канализационной насосной станции (КНС-2 «Палан»)</t>
  </si>
  <si>
    <t>Мероприятие «Реконструкция канализационной насосной станции (КНС-2 «Палан»))» включено в долгосрочный план развития опорного населенного пункта г. Шумерля и прилегающей территории Шумерлинской сельской агломерации.</t>
  </si>
  <si>
    <t>Строительство тепловых сетей по ул. К. Маркса в г. Шумерля Чувашской Республики</t>
  </si>
  <si>
    <t>Строительство тепловых сетей по                  ул. Урукова в г. Шумерля Чувашской Республики</t>
  </si>
  <si>
    <t>Строительство тепловых сетей по                  ул. Щорса в г. Шумерля Чувашской Республики</t>
  </si>
  <si>
    <t>Реконструкция централизованной системы водоснабжения с выводом из эксплуатации артезианских скважин города Шумерли Чувасшкой Рсепублики (1 этап). Водопровод отСурского забора до ВОС (от водозаборного сооружения на реке Сура до ВОС, квартал 70 Шумерлинского лесничества, д. 10) города Шумерли чувасшкой Республики</t>
  </si>
  <si>
    <t>5280 м</t>
  </si>
  <si>
    <t>ФБ, РБ, МБ ПСД и положительное заключение гос. экспертизы имеются.</t>
  </si>
  <si>
    <t>1. Состояние водопровода от водозабора реки Сура до водоочистных сооружений, хаарктеризуется полным износом (100 %). 2. Город Шумерля является опорным населенным пунктом (постановление Кабинета Министров Чувашской Республики от 24 января 2023 г. № 18).</t>
  </si>
  <si>
    <t>Комплексная компактная застройка Шумерлинского сельского поселения Шумерлинского района Чувасшкой Республики (водоснабжение и канализация)</t>
  </si>
  <si>
    <t>РБ, МБ Имеется необходимость разработки ПСД.</t>
  </si>
  <si>
    <t>1. Решение Шумерлигнского районного суда № 2-324/2023, № 2-51/2023. 2. Обеспечение жителей города качественными услугами холодного водоснабжения и водоотведения, повышеине качества питьевой воды в соответствии с требованиями СанПин.</t>
  </si>
  <si>
    <t xml:space="preserve">«Строительство биологических очистных сооружений в г. Ядрин производительно-стью 2400 куб. м/сутки» </t>
  </si>
  <si>
    <t>2400 куб/сут.</t>
  </si>
  <si>
    <t>ПСД  имется</t>
  </si>
  <si>
    <t>ПСД  имется, есть положительное заключение экспертизы № 21-1-1-2-006428-2023</t>
  </si>
  <si>
    <t>Проектирование и строительство ГНС «верхний поселок» с напорным коллектором на БОС № 3</t>
  </si>
  <si>
    <t>600 куб./сут.</t>
  </si>
  <si>
    <t>разрабатывается</t>
  </si>
  <si>
    <t>в Долгосрочных планах опорных населенных пунктов и прилегающих территорий,</t>
  </si>
  <si>
    <t>Проектирование и установка системы обеззараживания и водоочистки питьевой воды</t>
  </si>
  <si>
    <t>1200 куб./ сут.</t>
  </si>
  <si>
    <t>Проектирование реконструкции биологических очистных сооружений БОС № 3 в г. Ядрин (Нижний поселок) производительностью 1500 куб. м/ сутки с разделением линий очистки по 750 куб. м/ сутки</t>
  </si>
  <si>
    <t>1500 куб./ сут.</t>
  </si>
  <si>
    <t>Проектирование и строительство сетей теплоснабжения и ГВС от БМК на ул. Садовая</t>
  </si>
  <si>
    <t>4 км. В 2-х тубном исполнении</t>
  </si>
  <si>
    <t>Замена водопровода диаметром 100 мм по ул. 30 лет Победы (Промзона) от д. 2а до д. 26 с кольцеванием водопроводы у д. 22А по ул. 30 лет Победы</t>
  </si>
  <si>
    <t>500 м</t>
  </si>
  <si>
    <t>Проектирование и строительство БМК на Верхнем поселке с выводом из эксплуатации кот. № 8 и № 9 с заменой тепловых сетей</t>
  </si>
  <si>
    <t>4 МВт</t>
  </si>
  <si>
    <t xml:space="preserve">Проектирование и строительство БМК в г. Ядрин с выводом из эксплуатации кот. № 14 и № 4 </t>
  </si>
  <si>
    <t>Проектирование и модернизация котельной № 10</t>
  </si>
  <si>
    <t>0,9 МВт</t>
  </si>
  <si>
    <t>Благоустройство общественных пространств вдоль улиц в зоне административного центра г. Ядрин (включая улицы Садовая, Некрасова) (IX ВСЕРОССИЙСКИЙ КОНКУРС ЛУЧШИХ ПРОЕКТОВ СОЗДАНИЯ КОМФОРТНОЙ ГОРОДСКОЙ СРЕДЫ)</t>
  </si>
  <si>
    <t>Победитель  IX ВСЕРОССИЙСКОГО КОНКУРСА ЛУЧШИХ ПРОЕКТОВ СОЗДАНИЯ КОМФОРТНОЙ ГОРОДСКОЙ СРЕДЫ</t>
  </si>
  <si>
    <t>«Благоустройство общественной территории возле дома культуры по ул. Ленина в г. Ядрин Чувашской Республики»</t>
  </si>
  <si>
    <t>в государственных программах Чувашской Республики</t>
  </si>
  <si>
    <t>Ремонт дворовых территорий в Ядринском муниципальном округе</t>
  </si>
  <si>
    <t xml:space="preserve">10 дворов </t>
  </si>
  <si>
    <t>Обеспечение инженерной инфраструктурой земельных участков, выделенных многодетным семьям (проектирование и строительство квартальных водопроводных сетей и сетей канализации)</t>
  </si>
  <si>
    <t>73 хозяйства</t>
  </si>
  <si>
    <t xml:space="preserve"> в Долгосрочных планах опорных населенных пунктов и прилегающих территорий,</t>
  </si>
  <si>
    <t>Проектирование и строительство сетей канализации на ул. Николаева, Долбилова, Якунина, Братьев. Таланцевых, Орлова, Пайгусова, Мордвинова, Юбилейная, Марии Гущиной, Некрасова, Бориса Яковлева, Виноходова, Ашмарина, Агакова, Строителей, Зои Мироновой, Магницкого</t>
  </si>
  <si>
    <t>248 хозяйств</t>
  </si>
  <si>
    <t>Проектирование и строительство Автономного санитарно-бытового модуля в г. Ядрин</t>
  </si>
  <si>
    <t>0,3 тыс. чел/сут</t>
  </si>
  <si>
    <t>Ремонт резервной ветки водоводы Полянки-Ядрин</t>
  </si>
  <si>
    <t>Капитальный ремонт тепловых сетей от кот. № 1</t>
  </si>
  <si>
    <t>Замена тепловых сетей от кот. № 6</t>
  </si>
  <si>
    <t>Замена тепловых сетей от кот. № 10</t>
  </si>
  <si>
    <t xml:space="preserve">Замена тепловых сетей от кот. № 5 до здания Дома культуры </t>
  </si>
  <si>
    <t>Реконструкция надземной части тепловых сетей от кот. № 12</t>
  </si>
  <si>
    <t>Замена участка тепловых сетей от кот. № 4 до здания ДС «Золотой ключик»</t>
  </si>
  <si>
    <t>Замена водогрейных котлов и тепловых сетей, и сетей ГВС от кот. № 7</t>
  </si>
  <si>
    <t>Капитальный ремонт 50 объектов водоснабжения на территории Ядринского муниципального округа (ВНБ, скважины, водопроводные сети)</t>
  </si>
  <si>
    <t>внебюджетные источники средства</t>
  </si>
  <si>
    <t>Замена котлов водогрейных «Хопёр-100» котельной № 5</t>
  </si>
  <si>
    <t>в Долгосрочных планах опорных населенных пунктов и прилегающих территорий</t>
  </si>
  <si>
    <t>Строительство тепловых сетей от газовой автоматизированной блочно-модульной котельной по ул. Садовая в г. Ядрин Ядринского муниципального округа Чувашской Республики</t>
  </si>
  <si>
    <t>"Благоустройство общественной территории возле СОШ № 2 в г. Ядрин Чувашской Республики"</t>
  </si>
  <si>
    <t>Федеральный проект "Формирование комфортной городской среды"</t>
  </si>
  <si>
    <t>3770,0 м²</t>
  </si>
  <si>
    <t>ФБ, РБ, МБ, ПСД (ФКГС)</t>
  </si>
  <si>
    <t>Реализация проекта по благоустройству общественной территории повысит престижность и привлекательность учреждения. Участие в реализации федерального проекта "Формирование комфортной городской среды", улучшение качества городской среды</t>
  </si>
  <si>
    <t>Яльчикский муниципальный округ Чувашской Республики</t>
  </si>
  <si>
    <t>Реконструкция трубопровода очищенных сточных вод с существующих очистных сооружений с. Яльчики Яльчикского муниципального округа Чувашской Республики</t>
  </si>
  <si>
    <t>Реконструкция водопроводной сети с.Яльчики Яльчикского муниципального округа Чувашской Республики</t>
  </si>
  <si>
    <t>судебное разбирательство</t>
  </si>
  <si>
    <t>Реконструкция канализационной сети с. Яльчики Яльчикского муниципального округа Чувашской Республики</t>
  </si>
  <si>
    <t>Благоустройство аллеи по ул. Советская в с. Яльчики Яльчикского муниципального округа Чувавшской Республики</t>
  </si>
  <si>
    <t>Имеется ПСД</t>
  </si>
  <si>
    <t>Реконструкция  биологических очистных сооружений в с. Яльчики Чувашской Республики  производительностью 600 куб. м/ сут­ки.</t>
  </si>
  <si>
    <t>600 куб.м/сутки</t>
  </si>
  <si>
    <t>Необходима разработка ПСД</t>
  </si>
  <si>
    <t>Янтиковский муниципальный округ Чувашской Республики</t>
  </si>
  <si>
    <t>Реконструкция сетей водотведения на территории с. Янтиково Чувашской Республики</t>
  </si>
  <si>
    <t>протяженность сетей –8,71 км</t>
  </si>
  <si>
    <t>ФБ, РБ необходимость ПСД</t>
  </si>
  <si>
    <t>Реконструкция водопроводных сетей, расположенных на территории Янтиковского сельского поселения</t>
  </si>
  <si>
    <t>протяженность сетей – 27,657 км</t>
  </si>
  <si>
    <t xml:space="preserve">Строительство водоочистных  сооружений в с. Янтиково Янтиковского муниципального округа Чувашской Республики </t>
  </si>
  <si>
    <t>1000 куб. м/сут</t>
  </si>
  <si>
    <t>Строительство  водоснабжения по ул. Октябрьская в д. Подлесное Янтиковского муниципального округа Чувашской Республики</t>
  </si>
  <si>
    <t>Строительство  водоснабжения по улицам К.Иванова, Полевая-1, Полевая-2 в с. Янтиково  Янтиковского муниципального округа Чувашской Республики</t>
  </si>
  <si>
    <t>Строительство сливной станции ЖБО на станции биологической очистки сточных вод производсительностью 500 куб.м. в сутки в с. Янтиково (ПИР)</t>
  </si>
  <si>
    <t>Водоснабжение, газоснабжение, электроснабжение территории, расположенной в южной части с. Янтиково Янтиковского района Чувашской Республики. Этап 2. Водоснабжение.</t>
  </si>
  <si>
    <t>протяженность сетей – 3,7108 км</t>
  </si>
  <si>
    <t>ФБ, РБ,  ПСД имеется</t>
  </si>
  <si>
    <t>Капитальный ремонт водонапорной башни в д. Гришино Янтиковского муниципального округа</t>
  </si>
  <si>
    <t>Госпрограмма «Комплексное развитие сельских территорий Чувашской Республики»</t>
  </si>
  <si>
    <t>25 куб. м3/сут</t>
  </si>
  <si>
    <t>РБ, МБ, ВБ
ПСД имеется</t>
  </si>
  <si>
    <t>Капитальный ремонт водонапорной башни в с. Алдиарово Янтиковского муниципального округа</t>
  </si>
  <si>
    <t>Водоснабжение, газоснабжение, электроснабжение территории, расположенной в южной части с. Янтиково Янтиковского района. Этап 1 Электроснабжение</t>
  </si>
  <si>
    <t>электроснабжение – 9,427 км</t>
  </si>
  <si>
    <t>ФБ, РБ, МБ
ПСД имеется</t>
  </si>
  <si>
    <t xml:space="preserve">Капитальный ремонт водонапорной башни в д. Тюмерево, ул. Николаева </t>
  </si>
  <si>
    <t>РБ, МБ, ВБ необходимость разработки ПСД</t>
  </si>
  <si>
    <t>Капитальный ремонт водонапорной башни в д. Тюмерево, ул. Николаева (на тер. МТФ) Янтиковского муниципального округа</t>
  </si>
  <si>
    <t>25 кубм3/сут</t>
  </si>
  <si>
    <t>РБ, МБ,ВБ  необходимость разработки ПСД</t>
  </si>
  <si>
    <t>Капитальный ремонт водонапорной башни в с. Турмыши Янтиковского муниципального округа</t>
  </si>
  <si>
    <t xml:space="preserve"> РБ, МБ, ВБ необходимость разработки ПСД</t>
  </si>
  <si>
    <t>Капитальный ремонт водонапорной башни в с. Кармалы, ул. Восточная Янтиковского муниципального округа</t>
  </si>
  <si>
    <t>Капитальный ремонт водонапорной башни в д. Амалыково ул. Восточная Янтиковского муниципального округа</t>
  </si>
  <si>
    <t>Капитальный ремонт водонапорной башни в с. Шимкусы, ул. Чапаева Янтиковского муниципального округа</t>
  </si>
  <si>
    <t>Благоустройство перед домом культуры в с. Яншихово-Норваши Янтиковского муниципального округа (2 этап)</t>
  </si>
  <si>
    <t>РЕГ</t>
  </si>
  <si>
    <t>1 тер</t>
  </si>
  <si>
    <t>Благоустройство перед домом культуры в с. Турмыши Янтиковского муниципального округа (3 этап)</t>
  </si>
  <si>
    <t>Строительство централизованного водоснабжения в южной части с. Яншихово-Норваши Янтиковского муниципального округа</t>
  </si>
  <si>
    <t>ФБ, РБ, МБ необходимость ПСД</t>
  </si>
  <si>
    <t xml:space="preserve">Строительство новых канализационных сетей по ул. Западная, ул. Мира, ул. Чапаева в с. Янтиково Янтиковского муниципального округа Чувашской Республики
</t>
  </si>
  <si>
    <t>государстенная программа модернизации "Модернизация  и развитие сферы жилищно-коммунального хозяйства"</t>
  </si>
  <si>
    <t>заявка в РАИП 2026-2028</t>
  </si>
  <si>
    <t>Межмуниципальные проекты</t>
  </si>
  <si>
    <t>Строительство  мусоросортировочного комплекса мощностью 30 тыс. тонн в год в Канашском муниципальном округе Чувашской Республики (далее – МСК в Канашском МО)</t>
  </si>
  <si>
    <t>Канашский, Урмарский, Янтиковский муниципальный округ Чувашской Республики</t>
  </si>
  <si>
    <t>2024–2025 гг.</t>
  </si>
  <si>
    <t>Строительство участка компостирования органических отходов на территории полигона ТБО в г. Новочебоксарске</t>
  </si>
  <si>
    <t>Чебоксары, Новочебоксарск, Чебоксарский, Марпосадский, Цивильский, Козловский  муниципальный округ Чувашской Республики</t>
  </si>
  <si>
    <t>2027–2028г.г.</t>
  </si>
  <si>
    <t>Реализация проектов комплексного развития территорий на 2025 год и на плановый период 2026 и 2027 годов</t>
  </si>
  <si>
    <t>Региональный</t>
  </si>
  <si>
    <t>2025–2027 гг.</t>
  </si>
  <si>
    <t>Республиканский бюджет Чувашской Республики, федеральный  бюджет</t>
  </si>
  <si>
    <t>Реализация мероприятий по модернизации коммунальной инфраструктуры на 2025 год и на плановый период 2026 и 2027 годов</t>
  </si>
  <si>
    <t>Итого по межмуниципальным проектам:</t>
  </si>
  <si>
    <t>Установка и размещения электрозарядных станций для электрического автомобильного транспорта на территории города Алатыря</t>
  </si>
  <si>
    <t>Схема и программа развития зарядной инфраструктуры для электрического автомобильного транспорта на территории Чувашской Республики на период до 2024 года и на перспективу до 2030 года</t>
  </si>
  <si>
    <t>Создание индустриального парка в Батыревсом районе в рамках реализации мероприятий индивидуальных программ социально-экономического развития отдльных субъектов Российской Федерации в части государственной поддержки реализации инвестиционных проектов, малого и среднего предпринимательства (2 этап)</t>
  </si>
  <si>
    <t>В рамках реализации мероприятий Индивидуальной программы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</si>
  <si>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Батыревский муниципальный округ </t>
  </si>
  <si>
    <t>Индивидуальная программа социально-экономического отдельных субъектов Российской Федерации</t>
  </si>
  <si>
    <t>Проектные работы «Строительство электрической трансформаторной подстанции и сетей электроснаснабжения МКД по ул. Молодежной  г. Козловка»</t>
  </si>
  <si>
    <t>Строительство электрической трансформаторной подстанции и сетей электроснаснабжения МКД по ул. Молодежной  г. Козловка</t>
  </si>
  <si>
    <t>Переустройство воздушных линий электропередач, принадлежащих ГУП ЧГЭС (10 кВт) вдоль ул. Некрасова и ул. Садовая в кабельную линию под землю в рамках проекта  Благоустройство общественных пространств вдоль улиц в зоне административного центра г. Ядрин (включая улицы Садовая, Некрасова) (IX Всероссийский конкурс лучших проектов создания комфортной городской среды)</t>
  </si>
  <si>
    <t>Победитель  IX Всероссийского конкурса лучших проектов создания комфортной городской среды</t>
  </si>
  <si>
    <t>Дорога в жилой застройке в микрорайоне №  5 жилого района «Новый город» г. Чебоксары</t>
  </si>
  <si>
    <t>Автомобильная дорога микрорайона 2 «А» центральной части города Чебоксары «Грязевская стрелка»</t>
  </si>
  <si>
    <t>Строительство третьего транспортного полукольца в г. Чебоксары. 1 этап</t>
  </si>
  <si>
    <t>НП «Инфраструктура для жизни»</t>
  </si>
  <si>
    <t>ФБ+РБ+МБ, ПСД имеется</t>
  </si>
  <si>
    <t>Строительство третьего транспортного полукольца в г. Чебоксары 2 и 3 этапы</t>
  </si>
  <si>
    <t>Капитальный ремонт автомобильной дороги по ул. Пристанционная</t>
  </si>
  <si>
    <t>РБ+МБ, ПСД имеется</t>
  </si>
  <si>
    <t>Капитальный ремонт участка автомобильной дороги по проезду Соляное</t>
  </si>
  <si>
    <t>Строительство ул.  Н. Рождественского г. Чебоксары</t>
  </si>
  <si>
    <t>Строительство ул.   Ярмарочная</t>
  </si>
  <si>
    <t>Капитальный ремонт автомобильной дороги М-7 «Волга» Москва – Владимир – Нижний  Новгород – Ка­зань – Уфа, восточный подъезд к г. Чебок­сары, км 3+1400 – км 3+300»</t>
  </si>
  <si>
    <t>Капитальный ремонт Калининского моста </t>
  </si>
  <si>
    <t>Капитальный ремонт Гагаринского моста </t>
  </si>
  <si>
    <t>Ремонт мостов г. Чебоксары (путепровод по пр. Мира. Путепровод Центральный рынок, пешеходный мост «Лакреевский лес»)</t>
  </si>
  <si>
    <t>8 п. м</t>
  </si>
  <si>
    <t>Строительство дороги по ул. Базарная от ул. И.С. Тукташа до ул. Дзержинского в микрорайоне 1А центральной части г. Чебоксары</t>
  </si>
  <si>
    <t>улучшение транспортной инфраструктуры</t>
  </si>
  <si>
    <t>Строительство дороги по ул. Базарная от ул. Н.Рождественского до ул. Н. Смирнова в микрорайоне 1А центральной части г. Чебоксары</t>
  </si>
  <si>
    <t xml:space="preserve">Обеспечение транспортной связи между районами города </t>
  </si>
  <si>
    <t>Строительство автомобильной дороги микрорайона 3 жилого района «Солнечный» Новоюжного планировочного района г. Чебоксары (1 этап строительства)</t>
  </si>
  <si>
    <t>Строительство дорог (II этап) в микрорайоне "Олимп" по ул.З. Яковлевой, 58 г. Чебоксары</t>
  </si>
  <si>
    <t>0,35 км</t>
  </si>
  <si>
    <t>Реконструкция автомобильной дороги по ул. Пархоменко г. Чебоксары</t>
  </si>
  <si>
    <t>0,323 км</t>
  </si>
  <si>
    <t>республиканский бюджет Чувашской Республики, местный бюджет</t>
  </si>
  <si>
    <t>Приведение в нормативное состояние автодороги</t>
  </si>
  <si>
    <t>Реконструкция моста по ул.Полевая</t>
  </si>
  <si>
    <t>9 п.м.</t>
  </si>
  <si>
    <t>Приведение в нормативное состояние моста</t>
  </si>
  <si>
    <t>Капитальный ремонт автомобильной дороги  ул.   Строителей</t>
  </si>
  <si>
    <t>Капитальное строительство автомобильной дороги  ул. 10-ой Пятилетки  </t>
  </si>
  <si>
    <t>Капитальное строительство автомобильных дорог микрорайона Липово, Ольдеево</t>
  </si>
  <si>
    <t>11,7 км</t>
  </si>
  <si>
    <t>Ремонт участка автомобильной дороги по улице Парковая</t>
  </si>
  <si>
    <t> </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</si>
  <si>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участках км 0+000 – км 0+445 (н.п. Аликово), км 3+918 (автобусная остановка), км 6+306 (автобусная остановка), км 9+772 (автобусная остановка), км 13+260 – км 15+825 (н.п. Большая Выла), км 16+674 – км 18+925 (н.п. Сириккасы) автомобильной дороги Аликово – Старые Атаи – а.д. «Сура» в Аликовском районе Чувашской Республики (1 этап)</t>
  </si>
  <si>
    <t>региональный проект РАИП</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</si>
  <si>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участке км 52+259 – км 54+812 (н.п. Аликово) автомобильной дороги Никольское – Ядрин – Калинино в Аликовском районе Чувашской Республики</t>
  </si>
  <si>
    <t>Капитальный ремонт Автомобильной дороги общего пользования местного значения «Николь­ское – Калинино» – Большое Ямашево» км 0+000-км 11+637 в Аликовском районе Чувашской республики</t>
  </si>
  <si>
    <t>11,637 км</t>
  </si>
  <si>
    <t>Республиканский бюджет Чувашской Республики, местный бюджет Аликовского муниципального округа Чувашской Республики, ПСД разработана</t>
  </si>
  <si>
    <t>наличие в мастер-плане территорий</t>
  </si>
  <si>
    <t>Капитальный ремонт автомобильной дороги общего пользования местного значения «Аликово – Старые Атаи» Сура» – Раскильдино – Большие Токташи км 0+000-км 5+220 в Аликовском районе Чувашской Республики</t>
  </si>
  <si>
    <t>5,22 км</t>
  </si>
  <si>
    <t>Капитальный ремонт автомобильной дороги общего пользования местного значения «Аликово – Ильянкино» км 0+000-км 6+000 (участок км 2+500-км 6+000)</t>
  </si>
  <si>
    <t>Ремонт автомобильной дороги общего пользования местного значения «Аликово – Янгорас-Тенеево –Передние Хирлепы» км 0+000-км 5+510</t>
  </si>
  <si>
    <t>5,51км</t>
  </si>
  <si>
    <t>Ремонт автомобильной дороги общего пользования местного значения «Чебоксары – Сурское» – Русская Сорма» км 0+000-км 6+610</t>
  </si>
  <si>
    <t>6,61км</t>
  </si>
  <si>
    <t>Республиканский бюджет Чувашской Республики, местный бюджет Аликовского муниципального округа Чувашской Республики, необходимость  разработки ПСД</t>
  </si>
  <si>
    <t>Ремонт автомобильной дороги общего пользования местного значения «Аликово – Яндоба» км 2+000-км 8+050</t>
  </si>
  <si>
    <t>6,05км</t>
  </si>
  <si>
    <t>Ремонт моста через реку Эрар на автомобильной дороге общего пользования местного значения «Никольское – Калинино» – Тенеево» км 2+111</t>
  </si>
  <si>
    <t>Строительство автомобильной дороги по улицам Центральная, Зеленая в д. Синькасы Аликовского района Чувашской Республики. 1 Этап (ул. Цент­ральная)</t>
  </si>
  <si>
    <t>Строительство автомобильной дороги по улицам Центральная, Зеленая в д. Синькасы Аликовского района Чувашской Республики (2 этап)</t>
  </si>
  <si>
    <t>Строительство автомобильной дороги с элементами  благоустройства (тротуары, парковки, контейнерные площадки) в границах расширения с. Аликово</t>
  </si>
  <si>
    <t>Бюджет Аликовского муниципального округа Чувашской Республики</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</si>
  <si>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участках км 0+000 – км 0+445 (н.п. Аликово), км 3+918 (автобусная остановка), км 6+306 (автобусная остановка), км 9+772 (автобусная остановка), км 13+260 – км 15+825 (н.п. Большая Выла), км 16+674 – км 18+925 (н.п. Сириккасы) автомобильной дороги Аликово – Старые Атаи – а.д. "Сура" в Аликовском районе Чувашской Республики (2 этап)</t>
  </si>
  <si>
    <t>НП ИДЖ</t>
  </si>
  <si>
    <t>РБ, ПСД имеется</t>
  </si>
  <si>
    <t>По решению суда</t>
  </si>
  <si>
    <t>Ремонт автомобильной дороги общего пользования местного значения «Алатырь – с. Иваньково – Ленино»  КМ 0+000 –КМ 0+935, КМ 6+000 – КМ 7+800 Алатырского округа Чувашской Республики.</t>
  </si>
  <si>
    <t>«Развитие транспортной системы Алатырского муниципального округа»</t>
  </si>
  <si>
    <t xml:space="preserve">Алатырский муниципальный округ Чувашской Республики </t>
  </si>
  <si>
    <t>ПСД предусмотрена</t>
  </si>
  <si>
    <t>В Долгосрочных планах опорных населенных пунктов и прилегающих территорий. «Развитие транспортной системы Алатырского муниципального округа»</t>
  </si>
  <si>
    <t>Ремонт автомобильной дороги общего пользования местного значения «с. Кувакино – с. Березовый Майдан – с. Злобино»  КМ 0+000- КМ 5+115 Алатырского округа Чувашской Республики</t>
  </si>
  <si>
    <t>В Долгосрочных планах опорных населенных пунктов и прилегающих территорий» Развитие транспортной системы Алатырского муниципального округа»</t>
  </si>
  <si>
    <t>Ремонт автомобильной дороги общего пользования местного значения «г. Алатырь- «Шемурша – Сойгино – Алтышево»  КМ 0+000- КМ 9+045 Алатырского округа Чувашской Республики</t>
  </si>
  <si>
    <t>В Долгосрочных В Долгосрочных планах опорных населенных пунктов и прилегающих территорий. «Развитие транспортной системы Алатырского муниципального округа»</t>
  </si>
  <si>
    <t>Ремонт автомобильной дороги общего пользования местного значения «Подъезд к п. Анютино»  КМ 0+000- КМ 4+315 Алатырского округа Чувашской Республики</t>
  </si>
  <si>
    <t>Ремонт автомобильной дороги общего пользования местного значения «Подъезд к п. Борки»  КМ 0+000- КМ 0+680 Алатырского округа Чувашской Республики</t>
  </si>
  <si>
    <t>Ремонт автомобильной дороги общего пользования местного значения «Подъезд к п. Первомайский»  КМ 0+000- КМ 1+780 Алатырского округа Чувашской Республики.</t>
  </si>
  <si>
    <t>Ремонт автомобильной дороги по ул.   Лермонтова, Карла Маркса, Кирова в п. Киря Алатырского округа Чувашской Республики.</t>
  </si>
  <si>
    <t>Ремонт автомобильной дороги общего пользования местного значения «Алатырь – «Чебоксары – Сурское»  КМ 0+000- КМ 1+112 Алатырского округа Чувашской Республики.</t>
  </si>
  <si>
    <t>Капитальный ремонт моста  через р. Ичиксы на  автомобильной дороге  «с. Кувакино – с. Березовый Майдан – с. Злобино» Алатырского округа Чувашской Республики.</t>
  </si>
  <si>
    <t>Ремонт автомобильной дороги общего пользования местного значения «Подъезд к п. Новое Алтышево»  КМ 0+000- КМ 0+823 Алатырского округа Чувашской Республики.</t>
  </si>
  <si>
    <t>В Долгосрочных планах опорных населенных пунктов и прилегающих территорий.» Развитие транспортной системы Алатырского муниципального округа»</t>
  </si>
  <si>
    <t>Капитальный ремонт моста  через р. Ичикса на  автомобильной дороге  «Чебоксары-Сурское» –  Сурский Майдан «Алатырского округа Чувашской Республики</t>
  </si>
  <si>
    <t>Ремонт автомобильной дороги общего пользования местного значения «Чуварлеи – Ялушево»  КМ 0+980- КМ 4+686 Алатырского округа Чувашской Республики.</t>
  </si>
  <si>
    <t>Бюджет Чувашской Республики, бюджет города Алатыря Чувашской Республики</t>
  </si>
  <si>
    <t>Ремонт автомобильной дороги по улице Железнодорожная в городе Алатыре Чувашской Республики</t>
  </si>
  <si>
    <t>0,46 км</t>
  </si>
  <si>
    <t>Ремонт автомобильной дороги по улице Чайковского в городе Алатыре Чувашской Республики</t>
  </si>
  <si>
    <t>1,230 км</t>
  </si>
  <si>
    <t>Ремонт автомобильной дороги по улице Комарова в городе Алатыре Чувашской Республики</t>
  </si>
  <si>
    <t>1,300 км</t>
  </si>
  <si>
    <t>Ремонт автомобильной дороги по улице Полевая в городе Алатыре Чувашской Республики</t>
  </si>
  <si>
    <t>0,65 км</t>
  </si>
  <si>
    <t>Ремонт автомобильной дороги по улице Кирова в городе Алатыре Чувашской Республики</t>
  </si>
  <si>
    <t>3,1 км</t>
  </si>
  <si>
    <t>Комплексная программа социально экономического развития чувашской Республики до 2025 г.</t>
  </si>
  <si>
    <t>Ремонт автомобильной дороги по улице Герцена в городе Алатыре Чувашской Республики</t>
  </si>
  <si>
    <t>0,6 км</t>
  </si>
  <si>
    <t>Расходы на мероприятия по повышению уровня обустройства автомобильных дорог регионального и межмуниципального значения. Устройство наружного освещения и тротуара на участке км 189+686 – км 190+681 (н.п. Чуварлей) автомобильной дороги Чебоксары - Сурское (до границы Ульяновской области) в Алатырском муниципальном округе Чувашской Республики</t>
  </si>
  <si>
    <t>Расходы на мероприятия по повышению уровня обустройства автомобильных дорог регионального и межмуниципального значения. Устройство тротуара на участке км 95+950 – км 98+040 автомобильной дороги Калинино – Батырево – Яльчики (в том числе подъезд к с. Яльчики) в Батыревском районе Чувашской Республики</t>
  </si>
  <si>
    <t>Капитальный ремонт автомобильной дороги по ул.  Мира в с. Батырево – 0,6 км</t>
  </si>
  <si>
    <t>«Развитие транспортной системы»</t>
  </si>
  <si>
    <t>требуется ПСД</t>
  </si>
  <si>
    <t>наличие проектов:  в Долгосрочных планах опорных населенных пунктов и прилегающих территорий</t>
  </si>
  <si>
    <t>Строительство автомобильных  дорог микрорайона «Южный» с. Батырево</t>
  </si>
  <si>
    <t>псд имеется</t>
  </si>
  <si>
    <t>Строительство автомобильной дороги по улицам деревни Долгий Остров Батыревского района Чувашской Республики (1 этап)</t>
  </si>
  <si>
    <t>Строительство автомобильной дороги по улицам деревни Долгий Остров Батыревского района Чувашской Республики (2 этап)</t>
  </si>
  <si>
    <t>Строительство автомобильной дороги по ул.   Заречная и Садовая в с. Сугуты</t>
  </si>
  <si>
    <t>Строительство автомобильных дорог микрорайона «Южный» с. Шыгырдан</t>
  </si>
  <si>
    <t>Строительство автомобильной дороги по ул. Новая в д. Красномайск</t>
  </si>
  <si>
    <t>Капитальный ремонт автомобильной дороги по ул.   Кошкина, Кооперативная, Напольная в д. Новое Котяково</t>
  </si>
  <si>
    <t>Капитальный ремонт автомобильной дороги по ул.  Табакова  в с. Батыре­во – 0,5 км</t>
  </si>
  <si>
    <t>«Развитие транспортной ситемы»</t>
  </si>
  <si>
    <t>Строительство автомобильной дороги по ул. Кокеля в с. Тарханы</t>
  </si>
  <si>
    <t>Капитальный ремонт автомобильной дороги по ул.  Крепкова в с.Батыре­во – 2,5 км</t>
  </si>
  <si>
    <r>
      <t> </t>
    </r>
    <r>
      <rPr>
        <sz val="9"/>
        <rFont val="Times New Roman"/>
        <family val="1"/>
        <charset val="204"/>
      </rPr>
      <t>наличие проектов:  в Долгосрочных планах опорных населенных пунктов и прилегающих территорий</t>
    </r>
  </si>
  <si>
    <t>Капитальный ремонт автомобильной дороги по ул.  50 лет Победы в с. Батырево –1,1 км</t>
  </si>
  <si>
    <t> наличие проектов:  в Долгосрочных планах опорных населенных пунктов и прилегающих территорий</t>
  </si>
  <si>
    <t>Строительство автомобильной дороги по ул. Ленина в д. Шаймурзино</t>
  </si>
  <si>
    <t>Комплексное развитие сельских территорий</t>
  </si>
  <si>
    <t>Строительство автомобильной дороги по ул. Крымова и Подгорная в д. Полевые Бикшики</t>
  </si>
  <si>
    <t>Капитальный ремонт автомобильной дороги по ул.  Садовая, пер. Гагарина в с. Батыре­во – 0,5 км</t>
  </si>
  <si>
    <t>Капитальный ремонт автомобильной дороги по ул.  Красноармейская в с. Батырево –0,7 км</t>
  </si>
  <si>
    <t>Капитальный ремонт автомобильной дороги по ул.  К.Маркса в с. Батыре­во – 0,4 км</t>
  </si>
  <si>
    <t>Капитальный ремонт автомобильной дороги по ул.  Талвира в с. Батыре­во – 0,5 км</t>
  </si>
  <si>
    <t>Капитальный ремонт автомобильной дороги по ул.  Калинина в с. Батырево – 0,5 км</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</si>
  <si>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участках км 100+907 – км 104+914 (н.п. Новое Ахпердино, н.п. Булаково, н.п. Козловка, н.п. Старое Ахпердино), км 108+847 – км 111+124 (н.п. Старые Тойси) автомобильной дороги Калинино – Батырево – Яльчики (в том числе подъезд к с. Яльчики) в Батыревском районе Чувашской Республики (2 этап)</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</si>
  <si>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участках км 2+877 – км 4+271 (н.п. Кюльхири), км 9+773  (автобусная остановка), км 13+292 – км 17+429 (н.п. Вурнары), км 20+991 (автобусная остановка), км 24+757 (автобусная остановка), км 26+374 – км 27+783 (н.п. Ершипоси) автомобильной дороги Калинино – Батырево – Яльчики (в том числе подъезд к с. Яльчики) в Вурнарском районе (1 этап)</t>
  </si>
  <si>
    <t>Республиканский бюджет, местный бюджет, необходимо разработать ПСД</t>
  </si>
  <si>
    <t>Республиканская программа «Развитие автомобильных дорог в Чувашской Республике»</t>
  </si>
  <si>
    <t>Строительство дороги в дер. Большие Яуши по ул. Северная</t>
  </si>
  <si>
    <t>Капитальный ремонт дороги по ул. Ленина в с. Янгорчино</t>
  </si>
  <si>
    <t>Строительство асфальтированной дороги по пер. Школьный д. Бур­тасы</t>
  </si>
  <si>
    <t>Строительство асфальтированной дороги по ул.  Лесная д. Буртасы</t>
  </si>
  <si>
    <t>Строительство асфальтированной дороги по ул.  Гордея Пылина д. Буртасы</t>
  </si>
  <si>
    <t>Ремонт дороги по ул. Цент­ральная в д. Ям­бах­тино</t>
  </si>
  <si>
    <t>Капитальный ремонт автомобильной дороги по ул.  Центральная д. Булатово</t>
  </si>
  <si>
    <t>Строительство автодороги по ул. Матросова от ул. Ле­нина до ул. Первомайская</t>
  </si>
  <si>
    <t>Ремонт автодороги по ул.   Гага­рина от ул. К. Марк­са до ул. П. Ял­гира</t>
  </si>
  <si>
    <t>Ремонт автодороги по ул. Ашмарова от ул. Советская до ул. Первомайская</t>
  </si>
  <si>
    <t>Ремонт автодороги по ул.   Гагарина от ул.   Пионерская до ул.   Луговая</t>
  </si>
  <si>
    <t xml:space="preserve">Строительство дороги по ул.   Комсомольская </t>
  </si>
  <si>
    <t>Строительство дороги по ул.   Советская</t>
  </si>
  <si>
    <t>Ремонт дороги ул.   Ленина</t>
  </si>
  <si>
    <t xml:space="preserve">Строительство дороги по ул.   Первомайская </t>
  </si>
  <si>
    <t>Ремонт дороги л. Ж. Илюкина от ул. А. Иванова до ул. Гагарина</t>
  </si>
  <si>
    <t>Строительство тротуара вдоль автомобильной дороги Калинино – Батырево – Яльчики на участке км 0+040 – км 1+500 (справа в с. Калинино Вурнарского района)</t>
  </si>
  <si>
    <t>Региональный проект РАИП</t>
  </si>
  <si>
    <t>Устройство искусственного электроосвещения и тротуаров на участке автомобильной дороги  Вурнары – Убеево – Красноармейское по ул.  Центральная</t>
  </si>
  <si>
    <t>Капитальный ремонт дворовой территории МКД по ул.  Ленина, д. 2 в пгт Вурнары</t>
  </si>
  <si>
    <t>Капитальный ремонт дворовой территории МКД по пер. Северный пгт Вурнары</t>
  </si>
  <si>
    <t>Строительство проездного пути через р. Илеберка</t>
  </si>
  <si>
    <t>Расходы на мероприятия по повышению уровня обустройства автомобильных дорог регионального и межмуниципального значения. Устройство наружного освещения и тротуаров на участках км 63+722 – км 65+135 (н.п. Чирш-Хирлепы), км 66+109 - км 66+413 (автобусная остановка) автомобильной дороги Никольское -Ядрин - Калинино в Вурнарском муниципальном округе Чувашской Республики</t>
  </si>
  <si>
    <t>НП "ИДЖ"</t>
  </si>
  <si>
    <t>1,709 км освещ-е, 2,3 км тротуар</t>
  </si>
  <si>
    <t xml:space="preserve">республикаснкий бюджет ЧР, ПСД имеется </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</si>
  <si>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участках км 2+877 – км 4+271 (н.п. Кюльхири), км 9+773  (автобусная остановка), км 13+292 – км 17+429 (н.п. Вурнары), км 20+991 (автобусная остановка), км 24+757 (автобусная остановка), км 26+374 – км 27+783 (н.п. Ершипоси) автомобильной дороги Калинино – Батырево – Яльчики (в том числе подъезд к с. Яльчики) в Вурнарском районе (2 этап)</t>
  </si>
  <si>
    <t>Ввиду отсутствия точных данных по финансированию проектов в виде регионального и муниципального бюджетов (указан консолидированный республиканский бюджет Чувашской Республики)  сумма рассчитана в соответствии с Распоряжением Кабинета Министров Чувашской Республики от 23 октября 2024 года №1128-р «Об утверждении предельного уровня софинансирования расходных обязательств муниципальных округов и городских округов Чувашской Республики из республиканского бюджета Чувашской Республики (за исключением расходных обязательств муниципальных округов и городских округов Чувашской Республики, в целях софинансирования которых республиканскому бюджету Чувашской Республики предоставляются межбюджетные трансферты, имеющие целевое назначение, из федерального бюджета) на 2025 год и на плановый период 2026 и 2027 годов». объем финансирования, млн. рублей за 2028, 2029 и 2030 гг. был рассчитан по аналогичному уровню софинансирования</t>
  </si>
  <si>
    <t xml:space="preserve">Капитальный ремонт автомобильной дороги по ул.   Солнечная в п. Ибреси </t>
  </si>
  <si>
    <t>0,58 км</t>
  </si>
  <si>
    <t>РБ+МБ</t>
  </si>
  <si>
    <t xml:space="preserve"> в Долгосрочных планах опорных населенных пунктов и прилегающих территорий</t>
  </si>
  <si>
    <t>Строительство автомобильной дороги по ул.Солнечная пос. Ибреси Ибресинского муниципального округа
Чувашской Республики</t>
  </si>
  <si>
    <t>ГП</t>
  </si>
  <si>
    <t>Предложение администрации МО</t>
  </si>
  <si>
    <t>Капитальный ремонт автомобильной дороги «Калинино – Батырево - Яльчики»  - Хомбусь – Батырево Ибресинского муниципального округа Чувашской Республики</t>
  </si>
  <si>
    <t>Ибресинский муниципальный округ</t>
  </si>
  <si>
    <t>1,7 км</t>
  </si>
  <si>
    <t>Приведение в нормативное состояние дороги в рамках муниципальной программы "Развитие транспортной системы Ибресинского муниципального округа"</t>
  </si>
  <si>
    <t>Строительство дороги в жилой застройке 3-е поле в г. Канаш</t>
  </si>
  <si>
    <t>Реконструкция автомобильной дороги пр. Ленина (2 этап)</t>
  </si>
  <si>
    <t>Госпрограмма Чувашской Республики  «Развитие транспортной программы»</t>
  </si>
  <si>
    <t>РБ, МБ, ПСД имеется</t>
  </si>
  <si>
    <t xml:space="preserve">Ремонт автомобильной дороги ул. Черны­шевского с 0+0000 по 1+844 </t>
  </si>
  <si>
    <t>РБ, МБ, ПСД нет</t>
  </si>
  <si>
    <t>Ремонт автомобильной дороги ул. Красноармейская</t>
  </si>
  <si>
    <t>Строительство автомобильной дороги по ул. Школьная, ул. Западная, ул.   Михайлова в д. Юманзары Канашского района Чувашской Республики</t>
  </si>
  <si>
    <t>1,71 км</t>
  </si>
  <si>
    <t>Республиканский и местный бюджеты. ПСД имеется</t>
  </si>
  <si>
    <t>Капитальный ремонт автомобильной дороги общего пользования местного значения «Цивильск-Ульяновск» – Калиновка Канашского района Чувашской Республики</t>
  </si>
  <si>
    <t>Капитальный ремонт автомобильной дороги общего пользования местного значения «Шихазаны-Калинино» – Малое Тугаево – выс. Чинквары Канашского района Чувашской Республики</t>
  </si>
  <si>
    <t xml:space="preserve">Строительство автомобильной дороги д. Новые Шальтямы – д. Новые Бюрженеры Канашского района Чувашской Республики </t>
  </si>
  <si>
    <t>Строительство автомобильной дороги д. Новые 
Шальтямы – д. Новые Бюрженеры Канашского района Чувашской Республики (2 этап)</t>
  </si>
  <si>
    <t>Строительство автомобильной дороги по ул. Смирнова, ул. Шевген, ул. Тихонова, ул. 70 лет Победы д. Караклы Канашского муниципального округа Чувашской Республики</t>
  </si>
  <si>
    <t>Капитальный ремонт автомобильной дороги «Волга» – Верхнее Байгулово в Козловском МО (протяженность 5,8 км)</t>
  </si>
  <si>
    <t>Государственная программа Чувашской Республики «Развитие транспортной системы Чувашской Республики»</t>
  </si>
  <si>
    <t>5,8 км</t>
  </si>
  <si>
    <t>ФБ+РБ. ПСД необходимо разработать.</t>
  </si>
  <si>
    <t>Автодорога не соответствует требованиям по БДД</t>
  </si>
  <si>
    <t>Капитальный ремонт автомобильной дороги «Волга» – Козловка – Верхний Курган в Козловском МО протяженность (4,9 км)</t>
  </si>
  <si>
    <t>4,9 км</t>
  </si>
  <si>
    <t>Капитальный ремонт автомобильной дороги «Волга» – Янтиково – Пиженькассы  в Козловском МО (протяженность 3,8 км)</t>
  </si>
  <si>
    <t>Капитальный ремонт автомобильной дороги «Волга» – Айдарово – Шималахово в Козловском МО (протяженность 11,2 км)</t>
  </si>
  <si>
    <t>Капитальный ремонт автомобильной дороги «Волга» – Сятракасы – Солдыбаево – Картлуево в Козловском МО (протяженность 6,2 км)</t>
  </si>
  <si>
    <t>Капитальный ремонт автомобильной дороги «Волга» – Вурманкасы – Гришкино в Козловском МО (протяженность 6,5 км)</t>
  </si>
  <si>
    <t>Капитальный ремонт автомобильной дороги «Волга» – Во­робъев­ка в Козловском МО (протяженность 11,2 км)</t>
  </si>
  <si>
    <t>Капитальный ремонт автомобильной дороги Карамышево –Криуши в Козловском МО (протяженность 4,9 км)</t>
  </si>
  <si>
    <t>Капитальный ремонт автомобильной дороги «Волга» – Марпосад – Октябрьское – Козловка  в Козловском МО</t>
  </si>
  <si>
    <t>Государственная программа Чувашской Республики «Развитие транспортной системы Чувашской Республики».</t>
  </si>
  <si>
    <t>Государственная программа Чувашской Республики «Развитие транспортной системы Чувашской Республики». ПСД имеется</t>
  </si>
  <si>
    <t>Строительство автомобильной дороги по ул. Ленина д. Чешлама Козловского района Чувашской Республик</t>
  </si>
  <si>
    <t>Капитальный ремонт автомобильных дорог уличной сети в населенных пунктах Козловского МО</t>
  </si>
  <si>
    <t>ФБ+РБ+ МБ. ПСД необходимо разработать.</t>
  </si>
  <si>
    <t>Капитальный ремонт дворовых территорий МКД, проездов в населенных пунктах Козловского МО</t>
  </si>
  <si>
    <t xml:space="preserve">Капитальный ремонт автомобильной дороги общего пользования «Цивильск – Ульяновск»-Комсомольское </t>
  </si>
  <si>
    <t>1,2 км</t>
  </si>
  <si>
    <t xml:space="preserve">Капитальный ремонт автомобильной дороги общего пользования – подъезд к школе в д. Подлесные Чурачики </t>
  </si>
  <si>
    <t>1,02км</t>
  </si>
  <si>
    <t>Капитальный ремонт автомобильной дороги «Цивильск – Ульяновск» – Новые Высли (км 0+000 – км 4+550)</t>
  </si>
  <si>
    <t>4,55км</t>
  </si>
  <si>
    <t>Устройство искусственного электроосвещения, тротуаров и остановочных площадок автомобильной дороги ´Калинино – Батырево – Яльчикиª – Починок- Инели – граница Республики Татарстан  (н.п. Нижнее Тимерчеево, Чичканы, Урмаево, Комсомольское, Александровка, Луцкое, Починок-Инели)</t>
  </si>
  <si>
    <t>18,817км</t>
  </si>
  <si>
    <t>Устройство искусственного электроосвещения, тротуаров и остановочных площадок автомобильной дороги Калинино – Батырево – Яльчикиª (н.п. Нижние бюртли Шигали, н.п. Шерауты, н.п. Тугаево)</t>
  </si>
  <si>
    <t>3,2 км</t>
  </si>
  <si>
    <t>Строительство автомобильной дороги в д. Альбусь-Сюрбеево</t>
  </si>
  <si>
    <t>Строительство тротуара и освещение дороги объездной села Красноармейское</t>
  </si>
  <si>
    <t>государственная программа ЧР «Развитие транспортной системы»«</t>
  </si>
  <si>
    <t xml:space="preserve"> включен в Долгосрочный план социально-экономического развития сельской агломерации с опорным населенным пунктом</t>
  </si>
  <si>
    <t>Строительство автомобильной дороги с твердым покрытием по 8 улицам юго-восточного микрорайона с. Красноармейское</t>
  </si>
  <si>
    <t>2,8 км</t>
  </si>
  <si>
    <t>Строительство автомобильной дороги с твердым покрытием по 5 улицам юго-западного микрорайона с. Красноармейское</t>
  </si>
  <si>
    <t>4,3 км</t>
  </si>
  <si>
    <t>Строительство автомобильной дороги д. Яманаки – д. Яшкильдино Красноармейского муниципального округа Чувашской Республики</t>
  </si>
  <si>
    <t>2,1 км</t>
  </si>
  <si>
    <t>2023–2025</t>
  </si>
  <si>
    <t>Реконструкция автомобильной дороги общего пользования межмуниципального значения «Ядрин – Николаевское – Новые Атаи – Чербаи» – д. Большое Ямашево в Красночетайском районе Чувашской Республики (2 этап)</t>
  </si>
  <si>
    <t>Расходы на мероприятия по повышению уровня обустройства автомобильных дорог регионального и межмуниципального значения. Устройство остановочных площадок и тротуаров на участке км. 58+400 автомобильной дороги Сура в Красночетайском районе Чувашской Республике</t>
  </si>
  <si>
    <t>2024–2026</t>
  </si>
  <si>
    <t>Строительство автомобильной дороги «Сура» – Акчикасы – Шоля» – Мижеркасы Красночетайского муниципального округа Чувашской Республики» (1этап строительство мостового сооружения)</t>
  </si>
  <si>
    <t>2600 м</t>
  </si>
  <si>
    <t>Строительство автомобильной дороги «Сура» – Акчикасы – Шоля» – Мижеркасы Красночетайского муниципального округа Чувашской Республики» (2 этап)</t>
  </si>
  <si>
    <t>2042 м</t>
  </si>
  <si>
    <t>Разработка ПСД для строительства дороги «Ямаши-Мижеркасы</t>
  </si>
  <si>
    <t>1800 м</t>
  </si>
  <si>
    <t xml:space="preserve">Устройство остановочного павильона д. Старые Атаи </t>
  </si>
  <si>
    <t>региональный проект  «Развитие авто-мобильных дорог в Чувашской Республике»</t>
  </si>
  <si>
    <t>Красночетайский МО</t>
  </si>
  <si>
    <t xml:space="preserve">Капитальный ремонт автомобильной дороги «Октябрьское –Бичурино» </t>
  </si>
  <si>
    <t>5,290 км</t>
  </si>
  <si>
    <t xml:space="preserve"> РБ, МБ</t>
  </si>
  <si>
    <t xml:space="preserve">включен в стратегию социально-экономи­ческого развития Мариинско-Посадского муниципального округа ЧР до 2035 г.  </t>
  </si>
  <si>
    <t xml:space="preserve">Капитальный ремонт автомобильной дороги «Малое Камаево – Шоршелы – Кочино» </t>
  </si>
  <si>
    <t>7,100 км</t>
  </si>
  <si>
    <t xml:space="preserve">включен в стратегию социально-экономи­ческого развития Мариинско-Посадского муниципального округа ЧР до 2035 г.     </t>
  </si>
  <si>
    <t xml:space="preserve">Строительство автомобильной дороги д. Сюндю­ково Бичуринского сельского поселения Мариинско-Посадского района </t>
  </si>
  <si>
    <t>0,925 км</t>
  </si>
  <si>
    <t xml:space="preserve">включен в стратегию социально-экономи­ческого развития Мариинско-Посадского муниципального округа ЧР до 2035 г.   </t>
  </si>
  <si>
    <t>Капитальный ремонт автомобильной дороги «Марпосад-Аксарино»</t>
  </si>
  <si>
    <t>4,738 км</t>
  </si>
  <si>
    <t>Капитальный ремонт автомобильной дороги по ул.   Горького, Котовского, Ломоносова, Курчатова, Липовая, Вязовая в городе Мариинский Посад Чувашской Республики</t>
  </si>
  <si>
    <t>2,960 км</t>
  </si>
  <si>
    <t xml:space="preserve">Реконструкция автомобильной дороги «Волга» – Марпосад-– Первое Чурашево – «Марпосад – Аксарино» в Мариинско-Посадском районе Чувашской Республики </t>
  </si>
  <si>
    <t>4,71 км</t>
  </si>
  <si>
    <t>Ремонт автомобильной дороги «Волга – Мариинский Посад» – Маклашкино» в Мариинско-Посадском муниципальном округе  Чувашской Республики – 1,834 км</t>
  </si>
  <si>
    <t>1,834 км</t>
  </si>
  <si>
    <t>2,4 км</t>
  </si>
  <si>
    <t>Строительство автомобильной дороги «Сурский рубеж» (Мариинский Посад – Аксарино – Новое Байгулово» – Байгулово» Чувашской Республики       – 5,750 км  (новый проект)</t>
  </si>
  <si>
    <t>5,75 км</t>
  </si>
  <si>
    <t>2014–2026</t>
  </si>
  <si>
    <t>Расходы на мероприятия по повышению уровня обустройства автомобильных дорог общего пользования регионального и межмуниципального значения. Устройство искусственного электроосвещения и тротуаров на автомобильной дороге «Волга» – Марпосад – Октябрьское – Козловка на участках км 0+236 (автобусная остановка), км 2+213 (автобусная остановка), км 3+326 (автобусная остановка), км 4+714 (автобусная остановка), км 6+980 (автобусная остановка), км 9+614 (автобусная остановка), км 10+480 – км 12+825 (н.п. Октябрьское), км 16+460 – км 18+105 (н.п. Аксарино), км 20+182 (автобусная остановка) в Мариинско-Посадском районе (1 этап)</t>
  </si>
  <si>
    <t xml:space="preserve">Ремонт автомобильной дороги "Марпосад-Аксарино-Новое Байгулово" 
</t>
  </si>
  <si>
    <t>4,0 км</t>
  </si>
  <si>
    <t xml:space="preserve">РБ РБ, МБ,псд имеется
</t>
  </si>
  <si>
    <t xml:space="preserve">В соответствии с соглашением н а  2025-2027 годы с МО объект отсутствует. Лимиты перенесены с 2027  на 2029. Изменен срок реализации
</t>
  </si>
  <si>
    <t>федеральный  бюджет,  млн. руб.</t>
  </si>
  <si>
    <t>Строительство автомобильных дорог по улицам в д. Большие Токшики Моргаушского района Чувашской Республики (1 этап)</t>
  </si>
  <si>
    <t>Строительство автомобильной дороги по ул. Привольная, проезд от ул. Приволь­ная к ул. Приш­кольная, ул. Пришкольная в д. Сятракасы Моргаушского района Чувашской Республики</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</si>
  <si>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электроосвещения и тротуаров на участке км 3+441 – км 5+010 (н.п. Нискасы) автомобильной дороги «Сура» в Моргаушском районе</t>
  </si>
  <si>
    <t>Расходы на мероприятия по повышению уровня   обустройства автомобильных дорог общего пользования регионального и межмуниципального значения. Устройство автобусных остановок и тротуаров на автомобильной дороге Моргауши – Тораево – а.д. «Сура» на участке км 0+000 – км 2+000 в Моргаушском районе Чувашской Республики</t>
  </si>
  <si>
    <t>Капитальный ремонт автомобильной дороги общего пользования «Тойгильдино – Паймурзино»</t>
  </si>
  <si>
    <t>ПСД имеется Источник финансирования федеральный  бюджет, республиканский бюджет</t>
  </si>
  <si>
    <t>НП «БКД»</t>
  </si>
  <si>
    <t>Капитальный ремонт автомобильной дороги общего пользования «Чураккасы – Мемеккасы – Хундыкасы»</t>
  </si>
  <si>
    <t>Капитальный ремонт автомобильной дороги общего пользования «Авданкасы – Моргауши – Козьмодемьянск» – Сендимир</t>
  </si>
  <si>
    <t>Ремонт дворовой территории многоквартирного дома в с. Моргауши по ул.   Мира д. 9</t>
  </si>
  <si>
    <t>Капитальный ремонт автомобильной дороги общего пользования «Б. Сундырь – Ильинка»</t>
  </si>
  <si>
    <t>9,495 км</t>
  </si>
  <si>
    <t>Капитальный ремонт покрытия проезжей части автомобильной дороги общего пользования «Волга – выселок – 1 Мая»</t>
  </si>
  <si>
    <t>1,15 км</t>
  </si>
  <si>
    <t>Капитальный ремонт автомобильной дороги общего пользования «Моргауши – Москакасы – Оринино»</t>
  </si>
  <si>
    <t>Капитальный ремонт автомобильной дороги общего пользования «Б. Сундырь – Б. Ка­рачкино – Ешмолаи»</t>
  </si>
  <si>
    <t>12,45 км</t>
  </si>
  <si>
    <t>Капитальный ремонт покрытия проезжей части автомобильной дороги общего пользования «Нюреть – Рогож»</t>
  </si>
  <si>
    <t>Капитальный ремонт автодороги по ул.   Быкова выселок Хоракасы (1 этап)</t>
  </si>
  <si>
    <t>0,3 км</t>
  </si>
  <si>
    <t>Капитальный ремонт дороги к спуску р. Волга от с. Ильинка</t>
  </si>
  <si>
    <t>Капитальный ремонт тротуара по ул. Советская с. Большой Сундырь</t>
  </si>
  <si>
    <t>Капитальный ремонт жележобетонного моста в д. Хорной</t>
  </si>
  <si>
    <t>Капитальный ремонт автодороги по ул.   Молодежная д. Москакасы</t>
  </si>
  <si>
    <t xml:space="preserve"> ПСД имеется Источник финансирования республиканский бюджет, местный бюджет</t>
  </si>
  <si>
    <t>Проектирование и строительство автодороги к базе отдыха «Волжский Эксклюзив»</t>
  </si>
  <si>
    <t>8 км</t>
  </si>
  <si>
    <t>Строительство автомобильной дороги по ул. Арлаш­ки­на, ул. Яши­на,  ул.   Кирова, ул.   Са­довая, ул. Горь­кого в с. Порецкое Порецкого района Чувашской Республики</t>
  </si>
  <si>
    <t>Развитие транспортной системы Порецкого МО</t>
  </si>
  <si>
    <t>1 776 метров</t>
  </si>
  <si>
    <t>Республиканский бюджет. ПСД имеется.</t>
  </si>
  <si>
    <t>Реконструкция автомобильной дороги Ибреси – Березовка – Кудеиха км 25+210 – км 35+043</t>
  </si>
  <si>
    <t>9 833 метра</t>
  </si>
  <si>
    <t>ПСД разрабатывается, Республиканский бюджет</t>
  </si>
  <si>
    <t>Проектирование ремонтных работ и капитальный ремонт на автомобильной дороге «Чебоксары – Сурское» – Мишуково – Ардатов 0+00 км – 6+500 км</t>
  </si>
  <si>
    <t>6 500 метров</t>
  </si>
  <si>
    <t>ПСД отсутствует, источник финансирования республиканский бюджет</t>
  </si>
  <si>
    <t>Строительство автодороги «Чебоксары – Сурское» – Урусово – Старое Ардатово</t>
  </si>
  <si>
    <t>4 000 м – по Чувашской Республике и 18500 м по территории Мордовии</t>
  </si>
  <si>
    <t>1500 м</t>
  </si>
  <si>
    <t>1000 м</t>
  </si>
  <si>
    <t>650 м</t>
  </si>
  <si>
    <t>Проектирование, и реконструкция автомобильной дороги «Кожевенное – Гарт» общей протяженностью 19,6 км.</t>
  </si>
  <si>
    <t>13600 м</t>
  </si>
  <si>
    <t>850 м</t>
  </si>
  <si>
    <t>Реконструкция а/д по ул.   Арлашкина от администрации села до выезда на а/д Чебоксары – Сурское в сторону с. Порецкое протяженностью 1 км. 850 м.</t>
  </si>
  <si>
    <t>1850 м</t>
  </si>
  <si>
    <t>Проектирование и строительство наружного освещения на автомобильной дороге «Порецкое – Мачкасы» – с. Мачкасы</t>
  </si>
  <si>
    <t>Ремонт автомобильной дороги «Чебоксары – Сурское» от границы Шумерлинского округа до границы с Алатырским муниципальным округом, в том числе отремонтировать участки разбитые при строительстве скоростной трассы М-12</t>
  </si>
  <si>
    <t>20000 м</t>
  </si>
  <si>
    <t>Комплексная компактная застройка и благоустройство индивидуальных жилых домов усадебного типа в южной части села Порецкое Порецкого муниципального округа Чувашской Республики (Строительство автомобильной дороги по улице Н.С. Мишутина)</t>
  </si>
  <si>
    <t xml:space="preserve">Региональный проект
«Региональная и местная дорожная сеть»
</t>
  </si>
  <si>
    <t>977 м</t>
  </si>
  <si>
    <t>Республиканский бюджет ПСД разрабатывается</t>
  </si>
  <si>
    <t xml:space="preserve">НП «БЖД»
Находится в ненормативном состоянии 100%.
В связи с чем создается высокий риск аварийности на данном участке.
</t>
  </si>
  <si>
    <t>Капремонт моста через р. Аря на автодороге Умары-Арбоси-Кудеснеры</t>
  </si>
  <si>
    <t>ГП ЧР "Развитие транспортной системы ЧР"</t>
  </si>
  <si>
    <t>Социально-значимый объект. Включен в Стратегию СЭР Урмарского муниципального округа до 2035 года</t>
  </si>
  <si>
    <t>Капремонт водопропускной трубы на автодороге "Урмары-Тегешево-Б. Кайбицы"</t>
  </si>
  <si>
    <t>Социально-значимый объект.</t>
  </si>
  <si>
    <t>Реконструкция автодороги Аниш-Буртасы-Шибулаты</t>
  </si>
  <si>
    <t>2026-2030</t>
  </si>
  <si>
    <t>Реконструкция автодороги Ковали-Буинск-Систеби-Чирш-Сирма</t>
  </si>
  <si>
    <t>Строительство автодороги с твердым покрытием общего пользования межрайонного значения Хоруй (Урмарский МО) - д. Яндоуши (Канашский МО)</t>
  </si>
  <si>
    <t>Строительство автодороги с твердым покрытием общего пользования межрайонного значения (д. Кульгеши Урмарский МО) - д. Еметкино (Козловский МО)</t>
  </si>
  <si>
    <t xml:space="preserve">Строительство автомобильной дороги д. Ичеснер - Атаево - д. Орнары - д. Шибулаты Урмарского района </t>
  </si>
  <si>
    <t>2027-2030</t>
  </si>
  <si>
    <t>Строительство автомобильной дороги по ул. Ленина, ул. Школьная и пер. Кудрявцева в д. Тегешево Урмарского района</t>
  </si>
  <si>
    <t xml:space="preserve">                                                                      </t>
  </si>
  <si>
    <t>Капитальный район асфальтированной дороги по ул. Виськил д. Кудеснеры</t>
  </si>
  <si>
    <t>Капитальный ремонт водопропускной трубы на автодороге "Аниш" - Избеби в д. Избеби</t>
  </si>
  <si>
    <t>Ремонт автодороги по улице Ленина, Шоссейная с. Мусирмы Урмарского района</t>
  </si>
  <si>
    <t>Строительство автомобильной дороги по ул. Гоголя, П. Галкина в с. Батеево</t>
  </si>
  <si>
    <t>Капитальный ремонт мостов через р. Малый аниш д. орнары и д. Новое Шептахово</t>
  </si>
  <si>
    <t>Капитальный ремонт водопропускных труб по ул. Ленина в д. Кудеснеры</t>
  </si>
  <si>
    <t>Реконструкция автодороги «Волга» – Первое Семеново Цивильского района Чувашской Республики</t>
  </si>
  <si>
    <t>Капитальный ремонт автомобильной дороги «Волга» – Елаши – Визикасы км 9+423 – км 14 + 068» в Цивильском районе Чувашской Республики</t>
  </si>
  <si>
    <t>4,6 км</t>
  </si>
  <si>
    <t>Капитальный ремонт автомобильной дороги «Цивильск – Ульяновск – Первое Степаново – Волга»  Цивильского района Чувашской Республики</t>
  </si>
  <si>
    <t>8,0 км</t>
  </si>
  <si>
    <t>Строительство автомобильных дорог в мкр. Хмелеводческое г. Цивильск Цивильского муниципального округа ЧР, в т.ч. проектно-изыскательсткие работы</t>
  </si>
  <si>
    <t>8,3 км</t>
  </si>
  <si>
    <t>ФБ, РБ, МБ, ПСД не имеется</t>
  </si>
  <si>
    <t>Строительство автомобильных дорог на территории «Яблоневая Долина» в д. Вторые Вурманкасы Цивильского муниципального округа ЧР, в т.ч. проектно-изыскательсткие работы</t>
  </si>
  <si>
    <t>Государственная программа Чувашской Республики «Комплексное развитие сельских территорий Чувашской Республики»</t>
  </si>
  <si>
    <t>Строительство автомобильных дорог в д. Чирши Цивильского муниципального округа ЧР, в т.ч. проектно-изыскательсткие работы</t>
  </si>
  <si>
    <t>13,5 км</t>
  </si>
  <si>
    <t>Строительство автомобильных дорог в д. Ситчараки Цивильского муниципального округа ЧР, в т.ч. проектно-изыскательсткие работы</t>
  </si>
  <si>
    <t>Строительство автомобильных дорог в д. Табанвры Цивильского муниципального округа ЧР, в т.ч. проектно-изыскательсткие работы</t>
  </si>
  <si>
    <t>Капитальный ремонт моста на автодороге «Цивильск – Ульяновск» – Первое Степаново – Волга</t>
  </si>
  <si>
    <t>5,02 км</t>
  </si>
  <si>
    <t>Технический отчет о состоянии мостового сооружения выполненного ООО «Волгастройконтроль» в 2019 г.</t>
  </si>
  <si>
    <t>Капитальный ремонт моста на автодороге «Молодежный – Богатырево – Шинары</t>
  </si>
  <si>
    <t>71 п.м.</t>
  </si>
  <si>
    <t>Капитальный ремонт автомобильной дороги внутри населённого пункта деревни Первые Тойси между улицами Клубная и Главная Чиричкасинского сельского поселения Цивильского района Чувашской Республики</t>
  </si>
  <si>
    <t>Приведение в нормативное состояние искусственного соружения в рамках муниципальной программы "Развитие транспортной системы Цивильского муниципального округа"</t>
  </si>
  <si>
    <t>с. Хыркасы-улица Новая-Утес» Чебоксарского муниципального округа</t>
  </si>
  <si>
    <t>ПСД разработана, положительное заключение государственной экспертизы, источник финансирование республиканский бюджет и местный бюджет Чебоксарского МО</t>
  </si>
  <si>
    <t>Имеется положительное заключение государственной экспертизы</t>
  </si>
  <si>
    <t>устройство освещения и тиротуаров на автодороге «Чебоксары-Синьялы»</t>
  </si>
  <si>
    <t>4 км</t>
  </si>
  <si>
    <t>ПСД разработан, планируется проведение государственной экспертизы  </t>
  </si>
  <si>
    <t>Строительство автодороги «Вятка-Ильбеши-Устакасы-Загорское»</t>
  </si>
  <si>
    <t>Разработан и утвержден ППТ и ПМТ, а так же предпроектная документация</t>
  </si>
  <si>
    <t>Имеется ППТ и ПМТ</t>
  </si>
  <si>
    <t>2030–2035</t>
  </si>
  <si>
    <t>Строительство автодороги «Чебоксары – Сурское» Эндемиркасы – Лебедеры от ул.   Чапаева до ул.  Заовражное д. Эндемиркасы в Чебоксарском муниципальном округе Чувашской Республики</t>
  </si>
  <si>
    <t>1,5 км</t>
  </si>
  <si>
    <t>Разработан ППТ и ПМД, а так же предпроектная документация</t>
  </si>
  <si>
    <t>Строительство автодороги в объезд д. Сарбакасы (Сятракасы –Янгильдино)</t>
  </si>
  <si>
    <t>5 км</t>
  </si>
  <si>
    <t>Реконструкция дороги по ул.   Тепличная п. Кугеси</t>
  </si>
  <si>
    <t>Расходы на мероприятия по повышению уровня обустройства автомобильных дорог регионального и межмуниципального значения. Устройство автобусной остановки на участке км 0+311 (слева) автомобильной дороги Кугеси – Атлашево – Новочебоксарск в Чебоксарском районе Чувашской Республики</t>
  </si>
  <si>
    <t>Чебоксарский  муниципальный округ Чувашской Республики</t>
  </si>
  <si>
    <t>0,463 км</t>
  </si>
  <si>
    <t>фед. бюджет</t>
  </si>
  <si>
    <t>республиканский бюджет ЧР</t>
  </si>
  <si>
    <t>Строительство автомобильной дороги по ул. Тепличная до ул. Байдеряковская п. Кугеси Чебоксарского района Чувашской Республики</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</si>
  <si>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электроосвещения и тротуаров на участке км 0+000 – км 3+224 автомобильной дороги «Волга» – Вурманкасы – РГУ «Реабилитационный центр для ветеранов и инвалидов» в Чебоксарском районе Чувашской Республики</t>
  </si>
  <si>
    <t>Бюджет Чувашской Республики, местный бюджет, ПСД в разработке</t>
  </si>
  <si>
    <t>Ремонт а/д «Цивильск – Ульяновск – Трехизб-Шемурша – Малое Буяново» с км 3+300 по км 5+800</t>
  </si>
  <si>
    <t>Региональный проект «Развитие транспортной системы»</t>
  </si>
  <si>
    <t>0,7 км</t>
  </si>
  <si>
    <t>0,5 км</t>
  </si>
  <si>
    <t>Строительство дороги «Малое Буяново – Нижнее Буяново»</t>
  </si>
  <si>
    <t>Капитальный ремонт автомобильной дороги по ул. Ленина в с. Шемурша Шемуршинского муниципального округа Чувашской Республики, 1 этап</t>
  </si>
  <si>
    <t>Шемуршинский муниципальный округ</t>
  </si>
  <si>
    <t>Приведение в нормативное состояние дороги в рамках муниципальной программы "Развитие транспортной системы Шемуршинского муниципального округа"</t>
  </si>
  <si>
    <t>Капитальный ремонт автомобильной дороги по ул. Ленина в с. Шемурша Шемуршинского муниципального округа Чувашской Республики, 2 этап</t>
  </si>
  <si>
    <t>Региональный проект "Дорожная сеть"</t>
  </si>
  <si>
    <t>РБ, МБ, ПСД имеется, экспертиза пройдена</t>
  </si>
  <si>
    <t>Капитальный ремонт автомобильной дороги по ул. Ленина в с. Шемурша Шемуршинского муниципального округа Чувашской Республики, 3 этап</t>
  </si>
  <si>
    <t>0,404 км</t>
  </si>
  <si>
    <t>Государственная программа Чувашской республики «Развитие транспортной системы Чувашской Республики»</t>
  </si>
  <si>
    <t>Приведение состояния улично-дорожной сети города к параметрам и характеристикам эксплуатационного состояния (транспортно-эксплуатационным показателям) автомобильных дорог общего пользования, улиц и дорог городов, в целях обеспечения безопасности дорожного движения, сохранения жизни, здоровья и имущества населения, охраны окружающей среды (Национальный стандарт РФ ГОСТ Р 50597-2017 «Дороги автомобильные и улицы. Требования к эксплуатационному состоянию, допустимому по условиям обеспечения безопасности дорожного движения. Методы контроля» (утв. и введен в действие приказом Федерального агентства по техническому регулированию и метрологии от 26 сентября 2017 г. № 1245-ст)</t>
  </si>
  <si>
    <t>РБ, МБ  Имеется необходимость разработки ПСД. Источник финансирования разработки ПСД-республиканский бюджет Чувашской Республики и местный бюджет</t>
  </si>
  <si>
    <t>Строительство автомобильной дороги по ул. Францева от пересечения ул.   Жукова до ул. За­водская</t>
  </si>
  <si>
    <t>112 м</t>
  </si>
  <si>
    <t>260 м</t>
  </si>
  <si>
    <t>960 м</t>
  </si>
  <si>
    <t>510 м</t>
  </si>
  <si>
    <t>Строительство автомобильной дороги по ул.   Колхозная от пересечения ул.   Чайковского до ул.   Дзержинского</t>
  </si>
  <si>
    <t>450 м</t>
  </si>
  <si>
    <t>670 м</t>
  </si>
  <si>
    <t>Строительсво автомобильной дороги по ул.   Комсомольская от пересечения ул.   Октябрьская до ул.   Колхозная</t>
  </si>
  <si>
    <t>770 м</t>
  </si>
  <si>
    <t>730 м</t>
  </si>
  <si>
    <t>270 м</t>
  </si>
  <si>
    <t>180 м</t>
  </si>
  <si>
    <t>474 м</t>
  </si>
  <si>
    <t>7,33 км</t>
  </si>
  <si>
    <t>РБ и МБ, необходима разработка ПСД</t>
  </si>
  <si>
    <t xml:space="preserve">«Строительство автомобильный дороги местного значения (Чебоксары-Сурское) с. Ходары – д. Егоркино – д. Пояндай­кино Шумерлинского муниципального округа Чувашской Республики» </t>
  </si>
  <si>
    <t>1,29 км</t>
  </si>
  <si>
    <t>Реконструкция автомобильной дороги местного значения «Чебоксары-Сурское» – с. Юманай» по ул. Гагарина с. Юманай Шумерлинского муниципального округа Чувашской Республики</t>
  </si>
  <si>
    <t>2,147 км</t>
  </si>
  <si>
    <t>Реконструкция автомобильной дороги местного значения «Чебоксары-Сурское» – с. Ходары» по ул. Ленина с. Ходары Шумерлинского муниципального округа Чувашской Республики</t>
  </si>
  <si>
    <t>ГП ЧР "Развитие траспортной системы Чувашской Республики"</t>
  </si>
  <si>
    <t>РБ, МБ, необходима разработка ПСД</t>
  </si>
  <si>
    <t>Приведение состояния улично-дорожной сети округа к параметрам и характеристикам эксплуатационного состояния (транспортно-эксплуатационным показателям) автомобильных дорог общего пользования, улиц и дорог городов, в целях обеспечения безопасности дорожного движения, сохранения жизни, здоровья и имущества населения, охраны окружающей среды (Национальный стандарт РФ ГОСТ Р 50597-2017 "Дороги автомобильные и улицы. Требования к эксплуатационному состоянию, допустимому по условиям обеспечения безопасности дорожного движения. Методы контроля" (утв. и введен в действие приказом Федерального агентства по техническому регулированию и метрологии от 26 сентября 2017 г. № 1245-ст).</t>
  </si>
  <si>
    <t>"Капитальный ремонт автомобильной дороги местного значения "Чебоксары - Сурское" - с. Русские Алгаши - п. Речной"</t>
  </si>
  <si>
    <t>"Капитальный ремонт автомобильных дорог по ул. Школьная, ул. Октябрьская в с. Русские Алгаши Шумерлинского муниципального округа Чувашской Республики"</t>
  </si>
  <si>
    <t>Капитальный ремонт дороги «Торханы – д. Малые Туваны» протяженностью 1 км Шумерлинского муниципального округа</t>
  </si>
  <si>
    <t>"Капитальный ремонт автомобильной дороги "д. Торханы - д. Чертоганы" протяженность 5 км Шумерлинского муниципального округа"</t>
  </si>
  <si>
    <t>"Капитальный ремонт автомобильной дороги местного значения "Чебоксары - Сурское" -пос. Красный Октябрь - пос. Красный Атмал"</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</si>
  <si>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электроосвещения и тротуаров на участках км 75+880 - км 76+478 и км 0+000 - км 1+236 (подъезд к г. Шумерля) автомобильной дороги «Сура» в Шумерлинском муниципальном округе Чувашской Республики</t>
  </si>
  <si>
    <t>государственная программа РФ «Развитие транспортной системы»</t>
  </si>
  <si>
    <t>обеспечение безопасности дорожного движения</t>
  </si>
  <si>
    <t xml:space="preserve">Завершение строительства автодороги в обход г. Ядрин </t>
  </si>
  <si>
    <t>6,5 км</t>
  </si>
  <si>
    <t>проект имеется</t>
  </si>
  <si>
    <t>Строительство наружного освещения и светофоров на автомобильной дороге «Никольское – Ядрин – Калинино» на участке км 10+650 – км 15+124</t>
  </si>
  <si>
    <t>Национальный проект «Безопасные и качественные дороги»</t>
  </si>
  <si>
    <t>2025–2027гг</t>
  </si>
  <si>
    <t>2,356 км</t>
  </si>
  <si>
    <t>Строительство  наружного освещения и тротуаров  автомобильной дороги Ядрин – Николаевское – Новые Атаи на участках км 0+010 – км 0+598, км 3+010 – км 5+160, км 7+567 – км 8+673, км 9+612 – км 11+211, км 13+723 – км 13+904 км 17+624 – км 18+498 с пешеходными переходами км 13+730, км 0+052, 8+190, км  10+285;</t>
  </si>
  <si>
    <t>6,5км</t>
  </si>
  <si>
    <t>2,7 км</t>
  </si>
  <si>
    <t>Ремонт участка автодороги «Никольское – Ядрин – Калинино» на км 0+000 – км 5+000, км 10+525 – км 20+869;  км 31+660 – км 34+700</t>
  </si>
  <si>
    <t>Государственная программа  Чувашской Республики «Развитие транспортной системы Чувашской Республики»</t>
  </si>
  <si>
    <t>18,3 км</t>
  </si>
  <si>
    <t>РБ, ПСД  не имеется</t>
  </si>
  <si>
    <t>Государственная программа  Чувашской Республики «Развитие транспортной системы Чувашской Республики» , РАИП</t>
  </si>
  <si>
    <t>0,799 км</t>
  </si>
  <si>
    <t>Государственная программа  Чувашской Республики «Развитие транспортной системы Чувашской Республики», РАИП</t>
  </si>
  <si>
    <t xml:space="preserve">Ремонт автомобильных дорог по ул. Некрасова, ул.   Са­довая г. Ядрин </t>
  </si>
  <si>
    <t>РБ, ПСД в стадии разработки</t>
  </si>
  <si>
    <t>Строительство автомобильной дороги по ул. Советская, ул.
Ленина, ул. Комсомольская д. Изамбаево Ядринского
муниципального округа Чувашской Республики</t>
  </si>
  <si>
    <t>д. Изамбаево Ядринского
муниципального округа Чувашской Республики</t>
  </si>
  <si>
    <t>2025-2027</t>
  </si>
  <si>
    <t>2,08 км</t>
  </si>
  <si>
    <t>республиканский</t>
  </si>
  <si>
    <t>Ремонт автомобильной дороги «Комсомольское – Яльчики – Большая Таяба – Белая Воложка» (10,53 км)</t>
  </si>
  <si>
    <t>Государственная программа Чувашской Республики «Развитие транспортной системы»</t>
  </si>
  <si>
    <t>10,53 км</t>
  </si>
  <si>
    <t>Наличие проекта  в Долгосрочных планах опорных населенных пунктов и прилегающих территорий</t>
  </si>
  <si>
    <t>Ремонт автомобильной дороги «Малая Таяба-Новопоселенная Таяба (12,444 км) участок 8,33 км</t>
  </si>
  <si>
    <t>12,444 км</t>
  </si>
  <si>
    <t xml:space="preserve">Ремонт автомобильной дороги  «Яльчики – Большие Яльчики «  (6,735км) </t>
  </si>
  <si>
    <t>6,735 км</t>
  </si>
  <si>
    <t>Ремонт автомобильной дороги «Кошки – Куликеево – Эшмикеево  (6,247км)»</t>
  </si>
  <si>
    <t>6,247 км</t>
  </si>
  <si>
    <t>Ремонт автомобильной дороги «Яльчики – Новые Шимкусы» (14,167 км) участок 5,52 км</t>
  </si>
  <si>
    <t>5,52 км</t>
  </si>
  <si>
    <t>Ремонт автомобильной дороги «Комсомольское – Яльчики – Буинск» – Байдеряково (5,376 км)</t>
  </si>
  <si>
    <t>5,376 км</t>
  </si>
  <si>
    <t>Ремонт автомобильной дороги «Комсомольское – Яльчики – Буинск» – Полевые Козыльяры (4,688 км)</t>
  </si>
  <si>
    <t>4,688 км</t>
  </si>
  <si>
    <t>Ремонт автомобильной дороги «Кошки – Куликеево – Новое Арланово» (6,976 км) участок 4,176 км</t>
  </si>
  <si>
    <t>4,176 км</t>
  </si>
  <si>
    <t>Ремонт автомобильной дороги «Комсомольское – Яльчики – Новые Шимкусы «(8,8 км) участок 4,1 км</t>
  </si>
  <si>
    <t>4,1 км</t>
  </si>
  <si>
    <t>Ремонт автомобильной дороги «Комсомольское – Яльчики – Буинск – Новое Тинчурино» (3,929 км)</t>
  </si>
  <si>
    <t>3,929 км</t>
  </si>
  <si>
    <t>Ремонт автомобильной дороги «Комсомольское – Яльчики – Буинск» – Белая Воложка – Аранчеево                             ( 5,716 км)</t>
  </si>
  <si>
    <t>5,716 км</t>
  </si>
  <si>
    <t>Ремонт автомобильной дороги «Комсомольское – Яльчики – Буинск» – Кушелга (5,575 км)</t>
  </si>
  <si>
    <t>5,575 км</t>
  </si>
  <si>
    <t>Ремонт автомобильной дороги «Комсомольское – Яльчики – Буинск» – Большая Ерыкла (2,838 км)</t>
  </si>
  <si>
    <t>2,838 км</t>
  </si>
  <si>
    <t>Ремонт автомобильной дороги  «Комсомольское – Яльчики – Буинск» – Малая Ерыкла (2,262 км)</t>
  </si>
  <si>
    <t>2,262 км</t>
  </si>
  <si>
    <t>Ремонт автомобильной дороги «Сабанчино – Тораево» (1,863 км)</t>
  </si>
  <si>
    <t>1,863 км</t>
  </si>
  <si>
    <t>Ремонт автомобильной дороги «Избахтино – Новое Янашево» (4,010 км) участок 1,6 км</t>
  </si>
  <si>
    <t>1,6 км</t>
  </si>
  <si>
    <t>Ремонт автомобильной дороги «Комсомольское – Яльчики – Буинск» – Тоскаево (1,570 км)</t>
  </si>
  <si>
    <t>1,570 км</t>
  </si>
  <si>
    <t>Ремонт автомобильной дороги «Яльчики – Малая Таяба» (6,25 км)  (участок –2,0 км, ширина – 4,5 м)</t>
  </si>
  <si>
    <t>6,25 км</t>
  </si>
  <si>
    <t>Ремонт автомобильной дороги «Комсомольское – Яльчики – Буинск» – Шаймурзино – Эмметево  (1,427 км)</t>
  </si>
  <si>
    <t>1,427 км</t>
  </si>
  <si>
    <t>Ремонт автомобильной дороги «Комсомольское – Яльчики – Новые Шимкусы» – Белое Озеро (1,6 км)</t>
  </si>
  <si>
    <t>Ремонт автомобильной дороги «Новое Байбатырево – Новое Чурино» (1,504 км)</t>
  </si>
  <si>
    <t>1,504 км</t>
  </si>
  <si>
    <t>Ремонт автомобильной дороги «Новые Бикшики – Адиково» (1,330 км)</t>
  </si>
  <si>
    <t>1,330 км</t>
  </si>
  <si>
    <t xml:space="preserve">Ремонт автомобильной дороги «Малое Байдеряково – Петровка» (1,202 км) ширина 4,5 м </t>
  </si>
  <si>
    <t>1,202 км</t>
  </si>
  <si>
    <t>Ремонт подъездной автодороги к с. Шемалако­во (0,854 км)</t>
  </si>
  <si>
    <t>0,854 км</t>
  </si>
  <si>
    <t>Мост через реку Ерыкла км 3+574 на автодороге «Комсомольское – Яльчики – Буинск» – Новое Тинчурино. Мост через реку Ерыкла км 3+574 на автодороге «Комсомол ьское – Яльчики – Буинск» – Новое Тинчурино</t>
  </si>
  <si>
    <t>39,4 п.м.</t>
  </si>
  <si>
    <t>Государственная программа Чувашской Республики «Развитие транспортной системы Чувашской Республики» Государственная программа Чувашской Республики «Развитие транспортной системы Чувашской Республики»</t>
  </si>
  <si>
    <t>Мост через реку Малая Була км 0+430 на автодороге Новое Байбатырев о – Новое Чурино</t>
  </si>
  <si>
    <t>45,8п.м.</t>
  </si>
  <si>
    <t>Мост через реку Ерыкла км 4+515 на автодороге «Комсомол ьское – Яльчики – Буинск» – Полевые Козыльяры</t>
  </si>
  <si>
    <t>42,2п.м.</t>
  </si>
  <si>
    <t>Мост через реку Малая Була км 8+282 на автодороге «Комсомол ьское – Яльчики» – Новые Шим- кусы</t>
  </si>
  <si>
    <t>45,9п.м.</t>
  </si>
  <si>
    <t>Мост через реку Ерыкла км 0+410 на автодороге Сабанчино – Тораево</t>
  </si>
  <si>
    <t>49,2п.м.</t>
  </si>
  <si>
    <t>Мост через реку Таябинка км 0+466 на автодороге Яльчики – Большие Яльчики</t>
  </si>
  <si>
    <t>47,5п.м.</t>
  </si>
  <si>
    <t>Мост через ручей на км 4+884 на автодороге Яльчики – Большие Яльчики</t>
  </si>
  <si>
    <t>Мост через реку большая Була км16-829 на автодороге Яманчурино –  Избахтино</t>
  </si>
  <si>
    <t>60,2п.м.</t>
  </si>
  <si>
    <t>Строительство автомобильной дороги по ул.   К. Маркса, ул.   Лермонтова, переулку от ул. Лермонтова до ул.   Матросова, ул. Комарова в с. Большие Яльчики</t>
  </si>
  <si>
    <t>Капитальный ремонт автомобильной дороги  Новое Байбатырево-Новое Чурино с км 0+005 по км 1+555 Яльчикского муниципального округа Чувашской Республики</t>
  </si>
  <si>
    <t>Яльчикский муниципальный округ</t>
  </si>
  <si>
    <t>Выполнение мероприятий по обеспечению безопасности дорожного движения на местной сети дорог в рамках муниципальной программы "Развитие транспортной системы Яльчикского муниципального округа"</t>
  </si>
  <si>
    <t>Ремонт автомобильной дороги «Янтиково – Кайбицы» – Бахтиарово с км 0+000 по км 3+315</t>
  </si>
  <si>
    <t xml:space="preserve">Янтиковский муниципальный округ Чувашской Республики </t>
  </si>
  <si>
    <t>3,315 км</t>
  </si>
  <si>
    <t>Республиканский бюджет Чувашской Республики, местный бюджет Янтиковского муниципального округа Чувашской Республики, необходимость ПСД</t>
  </si>
  <si>
    <t>Ремонт автомобильной дороги «Янтиково – Чутеево – Б. Кайбицы»-Амалыково с км 0+000 по км 2+300</t>
  </si>
  <si>
    <t xml:space="preserve">Ремонт моста через ручей на км 2+960 автодороги «Аниш» –Латышево </t>
  </si>
  <si>
    <t>1 шт.</t>
  </si>
  <si>
    <t xml:space="preserve">Ремонт моста через ручей на км 1+060 автодороги «Аниш» –Яншихово-Норваши  </t>
  </si>
  <si>
    <t>Ремонт автомобильной дороги «Аниш» –Нюшкасы с км 0+000 по км 11+130</t>
  </si>
  <si>
    <t>11,13 км</t>
  </si>
  <si>
    <t>Строительство автомобильной дороги в южной части с. Янтиково</t>
  </si>
  <si>
    <t>Ремонт автомобильной дороги «Аниш» –Салагаево с км 0+000 по км 3+079</t>
  </si>
  <si>
    <t>3,079 км</t>
  </si>
  <si>
    <t>Ремонт автомобильной дороги Подъезд до МТФ в с. Турмыши с км 0+000 по км 0+665</t>
  </si>
  <si>
    <t>0,665 км</t>
  </si>
  <si>
    <t>Ремонт моста через ручей на км 4+070 автодороги «Аниш» – Яншихово-Норваши</t>
  </si>
  <si>
    <t xml:space="preserve">местный бюджет </t>
  </si>
  <si>
    <t xml:space="preserve">Ремонт автомобильной дороги «Янтиково – Чутеево –Б. Кайбиц­ы» – Кич­кеево – Можарки с км 0+000 по км 0+860 </t>
  </si>
  <si>
    <t>Ремонт моста через ручей на км 0+210 автодороги по ул.   Гагарина в д. Ямбулатово</t>
  </si>
  <si>
    <t>Ремонт моста через ручей на км 0+184 автодороги по ул.   Восточная в с. Кармалы</t>
  </si>
  <si>
    <t>Ремонт моста через реку Аль на км 0+043 автодороги «Подъезд до МТП в с. Янтиково»</t>
  </si>
  <si>
    <t>Ремонт моста через реку Ута на км 4+440 автодороги «Янтиково – Чутеево – Б. Кайбицы – Кичкеево»</t>
  </si>
  <si>
    <t>Ремонт моста через реку Аль на км 2+840 автодороги «Аниш» –Салагаево</t>
  </si>
  <si>
    <t>Строительство автомобильной дороги от с. Яншихово-Нор­ваши до базы отдыха «Медвежий угол»</t>
  </si>
  <si>
    <t>Ремонт моста через реку Аль на км 8+540 автодороги «Аниш» –Нюшкасы</t>
  </si>
  <si>
    <t xml:space="preserve">Ремонт моста через реку Аль на км 0+940 автодороги «Аниш» – Нюшкасы-Новое Буяново </t>
  </si>
  <si>
    <t xml:space="preserve"> в Долгосрочных планах опорных населенных пунктов и прилегающих территорий </t>
  </si>
  <si>
    <t>Ремонт моста через реку Сугутка на км 0+406 на автодороге «Аниш –Шимкусы»</t>
  </si>
  <si>
    <t>Капитальный ремонт автомобильной дороги «Аниш» –Нюшкасы» –Новое Буяновое с км 0+000 по км 2+370</t>
  </si>
  <si>
    <t>2,37 км</t>
  </si>
  <si>
    <t>Строительство автомобильной дороги в обход с. Янтиково</t>
  </si>
  <si>
    <t>3,362 км</t>
  </si>
  <si>
    <t>НП "Инфраструктура для жизни"/РП "Региональная и местная дорожная сеть"</t>
  </si>
  <si>
    <t xml:space="preserve">Строительство и реконструкция автомобильной дороги «Волга» – Марпосад – Октябрьское – Козловка на участке км 22+000 – км 32+000 с ликвидацией грунтового разрыва в Козловском и Мариинско-Посадском районах, 1 этап: ПК40+00 – ПК70+00 (км 22+000 – км 26+000) </t>
  </si>
  <si>
    <t>2025–2026г.г.</t>
  </si>
  <si>
    <t>Расходы на мероприятия по повышению уровня обустройства автомобильных дорог регионального значения. Устройство искусственного электроосвещения автобусных остановок на автомобильной дороге Чебоксары – Сурское (до границы Ульяновской области) на участках км 14+601, км 16+332, км 17+359, км 18+538, км 19+308, км 20+032, км 20+561, км 21+687, км 21+818, км 24+231, км 24+793, км 26+570, км 27+508, км 30+002, км 33+570, км 35+434, км 37+200, км 40+331, км 40+956, км 41+341, км 42+021, км 42+401, км 44+332, км 48+621, км 48+901, км 54+951, км 55+748, км 59+848, км 64+979, км 66+685, км 68+955, км 70+768 в Чебоксарском, Аликовском и Вурнарском районах и Красноармейском муниципальном округе (1 А этап)</t>
  </si>
  <si>
    <t>2025–2027г.г.</t>
  </si>
  <si>
    <t>Расходы на мероприятия по повышению уровня обустройства автомобильных дорог регионального значения. Устройство искусственного электроосвещения автобусных остановок на автомобильной дороге Чебоксары – Сурское (до границы Ульяновской области) на участках км 14+601, км 16+332, км 17+359, км 18+538, км 19+308, км 20+032, км 20+561, км 21+687, км 21+818, км 24+231, км 24+793, км 26+570, км 27+508, км 30+002, км 33+570, км 35+434, км 37+200, км 40+331, км 40+956, км 41+341, км 42+021, км 42+401, км 44+332, км 48+621, км 48+901, км 54+951, км 55+748, км 59+848, км 64+979, км 66+685, км 68+955, км 70+768 в Чебоксарском, Аликовском и Вурнарском районах и Красноармейском муниципальном округе (2 этап)</t>
  </si>
  <si>
    <t xml:space="preserve">Чебоксарском, Аликовском и Вурнарском районах и Красноармейском муниципальный округ Чувашской Республики </t>
  </si>
  <si>
    <t>2026–2027г.г.</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</si>
  <si>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электроосвещения и тротуаров на автомобильной дороге Комсомольское – Яльчики – Буинск (до границы Республики Татарстан) на участках км 0+214 (автобусная остановка), км 3+788 (автобусная остановка), км 3+994 (автобусная остановка), км 5+933 (автобусная остановка), км 22+560 (автобусная остановка), км 23+832 (автобусная остановка), км 24+129 (автобусная остановка), км 27+453 (автобусная остановка), км 27+868 (автобусная остановка) в Комсомольском и Яльчикском районах Чувашской Республики (1 этап)</t>
  </si>
  <si>
    <t xml:space="preserve">Комсомольском и Яльчикском муниципальный округ Чувашской Республики </t>
  </si>
  <si>
    <t>Расходы на мероприятия по повышению уровня обустройства автомобильных дорог регионального значения. Устройство искусственного электроосвещения автобусных остановок на автомобильной дороге Чебоксары – Сурское (до границы Ульяновской области) на участках км 14+601, км 16+332, км 17+359, км 18+538, км 19+308, км 20+032, км 20+561, км 21+687, км 21+818, км 24+231, км 24+793, км 26+570, км 27+508, км 30+002, км 33+570, км 35+434, км 37+200, км 40+331, км 40+956, км 41+341, км 42+021, км 42+401, км 44+332, км 48+621, км 48+901, км 54+951, км 55+748, км 59+848, км 64+979, км 66+685, км 68+955, км 70+768 в Чебоксарском, Аликовском и Вурнарском районах и Красноармейском муниципальном округе (1б этап)</t>
  </si>
  <si>
    <t>Чебоксарский муниципальный округ Чувашской Республики
Аликовский муниципальный округ Чувашской Республики
Вурнарский муниципальный округ Чувашской Республики
Красноармейский муниципальный округ Чувашской Республики</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</si>
  <si>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электроосвещения и тротуаров на автомобильной дороге Комсомольское – Яльчики – Буинск (до границы Республики Татарстан) на участках км 0+214 (автобусная остановка), км 3+788 (автобусная остановка), км 3+994 (автобусная остановка), км 5+933 (автобусная остановка), км 22+560 (автобусная остановка), км 23+832 (автобусная остановка), км 24+129 (автобусная остановка), км 27+453 (автобусная остановка), км 27+868 (автобусная остановка) в Комсомольском и Яльчикском районах Чувашской Республики (1б этап)</t>
  </si>
  <si>
    <t>Комсомольский муниципальный округ Чувашской Республики
Яльчикский муниципальный округ Чувашской Республики</t>
  </si>
  <si>
    <t>Расходы на мероприятия по повышению уровня обустройства автомобильных дорог регионального и межмуниципального значения. Устройство искусственного электроосвещения и тротуаров на автомобильной дороге Комсомольское – Яльчики – Буинск (до границы Республики Татарстан) на участках км 0+214 (автобусная остановка), км 3+788 (автобусная остановка), км 3+994 (автобусная остановка), км 5+933 (автобусная остановка), км 22+560 (автобусная остановка), км 23+832 (автобусная остановка), км 24+129 (автобусная остановка), км 27+453 (автобусная остановка), км 27+868 (автобусная остановка) в Комсомольском и Яльчикском районах Чувашской Республики (2 этап)</t>
  </si>
  <si>
    <t>Расходы на мероприятия по повышению уровня обустройства автомобильных дорог общего пользования регионального и межмуниципального значения. Устройство искусственного электроосвещения и тротуаров на автомобильной дороге Ядрин – Николаевское – Новые Атаи на участках км 0+010 – км 0+598 (г. Ядрин), км 2+747 – км 5+300 (н.п. Персирланы), км 6+576 (автобусная остановка н.п. Атликасы), км 7+567 – км 8+673 (н.п. М. Шемердяны),  км 9+612 – км 11+211 (н.п. Б. Шемердяны), км 13+323 – 15+300 (н.п. Верхние Ачаки), км 16+482 (автобусная остановка н.п. Бобылькасы), км 17+624 – км 18+496 (н.п. Николаевское), км 20+334 – км 21+525 (н.п. Кузнечная), км 22+705 – км 23+797 (н.п. Акташи), км 24+880 (автобусная остановка  н.п. Чербай)  в Ядринском и Красночетайском районах Чувашской Республики (1б этап)</t>
  </si>
  <si>
    <t>Ядринском муниципальный округ Чувашской Республики
Красночетайском муниципальный округ Чувашской Республики</t>
  </si>
  <si>
    <t>Итого по межмуниципальным проектам</t>
  </si>
  <si>
    <t xml:space="preserve">республиканский бюджет Чувашской Республики </t>
  </si>
  <si>
    <t>Разработка ПСД для строительства инженерной инфраструктуры при создание ТИЦ города и  реконструкция парка отдыха (мангальные зоны, аттракционы, инфраструктура общественного питания) города Алатырь</t>
  </si>
  <si>
    <t>Создание новой точки притяжения туристов в городе Алатырь, мангальные зоны, атракционы, инфраструктура общественного питания</t>
  </si>
  <si>
    <t>Планируется в 2025 году подать заявку на разработку ПСД в РАИП, строительство в 2026 г. </t>
  </si>
  <si>
    <t>Строительство торгового комплекса ИП Александров А.В.</t>
  </si>
  <si>
    <t>Средства юридических лиц</t>
  </si>
  <si>
    <t>Развитие инфраструктуры и создание торговых рядов на универсальной ярмарке в г. Козловка, ООО «Лад»</t>
  </si>
  <si>
    <t>Малое и среднее предпринимательство и поддержка индивидуальной предпринимательской инициативы</t>
  </si>
  <si>
    <t>Создание дополнительно30 торговых мест</t>
  </si>
  <si>
    <t>Внебюджетные средства</t>
  </si>
  <si>
    <t>Предоставление муниципальных преференций предоставления муниципальной преференции товаропроизводителям – субъектам малого и среднего предпринимательства путем предоставления права на размещение нестационарных торговых объектов без проведения торгов на безвозмездной основе на территории Козловского МО</t>
  </si>
  <si>
    <t>2024–2030</t>
  </si>
  <si>
    <t>Создание условий для размещения 4–5 НТО, Размещение 4–5 НТО</t>
  </si>
  <si>
    <t>Строительство фермерских торговых рядов, расположенных по адресу: с. Комсомоль­ское, кад. номер: 21:13:090110:76.</t>
  </si>
  <si>
    <t>Комсомольский муниципальный округ</t>
  </si>
  <si>
    <t>республиканский бюджет Чувашской Республики, имеется необходимость составления проектно- сметной документации</t>
  </si>
  <si>
    <t>Строительство торговых рядов для сельскохозяйственной ярмарки в с. Мор­гауши Моргаушского муниципального округа Чувашской Республики</t>
  </si>
  <si>
    <t>НП «Малое и среднее предпринимательство и поддержка индивидуальной предпринимательской инициативы» «Создание системы поддержки фермеров и развитие сельской кооперации»</t>
  </si>
  <si>
    <t>15 торговых мест</t>
  </si>
  <si>
    <t>необходимость ПСД отсутствует</t>
  </si>
  <si>
    <t>Строительство банно-прачечного комплекса</t>
  </si>
  <si>
    <t> Чувашская  Республика, Урмарский муниципальный округ, пгт.Урмары</t>
  </si>
  <si>
    <t>Социально-значимый объект. Включен в Стратегию СЭР Урмарского униципаального округа до 2035 года</t>
  </si>
  <si>
    <t>Строительство приюта для животных без владельцев в г. Чебоксары</t>
  </si>
  <si>
    <t>Итого по городскому округу:</t>
  </si>
  <si>
    <t>Создание новой поликлиники БУ «Больница скорой медицинской помощи» Минздрава Чувашии</t>
  </si>
  <si>
    <t>национальный проект «Продолжительная и активная жизнь», региональный проект Чувашской Республики «Модернизация первичного звена здравоохранения»</t>
  </si>
  <si>
    <t>150 посещений в смену</t>
  </si>
  <si>
    <t>федеральный бюджет, республиканский бюджет Чувашской Республики, необходима ПСД</t>
  </si>
  <si>
    <t>300 посещений в смену</t>
  </si>
  <si>
    <t>Создание взамен существующего поликлинического подразделения БУ «Городской клинический центр» Минздрава Чувашии</t>
  </si>
  <si>
    <t>50 посещений в смену</t>
  </si>
  <si>
    <t>Создание взамен существующего фельдшерского здравпункта п. Северный</t>
  </si>
  <si>
    <t>15 посещений в смену</t>
  </si>
  <si>
    <t>Капитальный ремонт поликлиники БУ «Городская детская клиническая больница» Минздрава Чувашии (г. Чебоксары, ул. Энту­зиастов, д. 28)</t>
  </si>
  <si>
    <t>520 посещений в смену</t>
  </si>
  <si>
    <t>Капитальный ремонт поликлиники БУ «Городская детская клиническая больница» Минздрава Чувашии (г. Чебоксары, Эгерский б-р, д. 6, корп. 1)</t>
  </si>
  <si>
    <t>Капитальный ремонт поликлиники БУ «Городская детская клиническая больница» Минздрава Чувашии (г. Чебоксары, пр-т Тракторостроителей, д. 12А)</t>
  </si>
  <si>
    <t>640 посещений в смену</t>
  </si>
  <si>
    <t>Капитальный ремонт поликлиники БУ «Городская клиническая больница № 1» Минздрава Чувашии (г. Чебоксары, ул. 50 лет Октября, д. 21)</t>
  </si>
  <si>
    <t>Капитальный ремонт поликлиники БУ «Городская клиническая больница № 1» Минздрава Чувашии (г. Чебоксары, пр-т Тракторостроителей, д. 46)</t>
  </si>
  <si>
    <t>350 посещений в смену</t>
  </si>
  <si>
    <t>Капитальный ремонт поликлиники БУ «Городская клиническая больница № 1» Минздрава Чувашии (г. Чебоксары, пр-т Тракторостроителей, д. 18)</t>
  </si>
  <si>
    <t>240 посещений в смену</t>
  </si>
  <si>
    <t>Капитальный ремонт поликлиники БУ «Центральная городская больница» Минздрава Чувашии (г. Чебоксары, пр-т Ленина, д. 47, блок В)</t>
  </si>
  <si>
    <t>900 посещений в смену</t>
  </si>
  <si>
    <t>Капитальный ремонт поликлиники БУ «Центральная городская больница» Минздрава Чувашии (г. Чебоксары, пр-т Ленина, д. 47, блок Г)</t>
  </si>
  <si>
    <t>550 посещений в смену</t>
  </si>
  <si>
    <t>Капитальный ремонт поликлиники БУ «Центральная городская больница» Минздрава Чувашии (г. Чебоксары, пр-т Ленина, д. 47, блок Б)</t>
  </si>
  <si>
    <t>400 посещений в смену</t>
  </si>
  <si>
    <t>Приобретение нежилого помещения в мкр. Солнечный г. Чебоксары для размещения женской консультации БУ "Городская клиническая больница N 1" Минздрава Чувашии</t>
  </si>
  <si>
    <t>55 посещений в смену</t>
  </si>
  <si>
    <t xml:space="preserve">ГП ЧР "Развитие здравоохранения" </t>
  </si>
  <si>
    <t>Строительство поликлиники на 300 посещений в смену БУ «Республиканский кардиологический диспансер» Минздрава Чувашии</t>
  </si>
  <si>
    <t>Капитальный ремонт поликлиники БУ «Новочебоксарская городская больница» Минздрава Чувашии (ул. Коммунистическая, 27, корп. 1)</t>
  </si>
  <si>
    <t>1000 посещений в смену</t>
  </si>
  <si>
    <t>ФБ+РБ
Требуется разработка ПСД</t>
  </si>
  <si>
    <t>Капитальный ремонт поликлиники БУ «Новочебоксарская городская больница» Минздрава Чувашии (ул. Пионерская, д. 20, корп. 1)</t>
  </si>
  <si>
    <t>1220 посещений в смену</t>
  </si>
  <si>
    <t>Капитальный ремонт стационара БУ «Новочебоксарский медицинский центр» Минздрава Чувашии</t>
  </si>
  <si>
    <t>61 койка</t>
  </si>
  <si>
    <t>РБ
ПСД имеется</t>
  </si>
  <si>
    <t>Капитальный ремонт поликлиники  БУ «Аликовская ЦРБ» Минздрава Чувашии</t>
  </si>
  <si>
    <t>450 посещений в смену</t>
  </si>
  <si>
    <t>Федеральный бюджет, республиканский бюджет Чувашской Республики, необходима ПСД</t>
  </si>
  <si>
    <t>Капитальный ремонт стационара БУ «Аликовская ЦРБ» Минздрава Чувашии</t>
  </si>
  <si>
    <t>44 койки</t>
  </si>
  <si>
    <t>Создание взамен существующей врачебной амбулатории с. Яндоба</t>
  </si>
  <si>
    <t>Создание взамен существующего фельдшерско-акушерского пункта д. Вотланы</t>
  </si>
  <si>
    <t>Создание взамен существующего фельдшерско-акушерского пункта д. Ефремкасы</t>
  </si>
  <si>
    <t>Создание взамен существующего фельдшерско-акушерского пункта д. Питишево</t>
  </si>
  <si>
    <t>Создание взамен существующего фельдшерско-акушерского пункта д. Малые Туваны</t>
  </si>
  <si>
    <t>Строительство здания отделения судебно-медицинской экспертизы в г. Алатыре Чувашской Республики</t>
  </si>
  <si>
    <t>Создание взамен существующего фельдшерско-акушерского пункта с. Стемасы</t>
  </si>
  <si>
    <t>Создание взамен существующего фельдшерско-акушерского пункта с. Явлеи</t>
  </si>
  <si>
    <t>Создание взамен существующего отделения врача общей практики (семейного врача) с. Иваньково-Ленино</t>
  </si>
  <si>
    <t>25 посещений в смену</t>
  </si>
  <si>
    <t>Создание взамен существующего фельдшерско-акушерского пункта с. Кувакино</t>
  </si>
  <si>
    <t>Создание взамен существующего фельдшерско-акушерского пункта с. Сурский Майдан</t>
  </si>
  <si>
    <t>Строительство  поликлиники на 500 посещений в смену БУ «ЦРБ Алатырского района» Минздрава Чувашии  по адресу: Чувашская Республика, г. Алатырь, улица Московская</t>
  </si>
  <si>
    <t>500 посещений в смену</t>
  </si>
  <si>
    <t>Капитальный ремонт стационара (терпевтический корпус) БУ «ЦРБ Алатырского района» Минздрава Чувашии</t>
  </si>
  <si>
    <t>284 койки</t>
  </si>
  <si>
    <t>Капитальный ремонт стационара (хирургический корпус) БУ «ЦРБ Алатырского района» Минздрава Чувашии</t>
  </si>
  <si>
    <t>250 коек</t>
  </si>
  <si>
    <t>Строительство врачебных амбулаторий и отделений общеврачебных практик в с. Тарханы Батыревского района</t>
  </si>
  <si>
    <t>Республиканский бюджет Чувашской Республики, Федеральный бюджет</t>
  </si>
  <si>
    <t>Строительство врачебных амбулаторий и отделений общеврачебных практик в д. Долгий Остров Батыревского района</t>
  </si>
  <si>
    <t>Создание взамен существующего фельдшерско-акушерского пункта д. Старое Котяково</t>
  </si>
  <si>
    <t>Создание взамен существующего фельдшерско-акушерского пункта с. Большое Чеменево</t>
  </si>
  <si>
    <t>Создание взамен существующего фельдшерско-акушерского пункта с. Алманчиково</t>
  </si>
  <si>
    <t>Строительство фельдшерско-акушерского пункта д. Верхние Бюртли – Шигали</t>
  </si>
  <si>
    <t>Капитальный ремонт поликлиники БУ «Батыревская ЦРБ» Минздрава Чувашии</t>
  </si>
  <si>
    <t>515 посещений в смену</t>
  </si>
  <si>
    <t>Капитальный ремонт стационара БУ «Батыревская ЦРБ» Минздрава Чувашии</t>
  </si>
  <si>
    <t>124 койки</t>
  </si>
  <si>
    <t>Капитальный ремонт врачебной амублатории с. Батырево</t>
  </si>
  <si>
    <t>Национальный проект "Продолжительная и активная жизнь", региональный проект "Модернизация первичного звена здравоохранения"</t>
  </si>
  <si>
    <t xml:space="preserve">Муниципальный округ </t>
  </si>
  <si>
    <t>ФБ, РБ. Необходима ПСД</t>
  </si>
  <si>
    <t>Повышение доступности медицинских услуг для населения Батыревского муниципального округа Чувашской Республики</t>
  </si>
  <si>
    <t>Создание взамен существующего фельдшерско-акушерского пункта д. Хирпоси</t>
  </si>
  <si>
    <t>Создание взамен существующего фельдшерско-акушерского пункта д. Вурман-Кибеки</t>
  </si>
  <si>
    <t>Создание взамен существующего фельдшерско-акушерского пункта д. Абызово</t>
  </si>
  <si>
    <t xml:space="preserve">Капитальный ремонт поликлиники БУ «Вурнарская ЦРБ» Минздрава Чувашии </t>
  </si>
  <si>
    <t xml:space="preserve">Капитальный ремонт стационара БУ «Вурнарская ЦРБ» Минздрава Чувашии </t>
  </si>
  <si>
    <t>76 коек</t>
  </si>
  <si>
    <t>Капитальный ремонт стационара БУ «Ибресинская ЦРБ» Минздрава Чувашии</t>
  </si>
  <si>
    <t>60 коек</t>
  </si>
  <si>
    <t>региональный бюджет</t>
  </si>
  <si>
    <t>Капитальный ремонт стационара (терапевтический корпус) БУ «Ибресинская ЦРБ» Минздрава Чувашии</t>
  </si>
  <si>
    <t>Строительство врачебных амбулаторий и отделений общеврачебных практик в  с. Малые Кармалы  Ибресинского района Чувашской Республики</t>
  </si>
  <si>
    <t>Создание взамен существующего фельдшерско-акушерского пункта с. Чувашские Тимяши</t>
  </si>
  <si>
    <t>Создание взамен существующего фельдшерско-акушерского пункта п. Буинск</t>
  </si>
  <si>
    <t>Создание взамен существующего фельдшерско-акушерского пункта с. Климово</t>
  </si>
  <si>
    <t>Капитальный ремонт стационара (первичное сосудистое отделение) БУ «Канашский ММЦ» Минздрава Чувашии</t>
  </si>
  <si>
    <t>56 коек</t>
  </si>
  <si>
    <t>Капитальный ремонт родильного дома БУ «Канашский ММЦ» Минздрава Чувашии</t>
  </si>
  <si>
    <t>55 коек</t>
  </si>
  <si>
    <t>Капитальный ремонт стационара БУ «Канашский ММЦ» Минздрава Чувашии</t>
  </si>
  <si>
    <t>160 коек</t>
  </si>
  <si>
    <t>Создание взамен существующего фельдшерско-акушерского пункта выс. Кармамеи</t>
  </si>
  <si>
    <t>15 посеще­ний в смену</t>
  </si>
  <si>
    <t>Создание взамен существующего фельдшерско-акушерского пункта с. Шибылги</t>
  </si>
  <si>
    <t>Создание взамен существующего фельдшерско-акушерского пункта д. Новые Бюрженеры</t>
  </si>
  <si>
    <t>Создание взамен существующего фельдшерско-акушерского пункта с. Шакулово</t>
  </si>
  <si>
    <t>Создание взамен существующего фельдшерско-акушерского пункта д. Юманзары</t>
  </si>
  <si>
    <t>Создание взамен существующего фельдшерско-акушерского пункта д. Малые Кибечи</t>
  </si>
  <si>
    <t>Создание взамен существующего фельдшерско-акушерского пункта в д. Чагаси</t>
  </si>
  <si>
    <t>Создание взамен существующей врачебной амбулатории д. Караклы</t>
  </si>
  <si>
    <t>Создание взамен существующей врачебной амбулатории д. Малые Бикшихи</t>
  </si>
  <si>
    <t>Создание взамен существующего фельдшерско-акушерского пункта д. Новые Мамеи</t>
  </si>
  <si>
    <t>федеральный бюджет, республиканский бюджет Чувашской Республики,</t>
  </si>
  <si>
    <t>Создание взамен существующего фельдшерско-акушерского пункта д. Кошноруй</t>
  </si>
  <si>
    <t>Капитальный ремонт врачабной амбулатории г. Канаше</t>
  </si>
  <si>
    <t>новый проект, включен в проект региональной программы модернизации первичного звена здравоохранения на 2026-2030 гг.</t>
  </si>
  <si>
    <t>Козловский муниципальный округ Чувашской Ркеспублики</t>
  </si>
  <si>
    <t>Создание взамен существующей врачебной амбулатории д. Ягунькино</t>
  </si>
  <si>
    <t>Создание взамен существующего фельдшерско-акушерского пункта д. Можары</t>
  </si>
  <si>
    <t>Создание взамен существующего фельдшерско-акушерского пункта д. Уразметево</t>
  </si>
  <si>
    <t>Создание взамен существующего фельдшерско-акушерского пункта д. Янгильдино</t>
  </si>
  <si>
    <t>Создание взамен существующей врачебной амбулатории г. Козловка</t>
  </si>
  <si>
    <t>Капитальный ремонт стационара БУ «Козловская ЦРБ им. И.Е. Виноградова» Минздрава Чувашии</t>
  </si>
  <si>
    <t>72 койки</t>
  </si>
  <si>
    <t>Капитальный ремонт поликлинического подразделения БУ «Козловская ЦРБ им. И.Е. Виноградова» Минздрава Чувашии</t>
  </si>
  <si>
    <t>Создание взамен существующего фельдшерско-акушерского пункта д. Сюрбей-Токаево</t>
  </si>
  <si>
    <t>Создание взамен существующего фельдшерско-акушерского пункта д. Нижнее Тимерчеево</t>
  </si>
  <si>
    <t>Создание взамен существующего отделения врача общей практики (семейного врача) д. Малые Кошелеи</t>
  </si>
  <si>
    <t>Создание взамен существующего фельдшерско-акушерского пункта с. Чурачики</t>
  </si>
  <si>
    <t>Создание взамен существующего фельдшерско-акушерского пункта д. Нюргечи</t>
  </si>
  <si>
    <t>Создание взамен существующего фельдшерско-акушерского пункта д. Полевое Шептахово</t>
  </si>
  <si>
    <t>Создание взамен существующего фельдшерско-акушерского пункта д. Подлесные Чурачики</t>
  </si>
  <si>
    <t>Создание взамен существующей врачебной амбулатории с. Комсомольское</t>
  </si>
  <si>
    <t>Капитальный ремонт стационара БУ «Комсомольская ЦРБ» Минздрава Чувашии</t>
  </si>
  <si>
    <t>75 коек</t>
  </si>
  <si>
    <t>регион.бюджет</t>
  </si>
  <si>
    <t>Капитальный ремонт поликлиники филиала «Красноармейская ЦРБ» БУ «Больница скорой медицинской помощи» Минздрава Чувашии </t>
  </si>
  <si>
    <t>460 посещений в смену</t>
  </si>
  <si>
    <t>Капитальный ремонт стационара филиала «Красноармейская ЦРБ» БУ «Больница скорой медицинской помощи» Минздрава Чувашии </t>
  </si>
  <si>
    <t>38 коек</t>
  </si>
  <si>
    <t>Создание взамен существующего фельдшерско-акушерского пункта д. Ижекей</t>
  </si>
  <si>
    <t xml:space="preserve">Создание взамен существующего фельдшерско-акушерского пункта д. Питеркино </t>
  </si>
  <si>
    <t>Создание взамен существующего фельдшерско-акушерского пункта д. Шоля</t>
  </si>
  <si>
    <t>Создание взамен существующего фельдшерско-акушерского пункта д. Кумаркино</t>
  </si>
  <si>
    <t>Создание взамен существующего фельдшерско-акушерского пункта д. Большие Атмени</t>
  </si>
  <si>
    <t xml:space="preserve">Капитальный ремонт БУ «Красночетайская РБ» Минздрава Чувашии  </t>
  </si>
  <si>
    <t>99 коек, 475 посещений в с мену</t>
  </si>
  <si>
    <t>Создание взамен существующего фельдшерско-акушерского пункта д. Малое Шигаево</t>
  </si>
  <si>
    <t>Создание взамен существующего фельдшерско-акушерского пункта д. Карабаши</t>
  </si>
  <si>
    <t>Создание взамен существующей врачебной амбулатории с. Первое Чурашево</t>
  </si>
  <si>
    <t>региональный проект Чувашской Республики «Модернизация первичного звена здравоохранения» (национальный проект «Здравоохранение»)</t>
  </si>
  <si>
    <t>Создание взамен существующей врачебной амбулатории г. Мариинский Посад</t>
  </si>
  <si>
    <t xml:space="preserve">Моргаушский муниципальный округ Чувашской Республики </t>
  </si>
  <si>
    <t>Строительство здания бюджетного урчеждения Чувашской Республики «Моргаушская центральная районная больница» (Минздрава Чувашии) Моргаушский район,  с. Моргауши</t>
  </si>
  <si>
    <t>Создание взамен существующего фельдшерско-акушерского пункта д. Кубасы</t>
  </si>
  <si>
    <t>Создание взамен существующего фельдшерско-акушерского пункта д. Падаккасы</t>
  </si>
  <si>
    <t>Создание взамен существующего фельдшерско-акушерского пункта д. Нижние Панклеи</t>
  </si>
  <si>
    <t>Создание взамен существующего фельдшерско-акушерского пункта д. Шатракасы</t>
  </si>
  <si>
    <t>Создание взамен существующего фельдшерско-акушерского пункта д. Большие Токшики</t>
  </si>
  <si>
    <t>Создание взамен существующего фельдшерско-акушерского пункта ФАП д. Кашмаши</t>
  </si>
  <si>
    <t>Создание взамен существующего фельдшерско-акушерского пункта д. Сятракасы</t>
  </si>
  <si>
    <t xml:space="preserve">Капитальный ремонт стационара БУ «Моргаушская ЦРБ» Минздрава Чувашии </t>
  </si>
  <si>
    <t>105 коек</t>
  </si>
  <si>
    <t xml:space="preserve">Капитальный ремонт лечебного корпуса БУ «Республиканский детский санаторий «Лесная сказка» Минздрава Чувашии </t>
  </si>
  <si>
    <t>Государственная программа Чувашской Республики "Развитие Здравоохранения"</t>
  </si>
  <si>
    <t>100 посещений в смену</t>
  </si>
  <si>
    <t>новый проект, реализуется в рамках государственной программы Чувашской Республики "Развитие здравоохранения" в 2025 году</t>
  </si>
  <si>
    <t xml:space="preserve">Капитальный ремонт спального корпуса БУ «Республиканский детский санаторий «Лесная сказка» Минздрава Чувашии </t>
  </si>
  <si>
    <t>150 мест</t>
  </si>
  <si>
    <t>Строительство отделения врача общей практики (семейного врача) с. Семеновское</t>
  </si>
  <si>
    <t>региональный бюджет ЧР</t>
  </si>
  <si>
    <t>Создание взамен существующего стационара БУ «Урмарская ЦРБ» Минздрава Чувашии</t>
  </si>
  <si>
    <t>81 койка</t>
  </si>
  <si>
    <t>Создание взамен существующего фельдшерско-акушерского пункта с. Челкасы</t>
  </si>
  <si>
    <t>Создание взамен существующего фельдшерско-акушерского пункта д. Тегешево</t>
  </si>
  <si>
    <t>Создание взамен существующего фельдшерско-акушерского пункта д. Кудеснеры</t>
  </si>
  <si>
    <t xml:space="preserve"> Создание взамен существующей врачебной амбулатории д.Большое Яниково</t>
  </si>
  <si>
    <t>Создание взамен существующей врачебной амбулатории с. Ковали</t>
  </si>
  <si>
    <t>Создание взамен существующего стационара БУ «Цивильская ЦРБ» Минздрава Чувашии</t>
  </si>
  <si>
    <t>92 койки</t>
  </si>
  <si>
    <t>Создание взамен существующего фельдшерско-акушерского пункта д. Имбюоти</t>
  </si>
  <si>
    <t>Создание взамен существующего фельдшерско-акушерского пункта д. Игорвары</t>
  </si>
  <si>
    <t>Создание взамен существующего фельдшерско-акушерского пункта д. Елаши</t>
  </si>
  <si>
    <t>Создание взамен существующего фельдшерско-акушерского пункта д. Вторые Вурманкасы</t>
  </si>
  <si>
    <t>Создание взамен существующего фельдшерско-акушерского пункта д. Медикасы</t>
  </si>
  <si>
    <t>Создание взамен существующего фельдшерско-акушерского пункта д. Кибечкасы</t>
  </si>
  <si>
    <t>Создание взамен существующего фельдшерско-акушерского пункта д. Чиршкасы</t>
  </si>
  <si>
    <t>Создание взамен существующего фельдшерско-акушерского пункта д. Хачики</t>
  </si>
  <si>
    <t>Создание взамен существующего фельдшерско-акушерского пункта с. Анат-Киняры</t>
  </si>
  <si>
    <t>Создание взамен существующего фельдшерско-акушерского пункта п. Сюктерка</t>
  </si>
  <si>
    <t>Создание взамен существующего фельдшерско-акушерского пункта д. Ямбарусово</t>
  </si>
  <si>
    <t>Строительство фельдшерско-акушерского пункта д. Большие Катраси Чебоксарского района</t>
  </si>
  <si>
    <t>Комплексный капитальный ремонт поликлиники районной больницы № 2 БУ «Чебоксарская РБ» Минздрава Чувашии</t>
  </si>
  <si>
    <t>200 посещений в смену</t>
  </si>
  <si>
    <t>Создание взамен существующего фельдшерско-акушерского пункта д. Толиково</t>
  </si>
  <si>
    <t>Комплексный капитальный ремонт стационара БУ «Чебоксарская РБ» Минздрава Чувашии</t>
  </si>
  <si>
    <t>50 коек</t>
  </si>
  <si>
    <t>Создание взамен существующего фельдшерско-акушерского пункта д. Анаткас-Марги</t>
  </si>
  <si>
    <t>Создание взамен существующего фельдшерско-акушерского пункта д. Ядринкасы</t>
  </si>
  <si>
    <t>Создание взамен существующего фельдшерско-акушерского пункта д. Селиванкино</t>
  </si>
  <si>
    <t>Создание взамен существующего фельдшерско-акушерского пункта д. Олгаши</t>
  </si>
  <si>
    <t>Создание взамен существующего фельдшерско-акушерского пункта с. Абашево</t>
  </si>
  <si>
    <t>Создание взамен существующего фельдшерско-акушерского пункта д. Большие Мамыши</t>
  </si>
  <si>
    <t>Создание взамен существующего фельдшерско-акушерского пункта д. Верхний Магазь</t>
  </si>
  <si>
    <t>Строительство фельдшерско-акушерского пункта д. Сятракасы</t>
  </si>
  <si>
    <t>Создание взамен существующего фельдшерско-акушерского пункта д. Большое Князь-Теняково</t>
  </si>
  <si>
    <t>Строительство врачебной амбулатории с. Трехбалтаево</t>
  </si>
  <si>
    <t>Создание взамен существующего фельдшерско-акушерского пункта д. Новые Чукалы</t>
  </si>
  <si>
    <t>Капитальный ремонт поликлиники БУ «Шемуршинская РБ» Минздрава Чувашии</t>
  </si>
  <si>
    <t>325 посещений в смену</t>
  </si>
  <si>
    <t>Капитальный ремонт стационара БУ «Шемуршинская РБ» Минздрава Чувашии (терапевтический корпус)</t>
  </si>
  <si>
    <t>22 койки</t>
  </si>
  <si>
    <t>Капитальный ремонт стационара БУ «Шемуршинская РБ» Минздрава Чувашии (хирургический корпус)</t>
  </si>
  <si>
    <t>18 коек</t>
  </si>
  <si>
    <t>Капитальный ремонт поликлиники БУ «Шумерлинский ММЦ» Минздрава Чувашии (г. Шумерля, ул. О. Кошевого, д. 6)</t>
  </si>
  <si>
    <t>56 посещений в смену</t>
  </si>
  <si>
    <t>федеральный бюджет, республиканский бюджет Чувашской Республики,  ПСД имеется</t>
  </si>
  <si>
    <t>Капитальный ремонт родильного дома БУ «Шумерлинский ММЦ» Минздрава Чувашии</t>
  </si>
  <si>
    <t>52 койки, 120 посещений в смену</t>
  </si>
  <si>
    <t>Капитальный ремонт стационара БУ «Шумерлинский ММЦ» Минздрава Чувашии (г. Шумерля, ул. Свердлова, д. 2)</t>
  </si>
  <si>
    <t>232 койки</t>
  </si>
  <si>
    <t>Приобретение, монтаж быстровозводимого модульного фельдшерско-акушерского пункта   п. Кабаново</t>
  </si>
  <si>
    <t xml:space="preserve">Приобретение, монтаж быстровозводимого модульного фельдшерско-акушерского пункта д. Шумерля </t>
  </si>
  <si>
    <t>Комплексный капитальный ремонт стационара БУ «Ядринская ЦРБ им. К.В. Волкова» Минздрава Чувашии</t>
  </si>
  <si>
    <t>130 коек</t>
  </si>
  <si>
    <t>Строительство фельдшерско-акушерского пункта с. Чебаково</t>
  </si>
  <si>
    <t>Строительство фельдшерско-акушерского пункта д. Стрелецкая</t>
  </si>
  <si>
    <t>15 помещений в смену</t>
  </si>
  <si>
    <t>Строительство фельдшерско-акушерского пункта д. Персирланы</t>
  </si>
  <si>
    <t>Строительство фельдшерско-акушерского пункта п. Совхозный</t>
  </si>
  <si>
    <t>Строительство фельдшерско-акушерского пункта д. Сареево</t>
  </si>
  <si>
    <t>Создание взамен существующего фельдшерско-акушерского пункта с. Шемалаково</t>
  </si>
  <si>
    <t>Создание взамен существующего фельдшерско-акушерского пункта д. Лащ-Таяба</t>
  </si>
  <si>
    <t>Создание взамен существующего фельдшерско-акушерского пункта д. Апанасово-Темяши</t>
  </si>
  <si>
    <t>Капитальный ремонт стационара БУ «Яльчикская ЦРБ» Минздрава Чувашии</t>
  </si>
  <si>
    <t>23 койки</t>
  </si>
  <si>
    <t>Капитальный ремонт поликлиники БУ «Яльчикская ЦРБ» Минздрава Чувашии</t>
  </si>
  <si>
    <t>Создание взамен существующего фельдшерско-акушерского пункта д. Новое Буяново</t>
  </si>
  <si>
    <t>Создание взамен существующего фельдшерско-акушерского пункта с. Чутеево</t>
  </si>
  <si>
    <t>Создание взамен существующего фельдшерско-акушерского пункта с. Можарки</t>
  </si>
  <si>
    <t>Создание взамен существующего фельдшерско-акушерского пункта с. Алдиарово</t>
  </si>
  <si>
    <t xml:space="preserve">Капитальный ремонт поликлиники филиала «Янтиковская ЦРБ» БУ «Канашский ММЦ» Минздрава Чувашии </t>
  </si>
  <si>
    <t xml:space="preserve">Капитальный ремонт стационара филиала «Янтиковская ЦРБ» БУ «Канашский ММЦ» Минздрава Чувашии </t>
  </si>
  <si>
    <t>150 коек</t>
  </si>
  <si>
    <t>Создание модульного спортивного зала</t>
  </si>
  <si>
    <t>РБ+МБ, имеется необходимость ПСД</t>
  </si>
  <si>
    <t>Создание крытого модульного футбольного манежа</t>
  </si>
  <si>
    <t>Капитальный ремонт  МАУДО «ДЮСШ «Хĕлхем» Аликовского района Чувашской Республики</t>
  </si>
  <si>
    <t>Строительство спортивного стадиона в с. Аликово Аликовского муниципального округа</t>
  </si>
  <si>
    <t>Строительство хоккейной коробки в с. Таутово и в с. Яндоба</t>
  </si>
  <si>
    <t xml:space="preserve">Капитальный ремонт спортивного зала по адресу с. Аликово, ул. Советская, д. 13 для МАУДО «СШ «Хелхем»« </t>
  </si>
  <si>
    <t>Строительство модульной лыжной базы в п. Алтышево</t>
  </si>
  <si>
    <t>Строительство универсальных спортивных площадок в с. Ахматово, с. Сойгино, п. Киря, п. Алтышево</t>
  </si>
  <si>
    <t>Капитальный ремонт здания МБОУ ДО «Спортивная школа № 1 им. летчика-космо­навта  А.Г. Нико­лаева» в г. Алатырь Чувашской Республики</t>
  </si>
  <si>
    <t>РБ, МБ, ПСД разработа, есть экспертиза</t>
  </si>
  <si>
    <t>Наличие проекта в ДПР</t>
  </si>
  <si>
    <t>Устройство плоскостных спортивных сооружений Спортивной школы № 1 имени летчика-космонавта А.Г. Николаева в городе Алатырь</t>
  </si>
  <si>
    <t>Капитальный ремонт здания АОУ ДО «Спортивная школа № 2» в г. Алатырь Чувашской Республики</t>
  </si>
  <si>
    <t>Капитальный ремонт спортивного зала «Луч» МБОУ ДО «Спортивная школа № 1 имени летчика-космо­навта А.Г. Николаева»</t>
  </si>
  <si>
    <t>Строительство физкультурно-оздоровительного комплекса в с. Шыгырдан Батыревского муниципального округа</t>
  </si>
  <si>
    <t>Капитальный ремонт здания стадиона «Олимп»</t>
  </si>
  <si>
    <t>Строительство крытого футбольного поля  для МАУДО «Спортивная школа «Паттар»</t>
  </si>
  <si>
    <t>ПСД необходима</t>
  </si>
  <si>
    <t>Устройство тентового ангара для хоккейной площадки</t>
  </si>
  <si>
    <t xml:space="preserve">Ремонт АУ ДО «СШ «Локомотив» г. Канаш Чувашской Республики </t>
  </si>
  <si>
    <t>государственная программа Чувашской Республики «Развитие физической культуры и спорта»</t>
  </si>
  <si>
    <t xml:space="preserve">Республиканский и местный бюджеты. ПСД нет, необходима </t>
  </si>
  <si>
    <t>создание комфортных условий для занятия спортом</t>
  </si>
  <si>
    <t>Капитальный ремонт АУ ДО «СШ «Атал» Козловского МО ЧР</t>
  </si>
  <si>
    <t>Капитальный ремонт спортивного зала Андреево-Базарского Дома культуры</t>
  </si>
  <si>
    <t>Реконструкция и обустройство спортивной площадки «Юность»</t>
  </si>
  <si>
    <t>Строительство универсального спортивного зала на территории Тугаевского территориального отдела</t>
  </si>
  <si>
    <t>Строительство универсальной хоккейной коробки 30х60 на территории МАУ ДО СШ «Кетне»</t>
  </si>
  <si>
    <t>Строительство спортивной площадки по подготовке и приему норм ВФСК «ГТО» в Асановском ТО</t>
  </si>
  <si>
    <t>Строительство спортивной площадки по подготовке и приему норм ВФСК «ГТО» в Полевосундырском ТО</t>
  </si>
  <si>
    <t>Строительство спортивной площадки по подготовке и приему норм ВФСК «ГТО» в Урмаевском ТО</t>
  </si>
  <si>
    <t xml:space="preserve"> </t>
  </si>
  <si>
    <t xml:space="preserve">Благоустройство территории  МБО ДО «Спортивная школа» Красноармейского муниципального округа </t>
  </si>
  <si>
    <t xml:space="preserve"> местный бюджет,   ПСД имеется</t>
  </si>
  <si>
    <t>включен в стратегию социально-экономи­ческого развития Мариинско-Посадского муниципального округа ЧР до 2035 г. </t>
  </si>
  <si>
    <t>Реконструкция стадиона по пер. Школьный, д. 6 в с. Порецкое Порецкого муниципального округа Чувашской Республики</t>
  </si>
  <si>
    <t>Трибуна на 100 посадочных мест</t>
  </si>
  <si>
    <t>Республиканский и местный бюджеты, имеется ПСД и положительное заключение госэкспертизы</t>
  </si>
  <si>
    <t>Капитальный ремонт стадиона «Поречье» в с. Порецкое Порецкого муниципального округа Чувашской Республики</t>
  </si>
  <si>
    <t>Трибуна на 700 посадочных мест</t>
  </si>
  <si>
    <t>Наличие проекта в Стратегии социально экономического развития Порецкого муниципального округа до 2035 года</t>
  </si>
  <si>
    <t>Устройство навеса в каркасном исполнении над трибунами стадиона «Поречье» в с. Порецкое Порецкого муниципального округа Чувашской Республики</t>
  </si>
  <si>
    <t>Суточная пропускная способность  131 чел.</t>
  </si>
  <si>
    <t>Республиканский и местный бюджеты, ПСД требует разработки</t>
  </si>
  <si>
    <t>Строительство лыжной базы на стадионе «Сура» в с. Порецкое Порецкого муниципального округа Чувашской Республики</t>
  </si>
  <si>
    <t>100 чел.</t>
  </si>
  <si>
    <t>Республиканский и местный бюджеты, требуется разработка ПСД</t>
  </si>
  <si>
    <t>Строительство беговых дорожек, трибун, спортивных площадок и проездов на территории стадиона п. Урмары</t>
  </si>
  <si>
    <t>МБ, имеется необходимость ПСД</t>
  </si>
  <si>
    <t>Капитальный ремонт зданий Дома спорта и ФСК «Илем»</t>
  </si>
  <si>
    <t xml:space="preserve">Строительство хоккейной площадки </t>
  </si>
  <si>
    <t>Строительство спортивной  площадки в д. Шихабылово</t>
  </si>
  <si>
    <t>Строительство хоккейной площадки в д. Арабоси</t>
  </si>
  <si>
    <t xml:space="preserve">Строительство здания по занятию самбо </t>
  </si>
  <si>
    <t>Строительство велосипедной трассы маунтинбайка и велосипедного кросса в п. Урмары</t>
  </si>
  <si>
    <t>Капитальный ремонт МАУ ДО «Спортивная школа» Чебоксарского муниципального округа Чувашской Республики, п. Кугеси, ул. Советская 76,4</t>
  </si>
  <si>
    <t>Строительство универсальной спортивной площадки п. Кугеси, ул. Советская 76А Чувашской Республики</t>
  </si>
  <si>
    <t>Строительство ФОКОТ в п. Новое Атлашево по ул. Набережная, 29, Атлашевский ТО</t>
  </si>
  <si>
    <t>Устройство универсальной спортивной площадки в с. Янгильдино, Кшаушский ТО</t>
  </si>
  <si>
    <t>ПСД есть</t>
  </si>
  <si>
    <t>Устройство универсальной спортивной площадки в д. Курмыши, Кшаушский ТО</t>
  </si>
  <si>
    <t>Текущий ремонт бассейна и помещений МАУ ДО «Спортивная школа «Улап» по адресу: Чувашская Республика, Чебоксарский муниципальный округ, п.Кугеси, ул.Советская, д.37</t>
  </si>
  <si>
    <t>Укрепление материально-технической базы, увеличение доли числа жителей систематически занимающихся спортом, продолжительности жизни,  доли населения в сдаче нормативов ГТО.</t>
  </si>
  <si>
    <t>Строительство «Павильон  переодевания  для  хоккеистов»</t>
  </si>
  <si>
    <t>50 кв.м</t>
  </si>
  <si>
    <t>Капитальный ремонт МАУ ДО «Спортивная школа «Туслах»</t>
  </si>
  <si>
    <t>80х50</t>
  </si>
  <si>
    <t>Пристрой модульный спортивный  зал к МАУ ДО «Спортивная школа» Туслах»</t>
  </si>
  <si>
    <t>1200 кв.м</t>
  </si>
  <si>
    <t> Капитальный ремонт футбольного поля (Стадион «Труд»)</t>
  </si>
  <si>
    <t>РБ+МБ. Имеется необходимость разработки ПСД</t>
  </si>
  <si>
    <t>Текущий ремонт МАУ ДО «СШ «Олимп»</t>
  </si>
  <si>
    <r>
      <t xml:space="preserve">"Капитальный ремонт </t>
    </r>
    <r>
      <rPr>
        <sz val="9"/>
        <color theme="1"/>
        <rFont val="Times New Roman"/>
        <family val="1"/>
        <charset val="204"/>
      </rPr>
      <t>фасада з</t>
    </r>
    <r>
      <rPr>
        <sz val="9"/>
        <rFont val="Times New Roman"/>
        <family val="1"/>
        <charset val="204"/>
      </rPr>
      <t>дания стадиона "Труд" МАОУ ДО "СШ"</t>
    </r>
  </si>
  <si>
    <t>Создание современных комфортных условий с целью предоставления качественных  услуг в сфере физической культуры и спорта в соответствии с современными требованиями.</t>
  </si>
  <si>
    <t>"Капитальный ремонт спортивного зада "Школа бокса" МАОУ ДО "СШ"</t>
  </si>
  <si>
    <t>"Текущий ремонт чаши бассейна МАУ ДО "СШ "Олимп"</t>
  </si>
  <si>
    <t>Строительство футбольного поля с искусственным покрытием в г. Ядрин</t>
  </si>
  <si>
    <t>местный бюджет,  есть необходимость в разработке ПСД</t>
  </si>
  <si>
    <t>Есть юношеская, молодежная и взрослая команды по футболу, но МАОУ «СШ «Присурье» не имеет современного футбольного поля с искусственным покрытием.  Имеющийся стадион в г. Ядрин морально не соответствует техническим требованиям и возможностям для проведения соревнований (год постройки — 1973 г.)</t>
  </si>
  <si>
    <t xml:space="preserve">Капитальный ремонт систем пожарной сигнализации, устройство огнезащиты металлических конструкций здания культурно-спортивного центра «Выла» с. Николаевское </t>
  </si>
  <si>
    <t>республиканский бюджет Чувашской Республики и местный бюджет,есть ПСД и положительное заключение</t>
  </si>
  <si>
    <t>Строительство спортивно-оздоровительного комплекса с бассейном БУ «СШОР № 9 по плаванию» Минспорта Чувашии</t>
  </si>
  <si>
    <t>Строительство Дворца единоборств и игровых видов спорта</t>
  </si>
  <si>
    <t>Создание модульного спортивного сооружения в АУ ЧР ФОЦ «Белые камни» Мин­спорта Чувашии</t>
  </si>
  <si>
    <t xml:space="preserve">Реконструкция футбольного поля БУ «СШ по футболу» Мин­спорта Чувашии, стадион «Труд», г. Чебоксары, ул. Гладкова, владение 1 </t>
  </si>
  <si>
    <t>Строительство трассы маунтинбайка в г. Чебоксары (2 этап строительства центра развития маунтинбайка в г. Чебоксары) при БУ «СШОР № 7 имени В. Ярды» Минспорта Чувашии</t>
  </si>
  <si>
    <t>Строительство физкультурно-оздоровительного комплекса с плавательным бассейном АУ Чувашии «ФОЦ «Росинка» Мин­спорта Чувашии по адресу: Чувашская Республика, г. Чебоксары, Московский район, Заволжье</t>
  </si>
  <si>
    <t xml:space="preserve">Техническое оснащение биатлонного центра </t>
  </si>
  <si>
    <t>Создание гостиничного комплекса для спортсменов</t>
  </si>
  <si>
    <t>Федеральный бюджет, Республиканский бюджет Чувашской Республики</t>
  </si>
  <si>
    <t xml:space="preserve">Строительство легкоатлетического манежа и гостиницы в г. Чебоксары </t>
  </si>
  <si>
    <t>2026-2029</t>
  </si>
  <si>
    <t>Федеральный бюджет, республиканский бюджет Чувашской Республики</t>
  </si>
  <si>
    <t>Средняя общеобразовательная школа на 1400 ученических мест поз. 2.35 в микрорайоне № 2 жилого района «Новый город» города Чебоксары Чувашской Республики</t>
  </si>
  <si>
    <t>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t>
  </si>
  <si>
    <t>Средняя общеобразовательная школа на 1100 мест в 14 микрорайоне НЮР, г. Чебоксары</t>
  </si>
  <si>
    <t xml:space="preserve">Детское дошкольное учреждение на 340 мест поз. 5.14 в микрорайоне № 5 жилого района «Новый город» г. Чебоксары </t>
  </si>
  <si>
    <t>Модернизация пищеблоков в дошкольных образовательных организациях города Чебоксары</t>
  </si>
  <si>
    <t>Проведение работ в целях обеспечения противопожарной безопасности (установка АПС) в дошкольных образовательных организациях города Чебоксары</t>
  </si>
  <si>
    <t xml:space="preserve">ПСД имеется </t>
  </si>
  <si>
    <t>Увеличение доли государственных (муниципаль­ных) общеобразовательных организаций, соответствующих современным требованиям обучения, в общем количестве государственных (муниципальных) общеобразовательных организаций</t>
  </si>
  <si>
    <t xml:space="preserve">Школа на 1500 мест в микрорайоне "Университетский-2" СЗР г. Чебоксары </t>
  </si>
  <si>
    <t>НП "Молодежь и дети"</t>
  </si>
  <si>
    <t>2023-2025</t>
  </si>
  <si>
    <t>Улучшение доступности школьного образования</t>
  </si>
  <si>
    <t>Реконструкция объекта незавершенного строительства под учебно-производственный комплекс Чебоксарского техникума строительства и городского хозяйства, по адресу: г. Чебоксары, ул. Ильбекова, д. 6</t>
  </si>
  <si>
    <t>Создание современных учебных и производственных площадей для студентов строительных специальностей</t>
  </si>
  <si>
    <t>Модернизация территорий МБОУ "СОШ № 7 имени Олега Беспалова" (2025 год)</t>
  </si>
  <si>
    <t xml:space="preserve">республиканский бюджет Чувашской Республики, местный бюджет, ПСД имеется </t>
  </si>
  <si>
    <t xml:space="preserve">объем финансирования, млн. рублей </t>
  </si>
  <si>
    <t>Модернизация территорий МБОУ "СОШ № 10"  г. Чебоксары (2025 год)</t>
  </si>
  <si>
    <t>Модернизация территорий МБОУ "СОШ № 12"  г. Чебоксары (2025 год)</t>
  </si>
  <si>
    <t>Модернизация территорий МБОУ "СОШ № 23"  г. Чебоксары (2025 год)</t>
  </si>
  <si>
    <t>Модернизация территорий МБОУ "СОШ № 24"  г. Чебоксары (2025 год)</t>
  </si>
  <si>
    <t>Модернизация территорий МБОУ "СОШ № 28"  г. Чебоксары (2025 год)</t>
  </si>
  <si>
    <t xml:space="preserve"> Модернизация территорий МБОУ "СОШ № 30 "  г. Чебоксары (2025 год)</t>
  </si>
  <si>
    <t>Модернизация территорий МБОУ "СОШ № 38"  г. Чебоксары (2025 год)</t>
  </si>
  <si>
    <t>Модернизация территорий МБОУ "СОШ № 50"  г. Чебоксары (2025 год)</t>
  </si>
  <si>
    <t>Капитальный ремонт здания блока "А" МАОУ ДО "ДДЮТ" г. Чебоксары по адресу: г. Чебоксары, Президентский бульвар, д. 14</t>
  </si>
  <si>
    <t>республиканский бюджет Чувашской Республики, местный бюджет, псд разработано, получено  заключение государственной экспертизы № 21-1-1-2-043349-2025  от 28.07.2025</t>
  </si>
  <si>
    <t>Объем финансирования, млн. руб.</t>
  </si>
  <si>
    <t>Увеличение доли государственных (муниципальных) общеобразовательных организаций, соответствующих современным требованиям обучения, в общем количестве государственных (муниципальных) общеобразовательных организаций</t>
  </si>
  <si>
    <t>Капитальный ремонт здания МБОУ "СОШ №22" г. Чебоксары  (2025 год)</t>
  </si>
  <si>
    <t xml:space="preserve">федеральный бюджет, республиканский бюджет Чувашской Республики,  разработана сметная документация, которая получила положительное заключение государственной экспертизы </t>
  </si>
  <si>
    <t>Капитальный ремонт здания МБОУ "Гимназия № 4" г. Чебоксары  (2025 год)</t>
  </si>
  <si>
    <t>Капитальный ремонт здания МБОУ "Лицей  №44" г. Чебоксары  (2025 год)</t>
  </si>
  <si>
    <t>Капитальный ремонт здания МБОУ "СОШ №7" г. Чебоксары  (2026 год)</t>
  </si>
  <si>
    <t>Капитальный ремонт здания МБОУ "СОШ №2" г. Чебоксары  (2026 год)</t>
  </si>
  <si>
    <t>Капитальный ремонт здания МБОУ "СОШ № 3" г. Чебоксары   (2026 год)</t>
  </si>
  <si>
    <t>Капитальный ремонт здания МБОУ "СОШ № 18" г. Чебоксары  (2026 год)</t>
  </si>
  <si>
    <t>Капитальный ремонт здания МБОУ "СОШ № 19" г. Чебоксары  (2026 год)</t>
  </si>
  <si>
    <t>Капитальный ремонт здания МБОУ "СОШ № 20" г. Чебоксары  (2026 год)</t>
  </si>
  <si>
    <t>Капитальный ремонт здания МБОУ "СОШ № 35" г. Чебоксары  (2026 год)</t>
  </si>
  <si>
    <t xml:space="preserve"> Капитальный ремонт здания МБОУ "СОШ № 36" г. Чебоксары  (2026 год)</t>
  </si>
  <si>
    <t>Капитальный ремонт здания МБОУ "СОШ № 37" г. Чебоксары  (2026 год)</t>
  </si>
  <si>
    <t>Капитальный ремонт здания МБОУ "СОШ № 42" г. Чебоксары  (2026 год)</t>
  </si>
  <si>
    <t>Капитальный ремонт здания МБОУ "СОШ № 49" г. Чебоксары</t>
  </si>
  <si>
    <t>Капитальный ремонт здания МБОУ "СОШ № 55" г. Чебоксары  (2026 год)</t>
  </si>
  <si>
    <t>Капитальный ремонт здания МБОУ "СОШ № 56" г. Чебоксары (2026 год)</t>
  </si>
  <si>
    <t>Капитальный ремонт здания МАОУ "СОШ № 59" г. Чебоксары  (2026 -2027)</t>
  </si>
  <si>
    <t>Капитальный ремонт здания МБОУ "СОШ № 60" г. Чебоксары  (2026 год)</t>
  </si>
  <si>
    <t>Капитальный ремонт здания МАОУ "СОШ № 61" г. Чебоксары  (2026 год)</t>
  </si>
  <si>
    <t xml:space="preserve">Капитальный ремонт здания МБОУ "СОШ № 64"  корпус 2 г. Чебоксары </t>
  </si>
  <si>
    <t>Капитальный ремонт здания МБОУ "Гимназия № 1" г. Чебоксары  (2026 год)</t>
  </si>
  <si>
    <t>Капитальный ремонт здания МБОУ "Гимназия №  46" г. Чебоксары  (2026 год)</t>
  </si>
  <si>
    <t>Капитальный ремонт здания МБОУ "СОШ № 11" г. Чебоксары (2027 год)</t>
  </si>
  <si>
    <t>Капитальный ремонт здания МБОУ "СОШ № 33" г. Чебоксары (2027 год)</t>
  </si>
  <si>
    <t>Капитальный ремонт здания МБОУ "СОШ № 41" г. Чебоксары (2027 год)</t>
  </si>
  <si>
    <t>Капитальный ремонт здания МБОУ "СОШ № 43" г. Чебоксары (2027 год)</t>
  </si>
  <si>
    <t>Капитальный ремонт здания МБОУ "СОШ № 47" г. Чебоксары (2027 год)</t>
  </si>
  <si>
    <t>Капитальный ремонт здания МБОУ "СОШ № 53" г. Чебоксары (2027 год)</t>
  </si>
  <si>
    <t>Капитальный ремонт здания МБОУ "СОШ № 57" г. Чебоксары (2027 год)</t>
  </si>
  <si>
    <t>Оснащение объекта после капитального ремонта здания МБОУ "СОШ №22" г. Чебоксары  (2025 год)</t>
  </si>
  <si>
    <t>федеральный бюджет, республиканский бюджет Чувашской Республики, не требуется</t>
  </si>
  <si>
    <t>Оснащение объекта после капитального ремонта здания МБОУ "Гимназия № 4" г. Чебоксары  (2025 год)</t>
  </si>
  <si>
    <t>Оснащение объекта после капитального ремонта здания МБОУ "Лицей  №44" г. Чебоксары  (2025 год)</t>
  </si>
  <si>
    <t>Оснащение объекта после капитального ремонта здания МБОУ "СОШ №2" г. Чебоксары  (2026 год)</t>
  </si>
  <si>
    <t>Оснащение объекта после капитального ремонта здания МБОУ "СОШ № 3" г. Чебоксары   (2026 год)</t>
  </si>
  <si>
    <t>Оснащение объекта после капитального ремонта здания МБОУ "СОШ № 18" г. Чебоксары  (2026 год)</t>
  </si>
  <si>
    <t>Оснащение объекта после капитального ремонта здания МБОУ "СОШ № 19" г. Чебоксары  (2026 год)</t>
  </si>
  <si>
    <t>Оснащение объекта после капитального ремонта здания МБОУ "СОШ № 20" г. Чебоксары  (2026 год)</t>
  </si>
  <si>
    <t>Оснащение объекта после капитального ремонта здания МБОУ "СОШ № 35" г. Чебоксары  (2026 год)</t>
  </si>
  <si>
    <t>Оснащение объекта после капитального ремонта здания МБОУ "СОШ № 36" г. Чебоксары  (2026 год)</t>
  </si>
  <si>
    <t>Оснащение объекта после капитального ремонта здания МБОУ "СОШ № 37" г. Чебоксары  (2026 год)</t>
  </si>
  <si>
    <t>Оснащение объекта после капитального ремонта зданияМБОУ "СОШ № 42" г. Чебоксары  (2026 год)</t>
  </si>
  <si>
    <t>Оснащение объекта после капитального ремонта здания МБОУ "СОШ № 49" г. Чебоксары</t>
  </si>
  <si>
    <t>Оснащение объекта после капитального ремонта здания МБОУ "СОШ № 55" г. Чебоксары  (2026 год)</t>
  </si>
  <si>
    <t>Оснащение объекта после капитального ремонта здания МБОУ "СОШ № 56" г. Чебоксары (2026 год)</t>
  </si>
  <si>
    <t>Оснащение объекта после капитального ремонта здания МАОУ "СОШ № 59" г. Чебоксары  (2026 -2027)</t>
  </si>
  <si>
    <t>Оснащение объекта после капитального ремонта здания МБОУ "СОШ № 60" г. Чебоксары  (2026 год)</t>
  </si>
  <si>
    <t>Оснащение объекта после капитального ремонта здания МАОУ "СОШ № 61" г. Чебоксары  (2026 год)</t>
  </si>
  <si>
    <t xml:space="preserve">Оснащение объекта после капитального ремонта здания МБОУ "СОШ № 64"  корпус 2 г. Чебоксары </t>
  </si>
  <si>
    <t>Оснащение объекта после капитального ремонта здания МБОУ "Гимназия № 1" г. Чебоксары  (2026 год)</t>
  </si>
  <si>
    <t>Оснащение объекта после капитального ремонта здания МБОУ "Гимназия №  46" г. Чебоксары  (2026 год)</t>
  </si>
  <si>
    <t>Оснащение объекта после капитального ремонта здания МБОУ "СОШ № 11" г. Чебоксары (2027 год)</t>
  </si>
  <si>
    <t>Оснащение объекта после капитального ремонта здания МБОУ "СОШ № 33" г. Чебоксары (2027 год)</t>
  </si>
  <si>
    <t>Оснащение объекта после капитального ремонта здания МБОУ "СОШ № 41" г. Чебоксары (2027 год)</t>
  </si>
  <si>
    <t>Оснащение объекта после капитального ремонта здания МБОУ "СОШ № 43" г. Чебоксары (2027 год)</t>
  </si>
  <si>
    <t>Оснащение объекта после капитального ремонта здания МБОУ "СОШ № 47" г. Чебоксары (2027 год)</t>
  </si>
  <si>
    <t>Оснащение объекта после капитального ремонта здания МБОУ "СОШ № 53" г. Чебоксары (2027 год)</t>
  </si>
  <si>
    <t>Оснащение объекта после капитального ремонта здания МБОУ "СОШ № 57" г. Чебоксары (2027 год)</t>
  </si>
  <si>
    <t>Капитальный ремонт фасада кирпичного перехода литер А2 здания МАОУ «Лицей №4 Героя РФ Шалаева Р.Е.» г. Чебоксары по адресу: г. Чебоксары, ул. Гражданская, д.54</t>
  </si>
  <si>
    <t xml:space="preserve">Государственная программа Российской Федерации «Развитие образования» </t>
  </si>
  <si>
    <t xml:space="preserve"> республиканский бюджет Чувашской Республики</t>
  </si>
  <si>
    <t>Поставка и установка некапитальных объектов "Быстровозводимые корпуса в МБОУДО "ДОЛ "Волна" г. Чебоксары  для отдыха детей и их оздоровления"</t>
  </si>
  <si>
    <t xml:space="preserve"> при выполнии работ 250  детей  в смену ( за летнию оздоровительную кампанию 6 смен, таким образом 1500 детей)</t>
  </si>
  <si>
    <t>федеральный бюджет, республиканский бюджет Чувашской Республики, на стадии проектирования со сроком до  февраля  2026</t>
  </si>
  <si>
    <t>Оснащение  детского сада «Асам» на 340 мест в мкр. "Новый город"</t>
  </si>
  <si>
    <t>республиканский бюджет Чувашской Республики, местный бюджет, не требуется</t>
  </si>
  <si>
    <t>Увеличение доли государственных (муниципальных) дошкольных образовательных организаций, соответствующих современным требованиям обучения, в общем количестве государственных (муниципальных) общеобразовательных организаций</t>
  </si>
  <si>
    <t>МАО ДООЛ «Звездочка»</t>
  </si>
  <si>
    <t>Науиональный проект «Образование»</t>
  </si>
  <si>
    <t>450 детей в смену</t>
  </si>
  <si>
    <t>ФБ
 ПСД в разработке</t>
  </si>
  <si>
    <t>Капитальный ремонт здания МБОУ «СОШ № 16» г. Новочебоксарск по адресу: Чувашская Республика,  г. Новочебок­сарск, ул. Семенова, д. 25А</t>
  </si>
  <si>
    <t>Национальный проект  «Образование»</t>
  </si>
  <si>
    <t>ФБ+РБ, ПСД имеется</t>
  </si>
  <si>
    <t>Капитальный ремонт МБДОУ «Детский сад №13 «Теремок» по адресу: Чувашская республика, г. Новочебоксарск, ул. Комсомоль­ская, д. 13</t>
  </si>
  <si>
    <t>Региональная программа  «Укрепление материально-технической базы муниципальных образовательных организаций (в части модернизации инфраструктуры)  в рамках государственной программы Чувашской Республики «Развитие образования» </t>
  </si>
  <si>
    <t>Капитальный ремонт  МБОУ «СОШ№ 14» по адресу: Чувашская Республика,  г. Новочебоксарск, ул. Семенова, д. 25</t>
  </si>
  <si>
    <t>Национальный проект  «Развитие образования»</t>
  </si>
  <si>
    <t>Капитальный ремонт  МБОУ «СОШ№ 8» по адресу: Чувашская Республика,  г. Новочебоксарск, ул. Солнечная, д. 14</t>
  </si>
  <si>
    <t>Капитальный ремонт МБДОУ  «Детский сад  № 4  «Аленушка» по адресу: Чувашская Республика, г. Новочебоксарск,  ул. Ж. Крутовой, д. 7</t>
  </si>
  <si>
    <t>Капитальный ремонт МБДОУ  «Детский сад  № 12  «Золотой ключик»по адресу: Чувашская Республика, г. Новочебок­сарск, ул. Советская, д. 32</t>
  </si>
  <si>
    <t>Капитальный ремонт МБДОУ  «Детский сад  № 5  «Цветик-самоцветик»по адресу: Чувашская Республика, г. Новочебоксарск, пер. Химиков, д. 10</t>
  </si>
  <si>
    <t>«Благоустройство территории МБОУ «СОШ № 13» г. Новоче­бок­сарск по адресу: Чувашская Республика,  г. Новочебок­сарск, ул. Первомайская, д. 45</t>
  </si>
  <si>
    <t>Региональная программа  «Укрепление материально-технической базы муниципальных образовательных организаций (в части модернизации инфраструктуры)  в рамках государственной программы Чувашской Республики «Развитие образования»</t>
  </si>
  <si>
    <t>РБ+МБ, ПСД в разработке</t>
  </si>
  <si>
    <t> «Благоустройство территории МБОУ «Новочебоксарский кадетский лицей» по адресу: Чувашская Республика,  г. Новочебоксарск, ул. Пар­ковая, д. 7</t>
  </si>
  <si>
    <t xml:space="preserve">РБ+МБ
ПСД имеется
</t>
  </si>
  <si>
    <t>«Благоустройство территории МБОУ «СОШ № 16» г. Новоче­боксарск по адресу: Чувашская Республика,  г. Но­вочебок­сарск, ул. Семенова, д. 25А</t>
  </si>
  <si>
    <t>«Благоустройство прилегающей  территории МБОУ «СОШ № 14»  по адресу: Чувашская Республика,  г. Новочебоксарск, ул. Семенова, д. 25</t>
  </si>
  <si>
    <t>Детский сад на 220 мест (поз. 26) в IX микрорайоне Западного жилого района города Новочебоксарска</t>
  </si>
  <si>
    <t>региональный проект </t>
  </si>
  <si>
    <t xml:space="preserve">Строительство объекта «Общеобразовательная школа на 1100 мест по адресу: ул. Воинов-интернационалистов в  IX мкр. Западного жилого района города Новочебоксарск Чувашской Республики» </t>
  </si>
  <si>
    <t>Оснащение МБДОУ "Детский сад № 13 Теремок"</t>
  </si>
  <si>
    <t>Минобразования Чувашии</t>
  </si>
  <si>
    <t>Оснащение МБОУ "СОШ 16"</t>
  </si>
  <si>
    <t>Государственная программа "Развитие оразования"</t>
  </si>
  <si>
    <t>Капитальный ремонт бассейна МБОУ "СОШ 9"</t>
  </si>
  <si>
    <t>Оснащение МБОУ "СОШ 14"</t>
  </si>
  <si>
    <t>Оснащение МБОУ "СОШ 8"</t>
  </si>
  <si>
    <t>Капитальный ремонт и оснащение новым оборудованием здания МАОУ «Большевыльская СОШ им. братьев Семеновых»</t>
  </si>
  <si>
    <t>Государственная программа Российской Федерации «Развитие образования»</t>
  </si>
  <si>
    <t xml:space="preserve">Федеральный бюджет, республиканский бюджет Чувашской  Республики, ПСД имеется </t>
  </si>
  <si>
    <t>Долгосрочный план опорных населенных пунктов и прилегающих территорий</t>
  </si>
  <si>
    <t xml:space="preserve">Капитальный ремонт здания МБОУ «Питишевская СОШ» </t>
  </si>
  <si>
    <t xml:space="preserve">Федеральный бюджет, республиканский бюджет Чувашской Республики и местный бюджет Аликовского муниципального округа, ПСД имеется </t>
  </si>
  <si>
    <t xml:space="preserve">Капитальный ремонт здания МАОУ «Раскильдинская ООШ» </t>
  </si>
  <si>
    <t xml:space="preserve">Капитальный ремонт здания МАОУ «Чувашско-Сорминская СОШ» </t>
  </si>
  <si>
    <t>Федеральный бюджет, республиканский бюджет Чувашской Республики и местный бюджет Аликовского муниципального округа, ПСД имеется</t>
  </si>
  <si>
    <t xml:space="preserve">Капитальный ремонт здания МБОУ «Аликовская СОШ им. И.Я. Яковлева» </t>
  </si>
  <si>
    <t xml:space="preserve">Федеральный бюджет, республиканский бюджет Чувашской Республики и местный бюджет Аликовского муниципального округа, ПСД необходимо разработать </t>
  </si>
  <si>
    <t xml:space="preserve">Капитальный ремонт здания МБДОУ «Таутовский детский сад «Колосок» </t>
  </si>
  <si>
    <t>В Долгосрочных планах опорных населенных пунктов и прилегающих территорий. В государственной программе Чувашской Республики «Развитие образования»</t>
  </si>
  <si>
    <t>Капитальный ремонт МБОУ Кирская СОШ Алатырского МО</t>
  </si>
  <si>
    <t xml:space="preserve">Национальный проект, </t>
  </si>
  <si>
    <t>ФБ+РБ,ПСД имеется, положительное заключение № 21-1-1-2--025056 -2022 от 22.04.2022</t>
  </si>
  <si>
    <t xml:space="preserve">В Долгосрочных планах опорных населенных пунктов и прилегающих территорий. В государственной программе Чувашской Республики» Развитие образования» </t>
  </si>
  <si>
    <t xml:space="preserve">Капитальный ремонт МБОУ «Ахматовская СОШ» Алатырского муниципального округа Чувашской Республики </t>
  </si>
  <si>
    <t>ФБ+РБ, ПСД имеется, положительное заключение № 21-1-1-2-053546 -2022 от 02.08.2022</t>
  </si>
  <si>
    <t xml:space="preserve">Капитальный ремонт МБОУ «Новоайбесинская  СОШ» Алатырского муниципального округа Чувашской Республики </t>
  </si>
  <si>
    <t>ФБ+РБ, ПСД имеется, положительное заключение № 21-1-1-2-0504048 -2022 от 03.08.2022</t>
  </si>
  <si>
    <t>Благоустройство МБОУ «Алтышевская ООШ» Алатырского муниципального округа Чувашской Республики</t>
  </si>
  <si>
    <t>Положительного заключения ПСД нет</t>
  </si>
  <si>
    <t>Благоустройство МБОУ «Кирская СОШ» Алатырского муниципального округа Чувашской Республики</t>
  </si>
  <si>
    <t>РБ+МБ, ПСД имеется, положительное заключение  № 21-1-1-7-0601-2023 от 20.12.2023</t>
  </si>
  <si>
    <t>Благоустройство МБОУ «Ахматовская СОШ» Алатырского муниципального округа Чувашской Республики</t>
  </si>
  <si>
    <t>Благоустройство МБОУ «Новоайбесинская СОШ» Алатырского муниципального округа Чувашской Республики</t>
  </si>
  <si>
    <t>РБ+МБ, ПСД имеется, положительное заключение  № 21-1-1-7-0131-2024 от  01,02.2024</t>
  </si>
  <si>
    <t>Установка модульной котельной МБОУ «Атратская  СОШ» Алатырского муниципального округа</t>
  </si>
  <si>
    <t>Установка модульной котельной МБОУ «Алтышевская ООШ» Алатырского муниципального округа</t>
  </si>
  <si>
    <t>Установка модульной котельной МБОУ «Новоайбесинская  СОШ» Алатырского муниципального округа</t>
  </si>
  <si>
    <t>Установка модульной котельной МБОУ «Сойгинская   СОШ» Алатырского муниципального округа</t>
  </si>
  <si>
    <t>Капитальный ремонт МБДОУ «Детский сад № 1 «Теремок»</t>
  </si>
  <si>
    <t>Национальный проект «Образование», Региональный проект «Образование»</t>
  </si>
  <si>
    <t>ФБ, РБ, МБ Необходимо разработать ПСД</t>
  </si>
  <si>
    <t> Наличие проекта в ДПР</t>
  </si>
  <si>
    <t>Капитальный ремонт МБДОУ «Детский сад № 4 «Колокольчик»</t>
  </si>
  <si>
    <t>Капитальный ремонт МБДОУ «Детский сад № 5 «Березка»</t>
  </si>
  <si>
    <t>Капитальный ремонт МБДОУ «Детский сад № 6 «Колосок»</t>
  </si>
  <si>
    <t>Благоустройство территории МБДОУ «Детский сад № 8 «Звездочка»</t>
  </si>
  <si>
    <t>РБ, МБ Необходимо разработать ПСД</t>
  </si>
  <si>
    <t>Капитальный ремонт МБДОУ «Детский сад № 10 «Сказка»</t>
  </si>
  <si>
    <t>Капитальный ремонт МБДОУ «Детский сад № 14 «Родничок»</t>
  </si>
  <si>
    <t>Капитальный ремонт МБДОУ «Детский сад № 15 «Малыш»</t>
  </si>
  <si>
    <t>Капитальный ремонт МБОУ «СОШ № 2»</t>
  </si>
  <si>
    <t>ФБ, РБ, МБ, Разработано ПСД</t>
  </si>
  <si>
    <t>Благоустройство территории МБОУ «СОШ № 3»</t>
  </si>
  <si>
    <t>РБ, МБ, Разработано ПСД</t>
  </si>
  <si>
    <t>Капитальный ремонт МБОУ «Гимназия № 6»</t>
  </si>
  <si>
    <t>Капитальный ремонт МБОУ «СОШ № 7»</t>
  </si>
  <si>
    <t>Капитальный ремонт МБОУ «СОШ №9» (литер А, А1, А2)</t>
  </si>
  <si>
    <t>Капитальный ремонт МБОУ «СОШ № 11»</t>
  </si>
  <si>
    <t>Благоустройство прилегающей территории МБДОУ «Детский сад № 1 «Теремок» города Алатыря Чувашской Республики</t>
  </si>
  <si>
    <t>РБ, МБ, Необходимо разработать ПСД</t>
  </si>
  <si>
    <t>ФБ, РБ, МБ, Необходимо разработать ПСД</t>
  </si>
  <si>
    <t>Благоустройство прилегающей территории МБДОУ «Детский сад № 4 «Колокольчик» города Алатыря Чувашской Республики</t>
  </si>
  <si>
    <t>Благоустройство прилегающей территории МБДОУ «Детский сад № 5 «Березка» города Алатыря Чувашской Республики</t>
  </si>
  <si>
    <t>Благоустройство прилегающей территории МБДОУ «Детский сад № 6 «Колосок» города Алатыря Чувашской Республики</t>
  </si>
  <si>
    <t>Благоустройство прилегающей территории МБДОУ «Детский сад № 10 «Сказка» города Алатыря Чувашской Республики</t>
  </si>
  <si>
    <t>Благоустройство прилегающей территории МБДОУ «Детский сад № 14 «Родничок» города Алатыря Чувашской Республики</t>
  </si>
  <si>
    <t>Благоустройство прилегающей территории МБДОУ «Детский сад № 15 «Малыш» города Алатыря Чувашской Республики</t>
  </si>
  <si>
    <t>Благоустройство прилегающей территории муниципального бюджетного общеобразовательного учреждения «Средняя общеобразовательная школа № 2» города Алатыря Чувашской Республики</t>
  </si>
  <si>
    <t>Капитальный ремонт здания МБОУ «СОШ № 5 имени Героя Советского Союза А.М. Осипова» города Алатыря Чувашской Республики</t>
  </si>
  <si>
    <t>ФБ, РБ, Разработано ПСД</t>
  </si>
  <si>
    <t>Благоустройство прилегающей территории муниципального бюджетного общеобразовательного учреждения «Средняя общеобразовательная школа № 5 имени Героя Советского Союза А.М. Осипова» города Алатыря Чувашской Республики</t>
  </si>
  <si>
    <t>Благоустройство прилегающей территории  муниципального бюджетного общеобразовательного учреждения «Гимназия № 6 имени академика-кораблестроителя А.Н. Крылова» города Алатыря Чувашской Республики</t>
  </si>
  <si>
    <t>Благоустройство прилегающей территории  муниципального бюджетного общеобразовательного учреждения «Средняя общеобразовательная школа № 7 имени Героя Советского Союза З.И. Парфеновой» города Алатыря Чувашской Республики</t>
  </si>
  <si>
    <t>Благоустройство прилегающей территории муниципального бюджетного общеобразовательного учреждения «Средняя общеобразовательная школа № 9  имени Героя Советского Союза П.Г. Макарова» города Алатыря Чувашской Республики</t>
  </si>
  <si>
    <t>Благоустройство прилегающей территории муниципального бюджетного общеобразовательного учреждения «Средняя общеобразовательная школа № 11  имени Героя Советского Союза В.Ф. Ветвинского» города Алатыря Чувашской Республики</t>
  </si>
  <si>
    <t>Модернизация детского лагеря ДОЛ «Янтарный» </t>
  </si>
  <si>
    <t>Капитальный ремонт бассейна «Дельфин» МБОУ «Гимназия № 6 имени академика-кораблестроителя А.Н. Крылова»</t>
  </si>
  <si>
    <t>Строительство здания средней общеобразовательной школы на 300 мест в с. Чуварлеи Алатырского района Чувашской Республики</t>
  </si>
  <si>
    <t>Национальный проект "Молодежь и дети", региональный проект "Всё лучшее детям"</t>
  </si>
  <si>
    <t>РБ ЧР, ПСД имеется</t>
  </si>
  <si>
    <t>Оснащение отремонтированных зданий МБОУ Кирская СОШ Алатырского МО средствами обучения и воспитания в рамках реализации мероприятий по модернизации школьных систем образования</t>
  </si>
  <si>
    <t>ФБ, РБ ЧР</t>
  </si>
  <si>
    <t xml:space="preserve">Оснащение отремонтированных зданий общеобразовательных организаций средствами обучения и воспитания в рамках реализации мероприятий по модернизации школьных систем образования </t>
  </si>
  <si>
    <t xml:space="preserve">Строительство пристроя к МАОУ «Батыревская СОШ № 1» с актовым залом, хореографическим залом и отделением дополнительного образования. </t>
  </si>
  <si>
    <t>Проект Правительства Российской Федерации по развитию опорных населенных пунктов и прилегающих к ним территорий</t>
  </si>
  <si>
    <t>государственная программа РФ «Развитие образования», ПСД отсутствует</t>
  </si>
  <si>
    <t xml:space="preserve">В Долгосрочных планах развития опорных населенных пунктов и прилегающих территорий </t>
  </si>
  <si>
    <t>Капитальный ремонт здания МАОУ «Батыревская СОШ № 1»</t>
  </si>
  <si>
    <t>Строительство  на базе МАОУ «Батыревская СОШ № 1» спортивной  площадки  с безопасным покрытием, комбинированного поля для футбола и баскетбола с беговой дорожкой</t>
  </si>
  <si>
    <t>В Долгосрочных планах развития опорных населенных пунктов и прилегающих территорий</t>
  </si>
  <si>
    <t>Капитальный ремонт здания МАДОУ «Батыревский детский сад «Сказка» с  благоустройством территории</t>
  </si>
  <si>
    <t>Создание современных веранд и модульных архитектурных форм (МАФ) в соответствии с возрастом детей в МАДОУ «Батыревский детский сад «Сказка». Строительство  спортивной  площадки  с безопасным покрытием</t>
  </si>
  <si>
    <t>Капитальный ремонт здания детского сада МБДОУ «Батыревский детский сад «Василек»</t>
  </si>
  <si>
    <t>Строительство на базе МБДОУ «Батыревский детский сад «Василек» спортивной  площадки с безопасным покрытием</t>
  </si>
  <si>
    <t>государственная программа РФ «Развитие образования», ПСД имеется</t>
  </si>
  <si>
    <t>Капитальный ремонт здания  МБДОУ «Батыревский детский сад «Солнышко» с благоустройством  территории</t>
  </si>
  <si>
    <t>Строительство  на базе МБДОУ «Батыревский детский сад «Солнышко» спортивной  площадки с безопасным покрытием</t>
  </si>
  <si>
    <t>Реконструкция здания детского сада в с. Новое Ахпердино под начальную школу и детский сад со строительством спортзала</t>
  </si>
  <si>
    <t>Стратегия социально-экономического развития Чувашской Республики до 2035 года</t>
  </si>
  <si>
    <t>перечень инфраструктурных и социальных проектов, направленных на реа­лизацию Стратегии социально-экономического развития Чувашской Республики до 2035 года</t>
  </si>
  <si>
    <t>Стратегия социально-экономического развития Чувашской Республики до 2035 года</t>
  </si>
  <si>
    <t>Строительство нового  здания муниципального бюджетного общеобразовательного учреждения «Долгоостровская средняя общеобразовательная школа»</t>
  </si>
  <si>
    <t>перечень инфраструктурных и социальных проектов, направленных на ре-ализацию Стратегии социально-экономического развития Чувашской Республики до 2035 года</t>
  </si>
  <si>
    <t xml:space="preserve">Капитальный ремонт  здания муниципального бюджетного общеобразовательного учреждения «Норваш-Шигалинская средняя общеобразовательная школа» </t>
  </si>
  <si>
    <t>Реконструкция здания муниципального автономного общеобразовательного учреждения «Сугутская средняя общеобразовательная школа»  под размещение корпуса дошкольного учреждения</t>
  </si>
  <si>
    <t xml:space="preserve">Капитальный ремонт здания муниципального бюджетного общеобразовательного учреждения «Тойсинская средняя общеобразовательная школа» </t>
  </si>
  <si>
    <t xml:space="preserve">государственная программа РФ «Развитие образования», ПСД имеется </t>
  </si>
  <si>
    <t>Оснащение отремонтированных зданий МБОУ «Тарханская СОШ»</t>
  </si>
  <si>
    <t>Капитальный ремонт МБОУ "Норваш-Шигалинская СОШ" (крыша)</t>
  </si>
  <si>
    <t>Региональный проект "Новая школа". Включает строительство детских садов и школ, капитальный ремонт образовательных организаций. Стратегия социально-экономического развития Чувашской Республики до 2035 года</t>
  </si>
  <si>
    <t>имеется ПСД</t>
  </si>
  <si>
    <t>Стратегия социально-экономического развития Чувашской Республики до 2030 года</t>
  </si>
  <si>
    <t>Капитальный ремонт МБОУ "Тарханская СОШ"</t>
  </si>
  <si>
    <t>Модернизация территории образовательной организации Шыгырданский детский сад "Ромашка"</t>
  </si>
  <si>
    <t>Стратегия соиально-экономического развития Чувашской Республики до 2035 года</t>
  </si>
  <si>
    <t>Благоустройство МБОУ "Батыревская СОШ №2"</t>
  </si>
  <si>
    <t>Строительство пристроя на 400 мест МБОУ «Вурнарская СОШ № 1» им. И.Н. Никифорова» по адресу: Чувашская Республика, Вурнарский район, п. Вурнары, ул. Ленина, д. 56</t>
  </si>
  <si>
    <t>Капитальный ремонт здания МБОУ «Большеяушская СОШ им. Ф.И. Ашмарова»</t>
  </si>
  <si>
    <t>Государственная программа «Развитие образования»</t>
  </si>
  <si>
    <t>площадь здания –  1239,29 кв. м</t>
  </si>
  <si>
    <t xml:space="preserve">Разработка ПСД и получение положительной экспертизы. Получение заключения о соответствии санитарным правилам зданий, строений, сооружений, помещений, оборудования и иного имущества, необходимых для осуществления образовательной деятельности </t>
  </si>
  <si>
    <t>Благоустройство территории МБОУ «Большеяушская СОШ им. Ф.И. Ашмарова»</t>
  </si>
  <si>
    <t>Разработка ПСД и получение положительной экспертизы. Консолидированный бюджет</t>
  </si>
  <si>
    <t>Капитальный ремонт здания МБОУ «Санарпосинская СОШ»</t>
  </si>
  <si>
    <t>площадь здания – 754,37 кв. м</t>
  </si>
  <si>
    <t>Разработка ПСД и получение положительной экспертизы. Бюджеты всех уровней</t>
  </si>
  <si>
    <t>Благоустройство территории МБОУ «Санарпосинская СОШ»</t>
  </si>
  <si>
    <t>Строительство пристроя на 400 мест МБОУ «Вурнарская СОШ № 1 им. И.Н. Никифорова»</t>
  </si>
  <si>
    <t>Разработка ПСД и получение положительной экспертизы. Получение заключения о соответствии санитарным правилам зданий, строений, сооружений, помещений, оборудования и иного имущества, необходимых для осуществления образовательной деятельности. Консолидированный бюджет</t>
  </si>
  <si>
    <t>Капитальный ремонт МБДОУ «Детский сад № 3 «Ромашка» п. Вурнары Чувашской Республики</t>
  </si>
  <si>
    <t>769,19 кв.м.</t>
  </si>
  <si>
    <t>Капитальный ремонт МБДОУ «Детский сад № 6 «Сеспель» п. Вурнары Чувашской Республики</t>
  </si>
  <si>
    <t>1229 кв.м.</t>
  </si>
  <si>
    <t>Капитальный ремонт МБДОУ «Детский сад № 5 «Рябинка» п. Вурнары Чувашской Республики</t>
  </si>
  <si>
    <t>1309,67 кв.м.</t>
  </si>
  <si>
    <t>Благоустройство территории МБОУ «Янгорчинская СОШ»</t>
  </si>
  <si>
    <t>Строительство многофункционального здания («Центр молодежных инициатив»)</t>
  </si>
  <si>
    <t>Государственная программа Чувашской Республики «Молодежь Чувашской Республики»</t>
  </si>
  <si>
    <t xml:space="preserve">Разработка ПСД и прохождение государственной экспертизы за счет средств бюджета Вурнарского округа </t>
  </si>
  <si>
    <t>Благоустройство территории МБОУ «Калининская СОШ»</t>
  </si>
  <si>
    <t>Государственная программа Чувашской Республики "Развитие образования"</t>
  </si>
  <si>
    <t xml:space="preserve"> (РБ+МБ)</t>
  </si>
  <si>
    <t xml:space="preserve">государственная программа «Развитие образования»,  Модернизация </t>
  </si>
  <si>
    <t>Капитальный ремонт МБОУ «Климовская СОШ»</t>
  </si>
  <si>
    <t xml:space="preserve">Ибресинский муниципальный округ Чувашской Республики </t>
  </si>
  <si>
    <t xml:space="preserve"> наличие проектов в Долгосрочных планах опорных населенных пунктов и прилегающих территорий</t>
  </si>
  <si>
    <t>Капитальный ремонт МБДОУ «Ибресинский детский сад «Радуга»</t>
  </si>
  <si>
    <t>наличие проектов в государственных программах Чувашской Республики</t>
  </si>
  <si>
    <t>Благоустройство территории МБОУ «Новочурашевская СОШ»</t>
  </si>
  <si>
    <t>необходимость в ПСД (разрабатывается)</t>
  </si>
  <si>
    <t>Капитальный ремонт МБОУ «Хормалинская СОШ»</t>
  </si>
  <si>
    <t>Капитальный ремонт МБОУ «Буинская СОШ»</t>
  </si>
  <si>
    <t>Оснащение МБОУ «Климовская СОШ»</t>
  </si>
  <si>
    <t xml:space="preserve">Строительство нового  корпуса к  МБОУ «Средняя общеобразовательная школа № 8»            </t>
  </si>
  <si>
    <t>государственная программа Чувашской Республики  «Развитие образования»</t>
  </si>
  <si>
    <t>РБ, МБ. ПСД отсутствует, необходимо.</t>
  </si>
  <si>
    <t>Капитальный ремонт МБОУ «Средняя общеобразовательная школа № 11 им. И.А. Кабалина»</t>
  </si>
  <si>
    <t>ФБ. ПСД-в наличии.</t>
  </si>
  <si>
    <t>Капитальный ремонт МБОУ «Средняя общеобразовательная школа № 5»</t>
  </si>
  <si>
    <t>ФБ. ПСД необходима.</t>
  </si>
  <si>
    <t xml:space="preserve">государственная программа РФ «Развитие образования» </t>
  </si>
  <si>
    <t>Капитальный ремонт МБОУ «Средняя общеобразовательная школа № 8»</t>
  </si>
  <si>
    <t xml:space="preserve">ФБ. ПСД нет, необходима </t>
  </si>
  <si>
    <t>Строительство стадиона на территории МАОУ « Средняя общеобразовательная школа № 3»</t>
  </si>
  <si>
    <t>РБ, МБ. ПСД имеется, необходима корректировка</t>
  </si>
  <si>
    <t>республиканский. бюджет ЧР</t>
  </si>
  <si>
    <t>Строительство пристроя к зданию МАОУ «Средняя общеобразовательная школа № 11 им. И.А. Кабалина»</t>
  </si>
  <si>
    <t xml:space="preserve">РБ. МБ.  ПСД нет, необходима </t>
  </si>
  <si>
    <t>Капитальный ремонт детских садов г.Канаш ЧР (МБДОУ «Детский сад № 8», МБДОУ «Детский сад  № 11», МБДОУ «Детский сад № 17»)</t>
  </si>
  <si>
    <t>Капитальный ремонт детских садов г.Канаш ЧР (МБДОУ «Детский сад № 7», МБДОУ «Детский сад  № 15», МБДОУ «Детский сад № 16»)</t>
  </si>
  <si>
    <t>государственная программа ЧР «Развитие образования»</t>
  </si>
  <si>
    <t>Капитальный ремонт детских садов г.Канаш ЧР (МБДОУ «Детский сад № 9», МБДОУ «Детский сад  № 13», МБДОУ «Детский сад № 14»)</t>
  </si>
  <si>
    <t>ФБ. ПСД нет, необходима</t>
  </si>
  <si>
    <t>Капитальный ремонт детских садов г.Канаш ЧР (МБДОУ «Детский сад № 2», МБДОУ «Детский сад  № 5», МБДОУ «Детский сад №  12»)</t>
  </si>
  <si>
    <t>Капитальный ремонт спортивного зала МБУ ДО «Дом детского творчества»</t>
  </si>
  <si>
    <t xml:space="preserve">РБ. МБ. ПСД нет, необходима </t>
  </si>
  <si>
    <t>Благоустройство территорий дошкольных образовательных организаций (14 единиц)</t>
  </si>
  <si>
    <t>Благоустройство территорий МАОУ «Средняя общеобразовательная школа № 3», МБОУ «Средняя общеобразовательная школа № 1»,  МАОУ «СОШ № 11», МБОУ «Средняя общеобразовательная школа № 5», МАОУ «Средняя общеобразовательная школа № 8»</t>
  </si>
  <si>
    <t>Строительсвто детского оздоровительного лагеря «Спутник» на 160 мест</t>
  </si>
  <si>
    <t>Капитальный ремонт здания МБОУ «Малобикшихская СОШ» Канашского района Чувашской Республики, расположенной по адресу: Чувашская Республика, Канашский район, д. Малые Бикшихи, ул. Ка­нашская, д. 79»</t>
  </si>
  <si>
    <t xml:space="preserve">Федеральная программа «Модернизация школьной системы образования» </t>
  </si>
  <si>
    <t>Выполнение мероприятий по антитеррористической защищенности МБОУ «Малобикшихская СОШ» Канашского района Чувашской Республики</t>
  </si>
  <si>
    <t>Республиканский и местный бюджеты, ПСД нет</t>
  </si>
  <si>
    <t>Благоустройство территории  МБОУ «Малобикшихская СОШ» Канашского района Чувашской Республики</t>
  </si>
  <si>
    <t>Выполнение мероприятий по антитеррористической защищенности МБОУ «Сугайкасинская ООШ» Канашского района Чувашской Республики</t>
  </si>
  <si>
    <t>Благоустройство территории  МБОУ «Сугайкасинская ООШ» Канашского района Чувашской Республики</t>
  </si>
  <si>
    <t>Выполнение мероприятий по антитеррористической защищенности МБОУ «Сеспельская СОШ» Канашского района Чувашской Республики</t>
  </si>
  <si>
    <t>Благоустройство территории  МБОУ «Сеспельская СОШ» Канашского района Чувашской Республики</t>
  </si>
  <si>
    <t>Капитальный ремонт здания МБОУ «Атнашевская ООШ» Канашского района Чувашской Республики, расположенной по адресу: Чувашская Республика, Канашский район,  д. Атнашево, ул. Школьная,  д. 2-А</t>
  </si>
  <si>
    <t>Выполнение мероприятий по антитеррористической защищенности МБОУ «Атнашевская ООШ» Канашского района Чувашской Республики</t>
  </si>
  <si>
    <t>Благоустройство территории  МБОУ «Атнашевская ООШ» Канашского района Чувашской Республики</t>
  </si>
  <si>
    <t>«Блочно-модульная котельная для теплоснабжения МБДОУ «Большебикшихский детский сад «Надежда» с инженерными сетями по ул. Молодежная, д. 33а/1 в д. Большие Бикшихи Канашского района Чувашской Республики»</t>
  </si>
  <si>
    <t>Республиканский и местный бюджеты, ПСД имеется</t>
  </si>
  <si>
    <t>«Блочно-модуль­ная котельная для теплоснабжения МБОУ «Шибылгинская СОШ» с инженерными сетями по ул. Пионерская, д. 8 в с.Шибылги Канашского района Чувашской Республики»</t>
  </si>
  <si>
    <t>«Блочно-модульная котельная для теплоснабжения МБОУ «Большебикшихская СОШ» с инженерными сетями по ул.Советская, д. 6а в д.Большие Бикшихи Канашского района Чувашской Республики»</t>
  </si>
  <si>
    <t>Республиканский и местный бюджеты, ПСД на стадии разработки</t>
  </si>
  <si>
    <t>«Капитальный ремонт здания МБОУ «Сеспельская СОШ» Канашского района Чувашской Республики, расположенной по адресу: Чувашская Республика, Канашский район, д. Сеспель, ул. Школьная, д. 60»</t>
  </si>
  <si>
    <t>«Капитальный ремонт здания МБОУ «Сугайкасинская ООШ» Канашского района Чувашской Республики, расположенной по адресу: Чувашская Республика, Канашский район, д. Сугайкасы, ул. Сугай, д. 1»</t>
  </si>
  <si>
    <t xml:space="preserve">Капитальный ремонт основного  здания МАДОУ «Шихазанский детский сад № 1 «Искорка» по адресу: Чувашская Республика, Канашский район, с. Шихазаны, ул. 40 лет Победы, дом 29 </t>
  </si>
  <si>
    <t>Федеральный и республиканский бюджеты, ПСД в стадии разработки</t>
  </si>
  <si>
    <t>Капитальный ремонт здания МБДОУ «Малобикшихский д/с «Солнышко» Канашского района по адресу: Чувашская Республика,  Канашский район, д. Малые Бикшихи, ул. Канашская, д. 82</t>
  </si>
  <si>
    <t>Оснащение МБОУ «Средняя общеобразовательная школа № 11 им. И.А. Кабалина»</t>
  </si>
  <si>
    <t>700 обучающихся</t>
  </si>
  <si>
    <t xml:space="preserve">Федеральный и республиканский бюджеты. </t>
  </si>
  <si>
    <t>выполнено</t>
  </si>
  <si>
    <t>Оснащение МБОУ «Малобикшихская СОШ» Канашского района Чувашской Республики</t>
  </si>
  <si>
    <t>государственная программа Чувашской Республики «Развитие образования»</t>
  </si>
  <si>
    <t>Капитальный ремонт МБОУ "Шальтямская ООШ им.Е.Анисимова"Шальтямы</t>
  </si>
  <si>
    <t xml:space="preserve">Государственная  программа  Чувашской Республики «Развитие образования» </t>
  </si>
  <si>
    <t>Республиканский и местный бюджеты. ПСД есть</t>
  </si>
  <si>
    <t xml:space="preserve"> создание комфортных условий для учашихся</t>
  </si>
  <si>
    <t>Капитальный ремонт МБОУ «Андреево-Базарская СОШ»</t>
  </si>
  <si>
    <t xml:space="preserve">Национальный проект </t>
  </si>
  <si>
    <t>ПСД -2024</t>
  </si>
  <si>
    <t xml:space="preserve">Строительство школы выполнено в 1975 году. Здание  СОШ требуется капитальный ремонт. </t>
  </si>
  <si>
    <t>благоустройство территории МБОУ «Андреево-Базарская СОШ»</t>
  </si>
  <si>
    <t>ПСД -2025</t>
  </si>
  <si>
    <t xml:space="preserve">Строительство школы и территории выполнено в 1975 году. требуется благоустройство территории. </t>
  </si>
  <si>
    <t>Капитальный ремонт МБДОУ «Детский сад «Василек»</t>
  </si>
  <si>
    <t>Здание  СОШ введено в эксплуатацию в 1982 году,  капитального ремонта ни разу не было.</t>
  </si>
  <si>
    <t>благоустройство территории МБДОУ «Детский сад «Василек»</t>
  </si>
  <si>
    <t>Капитальный ремонт МАОУ «Козловская СОШ №2»</t>
  </si>
  <si>
    <t xml:space="preserve">Строительство школы начато в 1992 году. Здание  СОШ введено в эксплуатацию в 2006 году, требуется капитальный ремонт.  </t>
  </si>
  <si>
    <t>Капитальный ремонт МБОУ «Козловская СОШ №3»</t>
  </si>
  <si>
    <t>ПСД -2026</t>
  </si>
  <si>
    <t>Требуется ремонт кровли школы.</t>
  </si>
  <si>
    <t>Оснащение МБДОУ «Детский сад «Василек»</t>
  </si>
  <si>
    <t>Капитальный ремонт здания МБОУ «Полевошептаховская средняя общеобразовательная школа»</t>
  </si>
  <si>
    <t>НП</t>
  </si>
  <si>
    <t>государственная программа РФ «Развитие образования»</t>
  </si>
  <si>
    <t>Капитальный ремонт здания МБОУ «Старочелны-Сюрбеевская средняя общеобразовательная школа»</t>
  </si>
  <si>
    <t>Капитальный ремонт здания МБОУ «Починокинельская  средняя общеобразовательная школа»</t>
  </si>
  <si>
    <t>Капитальный ремонт здания МБОУ «Новомуратская  средняя общеобразовательная школа»</t>
  </si>
  <si>
    <t>Капитальный ремонт детского сада  при  МБОУ «Чичканская  средняя общеобразовательная школа»</t>
  </si>
  <si>
    <t>Строительство школы на 640 мест в с. Комсомольское на территории муниципального бюджетного общеобразовательного учреждения «Комсомольская средняя общеобразовательная школа № 2»</t>
  </si>
  <si>
    <t xml:space="preserve">Капитальный ремонт детского сада </t>
  </si>
  <si>
    <t>Капитальный ремонт здания МБДОУ детский сад № 1 «Колосок»</t>
  </si>
  <si>
    <t>Проектно-изыскательские работы «Строительство столовой МБОУ «Комсомольская
СОШ №1» по адресу: Чувашская Республика, Комсомольский мо, с. Комсомольское, ул.
Заводская, д. 50</t>
  </si>
  <si>
    <t>x</t>
  </si>
  <si>
    <t>социальная значимость</t>
  </si>
  <si>
    <t xml:space="preserve">Оснащение МБОУ «Новомуратская  средняя общеобразовательная школа» </t>
  </si>
  <si>
    <t>Национальный проект "Образование", Государственная программа
Чувашской Республики "Развитие образования"</t>
  </si>
  <si>
    <t>128 учащихся</t>
  </si>
  <si>
    <t>Капитальный ремонт МДОУ «Колосок»«</t>
  </si>
  <si>
    <t>Федеральная программа финансирования.  ПСД имеется</t>
  </si>
  <si>
    <t>Благоустройство МБДОУ «Колосок»</t>
  </si>
  <si>
    <t>Капитальный ремонт МБОУ «Мижеркассинская ООШ»</t>
  </si>
  <si>
    <t>Федеральная программа финансирования.</t>
  </si>
  <si>
    <t>БлагоустройствоМБОУ «Мижеркассинская ООШ»</t>
  </si>
  <si>
    <t>95% Респ.  5% мест.</t>
  </si>
  <si>
    <t>Капитальный ремонт МБОУ «Хозанкинская ООШ» дошкольная группа» Родничек»</t>
  </si>
  <si>
    <t>капремонт подвального помещения  МБОУ «Атнарская Сош»</t>
  </si>
  <si>
    <t>Источник финансирования ФБ, РБ. ПСД имеется</t>
  </si>
  <si>
    <t>Благоустройство МБОУ»Больше­атменская СОШ</t>
  </si>
  <si>
    <t xml:space="preserve">МБОУ «Атнарская СОШ» –   благоустройство территории здания школы </t>
  </si>
  <si>
    <t>МБДОУ «Детский сад «Ромашка» – капитальный ремонт здания</t>
  </si>
  <si>
    <t>МБДОУ «Детский сад «Ромашка» – благоустройство территории</t>
  </si>
  <si>
    <t>Источник финансирования ФБ, РБ. ПСД отсутствует</t>
  </si>
  <si>
    <t>Благоустройство футбольного поля МБОУ "Новоатайская СОШ"</t>
  </si>
  <si>
    <t>государственная программа РФ "Развитие образования"</t>
  </si>
  <si>
    <t>Источник финансирования ФБ,РБ. ПСД отсутствует</t>
  </si>
  <si>
    <t>Благоустройство детских площадок МБДОУ "Детскийц сад"Рябинушка"</t>
  </si>
  <si>
    <t>Капитальный ремонт МБДОУ «Детский сад «Чебурашка» Красноармейского муниципального округа Чувашской Республики</t>
  </si>
  <si>
    <t>Благоустройство территории МБДОУ «Детский сад «Чебурашка» Красноармейского муниципального округа Чувашской Республики</t>
  </si>
  <si>
    <t>Капитальный ремонт МБДОУ «Детский сад «Звездочка» Красноармейского муниципального округа Чувашской Республики</t>
  </si>
  <si>
    <t>Благоустройство территории МБДОУ «Детский сад «Звездочка» Красноармейского муниципального округа Чувашской Республики</t>
  </si>
  <si>
    <t>Ремонт внутренних помещений  МБУДО «Детский сад «Колосок» Красноармейского муниципального округа Чувашской Республики</t>
  </si>
  <si>
    <t xml:space="preserve"> Благоустройство территории МБУДО «Детский сад «Колосок» Красноармейского муниципального округа Чувашской Республики</t>
  </si>
  <si>
    <t>Капитальный ремонт МБОУ «Убеевская СОШ» с. Красноармейское Красноармейского муниципального округа Чувашской Республики</t>
  </si>
  <si>
    <t>Блочно-модуль­ная котельная для теплоснабжения МБОУ «Красноармейская СОШ» Красноармейского муниципального округа Чувашской Республики с инженерными сетями по ул. Ленина, д. 74-а в с. Красноармейское Красноармейского района Чувашской Республики</t>
  </si>
  <si>
    <t>Блочно-модульная котельная для теплоснабжения МБДОУ «Детский сад «Сеспель» Красноармейского муниципального округа Чувашской Республики с инженерными сетями по ул. Г. Степанова, д. 26 в с. Красноармейское Красноармейского района Чувашской Республики</t>
  </si>
  <si>
    <t>Протокол заседания Комиссии по отбору проектов комплексного развития сельских территорий или сельских агломераций, российских кредитных организаций и международных финансовых организаций в качестве уполномоченных банков, а также оценке эффективности использования субсидий, предоставляемых в рамках государственной программы Российской Федерации «Комплексное развитие сельских территорий» от 07.06.2024 №70</t>
  </si>
  <si>
    <t>Строительство бассейна по адресу: Чувашская Республика, Красноармейский муниципальный округ, с. Красноармейское, ул. Ленина, д. 39</t>
  </si>
  <si>
    <t>Плоскостное спортивное сооружение с волейбольной площадкой, дорожкой для прыжков в длину и секторами для метания мяча и толкания ядра.</t>
  </si>
  <si>
    <t>Спорт- норма жизни.</t>
  </si>
  <si>
    <t>ПСД отсутствует. За основу взят проект спортивной площадки МБОУ «СОШ им. К.Д. Ушинского»</t>
  </si>
  <si>
    <t>включен в стратегию социально-экономического развития Мариинско-Посадского муниципального округа ЧР до 2035 г. </t>
  </si>
  <si>
    <t>Реконструкция стадиона широкого профиля с добавлением волейбольной площадки, дорожки для прыжков в длину и секторов для метания мяча и толкания ядра.</t>
  </si>
  <si>
    <t>Спорт-норма жизни.</t>
  </si>
  <si>
    <t>ПСД на стадион имеется. ПСД на реконструкцию нет</t>
  </si>
  <si>
    <t xml:space="preserve">включен в стратегию социально-экономического развития Мариинско-Посадского муниципального округа ЧР до 2035 г. </t>
  </si>
  <si>
    <t>Капитальный ремонт МБОУ «Эльбарусовская СОШ»</t>
  </si>
  <si>
    <t>Национальный проект «Молодежь и дети»</t>
  </si>
  <si>
    <t xml:space="preserve">ФБ, РБ
</t>
  </si>
  <si>
    <t>в рамках реализации мероприятий по модернизации школьных систем  образования</t>
  </si>
  <si>
    <t>Оснащение  МБОУ «Эльбарусовская СОШ»</t>
  </si>
  <si>
    <t>Капитальный ремонт МБОУ «Приволжская СОШ»</t>
  </si>
  <si>
    <t>Оснащение  МБОУ «Приволжская ООШ»</t>
  </si>
  <si>
    <t>Капитальый ремонт здания МБОУ «Ярабайкасинская СОШ»</t>
  </si>
  <si>
    <t>НП «Образование»</t>
  </si>
  <si>
    <t>ПСД имеется Источник финансирования республиканский бюджет, местный бюджет</t>
  </si>
  <si>
    <t>государственная программа «Развитие образования»,  износ более 50 %, на контроле Прокуратуры Чувашии</t>
  </si>
  <si>
    <t>Благоустройство территории МБОУ Ярабайкасинская СОШ»</t>
  </si>
  <si>
    <t>необходима разработка ПСД (РБ+МБ)</t>
  </si>
  <si>
    <t>Капитальый ремонт здания МБОУ «Нискасинская СОШ»</t>
  </si>
  <si>
    <t>ПСД имеется (РБ+МБ)</t>
  </si>
  <si>
    <t>Капитальый ремонт здания МБОУ «Москакасинская СОШ»</t>
  </si>
  <si>
    <t>Износ здания более 50 %, наличие ПСД и положительного заключения госэкспертизы</t>
  </si>
  <si>
    <t>Благоустройство территории  МБОУ «Москакасинская СОШ»</t>
  </si>
  <si>
    <t>Положительное заключение, износ более 50%, государственная программа «Развитие образования»</t>
  </si>
  <si>
    <t>Капитальный ремонт здания МБОУ «Юськасинская СОШ»</t>
  </si>
  <si>
    <t>Капитальный ремонт здания МБОУ «Шатьмапосинская СОШ»</t>
  </si>
  <si>
    <t>Капитальный ремонт здания МБДОУ «Детский сад № 19 «Мечта»</t>
  </si>
  <si>
    <t>ПСД имеется (ФБ+РБ)</t>
  </si>
  <si>
    <t>Благоустройство территории МБДОУ «Детский сад № 19 «Мечта»</t>
  </si>
  <si>
    <t>Капитальный ремонт здания МБОУ «Моргаушская СОШ»</t>
  </si>
  <si>
    <t>Благоустройство территории МБДОУ «Детский сад № 3 «Солнышко»</t>
  </si>
  <si>
    <t>Капитальный ремонт МБОУ «Чуманкасинская СОШ»</t>
  </si>
  <si>
    <t>необходима разработка ПСД</t>
  </si>
  <si>
    <t>Благоустройство территории  МБОУ «Нискасинская СОШ»</t>
  </si>
  <si>
    <t>Благоустройство территории  МБОУ «Шатьмапосинская СОШ»</t>
  </si>
  <si>
    <t>Благоустройство территории  МБОУ «Моргаушская СОШ»</t>
  </si>
  <si>
    <t xml:space="preserve">Строительство «Зимнего сада» на территории МБОУ «Большесундырская СОШ им. В.А. Верендеева» </t>
  </si>
  <si>
    <t>Долгосрочный план развития ОНП и прилегающих территорий</t>
  </si>
  <si>
    <t xml:space="preserve">Капитальный ремонт здания МБДОУ «Детскй сад № 27 «Путене» </t>
  </si>
  <si>
    <t xml:space="preserve">Благоустройство территории МБДОУ «Детский сад № 27 «Путене» </t>
  </si>
  <si>
    <t>Обустройство спортивной площадки в д.  Москакасы</t>
  </si>
  <si>
    <t>НП «Демография» РП «Спорт – норма жизни»</t>
  </si>
  <si>
    <t>Строительство  на базе МБОУ «Моргаушская СОШ» футбольного поля с безопасным покрытием</t>
  </si>
  <si>
    <t xml:space="preserve">Капитальный ремонт здания МАУ ДО СШ «Сывлах» </t>
  </si>
  <si>
    <t xml:space="preserve">Капитальный ремонт МБОУ «Сятракасинская СОШ» </t>
  </si>
  <si>
    <t xml:space="preserve"> ПСД имеется, положительное заключение имеется</t>
  </si>
  <si>
    <t>Строительство детского сада на 160 мест в д. Москакасы</t>
  </si>
  <si>
    <t>Оснащение МБОУ "Юськасинская СОШ"</t>
  </si>
  <si>
    <t>Износ здания по справке МУП "БТИ" от 05.02.2021г. №26 составляет 52%, наличие ПСД и положительного заключения госэксперизы</t>
  </si>
  <si>
    <t>Оснащение МБОУ "Сятракасинская СОШ"</t>
  </si>
  <si>
    <t>Износ здания составляет более 50%. Проведено благоустройство территории в 2024 году</t>
  </si>
  <si>
    <t>Государственная программа Чувашской Республики «Развитие образования»</t>
  </si>
  <si>
    <t xml:space="preserve">РБ, МБ, необходима разработка ПСД </t>
  </si>
  <si>
    <t>Капитальный ремонт здания МАОУ «Порецкая СОШ» Порецкого муниципального округа в рамках реализации государственных программ субъектов Российской Федерации, направленных на реализацию мероприятий по модернизации школьных систем образования в рамках государственной программы Российской Федерации «Развитие образования»</t>
  </si>
  <si>
    <t>ФБ,РБ, ПСД имеется</t>
  </si>
  <si>
    <t>Наличие проекта в Стратегии социально экономического развития Порецкого муниципального округа до 2035 года Наличие проекта в Долгосрочном плане развития опорных населенных пунктов</t>
  </si>
  <si>
    <t>Строительство стрелкового тира при МАОУ «Порецкая СОШ» Порецкого муниципального округа</t>
  </si>
  <si>
    <t>Капитальный ремонт здания МАОУ «Семеновская СОШ» Порецкого муниципального округа.</t>
  </si>
  <si>
    <t>ФБ,РБ, необходима разработка ПСД</t>
  </si>
  <si>
    <t>Капитальный ремонт детского сада МБДОУ «Порецкий детский сад «Колокольчик» Порецкого муниципального округа</t>
  </si>
  <si>
    <t>ФБ,РБ, ПСД разработана</t>
  </si>
  <si>
    <t>Благоустройство прогулочных участков, детского сада МБДОУ «Порецкий детский детский сад «Колокольчик» Порецкого муниципального округа</t>
  </si>
  <si>
    <t>Строительство универсальной спортивной площадки на территории МБДОУ «Порецкий детский сад «Сказка» Порецкого муниципального округа</t>
  </si>
  <si>
    <t>Государственная программа Чувашской Республики «РАЗВИТИЕ ОБРАЗОВАНИЯ», муниципальная программа «Развитие образования»</t>
  </si>
  <si>
    <t xml:space="preserve">Капитальный ремонт здания МБОУ «Шоркистринская СОШ» </t>
  </si>
  <si>
    <t xml:space="preserve">Капитальный ремонт здания МБОУ «Староурмарская СОШ» </t>
  </si>
  <si>
    <t xml:space="preserve">Капитальный ремонт МАОУ «Большеяниковская средняя общеобразовательная школа» (здание детского сада) </t>
  </si>
  <si>
    <t xml:space="preserve">Капитальный ремонт МБОУ «Чубаевская ООШ» (здание детского сада) </t>
  </si>
  <si>
    <t>Социально-значимый объект. Включен в Стратегию СЭР Урмарского муниципального округа до 2038 года</t>
  </si>
  <si>
    <t xml:space="preserve">Капитальный ремонт МБОУ «Кудеснерская ООШ им. ст. лейтенанта ФСБ России А.Н. Николаева» </t>
  </si>
  <si>
    <t xml:space="preserve">Капитальный ремонт здания (фасад и благоустройство) МБДОУ «Детский сад № 1 «Березка» </t>
  </si>
  <si>
    <t>Капитальный ремонт здания МБОУ «Арабосинская ООШ» (здания детского сада)</t>
  </si>
  <si>
    <t>Проектно-сметная документация разрабатывается</t>
  </si>
  <si>
    <t xml:space="preserve">Благоустройство территории МБДОУ «Детский сад «Солнышко» </t>
  </si>
  <si>
    <t xml:space="preserve">Благоустройство территории МБДОУ «Детский сад № 3 «Зоренька» </t>
  </si>
  <si>
    <t xml:space="preserve">Капитальный ремонт МБОУ «Ковалинская ООШ» </t>
  </si>
  <si>
    <t>Государственная программа Чувашской Республики «Развитие образования», муниципальная программа «Развитие образования»</t>
  </si>
  <si>
    <t xml:space="preserve">Капитальный ремонт  здания МАДОО «Детский сад «Родничок» Урмарского муниципального округа </t>
  </si>
  <si>
    <t>ГП Чувашской Республики  «Развитие образования»</t>
  </si>
  <si>
    <t xml:space="preserve">Социально-значимый объект </t>
  </si>
  <si>
    <t>Благоустройство  территории МАДОО «Детский сад «Родничок» Урмарского муниципального округа</t>
  </si>
  <si>
    <t>ГП Чувашской Республики   «Развитие образования»</t>
  </si>
  <si>
    <t xml:space="preserve">Благоустройство школьной спортивной площадки) МАОУ «Большеяниковская СОШ» Урмарского муниципального округа Чувашской Республики </t>
  </si>
  <si>
    <t>2028–2026</t>
  </si>
  <si>
    <t>Благоустройство школьной спортивной площадки) МБОУ «Челкасинская ООШ» Урмарского муниципального округа Чувашской Республики</t>
  </si>
  <si>
    <t>Благоустройство школьной спортивной площадки МБОУ «Староурмарская СОШ» Урмарского муниципального округа</t>
  </si>
  <si>
    <t xml:space="preserve">Оснащение  МБОУ «Шоркистринская СОШ» </t>
  </si>
  <si>
    <t>ГП ЧР "Развитие образования"</t>
  </si>
  <si>
    <t>Чувашская Республика, Урмарский район, с. Шоркистры</t>
  </si>
  <si>
    <t xml:space="preserve"> фед. бюджет</t>
  </si>
  <si>
    <t>РБ ЧР</t>
  </si>
  <si>
    <t>бюджет МО</t>
  </si>
  <si>
    <t>Капитальный ремонт  МБОУ «СОШ п. Опытный» Цивильского района Чувашской Республики</t>
  </si>
  <si>
    <t>Положительное заключение государственной экспертизы 21-1-1-2-064003-2021 от 29.10.2021, в 2021г. ООО «Уют» разработало проектно-сметная документация, расчет начальной цены контракта, разработанный Службой единого заказчика Чувашской Республики от 16.04.2024</t>
  </si>
  <si>
    <t>Капитальный ремонт  МБОУ «Цивильская средняя общеобразовательная школа № 2» Цивильского района Чувашской Республики</t>
  </si>
  <si>
    <t>Положительное заключение государственной экспертизы 21-1-1-2-051858-2022 от 28.07.2022, в 2022 году  разработана проектно-сметная документация. Разработчик – ООО «ПМК-Проект», расчет начальной цены контракта, разработанный Службой единого заказчика Чувашской Республики от 16.04.2024</t>
  </si>
  <si>
    <t>Капитальный ремонт здания МБОУ «Конарская СОШ» по адресу: Чувашия, Цивильский р-он, п. Конар, Школьная ул., д.6</t>
  </si>
  <si>
    <t>Положительное заключение государственной экспертизы 21-1-1-2-054670-2022 от 04.08.2022, в 2022 году  разработана проектно-сметная документация. Разработчик – ООО «Проектиф», расчет начальной цены контракта, разработанный Службой единого заказчика Чувашской Республики от 16.04.2024</t>
  </si>
  <si>
    <t>Капитальный ремонт  МБОУ «Михайловская основная общеобразовательная Школа им.А.А.Александрова» Цивильского района Чувашской Республики</t>
  </si>
  <si>
    <t>Положительное заключение государственной экспертизы 21-1-1-2-051857-2022 от 28.07.2022, в 2022 году  разработана проектно-сметная документация. Разработчик – ООО «ПМК-Проект», расчет начальной цены контракта, разработанный Службой единого заказчика Чувашской Республики от 16.04.2024</t>
  </si>
  <si>
    <t>Капитальный ремонт здания МБОУ «Малоянгорчинская ООШ им.В.Т.Трофимова» по адресу: Чувашия, Цивильский р-н, д. Малое Янгорчино, Солнечная ул., д.7</t>
  </si>
  <si>
    <t>Положительное заключение государственной экспертизы 21-1-1-2-057335-2022 от 12.08.2022, в 2022 году  разработана проектно-сметная документация. Разработчик – ООО «Проектиф», расчет начальной цены контракта, разработанный Службой единого заказчика Чувашской Республики от 16.04.2024</t>
  </si>
  <si>
    <t>Реконструкция стены МБДОУ «Детский сад «Звездочка» Цивильского района Чувашской Республики</t>
  </si>
  <si>
    <t>ПСД отсутствует, планируется разработать в 2025 году</t>
  </si>
  <si>
    <t>Капитальный ремонт МБДОУ «Детский сад «Звездочка» Цивильского района Чувашской Республики</t>
  </si>
  <si>
    <t>Положительное заключение государственной экспертизы 21-1-1-2-053570-2021 от 20.09.2021, в 2021 году  разработана проектно-сметная документация. Разработчик – ООО «Уют»</t>
  </si>
  <si>
    <t>Благоустройство территории МБОУ «Богатыревская СОШ» по адресу: Цивильский муниципальный округ, с. Богатырево, ул. Пришкольная, д.1»</t>
  </si>
  <si>
    <t>208–2030</t>
  </si>
  <si>
    <t>Положительное заключение по проверке сметной стоимости 21-1-7-0345-24 от 19.04.2024, в 2023 году  разработана проектно-сметная документация. Разработчик – ООО «Уют»</t>
  </si>
  <si>
    <t>Благоустройство территории МБДОУ «Детский сад «Елочка» по адресу: Чувашская Республика, Цивильский район, п. Опытный, ул. П .Иванова, д. 4»</t>
  </si>
  <si>
    <t>Положительное заключение по проверке сметной стоимости 21-1-7-0535-21 от 27.07.2021, в 2021 году  разработана проектно-сметная документация. Разработчик – ООО «Агротехпроект»</t>
  </si>
  <si>
    <t>«Строительство пристроя на 500 ученических мест и дошкольной группы на 40 мест в МБОУ «Цивильская СОШ № 2» в г. Цивильск, ул. Рогожкина, д. 59»</t>
  </si>
  <si>
    <t>Государственная программа Российской Федерации «Развитие образования», Государственная программа Чувашской Республики «Развитие образования», муниципальная программа «Развитие образования»</t>
  </si>
  <si>
    <t>В рамках исполнения государственного контракта №182 от 05.02.2022 года по объекту «Строительство пристроя на 500 ученических мест и дошкольной группы на 40 мест в МБОУ «Цивильская СОШ № 2» в г. Цивильск, ул. Рогожкина, д. 59»  разработана проектно-сметная документация. Разработчик ООО «Граждан­проект» (ИНН:5836622483). В настоящее время проектировщиком по доверенности, выданной КУ ЧР «Республиканская служба единого заказчика» выполняется подача документов для проведения государственной экспертизы проекта в АУ ЧР «Центр государственной экспертизы и ценообразования в строительстве Чувашской Республики».  Центром госэкспертизы проводится проверка комплектности поданных документов. Согласно государственного контракта срок получения заключения экспертизы – 30.11.2023 года. Продление сроков по контракту не выполнялось</t>
  </si>
  <si>
    <t>Благоустройство территории МБДОУ «Детский сад № 3 «Родничок» по адресу: Чувашская Республика – Чувашия, р-н Цивильский, г. Цивильск, ул. Гагарина, д.5</t>
  </si>
  <si>
    <t>Государственная программа Чувашской Республики «Развитие образования», муницпальная прогшрамма «Развитие образования»</t>
  </si>
  <si>
    <t>Капитальный ремонт МБДОУ «Детский сад «Пилеш» по адресу: Чувашская Республика – Чувашия, р-н Ци­вильский, д. Вторые Вурманкасы, ул. Центральная, д. 10</t>
  </si>
  <si>
    <t>Капитальный ремонт  МБДОУ «Детский сад «Хунав» по адресу: Чувашская Республика – Чувашия, м.о. Цивильский, п Конар, ул. Нефтяников, д. 12</t>
  </si>
  <si>
    <t>Государственная программа Чувашской Республики ««Развитие образования», муниципальная программа «Развитие образования»</t>
  </si>
  <si>
    <t>Реконструкция МУП "Детский оздоровительный лагерь "Звездный" Цивильского района Чувашской Республики</t>
  </si>
  <si>
    <t>618 человек</t>
  </si>
  <si>
    <t>Республиканский бюджет, необходима разработка ПСД</t>
  </si>
  <si>
    <t xml:space="preserve">Постановление от 26 декабря 2024 г. № 758   О республиканской инвестиционной программе на 2025 год и на плановый период 2026 и 2027 годов. </t>
  </si>
  <si>
    <t>Оснащение оборудованием МБОУ "СОШ п. Опытный" Цивильского района Чувашской Республики</t>
  </si>
  <si>
    <t>Обновление МТБ школы</t>
  </si>
  <si>
    <t>Оснащение оборудованием МБОУ "Цивильская средняя общеобразовательная школа № 2" Цивильского района Чувашской Республики</t>
  </si>
  <si>
    <t>Строительство школы на 825 ученических мест в п. Кугеси</t>
  </si>
  <si>
    <t>Региональный проект «Современная школа»</t>
  </si>
  <si>
    <t>Федеральный бюджет, республиканский бюджет Чувашской Республики, ПСД разработано</t>
  </si>
  <si>
    <t>Государственная программа Чувашской Республики «Развитие образования», утвержденная постановлением Кабинета Министров Чувашской Республики от 20 декабря 2018 г. № 53</t>
  </si>
  <si>
    <t>Строительство школы на 154 места по ул. Полевая в д. Большие Карачуры  Чебоксарского района Чувашской Республики</t>
  </si>
  <si>
    <t>Ущемление конституционных прав несовершеннолетних граждан, проживающих на территории Б. Карачуры и прилегающей к ней населенных пунктов, на получение основного общего и среднего образования</t>
  </si>
  <si>
    <t>Строительство детского сада в д. Аркасы Чебоксарского муниципального округа Чувашской Республики</t>
  </si>
  <si>
    <t>Региональный проект «Демография»</t>
  </si>
  <si>
    <t>Ущемление конституционных прав несовершеннолетних граждан, проживающих на территории д. Аркасы и прилегающей к ней населенных пунктов, на получение дошкольного образования</t>
  </si>
  <si>
    <t>Капитальный ремонт здания МБОУ «Толиковская СОШ» Чебоксарского муниципального округа Чувашской Республики</t>
  </si>
  <si>
    <t>ГП ЧР «Развитие образования»</t>
  </si>
  <si>
    <t>Бюджеты всех уровней, ПСД разработано</t>
  </si>
  <si>
    <t>Износ здания составляет свыше 50 %. Приведение в нормативное техническое состояние здания общеобразовательной организации</t>
  </si>
  <si>
    <t>Капитальный ремонт здания МБОУ «Кшаушская СОШ» Чебоксарского муниципального округа Чувашской Республики</t>
  </si>
  <si>
    <t>Капитальный ремонт МБОУ «Анат-Кинярская СОШ»</t>
  </si>
  <si>
    <t>Модернизация школьных систем образования в Чувашской Республике</t>
  </si>
  <si>
    <t>ПСД разработано</t>
  </si>
  <si>
    <t>Общий процент физического износа здания составляет выше 50%</t>
  </si>
  <si>
    <t>Капитальный ремонт МБОУ «Атлашевская СОШ»</t>
  </si>
  <si>
    <t>Капитальный ремонт МБОУ «Кугесьская СОШ № 1»</t>
  </si>
  <si>
    <t>Капитальный ремонт МБОУ «Тренькасинская СОШ им. Героя РФ Д.В. Семенова»</t>
  </si>
  <si>
    <t>Капитальный ремонт МБОУ «Сятра-Лапсарская ООШ»</t>
  </si>
  <si>
    <t>Общий процент физического износа здания составляет выше 50 %</t>
  </si>
  <si>
    <t>Капитальный ремонт МБОУ «Ишлейская СОШ»</t>
  </si>
  <si>
    <t>ПСД не разработано</t>
  </si>
  <si>
    <t>Капитальный ремонт МБОУ «Кугесьский лицей»</t>
  </si>
  <si>
    <t>Капитальный ремонт МБДОУ «Ишлейский детский сад «Буратино»  </t>
  </si>
  <si>
    <t>Капитальный ремонт МБДОУ «Кугесьский детский сад «Пурнеске»</t>
  </si>
  <si>
    <t>Модернизация дошкольных систем образования</t>
  </si>
  <si>
    <t>Выполнение мероприятий по паспорту безопасности 49 объектов образования</t>
  </si>
  <si>
    <t>Приведение АТЗ ОУ в соответствие с требованиями постановления Правительства Российской Федерации  от</t>
  </si>
  <si>
    <t>2 августа 2019 г. № 1006 </t>
  </si>
  <si>
    <t>Благоустройство пришкольной территории МБОУ «Большекатрасьская СОШ»</t>
  </si>
  <si>
    <t>Источник финансирования:  республиканский бюджет Чувашской Республики, местный бюджет. ПСД: имеется.</t>
  </si>
  <si>
    <t>В рамках федерального проекта «Модернизация школьных систем образования» в части создания современной, безопасной и комфортной образовательной среды. Повышение качества условий обучения, соответствие современным стандартам организации школьного пространства, наличие разработанной ПСД, количество благополучателей — 410 человек.</t>
  </si>
  <si>
    <t>Капитальный ремонт МБОУ «Карачуринская НОШ» (общестроительные работы)</t>
  </si>
  <si>
    <t>Наличие предписаний надзорных органов, ПСД разработано, проект включен в государственную программу, количество благополучателей – 235 человек.</t>
  </si>
  <si>
    <t>Капитальный ремонт тира МБОУ «Тренькасинская СОШ им. Героя РФ Д.В. Семенова»</t>
  </si>
  <si>
    <t>Высокая потребность в обеспечении условий для военно-патриотического воспитания и физической подготовки учащихся. Наличие предписаний надзорных органов, ПСД разработано, проект включен в государственную программу, количество благополучателей – 602 человека.</t>
  </si>
  <si>
    <t>Благоустройство территории МБДОУ «Синьяльский детский сад «Пепке» Чебоксарского муниципального округа Чувашской Республики</t>
  </si>
  <si>
    <t>Повышение качества условий обучения, соответствие современным стандартам организации дошкольного пространства, количество благополучателей — 285 человек.</t>
  </si>
  <si>
    <t>Благоустройство территории МБДОУ «Кугесьский детский сад «Колосок» Чебоксарского муниципального округа Чувашской Республики</t>
  </si>
  <si>
    <t>Повышение качества условий обучения, соответствие современным стандартам организации дошкольного пространства, количество благополучателей — 276человек.</t>
  </si>
  <si>
    <t>Благоустройство территории МБДОУ «Атлашевский детский сад «Золушка» Чебоксарского муниципального округа Чувашской Республики</t>
  </si>
  <si>
    <t xml:space="preserve"> Повышение качества условий обучения, соответствие современным стандартам организации дошкольного пространства,  количество благополучателей — 392 человек.</t>
  </si>
  <si>
    <t>Благоустройство территории МБДОУ «Кугесьский детский сад «Пурнеске» Чебоксарского муниципального округа Чувашской Республики</t>
  </si>
  <si>
    <t>Повышение качества условий обучения, соответствие современным стандартам организации дошкольного пространства.</t>
  </si>
  <si>
    <t>Благоустройство территории МБДОУ «Ишлейский детский сад «Буратино» Чебоксарского муниципального округа Чувашской Республики</t>
  </si>
  <si>
    <t xml:space="preserve"> Повышение качества условий обучения, соответствие современным стандартам организации дошкольного пространства, количество благополучателей — 600 человек</t>
  </si>
  <si>
    <t>Благоустройство территории МБДОУ «Хыркасинский детский сад «Звездочка» Чебоксарского муниципального округа Чувашской Республики</t>
  </si>
  <si>
    <t>Повышение качества условий обучения, соответствие современным стандартам организации дошкольного пространства, количество благополучателей — 264 человек.</t>
  </si>
  <si>
    <t>Благоустройство территории МБОУ «Анат-Кинярская СОШ» Чебоксарского муниципального округа Чувашской Республики</t>
  </si>
  <si>
    <t>Повышение качества условий обучения, соответствие современным стандартам организации общеобразовательного пространства, количество благополучателей — 800 человек.</t>
  </si>
  <si>
    <t>Благоустройство территории МБОУ «Атлашевская СОШ им. Н.Я Бичурина» Чебоксарского муниципального округа Чувашской Республики</t>
  </si>
  <si>
    <t>Повышение качества условий обучения, соответствие современным стандартам организации общеобразовательного пространства, количество благополучателей — 1000 человек.</t>
  </si>
  <si>
    <t>Благоустройство территории МБОУ «Карачуринская НОШ» Чебоксарского муниципального округа Чувашской Республики</t>
  </si>
  <si>
    <t>Повышение качества условий обучения, соответствие современным стандартам организации общеобразовательного пространства, количество благополучателей — 300 человек.</t>
  </si>
  <si>
    <t>Благоустройство территории МБОУ «Кугесьская СОШ № 1» Чебоксарского муниципального округа Чувашской Республики</t>
  </si>
  <si>
    <t>Благоустройство территории МБОУ «Кугесьский лицей» Чебоксарского муниципального округа Чувашской Республики</t>
  </si>
  <si>
    <t>Повышение качества условий обучения, соответствие современным стандартам организации общеобразовательного пространства, количество благополучателей — 3000 человек.</t>
  </si>
  <si>
    <t>Благоустройство территории МБОУ «Сятра-Лапсарская ООШ» Чебоксарского муниципального округа Чувашской Республики</t>
  </si>
  <si>
    <t>Для создания современной, безопасной и комфортной образовательной среды. Повышение качества условий обучения, соответствие современным стандартам организации общеобразовательного пространства.</t>
  </si>
  <si>
    <t>Благоустройство территории МБОУ «Толиковская СОШ» Чебоксарского муниципального округа Чувашской Республик</t>
  </si>
  <si>
    <t>для создания современной, безопасной и комфортной образовательной среды. Повышение качества условий обучения, соответствие современным стандартам организации общеобразовательного пространства</t>
  </si>
  <si>
    <t>Благоустройство территории МБОУ «Тренькасинская СОШ им. Героя РФ Д.В. Семенова» Чебоксарского муниципального округа Чувашской Республики</t>
  </si>
  <si>
    <t>Капитальный ремонт здания МБДОУ «Атлашевский детский сад «Золушка» Чебоксарского муниципального округа Чувашской Республики</t>
  </si>
  <si>
    <t>Для создания современной, безопасной и комфортной образовательной среды. Повышение качества условий обучения, соответствие современным стандартам организации дошкольного пространства</t>
  </si>
  <si>
    <t>Капитальный ремонт здания МБДОУ «Кугесьский детский сад «Колосок» Чебоксарского муниципального округа Чувашской Республики</t>
  </si>
  <si>
    <t>Для создания современной, безопасной и комфортной образовательной среды. Повышение качества условий обучения, соответствие современным стандартам организации дошкольного пространства.</t>
  </si>
  <si>
    <t>Капитальный ремонт здания МБДОУ «Синьяльский детский сад «Пепке» Чебоксарского муниципального округа Чувашской Республики</t>
  </si>
  <si>
    <t>Капитальный ремонт здания МБДОУ «Хыркасинский детский сад «Звездочка» Чебоксарского муниципального округа Чувашской Республики</t>
  </si>
  <si>
    <t>Благоустройство территории МБОУ «Ишлейская СОШ» Чебоксарского муниципального округа Чувашской Республики</t>
  </si>
  <si>
    <t>Повышение качества условий обучения, соответствие современным стандартам организации общеобразовательного пространства, количество благополучателей — 1500 человек.</t>
  </si>
  <si>
    <t>Капитальный ремонт здания  МБОУ «Ишлейская СОШ» Чебоксарского муниципального округа Чувашской Республики</t>
  </si>
  <si>
    <t>Физический износ здания превышает 50%, наличие предписаний надзорных органов,  включено в государственную программу</t>
  </si>
  <si>
    <t xml:space="preserve">Капитальный ремонт здания МБОУ «Карабай-Шемуршинская СОШ» </t>
  </si>
  <si>
    <t>Проект «Образование»</t>
  </si>
  <si>
    <t>360 мест</t>
  </si>
  <si>
    <t>Республиканский бюджет, ПСД разрабатывается</t>
  </si>
  <si>
    <t xml:space="preserve"> включен в Долгосрочные планы опорных населенных пунктов и прилегающих территорий </t>
  </si>
  <si>
    <t>Капитальный ремонт помещений МБДОУ «Шемуршинский д/сад «Ромашка»</t>
  </si>
  <si>
    <t>120 мест</t>
  </si>
  <si>
    <t xml:space="preserve">Капитальный ремонт кровли МБОУ «Старочукальская ООШ» </t>
  </si>
  <si>
    <t>256 мест</t>
  </si>
  <si>
    <t xml:space="preserve">Капитальный ремонт кровли здания дошкольной группы МБОУ «Бичурга-Баишевская СОШ» </t>
  </si>
  <si>
    <t>40 мест</t>
  </si>
  <si>
    <t>износ здания</t>
  </si>
  <si>
    <t>Строительство модульной котельной для МБДОУ «Шемуршинский детский сад Ромашка»</t>
  </si>
  <si>
    <t>Проектирование и замена противопожарной сигнализации во всех образовательных учреждениях</t>
  </si>
  <si>
    <t>Истечение срока действия</t>
  </si>
  <si>
    <t>Создание военизированной полосы препятствий на территории базовых образовательных учреждений для развития военно-патриотического воспитания и реализации предмета ОБЖ</t>
  </si>
  <si>
    <t>Оснащение МБОУ "Карабай-Шмуршинская СОШ"</t>
  </si>
  <si>
    <t>Региональный проект "Модернизация школьных систем образования в Чувашской Республике"</t>
  </si>
  <si>
    <t>ФБ, РБ, ПСД разрабатывается</t>
  </si>
  <si>
    <t>Для укомплектования материально-технического обеспечения МБОУ "Карабай-Шемуршинская СОШ</t>
  </si>
  <si>
    <t>Капитальный ремонт МБДОУ «Детский сад № 1 «Золотой ключик» города Шумерля Чувашской Республики</t>
  </si>
  <si>
    <t>ГП РФ «Развитие образования»</t>
  </si>
  <si>
    <t>ФБ, РБ, МБ.  Имеется необходимость разработки ПСД. Источник финансирования разработки ПСД-республиканский бюджет Чувашской Республики.</t>
  </si>
  <si>
    <t>Долгосрочный план развития опорного населенного пункта г. Шумерля и прилегающей территории Шумерлинской сельской агломерации</t>
  </si>
  <si>
    <t> РБ, МБ, Имеется необходимость разработки ПСД. Источник финансирования разработки ПСД-республиканский бюджет Чувашской Республики.</t>
  </si>
  <si>
    <t>Благоустройство территории МБДОУ «Детский сад № 1 «Золотой ключик» города Шумерля Чувашской Республики</t>
  </si>
  <si>
    <t>Приведение в нормативное состояние территории МБДОУ «Детский сад № 1» «Золотой ключик»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</si>
  <si>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Капитальный ремонт  МБДОУ «Детский сад №  4» Ладушки» города Шумерля Чувашской Республики</t>
  </si>
  <si>
    <t>ФБ, РБ, МБ, Имеется необходимость разработки ПСД. Источник финансирования разработки ПСД-республиканский бюджет Чувашской Республики.</t>
  </si>
  <si>
    <t> РБ, МБ. Имеется необходимость разработки ПСД. Источник финансирования разработки ПСД-республиканский бюджет Чувашской Республики.</t>
  </si>
  <si>
    <t>Благоустройство территории МБДОУ «Детский сад №  4 «Ладушки» города Шумерля Чувашской Республики.</t>
  </si>
  <si>
    <t>Приведение в нормативное состояние территории МБДОУ «Детский сад № 4» «Ладушки»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</si>
  <si>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Капитальный ремонт  МБДОУ «Детский сад № 5 «Радуга» города Шумерля Чувашской Республики</t>
  </si>
  <si>
    <t>ФБ, РБ, МБ. Имеется необходимость разработки ПСД. Источник финансирования разработки ПСД-республиканский бюджет Чувашской Республики.</t>
  </si>
  <si>
    <t>Долгосрочный план развития опорного населенного пункта г. Шумерля и прилегающей территории Шумерлин­ский сельской агломерации.</t>
  </si>
  <si>
    <t>Капитальный ремонт МБДОУ  «Детский сад № 11 «Колокольчик» города Шумерля Чувашской Республики</t>
  </si>
  <si>
    <t>Капитальный ремонт пищеблока – прачечной и склада МБДОУ  «Детский сад № 11 «Колокольчик» города Шумерля Чувашской Республики.</t>
  </si>
  <si>
    <t>ГП ЧР «Развитие образования» </t>
  </si>
  <si>
    <t>Приведение в нормативное состояние пищеблока-прачечной и склада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</si>
  <si>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Благоустройство территории МБДОУ  «Детский сад № 11 «Колокольчик» города Шумерля Чувашской Республики.</t>
  </si>
  <si>
    <t>Приведение в нормативное состояние территории МБДОУ «Детский сад № 11» «Колокольчик»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</si>
  <si>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Капитальный ремонт МБДОУ   «Детский сад №  14 «Солнышко» города Шумерля Чувашской Республики.</t>
  </si>
  <si>
    <t>ФБ, РБ, МБ.  ПСД разработана. Источник финансирования разработки ПСД-республиканский бюджет Чувашской Республики.</t>
  </si>
  <si>
    <t>Долгосрочный план развития опорного населенного пункта г. Шумерля и прилегающей территории Шумерлин­ской сельской агломерации.</t>
  </si>
  <si>
    <t>Благоустройство территории МБДОУ «Детский сад № 14 «Солнышко» города Шумерля Чувашской Республики</t>
  </si>
  <si>
    <t>РБ, МБ. Имеется необходимость разработки ПСД. Источник финансирования разработки ПСД-республиканский бюджет Чувашской Республики.</t>
  </si>
  <si>
    <t>Приведение в нормативное состояние территории МБДОУ «Детский сад № 14» «Солнышко»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</si>
  <si>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Капитальный ремонт МБДОУ «Детский сад № 15 «Сказка» города Шумерля Чувашской Республики</t>
  </si>
  <si>
    <t>ГП РФ «Развитие образования» </t>
  </si>
  <si>
    <t>Долгосрочный план развития опорного населенного пункта г. Шумерля и прилегающей территории Шумерлин­ской сельской агломерации</t>
  </si>
  <si>
    <t>Благоустройство территории МБДОУ «Детский сад № 15 «Сказка» города Шумерля Чувашской Республики</t>
  </si>
  <si>
    <t>Приведение в нормативное состояние территории МБДОУ «Детский сад № 15» «Сказка»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</si>
  <si>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Капитальный ремонт МБДОУ «Детский сад № 19 «Родничок» города Шумерля Чувашской Республики</t>
  </si>
  <si>
    <t>ФБ, РБ, МБ, ПСД имеется</t>
  </si>
  <si>
    <t>Приведение в нормативное состояние детского сада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</si>
  <si>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Благоустройство территории МБДОУ «Детский сад № 19 «Родничок» города Шумерля Чувашской Республики</t>
  </si>
  <si>
    <t>РБ, МБ.Имеется необходимость разработки ПСД. Источник финансирования разработки ПСД-республиканский бюджет Чувашской Республики</t>
  </si>
  <si>
    <t>Приведение в нормативное состояние территории МБДОУ «Детский сад № 19» «Родничок»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</si>
  <si>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Капитальный ремонт фасада здания МБОУ «СОШ № 6» города Шумерля Чувашской Республики</t>
  </si>
  <si>
    <t>ФБ, РБ. Разработана ПСД, имеется положительное заключение экспертизы. Есть необходимость актуализации сметной стоимости (источник финансирования актуализации ПСД-республиканский бюджет Чувашской Республики)</t>
  </si>
  <si>
    <t>Приведение в нормативное состояние зданий Детского лагеря «Соснячок» в целях обеспечение  полноценного и безопасного отдыха детей и их оздоровления</t>
  </si>
  <si>
    <t xml:space="preserve">128 детей в смену </t>
  </si>
  <si>
    <t>Реконструкция  4-х жилых корпусов МАУ ДОУ «ДООЛ «Соснячок» </t>
  </si>
  <si>
    <t>ФБ,  РБ, МБ. Имеется необходимость разработки ПСД. Источник финансирования разработки ПСД-республиканский бюджет Чувашской Республики</t>
  </si>
  <si>
    <t>Оснащение корпусов мебелью, мягким инвентарем МАУ ДОУ «ДООЛ «Соснячок»</t>
  </si>
  <si>
    <t>РБ, МБ. Имеется необходимость разработки ПСД. Источник финансирования разработки ПСД-республиканский бюджет Чувашской Республики</t>
  </si>
  <si>
    <t>Благоустройство территории МБДОУ «Детский сад № 5 «Радуга» города Шумерля Чувашской Республики</t>
  </si>
  <si>
    <t>ГП ЧР»Развитие образования»</t>
  </si>
  <si>
    <t>Приведение в нормативное состояние территории МБДОУ «Детский сад № 5» «Радуга»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</si>
  <si>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Благоустройство территории МБДОУ «Детский сад № 18 «Аленушка» города Шумерля Чувашской Республики</t>
  </si>
  <si>
    <t>РБ, МБ. </t>
  </si>
  <si>
    <t>Приведение в нормативное состояние территории МБДОУ «Детский сад № 18» «Аленушка» в целях обеспечения безопасных и комфортных условий качественного предоставления услуг дошкольного образования в соответствии с современными требованиями</t>
  </si>
  <si>
    <t>ГП  РФ «Развитие образования» </t>
  </si>
  <si>
    <t>Капитальный ремонт здания МАОУ «Ходарская СОШ им. И.Н. Ульянова» село Ходары</t>
  </si>
  <si>
    <t>Износ здания составляет свыше 50%.Реализация данного проекта позволит создать  условия для формирования современной образовательной среды и получения качественного образования</t>
  </si>
  <si>
    <t>Капитальный ремонт здания МБОУ «Юманайская СОШ им. С.М. Архипова» село Юманай</t>
  </si>
  <si>
    <t>Износ здания составляет свыше 50%.Реализация данного проекта позволит создать  условия для формирования современной образовательной среды и получения качественного образования.</t>
  </si>
  <si>
    <t>Капитальный ремонт здания МБОУ «Алгашинская СОШ» село Русские Алгаши</t>
  </si>
  <si>
    <t>Износ здания составляет свыше 50%.Рреализация данного проекта позволит создать  условия для формирования современной образовательной среды и получения качественного образования.</t>
  </si>
  <si>
    <t>Оснащение оборудованием МБДОУ "Детский сад № 19 "Родничок" города Шумерля Чувасшкой Республики</t>
  </si>
  <si>
    <t>258 мест</t>
  </si>
  <si>
    <t>ФБ, РБ Необходимость разработки ПСД отсутствует</t>
  </si>
  <si>
    <t>«Комплексный капитальный ремонт здания МБОУ «СОШ № 2» г. Ядрина по адресу: Чувашская Республика, г. Ядрин, ул. Чапаева, д. 20 «а»</t>
  </si>
  <si>
    <t>Государственная программа РФ «Развитие образования»</t>
  </si>
  <si>
    <t>федеральный и республиканский бюджет</t>
  </si>
  <si>
    <t xml:space="preserve"> Наличие проектов в Долгосрочных планах опорных населенных пунктов и прилегающих территорий, в государственных программах Чувашской Республики</t>
  </si>
  <si>
    <t>«Благоустройство территории МБОУ «СОШ № 2» г. Ядрина по адресу: Чувашская Республика, г. Ядрин, ул. Чапаева, д. 20 «а»</t>
  </si>
  <si>
    <t>«Комплексный капитальный ремонт здания МБОУ «Советская СОШ»  Ядринского муниципального округа Чувашской Республики  по адресу: Чувашской Республики  с. Советское, ул. Магницкого, д. 2</t>
  </si>
  <si>
    <t>«Благоустройство территории МБОУ «Советская СОШ»  Ядринского муниципального округа ЧР по адресу: ЧР с. Советское, ул. Магницкого, д. 22»</t>
  </si>
  <si>
    <t>«Комплексный капитальный ремонт здания МБДОУ «Детский сад»Сказка» г.Ядрина по адресу: ЧР г.Ядрин , ул. Чапаева, д.22</t>
  </si>
  <si>
    <t>«Комплексный капитальный ремонт здания МБОУ «Верхнеачакская СОШ им. А.П. Айдак» Ядринского муниципального округа ЧР по адресу: ЧР, д.Верхние Ачаки, ул. Ленина, д.38 « А»</t>
  </si>
  <si>
    <t>«Благоустройство территории МБОУ «Верхнеачакская СОШ им. А.П. Айдак» Ядринского муниципального округа ЧР по адресу: ЧР, д. Верхние Ачаки, ул. Ленина, д.38 « А»</t>
  </si>
  <si>
    <t>«Комплексный капитальный ремонт здания МБОУ « Гимназия №1» г.Ядрина ЧР по адресу: ЧР г.Ядрин, ул. Октябрьская, д.1</t>
  </si>
  <si>
    <t>Наличие проектов в Долгосрочных планах опорных населенных пунктов и прилегающих территорий, в государственных программах Чувашской Республики</t>
  </si>
  <si>
    <t>«Благоустройство территории МБОУ «Гимназия № 1» г. Ядрина ЧР по адресу: ЧР г. Ядрин, ул. Октябрьская, д. 1»</t>
  </si>
  <si>
    <t>«Оснащение отремонтированного здания МБОУ «Советская СОШ»  Ядринского муниципального округа ЧР по адресу: ЧР с. Советское, ул. Магницкого, д. 2»</t>
  </si>
  <si>
    <t>«Комплексный капитальный ремонт здания МБОУ «СОШ № 3» г. Ядрина по адресу: Чувашская Республика, г. Ядрин, ул. К. Маркса, д. 64</t>
  </si>
  <si>
    <t>Ремонт неисправной системы винтиляции. Строительство защитного сооружения гражданской обороны</t>
  </si>
  <si>
    <t>«Оснащение отремонтированного здания МБОУ «Верхнеачакская СОШ им. А.П. Айдак» Ядринского муниципального округа ЧР по адресу: ЧР, д. Верхние Ачаки, ул. Ленина, д.38 « А»</t>
  </si>
  <si>
    <t xml:space="preserve">Реализация комплекса мер, включающих в себя оснащение учебных кабинетов, приведёт к росту качества образования. </t>
  </si>
  <si>
    <t>Капитальный ремонт здания Муниципального бюджетного общеобразовательного учреждения «Кильдюшевская  средняя общеобразовательная школа Яльчикского муниципального округа Чувашской Республики»расположенного по адресу: Чувашская Республика, Яльчикский  район, д. Кильдюево, ул.40 лет Победы, д. 18</t>
  </si>
  <si>
    <t>Национальный проект «Образование»</t>
  </si>
  <si>
    <t>Капитальный ремонт здания Муниципального бюджетного  общеобразовательного учреждения «Яльчикская  средняя общеобразовательная школа Яльчикского муниципального округа Чувашской Республики», расположенного по адресу: Чувашская Республика, Яльчикский  район, с. Яльчики, ул.Юбилейная, д. 6</t>
  </si>
  <si>
    <t>Капитальный ремонт здания Муниципального бюджетного общеобразовательного учреждения  «Кошки-Куликеевская  средняя общеобразовательная школа Яльчикского муниципального округа Чувашской Республики «расположенного по адресу: Чувашская Республика, Яльчикский  район, д. Кошки-Куликеево, ул. Кирова, д. 14а</t>
  </si>
  <si>
    <t>Капитальный ремонт здания МБДОУ «Детский сад № 1 с. Янтиково»</t>
  </si>
  <si>
    <t>МБ, необходимо разработать ПСД</t>
  </si>
  <si>
    <t>Капитальный ремонт здания МБОУ ДО «Детско-юношеский центр»</t>
  </si>
  <si>
    <t>инфраструктура образования</t>
  </si>
  <si>
    <t>Капитальный ремонт здания МБОУ «Янтиковская СОШ имени Героя Советского Союза П.Х. Бухтулова»</t>
  </si>
  <si>
    <t>Капитальный ремонт здания МАОУ «Алдиаровская СОШ»</t>
  </si>
  <si>
    <t xml:space="preserve">Капитальный ремонт здания МБОУ «Янтиковская СОШ имени Героя Советского Союза П.Х. Бухтулова»
(1 этап)
</t>
  </si>
  <si>
    <t xml:space="preserve">государственная программа ЧР «Развитие образования»
</t>
  </si>
  <si>
    <t>РБ,МБ,ПСД имеется</t>
  </si>
  <si>
    <t>государственная программа Чувашской республики «Развитие культуры»</t>
  </si>
  <si>
    <t>1406,9 кв.м 250 мест</t>
  </si>
  <si>
    <t>муниципальная программа города Чебоксары  «Развитие культуры и Туризма в г. Чебоксары»«</t>
  </si>
  <si>
    <t>площадь 730,2 кв.м</t>
  </si>
  <si>
    <t>МБ</t>
  </si>
  <si>
    <t>Капитальный ремонт ДК «Южный»</t>
  </si>
  <si>
    <t>НП «Семья»;   государственная программа Чувашской республики «Развитие культуры»;  муниципальная программа города Чебоксары  «Развитие культуры и Туризма в г. Чебоксары»«</t>
  </si>
  <si>
    <t>площадь 730,2 кв. м</t>
  </si>
  <si>
    <t>НП «Семья»;  государственная программа Чувашской республики «Развитие культуры»</t>
  </si>
  <si>
    <t>Разработка ПСД на проведение капитального ремонта внутренних помещений с учетом   противопожарных мероприятий ДК «Салют» </t>
  </si>
  <si>
    <t>Капитальный ремонт внутренних помещений с учетом противопожарных мероприятий ДК «Салют» </t>
  </si>
  <si>
    <t>НП «Семья»; государственная программа Чувашской республики «Развитие культуры»</t>
  </si>
  <si>
    <t>649 кв. м</t>
  </si>
  <si>
    <t>муниципальная программа города Чебоксары  «Развитие культуры и Туризма в г. Чебоксары»</t>
  </si>
  <si>
    <t>431,2 кв. м</t>
  </si>
  <si>
    <t>387,6 кв. м</t>
  </si>
  <si>
    <t>557,1 кв. м</t>
  </si>
  <si>
    <t>1910 кв.м.</t>
  </si>
  <si>
    <t>1156 кв. м</t>
  </si>
  <si>
    <t>Капитальный ремонт МБУДО «ЧДМШ № 3» Капитальный ремонт внутренних помещений и ремонт фасада</t>
  </si>
  <si>
    <t>1503,8 кв. м</t>
  </si>
  <si>
    <t>Капитальный ремонт здания МАУК Дворец культуры "Акация", расположенного по адресу: поселок городского типа Новые Лапсары, Совхозная улица, д. 3</t>
  </si>
  <si>
    <t xml:space="preserve"> государственная программа Чувашской республики «Развитие культуры»</t>
  </si>
  <si>
    <t>2025, 2030</t>
  </si>
  <si>
    <t>Повышение качества предоставляемых услуг, в соответствии с требованиями законодательства о защите прав инвалидов и лиц ОВЗ, нормами антитеррористического законодательства и пожарной безопасности  / Прирост участников клубных формирований 110,4%</t>
  </si>
  <si>
    <t>Капитальный ремонт детской библиотеки имени А. Барто - филиал №12</t>
  </si>
  <si>
    <t>Федеральный закон от 29.12.1994 №78-ФЗ «О библиотечном деле». Распоряжение Правительства РФ от 13.03.2021 №608-р (ред. от 28.04.2025) «Об утверждении Стратегии развития библиотечного дела на период до 2030 года» /Количество посещений общедоступных библиотек (на 1 жителя в год) 2,97 ед.</t>
  </si>
  <si>
    <t>Создание модельной детской библиотеки имени А.Барто - филиал №12</t>
  </si>
  <si>
    <t>НП «Семья»</t>
  </si>
  <si>
    <t>федеральный бюджет, республиканский бюджет Чувашской Республики, местный бюджет</t>
  </si>
  <si>
    <t>Федеральный закон от 29.12.1994 №78-ФЗ «О библиотечном деле». Распоряжение Правительства РФ от 13.03.2021 №608-р (ред. от 28.04.2025) «Об утверждении Стратегии развития библиотечного дела на период до 2030 года»/ /Количество посещений общедоступных библиотек (на 1 жителя в год) 2,97 ед.</t>
  </si>
  <si>
    <t xml:space="preserve">ПСД на строительство многофункционального центра культуры и досуга в мкр.  Новый город г. Чебоксары
</t>
  </si>
  <si>
    <t xml:space="preserve">муниципальная программа города Чебоксарыублики «Развитие культуры и  Туризма в городе Чебоксары» </t>
  </si>
  <si>
    <t>10 000 кв.м 700мест</t>
  </si>
  <si>
    <t>Методические рекомендации Министерства культуры России от 18 ноября 2025 года № Р-494</t>
  </si>
  <si>
    <t xml:space="preserve">ПСД на строительство многофункционального центра культуры и досуга в мкр.Солнечный г. Чебоксары
</t>
  </si>
  <si>
    <t xml:space="preserve">Строительство многофункционального центра культуры и досуга в мкр.  Новый город г. Чебоксары
</t>
  </si>
  <si>
    <t xml:space="preserve">Строительство многофункционального центра культуры и досуга в мкр.Солнечный г. Чебоксары
</t>
  </si>
  <si>
    <t xml:space="preserve">Создание детского культурно-просветительского центра на базе ДК"Южный" по адрресу: город Чебоксары, ул. Сапожникова,15
</t>
  </si>
  <si>
    <t>Национальнный проект "Семья" государственная программа Чувашской республики «Развитие культуры»</t>
  </si>
  <si>
    <t>статья
67.1 Конституции Российской Федерации, Семейный кодекс Российской
Федерации, Основы законодательства Российской Федерации о культуре,
Федеральный закон от 20.10.2022 № 402-ФЗ «О нематериальном
этнокультурном достоянии Российской Федерации», Федеральный закон от
29.12.2010 № 436-ФЗ «О защите детей от информации, причиняющей вред их
здоровью и развитию», Указ Президента Российской Федерации от
07.05.2024 № 309 «О национальных целях Российской Федерации
на период до 2030 года и на перспективу до 2036 года"  / Прирост участников клубных формирований 110,4%</t>
  </si>
  <si>
    <t>Создание модельной библиотеки – Центральная библиотека</t>
  </si>
  <si>
    <t>Национальный проект «Семья», Государственная программа  Чувашской Республики «Развитие культуры»</t>
  </si>
  <si>
    <t>Капитальный ремонт АУ «ДК «Химик»</t>
  </si>
  <si>
    <t>государственная программа Чувашской Республики «Развитие культуры»</t>
  </si>
  <si>
    <t>РБ+МБ,  ПСД имеется</t>
  </si>
  <si>
    <t>Капитальный ремонт МБОУ ДО «Детская школа искусств»</t>
  </si>
  <si>
    <t xml:space="preserve">РБ+МБ,  ПСД имеется </t>
  </si>
  <si>
    <t>Капитальный ремонт МБОУ ДО «Детская музыкальная школа»</t>
  </si>
  <si>
    <t>Государственная программа  Чувашской Республики «Развитие культуры»</t>
  </si>
  <si>
    <t xml:space="preserve">РБ+МБ, ПСД имеется </t>
  </si>
  <si>
    <t>Капитальный ремонт Библиотеки им. Николаева</t>
  </si>
  <si>
    <t>РБ+МБ, Требуется разработка ПСД</t>
  </si>
  <si>
    <t>Создание модельной библиотеки – Библиотека им. Николаева</t>
  </si>
  <si>
    <t>Приобретение фондового оборудования МБУ «Историко-художественный музейный комплекс» города Новочебоксарска</t>
  </si>
  <si>
    <t xml:space="preserve">ФБ+РБ+МБ </t>
  </si>
  <si>
    <t>Капитальный ремонт МБУ «Историко-художественный музейный комплекс» города Новочебоксарска</t>
  </si>
  <si>
    <t>РБ+МБ, экспертиза 21-1-7-0511-23, 12.04.2024, сумма 5176,43 тыс.руб., 21-1-7-0297-24, 27.03.2024, сумма2514,32 тыс.руб., проект на 10000 тыс.рублей будет разработан в 2025 г.</t>
  </si>
  <si>
    <t>Капитальный ремонт  Библиотеки им. П. Хузангая</t>
  </si>
  <si>
    <t>Создание модельной библиотеки – Библиотека им. П. Хузангая</t>
  </si>
  <si>
    <t>Капитальный ремонт  Библиотеки им. С. Маршака</t>
  </si>
  <si>
    <t>Создание модельной библиотеки – Библиотека им. С. Мар­шака</t>
  </si>
  <si>
    <t>Капитальный ремонт  Детско-юно­шес­кой библиотеки</t>
  </si>
  <si>
    <t>Создание модельной библиотеки – Детско-юношеская библиотека</t>
  </si>
  <si>
    <t>Капитальный ремонт  Библиотеки им. Полоруссова-Шелеби</t>
  </si>
  <si>
    <t>Создание модельной библиотеки – Библиотека им. Полоруссова-Шелеби</t>
  </si>
  <si>
    <t>Создание модельной библиотеки – Библиотека им. Давыдова-Анатри</t>
  </si>
  <si>
    <t>Капитальный ремонт здания Тушкасинского сельского клуба Аликовского муниципального округа Чувашской Республики</t>
  </si>
  <si>
    <t>Национальный проект «Семья» Государственная программа Чувашской Республики «Развитие культуры»</t>
  </si>
  <si>
    <t>65 посадочных мест</t>
  </si>
  <si>
    <t>Федеральный бюджет, республиканский бюджет Чувашской Республики, Местный бюджет, ПСД имеется от 05.07.2023</t>
  </si>
  <si>
    <t>В Комплексной программе социально-экономического развития Чувашской Республики на 2020–2025 годы, положительное заключение государственной экспертизы от 05.07.2023 № 21-1-7-0334-23</t>
  </si>
  <si>
    <t xml:space="preserve">Капитальный ремонт здания АУ ЦКС Аликовского муниципального округа Чувашской Республики  </t>
  </si>
  <si>
    <t>Государственная программа Чувашской Республики «Развитие культуры»</t>
  </si>
  <si>
    <t>346 посадочных мест</t>
  </si>
  <si>
    <t xml:space="preserve">Республиканский бюджет Чувашской  Республики, местный бюджет. Имеется ПСД от 16.04.2024 </t>
  </si>
  <si>
    <t>Техническое оснащение Муниципального бюджетного учреждения культуры «Аликовский литературно-краеведческий музей» Аликовского муниципального округа Чувашской Республики</t>
  </si>
  <si>
    <t>площадь здания   504 кв. м</t>
  </si>
  <si>
    <t xml:space="preserve">Федеральный бюджет, республиканский бюджет Чувашской  Республики </t>
  </si>
  <si>
    <t>наличие в мастер-плане территорий, дизайн-проекта создания экспозиций</t>
  </si>
  <si>
    <t>Создание Аликовской  детской модельной библиотеки МБУК «ЦБС» Аликовского МО</t>
  </si>
  <si>
    <t>общая площадь 200 кв. м</t>
  </si>
  <si>
    <t xml:space="preserve">наличие в мастер-плане территорий </t>
  </si>
  <si>
    <t>Капитальный ремонт здания Татмышского сельского клуба Аликовского муниципального округа Чувашской Республики»</t>
  </si>
  <si>
    <t xml:space="preserve">Республиканский бюджет Чувашской  Республики, Местный бюджет. ПСД имеется 20.03.2023 </t>
  </si>
  <si>
    <t>В Комплексной программе социально-экономического развития Чувашской Республики на 2020–2025 годы</t>
  </si>
  <si>
    <t>Создание модельной  библиотеки на базе  Шумшевашской сельской библиотеки МБУК «ЦБС» Аликовского МО</t>
  </si>
  <si>
    <t>общая площадь 140 кв. м</t>
  </si>
  <si>
    <t xml:space="preserve">Федеральный бюджет Республиканский бюджет Чувашской Республики </t>
  </si>
  <si>
    <t xml:space="preserve">Создание модельной  библиотеки на базе Большевыльской сельской библиотеки МБУК «ЦБС» Аликовского МО </t>
  </si>
  <si>
    <t>68 кв.м.</t>
  </si>
  <si>
    <t>Федеральный бюджет, республиканский бюджет Чувашской  Республики</t>
  </si>
  <si>
    <t>В здании Туривыльского сельского клуба действует Туривыльская сельская библиотека. В соответствии с Распоряжением Министерства культуры РФ от 23 октября 2023 г. № Р-2879 соответствует нормативам и нормам размещения оптимального размещения организаций культуры и обеспеченности населения услугами организаций культуры</t>
  </si>
  <si>
    <t xml:space="preserve">Капитальный ремонт Вотланского сельского Дома культуры АУ «ЦКС» Аликовского муниципального округа  </t>
  </si>
  <si>
    <t>350 посадочных мест</t>
  </si>
  <si>
    <t>Федеральный бюджет, республиканский бюджет Чувашской  Республики, местный бюджет, требуется разработка ПСД</t>
  </si>
  <si>
    <t>В Комплексной программе социально-экономического развития Чувашской Республики на 2020-2025 годы, наличие в мастер-плане территорий</t>
  </si>
  <si>
    <t xml:space="preserve">Капитальный ремонт Питишевского сельского Дома культуры АУ «ЦКС» Аликовского муниципального округа  </t>
  </si>
  <si>
    <t>Республиканский бюджет Чувашской  Республики, местный бюджет. Требуется разработка ПСД</t>
  </si>
  <si>
    <t xml:space="preserve">Капитальный ремонт Чувашско-Сорминского сельского Дома культуры АУ «ЦКС» Аликовского муниципального округа  </t>
  </si>
  <si>
    <t>200 посадочных мест</t>
  </si>
  <si>
    <t>Федеральный бюджет, республиканский бюджет Чувашской  Республики, местный бюджет. Потребуется разработка ПСД</t>
  </si>
  <si>
    <t xml:space="preserve">Капитальный ремонт здания Тури-Выльского сельского клуба МБУК «ЦБС» Аликовского МО </t>
  </si>
  <si>
    <t>площадь здания 220,1 кв.м.</t>
  </si>
  <si>
    <t>Республиканский бюджет Чувашской  Республики, местный бюджет требуется разработка ПСД</t>
  </si>
  <si>
    <t>Создание модельной  библиотеки на базе Вотланской сельской библиотеки МБУК «ЦБС» Аликовского МО</t>
  </si>
  <si>
    <t>116,5 кв.м.</t>
  </si>
  <si>
    <t>Федеральный бюджет, Республиканский бюджет Чувашской  Республики. ПСД на стадии разработки</t>
  </si>
  <si>
    <t>Капитальный ремонт здания Раскильдинской сельской библиотеки МБУК «ЦБС» Аликовского МО</t>
  </si>
  <si>
    <t>площадь здания 119 кв.м.</t>
  </si>
  <si>
    <t>Республиканский бюджет Чувашской  Республики и местный бюджет, требуется разработка ПСД</t>
  </si>
  <si>
    <t xml:space="preserve">Капитальный ремонт здания Кивойской  сельской библиотеки МБУК «ЦБС» Аликовского МО </t>
  </si>
  <si>
    <t>площадь здания 209,2 кв.м.</t>
  </si>
  <si>
    <t>Строительство сельского Дома культуры  на 49 мест  в с. Крымзарайкино Аликовского муниципального округа</t>
  </si>
  <si>
    <t>государственная программа Чувашской Республики "Развитие культуры"</t>
  </si>
  <si>
    <t>49 мест</t>
  </si>
  <si>
    <t>ПСД разработана, республиканский бюджет ЧР</t>
  </si>
  <si>
    <t>протокол заседания президиума ВЭС ЧР № 2 от 26.05.2025</t>
  </si>
  <si>
    <t>Строительство сельского Дома культуры на 100 мест в с. Большая Выла Аликовского муниципального округа</t>
  </si>
  <si>
    <t>100 мест</t>
  </si>
  <si>
    <t>Строительство сельского Дома культуры на 150 мест в с. Старые Айбеси и модернизация оборудования</t>
  </si>
  <si>
    <t>Государственная программа  Чувашской Республики «Развитие культуры»</t>
  </si>
  <si>
    <t xml:space="preserve">РБ+МБ, ПСД имеется, положительное заключение от 18.03.2024 № 21-1-1-3-011622-2024 </t>
  </si>
  <si>
    <t xml:space="preserve">В Долгосрочных планах опорных населенных пунктов и прилегающих территорий. В государственной программе Чувашской Республики «Развитие культуры. Постановление Кабинета Министров Чувашской Республики от 24 января 2023 г. № 18 «Об утверждении перечня опорных населенных пунктов и прилегающих населенных пунктов Чувашской Республики </t>
  </si>
  <si>
    <t>Капитальный ремонт Чуварлейского сельского Дома культуры</t>
  </si>
  <si>
    <t>Национальный проект «Семья», Государственная программа  Чувашской Республики «Развитие культуры»</t>
  </si>
  <si>
    <t>ПИР–2025, 2026–кап. ремонт</t>
  </si>
  <si>
    <t>200 мест</t>
  </si>
  <si>
    <t>ФБ+РБ+МБ, ПСД нет</t>
  </si>
  <si>
    <t xml:space="preserve"> В Долгосрочных планах опорных населенных пунктов и прилегающих территорий. Постановление Кабинета Министров Чувашской Республики от 24 января 2023 г. № 18 «Об утверждении перечня опорных населенных пунктов и прилегающих населенных пунктов Чувашской Республики </t>
  </si>
  <si>
    <t>Капитальный ремонт Октябрьского сельского Дома культуры</t>
  </si>
  <si>
    <t>ПИР–2026, 2027–кап. ремонт</t>
  </si>
  <si>
    <t>250 мест</t>
  </si>
  <si>
    <t>Капитальный ремонт Стемасского сельского Дома культуры и модернизация оборудования</t>
  </si>
  <si>
    <t>ПИР–2027, 2028–кап. ремонт</t>
  </si>
  <si>
    <t>350 мест</t>
  </si>
  <si>
    <t xml:space="preserve">В Долгосрочных планах опорных населенных пунктов и прилегающих территорий. Постановление Кабинета Министров Чувашской Республики от 24 января 2023 г. № 18 «Об утверждении перечня опорных населенных пунктов и прилегающих населенных пунктов Чувашской Республики </t>
  </si>
  <si>
    <t>Капитальный ремонт Атрасткого сельского дома культуры и модернизация оборудования</t>
  </si>
  <si>
    <t>ПИР–2028, 2029–кап. ремонт</t>
  </si>
  <si>
    <t>Капитальный ремонт Стемасской сельской библиотеки и создание модельной библиотеки</t>
  </si>
  <si>
    <t>ПИР–2025, 2026–кап. ремонт, 2027 – создание модельной библиотеки</t>
  </si>
  <si>
    <t>115,5 кв.м</t>
  </si>
  <si>
    <t xml:space="preserve">Постановление Кабинета Министров Чувашской Республики от 24 января 2023 г. № 18 «Об утверждении перечня опорных населенных пунктов и прилегающих населенных пунктов Чувашской Республики </t>
  </si>
  <si>
    <t>Капитальный ремонт помещений, инженерных коммуникаций и фасадов МАУ «Алатырский городской Дворец культуры» включая модернизацию оборудования</t>
  </si>
  <si>
    <t>Национальный проект «Семья», Государственная программа Чувашской Республики «Развитие культуры»  </t>
  </si>
  <si>
    <t>5350 кв. м 660 мест</t>
  </si>
  <si>
    <t>ФБ, РБ, МБ, ПСД на фасад есть, требует корретировки, на капитальный ремонт ПСД нет</t>
  </si>
  <si>
    <t>ФБ, РБ, МБ  ПСД нет</t>
  </si>
  <si>
    <t>ФБ, РБ, МБ, ПСД нет</t>
  </si>
  <si>
    <t>Капитальный ремонт помещения центральной библиотеки МБУК «Алатырская централизованная библиотечная система» и создание модельной библиотеки</t>
  </si>
  <si>
    <t>400 кв. м</t>
  </si>
  <si>
    <t>Капитальный ремонт здания МБУК «Алатырский краеведческий музей» в целях создания музея:  «Музей XX-го века»   (военно-патриотическая тематика, авиационные традиции Алатыря, индустриализация, трудовой подвиг народа,  Космос)</t>
  </si>
  <si>
    <t> Национальный проект «Семья», региональный проект «Развитие культуры» </t>
  </si>
  <si>
    <t>Капитальный ремонт помещения центральной библиотеки МБУК «Алатырская централизованная библиотечная система» в целях создания модельной библиотеки</t>
  </si>
  <si>
    <t>Строительство сельского Дома культуры на 150 мест в п. Киря  Алатырского муниципального округа</t>
  </si>
  <si>
    <t>Строительство сельского дома культуры на 49 мест в д. Татмыш-Югелево Батыревского муниципального округа</t>
  </si>
  <si>
    <t> Включен в Долгосрочный план опорных населенных пунктов и прилегающих территорий, положительное заключение № 21-1-1-2-028850-2023 от 29.05.2023 </t>
  </si>
  <si>
    <t>Капитальный ремонт здания культурно-досугового центра села Батырево Батыревского муниципального округа Чувашской Республики</t>
  </si>
  <si>
    <t>Государственная программа ЧР «Комплексное развитие сельских территорий Чувашской Республики», Государственная программа РФ «Комплексное развитие сельских территорий»</t>
  </si>
  <si>
    <t>Включен в Долгосрочный план опорных населенных пунктов и прилегающих территорий, положительное заключение № 21-1-1-2-022909-2024 от 14.05.2024 </t>
  </si>
  <si>
    <t>Приобретение оборудования для культурно-досугового центра с. Батырево АУ «Централизованная клубная система» Батыревского муниципального округа Чувашской Республики</t>
  </si>
  <si>
    <t>Протокол заседания Комиссии по отбору проектов комплексного развития сельских территорий или сельских агломераций, российских кредитных организаций и международных финансовых организаций в качестве уполномоченных банков, а также оценке эффективности использования субсидий, предоставляемых в рамках государственной программы Российской Федерации «Комплексное развитие сельских территорий» от 07.06.2024 № 70</t>
  </si>
  <si>
    <t>Капитальный ремонт здания Алманчиковского сельского дома культуры Батыревского муниципального округа Чувашской Республики</t>
  </si>
  <si>
    <t>Нацпроект «Семья», Государственная программа Чувашской Республики «Развитие культуры»</t>
  </si>
  <si>
    <t>Капитальный ремонт здания сельского клуба в д. Кзыл-Камыш Батыревского муниципального округа Чувашской Республики</t>
  </si>
  <si>
    <t>РБ+МБ, ПСД не имеется</t>
  </si>
  <si>
    <t>Капитальный ремонт здания сельского клуба в д. Кзыл-Чишма Батыревского муниципального округа Чувашской Республики</t>
  </si>
  <si>
    <t>Капитальный ремонт здания сельского клуба в д. Полевые Бикшики Батыревского муниципального округа Чувашской Республики</t>
  </si>
  <si>
    <t>Включен в Долгосрочный план опорных населенных пунктов и прилегающих территорий</t>
  </si>
  <si>
    <t>Капитальный ремонт здания сельского дома культуры в с. Первомайское Батыревского муниципального округа Чувашской Республики</t>
  </si>
  <si>
    <t>ФБ+РБ+МБ, разработка ПСД за счет МБ</t>
  </si>
  <si>
    <t> Включен в Долгосрочный план опорных населенных пунктов и прилегающих территорий</t>
  </si>
  <si>
    <t>Капитальный ремонт здания сельского клуба в д. Нижнее Турмышево Батыревского муниципального округа Чувашской Республики</t>
  </si>
  <si>
    <t> Включен в Долгосрочный план  опорных населенных пунктов и прилегающих территорий</t>
  </si>
  <si>
    <t>Ремонт здания сельского клуба в д. Верхние Бюртли-Шигали Батыревского района Чувашской Республики</t>
  </si>
  <si>
    <t> Включен в Долгосрочный план опорных населенных пунктов и прилегающих территорий,  положительное заключение № 21-1-7-1315-2020 от 30.11.2020 </t>
  </si>
  <si>
    <t xml:space="preserve">Реконструкция объекта «МАУ ДО «Батыревская ДШИ» Батыревского района Чувашской Республики </t>
  </si>
  <si>
    <t>Включен в Долгосрочный план опорных населенных пунктов и прилегающих территорий, положительное заключение № 21-1-1-3-038255-2022 от 15.06.2022)</t>
  </si>
  <si>
    <t>Реставрация здания  БУК историко-этнографического музея «Хлеб» Батыревского муниципального округа Чувашской Республики и Создание музея под открытым небом  БУК историко-этнографического музея «Хлеб» Батыревского муниципального округа Чувашской Республики</t>
  </si>
  <si>
    <t>Включен в Долгосрочный план опорных населенных пунктов и прилегающих территорий  </t>
  </si>
  <si>
    <t>Создание модельной библиотеки на базе Татарско-Сугутской сельской библиотеки  МБУК «Централизованная библиотечная система» Батыревского муниципального округа Чувашской Республики</t>
  </si>
  <si>
    <t>Создание модельной библиотеки на базе Первомайской сельской библиотеки МБУК «Централизованная библиотечная система» Батыревского муниципального округа Чувашской Республики</t>
  </si>
  <si>
    <t>национальный проект «Семья», государственная программа ЧР «Развитие культуры»</t>
  </si>
  <si>
    <t>Капитальный ремонт Алгазинского сельского Дома культуры МБУК «Централизованная клубная система» и модернизация оборудованием</t>
  </si>
  <si>
    <t>государственная программа  ЧР «Развитие культуры»</t>
  </si>
  <si>
    <t>150 посадочных мест</t>
  </si>
  <si>
    <t>Капитальный ремонт Кожар-Яндобинского сельского Дома культуры МБУК «Централизованная клубная система» и модернизация оборудованием»</t>
  </si>
  <si>
    <t>80 посадочных мест</t>
  </si>
  <si>
    <t>Не смотря на небольшое количество населения, в Доме культуры имеются крупные коллективы художественной самодеятельности: фольклорный коллектив «Кушар Ен» (22 человека), мужской ансамбль гармонистов «Алтар Салтар».</t>
  </si>
  <si>
    <t>Капитальный ремонт Чирш-Хирлепского сельского Дома культуры МБУК «Централизованная клубная система» и модернизация оборудованием</t>
  </si>
  <si>
    <t>национальный проект «Семья», государственная программа  ЧР «Развитие культуры»</t>
  </si>
  <si>
    <t>160 посадочных мест</t>
  </si>
  <si>
    <t>ФБ,РБ, МБ, ПСД нет</t>
  </si>
  <si>
    <t>Имеется театральный коллектив «Асамат», имеющий звание «народный»</t>
  </si>
  <si>
    <t>Капитальный ремонт Большеяушского сельского Дома культуры МБУК «Централизованная клубная система» и модернизация оборудованием</t>
  </si>
  <si>
    <t>национальный проект «Семья», Государственная программа «Развитие культуры»</t>
  </si>
  <si>
    <t>220 посадочных мест</t>
  </si>
  <si>
    <t>Капитальный ремонт Хумушского сельского Дома культуры МБУК «Централизованная клубная система» и модернизация оборудованием</t>
  </si>
  <si>
    <t>250 посадочных мест</t>
  </si>
  <si>
    <t>Капитальный ремонт Абызовского сельского Дома культуры МБУК «Централизованная клубная система» и модернизация оборудованием</t>
  </si>
  <si>
    <t>Капитальный ремонт Ораушского сельского клуба МБУК «Централизованная клубная система» и модернизация оборудованием</t>
  </si>
  <si>
    <t>100 посадочных мест</t>
  </si>
  <si>
    <t>Капитальный ремонт Сендимиркинского сельского Дома культуры МБУК «Централизованная клубная система» и модернизация оборудованием</t>
  </si>
  <si>
    <t>РБ, МБ,  ПСД нет</t>
  </si>
  <si>
    <t>Капитальный ремонт Калининской сельской библиотеки МБУК «Централизованная библиотечная система»</t>
  </si>
  <si>
    <t>590,5 кв.м.</t>
  </si>
  <si>
    <t>Капитальный ремонт Малдыкасинской сельской библиотеки МБУК «Централизованная библиотечная система»</t>
  </si>
  <si>
    <t>46,39 кв.м.</t>
  </si>
  <si>
    <t>Создание модельной библиотеки на базе Новояхакасинской сельской библиотеки МБУК «Централизованная библиотечная система»</t>
  </si>
  <si>
    <t>89,4 кв. м</t>
  </si>
  <si>
    <t>Создание модельной библиотеки на базе Калининской сельской библиотеки МБУК «Централизованной библиотечной системы»</t>
  </si>
  <si>
    <t>590,5 кв. м</t>
  </si>
  <si>
    <t>ФБ ,РБ, МБ</t>
  </si>
  <si>
    <t>Капитальный ремонт Вурнарской детской школы искусств и модернизация оборудованием</t>
  </si>
  <si>
    <t>475,38 кв.м.</t>
  </si>
  <si>
    <t>государственная программа ЧР «Развитие культуры»</t>
  </si>
  <si>
    <t>Капитальный ремонт здания Янгорчинского сельского Дома культуры по проспекту Мира д. 1 в с. Янгорчино Вурнарского муниципального округа Чувашской Республики</t>
  </si>
  <si>
    <t xml:space="preserve">Сделано водоотведение, водоснабжение, заменены отопления, в картинной галереи заменен пол, покрашены стены, обшит фасад здания, устройство санузла, укладка плит во входной зоне. </t>
  </si>
  <si>
    <t>Ибресинский муниципальный округ  Чувашской Республики</t>
  </si>
  <si>
    <t>Строительство сельского дома культуры на 150 мест в с. Хормалы Ибресинского муниципального округ</t>
  </si>
  <si>
    <t>государственная программа Чувашской Республики «Развитие культуры», мукниципальная программа «Развитие культуры и туризма»</t>
  </si>
  <si>
    <t>Проектно-изыскательные работы – 2023–2024, Положительное заключение № 21-1-1-3-053298-2024 от 11.09.2024  
РБ, МБ</t>
  </si>
  <si>
    <t xml:space="preserve">Необходимость строительства Дома культуры в с.  Хормалы связана с тем, что в настоящее время Хормалинский  центральный сельский Дом культуры находится в неудовлетворительном состоянии.  Включен в ДПР» </t>
  </si>
  <si>
    <t>Приобретение оборудования для сельского дома культуры на 150 мест в с. Хормалы</t>
  </si>
  <si>
    <t>государственная программа Чувашской Республики «Развитие культуры», муниципальная программа «Развитие культуры и туризма»</t>
  </si>
  <si>
    <t>В 2025 году планируется строительство сельского Дома культуры в с. Хормалы, поэтому имеется необходимость оснащения оборудованием нового сельского Дома культуры.</t>
  </si>
  <si>
    <t>Капитальный ремонт здания Чуваштимяшского сельского Дома культуры</t>
  </si>
  <si>
    <t>Национальный проект «Семья»государственная программа Чувашской Республики «Развитие культуры», муниципальная программа «Развитие культуры и туризма»</t>
  </si>
  <si>
    <t>ПИР–2028, капремонт–2029</t>
  </si>
  <si>
    <t>300 посадочных мест</t>
  </si>
  <si>
    <t>ФБ РБ, МБ ПСД нет</t>
  </si>
  <si>
    <t>Данное учреждение обслуживает  пять  населенных пункта, реализация данного проекта позволит создать качественные условия для организации и обеспечение жителей сельского поселения услугами организаций культуры</t>
  </si>
  <si>
    <t>Капитальный ремонт здания Андреевского сельского Дома культуры</t>
  </si>
  <si>
    <t>Национальный проект «Семья»государственная программа Чувашской Республики «Развитие культуры», муниципальная программа «Развитие культуры и туризма»«</t>
  </si>
  <si>
    <t>Положительное заключение №21-1-7-0794-21 от 28.12.2021
ФБ РБ, МББ</t>
  </si>
  <si>
    <t>Капитальный ремонт  Чуваштимяшской сельской библиотеки и создание Чувашскотимяшской модельной библиотеки</t>
  </si>
  <si>
    <t>Национальный проект «Семья»государственная программа Чувашской Республики «Развитие культуры», мукниципальная программа «Развитие культуры и туризма»</t>
  </si>
  <si>
    <t>ФБ, РБ, МБ ПСД нет</t>
  </si>
  <si>
    <t>Создание Климовской модельной библиотеки</t>
  </si>
  <si>
    <t>Национальный проект «Семья» государственная программа Чувашской Республики «Развитие культуры», муниципальная программа «Развитие культуры и туризма»</t>
  </si>
  <si>
    <t>госпрограмма ЧР «Развитие культуры»</t>
  </si>
  <si>
    <t>127 кв.м</t>
  </si>
  <si>
    <t>РБ, МБ, ПСД имеется.</t>
  </si>
  <si>
    <t>Капитальный ремонт АУ «Дворец культуры»</t>
  </si>
  <si>
    <t>500 пос. мест</t>
  </si>
  <si>
    <t xml:space="preserve"> РБ, МБ, ПСД имеется.</t>
  </si>
  <si>
    <t>имеется потребность, ПСД на сумму 15 млн. руб.  в ценах 2020 г. необходим перерасчет</t>
  </si>
  <si>
    <t>Капитальный ремонт МБУ «Детская музыкальная школа»</t>
  </si>
  <si>
    <t>300 обучающихся</t>
  </si>
  <si>
    <t>РБ, МБ,  ПСД имеется.</t>
  </si>
  <si>
    <t>имеется потребность ПСД на сумму 5 185,59 и 5 186,00 – 2024 г.</t>
  </si>
  <si>
    <t>Капитальный ремонт фасада МБУ «Детская художественная школа»</t>
  </si>
  <si>
    <t>200 обучающихся</t>
  </si>
  <si>
    <t>РБ, МБ, необходимо ПСД</t>
  </si>
  <si>
    <t>имеется потребность в проведении ремонта.</t>
  </si>
  <si>
    <t>Текущий ремонт МБУ «Краеведческий музей»</t>
  </si>
  <si>
    <t>750 кв.м.</t>
  </si>
  <si>
    <t>РБ, МБ,  необходимо ПСД</t>
  </si>
  <si>
    <t>имеется потребность в проведении ремонта</t>
  </si>
  <si>
    <t xml:space="preserve">Капитальный ремонт Сеспельского сельского Дома культуры МБУК «Централизованная клубная система» Канашского муниципального округа Чувашской Республики, расположенной по адресу: Чувашская Республика, Канашский район,д. Сеспель, ул. Школьная, д. 62» </t>
  </si>
  <si>
    <t>НП «Семья»,    гос.программа ЧР «Развитие культуры»</t>
  </si>
  <si>
    <t>ПСД имеется, положительное заключение гос. экспертизы № 21-1-1-2-007358-2024 от 22.02.2026</t>
  </si>
  <si>
    <t>Капитальный ремонт задания сельского дома культуры по адресу: Чувашская Республика, Канашский район, с. Тобурданово, ул. Пушкина, д. 57</t>
  </si>
  <si>
    <t>гос.программа ЧР «Развитие культуры»</t>
  </si>
  <si>
    <t>ПСД имеется, положительное заключение гос. экспертизы № 21-1-1-2-074237-2022 от 20.10.2022</t>
  </si>
  <si>
    <t xml:space="preserve"> «Капитальный ремонт Дальнесорминского сельского клуба МБУК «Централизованная клубная система» по адресу: Чувашская Республика, Канашский район, д. Дальние Сормы, ул. Шоссейная, д. 21</t>
  </si>
  <si>
    <t>гос. программа ЧР «Развитие культуры»</t>
  </si>
  <si>
    <t xml:space="preserve">ПСД имеется      </t>
  </si>
  <si>
    <t>Капитальный ремонт кровли и фасада  Вутабосинского сельского Дома культуры МБУК «Централизованная клубная система» Канашского муниципального округа Чувашской Республики</t>
  </si>
  <si>
    <t>ПСД имеется, положительное заключение гос. экспертизы № 21-1-1-2-073787 от 03.12.2023</t>
  </si>
  <si>
    <t xml:space="preserve">Капитальный ремонт Большебикшихского сельского Дома культуры МБУК «Централизованная клубная система» Канашского муниципального округа Чувашской Республики, расположенной по адресу: Чувашская Республика, Канашский район, д.Б.Бикшихи, ул. Ленина, д. 1/а </t>
  </si>
  <si>
    <t>ПСД имеется, положительное заключение гос. экспертизы № 21-1-1-2-081787-2023 от 26.12.2023</t>
  </si>
  <si>
    <t xml:space="preserve">Капитальный ремонт здания архива администрации  Канашского муниципального округа Чувашской Республики </t>
  </si>
  <si>
    <t>ПСД имеется, положительное заключение гос. экспертизы № 21-1-1-2-059275-2023 от 03.10.2025</t>
  </si>
  <si>
    <t>Капитальный ремонт здания МБУ ДО «ДШИ»  Канашского муниципального округа Чувашской Республики по адресу: Чувашская Республика, Канашский район, д. Сугайкасы, ул. Сугай, д.4</t>
  </si>
  <si>
    <t>НП «Семья»,     гос.программа ЧР «Развитие культуры»</t>
  </si>
  <si>
    <t>ПСД имеется, положительное заключение гос,экспертизы № 21-1-1-2028281-2024 от 05.06.2026</t>
  </si>
  <si>
    <t>Капитальный ремонт Напольнокотякского сельского Дома культуры МБУК «Централизованная клубная система» Канашского муниципального округа Чувашской Республики</t>
  </si>
  <si>
    <t xml:space="preserve">ПСД  имеется,    на экспертизе </t>
  </si>
  <si>
    <t xml:space="preserve">Капитальный ремонт Среднетатмышского сельского Дома культуры МБУК «Централизованная клубная система» Канашского муниципального округа Чувашской Республики, расположенный по адресу: Чувашская Республика, Канашский район, д. Средние Татмыши, ул. 50 лет Победы, д.30 а» </t>
  </si>
  <si>
    <t xml:space="preserve">ПСД  на экспертизе </t>
  </si>
  <si>
    <t>Капитальный ремонт Кошноруйского сельского Дома культуры МБУК «Централизованная клубная система» Канашского муниципального округа Чувашской Республикирасположенный по адресу: Чувашская Республика, Канашский район, д. Кошноруй, ул. Ленина, д. 35</t>
  </si>
  <si>
    <t xml:space="preserve">Разработка ПСД и прохождение экспертизы на капитальный ремонт здания Межпоселенческой библиотеки с детским отделением МАУК «Централизованная система библиотечного и архивного дела» Козловского МО </t>
  </si>
  <si>
    <t>Государственная программа Чувашской Республики «Развитие культуры»; Муниципальная программа Козловского МО ЧР «Развитие культуры» в Козловском МО ЧР</t>
  </si>
  <si>
    <t>МБ. ПСД   на капремонт фасада, кровли межпоселенческой библиотеки  имеется. Необходима разработка ПСД  на капремонт детского отделения</t>
  </si>
  <si>
    <t> включен в Долгосрочный план опорных населенных пунктов и прилегающих территорий. Необходимо завершение ремонтных работ по утеплению фасада центральной межпоселенческой библиотеки. Детский отдел межпоселенческой библиотеки находится в другом здании и необходим капитальный ремонт помещений детского отдела, создание современного вида и условий  для улучшения количества и качества в рамках развития детского чтения</t>
  </si>
  <si>
    <t xml:space="preserve">Капитальный ремонт фасада и кровли здания Межпоселенческой библиотеки МАУК «Централизованная система библиотечного и архивного дела» Козловского МО </t>
  </si>
  <si>
    <t xml:space="preserve">ФБ, РБ. </t>
  </si>
  <si>
    <t xml:space="preserve"> включен в Долгосрочный план опорных населенных пунктов и прилегающих территорий. Необходимо завершение ремонтных работ по утеплению фасада центральной межпоселенческой библиотеки. Детский отдел межпоселенческой библиотеки находится в другом здании и необходим капитальный ремонт помещений детского отдела, создание современного вида и условий  для улучшения количества и качества в рамках развития детского чтения</t>
  </si>
  <si>
    <t xml:space="preserve">Модернизация детского отделения Межпоселенческой библиотеки МАУК «Централизованная система библиотечного и архивного дела» Козловского МО </t>
  </si>
  <si>
    <t>ФБ, РБ, МБ. ПСД   на капремонт фасада, кровли межпоселенческой библиотеки  имеется. НЕобходима разработка ПСД  на капремонт детского отделения</t>
  </si>
  <si>
    <t xml:space="preserve"> включен в Долгосрочный план опорных населенных пунктов и прилегающих территорий. Детское отделение расположено в обособленном здании. Проведение работ в рамках проекта «Библиотека нового поколения»</t>
  </si>
  <si>
    <t xml:space="preserve">Разработка ПСД на капитальный ремонт Солдыбаевской сельской библиотеки МАУК «Централизованная система библиотечного и архивного дела» Козловского МО </t>
  </si>
  <si>
    <t>Государственная программа Чувашской Республики   «Развитие культуры»; Муниципальная программа Козловского МО ЧР «Развитие культуры в Козловском МО ЧР»</t>
  </si>
  <si>
    <t xml:space="preserve">МБ. Необходима ПСД  </t>
  </si>
  <si>
    <t xml:space="preserve"> Планируется создание «Библиотека нового поколения». Одноэтажное кирпичное здание, год постройки – 1968, перекрытия ж/б плиты, отопление газовое. Общая площадь составляет 132,4 кв.м. В зону обслуживания Солдыбаевской сельской библиотеки входят населенные пункты: Дятлино, Пиндиково, Солдыбаево (административный центр), Токташево. Население 756 человек</t>
  </si>
  <si>
    <t xml:space="preserve">Капитальный ремонт Солдыбаевской сельской библиотеки МАУК «Централизованная система библиотечного и архивного дела» Козловского МО </t>
  </si>
  <si>
    <t xml:space="preserve">Модернизация Солдыбаевской сельской библиотеки МАУК «Централизованная система библиотечного и архивного дела» Козловского МО </t>
  </si>
  <si>
    <t> Разработка ПСД на капитальный ремонт районного Дома культуры МАУК «Централизованная клубная система» Козловского МО  в г. Козловка</t>
  </si>
  <si>
    <t>Национальный проект «Семья», Государственная программа ЧР «Развитие культуры»; Муниципальная программа Козловского МО ЧР «Развитие культуры в Козловском МО ЧР»</t>
  </si>
  <si>
    <t>258 посадочных мест, 2223,4 кв. м</t>
  </si>
  <si>
    <t>МБ. Имеется ПСД  на косметический ремонт технических и кружковых кабинетов, необходимо разработать ПСД на капитальный ремонт фасада с полным восстановлением всех конструктивных элементов </t>
  </si>
  <si>
    <t>Включен в Долгосрочный план опорных населенных пунктов и прилегающих территорий. Данный населенный пукт является опорным населенным пунктом. В 2017 году в здании открыт кинозал (единственный в муниципальном округе). Осторо стоит вопрос по капитальному ремонту несущщих колонн по периметру здания (вследствие разрушения колонн возможно обрушение наружных стен здания) </t>
  </si>
  <si>
    <t> Капитальный ремонт районного Дома культуры МАУК «Централизованная клубная система» Козловского МО  в г. Козловка</t>
  </si>
  <si>
    <t>Национальный проект «Семья», Государственная программа Чувашской Республики  «Развитие культуры»; Муниципальная программа Козловского МО ЧР «Развитие культуры в Козловском МО ЧР»</t>
  </si>
  <si>
    <t>РБ,МБ. Имеется ПСД  </t>
  </si>
  <si>
    <t>разработка ПСД на капитальный ремонт здания Карамышевского сельского дома культуры, создание центра народных промыслов</t>
  </si>
  <si>
    <t>343 посадочных мест, 595,3 кв. м</t>
  </si>
  <si>
    <t>Включен в Долгосрочный план опорных населенных пунктов и прилегающих территорий. Разработать  ПСД на ремонт фасада, замену дверей, санузла с ХВС, имеется смета с положительным заключением (2024) на капремонт кровли и замену системы отопления.  </t>
  </si>
  <si>
    <t>Капитальный ремонт здания Карамышевского сельского дома культуры, создание центра народных промыслов</t>
  </si>
  <si>
    <t>ФБ, РБ, МБ. имеется ПСД  с положительным заключением экспертизы 2024 г.</t>
  </si>
  <si>
    <t>Включен в Долгосрочный план опорных населенных пунктов и прилегающих территорий. Разработать  ПСД на ремонт фасада, замену дверей, санузла с ХВС, имеется смета с положительным заключением (2024) на капремонт кровли и замену системы отопления</t>
  </si>
  <si>
    <t>модернизация Карамышевского сельского дома культуры, создание центра народных промыслов</t>
  </si>
  <si>
    <t>Национальный проект «Семья», Государственная программа Чувашской Республики   «Развитие культуры»; Муниципальная программа Козловского МО ЧР «Развитие культуры в Козловском МО ЧР»</t>
  </si>
  <si>
    <t>ФБ, РБ,МБ </t>
  </si>
  <si>
    <t>Разработка ПСД на капитальный ремонт здания Андреево-Базарского сельского дома культуры</t>
  </si>
  <si>
    <t xml:space="preserve">300 посадочных мест, 1504,7 кв. м </t>
  </si>
  <si>
    <t>Включен в долгосрочный план развития опорных населенных пунктов и прилегающих территорий. Здание Андреево-Базарского сельского Дома культуры является многофункциональным. Размещен ряд социальных объектов: офис врача общей практики, отделение скорой промощи, администрация территориального отдела, библиотека, спортзал. Ближайшие социальные объекты данного типа находятся в радиусе более 10 километров</t>
  </si>
  <si>
    <t>Капитальный ремонт здания Андреево-Базарского сельского дома культуры</t>
  </si>
  <si>
    <t>300 посадочных мест, 1504,7 кв.м.</t>
  </si>
  <si>
    <t>Включен в долгосрочный план развития опорных населенных пунктов и прилегающих территорий. Здание Андреево-Базарского сельского Дома культуры является многофункциональным. Размещен ряд социальных объектов: офис врача общей практики, отделение свкорой промощи, администрация территориального отдела, библиотека, спортзал. Ближайшие социальные объекты данного типа находятся в радиусе более 10 километров. </t>
  </si>
  <si>
    <t>Разработка ПСД на капитальный ремонт и реконструкция бывшего здания Янгильдинской ООШ для создания Культурно-просветительского Дома культуры национальных традиций «Чишмэ»</t>
  </si>
  <si>
    <t xml:space="preserve">РБ, МБ. </t>
  </si>
  <si>
    <t>Включен в Долгосрочный план опорных населенных пунктов и прилегающих территорий.  Базовый Дом культуры расположен в деревянном здании, год постройки – 1913, зона обслуживаемой территории охватывает 5 населенных пунктов. В зоне обслуживания имеется кирпичное здание бывшей средней школы, в котором размещены следующие социальные объекты: офис врача общей практики, библиотека, администрация территориального отдела. Отсутствуют условия для гармоничного развития детей, развития творческого потенциала населения, проживающих на обслуживаемой территоррии. В здании имеются зрительный зал на 100 посадочных мест, необходимое количество кабинетов для кружковых занятий</t>
  </si>
  <si>
    <t>Капитальный ремонт и реконструкция бывшего здания Янгильдинской ООШ для создания Культурно-просветительского Дома культуры национальных традиций «Чишмэ»</t>
  </si>
  <si>
    <t>ФБ,РБ,МБ.  </t>
  </si>
  <si>
    <t>Включен в Долгосрочный план опорных населенных пунктов и прилегающих территорий.  Базовый Дом культуры расположен в деревянном здании, год постройки – 1913, зона обслуживаемой территории охватывает 5 населенных пунктов. В зоне обслуживания имеется кирпичное здание бывшей средней школы, в котором размещены следующие социальные объекты: офис врача общей практики, библиотека, администрация территориального отдела. Отсутствуют условия для гармоничного развития детей, развития творческого потенциала населения, проживающих на обслуживаемой территоррии. В здании имеются зрительный зал на 100 посадочных мест, необходимое количество кабинетов для кружковых занятий.</t>
  </si>
  <si>
    <t> модернизация для создания Культурно-просвети­тельского Дома культуры национальных традиций «Чишмэ» в с. Янгильдино</t>
  </si>
  <si>
    <t>Разработка ПСД на капитальный ремонт здания Еметкинского сельского дома культуры</t>
  </si>
  <si>
    <t>300 посадочных мест, 2141,6 кв. м</t>
  </si>
  <si>
    <t xml:space="preserve">МБ. </t>
  </si>
  <si>
    <t>Включен в долгосрочный план развития опорных населенных пунктов и прилегающих территорий. Здание Еметкинского сельского Дома культуры является многофункциональным. Размещен ряд социальных   объектов: администрация территориального отдела, библиотека.  </t>
  </si>
  <si>
    <t> Капитальный ремонт Еметкинского сельского Дома культуры</t>
  </si>
  <si>
    <t>ФБ, РБ,МБ. Необходимо ПСД  </t>
  </si>
  <si>
    <t>Включен в долгосрочный план развития опорных населенных пунктов и прилегающих территорий. Здание Еметкинского сельского Дома культуры является многофункциональным. Размещен ряд социальных   объектов: администрация территориального отдела, библиотека </t>
  </si>
  <si>
    <t>Парк «Рубежи Победы» развитие территории Мемориала «Строителям безмолвных рубежей» (создание экспозиции, размещение военной техники, строительство часовни)</t>
  </si>
  <si>
    <t>Государственная программа Чувашской Республики  «Развитие культуры», Государственная программа ЧР «Комплексное развитие сельских территорий Чувашской Республики»</t>
  </si>
  <si>
    <t>105525 кв.м.</t>
  </si>
  <si>
    <t>Необходимо разработать концепцию развития, эскизный проект, ПСД, РБ, МБ, внебюджетные источники.</t>
  </si>
  <si>
    <t xml:space="preserve"> Мемориал «Строителям безмолвных рубежей»  по адресу Чувашская Республика, Козловский МО, с. Байгулово, ул. Новая, д. 58 (общая площадь земельного участка 105 525 кв.м.) принимает посетителей с 1 июля 2022 г. На нем расположены : памятник из 38 металлических стел (каждая из которых символизирует 10 км оборонительных сооружений) и земного шара на холме (земляном вале), центральная площадь с Вечным огнем, 26 гранитных стел с изображениями символики городов и районов, участвовавших в строительстве, два административных здания и гостевая парковка, с октября 2023 г. на Мемориале работает музей, рассказывающий о строительстве тыловых оборонительных рубежей на территории Чувашской АССР а годы Великой Отечественной войны. Половина территории не освоена</t>
  </si>
  <si>
    <t>Разработка ПСД на ремонтно-реставрационные работы объекта культурного наследия «Дом барона Жомени, конец XIX века»</t>
  </si>
  <si>
    <t xml:space="preserve">Заявка на участие в РАИП 2025 года. </t>
  </si>
  <si>
    <t>Ремонтно-реставрационные работы объекта культурного наследия «Дом барона Жомени, конец XIX века»</t>
  </si>
  <si>
    <t>840,10 кв.м.</t>
  </si>
  <si>
    <t>ФБ, РБ.</t>
  </si>
  <si>
    <t>Заявка на участие в гос программе Минкульта Чувашии по объектам культурного наследия</t>
  </si>
  <si>
    <t>Капитальный ремонт помещений №39,41,42 центральной детской библиотеки МАУК «Централизованная система библиотечного и архивного дела» Козловского МО по адресу: ЧР, г. Козловка, ул. Лобачевскоо, д. 32</t>
  </si>
  <si>
    <t xml:space="preserve">ФБ, РБ, МБ. </t>
  </si>
  <si>
    <t>Строительство центра культурного развития в с. Комсомольское</t>
  </si>
  <si>
    <t>2025–ПИР, 2026–2027–строительство</t>
  </si>
  <si>
    <t>300 мест</t>
  </si>
  <si>
    <t>РБ+МБ,  ПСД нет</t>
  </si>
  <si>
    <t>Капитальный ремонт Сельского Дома культуры с. Урмаево Комсомольского муниципального округа Чувашской Республики»</t>
  </si>
  <si>
    <t>Государственная программа Чувашской Республики «Развитие культуры»   Национальный проект «Семья»</t>
  </si>
  <si>
    <t>311 мест</t>
  </si>
  <si>
    <t>ФБ+РБ+МБ,  ПСД и экспертиза есть</t>
  </si>
  <si>
    <t xml:space="preserve">наличие проекта в Долгосрочных планах опорных населенных пунктов и прилегающих территорий, наличие ПСД, экспертиза № 21-1-1-2-018986-2023 от 13.04.2023 31948,88  </t>
  </si>
  <si>
    <t>Капитальный ремонт Сельского Дома культуры д. Малые Кошелеи Комсомольского муниципального округа Чувашской Республики»</t>
  </si>
  <si>
    <t>Государственная программа Чувашской Республики «Развитие культуры»   Национальный проект «Семья</t>
  </si>
  <si>
    <t>2026– Капремонт</t>
  </si>
  <si>
    <t>85 мест</t>
  </si>
  <si>
    <t>ФБ+РБ+МБ, ПСД и экспертиза есть</t>
  </si>
  <si>
    <t>Капитальный ремонт объекта «Сельский Дом культуры на 200 мест в с. Чурачики Комсомольского муниципального округа Чувашской Республики»</t>
  </si>
  <si>
    <t>ПИР–2026,2027–Капремонт</t>
  </si>
  <si>
    <t>Капитальный ремонт Нижнитимерчеевского сельского Дома культуры д. Нижнее Тимерчеево Комсомольского муниципального округа Чувашской Республики»</t>
  </si>
  <si>
    <t>ПИР–2027,2028–Капремонт</t>
  </si>
  <si>
    <t>Капитальный ремонт Новомуратского сельского Дома культуры д. Новые Мураты Комсомольского муниципального округа Чувашской Республики</t>
  </si>
  <si>
    <t>ПИР–2027, 2028– Капремонт</t>
  </si>
  <si>
    <t>Капитальный ремонт Починокбыбытьского сельского Дома культуры д. Починок-Быбыть Комсомольского муниципального округа Чувашской Республики</t>
  </si>
  <si>
    <t>ПИР–2028, 2029–Капремонт</t>
  </si>
  <si>
    <t>Капитальный ремонт Старомуратовского сельского Дома культуры д. Старые Мураты Комсомольского муниципального округа Чувашской Республики</t>
  </si>
  <si>
    <t>ПИР–2028, 2029– Капремонт</t>
  </si>
  <si>
    <t xml:space="preserve">наличие проекта в Долгосрочных планах опорных населенных пунктов и прилегающих территорий </t>
  </si>
  <si>
    <t>Капитальный ремонт Сюрбей-Токаевского сельского Дома культуры д. Сюрбей-Токаево Комсомольского муниципального округа Чувашской Республики</t>
  </si>
  <si>
    <t>ПИР–2029, 2030–Капремонт</t>
  </si>
  <si>
    <t>110 мест</t>
  </si>
  <si>
    <t>439 (Сюрбей-Токаево, Корезино, Напольн. Сюрбеево, Тябердино-Эткерево)</t>
  </si>
  <si>
    <t xml:space="preserve">наличие проекта в Долгосрочных планах опорных населенных пунктов и прилегающих территорий, </t>
  </si>
  <si>
    <t>Капитальный ремонт Народного музея «Земля и люди» с. Комсомольское Комсомольского муниципального округа Чувашской Республики»</t>
  </si>
  <si>
    <t>ПИР–2029,2030–Капремонт</t>
  </si>
  <si>
    <t>106 мест</t>
  </si>
  <si>
    <t>ФБ+РБ+МБ,  ПСД нет</t>
  </si>
  <si>
    <t>Объект включен в федереальный реестр опорных населенных пунктов,наличие проекта в Долгосрочных планах опорных населенных пунктов и прилегающих территорий</t>
  </si>
  <si>
    <t>Создание детской модельной библиотеки с. Комсомольское</t>
  </si>
  <si>
    <t>Государственная программа Чувашской Республики «Развитие культуры»   Национальный проект «Семья»</t>
  </si>
  <si>
    <t>Национальный проект «Семья».  Государственная программа  «Развитие культуры»</t>
  </si>
  <si>
    <t>Создание Новочелны-Сюрбеевской модельной бибилиотеки</t>
  </si>
  <si>
    <t> Национальный проект «Семья».  Государственная программа  «Развитие культуры»</t>
  </si>
  <si>
    <t>Создание Новомуратской модельной бибилиотеки</t>
  </si>
  <si>
    <t>Строительство  Дома культуры по ул. Ленина с. Красноармейское  Красноармейского муниципального округа Чувашской Республики</t>
  </si>
  <si>
    <t>ФБ, РБ, МБ, внебюджетные источники, ПСД имеется</t>
  </si>
  <si>
    <t>включено в долгосрочные планы развития опорных населенных пунктов, положительное заключение  № 21-1-1-3-056307-2020 от 09.11.2020г.</t>
  </si>
  <si>
    <t>Капитальный ремонт дома досуга в с. Исаково и приобретение оборудования</t>
  </si>
  <si>
    <t>Национальный проект «Семья». Государственная программа  РФ «Развитие культуры»</t>
  </si>
  <si>
    <t>РБ, МБ, необходимость ПСД</t>
  </si>
  <si>
    <t>Капитальный ремонт центра досуга в с. Исаково обеспечит создание современных условий по организации досуга и отдыха, направленных на приобщение к культуре и искусству. Обновленная материально-техническая база послужит основанием для привлечения молодых кадров, выстраивание культурного обслуживания населения в соответствии с требованиями времени.</t>
  </si>
  <si>
    <t>Капитальный ремонт дома досуга в д. Досаево и приобретение оборудования</t>
  </si>
  <si>
    <t>РБ, МБ, имеется необходимость ПСД</t>
  </si>
  <si>
    <t>Реализация проекта позволит в полной мере раскрыть потенциал дома досуга как культурно-досугового центра с привлекательным обликом для посетителей всех возрастных и социальных групп.</t>
  </si>
  <si>
    <t>Капитальный ремонт и благоустройство территории дома досуга в с. Именево и приобретение оборудования</t>
  </si>
  <si>
    <t>Капитальный ремонт дома досуга в д. Чадукасы и приобретение оборудования. Капитальный ремонт Народного мемориального музея Ф.М. Лукина, композитора, лауреата государственной премии СССР, народного артиста России Ф.М. Лукина в д. Чадукасы</t>
  </si>
  <si>
    <t>РБ,МБ, необходимость ПСД</t>
  </si>
  <si>
    <t>Капитальный ремонт дома досуга в д. Пикшики и приобретение оборудования</t>
  </si>
  <si>
    <t xml:space="preserve">РБ, МБ, необходимость ПСД </t>
  </si>
  <si>
    <t>включено в долгосрочные планы развития опорных населенных пунктов</t>
  </si>
  <si>
    <t>Капитальный ремонт дома досуга в д. Шивбоси приобретение оборудования</t>
  </si>
  <si>
    <t xml:space="preserve">включено в долгосрочные планы развития опорных населенных пунктов, </t>
  </si>
  <si>
    <t>Капитальный ремонт здания сельской библиотеки в д. Янгасы</t>
  </si>
  <si>
    <t>Капитальный ремонт и благоустройство территории «Музей – картинная галерея имени Элли Михайловича Юрьева»</t>
  </si>
  <si>
    <t>442,8 кв. м</t>
  </si>
  <si>
    <t>РБ,МБ, имеется необходимость ПСД</t>
  </si>
  <si>
    <t xml:space="preserve">включено в долгосрочные планы развития опорных населенных пунктов </t>
  </si>
  <si>
    <t>Модернизация центральной библиотеки с. Красноармейское Красноармейского муниципального округа Чувашской Республики</t>
  </si>
  <si>
    <t>Национальный проект «Семья». Государственная программа  Чувашской Республики «Развитие культуры»</t>
  </si>
  <si>
    <t>273 кв. м</t>
  </si>
  <si>
    <t>30% библиотек будут соответствовать стандартным требованиям по ресурсному обеспечению; Расширятся сферы библиотечного обслуживания: многофункциональность и современное оборудование позволит проводить крупные мероприятия: литературные гостиные, танцевальные вечера, квесты и квизы. Площадь для проекции, соберёт молодёжь для просмотра новинок кино, столы-трансформеры могут использоваться как для встреч читательского клуба, так и для мастер–классов, мультимедиа-зона с видеооборудованием и с интерактивными играми будет востребована у подростков, информационное молодёжное пространство для ТВ-студии, творческой редакции молодёжной газеты; актуальной будет зона релакса и кофе-брейка с просмотром телепередач или познавательных программ.</t>
  </si>
  <si>
    <t>Модернизация  библиотеки д. Пикшики Красноармейского муниципального округа Чувашской Республики</t>
  </si>
  <si>
    <t>98 кв. м</t>
  </si>
  <si>
    <t>Переоборудование кинозала Районного дома культуры в с. Красноармейского муниципального округа Чувашской Республики</t>
  </si>
  <si>
    <t>Приобретение оборудования для Караевского центра досуга МБУК «ЦКС Красноармейского муниципального округа Чувашской Республики»</t>
  </si>
  <si>
    <t>Приобретение оборудования для Историко-краеведческого музея Красноармейского муниципального округа Чувашской Республики»</t>
  </si>
  <si>
    <t>Создание дома культуры                          в д. Яманаки</t>
  </si>
  <si>
    <t>49 посадочных мест</t>
  </si>
  <si>
    <t>инициативное бюджетирование</t>
  </si>
  <si>
    <t>Проект обеспечит создание современных условий по организации досуга и отдыха, направленных на приобщение к культуре и искусству, развитие творческих способностей всех категорий населения, станет любимым местом отдыха, встреч с друзьями и знакомыми. Обновленная материально-техническая база послужит основанием для привлечения молодых кадров, выстраивание культурного обслуживания населения в соответствии с требованиями времени.</t>
  </si>
  <si>
    <t>Ремонт Убеевского дома досуга и оснащение оборудованием</t>
  </si>
  <si>
    <t xml:space="preserve">ГП ЧР "Развитие культуры"
 </t>
  </si>
  <si>
    <t>Капитальный ремонт сельского Дома культуры необходим для сохранения материальной базы, обновления внешнего вида здания, создания эстетического интерьера помещений и доступной среды для инвалидов</t>
  </si>
  <si>
    <t>Ремонт Алманчинского дома досуга и оснащение оборудованием</t>
  </si>
  <si>
    <t>Капитальный ремонт Староатайского СДК</t>
  </si>
  <si>
    <t>78 посадочных иест</t>
  </si>
  <si>
    <t>РБ, МБ
имеется ПСД</t>
  </si>
  <si>
    <t>Включен в Долгосрочный план развития  опорных населенных пунктов и прилегающих территорий  положительное заключение гос. экспертизы № 21-1-1-2-0038756-2024 от 17.07.2024</t>
  </si>
  <si>
    <t>Реконструкция объекта культурного наследия регионального значения памятника истории «Школа, открытая Ульяновым И.Н., в 1870 г.», находящегося по адресу Чувашская Республика, Красночетайский район, с. Пандиково, ул. И.Н. Ульянова, д. 2а.</t>
  </si>
  <si>
    <t>305, кв.м</t>
  </si>
  <si>
    <t>РБ, МБ       имеется ПСД</t>
  </si>
  <si>
    <t>Включен в Долгосрочный план развития  опорных населенных пунктов и прилегающих территорий положительное заключение гос. экспертизы № 21-1-1-2-073549-2022 от 18.10.2022</t>
  </si>
  <si>
    <t>Реконструкция объекта культурного наследия регионального значения «Деревянное двухэтажное здание школы, конец XIX – начало XX вв.», расположенного по адресу: Чувашская Республика, Красночетайский район, с. Красные Четаи, ул. Советская, д. 5б».</t>
  </si>
  <si>
    <t>526,10 кв.м</t>
  </si>
  <si>
    <t>РБ, МБ                 имеется ПСД</t>
  </si>
  <si>
    <t xml:space="preserve">Включен в Долгосрочный план развития  опорных населенных пунктов и прилегающих территорий положительное заключение гос. Экспертизы № 21-1-1-2-005739-2024 от 13.02.2024 </t>
  </si>
  <si>
    <t xml:space="preserve">Капитальный ремонт  Черепановского СДК </t>
  </si>
  <si>
    <t>130 посадочных мест</t>
  </si>
  <si>
    <t>РБ, МБ   необходимо ПСД</t>
  </si>
  <si>
    <t xml:space="preserve">Включен в Долгосрочный план развития  опорных населенных пунктов и прилегающих территорий </t>
  </si>
  <si>
    <t>ремпубликанский бюджет</t>
  </si>
  <si>
    <t xml:space="preserve">Капитальный ремонт  Испуханского СДК </t>
  </si>
  <si>
    <t>Государственная программа Чувашской Республики»Развитие культуры»</t>
  </si>
  <si>
    <t>РБ, МБ необходимо ПСД</t>
  </si>
  <si>
    <t>Капитальный ремонт Санкинского СДК</t>
  </si>
  <si>
    <t>Создание модельной библиотеки в д. Большие Атмени</t>
  </si>
  <si>
    <t>6 мест</t>
  </si>
  <si>
    <t>Создание модельной библиотеки в с. Атнары</t>
  </si>
  <si>
    <t>14 мест</t>
  </si>
  <si>
    <t>Создание модельной библиотеки в д. Старые Атаи</t>
  </si>
  <si>
    <t>10 мест</t>
  </si>
  <si>
    <t>Строительство сельского дома культуры на 100 мест с. Баймашкино</t>
  </si>
  <si>
    <t>Строительство сельского дома культуры на 49 мест д. Хвадукасы</t>
  </si>
  <si>
    <t>Строительство сельского дома культуры на 49 мест  д. Кумаркино</t>
  </si>
  <si>
    <t>Создание модельной библиотеки в д. Санкино</t>
  </si>
  <si>
    <t xml:space="preserve">Техническое оснащение КНМ "Человек и природа" им. Валериана Толстова-Атнарского </t>
  </si>
  <si>
    <t>государственная программа ЧР "Развитие культуры"</t>
  </si>
  <si>
    <t>468 кв. м.</t>
  </si>
  <si>
    <t xml:space="preserve">ФБ, РБ, МБ </t>
  </si>
  <si>
    <t>ПСД «Капитальнsй ремонт Первочурашевского ЦСДК»</t>
  </si>
  <si>
    <t>гос. программа ЧР «Развитие кльтуры»</t>
  </si>
  <si>
    <t>Капитальный ремонт Первочурашевского ЦСДК </t>
  </si>
  <si>
    <t>гос. программа ЧР «Развитие культуры «</t>
  </si>
  <si>
    <t>80 мест</t>
  </si>
  <si>
    <t>РБ, МБ             ПСД нет</t>
  </si>
  <si>
    <t xml:space="preserve">включен в стратегию социально-экономического развития Мариинско-Посадского муниципального округа ЧР до 2035 г.  </t>
  </si>
  <si>
    <t>Капитальный ремонт Эльбарусовского ЦСДК </t>
  </si>
  <si>
    <t>71 место</t>
  </si>
  <si>
    <t>Капитальный ремонт Новинского ГДК </t>
  </si>
  <si>
    <t>РБ, МБ             ПСД имеется </t>
  </si>
  <si>
    <t>ПСД «Капитальный ремонт Первочурашевского ЦСДК»</t>
  </si>
  <si>
    <t>Создание Первочурашевской модельной библиотеки </t>
  </si>
  <si>
    <t>нац. проект «Семья», гос. прогр. ЧР «Развите укльтуры»</t>
  </si>
  <si>
    <t>49,1 кв. м</t>
  </si>
  <si>
    <t>Создание Шоршельской модельной библиотеки </t>
  </si>
  <si>
    <t>64,8 кв. м</t>
  </si>
  <si>
    <t>ФБ,РБ, МБ</t>
  </si>
  <si>
    <t>ПСД «Капитальный ремонт Эльбарусовского ЦСДК»</t>
  </si>
  <si>
    <t>ПСД «Капитальный ремонт Новинского ГДК»</t>
  </si>
  <si>
    <t>Создание городской модельной библиотеки</t>
  </si>
  <si>
    <t>121 кв. м</t>
  </si>
  <si>
    <t>ПСД «Капитальный ремонт Приволжского ГДК»</t>
  </si>
  <si>
    <t xml:space="preserve"> «Капитальный ремонт Приволжского ГДК»</t>
  </si>
  <si>
    <t>Создание Приволжской городской модельной библиотеки</t>
  </si>
  <si>
    <t>116,9 кв. м</t>
  </si>
  <si>
    <t>Реставрация объекта культурного наследия регионального значения «Деревянный одноэтажный дом, в котором жил композитор А.Н. Тогаев, начало XX в.», расположенный по адресу: Чувашская Республика, г. Мариинский посад, ул. советская, д. 8»</t>
  </si>
  <si>
    <t>61,9 м</t>
  </si>
  <si>
    <t>ФБ,РБ,МБ  ПСД разработано в 2022 году</t>
  </si>
  <si>
    <t xml:space="preserve">Положительное заключение № 21-1-7-0346-22 от  30.06.2022  </t>
  </si>
  <si>
    <t>Реконструкция музея им. А.Г. Николаева по адресу: Чувашская Республика, Мариинско-Посадский район, с. Шоршелы (МЕГА ПРОЕКТ Чувашия Космическая)</t>
  </si>
  <si>
    <t>ФАИП</t>
  </si>
  <si>
    <t>205–2027</t>
  </si>
  <si>
    <t>5398,8 кв.м.</t>
  </si>
  <si>
    <t>1,1 млн. чел.</t>
  </si>
  <si>
    <t>Положительное заключение 18.05.2023 № 21-1-1-3-026210-2023, Объект включен в Реестр объектов капитального строительства Минстроя России. Минкультуры России одобрено финансирование.</t>
  </si>
  <si>
    <t>Создание Октябрьской модельной библиотеки</t>
  </si>
  <si>
    <t>63,4 кв.м.</t>
  </si>
  <si>
    <t>РБ,МБ</t>
  </si>
  <si>
    <t>Капитальный ремонт Юнгинского СДК Моргаушского муниципального округа Чувашской Республики</t>
  </si>
  <si>
    <t>национальный проект «Семья», государственная программа Чувашской Республики «Развитие культуры»</t>
  </si>
  <si>
    <t>средства федерального, республиканского и местного бюджетов, ПСД и заключение госэкспертизы от 13.09.2021 г.</t>
  </si>
  <si>
    <t>Юнгинский СДК  находится в административном центре ТО, в зоне обслуживания 8 населенных пунктов, имеется ПСД и положительное заключение госэкспертизы, включен в Комплексную программу СЭР Чувашской Республики на 2020–2025 г.г.</t>
  </si>
  <si>
    <t>Приобретение оборудования для Центра культурного развития в с. Моргауши</t>
  </si>
  <si>
    <t>средства федерального и республиканского бюджетов, использование типового проекта</t>
  </si>
  <si>
    <t>Необходимо в ЦКР установить современное оборудование</t>
  </si>
  <si>
    <t>Приобретение оборудования для Дома культуры в д. Москакасы</t>
  </si>
  <si>
    <t>Обслуживает  11 населенных пунктов. Используется типовой проект</t>
  </si>
  <si>
    <t>республиканский бюджет Чувашской Республики ЧР</t>
  </si>
  <si>
    <t xml:space="preserve">Проекто-изыскательские работы на проведение капитального ремонта Большетокшикского сельского клуба </t>
  </si>
  <si>
    <t>средства местного бюджета</t>
  </si>
  <si>
    <t xml:space="preserve">В зоне обслуживания 3 деревни </t>
  </si>
  <si>
    <t xml:space="preserve">Капитальный ремонт Большетокшикского сельского клуба </t>
  </si>
  <si>
    <t>средства  республиканского и местного бюджетов, имеется ПСД</t>
  </si>
  <si>
    <t>Имеется ПСД. В зоне обслуживания 3 деревни. Заключения госэкспертизы нет</t>
  </si>
  <si>
    <t xml:space="preserve">Проекто-изыска­тель­ские работы на проведение капитального ремонта Вурманкасинского сельского клуба (Юськасинский территоральный отдел) </t>
  </si>
  <si>
    <t xml:space="preserve">В бывшем здании школы расположены клуб, музей Ф.С. Васильева (композитора) и библиотека. Необходимо проведение капитального ремонта </t>
  </si>
  <si>
    <t xml:space="preserve">Капитальный ремонт Вурманкасинского сельского клуба (Юськасинский территоральный отдел) </t>
  </si>
  <si>
    <t>средства республиканского и местного бюджетов, ПСД нет</t>
  </si>
  <si>
    <t>Проекто-изыскательские работы на проведение капитального ремонта музея верховых чувашей</t>
  </si>
  <si>
    <t>350 кв. м</t>
  </si>
  <si>
    <t xml:space="preserve">Здание (одноэтажное, деревянное, обшитое кирпичом) музея расположено в старом здании земского училища, построенного в 1911 году, ремонт проводился в 2003 году. В музее 5 залов, рабочие кабинеты, туалеты. Требуется капитальный ремонт, так как крыша протекает, стены нужно утеплить и крепить, потолки и полы ремонтировать, окна заменить </t>
  </si>
  <si>
    <t xml:space="preserve">Капитальный ремонт музея верховых чувашей </t>
  </si>
  <si>
    <t>средства федерального и республиканского  бюджетов, ПСД разрабатывается</t>
  </si>
  <si>
    <t>Здание (одноэтажное, деревянное, обшитое кирпичом) музея расположено в старом здании земского училища, построенного в 1911 году, ремонт проводился в 2003 году. В музее 5 залов, рабочие кабинеты, туалеты</t>
  </si>
  <si>
    <t xml:space="preserve">республиканский бюджет Чувашской Республики Чувашской Республики </t>
  </si>
  <si>
    <t xml:space="preserve">Приобретение оборудования для музея верховых чувашей </t>
  </si>
  <si>
    <t>350 кв.м.</t>
  </si>
  <si>
    <t>средства федерального и республиканского  бюджетов</t>
  </si>
  <si>
    <t>Необходимо в музее установить современное оборудование</t>
  </si>
  <si>
    <t>Проектно-изысктельские работы по строительству Центра культурного развития в с. Моргауши</t>
  </si>
  <si>
    <t>национальный проект "Семья", государственная программа Чувашской Республики "Развитие культуры"</t>
  </si>
  <si>
    <t>средства местного бюджета, использование типового проекта</t>
  </si>
  <si>
    <t>Моргаушский РДК находится в двухэтажном кирпичном здании 1955 г.п., зрительный зал на 175 мест. Проводился (несколько раз) текущий ремонт фасада (постоянно сыпится), ремонт кровли (2023), ремонт помещений (2021).Капитальный ремонт не проводился, . Ведутся работы по оформлению земельного участка под строительство и поиск типового проекта. Включен в Комплексную программу СЭР Чувашской Республики на 2020-2025 г.г.</t>
  </si>
  <si>
    <t>Строительство Центра культурного развития в с. Моргауши</t>
  </si>
  <si>
    <t>средства федерального, республиканского и местного бюджетов, типовой проект</t>
  </si>
  <si>
    <t>Проектно-изысктельские работы по строительству Дома культуры в д. Москакасы</t>
  </si>
  <si>
    <t>Обслуживает 11 населенных пунктов. Используется типовой проект</t>
  </si>
  <si>
    <t>Строительство Дома культуры в д. Москакасы</t>
  </si>
  <si>
    <t>средства республиканского и местного бюджетов, типовой проект</t>
  </si>
  <si>
    <t>Строительство здания Кудеихинского сельского дома культуры Порецкого муниципального округа Чувашской Республики</t>
  </si>
  <si>
    <t>Национальный проект «Семья» Государственная программа ЧР «Развитие культуры»</t>
  </si>
  <si>
    <t>2024 – 2025</t>
  </si>
  <si>
    <t>49 посадочный мест, 189 кв. м</t>
  </si>
  <si>
    <t xml:space="preserve">РБ, МБ в 2024 году разработка ПСД </t>
  </si>
  <si>
    <t xml:space="preserve">Село Кудеиха входит в перечень  региональных опорных пунктов. Строительство здания Кудеихинского сельского Дома культуры Порецкого муниципального округа Чувашской Республики будет реализовываться на территории административного центра Кудеихинского территориального отдела  Порецкого муниципального округа  в с. Кудеиха.      В состав Кудеихинского территориального отдела входят 3 населенных пункта, число жителей – 710 человек. Административный центр – с. Кудеиха (583 человека). Существующий СДК не эксплуатируется  в течение ряда лет, находится в аварийном состоянии. Наличие проекта  в Долгосрочных планах опорных населенных пунктов и прилегающих территорий, в государственной программе ЧР «Развитие культуры- в 2024 г. начата разработка проектной документации в объеме 1703,8 тыс.руб. </t>
  </si>
  <si>
    <t>Капитальный ремонт фасада районного дворца культуры МБУ «Централизованная клубная система» Порецкого муниципального округа Чувашской Республики.</t>
  </si>
  <si>
    <t>480 посадочных мест,  площадь 1713 кв. м</t>
  </si>
  <si>
    <t>РБ,МБ  ПСД разработана</t>
  </si>
  <si>
    <t xml:space="preserve"> Село Порецкое входит в перечень федеральных опорных пунктов. Численность населения составляет 5 103 человека. Районный Дворец культуры является единственным культурно-досуговым учреждением на территории административного центра муниципального образования. . В настоящее время здесь расположены: районный Дворец культуры, межпоселенческая библиотека, детская библиотека им. Мишутина, кинозал «Планета кино», спортивный зал.   Наличие проекта в Долгосрочных планах опорных населенных пунктов и прилегающих территорий, положительное заключение гос. экспертизы № 21-1-1-2-011324-2023 от 10.03.2023. </t>
  </si>
  <si>
    <t xml:space="preserve">Модернизация Порецкой  межпоселенческой библиотеки МБУ «Централизованная библиотечная система» Порецкого муниципального округа Чувашской Республики </t>
  </si>
  <si>
    <t>Государственная программа ЧР «Развитие культуры»</t>
  </si>
  <si>
    <t>площадь 228,7 кв. м</t>
  </si>
  <si>
    <t xml:space="preserve">Модернизация Порецкой детской библиотеки им. Н. Мишутина МБУ «Централизованная библиотечная система» Порецкого муниципального округа Чувашской Республики </t>
  </si>
  <si>
    <t>площадь 73,7 кв. м</t>
  </si>
  <si>
    <t xml:space="preserve">Модернизация Кудеихинской сельской  библиотеки МБУ «Централизованная библиотечная система» Порецкого муниципального округа Чувашской Республики </t>
  </si>
  <si>
    <t>площадь 126,3 кв. м</t>
  </si>
  <si>
    <t xml:space="preserve">Реставрация объекта  культурного наследия регионального значения «Дом жилой ХIХ в.» </t>
  </si>
  <si>
    <t>площадь 215,4 кв.м</t>
  </si>
  <si>
    <t>РБ, МБ, требуется разработка ПСД</t>
  </si>
  <si>
    <t>Наличие проекта в Долгосрочном планае опорных населенных пунктов и прилегающих территорий. Шумерлинским районным судом Чувашской Республики   вынесено решение № 2-П-80/2023 от 22.05.2023 обязывающее администрацию Порецкого муниципального округа  разработать  научно-проектною документации по реставрации объекта культурного наследия и провести работы по реставрации объекта</t>
  </si>
  <si>
    <t>Капитальный ремонт муниципального автономного учреждения дополнительного образования «Порецкая детская школа искусств» Порецкого муниципального округа, расположенного по адресу: Чувашская Республика, Порецкий муниципальный округ, с. Порецкое, ул. Комсомольская, д.5</t>
  </si>
  <si>
    <t>Площадь 150 кв.м</t>
  </si>
  <si>
    <t>РБ, МБ разработана ПСД</t>
  </si>
  <si>
    <t>Село Порецкое входит в перечень федеральных опорных пунктов Наличие проекта в Долгосрочном плане развития опорных населенных пунктов. НП «Семья»</t>
  </si>
  <si>
    <t>Строительство сельского дома культуры на 150 мест в д. Старые Урмары Урмарского муниципального округа</t>
  </si>
  <si>
    <t>ГП ЧР «Развитие культуры»</t>
  </si>
  <si>
    <t>Урмарский муниципальный округ Чувашской Республикиары</t>
  </si>
  <si>
    <t>РБ и МБ,  ПСД разработано</t>
  </si>
  <si>
    <t>Включено в ДПР, положительное заключение № 21-1-1-3-082497-2023 от 27.12.2023 на сумму 87 703,41 тыс. руб.</t>
  </si>
  <si>
    <t>Строительство Бишевского сельского дома культуры на  49 посадочных мест</t>
  </si>
  <si>
    <t xml:space="preserve">Национальный прокет «Семья» </t>
  </si>
  <si>
    <t>РБ и МБ,                      ПСД – 2025</t>
  </si>
  <si>
    <t>Капитальный ремонт Урмарскрй детской библиотеки</t>
  </si>
  <si>
    <t>ФБ и РБ,                      ПСД – нет</t>
  </si>
  <si>
    <t>Капитальный ремонт  здания  Чубаевского сельского дома культуры (ремонт помещений, инженерных сетей)</t>
  </si>
  <si>
    <t>ФБ и РБ,                       ПСД есть</t>
  </si>
  <si>
    <t xml:space="preserve">положительное заключение гос. экспертизы № б/н  от 30.07.2021 на сумму 16709,17 тыс. руб. </t>
  </si>
  <si>
    <t>Капитальный ремонт Урмарскрй центральной библиотеки</t>
  </si>
  <si>
    <t>ФБ и РБ,                             ПСД – 2025</t>
  </si>
  <si>
    <t xml:space="preserve">Капитальный ремонт здания Большечакинского сельского дома культуры </t>
  </si>
  <si>
    <t>положительное заключение гос. экспертизы № 21-1-7-0664-21 от 13.10.2021 на сумму 10971,07 тыс. руб.</t>
  </si>
  <si>
    <t>Капитальный ремонт кровли, фасада, помещений, системы отопления Арабосинского сельского дома культуры</t>
  </si>
  <si>
    <t>ФБ и РБ,                             ПСД – 2024</t>
  </si>
  <si>
    <t>Капитальный ремонт Мусирминского сельского дома культуры</t>
  </si>
  <si>
    <t>ФБ и РБ,                       ПСД нет</t>
  </si>
  <si>
    <t>Капитальный ремонт здания Шихабыловского центрального сельского дома культуры</t>
  </si>
  <si>
    <t>положительное заключение гос. экспертизы № 21-1-7-0134-24 от 01.02.2024 на сумму 8 907, 31 тыс. руб.</t>
  </si>
  <si>
    <t>Капитальный ремонт Урмарского историко-краеведческого музея</t>
  </si>
  <si>
    <t>Капитальный ремонт кровли, фасада, помещений, системы отопления Большеяниковского сельского дома культуры</t>
  </si>
  <si>
    <t xml:space="preserve">ФБ и РБ,                             ПСД нет </t>
  </si>
  <si>
    <t>Капитальный ремонт Анаткасинского сельского клуба</t>
  </si>
  <si>
    <t>ФБ и РБ,                                        ПСД нет</t>
  </si>
  <si>
    <t>Капитальный ремонт Кудеснерского  сельского клуба (кровля)</t>
  </si>
  <si>
    <t>Дом культуры на 72 мест в д. Кульгеши Урмарского района Чувашской Республики</t>
  </si>
  <si>
    <t>72 места</t>
  </si>
  <si>
    <t>Создание модельной Челкасинской сельской библиотеки</t>
  </si>
  <si>
    <t>ГП ЧР "Развитие культуры"</t>
  </si>
  <si>
    <t xml:space="preserve">Чувашская Республика, Урмарский муниципальный округ </t>
  </si>
  <si>
    <t>РБ и МБ</t>
  </si>
  <si>
    <t>Переоснащение по модельному стандпрту  Урмарской центральной библиотеки</t>
  </si>
  <si>
    <t>Национальный проект "Семья"</t>
  </si>
  <si>
    <t>РБ и МБ,                                        ПСД нет</t>
  </si>
  <si>
    <t>Капитальный ремонт здания сельского дома культуры по адресу: Чувашская республика, Цивильский район, д. Медикасы</t>
  </si>
  <si>
    <t>ФБ,РБ, МБ, наличие ПСД и экспертизы</t>
  </si>
  <si>
    <t>наличие ПСД и положительного заключения государственной экспертизы на сумму  4530,36 тыс. руб.</t>
  </si>
  <si>
    <t>Капитальный ремонт Второвупманкасинского СДК и приобретение оборудования</t>
  </si>
  <si>
    <t>Капитальный ремонт Богатыревского СДК и приобретение оборудования</t>
  </si>
  <si>
    <t>наличие ПСД и положительного заключения государственной экспертизы № 21-1-1-2-922030-2022 от 12.04.2022 г. на сумму 34 965,12 тыс. руб.</t>
  </si>
  <si>
    <t>Создание модельной библиотеки на базе  Центральной детской библиотеки им Р.М. Шевлепи</t>
  </si>
  <si>
    <t xml:space="preserve"> Национальный проект «Семья», Государственная программа Чувашской Республики «Развитие культуры»</t>
  </si>
  <si>
    <t>50 мест</t>
  </si>
  <si>
    <t>Капитальный ремонт Таушкасинского СДК</t>
  </si>
  <si>
    <t>Капитальный ремонт Малоянгорчинского СДК и приобретение оборудования</t>
  </si>
  <si>
    <t>Ремонт Первосеменовского сельского Дома культуры МБУК «ЦКС» Цивильского муниципального округа</t>
  </si>
  <si>
    <t>95 мест</t>
  </si>
  <si>
    <t xml:space="preserve">ФБ, РБ, МБ, наличие ПСД </t>
  </si>
  <si>
    <t>наличие ПСД на сумму  2502,56 тыс. руб.</t>
  </si>
  <si>
    <t>Строительство сельского Дома культуры на 100 мест в д. Тувси  Цивильского муниципального округа</t>
  </si>
  <si>
    <t>Капитальный ремонт здания муниципального архива Чебоксарского МО. Проектирование</t>
  </si>
  <si>
    <t>171 кв. м</t>
  </si>
  <si>
    <t>сводный сметный расчет от 25.07.2021 и положительное заключениее по проверке стоимости №21-1-1-2-059361-2022</t>
  </si>
  <si>
    <t>Реконструкция здания БУК Чебоксарского муниципального округа Чувашской Республики «Музей «Бичурин и современность» по адресу Чувашская Республика, Чебоксарский район, п. Кугеси, ул. Школьная д.1</t>
  </si>
  <si>
    <t>национальный проект</t>
  </si>
  <si>
    <t>506,9 кв. м</t>
  </si>
  <si>
    <t>номер заключения экспертизы 21-1-1-2-008209-2023 от 21.02.2023 и Сводно-сметный расчет от 17.02.2023</t>
  </si>
  <si>
    <t>Реконструкция МБУ «ЦКС» Чебоксарского муниципального округа. Закупка оборудования</t>
  </si>
  <si>
    <t>687,1 кв. м</t>
  </si>
  <si>
    <t>Сводно-сметный расчет от 29.09.2023</t>
  </si>
  <si>
    <t>Капитльный ремонт Клычевского сельского клуба. Проектирование</t>
  </si>
  <si>
    <t>49 пос. мест</t>
  </si>
  <si>
    <t>нет</t>
  </si>
  <si>
    <t>Капитальный ремонт Ишлейского дома культуры. Проектирование</t>
  </si>
  <si>
    <t>150 пос. мест</t>
  </si>
  <si>
    <t>Капитальный ремонт Ишакского музея. Объект Культурного наследия. Проектирование</t>
  </si>
  <si>
    <t>234,9 кв. м</t>
  </si>
  <si>
    <t>Капитальный ремонт Чиршкасинского Дома молодежи. Проектирование</t>
  </si>
  <si>
    <t>100 пос. мест</t>
  </si>
  <si>
    <t>Капитальный ремонт Абашевского сельского клуба-музея. Проетирование</t>
  </si>
  <si>
    <t>Капитальный ремонт Атлашевского Дома творчества. Проектирование</t>
  </si>
  <si>
    <t>200 пос. мест</t>
  </si>
  <si>
    <t>Капитальный ремонт Корак-Чурачикской сельской библиотеки. Проектирование </t>
  </si>
  <si>
    <t>100 кв. м</t>
  </si>
  <si>
    <t>Капитальный ремонт Ишакской сельской библиотеки. Проектирование</t>
  </si>
  <si>
    <t>75 кв. м</t>
  </si>
  <si>
    <t>Строительствло центра развития культуры в п. Кугеси. Закупка оборудования</t>
  </si>
  <si>
    <t>700 кв. м</t>
  </si>
  <si>
    <t>Строительство сельского Дома культуры на 150 мест в д. Большие Катраси  Чебоксарского муниципального округа</t>
  </si>
  <si>
    <t>Национальный проект «Семья», Государственная программа Чувашской Республики «Развитие культуры»</t>
  </si>
  <si>
    <t>федеральный бюджет, республиканский бюджет Чувашской Республики, местный бюджет, необходима ПСД</t>
  </si>
  <si>
    <t>Создание Бичурга-Баишевской модельной библиотеки</t>
  </si>
  <si>
    <t>площадь   50,1 кв. м</t>
  </si>
  <si>
    <t xml:space="preserve">включен в Долгосрочные планы опорных населенных пунктов и прилегающих территорий </t>
  </si>
  <si>
    <t>Капитальный ремонт Карабай-Шемуршинского сельского Дома культуры и приобретение оборудования</t>
  </si>
  <si>
    <t>200 посадочных мест,  площадь- 413,3 кв. м</t>
  </si>
  <si>
    <t>федеральный бюджет, республиканский бюджет Чувашской Республики, местный бюджет.
Положительное заключение гос.экспертизы №21-1-7-013-1-22 от 11.03.2022</t>
  </si>
  <si>
    <t xml:space="preserve"> Капитальный ремонт АУ «ЦКС» и приобретение оборудования</t>
  </si>
  <si>
    <t>320 посадочных мест;  площадь-2948 кв. м</t>
  </si>
  <si>
    <t>федеральный бюджет, республиканский бюджет Чувашской Республики, местный бюджет Положительное заключение гос.экспертизы №21-1-1-2-019674-2021 от 21.04.2021</t>
  </si>
  <si>
    <t>Капитальный ремонт Малобуяновского центрального сельского Дома культуры  и приобретение оборудования</t>
  </si>
  <si>
    <t>150 посадочных мест;  площадь-438,85кв.м</t>
  </si>
  <si>
    <t>федеральный бюджет, республиканский бюджет, местный бюджет. Положительное заключение гос.экспертизы №21-1-1-2-037357-2020 от 11.08.2020</t>
  </si>
  <si>
    <t>Капитальный ремонт Трехизб-Шемуршинского сельского клуба и приобретение оборудования</t>
  </si>
  <si>
    <t>150 посадочных мест;  площадь-281,10 кв. м</t>
  </si>
  <si>
    <t>Капитальный ремонт Асановского сельского клуба и приобретение оборудования</t>
  </si>
  <si>
    <t>100 посадочных мест;  площадь-385,2 кв. м</t>
  </si>
  <si>
    <t>Капитальный ремонт Байдеряковского сельского клуба и приобретение оборудования</t>
  </si>
  <si>
    <t>50 посадочных мест;  площадь-251,0 кв. м</t>
  </si>
  <si>
    <t xml:space="preserve"> Капитальный ремонт Нижне-Буяновского сельскогоий клуба и приобретение оборудования </t>
  </si>
  <si>
    <t>100 псадочных мест;  площадь-124,0 кв. м</t>
  </si>
  <si>
    <t>Строительство детской школы искусств в с. Шемурша</t>
  </si>
  <si>
    <t>НП "Семья" ГП ЧР "Развитие культуры"</t>
  </si>
  <si>
    <t>Шемуршинский муниципальный округ Чувашской Республики, с. Шемурша</t>
  </si>
  <si>
    <t>Площадь 4200 кв.м</t>
  </si>
  <si>
    <t>РБ, МБ, имеется эскизный проект, необходима ПСД</t>
  </si>
  <si>
    <t>Включен в Долгосрочные планы опорных населенных пунктов и прилегающих территорий</t>
  </si>
  <si>
    <t>Капитальный ремонт городской центральной библиотеки им. Г.Н. Айги по адресу: Чувашская Республика, г. Шумерля, ул. Ленина,  д. 8</t>
  </si>
  <si>
    <t>Национальный проект «Семья»</t>
  </si>
  <si>
    <t>2028 год</t>
  </si>
  <si>
    <t>заполняемость 49 мест</t>
  </si>
  <si>
    <t>ФБ, РБ, МБ Имеется необходимость разработки ПСД за счет средств МБ</t>
  </si>
  <si>
    <t>Создание модельной библиотеки им. Г.Н. Айги по адресу: Чувашская Республика, г. Шумерля, ул. Ленина,  д. 8</t>
  </si>
  <si>
    <t xml:space="preserve">объем финансирования, млн. </t>
  </si>
  <si>
    <t>Капитальный ремонт городской детской библиотеки-филиала № 1 им. С.Я. Маршака по адресу: Чувашская Республика, г. Шумерля, ул. Ленина,  д. 17</t>
  </si>
  <si>
    <t>заполняемость 22 места</t>
  </si>
  <si>
    <t>Создание детской модельной  библиотеки-филиала № 1 им. С.Я. Маршака по адресу: Чувашская Республика, г. Шумерля, ул. Ленина,  д. 17</t>
  </si>
  <si>
    <t>Капитальный ремонт городской библиотеки-филиала № 3 им. М. Сеспеля по адресу: Чувашская Республика, г. Шумерля, ул. Котовского,  д. 58</t>
  </si>
  <si>
    <t> государственная программа ЧР «Развитие культуры»</t>
  </si>
  <si>
    <t>заполняемость 32 места</t>
  </si>
  <si>
    <t>РБ, МБ.  необходимо ПСД</t>
  </si>
  <si>
    <t>Создание модельной библиотеки-филиала № 3 им. М. Сеспеля по адресу: Чувашская Республика, г. Шумерля, ул. Котовского,  д.58</t>
  </si>
  <si>
    <t>Капитальный ремонт здания МАУК ДК «Восход» по адресу: Чувашская Республика, г. Шумерля, ул. Мопра, д. 2 (замена системы пожарной сигнализации и электропроводки, ремонт большого зрительного зала на 345 мест, сцены, замена механизмов сцены) </t>
  </si>
  <si>
    <t>заполняемость 460  мест</t>
  </si>
  <si>
    <t>ФБ, РБ, МБ. ПСД разработано, положительное заключение гос. экспертизы № 21-1-1-2-047050-2022 от 14.07.2022</t>
  </si>
  <si>
    <t xml:space="preserve">Реставрация объекта культурного наследия регионального (республиканского) значения «Дом жилой», 1950-е годы» Чувашская Республика, г. Шумерля, ул. Ленина, д. 22 </t>
  </si>
  <si>
    <t>заполняемость 32 человека</t>
  </si>
  <si>
    <t>РБ, МБ, разработка НПД за счет средств МБ (2025).</t>
  </si>
  <si>
    <t>Государственная программа Чувашской Республики «Развитие культуры». Решение Шумерлинского районного суда №2-487/2024 от 23.07.2024 об обязанности проведения  реставрации объекта культурного наследия регионального значения в соотвтетствии с НПД до конца 2028 года. В указанном здании после проведения работ по реставрации планируется размещение МБУ «Архив города Шумерля», которое в настощее время расположено в разных помещениях без ремонта по адресу: Чувашская Республика, Шумерля, проезд Мебельщиков, 11</t>
  </si>
  <si>
    <t>Капитальный ремонт здания сельского клуба в д. Шумерля Шумерлинского муниципального округа Чувашской Республики</t>
  </si>
  <si>
    <t xml:space="preserve"> Государственная программа Чувашской Республики «Развитие культуры»</t>
  </si>
  <si>
    <t>ФБ, РБ ,  ПСД имеется</t>
  </si>
  <si>
    <t>Шумерлинский сельский клуб является единственным учреждением культуры клубного типа на территории сельского поселения, реализация проект  позволит создать качественные  условия для организации досуга и обеспечения жителей поселения услугами организаций культуры</t>
  </si>
  <si>
    <t>Капитальный ремонт здания сельского клуба в д. Нижняя Кумашка Шумерлинского муниципального округа Чувашской Республики</t>
  </si>
  <si>
    <t>60 мест</t>
  </si>
  <si>
    <t>Нижнекумашкинский сельский клуб находится в административном центре сельского поселения, реализация проекта позволит создать качественные условия для организации и обеспечения жителей поселения услугами организаций культуры. Является центром притяжения разновозрастного населения пять близлежайших населенных пунктов. Включен в ДПР</t>
  </si>
  <si>
    <t>Капитальный ремонт  здания  сельского Дома культуры  в с. Юманай  Шумерлинского муниципального округа Чувашской Республики</t>
  </si>
  <si>
    <t>288 чел.</t>
  </si>
  <si>
    <t xml:space="preserve">ФБ, РБ, МБ, необходима разработка ПСД </t>
  </si>
  <si>
    <t>Юманайский сельский дом культуры находится в административном центре сельского поселения, данное учреждение обслуживает  три населенных пункта, что реализация данного проекта  создаст качественные условия для организации и обесепчение жителей сельского поселения услугами организаций культуры. Включен в ДПР</t>
  </si>
  <si>
    <t>Создание модельной библиотеки на базе  Межпоселенческой библиотеки Шумерлинского муниципального округа Чувашской Республики</t>
  </si>
  <si>
    <t>На территории опорного населенного пункта г. Шумерля отсутствуют модельные библиотеки. Данная библиотека будет востребована, так как расположена в центре города, в поле обслуживания находятся две средние общеобразовательные школы.</t>
  </si>
  <si>
    <t>Создание модельной библиотеки на базе   Ходарской сельской библиотеки  Шумерлинского муниципального округа Чувашской Республики</t>
  </si>
  <si>
    <t>заполняемость 20 места</t>
  </si>
  <si>
    <t>Ходарская сельская библиотека расположена в административном центре Ходарского сельского поселения. Она является единственной библиотекой и обслуживает 4 населенных пункта. В административном центре также расположена средняя школа, офес врача обще практики, церковь, музей, 2 магазина, кафе</t>
  </si>
  <si>
    <t>"Капитальный ремонт здания сельской библиотеки в д. Шумерля Шумерлинского муниципального округа Чувашской Республики"</t>
  </si>
  <si>
    <t>ФБ, РБ, МБ,  ПСД имеется</t>
  </si>
  <si>
    <t xml:space="preserve">Шумерлинский сельская библиотека является единственным учреждением культуры библиотечного типа на территории сельского поселения, реализация проекта  позволит создать качественные  условия для организации досуга и обеспечения жителей поселения услугами организаций культуры. </t>
  </si>
  <si>
    <t>"Капитальный ремонт фасада здания Саланчикского сельского клуба в пос. Саланчик Шумерлинского муниципального округа Чувашской Республики"</t>
  </si>
  <si>
    <t>ФР, РБ, МБ, необходима разаработка ПСД</t>
  </si>
  <si>
    <t xml:space="preserve">Реализация проекта позволит создать качественные условия для организации и обеспечения жителей поселения услугами организаций культуры. </t>
  </si>
  <si>
    <t>"Капитальный ремонт фасада здания культурно-оздоровительного центра в с. Туваны Шумерлинского муниципального округа Чувашской Республики"</t>
  </si>
  <si>
    <t>Данное учреждение обслуживает  три  населенных пункта, реализация данного проекта позволит создать качественные условия для организации и обесепчение жителей сельского поселения услугами организаций культуры.</t>
  </si>
  <si>
    <t>"Капитальный ремонт фасада здания  селького клуба в п. Кабаново  Шумерлинского муниципального округа Чувашской Республики"</t>
  </si>
  <si>
    <t>ФБ, РБ, МБ, ПСД не имеется </t>
  </si>
  <si>
    <t>п. Кабаново расположен в 12 км от административного центра с. Большие Алгаши Большеалгашинского сельского поселения, где расположено учреждение культуры. Это затрудняет жителям пользование услугами культуры в полном объеме.    </t>
  </si>
  <si>
    <t>"Капитальный ремонт помещения архива Шумерлинского муниципального округа Чувашской Республики, расположенного по адресу: г. Шумерля, пр. Мебельщиков, д. 11"</t>
  </si>
  <si>
    <t xml:space="preserve">Реализация проекта позволит создать качественные условия для организации и обеспечения жителей округа архивными услугами </t>
  </si>
  <si>
    <t>"Укрепление материально-технической базы архива Шумерлинского муниципального округа Чувашской Республики, расположенного по адресу: г. Шумерля, пр. Мебельщиков, д .11"</t>
  </si>
  <si>
    <t>Реализация проекта позволит создать качественные условия хранения и использования архивных документов</t>
  </si>
  <si>
    <t>Капитальный ремонт Ядринского районного дома культуры и приобретение оборудования</t>
  </si>
  <si>
    <t>ПИР – 2025, кап­ре­монт  2026</t>
  </si>
  <si>
    <t>зрительный зал на 226 мест</t>
  </si>
  <si>
    <t>ФБ, РБ, МБ, ПСД 3,32 необходим перерасчет</t>
  </si>
  <si>
    <t>Реализация проекта районного Дома культуры повысит престижность и привлекательность учреждения для посетителей всех возрастов и социальных групп</t>
  </si>
  <si>
    <t xml:space="preserve">Капитальный ремонт здания Персирланского СДК  и приобретение оборудования </t>
  </si>
  <si>
    <t>ПИР – 2025, кап­ре­монт 2026</t>
  </si>
  <si>
    <t>зрительный зал на 300  мест</t>
  </si>
  <si>
    <t>ФБ, РБ, МБ, необходим перерасчет ПСД 2022г на 25,69 млн. руб.</t>
  </si>
  <si>
    <t>Обслуживает 9 населенных пунктов. Капитальный ремонт СДК позволит обеспечить безопасность и комфортные условия для многочисленных посетителей, в числе которых и жители соседних деревень</t>
  </si>
  <si>
    <t>Капитальный ремонт здания Ядринской центральной библиотеки (ОКН) в г. Ядрин</t>
  </si>
  <si>
    <t>Реализация проекта позволит увеличить посещаемость и количество мероприятий для читателей</t>
  </si>
  <si>
    <t>Создание модельной библиотеки на базе Николаевской сельской библиотеки</t>
  </si>
  <si>
    <t>зрительный зал на 50 мест</t>
  </si>
  <si>
    <t>Обслуживает 7 населенных пунктов.Модернизация библиотек станет помошником в  образовании, их деятельность будет связана с творческим и духовным развитием современного поколения. Увеличится количество читателей</t>
  </si>
  <si>
    <t>Создание музея чувашского языка</t>
  </si>
  <si>
    <t>зри­тельный зал на 30 мест</t>
  </si>
  <si>
    <t xml:space="preserve">ФБ, РБ, имеется ПСД разработано, необходима корректировка </t>
  </si>
  <si>
    <t xml:space="preserve"> Включен в  Долгосрочный план развития ремонт и реконструкция. Строительство музея позволит: увеличить количества посетителей музеев, количества экспозиционных площадей, увеличит общее количество экспозиционных площадей. Имеется положительная экспертиза № 21-1-1-2-077223-2022 от 02.11.2022  на реставрационные работы. В связи с пожаром, здание сгорело, необходима корректировка ПСД.</t>
  </si>
  <si>
    <t>Капитальный ремонт здания Стрелецкого СДК  и приобреиение оборудования</t>
  </si>
  <si>
    <t>ПИР – 2026, кап­ре­монт 2027</t>
  </si>
  <si>
    <t>зри­тельный зал на 200  мест</t>
  </si>
  <si>
    <t>Обслуживает 2 населенных пункта. Капитальный ремонт СДК обеспечит создание современных условий по организации досуга и отдыха, направленных на приобщение к культуре и искусству, развитие творческих способностей всех категорий населения</t>
  </si>
  <si>
    <t>Капитальный ремонт Нижнемочарского СДК и приобретение оборудования</t>
  </si>
  <si>
    <t>ПИР – 2027, капремонт 2028</t>
  </si>
  <si>
    <t>зрительный зал на 200 мест</t>
  </si>
  <si>
    <t>Нижнемочарский  СДК обслуживаент  6 населенных пунктов. Реализация проекта позволит создать качественные условия для организации досуга и обеспечение жителей услугами организаций культуры</t>
  </si>
  <si>
    <t>Капитальный ремонт Дома-музея народного артиста СССР Н. Д. Мордвинова и приобретение оборудования</t>
  </si>
  <si>
    <t>ПИР – 2025, кап­ремонт 2026</t>
  </si>
  <si>
    <t>2 этажа, общая площадь 261 кв. м.</t>
  </si>
  <si>
    <t xml:space="preserve">Дом-музей народного артиста СССР – является памятником культуры и истории регионального значения, сохраняющим имя великого артиста XX века. Последний капитальный ремонт был произведен в 2008 году, в 2017 и 2023 производились текущие косметические ремонты. По результатам технического обследования в 2024 году рекомендовано выполнить устройство приточно-вытяжной вентиляции в подвале, разработать проект усиления в местах развития трещин в здании, выполнить ремонт отмостки здания, заменить полипропилениовые трубы отопления, вследствии их вздутия </t>
  </si>
  <si>
    <t>Капитальный ремонт здания Кукшумского  СДК и приобретение оборудования</t>
  </si>
  <si>
    <t xml:space="preserve">ПИР – 2028, кап­ре­монт 2029 </t>
  </si>
  <si>
    <t>зри­тельный зал на 330 мест</t>
  </si>
  <si>
    <t xml:space="preserve">РБ, МБ, ПСД разработано 2,68 млн. руб. необходим перерасчет </t>
  </si>
  <si>
    <t>Обслуживает 8 населенных пунктов. Капитальный ремонт СДК позволит обеспечить безопасность и комфортные условия для многочисленных посетителей, в числе которых и жители соседних деревень. Положительное заключение 13.10.2020 год № 21-1-7-1245-20.</t>
  </si>
  <si>
    <t>Создание модельной библиотеки на базе Ювановской сельской библиотеки</t>
  </si>
  <si>
    <t>Обслуживает 8 населенных пунктов.Модернизация библиотек станет помошником в  образовании, их деятельность будет связана с творческим и духовным развитием современного поколения. Увеличит количество читателей</t>
  </si>
  <si>
    <t>Капитальный ремонт библиотеки в с. Малое Карачкино</t>
  </si>
  <si>
    <t>ПИР – 2026, кап­ремонт 2027</t>
  </si>
  <si>
    <t>зри­тельный зал на 15 мест</t>
  </si>
  <si>
    <t>Реализация проекта позволит нам повысить энергоэффективность и снизить расходы на топливо, позволит создать качественные условия для обслуживания населения</t>
  </si>
  <si>
    <t>Капитальный ремонт  Верхнеачакского музея натурального хозяйства чувашского крестьянина XIX века и приобретение оборудования</t>
  </si>
  <si>
    <t xml:space="preserve"> ФБ, РБ, МБ, ПСД нет</t>
  </si>
  <si>
    <t>По результатам технической экспертизы рекомендовано заменить деревянные столбы фундамента и деревянные столбы опор лага пола основного деревянного здания музея. Техническое состояние фундаментов признано недопустимым</t>
  </si>
  <si>
    <t>Капитальный ремонт здания Старотиньгешского СДК и приобретение оборудования</t>
  </si>
  <si>
    <t>ПИР – 2029, кап­ре­монт 2030г</t>
  </si>
  <si>
    <t>зрительный зал на 250  мест</t>
  </si>
  <si>
    <t>ФБ, РБ, МБ, ПСД разработано 2020 г. 4,5 млн. руб. необходим перерасчет</t>
  </si>
  <si>
    <t>Обслуживает 10 населенных пунктов. Капитальный ремонт СДК позволит обеспечить безопасность и комфортные условия для многочисленных посетителей, в числе которых и жители соседних деревень.</t>
  </si>
  <si>
    <t>Создание модельной библиотеки на базе В. Ачакской сельской библиотеки</t>
  </si>
  <si>
    <t>Обслуживает 4 населенных пункта. Реализация проекта позволит создать качественные условия для обслуживания населения.</t>
  </si>
  <si>
    <t>РБ,МБ, необходима разработка ПСД</t>
  </si>
  <si>
    <t>Капитальный ремонт здания  Полевобуртасского СДК МБУК «ЦКС Яльчикского муниципального округа» в д. Полевые Буртассы, Ноовшимкусский т/о</t>
  </si>
  <si>
    <t>1351,5 кв. м</t>
  </si>
  <si>
    <t>РБ, МБ
ПСД разработана</t>
  </si>
  <si>
    <t>Наличие проекта  в Долгосрочных планах опорных населенных пунктов и прилегающих территорий положительное заключение № 21-1-7-0769-21 от 23.12.2021</t>
  </si>
  <si>
    <t>Капитальный ремонт здания  Новобайбатыревского СДК МБУК «ЦКС Яльчикского муниципального округа» в д. Новое Байбатырево, Ноовшимкусский т/о</t>
  </si>
  <si>
    <t>436,6 кв. м</t>
  </si>
  <si>
    <t>РБ, МБ Необходима разработка ПСД</t>
  </si>
  <si>
    <t>Капитальный ремонт здания  Избахтинского СДК МБУК «ЦКС Яльчикского муниципального округа» в д. Избахтино, Янтиковский т/о</t>
  </si>
  <si>
    <t>284,9 кв. м</t>
  </si>
  <si>
    <t>Наличие проекта  в Долгосрочных планах опорных населенных пунктов и прилегающих территорий положительное заключение № 21-1-0857-19 от 25.12.2019</t>
  </si>
  <si>
    <t>Капитальный ремонт здания Большеяльчикского СДК МБУК «ЦКС Яльчикского муниципального округа» в с. Большие Яльчики Большеяльчикский т/о</t>
  </si>
  <si>
    <t>1524 кв. м</t>
  </si>
  <si>
    <t>РБ, МБ. Необходима разработка ПСД</t>
  </si>
  <si>
    <t>Капитальный ремонт здания Кильдюшевского СДК МБУК «ЦКС Яльчикского муниципального округа» в д. Кильдюшево, Кильдюшевский т/о</t>
  </si>
  <si>
    <t>2252 кв. м</t>
  </si>
  <si>
    <t>Капитальный ремонт здания  Байглычевского  сельсокго клуба МБУК «ЦКС Яльчикского муниципального округа» в с. Байглычево, Янтиковский т/о</t>
  </si>
  <si>
    <t>369,7 кв.м</t>
  </si>
  <si>
    <t>Капитальный ремонт здания Аранчеевского сельского клуба МБУК «ЦКС Яльчикского муниципального округа» в д. Аранчеево, Большетябинский т/о</t>
  </si>
  <si>
    <t>426,2 кв.м</t>
  </si>
  <si>
    <t>Наличие проекта  в Долгосрочных планах опорных населенных пунктов и прилегающих территорий положительное заключение № 21-1-1-2-005857-2021 от 12.02.2021</t>
  </si>
  <si>
    <t>Капитальный ремонт здания центральной библиотеки МАУК «ЦБС» Яльчикского муниципального округа Чувашской Республики и создание модельной библиотеки</t>
  </si>
  <si>
    <t>592,3 кв. м</t>
  </si>
  <si>
    <t>Строительство объекта «Сельский дом культуры на 49 мест в с. Алдиарово Алдиаровского сельского поселения Янтиковского района»</t>
  </si>
  <si>
    <t>РБ, МБ, ПСД в стадии разработки</t>
  </si>
  <si>
    <t>Проект включен в государственную программу Чувашской Республики</t>
  </si>
  <si>
    <t>Капитальный ремонт Шимкусского дома культуры МБУК «Централизованная клубная система» Янтиковского МО ЧР</t>
  </si>
  <si>
    <t>ФБ, РБ, МБ,  ПСД в стадии разработки</t>
  </si>
  <si>
    <t>Проект включен в долгосрочный план опорных населенных пунктов и прилегающих территорий</t>
  </si>
  <si>
    <t>Капитальный ремонт Турмышского дома культуры МБУК «Централизованная клубная система» Янтиковского МО ЧР</t>
  </si>
  <si>
    <t>ФБ, РБ, МБ, ПСД в стадии разработки</t>
  </si>
  <si>
    <t>Капитальный ремонт Новобуяновского дома культуры МБУК «Централизованная клубная система» Янтиковского МО ЧР</t>
  </si>
  <si>
    <t>Капитальный ремонт Индырчского дома культуры МБУК «Централизованная клубная система» Янтиковского МО ЧР</t>
  </si>
  <si>
    <t>Строительство сельского Дома культуры на 100 мест в с. Можарки Янтиковского муниципального округа</t>
  </si>
  <si>
    <t>Открытие центра  активного долголетия «Мой социальный центр» в Аликовском муниципальном округе</t>
  </si>
  <si>
    <t>Открытие семейного МФЦ «Мой семейный центр» в Алатырском муниципальном округе</t>
  </si>
  <si>
    <t>муниципальный округ</t>
  </si>
  <si>
    <t xml:space="preserve">Выполнение инженерных изысканий, осуществление подготовки проектной и рабочей документации объекта «Строительство очистных сооружений БУ «Атратский дом-интернат» в п. Атрать Алатырского района» </t>
  </si>
  <si>
    <t>Национальный проект "Семья"  федерального проекта
«Старшее поколение» и результатов регионального проекта «Старшее поколение» в
рамках государственной программы Российской Федерации «Социальная поддержка
граждан»</t>
  </si>
  <si>
    <t>Чувашская Республика, Алатырский муниципальный округ, пос. Атрать, ул. Лесная, д.1</t>
  </si>
  <si>
    <t>150 куб.м. сутки</t>
  </si>
  <si>
    <t>Средства республиканского бюджета Чувашской Республики.
Требуется выполнение нженерных изысканий, осуществление подготовки проектной и рабочей документации объекта</t>
  </si>
  <si>
    <t xml:space="preserve">Для обеспечения нормального функционирования учреждения после ввода в эксплуатацию II очереди БУ «Атратский дом-интернат» (спальный корпус с пищеблоком) требуется увеличить мощность существующих очистных сооружений до 250 м3 в сутки с учетом обеспечения функционирования Кирского отделения, в котором очистные сооружения отсутствуют. </t>
  </si>
  <si>
    <t>Открытие семейного МФЦ «Мой семейный центр» в Батыревском муниципальном округе</t>
  </si>
  <si>
    <t>Открытие центра  активного долголетия «Мой социальный центр» в Батыревском муниципальном округе</t>
  </si>
  <si>
    <t>Строительство БУ «Тарханский дом-интернат» в с. Тарханы Батыревского района (разработка ПСД)</t>
  </si>
  <si>
    <t>«Строительство спального корпуса БУ «Тарханский дом – интернат» Минтру-да Чувашии по адресу: Чувашская Республика, Батыревский муниципальный округ, с. Тарханы, ул. Лесная, д. 1»;</t>
  </si>
  <si>
    <t>Национальный проект «Семья» региональный проект «Старшее поколение»</t>
  </si>
  <si>
    <t>100 мест спальный корпус 1535,5 кв. м</t>
  </si>
  <si>
    <t>Финансирование из федерального и республиканского бюджета. ПСД разрабатывается</t>
  </si>
  <si>
    <t>100 чел</t>
  </si>
  <si>
    <t>Открытие семейного МФЦ «Мой семейный центр» в Вурнарском  муниципальном округе</t>
  </si>
  <si>
    <t xml:space="preserve">Открытие на базе БУ «Вурнарский ЦСОН» Минтруда Чувашии создания пространства для активного долголетия «Мой социальный центр» </t>
  </si>
  <si>
    <t xml:space="preserve">ПСД отсутствует, средства федерального, консалидированного бюджета ЧР, внебюджетные источники </t>
  </si>
  <si>
    <t>объем финансирования, тыс. руб.</t>
  </si>
  <si>
    <t>«Строительство БУ «Ибресинский дом-интернат» в пгт. Ибреси Ибресинского района Чувашской Республики»</t>
  </si>
  <si>
    <t>Финансирование из федерального и республиканского бюджета. ПСД имеется</t>
  </si>
  <si>
    <t>Открытие семейного МФЦ «Мой семейный центр» в Козловском муниципальном округе</t>
  </si>
  <si>
    <t xml:space="preserve">Открытие на базе БУ «Красноармейский ЦСОН» Минтруда Чувашии создания пространства для активного долголетия «Мой социальный центр» </t>
  </si>
  <si>
    <t xml:space="preserve">Открытие на базе БУ «Комсомольский ЦСОН» Минтруда Чувашии создания пространства для активного долголетия «Мой социальный центр» </t>
  </si>
  <si>
    <t>Чувашская Республика, Вурнарский район, пгт. Вурнары</t>
  </si>
  <si>
    <t>Открытие центра  активного долголетия «Мой социальный центр» в Красночетайском муниципальном округе</t>
  </si>
  <si>
    <t>Открытие центра  активного долголетия «Мой социальный центр» в Мариинско-Посадском муниципальном округе</t>
  </si>
  <si>
    <t>Открытие семейного МФЦ «Мой семейный центр» в Моргаушском муниципальном округе</t>
  </si>
  <si>
    <t>Открытие центра  активного долголетия «Мой социальный центр» Моргаушском муниципальном округе</t>
  </si>
  <si>
    <t>Строительство БУ «Шомиковский дом – интернат»  (разработка ПСД)</t>
  </si>
  <si>
    <t>«Строительство спального корпуса № 3 БУ «Шомиковский дом – интернат» по адресу: Чувашская Республика, Моргаушский муниципальный округ, д. Шомиково, ул. Лесная, д.56».</t>
  </si>
  <si>
    <t>Федеральный проект «Старшее поколение» национальный проект «Демография»</t>
  </si>
  <si>
    <t xml:space="preserve">Выполнение инженерных изысканий, осуществление подготовки проектной и рабочей документации объекта «Строительство очистных сооружений БУ «Шомиковский дом-интернат» </t>
  </si>
  <si>
    <t>Чувашская Республика, Моргаушский муниципальный округ, д. Шомиково, ул. Лесная, д.56а</t>
  </si>
  <si>
    <t>120 куб.м. сутки</t>
  </si>
  <si>
    <t>В 2024 году автономной некоммерческой организацией «Бюро научных экспертиз» были проведены строительно-технические исследования очистных сооружений согласно которому дальнейшая эксплуатация сооружений с учетом состояния всех элементов невозможна при физическом износе 80%.. Необходимы новые очистные сооружения, отвечающие всем требованиям.</t>
  </si>
  <si>
    <t>Открытие семейного МФЦ «Мой семейный центр» в Чебоксарском муниципальном округе</t>
  </si>
  <si>
    <t>Выполнение инженерных изысканий, осуществление подготовки проектной и рабочей документации объекта «Строительство очистных сооружений БУ «СОЦ граждан пожилого возраста и инвалидов «Вега» Минтруда Чувашии»</t>
  </si>
  <si>
    <t>Чувашская Республика, Чебоксарский МО, Вурман - Сюктерское сельское поселение д. Вурманкасы, ул. Вега, д.3</t>
  </si>
  <si>
    <t>50 куб.м. сутки</t>
  </si>
  <si>
    <t>Канализационный коллектор проходит по территории учреждения, где выведены 4 общих колодца и 2 от учреждения. ООО «Санаторий «Агроздравница» находится территориально выше от БОС и их сточные воды проходят через данный канализационный коллектор, который обслуживается и очищается учреждением. Они забиты нечистью от сбросов с пищеблоков, жиром, заилены, тем самым уменьшен проход для сточных вод по трубам и в результате нечисть выходит из колодцев на поверхность.
В итоге расходы по эксплуатации и содержанию канализационного коллектора, а также прилегающей канализационной трасы осуществляются за счет средств БУ «СОЦ граждан в «Вега» Минтруда Чувашии, что является необоснованными затратами при осуществлении хозяйственной деятельности. Необходимы собственные очистные сооружения отвечающие всем требованиям.</t>
  </si>
  <si>
    <t>регион. республиканский бюджет Чувашской Республики</t>
  </si>
  <si>
    <t>Открытие центра  активного долголетия «Мой социальный центр» Шемуршинском муниципальном округе</t>
  </si>
  <si>
    <t xml:space="preserve">Выполнение инженерных изысканий, осуществление подготовки проектной и рабочей документации объекта «Строительство очистных сооружений БУ «Карабай-Шемуршинский ПНИ» Минтруда Чувашии» </t>
  </si>
  <si>
    <t>Чувашская Республика, Шемуршинский МО, д. Карабай-Шемурша, ул. Лесная, д.10</t>
  </si>
  <si>
    <t xml:space="preserve">50 куб.м сутки </t>
  </si>
  <si>
    <t>Канализационный коллектор проходит по территории учреждения, где выведены 13 колодцев и 4 на арендованной территории лесного фонда, который обслуживается и очищается учреждением. Они часто забиваются нечистью от сбросов с пищеблоков, жиром, заилены, из-за уменьшения проходов в трубах.В итоге очистные сооружения и канализационный коллектор перегружены.
Необходимы очистные сооружения, отвечающие всем требованиям.</t>
  </si>
  <si>
    <t>Открытие семейного МФЦ «Мой семейный центр» в Ядринском муниципальном округе</t>
  </si>
  <si>
    <t>Открытие центра  активного долголетия «Мой социальный центр» Яльчикском муниципальном округе</t>
  </si>
  <si>
    <t xml:space="preserve">Открытие на базе БУ «Янтиковский ЦСОН» Минтруда Чувашии создания пространства для активного долголетия «Мой социальный центр» </t>
  </si>
  <si>
    <t xml:space="preserve"> Расчистка русла реки Сугутка на территории города Чебоксары в Чувашской Республике </t>
  </si>
  <si>
    <t xml:space="preserve"> Федеральный проект «Вода России» национального проекта «Экологическое благополучие» </t>
  </si>
  <si>
    <t xml:space="preserve"> городской округ город Чебоксары Чувашской Республики </t>
  </si>
  <si>
    <t xml:space="preserve"> Определяется при проектировании </t>
  </si>
  <si>
    <t xml:space="preserve"> Необходима разработка ПСД </t>
  </si>
  <si>
    <t xml:space="preserve"> улучшение гидрографической сети </t>
  </si>
  <si>
    <t xml:space="preserve"> Строительство объекта «Внеплощадочные инженерные сети и сооружения жилого района «Новый город» в г. Чебоксары. Кол­лектор дождевой канализации с очистными сооружениями № 2» </t>
  </si>
  <si>
    <t xml:space="preserve"> 4320 куб. м/ сутки </t>
  </si>
  <si>
    <t xml:space="preserve"> Проектирование и строительство противооползневых и берегоукрепительных сооружений Московской набережной города Чебоксары </t>
  </si>
  <si>
    <t xml:space="preserve"> Региональный проект «Модернизация и развитие сферы жилищно-коммунального хозяйства» </t>
  </si>
  <si>
    <t xml:space="preserve"> Строительство противооползневых и берегоукрепительных сооружений в целях приостановления эрозионных процессов на склоне Московской набережной </t>
  </si>
  <si>
    <t>«Противоаварийные (противооползневые) мероприятия по объекту капитального строительства: Внеплощадочные инженерные сети и сооружения жилого района «Новый город» в г. Чебоксары. Коллектор дождевой канализации с очистными сооружениями №2. 3 этап.»</t>
  </si>
  <si>
    <t xml:space="preserve">республиканский бюджет Чувашской Республики, местный бюджет, ПСД разработана </t>
  </si>
  <si>
    <t xml:space="preserve"> ИТОГО по городскому округу: </t>
  </si>
  <si>
    <t xml:space="preserve"> объем финансирования, млн. руб. </t>
  </si>
  <si>
    <t xml:space="preserve"> Капитальный ремонт ГТС восточной части д. Большие Атмени Аликовского муниципального округа </t>
  </si>
  <si>
    <t xml:space="preserve"> Аликовский муниципальный округ Чувашской Республики </t>
  </si>
  <si>
    <t xml:space="preserve"> ПСД разработана. ФБ + РБ + МБ </t>
  </si>
  <si>
    <t xml:space="preserve"> Расчистка памятника природы «Озеро Тени» на территории Аликовского муниципального округа </t>
  </si>
  <si>
    <t xml:space="preserve"> Национальный проект «Экологическое благополучие» Федеральный проект «Вода России» </t>
  </si>
  <si>
    <t xml:space="preserve"> ПСД на стадии разработки.  ФБ + РБ + МБ </t>
  </si>
  <si>
    <t xml:space="preserve"> ИТОГО по муниципальному округу: </t>
  </si>
  <si>
    <t xml:space="preserve">Строительство защитного сооружения от паводковых вод на р. Алатырь в г. Алатырь Чувашской Республики (совместно с Минстроем Чувашии) </t>
  </si>
  <si>
    <t xml:space="preserve"> Алатырский муниципальный округ Чувашской Республики </t>
  </si>
  <si>
    <t xml:space="preserve"> Разработка ПСД запланирована на 2028 г. (после оформления земельных участков, попадающих под строительство защитных сооружений, в частную собственность).РБ + МБ. </t>
  </si>
  <si>
    <t xml:space="preserve"> Долгосрочный план социально-экономического развития Алатырской сельской агломерации </t>
  </si>
  <si>
    <t xml:space="preserve">Устройство контейнерных площадок на территории города Алатыря Чувашской Республики </t>
  </si>
  <si>
    <t xml:space="preserve"> 2028 г. </t>
  </si>
  <si>
    <t xml:space="preserve"> Необходима разработка ПСД. МБ </t>
  </si>
  <si>
    <t xml:space="preserve">Строительство на полигоне твердых бытовых отходов специально отведенной площадки для складирования снега в городе Алатыре Чувашской Республики </t>
  </si>
  <si>
    <t xml:space="preserve"> Капитальный ремонт плотины на р. Тимяши севернее д. Татарские Тимяши Батыревского муниципального округа </t>
  </si>
  <si>
    <t xml:space="preserve"> Батыревский муниципальный округ Чувашской Республики </t>
  </si>
  <si>
    <t xml:space="preserve"> ПСД разработана. Заявка на предоставление субсидии отправлена в ФАВР. ФБ + РБ + МБ. </t>
  </si>
  <si>
    <t xml:space="preserve"> Капитальный ремонт плотины на р. Шлипшур южнее с. Тарханы Батыревского муниципального округа </t>
  </si>
  <si>
    <t xml:space="preserve"> Капитальный ремонт плотины на р. Шигал южнее д. Татмыш-Югелево Батыревского муниципального округа </t>
  </si>
  <si>
    <t xml:space="preserve"> Необходима разработка ПСД. ФБ + РБ + МБ. </t>
  </si>
  <si>
    <t xml:space="preserve"> Капитальный ремонт плотины на р. Була в 2,3 км севернее с. Алманчиково Батыревского муниципального округа </t>
  </si>
  <si>
    <t xml:space="preserve"> Капитальный ремонт плотины на притоке р. Чесноковка д. Чувашские Ишаки Батыревского муниципального округа </t>
  </si>
  <si>
    <t xml:space="preserve"> Необходима разработка ПСД. ФБ + РБ + МБ</t>
  </si>
  <si>
    <t xml:space="preserve"> Капитальный ремонт плотины на притоке р. Чесноковка южной части д. Долгий Остров Батыревского муниципального округа </t>
  </si>
  <si>
    <t>Рекультивация действующего полигона ТКО с. Батырево Батыревского муниципального округа</t>
  </si>
  <si>
    <t>Национальный проект "Экология"</t>
  </si>
  <si>
    <t>108,0 тыс. т.</t>
  </si>
  <si>
    <t>Для участия в ФП е необходимо включение объекта в ГРОНВОС. Необходима разработка ПСД ФБ+РБ+МБ</t>
  </si>
  <si>
    <t>Для увеличения проектной мощности существующего полигона ТКО (проведение инвентаризации для дальнейшей разработки ПСД). Подготовки заявкии на включение в ФП "Генеральная уборка"</t>
  </si>
  <si>
    <t xml:space="preserve"> Очистка и укрепление берегов вокруг пруда по ул. Ленина </t>
  </si>
  <si>
    <t xml:space="preserve"> Вурнарский муниципальный округ Чувашской Республики </t>
  </si>
  <si>
    <t xml:space="preserve"> Ремонт плотины в с. Малые Яуши между улицами Молодежная и Дружбы </t>
  </si>
  <si>
    <t xml:space="preserve"> 150 м2 </t>
  </si>
  <si>
    <t xml:space="preserve"> Республиканский бюджет, бюджет Вурнарского МО, необходио разработать ПСД </t>
  </si>
  <si>
    <t xml:space="preserve"> Ремонт шахты колодца ГТС д. Мулакасы </t>
  </si>
  <si>
    <t xml:space="preserve"> 103 м3 </t>
  </si>
  <si>
    <t xml:space="preserve"> Ремонт ГТС плотины в дер. Тузи-Сярмус </t>
  </si>
  <si>
    <t xml:space="preserve"> 440 м2 </t>
  </si>
  <si>
    <t xml:space="preserve"> Ремонт ГТС </t>
  </si>
  <si>
    <t xml:space="preserve"> водоснабжение </t>
  </si>
  <si>
    <t xml:space="preserve"> Республиканская программа «Модернизация оъектов коммунальной инфраструктуры» </t>
  </si>
  <si>
    <t xml:space="preserve"> Устройство пирса для забора воды </t>
  </si>
  <si>
    <t xml:space="preserve"> 50 м2 </t>
  </si>
  <si>
    <t xml:space="preserve"> Ремонт ГТС плотины на реке Поштанарка западнее д. Троицкое </t>
  </si>
  <si>
    <t xml:space="preserve"> Рекультивация земельного участка, нарушенного при размещении свалки твердых коммунальных отходов возле с. Ширтанское Ибресинского муниципального округа </t>
  </si>
  <si>
    <t xml:space="preserve"> Ибресинский муниципальный округ Чувашской Республики </t>
  </si>
  <si>
    <t xml:space="preserve"> ПСД разработана (2020), необходима корректировка (2029). ФБ + РБ + МБ. </t>
  </si>
  <si>
    <t xml:space="preserve"> муниципальный бюджет </t>
  </si>
  <si>
    <t xml:space="preserve"> Рекультивация свалки ТКО в г. Козловка </t>
  </si>
  <si>
    <t xml:space="preserve"> Козловский муниципальный округ Чувашской Республики </t>
  </si>
  <si>
    <t xml:space="preserve"> включен в Долгосрочный план развития опорных населенных пунктов и прилегающих территорий Козловского МО </t>
  </si>
  <si>
    <t xml:space="preserve"> Капитальный ремонт ГТС на р. Кутельма у д. Карцев-Починок Козловского муниципального округа </t>
  </si>
  <si>
    <t xml:space="preserve"> Капитальный ремонт ГТС на реке Шутнер южнее д. Андреево-Базары Козловского муниципального округа </t>
  </si>
  <si>
    <t xml:space="preserve"> Капитальный ремонт плотины на ручье у д. Бишево Козловского муниципального округа </t>
  </si>
  <si>
    <t xml:space="preserve">Капитальный ремонт гидроузла на р. Кутельма западнее д. Нижнее Анчиково Козловского муниципального округа </t>
  </si>
  <si>
    <t xml:space="preserve"> 752 тыс куб.м. </t>
  </si>
  <si>
    <t xml:space="preserve"> Капитальный ремонт плотины на р. Кинерка восточнее д. Кинеры Козловского муниципального округа </t>
  </si>
  <si>
    <t xml:space="preserve"> 600 тыс. куб. м. </t>
  </si>
  <si>
    <t xml:space="preserve"> Необходима разработка ПСД (2029). ФБ + РБ + МБ. </t>
  </si>
  <si>
    <t xml:space="preserve"> Рекультивация свалки ТКО с. Комсомольское Комсомольского муниципального округа Чувашской Республики </t>
  </si>
  <si>
    <t xml:space="preserve"> Комсомольский муниципальный округ Чувашской Республики </t>
  </si>
  <si>
    <t xml:space="preserve"> ПСД разработана, требуется корректировка (2025 г., МБ). РБ + МБ </t>
  </si>
  <si>
    <t xml:space="preserve"> включен в Долгосрочный планах опорных населенных пунктов и прилегающих территорий Комсомольского муниципального округа Чувашской Республики </t>
  </si>
  <si>
    <t xml:space="preserve"> Капитальный ремонт плотины в д. Полевое Шептахово Кайнлыкского с/пос. Комсомольского муниципального округа (площадью 6,1 га) </t>
  </si>
  <si>
    <t xml:space="preserve"> ПСД разработана. Заявка на предоставление субсидии отправлена в ФАВР. ФБ + РБ + МБ </t>
  </si>
  <si>
    <t xml:space="preserve"> Капитальный ремонт плотины на притоке р. Малая Була, между с. Старочелны-Сюрбеево и д. Ивашкино Комсомольского муниципального округа (площадью 13,5 га) </t>
  </si>
  <si>
    <t xml:space="preserve"> Необходима разработка ПСД (2025). ФБ, РБ, МБ </t>
  </si>
  <si>
    <t xml:space="preserve"> Капитальный ремонт плотины на р. Кубня в д. Александровка Комсомольского муниципального округа </t>
  </si>
  <si>
    <t xml:space="preserve"> Рекультивация земельного участка, нарушенного при размещении свалки твердых коммунальных отходов в с. Красноармейское Красноармейского муниципального округа </t>
  </si>
  <si>
    <t xml:space="preserve"> Красноармейский муниципальный округ Чувашской Республики </t>
  </si>
  <si>
    <t xml:space="preserve"> ПСД разработана. 
ФБ + РБ + МБ. </t>
  </si>
  <si>
    <t xml:space="preserve"> Капитальный ремонт плотины на р. Волозар 0,5 км южнее д. Шипырлавар Красноармейского муниципального округа </t>
  </si>
  <si>
    <t>обеспечение уровня безопасности эксплуатации гидротехнических сооружений в целях уменьшения риска аварийной ситуации на ГТС и защиты населенного пункта и объектов народного хозяйства от затопления и разрушения в случае аварии;   включен в Долгосрочный план социально-экономического развития сельской агломерациис опрным населенным пунктом</t>
  </si>
  <si>
    <t xml:space="preserve"> Капитальный ремонт плотины на р. Юплемешь юго-западнее д. Дворики Красноармейского муниципального округа </t>
  </si>
  <si>
    <t xml:space="preserve"> Капитальный ремонт плотины на пр. р. Б.Цивиль северная окраина д. Новые Игити Красноармейского муниципального округа </t>
  </si>
  <si>
    <t xml:space="preserve"> Капитальный ремонт гидротехнического сооружения д. Досаево Красноармейского муниципального округа </t>
  </si>
  <si>
    <t xml:space="preserve"> Капитальный ремонт плотины на р. Марца 0,1 км севернее д. Шивбоси Красноармейского муниципального округа </t>
  </si>
  <si>
    <t xml:space="preserve"> Капитальный ремонт плотины на ручье юго-западнее д. Яманаки Красноармейского муниципального округа </t>
  </si>
  <si>
    <t>обеспечение уровня безопасности эксплуатации гидротехгнических сооружений в целях уменьшения риска аварийной ситуации на ГТС и защиты населенного пункта и объектов народного хозяйства от затопления и разрушения в случае аварии;   включен в Долгосрочный план социально-экономического развития сельской агломерациис опрным населенным пунктом</t>
  </si>
  <si>
    <t xml:space="preserve"> Капитальный ремонт плотины на р. Мал.Шатьма юго-восточнее д. Шубоси Красноармейского муниципального округа </t>
  </si>
  <si>
    <t xml:space="preserve"> Капитальный ремонт плотины на ручье у д. Чадукасы Красноармейского муниципального округа </t>
  </si>
  <si>
    <t xml:space="preserve"> Капитальный ремонт плотины на ручье севернее д. Яманаки Красноармейского муниципального округа </t>
  </si>
  <si>
    <t xml:space="preserve"> Капитальный ремонт плотины на пр. р. Унга западная окраина д. Типвары Красноармейского муниципального округа </t>
  </si>
  <si>
    <t xml:space="preserve"> Капитальный ремонт плотины на ручье юго-западнее д. Кожары Красноармейского муниципального округа </t>
  </si>
  <si>
    <t xml:space="preserve"> Капитальный ремонт гидроузла на р. Юплемешь западнее д. Бурундуки Красноармейского муниципального округа </t>
  </si>
  <si>
    <t xml:space="preserve"> Капитальный ремонт гидроузла на р. Матьшу 0,7 км западнее д. Алманчино Красноармейского муниципального округа </t>
  </si>
  <si>
    <t xml:space="preserve"> Капитальный ремонт плотины д. Кошки Красноармейского муниципального округа </t>
  </si>
  <si>
    <t xml:space="preserve"> Капитальный ремонт плотины на ручье восточнее д. Сормхири Красноармейского муниципального округа </t>
  </si>
  <si>
    <t xml:space="preserve"> Капитальный ремонт плотины на ручье пр. р. Сорма восточнее д. Сормхири муниципального округа Красноармейского муниципального округа </t>
  </si>
  <si>
    <t xml:space="preserve">Капитальный ремонт гидротехнического сооружения - плотина у д. Вторые Хоршеваши, расположенная на западной окраине д. Вторые Хоршеваши Красночетайского муниципального округа </t>
  </si>
  <si>
    <t xml:space="preserve"> Красночетайский муниципальный округ Чувашской Республики </t>
  </si>
  <si>
    <t xml:space="preserve">Капитальный ремонт гидротехнического сооружения - плотина на р. Мочкаушка, расположенная на 0,3 км западнее д. Мочковаши Красночетайского муниципального округа </t>
  </si>
  <si>
    <t xml:space="preserve">Капитальный ремонт гидротехнического сооружения - плотина на р. Мочкаушка восточнее д. Мочей Красночетайского муниципального округа </t>
  </si>
  <si>
    <t xml:space="preserve">Капитальный ремонт гидротехнического сооружения - плотина в д. Кузнечная, расположенная юго-западной окраине д. Кузнечная Красночетайского муниципального округа </t>
  </si>
  <si>
    <t xml:space="preserve">Капитальный ремонт гидротехнического сооружения - плотина на р. Шаля д. Акчикасы Красночетайского муниципального округа </t>
  </si>
  <si>
    <t xml:space="preserve">Капитальный ремонт гидротехнического сооружения - плотина у д. Обыково Красночетайского муниципального округа </t>
  </si>
  <si>
    <t xml:space="preserve">Капитальный ремонт гидротехнического сооружения - плотина в с. Красные Четаи Красночетайского муниципального округа </t>
  </si>
  <si>
    <t>Заполненность 1 карты полигона составляет свыше 95%. Требуется рекультивация и строительство 2 и 3 карты.</t>
  </si>
  <si>
    <t>Имеется грунтовая дорога. Требуется устройство дороги с твердым покрытием для подьезда к полигону и строищемуся мусоросортировочному комплексу.</t>
  </si>
  <si>
    <t xml:space="preserve">Рекультивация полигона твердых бытовых отходов на земельном участке с кадастровым номером 21:16:060401:26» расположенного в Мариинско-Посадском муниципальном округе </t>
  </si>
  <si>
    <t xml:space="preserve"> Мариинско-Посадский муниципальный округ Чувашской Республики </t>
  </si>
  <si>
    <t xml:space="preserve"> 3.8 га нарушен-ных земель </t>
  </si>
  <si>
    <t xml:space="preserve"> ФБ, РБ ПСД разработана. </t>
  </si>
  <si>
    <t xml:space="preserve"> фед.бюджет </t>
  </si>
  <si>
    <t xml:space="preserve"> респ бюджет ЧР </t>
  </si>
  <si>
    <t xml:space="preserve"> Капитальный ремонт плотины на пр. р. Большая Шатьма, расположенной по адресу: Чувашская Республика, Моргаушский район, д. Тиуши </t>
  </si>
  <si>
    <t xml:space="preserve"> Моргаушский муниципальный округ Чувашской Республики </t>
  </si>
  <si>
    <t xml:space="preserve"> Капитальный ремонт ГТС у д. Лебедкино Моргаушского муниципального округа </t>
  </si>
  <si>
    <t xml:space="preserve"> Капитальный ремонт плотины на притоке р. Елачка южнее д. Молгачкасы Моргаушского муниципального округа </t>
  </si>
  <si>
    <t xml:space="preserve"> Капитальный ремонт ГТС выселок Хоракасы Моргаушского муниципального округа </t>
  </si>
  <si>
    <t xml:space="preserve"> Реконструкция полигона твердых коммунальных отходов, расположенного по адресу Чувашская Республика, район Моргаушский, Москакасинское сельское поселение, участок расположен в юго-западной части кадастрового квартала 21:17:092701 </t>
  </si>
  <si>
    <t xml:space="preserve"> Создание экологической тропы на территории Моргаушского муниципального округа </t>
  </si>
  <si>
    <t xml:space="preserve"> Средства МБ. </t>
  </si>
  <si>
    <t xml:space="preserve"> Капитальный ремонт ГТС на р. Моргаушка северо-восточнее д. Синьял-Моргау­ши Моргаушского муниципального округа с кадастровым номером 21:17:000000:5488 </t>
  </si>
  <si>
    <t xml:space="preserve"> Капитальный ремонт ГТС на северной окраине д. Шептаки Моргаушского муниципального округа с кадастровым номером 21:17:140501:1153 </t>
  </si>
  <si>
    <t xml:space="preserve"> Капитальный ремонт ГТС на р. Моргаушка в д. Сюрла-Три Моргаушского муниципального округа с кадастровым номером 21:17:000000:5455 </t>
  </si>
  <si>
    <t xml:space="preserve"> Капитальный ремонт ГТС д. Вомбакасы Моргаушского муниципального округа </t>
  </si>
  <si>
    <t xml:space="preserve"> Капитальный ремонт ГТС д. Большие Татаркасы Моргаушского муниципального округа </t>
  </si>
  <si>
    <t xml:space="preserve">Капитальный ремонт гидротехнического сооружения в с. Раздольное Порецкого муниципального округа </t>
  </si>
  <si>
    <t xml:space="preserve"> Порецкий муниципальный округ Чувашской Республики </t>
  </si>
  <si>
    <t xml:space="preserve"> 250 чел. </t>
  </si>
  <si>
    <t xml:space="preserve"> ПСД разработана. ФБ,РБ </t>
  </si>
  <si>
    <t xml:space="preserve"> Наличие проекта в Стратегии социально экономического развития Порецкого муниципального округа до 2035 года </t>
  </si>
  <si>
    <t xml:space="preserve">Строительство берегоукрепительных сооружений на левобережье р. Сура в пределах с. Порецкое Чувашской Республики </t>
  </si>
  <si>
    <t xml:space="preserve"> 200 чел. </t>
  </si>
  <si>
    <t xml:space="preserve"> ПСД разработана, требует корректировки. ФБ,РБ. </t>
  </si>
  <si>
    <t xml:space="preserve">Капитальный ремонт гидротехнического сооружения в с. Сиява Порецкого муниципального округа </t>
  </si>
  <si>
    <t xml:space="preserve"> 160 чел. </t>
  </si>
  <si>
    <t xml:space="preserve"> Требуется разработка ПСД. ФБ,РБ,МБ </t>
  </si>
  <si>
    <t xml:space="preserve">Капитальный ремонт гидротехнического сооружения в с. Октябрьское Порецкого муниципального округа </t>
  </si>
  <si>
    <t xml:space="preserve"> 185 чел. </t>
  </si>
  <si>
    <t xml:space="preserve"> Требуется разработка ПСД. ФБ, РБ, МБ </t>
  </si>
  <si>
    <t xml:space="preserve"> Капитальный ремонт гидротехнического сооружения в с. Мочкасы Порецкого муниципального округа </t>
  </si>
  <si>
    <t xml:space="preserve"> 125 чел. </t>
  </si>
  <si>
    <t xml:space="preserve"> Капитальный ремонт гидротехнического сооружения в с. Анастасово Порецкого муниципального округа </t>
  </si>
  <si>
    <t xml:space="preserve"> 280 чел. </t>
  </si>
  <si>
    <t xml:space="preserve"> объем финансирования </t>
  </si>
  <si>
    <t xml:space="preserve"> х </t>
  </si>
  <si>
    <t xml:space="preserve">Капитальный ремонт гидротехнических сооружений (с. Шигали, д. Арабоси, с. Мусирма) </t>
  </si>
  <si>
    <t xml:space="preserve"> Урмарский муниципальный округ Чувашской Республики </t>
  </si>
  <si>
    <t xml:space="preserve"> Требуется разработка ПСД. ФБ + РБ + МБ </t>
  </si>
  <si>
    <t xml:space="preserve"> Капитальный ремонт плотины на притоке р.Малый Аниш северо-западной стороны д.Чубаево </t>
  </si>
  <si>
    <t xml:space="preserve"> Капитальный ремонт объекта - «Гидроузел на реке Малый Аниш» на территории Урмарского муниципального округа </t>
  </si>
  <si>
    <t xml:space="preserve">Рекультивация санкционированной свалки Цивильского района, с/пос. Бульдеевское Цивильского муниципального округа </t>
  </si>
  <si>
    <t xml:space="preserve"> Цивильский муниципальный округ Чувашской Республики </t>
  </si>
  <si>
    <t xml:space="preserve"> 60,0 тыс.тонн (оценка) вместимость </t>
  </si>
  <si>
    <t xml:space="preserve"> Необходима разработка ПСД. РБ + МБ. </t>
  </si>
  <si>
    <t xml:space="preserve"> Капитальный ремонт гидроузла на северной окраине д. Синьял-Покровское Чебоксарского муниципального округа Чувашской Республики </t>
  </si>
  <si>
    <t xml:space="preserve"> Чебоксарский муниципальный округ Чувашской Республики </t>
  </si>
  <si>
    <t xml:space="preserve"> ПСД разработана (2020 год), необходимо актуализировать ПСД </t>
  </si>
  <si>
    <t xml:space="preserve"> Капитальный ремонт платины д. Большие Мамыши Чебоксарского муниципального округа Чувашской Республики </t>
  </si>
  <si>
    <t xml:space="preserve"> Расчистка пруда расположенного по адресу: Чувашская Республика 0 Чувашия, р-н Чебоксарский, с/пос Абашевское, д. Клычево, начало-юго-восточнее ул. Школьная, конец-западнее ул. Молодежная» </t>
  </si>
  <si>
    <t xml:space="preserve"> Расчистка пруда, расположенного по ул. Колхозная, п. Кугеси Чебоксарского муниципального округа Чувашской Республики </t>
  </si>
  <si>
    <t xml:space="preserve"> Расчистка пруда, расположенного по ул. Шоршелская, п. Кугеси Чебоксарского муниципального округа Чувашской Республики </t>
  </si>
  <si>
    <t xml:space="preserve"> Расчистка пруда, расположенного д. Синьялы Чебоксарского муниципального округа Чувашской Республики </t>
  </si>
  <si>
    <t xml:space="preserve"> Расчистка пруда, расположенного д. Сятракасы около ул. Молодежная Лапсарского сельского поселения Чебоксарского муниципального округа Чувашской Республики </t>
  </si>
  <si>
    <t xml:space="preserve"> Очистка родника в д. Сятракасы около Лапсарского сельского поселения Чебоксарского муниципального округа Чувашской Республики </t>
  </si>
  <si>
    <t xml:space="preserve"> Очистка родника в п. Кугеси за ул. Колхозная Чебоксарского муниципального округа Чувашской Республики </t>
  </si>
  <si>
    <t xml:space="preserve"> Очистка родника в д. Синьялы Лапсарского сельского поселения Чебоксарского муниципального округа Чувашской Республики </t>
  </si>
  <si>
    <t xml:space="preserve"> Очистка родника по ул. Колхозная с. Икково Сирмапосинского сельского поселения Чебоксарского муниципального округа Чувашской Республики </t>
  </si>
  <si>
    <t xml:space="preserve"> Очистка родника, в д. Курмыши Кшаушского сельского поселения Чебоксарского муниципального округа Чувашской Республики </t>
  </si>
  <si>
    <t xml:space="preserve"> Очистка родника,в конце ул. Садовая д. Ядринкасы Ишлейского сельского поселения Чебоксарского муниципального округа Чувашской Республики </t>
  </si>
  <si>
    <t xml:space="preserve"> Очистка родника в д. Ердово Атлашевского сельского поселения Чебоксарского муниципального округа Чувашской Республики </t>
  </si>
  <si>
    <t xml:space="preserve"> Очистка родника, в конце ул. Род­никовая с. Аку­лево Акулевского сельского поселения Чебоксарского муниципального округа Чувашской Республики </t>
  </si>
  <si>
    <t xml:space="preserve"> Очистка родника, в конце ул. Южная д. Синьял-Чурачи­ки Ишлейского сельского поселения Чебоксарского муниципального округа Чувашской Республики </t>
  </si>
  <si>
    <t xml:space="preserve"> Очистка родника, в конце ул. Дуб­ровная д. Челкасы Шинерпосинского сельского поселения Чебоксарского муниципального округа Чувашской Республики </t>
  </si>
  <si>
    <t xml:space="preserve">Капитальный ремонт плотингы в пос. Красный Октябрь Шумерлинского муниципального округа </t>
  </si>
  <si>
    <t xml:space="preserve"> Шумерлинский муниципальный округ Чувашской Республики </t>
  </si>
  <si>
    <t xml:space="preserve"> Перевод объекта в муниципальную собственность. Необходима разработка ПСД. ФБ, РБ, МБ </t>
  </si>
  <si>
    <t xml:space="preserve"> Долгосрочный план развития опорного населенного пункта г. Шумерля и прилегающей территории Шумерлинской сельской агломерации. </t>
  </si>
  <si>
    <t xml:space="preserve"> Расчистка русла р. Сура в подпоре Чебоксарского водохранилища в г. Ядрин Чувашской Республики </t>
  </si>
  <si>
    <t xml:space="preserve"> Ядринский муниципальный округ Чувашской Республики </t>
  </si>
  <si>
    <t xml:space="preserve"> Требуется разработка ПСД. ФБ (100%) </t>
  </si>
  <si>
    <t xml:space="preserve"> улучшение состояния экосистемы реки Сура </t>
  </si>
  <si>
    <t xml:space="preserve"> Руслорегулирующие мероприятия на р. Ербаш у д. Нижние Сунары Ядринского муниципального округа </t>
  </si>
  <si>
    <t xml:space="preserve"> Требуется разработка ПСД. ФБ+РБ+МБ </t>
  </si>
  <si>
    <t xml:space="preserve"> сохранение автомобильной дороги и жилых домов от разрушения вследствие оползневых процессов </t>
  </si>
  <si>
    <t xml:space="preserve"> Капитальный ремонт гидротехнического сооружения, находящегося у с.Советское на р.Ербаш </t>
  </si>
  <si>
    <t xml:space="preserve"> ПСД разработана. РБ + МБ</t>
  </si>
  <si>
    <t xml:space="preserve"> Капитальный ремонт ГТС у д. Эмякасы Ядринского муниципального округа </t>
  </si>
  <si>
    <t xml:space="preserve"> ПСД на стадии разработки. РБ + МБ </t>
  </si>
  <si>
    <t xml:space="preserve"> Капитальный ремонт ГТС у д. Талой Ядринского муниципального округа </t>
  </si>
  <si>
    <t xml:space="preserve"> Капитальный ремонт ГТС у д. Кукшумы Ядринского муниципального округа </t>
  </si>
  <si>
    <t xml:space="preserve"> Капитальный ремонт ГТС у д. Тяптяево Ядринского муниципального округа </t>
  </si>
  <si>
    <t xml:space="preserve"> Капитальный ремонт ГТС у д. Старые Тиньгеши Ядринского муниципального округа </t>
  </si>
  <si>
    <t xml:space="preserve"> Капитальный ремонт каскада из двух прудов на реке Маленькая между д. Кошки-Куликеево и д. Старое Арланово Яльчикского муниципального округа </t>
  </si>
  <si>
    <t xml:space="preserve"> Яльчикский муниципальный округ Чувашской Республики </t>
  </si>
  <si>
    <t xml:space="preserve"> Капитальный ремонт гидротехнического соружения расположенной в 180 м к северо-западу от жилой зоны д. Малая Таяба Яльчикского муниципального округа </t>
  </si>
  <si>
    <t xml:space="preserve"> Капитальный ремонт каскада из двух прудов на ручье западнее села Большая Таяба Яльчикского муниципального округа </t>
  </si>
  <si>
    <t xml:space="preserve"> Капитальный ремонт плотины на реке Суринский, южная окраина д. Новое Арланово Яльчикского муниципального округа </t>
  </si>
  <si>
    <t xml:space="preserve"> Капитальный ремонт плотины на притоке р. Малая Була 0 ручья Айбеси, в западном направлении от с. Новые Шимкусы Яльчикского муниципального округа </t>
  </si>
  <si>
    <t xml:space="preserve"> Капитальный ремонт плотины на реке Ута у д. Бахтиарово Янтиковского муниципального округа </t>
  </si>
  <si>
    <t xml:space="preserve"> Янтиковский муниципальный округ Чувашской Республики </t>
  </si>
  <si>
    <t xml:space="preserve"> ПСД разработана (2022). РБ+МБ </t>
  </si>
  <si>
    <t xml:space="preserve"> Капитальный ремонт гидротехнического сооружения 0 плотина на р. Иш у д. Новое Ишино Янтиковского муниципального округа </t>
  </si>
  <si>
    <t xml:space="preserve"> ПСД разработана (2023). РБ+МБ. </t>
  </si>
  <si>
    <t xml:space="preserve"> Капитальный ремонт гидротехнического сооружения 0 плотина западнее д. Беляево Янтиковского муниципального округа </t>
  </si>
  <si>
    <t>Расположение Республиканского центра обработки данных в контейнерном или модульном исполнении по адресу: г.Чебоксары, Проспект Мира, д. 5</t>
  </si>
  <si>
    <t>Национальный проект «Экономика данных и цифровая трансформация государства»</t>
  </si>
  <si>
    <t>500 кВт</t>
  </si>
  <si>
    <t>Консолидация данных ГИС Чувашии, обеспечение работы системы «Безопасный город» и платформы обратной связи с гражданами</t>
  </si>
  <si>
    <t xml:space="preserve">ИТОГО по отрасли: включение </t>
  </si>
  <si>
    <t>Строительство металлокаркасных гаражных боксов из сэндвич-панелей для стоянки командно-штабной машины с прицепом по адресу: г. Чебоксары, пр. Мира, д.5</t>
  </si>
  <si>
    <t>Государственная программа Чувашской Республики "Повышение безопасности жизнедеятельности населения и территорий Чувашской Республики"</t>
  </si>
  <si>
    <t>1701 кв.м.</t>
  </si>
  <si>
    <t>Постановление Кабинета Министров Чувашской Республики от 15 ноября 2018 г. № 459 О государственной программе Чувашской Республики "Повышение безопасности жизнедеятельности населения и территорий Чувашской Республики"</t>
  </si>
  <si>
    <t>Проектирование и строительство учебно-тренировочного полигона для подготовки спасателей</t>
  </si>
  <si>
    <r>
      <t>23427 м</t>
    </r>
    <r>
      <rPr>
        <vertAlign val="superscript"/>
        <sz val="9"/>
        <color theme="1"/>
        <rFont val="Times New Roman"/>
        <family val="1"/>
        <charset val="204"/>
      </rPr>
      <t>2</t>
    </r>
  </si>
  <si>
    <t>республиканский бюджет Чувашской Республики,  необходима разработка ПСД</t>
  </si>
  <si>
    <t>Совершенствование муниципальной системы оповещения населения г.Чебоксары Чувашской Республики</t>
  </si>
  <si>
    <t>республиканский бюджет Чувашской Республики,   ПСД имеется</t>
  </si>
  <si>
    <t xml:space="preserve">Реконструкция муниципальной автоматизированной системы централизованного оповещения населения Аликовского муниципального округа Чувашской Республики </t>
  </si>
  <si>
    <t xml:space="preserve">2025–2030 </t>
  </si>
  <si>
    <t>Республиканский бюджет Чувашской Республики, бюджет муниципального округа, ПСД имеется</t>
  </si>
  <si>
    <t>Муниципальная программа Аликовского муниципального округа Чувашской Республики «Повышение безопасности жизнедеятельности населения и территорий Аликовского муниципального округа Чувашской Республики»</t>
  </si>
  <si>
    <t>Реконструкция муниципальной системы оповещения населения г. Алатырь Чувашской Республики</t>
  </si>
  <si>
    <t>2025–2028 </t>
  </si>
  <si>
    <t>бюджет города Алатыря, ПСД имеется</t>
  </si>
  <si>
    <t>Поэтапный план мероприятий по созданию, развитию и поддержанию в постоянной готовности систем оповещения населния Чувашской Республики</t>
  </si>
  <si>
    <t>Реконструкция муниципальной системы оповещения населения Батыревского муниципального округа Чувашской Республики</t>
  </si>
  <si>
    <t>2025–2030 </t>
  </si>
  <si>
    <t>бюджет муниципального округа, ПСД имеется</t>
  </si>
  <si>
    <t>Муниципальная программа Батыревского муниципального округа Чувашской Республики «Повышение безопасности жизнедеятельности населения и территорий Батыревского муниципального округа Чувашской Республики»</t>
  </si>
  <si>
    <t>Строительство быстровозводимого модульного здания пожарного депо на 1 машиновыезд для организации деятельности подразделения пожарной охраны</t>
  </si>
  <si>
    <t>республиканский бюджет Чувашской Республики, необходима разработка ПСД</t>
  </si>
  <si>
    <t>Строительство противопожарного депо д. Буртасы</t>
  </si>
  <si>
    <t>Реконструкция муниципальной системы оповещения насления Вурнарского муниципального округа Чувашской Республики</t>
  </si>
  <si>
    <t>Постановление Правительства РФ от 17 мая 2023 г. N 769
"О порядке создания, реконструкции и поддержания в состоянии постоянной готовности к использованию систем оповещения населения"</t>
  </si>
  <si>
    <t>республиканский бюджет Чувашской Республики, бюджет муниципального округа, ПСД имеется</t>
  </si>
  <si>
    <t>Износ муниципальной системы оповещения насления Вурнарского муниципального округа Чувашской Республики</t>
  </si>
  <si>
    <t>Реконструкция муниципальной системы оповещения населения Ибресинского муниципального округа Чувашской Республики</t>
  </si>
  <si>
    <t>Муниципальная программа Ибресинского муниципального округа Чувашской Республики «Повышение безопасности жизнедеятельности населения и территорий Ибресинского муниципального округа Чувашской Республики»</t>
  </si>
  <si>
    <t>Реконструкция муниципальной системы оповещения населения Канашского муниципального округа Чувашской Республики</t>
  </si>
  <si>
    <t>Муниципальная программа Канашскогомуниципального округа Чувашской Республики «Повышение безопасности жизнедеятельности населения и территорий Канашскогомуниципального округа Чувашской Республики»</t>
  </si>
  <si>
    <t>Реконструкция муниципальной системы оповещения населения Козловского муниципального округа Чувашской Республики</t>
  </si>
  <si>
    <t>Муниципальная программа  Козловского муниципального округа Чувашской Республики «Повышение безопасности жизнедеятельности населения и территорий Козловского муниципального округа Чувашской Республики»</t>
  </si>
  <si>
    <t>Реконструкция муниципальной системы оповещения населения Комсомольского муниципального округа Чувашской Республики</t>
  </si>
  <si>
    <t>Муниципальная программа  Комсомольского муниципального округа Чувашской Республики «Повышение безопасности жизнедеятельности населения и территорий Комсомольского муниципального округа Чувашской Республики»</t>
  </si>
  <si>
    <t>Реконструкция муниципальной системы оповещения населения Красноармейского муниципального округа Чувашской Республики</t>
  </si>
  <si>
    <t>Приведение в готовность защитного сооружения гражданской обороны в МБОУ «Траковская СОШ» Красноармейского муниципального округа Чувашской Республики</t>
  </si>
  <si>
    <t>Реконструкция муниципальной системы оповещения населения Красночетайского муниципального округа Чувашской Республики</t>
  </si>
  <si>
    <t>Муниципальная программа Красночетайского муниципального округа Чувашской Республики «Повышение безопасности жизнедеятельности населения и территорий Красночетайского муниципального округа Чувашской Республики»</t>
  </si>
  <si>
    <t>Реконструкция муниципальной системы оповещения населения Мариинско-Посадского муниципального округа Чувашской Республики</t>
  </si>
  <si>
    <t>Мариинско-Посадский муниципальный округ Чувашской Республик</t>
  </si>
  <si>
    <t xml:space="preserve">2025–2028 </t>
  </si>
  <si>
    <t>Муниципальная программа Мариинско-Посадского муниципального округа Чувашской Республики «Повышение безопасности жизнедеятельности населения и территорий Мариинско-Посадского муниципального округа Чувашской Республики»</t>
  </si>
  <si>
    <t>Реконструкция муниципальной  системы оповещения населения Порецкого муниципального округа Чувашской Республики</t>
  </si>
  <si>
    <t>Строительство быстровозводимого здания пожарного депо пожарной части № 38 противопожарной службы Чувашской Республики на 2 машиновыезда в с. Порецкое</t>
  </si>
  <si>
    <t>Республиканский бюджет, требуется разработка ПСД</t>
  </si>
  <si>
    <t>Наличие проекта в Стратегии социально экономического развития Порецкого муниципального округа до 2035 года. Наличие проекта в Долгосрочном плане развития опорных населенных пунктов</t>
  </si>
  <si>
    <t>Реконструкция муниципальной  системы оповещения населения Урмарского муниципального округа Чувашской Республики</t>
  </si>
  <si>
    <t>Муниципальная программа Урмарского  МО</t>
  </si>
  <si>
    <t xml:space="preserve">Осуществление мероприятий по реконструкции, текущему или капитальному ремонту защитных сооружений гражданской обороны, находящихся в муниципальной собственности </t>
  </si>
  <si>
    <t>местный бюджет, требуется разработка ПСД</t>
  </si>
  <si>
    <t>План мероприятий («Дорожная карта) по приведению защитных сооружений гражданской обороны Чувашской Республики, находящихся в государственной собственности Чувашской Республики и муниципальной собственности муниципальных образований Чувашской Республики, в готовность к приему укрываемых на 2024–2030 гг.</t>
  </si>
  <si>
    <t>Реконструкция муниципальной  системы оповещения населения Цивильского муниципального округа Чувашской Республики</t>
  </si>
  <si>
    <t>Муниципальная программа Цивильского муниципального окргуа "Повышение безопасности жизнедеятельностинаселения и территорий Чувашской Республики"</t>
  </si>
  <si>
    <t xml:space="preserve">Цивильский муниципальный округ </t>
  </si>
  <si>
    <t>Обеспечение своевременного оповещения населения. Защита населения</t>
  </si>
  <si>
    <t>2024–2026 и на период до 2030 года</t>
  </si>
  <si>
    <t>Создание обустроенных мест для отдыха и купания населения:</t>
  </si>
  <si>
    <t>Реконструкция муниципальной системы оповещения населения Шемуршинского муниципального округа Чувашской Республики</t>
  </si>
  <si>
    <t>Государственная программа Чувашской Республики «Повышение безопасности жизнедеятельности населения и территорий Чувашской Республики»</t>
  </si>
  <si>
    <t>Совершенствование муниципальной  системы централизованного оповещения населения Шумерлинского муниципального округа Чувашской Республики</t>
  </si>
  <si>
    <t xml:space="preserve">Муниципальная программа Шумерлинского муниципального округа Чувашской Республики «Повышение безопасности жизнедеятельности населения и территорий Шумерлинского муниципального округа Чувашской Республики» </t>
  </si>
  <si>
    <t>Строительсто спасательной станции «Ядринская»</t>
  </si>
  <si>
    <t>республиканский бюджет, ПСД имеется</t>
  </si>
  <si>
    <t>Строительство поста пожарной охраны (для обслуживания федералной трассы М7 «Волга»)</t>
  </si>
  <si>
    <t>республиканский бюджет, ПСД не имеется</t>
  </si>
  <si>
    <t>Реконструкция муниципальной системы оповещения населения Ядринского муниципального округа</t>
  </si>
  <si>
    <t>Муниципальная программа Ядринского муниципального округа Чувашской Республики «Повышение безопасности жизнедеятельности населения и территорий Ядринского муниципального округа Чувашской Республики»</t>
  </si>
  <si>
    <t>Федеральный бюджет</t>
  </si>
  <si>
    <t>Реконструкция муниципальной  системы оповещения населения Яльчикского муниципального округа Чувашской Республики</t>
  </si>
  <si>
    <t xml:space="preserve">Муниципальная программа Яльчикского муниципального округа Чувашской Республики «Повышение безопасности жизнедеятельности населения и территорий Яльчикского муниципального округа» </t>
  </si>
  <si>
    <t>бюджет муниципального округа, необходима разработка ПСД</t>
  </si>
  <si>
    <t xml:space="preserve">Осуществление мероприятий по реконструкции, текущему или капитальному ремонту защитных сооружений гражданской обороны , находящихся в муниципальной собственности </t>
  </si>
  <si>
    <t>Реконструкция муниципальной  системы оповещения населения Янтиковского муниципального округа Чувашской Республики</t>
  </si>
  <si>
    <t xml:space="preserve">Муниципальная программа Янтиковского муниципального округа Чувашской Республики «Повышение безопасности жизнедеятельности населения и территорий Янтиковского муниципального округа» </t>
  </si>
  <si>
    <t>Строительство автомобильной дороги по ул.   Ф. Ситты в  д. Малое Батырево</t>
  </si>
  <si>
    <t>Строительство автомобильной дороги «ул.  Лесная, ул.   Поле­вая» в д. Балабаш-Нуру­сово</t>
  </si>
  <si>
    <t>Строительство автомобильной дороги по ул.  Центральная в д. Татарские Сугуты</t>
  </si>
  <si>
    <t>Капитальный ремонт автомобильной дороги ул.  Юхма в с. Батырево –0,5 км</t>
  </si>
  <si>
    <t>Капитальный ремонт автомобильной дороги по ул.  Солнечная в с. Ба­тырево – 0,4 км</t>
  </si>
  <si>
    <t>Капитальный ремонт автомобильной дороги по ул.  Ф. Моисеева в с. Ба­ты­рево – 0,4 км</t>
  </si>
  <si>
    <t>Капитальный ремонт автомобильной дороги по ул.  Овражная в с. Ба­тырево – 0,6 км</t>
  </si>
  <si>
    <t>Реконструкция автомобильной дороги «Аликово – Старые Атаи – а.д. «Сура» – д. Верхнее Аккозино – д. Кузнечная на участке км 1+460 – км 3+060</t>
  </si>
  <si>
    <t>Строительство автомобильной дороги по ул.   Центральная и ул.   Красноармейская в с. Тогаево Эльбарусовского сельского поселения Мариинско-Посад­ского района Чувашской Республики</t>
  </si>
  <si>
    <t>Строительство автомобильной дороги по улицам Полевая и Посадская в городе Мариинский Посад Чувашской Республики   – 2,400 км</t>
  </si>
  <si>
    <t>Расходы на мероприятия по повышению уровня обустройства автомобильных дорог межмуниципального значения. Устройство искусственного электроосвещения на автомобильной дороге «Волга» – Марпосад на участке км 30+350 – км 32+958 в Мариинско-Посадском районе (2 этап)</t>
  </si>
  <si>
    <t>Расходы на мероприятия по повышению уровня обустройства автомобильных дорог общего пользования регионального и межмуниципального значения. Устройство искусственного электроосвещения и тротуаров на автомобильной дороге «Волга» – Марпосад – Октябрьское – Козловка на участках км 0+236 (автобусная остановка), км 2+213 (автобусная остановка), км 3+326 (автобусная остановка), км 4+714 (автобусная остановка), км 6+980 (автобусная остановка), км 9+614 (автобусная остановка), км 10+480 – км 12+825 (н.п. Октябрьское), км 16+460 – км 18+105 (н.п. Аксарино), км 20+182 (автобусная остановка) в Мариинско-Посадском районе (2 этап)</t>
  </si>
  <si>
    <t>Проектирование и строительство тротуара вдоль автомобильной дороги «Чебоксары – Сурское» – с. Порецкое, общей протяженностью 1,0 км</t>
  </si>
  <si>
    <t>Строительство автомобильной дороги по ул.   К. Маркса, от пересечения, ул.   Урукова до ул.   Косточкина</t>
  </si>
  <si>
    <t>Строительство автомобильной дороги по ул. Урукова от пересечения ул.  Фран­цева до ул.   Щербакова</t>
  </si>
  <si>
    <t>Строительство автомобильной дороги по ул.   Сурский проезд от пересечения ул.   Ленина до ул.   Сурский проезд, д. 25</t>
  </si>
  <si>
    <t>Строительство автомобильной дороги по адресу ул.   Пушкина от перекрестка ул.   Щорса до ул.   Чернова </t>
  </si>
  <si>
    <t>Строительство автомобильной дороги по ул.   Советская от пересечения ул.   Чайковского до ул.   Щербакова</t>
  </si>
  <si>
    <t>Строительство автомобильной дороги по ул.   Лермонтова, Тимирязева, Некрасова от пересечения ул.   Заводская до ул.   Мопра </t>
  </si>
  <si>
    <t>Строительство автомобильной дороги по ул.   Черняховского от пересечения ул.   Первомайская до ул.   Островского </t>
  </si>
  <si>
    <t>Строительство автомобильной дороги по ул.   Базовый проезд от пересечения ул.   Сурикова до ул.  Кутузова </t>
  </si>
  <si>
    <t>Строительство автомобильной дороги по ул.   Сурикова от переечения ул.  Кутузова до объездной дороги (97К-003Сура)</t>
  </si>
  <si>
    <t xml:space="preserve">«Строительство автомобильной дороги по ул. Некрасо­ва, проезд от ул.   Некрасова до ул.  А. Виноходова, ул.   А. Виноходова, ул.   Б. Яковлева, ул. А.  и­колаева, ул.  К. Долбилова, проезд от ул.К. Долбилова до ул.  А. Ни­колаева в г. Ядрин Ядринского района Чувашской Республики» (2А этап)   </t>
  </si>
  <si>
    <t xml:space="preserve">«Строительство автомобильной дороги по ул. Некрасо­ва, проезд от ул.   Некрасова до ул. А. Виноходова, ул.   А. Виноходова, ул.   Б. Яковлева, ул.   А. Николаева, ул.   К. Долбилова, проезд от ул.   К. Долбилова до ул.   А. Николаева в г. Ядрин Ядринского района Чувашской Республики» (1 этап, 2Б этап) </t>
  </si>
  <si>
    <t>Строительство автомобильной дороги по ул. Перво­майская, ул.   Герцена г. Ядрин  (1 этап)</t>
  </si>
  <si>
    <t>Капитальный ремонт БПОУ «Чебоксарское УОР имени В.М. Краснова» Ми­нспорта Чувашии</t>
  </si>
  <si>
    <t>Создание источников наружного противопожарного водоснабжения: С. Шемурша, д. Карабай-Шемурша, д. Новое Буяново, д. Новые Чукалы, д. Старые Чукалы</t>
  </si>
  <si>
    <t>Развитие добровольной пожарной охраны на территории Шемуршинского муниципального округа: строительство отапливаемых боксов для содержания пожарных машин (д. Старые Чукалы, д. Чукалы)</t>
  </si>
  <si>
    <t>Строительство автомобильной дороги по ул.   Комсомольская от пересечения ул.   Матросова до ул.   Докучаева (ДОО лагерь «Соснячек»)</t>
  </si>
  <si>
    <t>позволит увеличить количество приемов круизных теплоходов, увеличить поток туристов и пассажиров до 15–20 тыс. человек</t>
  </si>
  <si>
    <t>Функциональный заказчик</t>
  </si>
  <si>
    <t>Минздрав Чувашии</t>
  </si>
  <si>
    <t>Минстрой Чувашии</t>
  </si>
  <si>
    <t>Минтранс Чувашии</t>
  </si>
  <si>
    <t>Минтруд Чувашии</t>
  </si>
  <si>
    <t>МЧС Чувашии</t>
  </si>
  <si>
    <t>Муниципальная про­грам­ма Порецкого муниципального округа Чувашской Республики «Повышение безопасности жизнедеятельности населения и территорий Порецкого муниципального округа Чувашской Республики»</t>
  </si>
  <si>
    <t>Администрация города Новочебоксарск</t>
  </si>
  <si>
    <t>Администрация Алатырского муниципального округа</t>
  </si>
  <si>
    <t>Администрация Вурнарского муниципального округа</t>
  </si>
  <si>
    <t>Администрация Мариинско-Посадского муниципального округа</t>
  </si>
  <si>
    <t>Администрация Порецкого муниципального округа</t>
  </si>
  <si>
    <t>Администрация Урмарского муниципального округа</t>
  </si>
  <si>
    <t>Администрация Цивильского муниципального округа</t>
  </si>
  <si>
    <t>Администрация Яльчикского муниципального округа</t>
  </si>
  <si>
    <t>Администрация Янтиковского муниципального округа</t>
  </si>
  <si>
    <t>Управление Главы ЧР по молодёжной политике</t>
  </si>
  <si>
    <t>Минспорт Чувашии</t>
  </si>
  <si>
    <t>Городской округ город Новочебоксарск Чувашской Республики</t>
  </si>
  <si>
    <t>Открытие семейного МФЦ «Мой семейный центр» в г. Новочебоксарске</t>
  </si>
  <si>
    <t>Капитальный ремонт водопроводных линий по ул. Пискунова г.
Ялрин (от перекрестка ул. Пискунова с ул. 50 лет Октября до
перекрёстка ул. Пискунова с ул. Первомайская), по ул. Максима
Горького г. Ядрин (от перекрестка ул. Максима Горького с ул. 50
лет Октября до перекрестка ул. Максима Горького с ул. К. Маркса)</t>
  </si>
  <si>
    <t>ФБ+РБ+МБ+ВБ</t>
  </si>
  <si>
    <t>Минприроды Чувашии</t>
  </si>
  <si>
    <t>Строительство мусоросортировочного комплекса в  Моргаушском муниципальном округе Чувашской Республики мощностью 30 тыс. тонн в год каждый (далее – МСК в Моргаушском МО)</t>
  </si>
  <si>
    <t>Моргаушский, Красночетайский, Ядринский муниципальные округа Чувашской Республики</t>
  </si>
  <si>
    <t>Строительство мусоросортировочного ком-плекса в  Батыревском муниципальном округе Чувашской Республики мощностью 30 тыс. тонн в год каждый (далее – МСК в Батыревском МО)</t>
  </si>
  <si>
    <t>Ибресинский, Комсомольский, Батыревский, Шемуршинский, Яльчикский, Алатырский муниципальные округа Чувашской Республики</t>
  </si>
  <si>
    <t>2025-2026 гг.</t>
  </si>
  <si>
    <t>Строительство быстровозводимого здания пожарного депо пожарной части № 25 противопожарной службы Чувашской Республики в с. Аликово</t>
  </si>
  <si>
    <t>2027 –2028</t>
  </si>
  <si>
    <t>Республиканский бюджет Чувашской Республики, необходима разработка ПСД</t>
  </si>
  <si>
    <t>Администрация города Чебоксары</t>
  </si>
  <si>
    <t>Администрация Моргаушского муниципального округа</t>
  </si>
  <si>
    <t>Минэкономразвития Чувашии</t>
  </si>
  <si>
    <t>Администрация Аликовского муниципального округа</t>
  </si>
  <si>
    <t>Администрация Батыревского муниципального округа</t>
  </si>
  <si>
    <t>Администрация Ибресинского муниципального округа</t>
  </si>
  <si>
    <t>Администрация Канашского муниципального округа</t>
  </si>
  <si>
    <t>Администрация Козловского муниципального округа</t>
  </si>
  <si>
    <t>Администрация Комсомольского муниципального округа</t>
  </si>
  <si>
    <t>Администрация Красноармейского муниципального округа</t>
  </si>
  <si>
    <t>Администрация Красночетайского муниципального округа</t>
  </si>
  <si>
    <t>Администрация Чебоксарского муниципального округа</t>
  </si>
  <si>
    <t>Администрация Шемуршинского муниципального округа</t>
  </si>
  <si>
    <t>Администрация Шумерлинского муниципального округа</t>
  </si>
  <si>
    <t>Администрация Ядринского муниципального округа</t>
  </si>
  <si>
    <t>Администрациия Аликовского муниципального округа</t>
  </si>
  <si>
    <t>Администрациия Батыревского муниципального округа</t>
  </si>
  <si>
    <t>Администрациия Козловского муниципального округа</t>
  </si>
  <si>
    <t>Администрациия Комсомольского муниципального округа</t>
  </si>
  <si>
    <t>Администрациия Красноармейского муниципального округа</t>
  </si>
  <si>
    <t>Администрациия Красночетайского муниципального округа</t>
  </si>
  <si>
    <t>Администация Алатырского муниципального округа</t>
  </si>
  <si>
    <t>Администрация Порецкого мунциипального округа</t>
  </si>
  <si>
    <t>Администрация Вурнарского мунциипального округа</t>
  </si>
  <si>
    <t>Администрация Канашского мунциипального округа</t>
  </si>
  <si>
    <t>Капитальный ремонт спортивного стадиона, расположенного по адресу: Чувашская Республика, Ядринский муниципальный округ, г. Ядрин, ул. 30 лет Победы</t>
  </si>
  <si>
    <t>Магистральная дорога районного значения № 3 в жилом районе «Новый город» г. Чебоксары (4 этап)</t>
  </si>
  <si>
    <t>НП «Туризм и гостеприимство»</t>
  </si>
  <si>
    <t>республиканский бюджет Чувашской Республики, необходима ПСД</t>
  </si>
  <si>
    <t>федеральный  бюджет, республиканский бюджет Чувашской Республики, местный бюджет города Чебоксары, необходима ПСД</t>
  </si>
  <si>
    <t>муниципальный бюджет города Чебоксары, ПСД имеется, нет экспертизы</t>
  </si>
  <si>
    <t>Перенос корабля-музея на постоянное место стоянки</t>
  </si>
  <si>
    <t>федеральный  бюджет, республиканский бюджет Чувашской Республики, местный бюджет города Чебоксары, ПСД имеется, нет экспертизы</t>
  </si>
  <si>
    <t xml:space="preserve">2029-2030 </t>
  </si>
  <si>
    <t>федеральный  бюджет, республиканский бюджет Чувашской Республики, местный бюджет города Чебоксары,необходима ПСД</t>
  </si>
  <si>
    <t>федеральный  бюджет, республиканский бюджет Чувашской Республики, местный бюджет города Чебоксары,  необходима ПСД</t>
  </si>
  <si>
    <t>2022-2026</t>
  </si>
  <si>
    <t>1,92 км</t>
  </si>
  <si>
    <t xml:space="preserve">Обеспечение ресурсами новых потребителей.
Комфортное проживание и работа.
Развитая инфраструктура.
</t>
  </si>
  <si>
    <t>1,125 км</t>
  </si>
  <si>
    <t xml:space="preserve">Обеспечение ресурсами новых потребителей.
Отведение стоков от жилых домов и общественных зданий.
Комфортное проживание и работа.
Развитая инфраструктура.
</t>
  </si>
  <si>
    <t>0,789 км</t>
  </si>
  <si>
    <t>2,585 км</t>
  </si>
  <si>
    <t>2024-2025</t>
  </si>
  <si>
    <t>Сети водоснабжения в нижней части I очереди VII микрорайона центральной части г. Чебоксары</t>
  </si>
  <si>
    <t>Сети водоотведения хозяйственно-бытовых стоков в нижней части I очереди VII микрорайона центральной части г. Чебоксары</t>
  </si>
  <si>
    <t>Сети ливневых стоков в нижней части I очереди VII микрорайона центральной части г. Чебоксары</t>
  </si>
  <si>
    <t>Реконструкция насосной станции I-го подъема очистной водопроводной станции «Заовражная» по адресу: городской округ город Чебоксары Чувашской Республики, ул. Заовражная, д. 70</t>
  </si>
  <si>
    <t>республиканский бюджет Чувашской Республики, Положительное заключение ГЭ № 21-1-1-3-023744-2022 от 18.04.2022</t>
  </si>
  <si>
    <t>Реконструкция насосной станции II-го подъема очистной водопроводной станции «Заовражная» по адресу: городской округ город Чебоксары Чувашской Республики, ул. Заовражная, д. 70</t>
  </si>
  <si>
    <t>собственные средства (Инвестиционная программа акционерного общества «Водоканал»)</t>
  </si>
  <si>
    <t>Реконструкция блока отстойников очистной водопроводной станции «Заовражная» по адресу: городской округ город Чебоксары Чувашской Республики, ул. Заовражная, д. 70</t>
  </si>
  <si>
    <t>республиканский бюджет Чувашской Республики, Положительное заключение ГЭ № 21-1-1-3-065960-2022 от 14.09.2022</t>
  </si>
  <si>
    <t>федеральный  бюджет, республиканский бюджет Чувашской Республики. ПСД отсутствует</t>
  </si>
  <si>
    <t>Модернизация (капитальный ремонт) строительных конструкций здания, технологического и электрического оборудования канализационной насосной станции (КНС-10) по адресу: Чувашская Республика, г. Чебоксары, пр. Тракторостроителей, д. 90, городской округ город Чебоксары Чувашской Республики</t>
  </si>
  <si>
    <t>НП«Экологическое благополучие»</t>
  </si>
  <si>
    <t>Обеспечение бесперебойной и надежной работы ключевого объекта городской инфраструктуры.</t>
  </si>
  <si>
    <t xml:space="preserve">Разработка проектной, рабочей документации и проведения инженерных изысканий объектов:  «Строительство инженерной инфраструктуры для земельных участков, предоставленных многодетным семьям в д. Эхветкасы  Моргаушского муниципального округа  Чувашской Республики (сети электроснабжения, газоснабжения)»
</t>
  </si>
  <si>
    <t>местный бюджет города Чебоксары</t>
  </si>
  <si>
    <t>Строительство инженерной инфраструктуры для земельных участков, предоставленных многодетным семьям</t>
  </si>
  <si>
    <t>50 тыс куб.м. в сут</t>
  </si>
  <si>
    <t>Повышение надежности и качества водоотведения, подключение новых потребителей</t>
  </si>
  <si>
    <t>2025, 2029</t>
  </si>
  <si>
    <t>240 000 тыс куб.м. в сут</t>
  </si>
  <si>
    <t>2027-2028</t>
  </si>
  <si>
    <t>0,451 км</t>
  </si>
  <si>
    <t>Федеральный бюджет, республиканский бюджет Чувашской Республики, местный бюджет, ПСД имеется</t>
  </si>
  <si>
    <t>Федеральный бюджет, республиканский бюджет Чувашской Республики, местный бюджет, имеется необходимость в разработке ПСД</t>
  </si>
  <si>
    <t>Реконструкция ул. Фучика (с устройством одноуровневой транспортной развязки)</t>
  </si>
  <si>
    <t>2027, 2029</t>
  </si>
  <si>
    <t>Федеральный бюджет, республиканский бюджет Чувашской Республики, местный бюджет, ПСД планируется разработать в 2026 году</t>
  </si>
  <si>
    <t>республиканский бюджет Чувашской Республики, местный бюджет, ПСД имеется</t>
  </si>
  <si>
    <t>республиканский бюджет Чувашской Республики, местный бюджет, имеется необходимость в разработке ПСД</t>
  </si>
  <si>
    <t>республиканский бюджет Чувашской Республики, местный бюджет, имеется  ПСД</t>
  </si>
  <si>
    <t>Реконструкция моста по ул. Грибоедова</t>
  </si>
  <si>
    <t>местный бюджет, имеется необходимость в разработке ПСД</t>
  </si>
  <si>
    <t>2026, 2029</t>
  </si>
  <si>
    <t>республиканский бюджет Чувашской Республики, местный бюджет,  разработка ПСД планируется в 2026 году</t>
  </si>
  <si>
    <t>Строительство приюта для животных без владельцев вместимостью 500 собак и 100 кошек</t>
  </si>
  <si>
    <t xml:space="preserve"> Повышение доступности и качества первичной медико-санитарной помощи, создание комфортных условий для пациентов и персонала.</t>
  </si>
  <si>
    <t>Создание новой поликлиники БУ «Городская клиническая больница № 1» Минздрава Чувашии (мкр. "Лента")</t>
  </si>
  <si>
    <t>Создание новой поликлиники БУ «Городская клиническая больница № 1» Минздрава Чувашии (мкр. "Новый город")</t>
  </si>
  <si>
    <t xml:space="preserve">Строительство объекта «Средняя общеобразовательная школа на 1400 мест в микрорайоне «Солнечный», г. Чебоксары Чувашской Республики» </t>
  </si>
  <si>
    <t xml:space="preserve">федеральный  бюджет, республиканский бюджет Чувашской Республики, муниципальный бюджет города Чебоксары </t>
  </si>
  <si>
    <t>Решение проблемы наличия мест в ДОУ в шаговой доступности</t>
  </si>
  <si>
    <t>Детский сад на 180 мест поз.3.10 с отдельностоящей котельной в микрорайоне №3 жилого района "Новый город" г. Чебоксары</t>
  </si>
  <si>
    <t>республиканский бюджет Чувашской Республики, местный бюджет, имеется необходимость ПСД, разработку ПСД необходимо выполнить в 2028 году</t>
  </si>
  <si>
    <t xml:space="preserve">Увеличение доли государственных (муниципальных) в дошкольных образовательных организациях , соответствующих современным требованиям обучения, в общем количестве государственных (муниципальных) в дошкольных образовательных организациях </t>
  </si>
  <si>
    <t>Модернизация территорий МБОУ "НОШ № 2"  г.Чебоксары (2025 год)</t>
  </si>
  <si>
    <t xml:space="preserve">Строительство многофункционального центра культуры и досуга в «Заволжье» г. Чебоксары
</t>
  </si>
  <si>
    <t>государственная программа Чувашской республики «Развитие культуры» национальный проект "Семья"</t>
  </si>
  <si>
    <t>распоряжение Министерства культуры Российской Федерации от 23 октября 2023 г. N Р-2879 «Об утверждении методических рекомендаций органам государственной власти субъектов российской федерации и органам местного самоуправления о применении нормативов и норм оптимального размещения организаций культуры и обеспеченности населения услугами организаций культуры» / Прирост участников клубных формирований 110,4%</t>
  </si>
  <si>
    <t xml:space="preserve">разработка ПСД  на проведение капитального ремонта ДК «Южный» 
</t>
  </si>
  <si>
    <t>Повышение качества предоставляемых услуг, в соответствии с требованиями законодательства о защите прав инвалидов и лиц ОВЗ, нормами антитеррористического законодательства и пожарной безопасности.  / Прирост участников клубных формирований 110,4%</t>
  </si>
  <si>
    <t> государственная программа Чувашской республики «Развитие культуры»</t>
  </si>
  <si>
    <t>Повышение процента фактической обеспеченности библиотеками  до 35% из расчета 1 библиотека на 10 000 жителей. Увеличение количества читателей и документовыдачи. /Количество посещений общедоступных библиотек (на 1 жителя в год) 2,97 ед.</t>
  </si>
  <si>
    <t>Капитальный ремонт Центральной городской библиотеки им. В. Маяковского  МАУК "Объединение библиотек города Чебоксары"</t>
  </si>
  <si>
    <t> Разработка ПСД на капитальный ремонт молодежной библиотеки им. К.Чуковского - филиал № 1 МАУК "Объединение библиотек города Чебоксары"</t>
  </si>
  <si>
    <t>Капитальный ремонт молодежной библиотеки им. К.Чуковского - филиал № 1 МАУК "Объединение библиотек города Чебоксары"</t>
  </si>
  <si>
    <t xml:space="preserve">разработка ПСД на капитальный ремонт библиотеки – социально-информационного центра им. К. Иванова – филиал № 15 МАУК "Объединение библиотек г. Чебоксары"
</t>
  </si>
  <si>
    <t xml:space="preserve">Капитальный ремонт  библиотеки – социально-информационного центра им. К. Иванова – филиал № 15 МАУК "Объединение библиотек г. Чебоксары"
</t>
  </si>
  <si>
    <t xml:space="preserve">Разработка ПСД и Капитальный ремонт библиотеки – детского информационного центра имени В. Сухомлинского филиал № 2 МАУК "Объединение библиотек г. Чебоксары"
</t>
  </si>
  <si>
    <t xml:space="preserve">Разработка ПСД и Капитальный ремонт  библиотеки – социально-информа­ционного центра имени М. Сеспеля  филиал № 13 МАУК "Объединение библиотек г. Чебоксары"
</t>
  </si>
  <si>
    <t xml:space="preserve">Разработка ПСД и капитальный ремонт  муниципальной библиотеки имени Л. Кассиля   филиал № 10 МАУК "Объединение библиотек г. Чебоксары"
</t>
  </si>
  <si>
    <t xml:space="preserve">Капитальный ремонт  МБУ ДО «ЧДМШ № 5 имени Ф.М. Лукина»
</t>
  </si>
  <si>
    <t xml:space="preserve">НП «Семья»;  государственная программа Чувашской республики «Развитие культуры»                  </t>
  </si>
  <si>
    <t>городской округ город Чебоксары Чувашской Республики                          ПСД и пол. заключение имеется</t>
  </si>
  <si>
    <t>Реализация Концепции по развитию дополнительного образования до 2030 г. С 2019 года /Охват детей школьного возраста художественным образованием 11,5%</t>
  </si>
  <si>
    <t>Разработка ПСД на проведение капитального ремонта МБУ ДО «ЧДМШ №3», техническое обследование</t>
  </si>
  <si>
    <t xml:space="preserve">Разработка дизайн-проекта на проведение капитального ремонта МБУ ДО «ЧДХШИ», техническое обследование, </t>
  </si>
  <si>
    <t xml:space="preserve">Капитальный ремонт внутренних помещений, конструкции кровли, инженерные коммуникации МБУДО «ЧДХШИ»
</t>
  </si>
  <si>
    <t xml:space="preserve">Модернизация библиотеки – детского информационного центра имени В. Сухомлинского филиал № 2 МАУК "Объединение библиотек г. Чебоксары"
</t>
  </si>
  <si>
    <t xml:space="preserve">Модернизация библиотеки – социально-информа­ционного центра имени М. Сеспеля  филиал № 13 МАУК "Объединение библиотек г. Чебоксары"
</t>
  </si>
  <si>
    <t xml:space="preserve">Модернизация муниципальной библиотеки имени Л. Кассиля   филиал № 10 МАУК "Объединение библиотек г. Чебоксары"
</t>
  </si>
  <si>
    <t xml:space="preserve"> федеральный бюджет, необходима разработка ПСД </t>
  </si>
  <si>
    <t>2022-2029</t>
  </si>
  <si>
    <t xml:space="preserve">федеральный бюджет, республиканский бюджет Чувашской Республики, местный бюджет, ПСД разработана </t>
  </si>
  <si>
    <t xml:space="preserve">республиканский бюджет Чувашской Республики, местный бюджет, необходима разработка ПСД </t>
  </si>
  <si>
    <t>Капитальный ремонт футбольного поля и беговых дорожек на стадионе по ул. Чапаева д. 20 в с. Янтиково Янтиковского муниципальный округ Чувашской Республики</t>
  </si>
  <si>
    <t>Капитальный ремонт МАУ ДО «СШ «Дельфин»  (замена покрытия кровли над бассейном и утепление вентканалов)</t>
  </si>
  <si>
    <t>Капитальный ремонт пищеблока и медицинского блока МАУ ДОУ «ДООЛ «Соснячок»</t>
  </si>
  <si>
    <r>
      <t xml:space="preserve">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участках км 0+008 – км 2+265 (н.п. Янтиково), км 2+945 (автобусная остановка),  км 7+318 (автобусная остановка), км 9+115 (автобусная остановка), км 13+804 (автобусная остановка), км 14+834 – км 17+363 (н.п. Чутеево) автомобильной дороги Янтиково – Чутеево – Большие Кайбицы (до границы Республики Татарстан) в Янтиковском районе Чувашской Республики </t>
    </r>
    <r>
      <rPr>
        <b/>
        <sz val="9"/>
        <rFont val="Times New Roman"/>
        <family val="1"/>
        <charset val="204"/>
      </rPr>
      <t>(2 этап)</t>
    </r>
  </si>
  <si>
    <r>
      <t xml:space="preserve">Расходы на мероприятия по повышению уровня обустройства автомобильных дорог регионального и межмуниципального значения. Устройство искусственного освещения и тротуаров на участках км 0+008 – км 2+265 (н.п. Янтиково), км 2+945 (автобусная остановка),  км 7+318 (автобусная остановка), км 9+115 (автобусная остановка), км 13+804 (автобусная остановка), км 14+834 – км 17+363 (н.п. Чутеево) автомобильной дороги Янтиково – Чутеево – Большие Кайбицы (до границы Республики Татарстан) в Янтиковском районе Чувашской Республики </t>
    </r>
    <r>
      <rPr>
        <b/>
        <sz val="9"/>
        <rFont val="Times New Roman"/>
        <family val="1"/>
        <charset val="204"/>
      </rPr>
      <t>(1 этап)</t>
    </r>
  </si>
  <si>
    <t xml:space="preserve">Мариинско-Посадский муниципальный округ Чувашской Республики, Козловский муниципальный округ Чувашской Республики </t>
  </si>
  <si>
    <t xml:space="preserve">Вурнарский муниципальный округ Чувашской Республики, Красноармейский муниципальный округ Чувашской Республики </t>
  </si>
  <si>
    <t xml:space="preserve">Разработка дизайн-проекта и ПСД  капитального ремонта центральной городской библиотеки  им.  В. Маяковского МАУК "Объединение библиотек г. Чебоксары"
</t>
  </si>
  <si>
    <t>Модернизация модельной библиотеки «Канашская детская библиотека»</t>
  </si>
  <si>
    <t>Строительство спортивной площадки  с модульным сооружением в юго-
восточном микрорайоне села Красноармейское Красноармейского муниципального 
округа Чувашской Республики.Благоустройство спортивной площадки в юго-восточном микрорайоне с. Красноармейское Красноармейского муниципального округа Чувашской Республики</t>
  </si>
  <si>
    <t>Разработка проектно-сметной документации на модернизацию источников водоснабжения  (артезианских скважин № 11, 12, 16, 17, 21, 82, 2, 3, 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</si>
</sst>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 _₽"/>
    <numFmt numFmtId="167" formatCode="_-* #,##0.00_р_._-;\-* #,##0.00_р_._-;_-* &quot;-&quot;??_р_._-;_-@_-"/>
  </numFmts>
  <fonts count="34" x14ac:knownFonts="1">
    <font>
      <sz val="11"/>
      <color theme="1"/>
      <name val="Calibri"/>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sz val="9"/>
      <name val="Times New Roman"/>
      <family val="1"/>
      <charset val="204"/>
    </font>
    <font>
      <b/>
      <sz val="9"/>
      <name val="Times New Roman"/>
      <family val="1"/>
      <charset val="204"/>
    </font>
    <font>
      <sz val="9"/>
      <color theme="1"/>
      <name val="Times New Roman"/>
      <family val="1"/>
      <charset val="204"/>
    </font>
    <font>
      <strike/>
      <sz val="9"/>
      <name val="Times New Roman"/>
      <family val="1"/>
      <charset val="204"/>
    </font>
    <font>
      <sz val="8"/>
      <color theme="1"/>
      <name val="Times New Roman"/>
      <family val="1"/>
      <charset val="204"/>
    </font>
    <font>
      <sz val="8"/>
      <name val="Times New Roman"/>
      <family val="1"/>
      <charset val="204"/>
    </font>
    <font>
      <sz val="10"/>
      <name val="Times New Roman"/>
      <family val="1"/>
      <charset val="204"/>
    </font>
    <font>
      <sz val="7"/>
      <name val="Times New Roman"/>
      <family val="1"/>
      <charset val="204"/>
    </font>
    <font>
      <sz val="11"/>
      <name val="Calibri"/>
      <family val="2"/>
      <charset val="204"/>
      <scheme val="minor"/>
    </font>
    <font>
      <sz val="9"/>
      <name val="Calibri"/>
      <family val="2"/>
      <charset val="204"/>
      <scheme val="minor"/>
    </font>
    <font>
      <sz val="10"/>
      <color theme="1"/>
      <name val="Times New Roman"/>
      <family val="1"/>
      <charset val="204"/>
    </font>
    <font>
      <sz val="11"/>
      <color theme="1"/>
      <name val="Times New Roman"/>
      <family val="1"/>
      <charset val="204"/>
    </font>
    <font>
      <sz val="11"/>
      <name val="Times New Roman"/>
      <family val="1"/>
      <charset val="204"/>
    </font>
    <font>
      <sz val="9"/>
      <color theme="1"/>
      <name val="Calibri"/>
      <family val="2"/>
      <charset val="204"/>
      <scheme val="minor"/>
    </font>
    <font>
      <b/>
      <sz val="9"/>
      <color theme="1"/>
      <name val="Times New Roman"/>
      <family val="1"/>
      <charset val="204"/>
    </font>
    <font>
      <strike/>
      <vertAlign val="superscript"/>
      <sz val="9"/>
      <name val="Times New Roman"/>
      <family val="1"/>
      <charset val="204"/>
    </font>
    <font>
      <i/>
      <sz val="9"/>
      <name val="Times New Roman"/>
      <family val="1"/>
      <charset val="204"/>
    </font>
    <font>
      <b/>
      <i/>
      <sz val="9"/>
      <name val="Times New Roman"/>
      <family val="1"/>
      <charset val="204"/>
    </font>
    <font>
      <sz val="11"/>
      <color theme="1"/>
      <name val="Calibri"/>
      <family val="2"/>
      <charset val="204"/>
      <scheme val="minor"/>
    </font>
    <font>
      <vertAlign val="superscript"/>
      <sz val="9"/>
      <color theme="1"/>
      <name val="Times New Roman"/>
      <family val="1"/>
      <charset val="204"/>
    </font>
    <font>
      <sz val="9"/>
      <name val="Times New Roman"/>
      <family val="1"/>
      <charset val="204"/>
    </font>
    <font>
      <b/>
      <sz val="9"/>
      <name val="Times New Roman"/>
      <family val="1"/>
      <charset val="204"/>
    </font>
    <font>
      <sz val="11"/>
      <color theme="1"/>
      <name val="Calibri"/>
      <family val="2"/>
      <charset val="204"/>
      <scheme val="minor"/>
    </font>
    <font>
      <sz val="9"/>
      <name val="Times New Roman"/>
      <family val="1"/>
      <charset val="204"/>
    </font>
    <font>
      <b/>
      <sz val="9"/>
      <color rgb="FF000000"/>
      <name val="Times New Roman"/>
      <family val="1"/>
      <charset val="204"/>
    </font>
    <font>
      <sz val="9"/>
      <color rgb="FF000000"/>
      <name val="Times New Roman"/>
      <family val="1"/>
      <charset val="204"/>
    </font>
    <font>
      <sz val="11"/>
      <color rgb="FF000000"/>
      <name val="Calibri"/>
      <family val="2"/>
      <charset val="204"/>
    </font>
    <font>
      <sz val="11"/>
      <color rgb="FF000000"/>
      <name val="Calibri"/>
      <family val="2"/>
      <charset val="1"/>
    </font>
    <font>
      <sz val="9"/>
      <color indexed="64"/>
      <name val="Times New Roman"/>
      <family val="1"/>
      <charset val="204"/>
    </font>
  </fonts>
  <fills count="5">
    <fill>
      <patternFill patternType="none"/>
    </fill>
    <fill>
      <patternFill patternType="gray125"/>
    </fill>
    <fill>
      <patternFill patternType="solid">
        <fgColor theme="0"/>
        <bgColor theme="0"/>
      </patternFill>
    </fill>
    <fill>
      <patternFill patternType="solid">
        <fgColor theme="0"/>
        <bgColor theme="0"/>
      </patternFill>
    </fill>
    <fill>
      <patternFill patternType="solid">
        <fgColor theme="0"/>
        <bgColor rgb="FFFFFFCC"/>
      </patternFill>
    </fill>
  </fills>
  <borders count="8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theme="1"/>
      </right>
      <top style="thin">
        <color auto="1"/>
      </top>
      <bottom style="thin">
        <color auto="1"/>
      </bottom>
      <diagonal/>
    </border>
    <border>
      <left style="thin">
        <color theme="1"/>
      </left>
      <right style="thin">
        <color theme="1"/>
      </right>
      <top style="thin">
        <color auto="1"/>
      </top>
      <bottom style="thin">
        <color theme="1"/>
      </bottom>
      <diagonal/>
    </border>
    <border>
      <left style="thin">
        <color theme="1"/>
      </left>
      <right style="thin">
        <color auto="1"/>
      </right>
      <top style="thin">
        <color auto="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auto="1"/>
      </right>
      <top style="thin">
        <color theme="1"/>
      </top>
      <bottom style="thin">
        <color theme="1"/>
      </bottom>
      <diagonal/>
    </border>
    <border>
      <left style="thin">
        <color auto="1"/>
      </left>
      <right style="thin">
        <color theme="1"/>
      </right>
      <top style="thin">
        <color auto="1"/>
      </top>
      <bottom/>
      <diagonal/>
    </border>
    <border>
      <left/>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right style="medium">
        <color auto="1"/>
      </right>
      <top/>
      <bottom style="medium">
        <color auto="1"/>
      </bottom>
      <diagonal/>
    </border>
    <border>
      <left style="medium">
        <color auto="1"/>
      </left>
      <right/>
      <top style="medium">
        <color auto="1"/>
      </top>
      <bottom/>
      <diagonal/>
    </border>
    <border>
      <left/>
      <right style="medium">
        <color auto="1"/>
      </right>
      <top/>
      <bottom/>
      <diagonal/>
    </border>
    <border>
      <left style="medium">
        <color auto="1"/>
      </left>
      <right style="medium">
        <color auto="1"/>
      </right>
      <top/>
      <bottom/>
      <diagonal/>
    </border>
    <border>
      <left style="medium">
        <color auto="1"/>
      </left>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thin">
        <color auto="1"/>
      </left>
      <right style="thin">
        <color auto="1"/>
      </right>
      <top style="thin">
        <color auto="1"/>
      </top>
      <bottom style="thin">
        <color theme="1"/>
      </bottom>
      <diagonal/>
    </border>
    <border>
      <left/>
      <right/>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top style="medium">
        <color auto="1"/>
      </top>
      <bottom/>
      <diagonal/>
    </border>
    <border>
      <left style="thin">
        <color auto="1"/>
      </left>
      <right/>
      <top style="thin">
        <color auto="1"/>
      </top>
      <bottom/>
      <diagonal/>
    </border>
    <border>
      <left style="medium">
        <color auto="1"/>
      </left>
      <right style="medium">
        <color auto="1"/>
      </right>
      <top style="medium">
        <color auto="1"/>
      </top>
      <bottom style="medium">
        <color auto="1"/>
      </bottom>
      <diagonal/>
    </border>
    <border>
      <left style="thin">
        <color auto="1"/>
      </left>
      <right style="thin">
        <color theme="1"/>
      </right>
      <top style="thin">
        <color theme="1"/>
      </top>
      <bottom style="thin">
        <color theme="1"/>
      </bottom>
      <diagonal/>
    </border>
    <border>
      <left style="thin">
        <color auto="1"/>
      </left>
      <right style="thin">
        <color auto="1"/>
      </right>
      <top/>
      <bottom style="thin">
        <color theme="1"/>
      </bottom>
      <diagonal/>
    </border>
    <border>
      <left/>
      <right style="medium">
        <color auto="1"/>
      </right>
      <top/>
      <bottom style="thin">
        <color theme="1"/>
      </bottom>
      <diagonal/>
    </border>
    <border>
      <left style="thin">
        <color theme="1"/>
      </left>
      <right/>
      <top style="thin">
        <color theme="1"/>
      </top>
      <bottom style="thin">
        <color theme="1"/>
      </bottom>
      <diagonal/>
    </border>
    <border>
      <left style="thin">
        <color auto="1"/>
      </left>
      <right style="thin">
        <color auto="1"/>
      </right>
      <top style="thin">
        <color theme="1"/>
      </top>
      <bottom style="thin">
        <color auto="1"/>
      </bottom>
      <diagonal/>
    </border>
    <border>
      <left style="thin">
        <color auto="1"/>
      </left>
      <right style="thin">
        <color theme="1"/>
      </right>
      <top style="thin">
        <color theme="1"/>
      </top>
      <bottom/>
      <diagonal/>
    </border>
    <border>
      <left style="thin">
        <color auto="1"/>
      </left>
      <right style="thin">
        <color theme="1"/>
      </right>
      <top/>
      <bottom/>
      <diagonal/>
    </border>
    <border>
      <left style="thin">
        <color auto="1"/>
      </left>
      <right style="thin">
        <color theme="1"/>
      </right>
      <top/>
      <bottom style="thin">
        <color theme="1"/>
      </bottom>
      <diagonal/>
    </border>
    <border>
      <left style="thin">
        <color auto="1"/>
      </left>
      <right/>
      <top/>
      <bottom/>
      <diagonal/>
    </border>
    <border>
      <left style="thin">
        <color theme="1"/>
      </left>
      <right style="thin">
        <color auto="1"/>
      </right>
      <top style="thin">
        <color auto="1"/>
      </top>
      <bottom style="thin">
        <color auto="1"/>
      </bottom>
      <diagonal/>
    </border>
    <border>
      <left style="thin">
        <color auto="1"/>
      </left>
      <right/>
      <top/>
      <bottom style="thin">
        <color auto="1"/>
      </bottom>
      <diagonal/>
    </border>
    <border>
      <left style="thin">
        <color theme="1"/>
      </left>
      <right style="thin">
        <color auto="1"/>
      </right>
      <top style="thin">
        <color auto="1"/>
      </top>
      <bottom/>
      <diagonal/>
    </border>
    <border>
      <left style="thin">
        <color theme="1"/>
      </left>
      <right style="thin">
        <color auto="1"/>
      </right>
      <top/>
      <bottom/>
      <diagonal/>
    </border>
    <border>
      <left style="thin">
        <color auto="1"/>
      </left>
      <right style="thin">
        <color auto="1"/>
      </right>
      <top style="thin">
        <color theme="1"/>
      </top>
      <bottom style="thin">
        <color theme="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theme="1"/>
      </right>
      <top/>
      <bottom style="thin">
        <color auto="1"/>
      </bottom>
      <diagonal/>
    </border>
    <border>
      <left style="thin">
        <color theme="1"/>
      </left>
      <right style="thin">
        <color theme="1"/>
      </right>
      <top/>
      <bottom style="thin">
        <color auto="1"/>
      </bottom>
      <diagonal/>
    </border>
    <border>
      <left style="thin">
        <color auto="1"/>
      </left>
      <right style="medium">
        <color auto="1"/>
      </right>
      <top style="thin">
        <color auto="1"/>
      </top>
      <bottom/>
      <diagonal/>
    </border>
    <border>
      <left style="medium">
        <color auto="1"/>
      </left>
      <right style="thin">
        <color theme="1"/>
      </right>
      <top style="medium">
        <color auto="1"/>
      </top>
      <bottom/>
      <diagonal/>
    </border>
    <border>
      <left style="thin">
        <color auto="1"/>
      </left>
      <right style="medium">
        <color auto="1"/>
      </right>
      <top/>
      <bottom/>
      <diagonal/>
    </border>
    <border>
      <left style="medium">
        <color auto="1"/>
      </left>
      <right style="thin">
        <color theme="1"/>
      </right>
      <top/>
      <bottom/>
      <diagonal/>
    </border>
    <border>
      <left style="thin">
        <color auto="1"/>
      </left>
      <right style="medium">
        <color auto="1"/>
      </right>
      <top/>
      <bottom style="thin">
        <color auto="1"/>
      </bottom>
      <diagonal/>
    </border>
    <border>
      <left style="medium">
        <color auto="1"/>
      </left>
      <right style="thin">
        <color theme="1"/>
      </right>
      <top/>
      <bottom style="medium">
        <color auto="1"/>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thin">
        <color theme="1"/>
      </left>
      <right style="thin">
        <color theme="1"/>
      </right>
      <top style="thin">
        <color theme="1"/>
      </top>
      <bottom style="thin">
        <color auto="1"/>
      </bottom>
      <diagonal/>
    </border>
    <border>
      <left style="thin">
        <color theme="1"/>
      </left>
      <right style="medium">
        <color theme="1"/>
      </right>
      <top style="medium">
        <color theme="1"/>
      </top>
      <bottom/>
      <diagonal/>
    </border>
    <border>
      <left style="thin">
        <color auto="1"/>
      </left>
      <right style="medium">
        <color theme="1"/>
      </right>
      <top style="medium">
        <color theme="1"/>
      </top>
      <bottom style="medium">
        <color theme="1"/>
      </bottom>
      <diagonal/>
    </border>
    <border>
      <left style="medium">
        <color theme="1"/>
      </left>
      <right style="medium">
        <color theme="1"/>
      </right>
      <top/>
      <bottom/>
      <diagonal/>
    </border>
    <border>
      <left style="thin">
        <color auto="1"/>
      </left>
      <right/>
      <top style="thin">
        <color theme="1"/>
      </top>
      <bottom style="thin">
        <color auto="1"/>
      </bottom>
      <diagonal/>
    </border>
    <border>
      <left style="thin">
        <color auto="1"/>
      </left>
      <right style="thin">
        <color auto="1"/>
      </right>
      <top style="thin">
        <color theme="1"/>
      </top>
      <bottom/>
      <diagonal/>
    </border>
    <border>
      <left style="thin">
        <color theme="1"/>
      </left>
      <right style="thin">
        <color auto="1"/>
      </right>
      <top/>
      <bottom style="thin">
        <color theme="1"/>
      </bottom>
      <diagonal/>
    </border>
    <border>
      <left style="thin">
        <color auto="1"/>
      </left>
      <right style="thin">
        <color theme="1"/>
      </right>
      <top style="thin">
        <color theme="1"/>
      </top>
      <bottom style="thin">
        <color auto="1"/>
      </bottom>
      <diagonal/>
    </border>
    <border>
      <left style="thin">
        <color theme="1"/>
      </left>
      <right style="thin">
        <color auto="1"/>
      </right>
      <top/>
      <bottom style="thin">
        <color auto="1"/>
      </bottom>
      <diagonal/>
    </border>
    <border>
      <left/>
      <right style="medium">
        <color theme="1"/>
      </right>
      <top style="medium">
        <color theme="1"/>
      </top>
      <bottom style="medium">
        <color theme="1"/>
      </bottom>
      <diagonal/>
    </border>
    <border>
      <left style="medium">
        <color auto="1"/>
      </left>
      <right/>
      <top style="medium">
        <color auto="1"/>
      </top>
      <bottom style="medium">
        <color auto="1"/>
      </bottom>
      <diagonal/>
    </border>
    <border>
      <left style="thin">
        <color theme="1"/>
      </left>
      <right style="thin">
        <color auto="1"/>
      </right>
      <top style="thin">
        <color theme="1"/>
      </top>
      <bottom/>
      <diagonal/>
    </border>
    <border>
      <left style="medium">
        <color theme="1"/>
      </left>
      <right/>
      <top style="medium">
        <color theme="1"/>
      </top>
      <bottom/>
      <diagonal/>
    </border>
    <border>
      <left style="medium">
        <color theme="1"/>
      </left>
      <right/>
      <top style="medium">
        <color theme="1"/>
      </top>
      <bottom style="medium">
        <color theme="1"/>
      </bottom>
      <diagonal/>
    </border>
  </borders>
  <cellStyleXfs count="15">
    <xf numFmtId="0" fontId="0" fillId="0" borderId="0"/>
    <xf numFmtId="0" fontId="23" fillId="0" borderId="0"/>
    <xf numFmtId="0" fontId="23" fillId="0" borderId="0"/>
    <xf numFmtId="0" fontId="27" fillId="0" borderId="0"/>
    <xf numFmtId="0" fontId="27" fillId="0" borderId="0"/>
    <xf numFmtId="0" fontId="31" fillId="0" borderId="0"/>
    <xf numFmtId="0" fontId="31" fillId="0" borderId="0"/>
    <xf numFmtId="0" fontId="32" fillId="0" borderId="0"/>
    <xf numFmtId="0" fontId="2" fillId="0" borderId="0"/>
    <xf numFmtId="0" fontId="2" fillId="0" borderId="0"/>
    <xf numFmtId="0" fontId="2" fillId="0" borderId="0"/>
    <xf numFmtId="167" fontId="2" fillId="0" borderId="0" applyFont="0" applyFill="0" applyBorder="0" applyProtection="0"/>
    <xf numFmtId="0" fontId="1" fillId="0" borderId="0"/>
    <xf numFmtId="0" fontId="1" fillId="0" borderId="0"/>
    <xf numFmtId="0" fontId="1" fillId="0" borderId="0"/>
  </cellStyleXfs>
  <cellXfs count="741">
    <xf numFmtId="0" fontId="0" fillId="0" borderId="0" xfId="0"/>
    <xf numFmtId="0" fontId="0" fillId="2" borderId="0" xfId="0" applyFill="1"/>
    <xf numFmtId="2" fontId="3" fillId="0" borderId="0" xfId="0" applyNumberFormat="1" applyFont="1" applyAlignment="1">
      <alignment vertical="top" wrapText="1"/>
    </xf>
    <xf numFmtId="2" fontId="3" fillId="0" borderId="0" xfId="0" applyNumberFormat="1" applyFont="1" applyAlignment="1">
      <alignment horizontal="right" vertical="top" wrapText="1"/>
    </xf>
    <xf numFmtId="0" fontId="0" fillId="0" borderId="0" xfId="0"/>
    <xf numFmtId="0" fontId="5" fillId="2" borderId="2" xfId="0" applyFont="1" applyFill="1" applyBorder="1" applyAlignment="1">
      <alignment horizontal="center" vertical="center" wrapText="1"/>
    </xf>
    <xf numFmtId="0" fontId="5" fillId="2" borderId="2" xfId="0" applyFont="1" applyFill="1" applyBorder="1" applyAlignment="1">
      <alignment horizontal="justify" vertical="center" wrapText="1"/>
    </xf>
    <xf numFmtId="164" fontId="5" fillId="2" borderId="2" xfId="0" applyNumberFormat="1" applyFont="1" applyFill="1" applyBorder="1" applyAlignment="1">
      <alignment horizontal="center" vertical="center" wrapText="1"/>
    </xf>
    <xf numFmtId="0" fontId="6" fillId="2" borderId="2" xfId="0" applyFont="1" applyFill="1" applyBorder="1" applyAlignment="1">
      <alignment vertical="center" wrapText="1"/>
    </xf>
    <xf numFmtId="0" fontId="6" fillId="2" borderId="2" xfId="0" applyFont="1" applyFill="1" applyBorder="1" applyAlignment="1">
      <alignment horizontal="justify" vertical="center" wrapText="1"/>
    </xf>
    <xf numFmtId="164" fontId="6" fillId="2" borderId="2"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horizontal="justify" vertical="center" wrapText="1"/>
    </xf>
    <xf numFmtId="0" fontId="5" fillId="2" borderId="0" xfId="0" applyFont="1" applyFill="1" applyAlignment="1">
      <alignment horizontal="justify" vertical="center"/>
    </xf>
    <xf numFmtId="164" fontId="5" fillId="2" borderId="0" xfId="0" applyNumberFormat="1" applyFont="1" applyFill="1" applyAlignment="1">
      <alignment horizontal="center" vertical="center" wrapText="1"/>
    </xf>
    <xf numFmtId="0" fontId="5" fillId="2" borderId="0" xfId="0" applyFont="1" applyFill="1" applyAlignment="1">
      <alignment horizontal="center" vertical="center"/>
    </xf>
    <xf numFmtId="0" fontId="5" fillId="0" borderId="0" xfId="0" applyFont="1" applyAlignment="1">
      <alignment horizontal="justify" vertical="center" wrapText="1"/>
    </xf>
    <xf numFmtId="0" fontId="5" fillId="0" borderId="0" xfId="0" applyFont="1" applyAlignment="1">
      <alignment horizontal="center" vertical="center" wrapText="1"/>
    </xf>
    <xf numFmtId="0" fontId="5" fillId="0" borderId="0" xfId="0" applyFont="1" applyAlignment="1">
      <alignment horizontal="justify" vertical="center"/>
    </xf>
    <xf numFmtId="164" fontId="5" fillId="0" borderId="0" xfId="0" applyNumberFormat="1" applyFont="1" applyAlignment="1">
      <alignment horizontal="center" vertical="center" wrapText="1"/>
    </xf>
    <xf numFmtId="0" fontId="5" fillId="0" borderId="0" xfId="0" applyFont="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justify" vertical="center" wrapText="1"/>
    </xf>
    <xf numFmtId="164" fontId="5" fillId="0" borderId="2" xfId="0" applyNumberFormat="1" applyFont="1" applyBorder="1" applyAlignment="1">
      <alignment horizontal="center" vertical="center" wrapText="1"/>
    </xf>
    <xf numFmtId="0" fontId="6" fillId="0" borderId="2" xfId="0" applyFont="1" applyBorder="1" applyAlignment="1">
      <alignment horizontal="justify" vertical="center" wrapText="1"/>
    </xf>
    <xf numFmtId="164" fontId="6" fillId="0" borderId="2" xfId="0" applyNumberFormat="1" applyFont="1" applyBorder="1" applyAlignment="1">
      <alignment horizontal="center" vertical="center" wrapText="1"/>
    </xf>
    <xf numFmtId="0" fontId="6" fillId="3" borderId="2" xfId="0" applyFont="1" applyFill="1" applyBorder="1" applyAlignment="1">
      <alignment horizontal="justify" vertical="center" wrapText="1"/>
    </xf>
    <xf numFmtId="164" fontId="6" fillId="3" borderId="0" xfId="0" applyNumberFormat="1" applyFont="1" applyFill="1" applyAlignment="1">
      <alignment horizontal="center" vertical="center" wrapText="1"/>
    </xf>
    <xf numFmtId="164" fontId="6" fillId="3" borderId="2" xfId="0" applyNumberFormat="1" applyFont="1" applyFill="1" applyBorder="1" applyAlignment="1">
      <alignment horizontal="center" vertical="center" wrapText="1"/>
    </xf>
    <xf numFmtId="0" fontId="0" fillId="3" borderId="0" xfId="0" applyFill="1"/>
    <xf numFmtId="0" fontId="6" fillId="3" borderId="0" xfId="0" applyFont="1" applyFill="1" applyAlignment="1">
      <alignment horizontal="justify" vertical="center" wrapText="1"/>
    </xf>
    <xf numFmtId="0" fontId="5" fillId="2" borderId="27"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3" fillId="2" borderId="0" xfId="0" applyFont="1" applyFill="1" applyAlignment="1">
      <alignment vertical="center" wrapText="1"/>
    </xf>
    <xf numFmtId="0" fontId="15" fillId="2" borderId="0" xfId="0" applyFont="1" applyFill="1" applyAlignment="1">
      <alignment vertical="center" wrapText="1"/>
    </xf>
    <xf numFmtId="0" fontId="5" fillId="2" borderId="2" xfId="0" applyFont="1" applyFill="1" applyBorder="1" applyAlignment="1">
      <alignment vertical="center" wrapText="1"/>
    </xf>
    <xf numFmtId="0" fontId="5" fillId="2" borderId="2" xfId="0" applyFont="1" applyFill="1" applyBorder="1" applyAlignment="1">
      <alignment horizontal="left" vertical="center" wrapText="1"/>
    </xf>
    <xf numFmtId="0" fontId="0" fillId="2" borderId="0" xfId="0" applyFill="1" applyAlignment="1">
      <alignment horizontal="left"/>
    </xf>
    <xf numFmtId="0" fontId="5" fillId="2" borderId="27" xfId="0" applyFont="1" applyFill="1" applyBorder="1" applyAlignment="1">
      <alignment horizontal="left" vertical="center" wrapText="1"/>
    </xf>
    <xf numFmtId="0" fontId="5" fillId="0" borderId="27"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 xfId="0" applyFont="1" applyFill="1" applyBorder="1" applyAlignment="1">
      <alignment horizontal="justify" vertical="center" wrapText="1"/>
    </xf>
    <xf numFmtId="164" fontId="5" fillId="0" borderId="2" xfId="0" applyNumberFormat="1" applyFont="1" applyFill="1" applyBorder="1" applyAlignment="1">
      <alignment horizontal="center" vertical="center" wrapText="1"/>
    </xf>
    <xf numFmtId="0" fontId="0" fillId="0" borderId="2" xfId="0" applyFill="1" applyBorder="1" applyAlignment="1">
      <alignment vertical="top" wrapText="1"/>
    </xf>
    <xf numFmtId="0" fontId="5" fillId="0" borderId="0" xfId="0" applyFont="1" applyFill="1" applyAlignment="1">
      <alignment horizontal="justify" vertical="center" wrapText="1"/>
    </xf>
    <xf numFmtId="164" fontId="5" fillId="0" borderId="0" xfId="0" applyNumberFormat="1" applyFont="1" applyFill="1" applyAlignment="1">
      <alignment horizontal="center" vertical="center" wrapText="1"/>
    </xf>
    <xf numFmtId="0" fontId="6" fillId="0" borderId="2" xfId="0" applyFont="1" applyFill="1" applyBorder="1" applyAlignment="1">
      <alignment horizontal="justify" vertical="center" wrapText="1"/>
    </xf>
    <xf numFmtId="164" fontId="6" fillId="0" borderId="2" xfId="0" applyNumberFormat="1" applyFont="1" applyFill="1" applyBorder="1" applyAlignment="1">
      <alignment horizontal="center" vertical="center" wrapText="1"/>
    </xf>
    <xf numFmtId="2" fontId="7" fillId="0" borderId="2" xfId="0" applyNumberFormat="1" applyFont="1" applyFill="1" applyBorder="1" applyAlignment="1">
      <alignment horizontal="center" vertical="top" wrapText="1"/>
    </xf>
    <xf numFmtId="164" fontId="7" fillId="0" borderId="2" xfId="0" applyNumberFormat="1" applyFont="1" applyFill="1" applyBorder="1" applyAlignment="1">
      <alignment horizontal="center" vertical="top" wrapText="1"/>
    </xf>
    <xf numFmtId="0" fontId="7" fillId="0" borderId="0" xfId="0" applyFont="1" applyFill="1" applyAlignment="1">
      <alignment horizontal="justify" vertical="center" wrapText="1"/>
    </xf>
    <xf numFmtId="164" fontId="7" fillId="0" borderId="2" xfId="0" applyNumberFormat="1" applyFont="1" applyFill="1" applyBorder="1" applyAlignment="1">
      <alignment horizontal="center" vertical="center" wrapText="1"/>
    </xf>
    <xf numFmtId="164" fontId="7" fillId="0" borderId="0" xfId="0" applyNumberFormat="1" applyFont="1" applyFill="1" applyAlignment="1">
      <alignment horizontal="center" vertical="center" wrapText="1"/>
    </xf>
    <xf numFmtId="0" fontId="7" fillId="0" borderId="2" xfId="0" applyFont="1" applyFill="1" applyBorder="1" applyAlignment="1">
      <alignment horizontal="justify" vertical="center" wrapText="1"/>
    </xf>
    <xf numFmtId="0" fontId="7" fillId="0" borderId="9" xfId="0" applyFont="1" applyFill="1" applyBorder="1" applyAlignment="1">
      <alignment horizontal="justify" vertical="center" wrapText="1"/>
    </xf>
    <xf numFmtId="0" fontId="7" fillId="0" borderId="14" xfId="0" applyFont="1" applyFill="1" applyBorder="1" applyAlignment="1">
      <alignment horizontal="justify" vertical="center" wrapText="1"/>
    </xf>
    <xf numFmtId="164" fontId="6" fillId="0" borderId="8" xfId="0" applyNumberFormat="1" applyFont="1" applyFill="1" applyBorder="1" applyAlignment="1">
      <alignment horizontal="center" vertical="center"/>
    </xf>
    <xf numFmtId="164" fontId="6" fillId="0" borderId="2" xfId="0" applyNumberFormat="1" applyFont="1" applyFill="1" applyBorder="1" applyAlignment="1">
      <alignment horizontal="center" vertical="center"/>
    </xf>
    <xf numFmtId="0" fontId="5" fillId="0" borderId="18" xfId="0" applyFont="1" applyFill="1" applyBorder="1" applyAlignment="1">
      <alignment horizontal="justify" vertical="center" wrapText="1"/>
    </xf>
    <xf numFmtId="164" fontId="5" fillId="0" borderId="18" xfId="0" applyNumberFormat="1" applyFont="1" applyFill="1" applyBorder="1" applyAlignment="1">
      <alignment horizontal="center" vertical="center" wrapText="1"/>
    </xf>
    <xf numFmtId="164" fontId="5" fillId="0" borderId="20"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0" borderId="18" xfId="0" applyFont="1" applyFill="1" applyBorder="1" applyAlignment="1">
      <alignment horizontal="justify" vertical="center" wrapText="1"/>
    </xf>
    <xf numFmtId="164" fontId="6" fillId="0" borderId="18" xfId="0" applyNumberFormat="1" applyFont="1" applyFill="1" applyBorder="1" applyAlignment="1">
      <alignment horizontal="center" vertical="center" wrapText="1"/>
    </xf>
    <xf numFmtId="164" fontId="5" fillId="0" borderId="18" xfId="0" applyNumberFormat="1" applyFont="1" applyFill="1" applyBorder="1" applyAlignment="1">
      <alignment horizontal="center" vertical="center"/>
    </xf>
    <xf numFmtId="0" fontId="5" fillId="0" borderId="20" xfId="0" applyFont="1" applyFill="1" applyBorder="1" applyAlignment="1">
      <alignment horizontal="justify" vertical="center" wrapText="1"/>
    </xf>
    <xf numFmtId="0" fontId="5" fillId="0" borderId="12" xfId="0" applyFont="1" applyFill="1" applyBorder="1" applyAlignment="1">
      <alignment horizontal="justify" vertical="center" wrapText="1"/>
    </xf>
    <xf numFmtId="164" fontId="5" fillId="0" borderId="12" xfId="0" applyNumberFormat="1"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37" xfId="0" applyFont="1" applyFill="1" applyBorder="1" applyAlignment="1">
      <alignment horizontal="justify" vertical="center" wrapText="1"/>
    </xf>
    <xf numFmtId="164" fontId="5" fillId="0" borderId="37" xfId="0" applyNumberFormat="1" applyFont="1" applyFill="1" applyBorder="1" applyAlignment="1">
      <alignment horizontal="center" vertical="center" wrapText="1"/>
    </xf>
    <xf numFmtId="0" fontId="5" fillId="0" borderId="17" xfId="0" applyFont="1" applyFill="1" applyBorder="1" applyAlignment="1">
      <alignment horizontal="justify" vertical="center" wrapText="1"/>
    </xf>
    <xf numFmtId="164" fontId="5" fillId="0" borderId="17" xfId="0" applyNumberFormat="1" applyFont="1" applyFill="1" applyBorder="1" applyAlignment="1">
      <alignment horizontal="center" vertical="center" wrapText="1"/>
    </xf>
    <xf numFmtId="2" fontId="7" fillId="0" borderId="3" xfId="0" applyNumberFormat="1" applyFont="1" applyFill="1" applyBorder="1" applyAlignment="1">
      <alignment horizontal="center" vertical="top" wrapText="1"/>
    </xf>
    <xf numFmtId="0" fontId="5" fillId="0" borderId="18" xfId="0" applyFont="1" applyFill="1" applyBorder="1" applyAlignment="1">
      <alignment horizontal="left" vertical="center" wrapText="1"/>
    </xf>
    <xf numFmtId="0" fontId="5" fillId="0" borderId="13" xfId="0" applyFont="1" applyFill="1" applyBorder="1" applyAlignment="1">
      <alignment horizontal="justify" vertical="center" wrapText="1"/>
    </xf>
    <xf numFmtId="1" fontId="7" fillId="0" borderId="2" xfId="0" applyNumberFormat="1" applyFont="1" applyFill="1" applyBorder="1" applyAlignment="1">
      <alignment horizontal="center" vertical="center" wrapText="1"/>
    </xf>
    <xf numFmtId="0" fontId="5" fillId="0" borderId="2" xfId="0" applyFont="1" applyFill="1" applyBorder="1" applyAlignment="1">
      <alignment vertical="center" wrapText="1"/>
    </xf>
    <xf numFmtId="0" fontId="5" fillId="0" borderId="25" xfId="0" applyFont="1" applyFill="1" applyBorder="1" applyAlignment="1">
      <alignment vertical="center" wrapText="1"/>
    </xf>
    <xf numFmtId="0" fontId="5" fillId="0" borderId="12" xfId="0" applyFont="1" applyFill="1" applyBorder="1" applyAlignment="1">
      <alignment vertical="center" wrapText="1"/>
    </xf>
    <xf numFmtId="164" fontId="5" fillId="0" borderId="25" xfId="0" applyNumberFormat="1" applyFont="1" applyFill="1" applyBorder="1" applyAlignment="1">
      <alignment horizontal="center" vertical="center" wrapText="1"/>
    </xf>
    <xf numFmtId="0" fontId="5" fillId="0" borderId="9" xfId="0" applyFont="1" applyFill="1" applyBorder="1" applyAlignment="1">
      <alignment vertical="center" wrapText="1"/>
    </xf>
    <xf numFmtId="164" fontId="5" fillId="0" borderId="42" xfId="0" applyNumberFormat="1" applyFont="1" applyFill="1" applyBorder="1" applyAlignment="1">
      <alignment horizontal="center" vertical="center" wrapText="1"/>
    </xf>
    <xf numFmtId="1" fontId="5" fillId="0" borderId="2" xfId="0" applyNumberFormat="1" applyFont="1" applyFill="1" applyBorder="1" applyAlignment="1">
      <alignment horizontal="center" vertical="center" wrapText="1"/>
    </xf>
    <xf numFmtId="164" fontId="5" fillId="0" borderId="23" xfId="0" applyNumberFormat="1" applyFont="1" applyFill="1" applyBorder="1" applyAlignment="1">
      <alignment horizontal="center" vertical="center" wrapText="1"/>
    </xf>
    <xf numFmtId="0" fontId="5" fillId="0" borderId="20" xfId="0" applyFont="1" applyFill="1" applyBorder="1" applyAlignment="1">
      <alignment horizontal="center" vertical="center" wrapText="1"/>
    </xf>
    <xf numFmtId="164" fontId="6" fillId="0" borderId="18" xfId="0" applyNumberFormat="1" applyFont="1" applyFill="1" applyBorder="1" applyAlignment="1">
      <alignment horizontal="center" vertical="center"/>
    </xf>
    <xf numFmtId="164" fontId="5" fillId="0" borderId="27" xfId="0" applyNumberFormat="1" applyFont="1" applyFill="1" applyBorder="1" applyAlignment="1">
      <alignment horizontal="center" vertical="center" wrapText="1"/>
    </xf>
    <xf numFmtId="0" fontId="6" fillId="0" borderId="18" xfId="0" applyFont="1" applyFill="1" applyBorder="1" applyAlignment="1">
      <alignment horizontal="center" vertical="center" wrapText="1"/>
    </xf>
    <xf numFmtId="0" fontId="5" fillId="0" borderId="3" xfId="0" applyFont="1" applyFill="1" applyBorder="1" applyAlignment="1">
      <alignment horizontal="justify" vertical="center" wrapText="1"/>
    </xf>
    <xf numFmtId="0" fontId="5" fillId="0" borderId="47" xfId="0" applyFont="1" applyFill="1" applyBorder="1" applyAlignment="1">
      <alignment horizontal="justify" vertical="center"/>
    </xf>
    <xf numFmtId="0" fontId="5" fillId="0" borderId="6" xfId="0" applyFont="1" applyFill="1" applyBorder="1" applyAlignment="1">
      <alignment horizontal="justify" vertical="center"/>
    </xf>
    <xf numFmtId="164" fontId="5" fillId="0" borderId="55" xfId="0" applyNumberFormat="1" applyFont="1" applyFill="1" applyBorder="1" applyAlignment="1">
      <alignment horizontal="center" vertical="center" wrapText="1"/>
    </xf>
    <xf numFmtId="164" fontId="5" fillId="0" borderId="8" xfId="0" applyNumberFormat="1" applyFont="1" applyFill="1" applyBorder="1" applyAlignment="1">
      <alignment horizontal="center" vertical="center" wrapText="1"/>
    </xf>
    <xf numFmtId="164" fontId="5" fillId="0" borderId="48" xfId="0" applyNumberFormat="1" applyFont="1" applyFill="1" applyBorder="1" applyAlignment="1">
      <alignment horizontal="center" vertical="center" wrapText="1"/>
    </xf>
    <xf numFmtId="164" fontId="5" fillId="0" borderId="6" xfId="0" applyNumberFormat="1" applyFont="1" applyFill="1" applyBorder="1" applyAlignment="1">
      <alignment horizontal="center" vertical="center" wrapText="1"/>
    </xf>
    <xf numFmtId="164" fontId="5" fillId="0" borderId="64" xfId="0" applyNumberFormat="1" applyFont="1" applyFill="1" applyBorder="1" applyAlignment="1">
      <alignment horizontal="center" vertical="center" wrapText="1"/>
    </xf>
    <xf numFmtId="164" fontId="5" fillId="0" borderId="66" xfId="0" applyNumberFormat="1" applyFont="1" applyFill="1" applyBorder="1" applyAlignment="1">
      <alignment horizontal="center" vertical="center" wrapText="1"/>
    </xf>
    <xf numFmtId="164" fontId="5" fillId="0" borderId="13" xfId="0" applyNumberFormat="1" applyFont="1" applyFill="1" applyBorder="1" applyAlignment="1">
      <alignment horizontal="center" vertical="center" wrapText="1"/>
    </xf>
    <xf numFmtId="0" fontId="17" fillId="0" borderId="2" xfId="0" applyFont="1" applyFill="1" applyBorder="1" applyAlignment="1">
      <alignment horizontal="center" wrapText="1"/>
    </xf>
    <xf numFmtId="0" fontId="5" fillId="0" borderId="64" xfId="0" applyFont="1" applyFill="1" applyBorder="1" applyAlignment="1">
      <alignment horizontal="justify" vertical="center" wrapText="1"/>
    </xf>
    <xf numFmtId="0" fontId="5" fillId="0" borderId="37" xfId="0" applyFont="1" applyFill="1" applyBorder="1" applyAlignment="1">
      <alignment vertical="center" wrapText="1"/>
    </xf>
    <xf numFmtId="164" fontId="7" fillId="0" borderId="37" xfId="0" applyNumberFormat="1" applyFont="1" applyFill="1" applyBorder="1" applyAlignment="1">
      <alignment horizontal="center" vertical="center"/>
    </xf>
    <xf numFmtId="0" fontId="5" fillId="0" borderId="37" xfId="0" applyFont="1" applyFill="1" applyBorder="1" applyAlignment="1">
      <alignment horizontal="justify" vertical="center"/>
    </xf>
    <xf numFmtId="166" fontId="5" fillId="0" borderId="18" xfId="0" applyNumberFormat="1" applyFont="1" applyFill="1" applyBorder="1" applyAlignment="1">
      <alignment horizontal="center" vertical="center" wrapText="1"/>
    </xf>
    <xf numFmtId="0" fontId="7" fillId="0" borderId="37" xfId="0" applyFont="1" applyFill="1" applyBorder="1" applyAlignment="1">
      <alignment vertical="center" wrapText="1"/>
    </xf>
    <xf numFmtId="166" fontId="7" fillId="0" borderId="37" xfId="0" applyNumberFormat="1" applyFont="1" applyFill="1" applyBorder="1" applyAlignment="1">
      <alignment horizontal="center" vertical="center" wrapText="1"/>
    </xf>
    <xf numFmtId="166" fontId="7" fillId="0" borderId="37" xfId="0" applyNumberFormat="1" applyFont="1" applyFill="1" applyBorder="1" applyAlignment="1">
      <alignment horizontal="center" vertical="center"/>
    </xf>
    <xf numFmtId="0" fontId="7" fillId="0" borderId="17" xfId="0" applyFont="1" applyFill="1" applyBorder="1" applyAlignment="1">
      <alignment vertical="center" wrapText="1"/>
    </xf>
    <xf numFmtId="166" fontId="7" fillId="0" borderId="17" xfId="0" applyNumberFormat="1" applyFont="1" applyFill="1" applyBorder="1" applyAlignment="1">
      <alignment horizontal="center" vertical="center" wrapText="1"/>
    </xf>
    <xf numFmtId="0" fontId="7" fillId="0" borderId="37" xfId="0" applyFont="1" applyFill="1" applyBorder="1" applyAlignment="1">
      <alignment vertical="center"/>
    </xf>
    <xf numFmtId="166" fontId="5" fillId="0" borderId="37" xfId="0" applyNumberFormat="1" applyFont="1" applyFill="1" applyBorder="1" applyAlignment="1">
      <alignment horizontal="center" vertical="center" wrapText="1"/>
    </xf>
    <xf numFmtId="165" fontId="6" fillId="0" borderId="18" xfId="0" applyNumberFormat="1" applyFont="1" applyFill="1" applyBorder="1" applyAlignment="1">
      <alignment horizontal="center" vertical="center" wrapText="1"/>
    </xf>
    <xf numFmtId="164" fontId="18" fillId="0" borderId="37" xfId="0" applyNumberFormat="1" applyFont="1" applyFill="1" applyBorder="1" applyAlignment="1">
      <alignment horizontal="center" vertical="center"/>
    </xf>
    <xf numFmtId="0" fontId="5" fillId="0" borderId="49" xfId="0" applyFont="1" applyFill="1" applyBorder="1" applyAlignment="1">
      <alignment horizontal="justify" vertical="center"/>
    </xf>
    <xf numFmtId="164" fontId="5" fillId="0" borderId="3" xfId="0" applyNumberFormat="1" applyFont="1" applyFill="1" applyBorder="1" applyAlignment="1">
      <alignment horizontal="center" vertical="center" wrapText="1"/>
    </xf>
    <xf numFmtId="0" fontId="5" fillId="0" borderId="64" xfId="0" applyFont="1" applyFill="1" applyBorder="1" applyAlignment="1">
      <alignment horizontal="justify" vertical="center"/>
    </xf>
    <xf numFmtId="0" fontId="5" fillId="0" borderId="8" xfId="0" applyFont="1" applyFill="1" applyBorder="1" applyAlignment="1">
      <alignment vertical="center" wrapText="1"/>
    </xf>
    <xf numFmtId="2" fontId="5" fillId="0" borderId="0" xfId="0" applyNumberFormat="1" applyFont="1" applyFill="1" applyAlignment="1">
      <alignment horizontal="center" vertical="center" wrapText="1"/>
    </xf>
    <xf numFmtId="2" fontId="5" fillId="0" borderId="2" xfId="0" applyNumberFormat="1" applyFont="1" applyFill="1" applyBorder="1" applyAlignment="1">
      <alignment horizontal="center" vertical="center" wrapText="1"/>
    </xf>
    <xf numFmtId="0" fontId="5" fillId="0" borderId="3" xfId="0" applyFont="1" applyFill="1" applyBorder="1" applyAlignment="1">
      <alignment vertical="center" wrapText="1"/>
    </xf>
    <xf numFmtId="2" fontId="5" fillId="0" borderId="3" xfId="0" applyNumberFormat="1" applyFont="1" applyFill="1" applyBorder="1" applyAlignment="1">
      <alignment horizontal="center" vertical="center" wrapText="1"/>
    </xf>
    <xf numFmtId="164" fontId="7" fillId="0" borderId="3" xfId="0" applyNumberFormat="1" applyFont="1" applyFill="1" applyBorder="1" applyAlignment="1">
      <alignment horizontal="center" vertical="center" wrapText="1"/>
    </xf>
    <xf numFmtId="164" fontId="5" fillId="0" borderId="2" xfId="0" applyNumberFormat="1" applyFont="1" applyFill="1" applyBorder="1" applyAlignment="1">
      <alignment horizontal="center" vertical="center"/>
    </xf>
    <xf numFmtId="0" fontId="5" fillId="0" borderId="6" xfId="0" applyFont="1" applyFill="1" applyBorder="1" applyAlignment="1">
      <alignment horizontal="justify" vertical="center" wrapText="1"/>
    </xf>
    <xf numFmtId="164" fontId="5" fillId="0" borderId="4"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8" xfId="0" applyFont="1" applyFill="1" applyBorder="1" applyAlignment="1">
      <alignment horizontal="justify" vertical="center" wrapText="1"/>
    </xf>
    <xf numFmtId="0" fontId="5" fillId="0" borderId="2" xfId="0" applyFont="1" applyFill="1" applyBorder="1" applyAlignment="1">
      <alignment horizontal="left" vertical="top" wrapText="1"/>
    </xf>
    <xf numFmtId="164" fontId="6" fillId="0" borderId="8" xfId="0" applyNumberFormat="1" applyFont="1" applyFill="1" applyBorder="1" applyAlignment="1">
      <alignment horizontal="center" vertical="center" wrapText="1"/>
    </xf>
    <xf numFmtId="0" fontId="7" fillId="0" borderId="2" xfId="0" applyFont="1" applyFill="1" applyBorder="1" applyAlignment="1">
      <alignment vertical="center" wrapText="1"/>
    </xf>
    <xf numFmtId="0" fontId="6" fillId="0" borderId="2" xfId="0" applyFont="1" applyFill="1" applyBorder="1" applyAlignment="1">
      <alignment vertical="center" wrapText="1"/>
    </xf>
    <xf numFmtId="0" fontId="5" fillId="0" borderId="0" xfId="0" applyFont="1" applyFill="1" applyAlignment="1">
      <alignment vertical="center" wrapText="1"/>
    </xf>
    <xf numFmtId="164" fontId="5" fillId="0" borderId="70" xfId="0" applyNumberFormat="1" applyFont="1" applyFill="1" applyBorder="1" applyAlignment="1">
      <alignment horizontal="center" vertical="center" wrapText="1"/>
    </xf>
    <xf numFmtId="164" fontId="7" fillId="0" borderId="8" xfId="0" applyNumberFormat="1" applyFont="1" applyFill="1" applyBorder="1" applyAlignment="1">
      <alignment horizontal="center" vertical="center" wrapText="1"/>
    </xf>
    <xf numFmtId="165" fontId="5" fillId="0" borderId="2" xfId="0" applyNumberFormat="1" applyFont="1" applyFill="1" applyBorder="1" applyAlignment="1">
      <alignment horizontal="center" vertical="center" wrapText="1"/>
    </xf>
    <xf numFmtId="165" fontId="5" fillId="0" borderId="0" xfId="0" applyNumberFormat="1" applyFont="1" applyFill="1" applyAlignment="1">
      <alignment horizontal="center" vertical="center" wrapText="1"/>
    </xf>
    <xf numFmtId="0" fontId="6" fillId="0" borderId="8" xfId="0" applyFont="1" applyFill="1" applyBorder="1" applyAlignment="1">
      <alignment vertical="center" wrapText="1"/>
    </xf>
    <xf numFmtId="2" fontId="7" fillId="0" borderId="0" xfId="0" applyNumberFormat="1" applyFont="1" applyFill="1" applyAlignment="1">
      <alignment horizontal="center" vertical="center" wrapText="1"/>
    </xf>
    <xf numFmtId="2" fontId="7" fillId="0" borderId="8" xfId="0" applyNumberFormat="1" applyFont="1" applyFill="1" applyBorder="1" applyAlignment="1">
      <alignment horizontal="center" vertical="center" wrapText="1"/>
    </xf>
    <xf numFmtId="2" fontId="7" fillId="0" borderId="0" xfId="0" applyNumberFormat="1" applyFont="1" applyFill="1" applyAlignment="1">
      <alignment horizontal="center" vertical="top" wrapText="1"/>
    </xf>
    <xf numFmtId="0" fontId="5" fillId="0" borderId="25" xfId="0" applyFont="1" applyFill="1" applyBorder="1" applyAlignment="1">
      <alignment horizontal="justify" vertical="center" wrapText="1"/>
    </xf>
    <xf numFmtId="164" fontId="5" fillId="0" borderId="51" xfId="0" applyNumberFormat="1" applyFont="1" applyFill="1" applyBorder="1" applyAlignment="1">
      <alignment horizontal="center" vertical="center" wrapText="1"/>
    </xf>
    <xf numFmtId="164" fontId="5" fillId="0" borderId="38" xfId="0" applyNumberFormat="1" applyFont="1" applyFill="1" applyBorder="1" applyAlignment="1">
      <alignment horizontal="center" vertical="center" wrapText="1"/>
    </xf>
    <xf numFmtId="164" fontId="5" fillId="0" borderId="73" xfId="0" applyNumberFormat="1" applyFont="1" applyFill="1" applyBorder="1" applyAlignment="1">
      <alignment horizontal="center" vertical="center" wrapText="1"/>
    </xf>
    <xf numFmtId="164" fontId="5" fillId="0" borderId="9" xfId="0" applyNumberFormat="1" applyFont="1" applyFill="1" applyBorder="1" applyAlignment="1">
      <alignment horizontal="center" vertical="center" wrapText="1"/>
    </xf>
    <xf numFmtId="0" fontId="5" fillId="0" borderId="6" xfId="0" applyFont="1" applyFill="1" applyBorder="1" applyAlignment="1">
      <alignment vertical="center" wrapText="1"/>
    </xf>
    <xf numFmtId="0" fontId="11" fillId="0" borderId="0" xfId="0" applyFont="1" applyFill="1" applyAlignment="1">
      <alignment vertical="top" wrapText="1"/>
    </xf>
    <xf numFmtId="164" fontId="11" fillId="0" borderId="2" xfId="0" applyNumberFormat="1" applyFont="1" applyFill="1" applyBorder="1" applyAlignment="1">
      <alignment horizontal="center" vertical="center" wrapText="1"/>
    </xf>
    <xf numFmtId="164" fontId="15" fillId="0" borderId="0" xfId="0" applyNumberFormat="1" applyFont="1" applyFill="1" applyAlignment="1">
      <alignment horizontal="center" vertical="center" wrapText="1"/>
    </xf>
    <xf numFmtId="0" fontId="15" fillId="0" borderId="2" xfId="0" applyFont="1" applyFill="1" applyBorder="1" applyAlignment="1">
      <alignment horizontal="center" vertical="center" wrapText="1"/>
    </xf>
    <xf numFmtId="0" fontId="15" fillId="0" borderId="0" xfId="0" applyFont="1" applyFill="1" applyAlignment="1">
      <alignment horizontal="center" vertical="center" wrapText="1"/>
    </xf>
    <xf numFmtId="0" fontId="11" fillId="0" borderId="2" xfId="0" applyFont="1" applyFill="1" applyBorder="1" applyAlignment="1">
      <alignment vertical="top" wrapText="1"/>
    </xf>
    <xf numFmtId="164" fontId="11" fillId="0" borderId="0" xfId="0" applyNumberFormat="1" applyFont="1" applyFill="1" applyAlignment="1">
      <alignment horizontal="center" vertical="center" wrapText="1"/>
    </xf>
    <xf numFmtId="164" fontId="15" fillId="0" borderId="2" xfId="0" applyNumberFormat="1" applyFont="1" applyFill="1" applyBorder="1" applyAlignment="1">
      <alignment horizontal="center" vertical="center" wrapText="1"/>
    </xf>
    <xf numFmtId="164" fontId="11" fillId="0" borderId="3" xfId="0" applyNumberFormat="1" applyFont="1" applyFill="1" applyBorder="1" applyAlignment="1">
      <alignment horizontal="center" vertical="center" wrapText="1"/>
    </xf>
    <xf numFmtId="0" fontId="15" fillId="0" borderId="3" xfId="0" applyFont="1" applyFill="1" applyBorder="1" applyAlignment="1">
      <alignment horizontal="center" vertical="center" wrapText="1"/>
    </xf>
    <xf numFmtId="164" fontId="5" fillId="0" borderId="31" xfId="0" applyNumberFormat="1" applyFont="1" applyFill="1" applyBorder="1" applyAlignment="1">
      <alignment horizontal="center" vertical="center" wrapText="1"/>
    </xf>
    <xf numFmtId="164" fontId="5" fillId="0" borderId="34" xfId="0" applyNumberFormat="1" applyFont="1" applyFill="1" applyBorder="1" applyAlignment="1">
      <alignment horizontal="center" vertical="center" wrapText="1"/>
    </xf>
    <xf numFmtId="164" fontId="25" fillId="0" borderId="2" xfId="0" applyNumberFormat="1" applyFont="1" applyFill="1" applyBorder="1" applyAlignment="1">
      <alignment horizontal="center" vertical="center" wrapText="1"/>
    </xf>
    <xf numFmtId="164" fontId="25" fillId="0" borderId="0" xfId="0" applyNumberFormat="1" applyFont="1" applyFill="1" applyAlignment="1">
      <alignment horizontal="center" vertical="center" wrapText="1"/>
    </xf>
    <xf numFmtId="0" fontId="5" fillId="0" borderId="2" xfId="0" applyFont="1" applyFill="1" applyBorder="1" applyAlignment="1">
      <alignment horizontal="left" vertical="center" wrapText="1"/>
    </xf>
    <xf numFmtId="0" fontId="5" fillId="0" borderId="8" xfId="0" applyFont="1" applyFill="1" applyBorder="1" applyAlignment="1">
      <alignment horizontal="center" vertical="center" wrapText="1"/>
    </xf>
    <xf numFmtId="0" fontId="6" fillId="0" borderId="18"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5" fillId="0" borderId="23" xfId="0" applyFont="1" applyFill="1" applyBorder="1" applyAlignment="1">
      <alignment horizontal="justify" vertical="center" wrapText="1"/>
    </xf>
    <xf numFmtId="2" fontId="6" fillId="0" borderId="2" xfId="0" applyNumberFormat="1" applyFont="1" applyFill="1" applyBorder="1" applyAlignment="1">
      <alignment horizontal="center" vertical="center" wrapText="1"/>
    </xf>
    <xf numFmtId="3" fontId="7" fillId="0" borderId="2" xfId="0" applyNumberFormat="1" applyFont="1" applyFill="1" applyBorder="1" applyAlignment="1">
      <alignment horizontal="center" vertical="center" wrapText="1"/>
    </xf>
    <xf numFmtId="0" fontId="5" fillId="0" borderId="2" xfId="0" applyFont="1" applyFill="1" applyBorder="1" applyAlignment="1">
      <alignment horizontal="justify" vertical="center"/>
    </xf>
    <xf numFmtId="0" fontId="5" fillId="0" borderId="2" xfId="0" applyFont="1" applyFill="1" applyBorder="1" applyAlignment="1">
      <alignment vertical="center"/>
    </xf>
    <xf numFmtId="0" fontId="6" fillId="0" borderId="2" xfId="0" applyFont="1" applyFill="1" applyBorder="1" applyAlignment="1">
      <alignment horizontal="justify" vertical="center"/>
    </xf>
    <xf numFmtId="164" fontId="26" fillId="0" borderId="2" xfId="0" applyNumberFormat="1" applyFont="1" applyFill="1" applyBorder="1" applyAlignment="1">
      <alignment horizontal="center" vertical="center" wrapText="1"/>
    </xf>
    <xf numFmtId="0" fontId="5" fillId="0" borderId="2"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5" fillId="0" borderId="65" xfId="0" applyFont="1" applyFill="1" applyBorder="1" applyAlignment="1">
      <alignment horizontal="justify" vertical="center" wrapText="1"/>
    </xf>
    <xf numFmtId="0" fontId="28" fillId="0" borderId="18" xfId="0" applyFont="1" applyFill="1" applyBorder="1" applyAlignment="1">
      <alignment horizontal="justify" vertical="center" wrapText="1"/>
    </xf>
    <xf numFmtId="166" fontId="28" fillId="0" borderId="18" xfId="0" applyNumberFormat="1" applyFont="1" applyFill="1" applyBorder="1" applyAlignment="1">
      <alignment horizontal="center" vertical="center" wrapText="1"/>
    </xf>
    <xf numFmtId="164" fontId="5" fillId="0" borderId="65" xfId="0" applyNumberFormat="1" applyFont="1" applyFill="1" applyBorder="1" applyAlignment="1">
      <alignment horizontal="center" vertical="center" wrapText="1"/>
    </xf>
    <xf numFmtId="0" fontId="5" fillId="0" borderId="2" xfId="0" applyFont="1" applyFill="1" applyBorder="1" applyAlignment="1">
      <alignment horizontal="justify"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5" fillId="0" borderId="2" xfId="0" applyFont="1" applyFill="1" applyBorder="1" applyAlignment="1">
      <alignment horizontal="justify" vertical="center"/>
    </xf>
    <xf numFmtId="0" fontId="6" fillId="0" borderId="2" xfId="0" applyFont="1" applyFill="1" applyBorder="1" applyAlignment="1">
      <alignment horizontal="justify" vertical="center" wrapText="1"/>
    </xf>
    <xf numFmtId="0" fontId="7" fillId="0" borderId="2" xfId="0" applyFont="1" applyFill="1" applyBorder="1" applyAlignment="1">
      <alignment horizontal="justify" vertical="center" wrapText="1"/>
    </xf>
    <xf numFmtId="0" fontId="5" fillId="2" borderId="2" xfId="0" applyFont="1" applyFill="1" applyBorder="1" applyAlignment="1">
      <alignment horizontal="justify"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horizontal="justify" vertical="center" wrapText="1"/>
    </xf>
    <xf numFmtId="0" fontId="6" fillId="0" borderId="18" xfId="0" applyFont="1" applyFill="1" applyBorder="1" applyAlignment="1">
      <alignment horizontal="justify" vertical="center" wrapText="1"/>
    </xf>
    <xf numFmtId="0" fontId="5" fillId="0" borderId="18" xfId="0" applyFont="1" applyFill="1" applyBorder="1" applyAlignment="1">
      <alignment horizontal="justify" vertical="center" wrapText="1"/>
    </xf>
    <xf numFmtId="0" fontId="5" fillId="0" borderId="37" xfId="0" applyFont="1" applyFill="1" applyBorder="1" applyAlignment="1">
      <alignment horizontal="justify" vertical="center" wrapText="1"/>
    </xf>
    <xf numFmtId="0" fontId="7" fillId="0" borderId="2" xfId="0" applyFont="1" applyFill="1" applyBorder="1" applyAlignment="1">
      <alignment horizontal="left" vertical="center" wrapText="1"/>
    </xf>
    <xf numFmtId="0" fontId="7" fillId="0" borderId="37" xfId="0" applyFont="1" applyFill="1" applyBorder="1" applyAlignment="1">
      <alignment horizontal="center" vertical="center"/>
    </xf>
    <xf numFmtId="0" fontId="7" fillId="0" borderId="17" xfId="0" applyFont="1" applyFill="1" applyBorder="1" applyAlignment="1">
      <alignment horizontal="center" vertical="center"/>
    </xf>
    <xf numFmtId="0" fontId="5" fillId="0" borderId="2" xfId="0" applyFont="1" applyFill="1" applyBorder="1" applyAlignment="1">
      <alignment vertical="center" wrapText="1"/>
    </xf>
    <xf numFmtId="164" fontId="5" fillId="0" borderId="0" xfId="0" applyNumberFormat="1" applyFont="1" applyFill="1" applyAlignment="1">
      <alignment horizontal="center" vertical="center" wrapText="1"/>
    </xf>
    <xf numFmtId="0" fontId="5" fillId="0" borderId="27" xfId="0" applyFont="1" applyFill="1" applyBorder="1" applyAlignment="1">
      <alignment horizontal="justify" vertical="center" wrapText="1"/>
    </xf>
    <xf numFmtId="0" fontId="7" fillId="2" borderId="0" xfId="0" applyFont="1" applyFill="1" applyAlignment="1">
      <alignment vertical="center" wrapText="1"/>
    </xf>
    <xf numFmtId="164" fontId="7" fillId="0" borderId="17" xfId="0" applyNumberFormat="1" applyFont="1" applyFill="1" applyBorder="1" applyAlignment="1">
      <alignment horizontal="center" vertical="center"/>
    </xf>
    <xf numFmtId="164" fontId="7" fillId="0" borderId="23" xfId="0" applyNumberFormat="1" applyFont="1" applyFill="1" applyBorder="1" applyAlignment="1">
      <alignment horizontal="center" vertical="center"/>
    </xf>
    <xf numFmtId="0" fontId="5" fillId="0" borderId="75" xfId="0" applyFont="1" applyFill="1" applyBorder="1" applyAlignment="1">
      <alignment horizontal="justify" vertical="center" wrapText="1"/>
    </xf>
    <xf numFmtId="0" fontId="5" fillId="2" borderId="2" xfId="0" applyFont="1" applyFill="1" applyBorder="1" applyAlignment="1">
      <alignment vertical="center"/>
    </xf>
    <xf numFmtId="0" fontId="5" fillId="0" borderId="0" xfId="0" applyFont="1" applyFill="1" applyBorder="1" applyAlignment="1">
      <alignment horizontal="justify" vertical="center"/>
    </xf>
    <xf numFmtId="164" fontId="22" fillId="0" borderId="2" xfId="0" applyNumberFormat="1" applyFont="1" applyFill="1" applyBorder="1" applyAlignment="1">
      <alignment horizontal="center" vertical="center" wrapText="1"/>
    </xf>
    <xf numFmtId="0" fontId="0" fillId="0" borderId="2" xfId="0" applyBorder="1"/>
    <xf numFmtId="0" fontId="5" fillId="0" borderId="2" xfId="0" applyFont="1" applyFill="1" applyBorder="1" applyAlignment="1">
      <alignment horizontal="justify" vertical="center"/>
    </xf>
    <xf numFmtId="164" fontId="5" fillId="0" borderId="2" xfId="0" applyNumberFormat="1" applyFont="1" applyFill="1" applyBorder="1" applyAlignment="1">
      <alignment horizontal="center" vertical="center" wrapText="1"/>
    </xf>
    <xf numFmtId="0" fontId="30" fillId="4" borderId="18" xfId="0" applyFont="1" applyFill="1" applyBorder="1" applyAlignment="1">
      <alignment horizontal="justify" vertical="center" wrapText="1"/>
    </xf>
    <xf numFmtId="164" fontId="30" fillId="4" borderId="18" xfId="0" applyNumberFormat="1" applyFont="1" applyFill="1" applyBorder="1" applyAlignment="1">
      <alignment horizontal="center" vertical="center" wrapText="1"/>
    </xf>
    <xf numFmtId="164" fontId="29" fillId="4" borderId="18" xfId="0" applyNumberFormat="1" applyFont="1" applyFill="1" applyBorder="1" applyAlignment="1">
      <alignment horizontal="center" vertical="center" wrapText="1"/>
    </xf>
    <xf numFmtId="164" fontId="5" fillId="3" borderId="12" xfId="8" applyNumberFormat="1" applyFont="1" applyFill="1" applyBorder="1" applyAlignment="1">
      <alignment horizontal="center" vertical="center" wrapText="1"/>
    </xf>
    <xf numFmtId="164" fontId="5" fillId="0" borderId="12" xfId="8"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justify"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5" fillId="0" borderId="2" xfId="0" applyFont="1" applyBorder="1" applyAlignment="1">
      <alignment horizontal="center" vertical="center" wrapText="1"/>
    </xf>
    <xf numFmtId="0" fontId="5" fillId="0" borderId="18" xfId="0" applyFont="1" applyFill="1" applyBorder="1" applyAlignment="1">
      <alignment horizontal="justify" vertical="center" wrapText="1"/>
    </xf>
    <xf numFmtId="164" fontId="5" fillId="0" borderId="2" xfId="0" applyNumberFormat="1" applyFont="1" applyFill="1" applyBorder="1" applyAlignment="1">
      <alignment horizontal="center" vertical="center" wrapText="1"/>
    </xf>
    <xf numFmtId="164" fontId="33" fillId="0" borderId="18" xfId="0" applyNumberFormat="1" applyFont="1" applyFill="1" applyBorder="1" applyAlignment="1">
      <alignment horizontal="center" vertical="center" wrapText="1"/>
    </xf>
    <xf numFmtId="164" fontId="5" fillId="0" borderId="2" xfId="0" applyNumberFormat="1" applyFont="1" applyFill="1" applyBorder="1" applyAlignment="1">
      <alignment horizontal="center" vertical="center" wrapText="1"/>
    </xf>
    <xf numFmtId="0" fontId="6" fillId="0" borderId="20" xfId="0" applyFont="1" applyFill="1" applyBorder="1" applyAlignment="1">
      <alignment horizontal="left" vertical="center" wrapText="1"/>
    </xf>
    <xf numFmtId="0" fontId="5" fillId="0" borderId="2" xfId="0" applyFont="1" applyFill="1" applyBorder="1" applyAlignment="1">
      <alignment horizontal="justify" vertical="center" wrapText="1"/>
    </xf>
    <xf numFmtId="0" fontId="7" fillId="0" borderId="2" xfId="0" applyFont="1" applyBorder="1" applyAlignment="1">
      <alignment horizontal="center" vertical="center" wrapText="1"/>
    </xf>
    <xf numFmtId="0" fontId="6" fillId="2" borderId="2" xfId="0" applyFont="1" applyFill="1" applyBorder="1" applyAlignment="1">
      <alignment horizontal="justify" vertical="center" wrapText="1"/>
    </xf>
    <xf numFmtId="0" fontId="7" fillId="0" borderId="2" xfId="0" applyFont="1" applyFill="1" applyBorder="1" applyAlignment="1">
      <alignment horizontal="justify" vertical="center" wrapText="1"/>
    </xf>
    <xf numFmtId="164" fontId="5" fillId="0" borderId="2" xfId="0" applyNumberFormat="1" applyFont="1" applyFill="1" applyBorder="1" applyAlignment="1">
      <alignment horizontal="center" vertical="center" wrapText="1"/>
    </xf>
    <xf numFmtId="0" fontId="5" fillId="0" borderId="2" xfId="0" applyFont="1" applyFill="1" applyBorder="1" applyAlignment="1">
      <alignment horizontal="justify" vertical="center" wrapText="1"/>
    </xf>
    <xf numFmtId="164" fontId="5" fillId="0" borderId="2" xfId="0" applyNumberFormat="1" applyFont="1" applyFill="1" applyBorder="1" applyAlignment="1">
      <alignment horizontal="center" vertical="center" wrapText="1"/>
    </xf>
    <xf numFmtId="0" fontId="7" fillId="0" borderId="2" xfId="0" applyFont="1" applyBorder="1" applyAlignment="1">
      <alignment horizontal="justify" vertical="center" wrapText="1"/>
    </xf>
    <xf numFmtId="164" fontId="7" fillId="0" borderId="2" xfId="0" applyNumberFormat="1" applyFont="1" applyBorder="1" applyAlignment="1">
      <alignment horizontal="center" vertical="center" wrapText="1"/>
    </xf>
    <xf numFmtId="4" fontId="7" fillId="0" borderId="2" xfId="0" applyNumberFormat="1" applyFont="1" applyBorder="1" applyAlignment="1">
      <alignment horizontal="center" vertical="center" wrapText="1"/>
    </xf>
    <xf numFmtId="0" fontId="7" fillId="0" borderId="2" xfId="0" applyFont="1" applyBorder="1" applyAlignment="1">
      <alignment horizontal="left" vertical="center" wrapText="1"/>
    </xf>
    <xf numFmtId="164" fontId="7" fillId="0" borderId="2" xfId="0" applyNumberFormat="1" applyFont="1" applyBorder="1" applyAlignment="1">
      <alignment horizontal="center" vertical="center"/>
    </xf>
    <xf numFmtId="2" fontId="7" fillId="0" borderId="2" xfId="0" applyNumberFormat="1" applyFont="1" applyBorder="1" applyAlignment="1">
      <alignment horizontal="center" vertical="center" wrapText="1"/>
    </xf>
    <xf numFmtId="165" fontId="7" fillId="0" borderId="2" xfId="0" applyNumberFormat="1" applyFont="1" applyBorder="1" applyAlignment="1">
      <alignment horizontal="center" vertical="center" wrapText="1"/>
    </xf>
    <xf numFmtId="0" fontId="7" fillId="0" borderId="2" xfId="0" applyFont="1" applyBorder="1" applyAlignment="1">
      <alignment vertical="center" wrapText="1"/>
    </xf>
    <xf numFmtId="165" fontId="7" fillId="0" borderId="2" xfId="0" applyNumberFormat="1" applyFont="1" applyBorder="1" applyAlignment="1">
      <alignment horizontal="center" vertical="center"/>
    </xf>
    <xf numFmtId="0" fontId="7" fillId="0" borderId="2" xfId="0" applyFont="1" applyBorder="1" applyAlignment="1">
      <alignment horizontal="center" vertical="center"/>
    </xf>
    <xf numFmtId="0" fontId="19" fillId="0" borderId="2" xfId="0" applyFont="1" applyFill="1" applyBorder="1" applyAlignment="1">
      <alignment vertical="center" wrapText="1"/>
    </xf>
    <xf numFmtId="164" fontId="19" fillId="0" borderId="2"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0" fontId="7" fillId="0" borderId="0" xfId="2" applyFont="1" applyFill="1" applyAlignment="1">
      <alignment horizontal="left" vertical="center" wrapText="1"/>
    </xf>
    <xf numFmtId="0" fontId="7" fillId="0" borderId="2" xfId="2"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justify" vertical="center" wrapText="1"/>
    </xf>
    <xf numFmtId="0" fontId="5" fillId="3" borderId="12" xfId="8" applyFont="1" applyFill="1" applyBorder="1" applyAlignment="1">
      <alignment horizontal="left" vertical="center" wrapText="1"/>
    </xf>
    <xf numFmtId="0" fontId="7" fillId="0" borderId="2" xfId="0" applyFont="1" applyBorder="1" applyAlignment="1">
      <alignment horizontal="left" vertical="center" wrapText="1"/>
    </xf>
    <xf numFmtId="0" fontId="11" fillId="0" borderId="2" xfId="0" applyFont="1" applyFill="1" applyBorder="1" applyAlignment="1">
      <alignment horizontal="left" vertical="center" wrapText="1"/>
    </xf>
    <xf numFmtId="164" fontId="5" fillId="0" borderId="2" xfId="0" applyNumberFormat="1" applyFont="1" applyFill="1" applyBorder="1" applyAlignment="1">
      <alignment horizontal="center" vertical="center" wrapText="1"/>
    </xf>
    <xf numFmtId="0" fontId="5" fillId="0" borderId="2" xfId="0" applyFont="1" applyFill="1" applyBorder="1" applyAlignment="1">
      <alignment horizontal="justify"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justify" vertical="center" wrapText="1"/>
    </xf>
    <xf numFmtId="0" fontId="5" fillId="2" borderId="2" xfId="0" applyFont="1" applyFill="1" applyBorder="1" applyAlignment="1">
      <alignment horizontal="justify" vertical="center" wrapText="1"/>
    </xf>
    <xf numFmtId="0" fontId="6" fillId="2" borderId="2" xfId="0" applyFont="1" applyFill="1" applyBorder="1" applyAlignment="1">
      <alignment horizontal="justify" vertical="center" wrapText="1"/>
    </xf>
    <xf numFmtId="0" fontId="6" fillId="0" borderId="26" xfId="0" applyFont="1" applyFill="1" applyBorder="1" applyAlignment="1">
      <alignment horizontal="justify" vertical="center" wrapText="1"/>
    </xf>
    <xf numFmtId="0" fontId="7" fillId="0" borderId="2" xfId="0" applyFont="1" applyFill="1" applyBorder="1" applyAlignment="1">
      <alignment horizontal="left" vertical="center" wrapText="1"/>
    </xf>
    <xf numFmtId="164" fontId="5" fillId="0" borderId="2" xfId="0" applyNumberFormat="1" applyFont="1" applyFill="1" applyBorder="1" applyAlignment="1">
      <alignment horizontal="center" vertical="center" wrapText="1"/>
    </xf>
    <xf numFmtId="164" fontId="7" fillId="0" borderId="10" xfId="0" applyNumberFormat="1" applyFont="1" applyFill="1" applyBorder="1" applyAlignment="1">
      <alignment horizontal="center" vertical="center" wrapText="1"/>
    </xf>
    <xf numFmtId="164" fontId="7" fillId="0" borderId="11" xfId="0" applyNumberFormat="1" applyFont="1" applyFill="1" applyBorder="1" applyAlignment="1">
      <alignment horizontal="center" vertical="center" wrapText="1"/>
    </xf>
    <xf numFmtId="164" fontId="7" fillId="0" borderId="12" xfId="0" applyNumberFormat="1" applyFont="1" applyFill="1" applyBorder="1" applyAlignment="1">
      <alignment horizontal="center" vertical="center" wrapText="1"/>
    </xf>
    <xf numFmtId="164" fontId="7" fillId="0" borderId="13" xfId="0" applyNumberFormat="1" applyFont="1" applyFill="1" applyBorder="1" applyAlignment="1">
      <alignment horizontal="center" vertical="center" wrapText="1"/>
    </xf>
    <xf numFmtId="164" fontId="0" fillId="2" borderId="0" xfId="0" applyNumberFormat="1" applyFill="1"/>
    <xf numFmtId="0" fontId="25"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5" fillId="0" borderId="12" xfId="8" applyFont="1" applyFill="1" applyBorder="1" applyAlignment="1">
      <alignment horizontal="left" vertical="center" wrapText="1"/>
    </xf>
    <xf numFmtId="164" fontId="0" fillId="0" borderId="0" xfId="0" applyNumberFormat="1"/>
    <xf numFmtId="0" fontId="6" fillId="2" borderId="2" xfId="0" applyFont="1" applyFill="1" applyBorder="1" applyAlignment="1">
      <alignment horizontal="left" vertical="center" wrapText="1"/>
    </xf>
    <xf numFmtId="165" fontId="7" fillId="0" borderId="2" xfId="2" applyNumberFormat="1" applyFont="1" applyFill="1" applyBorder="1" applyAlignment="1">
      <alignment horizontal="center" vertical="center" wrapText="1"/>
    </xf>
    <xf numFmtId="165" fontId="7" fillId="0" borderId="0" xfId="2" applyNumberFormat="1" applyFont="1" applyFill="1" applyAlignment="1">
      <alignment horizontal="center" vertical="center" wrapText="1"/>
    </xf>
    <xf numFmtId="0" fontId="7" fillId="0" borderId="8" xfId="0" applyFont="1" applyFill="1" applyBorder="1" applyAlignment="1">
      <alignment horizontal="left" vertical="center" wrapText="1"/>
    </xf>
    <xf numFmtId="0" fontId="7" fillId="0" borderId="0" xfId="0" applyFont="1" applyFill="1" applyAlignment="1">
      <alignment horizontal="left" vertical="center" wrapText="1"/>
    </xf>
    <xf numFmtId="0" fontId="7" fillId="0" borderId="3" xfId="0" applyFont="1" applyFill="1" applyBorder="1" applyAlignment="1">
      <alignment horizontal="left" vertical="center" wrapText="1"/>
    </xf>
    <xf numFmtId="0" fontId="33" fillId="0" borderId="18"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3" xfId="0" applyFont="1" applyFill="1" applyBorder="1" applyAlignment="1">
      <alignment horizontal="justify" vertical="center" wrapText="1"/>
    </xf>
    <xf numFmtId="0" fontId="5" fillId="0" borderId="7" xfId="0" applyFont="1" applyFill="1" applyBorder="1" applyAlignment="1">
      <alignment horizontal="justify" vertical="center" wrapText="1"/>
    </xf>
    <xf numFmtId="0" fontId="5" fillId="0" borderId="8" xfId="0" applyFont="1" applyFill="1" applyBorder="1" applyAlignment="1">
      <alignment horizontal="justify" vertical="center" wrapText="1"/>
    </xf>
    <xf numFmtId="2" fontId="3" fillId="2" borderId="0" xfId="0" applyNumberFormat="1" applyFont="1" applyFill="1" applyAlignment="1">
      <alignment horizontal="right" vertical="top" wrapText="1"/>
    </xf>
    <xf numFmtId="2" fontId="3" fillId="0" borderId="0" xfId="0" applyNumberFormat="1" applyFont="1" applyAlignment="1">
      <alignment horizontal="right" vertical="top" wrapText="1"/>
    </xf>
    <xf numFmtId="0" fontId="5" fillId="0" borderId="3" xfId="0" applyFont="1" applyFill="1" applyBorder="1" applyAlignment="1">
      <alignment horizontal="center" wrapText="1"/>
    </xf>
    <xf numFmtId="0" fontId="5" fillId="0" borderId="7" xfId="0" applyFont="1" applyFill="1" applyBorder="1" applyAlignment="1">
      <alignment horizontal="center" wrapText="1"/>
    </xf>
    <xf numFmtId="0" fontId="5" fillId="0" borderId="8" xfId="0" applyFont="1" applyFill="1" applyBorder="1" applyAlignment="1">
      <alignment horizontal="center" wrapText="1"/>
    </xf>
    <xf numFmtId="0" fontId="5" fillId="0" borderId="2" xfId="0" applyFont="1" applyFill="1" applyBorder="1" applyAlignment="1">
      <alignment horizontal="justify" vertical="center" wrapText="1"/>
    </xf>
    <xf numFmtId="0" fontId="30" fillId="0" borderId="2" xfId="0" applyFont="1" applyFill="1" applyBorder="1" applyAlignment="1">
      <alignment horizontal="justify" vertical="center" wrapText="1"/>
    </xf>
    <xf numFmtId="0" fontId="6" fillId="0" borderId="2" xfId="0" applyFont="1" applyFill="1" applyBorder="1" applyAlignment="1">
      <alignment horizontal="center" vertical="center"/>
    </xf>
    <xf numFmtId="2" fontId="3" fillId="0" borderId="0" xfId="0" applyNumberFormat="1" applyFont="1" applyAlignment="1">
      <alignment vertical="top" wrapText="1"/>
    </xf>
    <xf numFmtId="2" fontId="4" fillId="2" borderId="1" xfId="0" applyNumberFormat="1" applyFont="1" applyFill="1" applyBorder="1" applyAlignment="1">
      <alignment horizontal="center" vertical="top" wrapText="1"/>
    </xf>
    <xf numFmtId="3" fontId="5" fillId="0" borderId="2" xfId="0" applyNumberFormat="1" applyFont="1" applyFill="1" applyBorder="1" applyAlignment="1">
      <alignment horizontal="center" vertical="center" wrapText="1"/>
    </xf>
    <xf numFmtId="0" fontId="6" fillId="0" borderId="2" xfId="0" applyFont="1" applyFill="1" applyBorder="1" applyAlignment="1">
      <alignment vertical="center" wrapText="1"/>
    </xf>
    <xf numFmtId="0" fontId="5" fillId="0" borderId="3"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0" xfId="0" applyFont="1" applyFill="1" applyAlignment="1">
      <alignment horizontal="center" vertical="center" wrapText="1"/>
    </xf>
    <xf numFmtId="0" fontId="7" fillId="0" borderId="7"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5" fillId="0" borderId="0" xfId="0" applyFont="1" applyFill="1" applyAlignment="1">
      <alignment horizontal="left" vertical="center" wrapText="1"/>
    </xf>
    <xf numFmtId="0" fontId="7"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5" fillId="0" borderId="2" xfId="0" applyFont="1" applyFill="1" applyBorder="1" applyAlignment="1">
      <alignment horizontal="justify" vertical="center"/>
    </xf>
    <xf numFmtId="0" fontId="5" fillId="0" borderId="0" xfId="0" applyFont="1" applyAlignment="1">
      <alignment horizontal="center" vertical="center"/>
    </xf>
    <xf numFmtId="0" fontId="5" fillId="0" borderId="0" xfId="0" applyFont="1" applyAlignment="1">
      <alignment horizontal="justify"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2" xfId="0" applyFont="1" applyFill="1" applyBorder="1" applyAlignment="1">
      <alignment horizontal="center" vertical="center"/>
    </xf>
    <xf numFmtId="0" fontId="7" fillId="0" borderId="2" xfId="0" applyFont="1" applyFill="1" applyBorder="1" applyAlignment="1">
      <alignment horizontal="justify" vertical="center" wrapText="1"/>
    </xf>
    <xf numFmtId="0" fontId="6" fillId="2" borderId="2" xfId="0" applyFont="1" applyFill="1" applyBorder="1" applyAlignment="1">
      <alignment horizontal="justify" vertical="center" wrapText="1"/>
    </xf>
    <xf numFmtId="0" fontId="6" fillId="2" borderId="2" xfId="0" applyFont="1" applyFill="1" applyBorder="1" applyAlignment="1">
      <alignment horizontal="center" vertical="center" wrapText="1"/>
    </xf>
    <xf numFmtId="0" fontId="5" fillId="2" borderId="2" xfId="0" applyFont="1" applyFill="1" applyBorder="1" applyAlignment="1">
      <alignment horizontal="justify"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4" fontId="6"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0" xfId="0" applyFont="1" applyFill="1" applyAlignment="1">
      <alignment horizontal="justify" vertical="center" wrapText="1"/>
    </xf>
    <xf numFmtId="0" fontId="0" fillId="0" borderId="0" xfId="0" applyFill="1" applyAlignment="1">
      <alignment horizontal="center" vertical="top" wrapText="1"/>
    </xf>
    <xf numFmtId="0" fontId="6" fillId="0" borderId="2" xfId="0" applyFont="1" applyFill="1" applyBorder="1" applyAlignment="1">
      <alignment horizontal="justify" vertical="center" wrapText="1"/>
    </xf>
    <xf numFmtId="0" fontId="7" fillId="0" borderId="3" xfId="0" applyFont="1" applyFill="1" applyBorder="1" applyAlignment="1">
      <alignment horizontal="justify" vertical="center" wrapText="1"/>
    </xf>
    <xf numFmtId="0" fontId="7" fillId="0" borderId="0" xfId="0" applyFont="1" applyFill="1" applyAlignment="1">
      <alignment horizontal="justify" vertical="center" wrapText="1"/>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0" xfId="0" applyFont="1" applyFill="1" applyAlignment="1">
      <alignment horizontal="center" vertical="center"/>
    </xf>
    <xf numFmtId="0" fontId="7" fillId="0" borderId="0" xfId="0" applyFont="1" applyFill="1" applyAlignment="1">
      <alignment horizontal="center" vertical="center" wrapText="1"/>
    </xf>
    <xf numFmtId="0" fontId="7" fillId="2" borderId="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5" fillId="3" borderId="31" xfId="8" applyFont="1" applyFill="1" applyBorder="1" applyAlignment="1">
      <alignment horizontal="left" vertical="center" wrapText="1"/>
    </xf>
    <xf numFmtId="0" fontId="5" fillId="3" borderId="12" xfId="8" applyFont="1" applyFill="1" applyBorder="1" applyAlignment="1">
      <alignment horizontal="left" vertical="center" wrapText="1"/>
    </xf>
    <xf numFmtId="0" fontId="5" fillId="3" borderId="31" xfId="8" applyFont="1" applyFill="1" applyBorder="1" applyAlignment="1">
      <alignment horizontal="justify" vertical="center" wrapText="1"/>
    </xf>
    <xf numFmtId="0" fontId="5" fillId="3" borderId="12" xfId="8" applyFont="1" applyFill="1" applyBorder="1" applyAlignment="1">
      <alignment horizontal="justify" vertical="center" wrapText="1"/>
    </xf>
    <xf numFmtId="0" fontId="5" fillId="3" borderId="31" xfId="8" applyFont="1" applyFill="1" applyBorder="1" applyAlignment="1">
      <alignment horizontal="center" vertical="center" wrapText="1"/>
    </xf>
    <xf numFmtId="0" fontId="5" fillId="3" borderId="12" xfId="8" applyFont="1" applyFill="1" applyBorder="1" applyAlignment="1">
      <alignment horizontal="center" vertical="center" wrapText="1"/>
    </xf>
    <xf numFmtId="0" fontId="5" fillId="3" borderId="77" xfId="8" applyFont="1" applyFill="1" applyBorder="1" applyAlignment="1">
      <alignment horizontal="justify" vertical="center" wrapText="1"/>
    </xf>
    <xf numFmtId="0" fontId="5" fillId="3" borderId="13" xfId="8" applyFont="1" applyFill="1" applyBorder="1" applyAlignment="1">
      <alignment horizontal="justify" vertical="center" wrapText="1"/>
    </xf>
    <xf numFmtId="0" fontId="7" fillId="0" borderId="2" xfId="0" applyFont="1" applyBorder="1" applyAlignment="1">
      <alignment horizontal="justify" vertical="center" wrapText="1"/>
    </xf>
    <xf numFmtId="3" fontId="7" fillId="0" borderId="2" xfId="0" applyNumberFormat="1" applyFont="1" applyBorder="1" applyAlignment="1">
      <alignment horizontal="center" vertical="center" wrapText="1"/>
    </xf>
    <xf numFmtId="0" fontId="5" fillId="3" borderId="33" xfId="8" applyFont="1" applyFill="1" applyBorder="1" applyAlignment="1">
      <alignment horizontal="center" vertical="center" wrapText="1"/>
    </xf>
    <xf numFmtId="0" fontId="5" fillId="3" borderId="34" xfId="8" applyFont="1" applyFill="1" applyBorder="1" applyAlignment="1">
      <alignment horizontal="center" vertical="center" wrapText="1"/>
    </xf>
    <xf numFmtId="0" fontId="5" fillId="3" borderId="77" xfId="8" applyFont="1" applyFill="1" applyBorder="1" applyAlignment="1">
      <alignment horizontal="center" vertical="center" wrapText="1"/>
    </xf>
    <xf numFmtId="0" fontId="5" fillId="3" borderId="50" xfId="8" applyFont="1" applyFill="1" applyBorder="1" applyAlignment="1">
      <alignment horizontal="center" vertical="center" wrapText="1"/>
    </xf>
    <xf numFmtId="0" fontId="5" fillId="3" borderId="72" xfId="8" applyFont="1" applyFill="1" applyBorder="1" applyAlignment="1">
      <alignment horizontal="center" vertical="center" wrapText="1"/>
    </xf>
    <xf numFmtId="0" fontId="7" fillId="0" borderId="2" xfId="0" applyFont="1" applyBorder="1" applyAlignment="1">
      <alignment horizontal="left" vertical="center" wrapText="1"/>
    </xf>
    <xf numFmtId="3" fontId="7" fillId="0" borderId="2" xfId="0" applyNumberFormat="1" applyFont="1" applyBorder="1" applyAlignment="1">
      <alignment horizontal="center" vertical="center"/>
    </xf>
    <xf numFmtId="0" fontId="8" fillId="0" borderId="2" xfId="0" applyFont="1" applyFill="1" applyBorder="1" applyAlignment="1">
      <alignment horizontal="justify" vertical="center" wrapText="1"/>
    </xf>
    <xf numFmtId="0" fontId="9" fillId="0" borderId="2" xfId="1" applyFont="1" applyFill="1" applyBorder="1" applyAlignment="1">
      <alignment horizontal="center" vertical="center" wrapText="1"/>
    </xf>
    <xf numFmtId="0" fontId="5" fillId="0" borderId="2" xfId="1" applyFont="1" applyFill="1" applyBorder="1" applyAlignment="1">
      <alignment horizontal="left" vertical="center" wrapText="1"/>
    </xf>
    <xf numFmtId="3" fontId="5" fillId="0" borderId="2" xfId="0" applyNumberFormat="1" applyFont="1" applyFill="1" applyBorder="1" applyAlignment="1">
      <alignment horizontal="center" vertical="center"/>
    </xf>
    <xf numFmtId="0" fontId="11" fillId="0" borderId="2" xfId="0" applyFont="1" applyFill="1" applyBorder="1" applyAlignment="1">
      <alignment horizontal="left" vertical="center" wrapText="1"/>
    </xf>
    <xf numFmtId="0" fontId="11" fillId="0" borderId="2" xfId="0" applyFont="1" applyFill="1" applyBorder="1" applyAlignment="1">
      <alignment horizontal="justify"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25" fillId="0" borderId="2" xfId="0" applyFont="1" applyFill="1" applyBorder="1" applyAlignment="1">
      <alignment horizontal="left" vertical="center" wrapText="1"/>
    </xf>
    <xf numFmtId="0" fontId="25" fillId="0" borderId="2" xfId="0" applyFont="1" applyFill="1" applyBorder="1" applyAlignment="1">
      <alignment horizontal="justify" vertical="center" wrapText="1"/>
    </xf>
    <xf numFmtId="0" fontId="25" fillId="0" borderId="2" xfId="0" applyFont="1" applyFill="1" applyBorder="1" applyAlignment="1">
      <alignment horizontal="center" vertical="center" wrapText="1"/>
    </xf>
    <xf numFmtId="1" fontId="5" fillId="0" borderId="2" xfId="0" applyNumberFormat="1"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1" fontId="14" fillId="0" borderId="2" xfId="0" applyNumberFormat="1" applyFont="1" applyFill="1" applyBorder="1" applyAlignment="1">
      <alignment horizontal="center" vertical="center" wrapText="1"/>
    </xf>
    <xf numFmtId="0" fontId="25" fillId="0" borderId="2" xfId="0" applyFont="1" applyFill="1" applyBorder="1" applyAlignment="1">
      <alignment horizontal="center" vertical="center"/>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6" fillId="0" borderId="2" xfId="0" applyFont="1" applyFill="1" applyBorder="1" applyAlignment="1">
      <alignment horizontal="justify" vertical="center"/>
    </xf>
    <xf numFmtId="0" fontId="5" fillId="3" borderId="33" xfId="8" applyFont="1" applyFill="1" applyBorder="1" applyAlignment="1">
      <alignment horizontal="left" vertical="center" wrapText="1"/>
    </xf>
    <xf numFmtId="0" fontId="5" fillId="3" borderId="34" xfId="8" applyFont="1" applyFill="1" applyBorder="1" applyAlignment="1">
      <alignment horizontal="left"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3" xfId="8" applyFont="1" applyBorder="1" applyAlignment="1">
      <alignment horizontal="center" vertical="center" wrapText="1"/>
    </xf>
    <xf numFmtId="0" fontId="5" fillId="0" borderId="2" xfId="8" applyFont="1" applyBorder="1" applyAlignment="1">
      <alignment horizontal="center" vertical="center" wrapText="1"/>
    </xf>
    <xf numFmtId="0" fontId="6" fillId="0" borderId="2" xfId="0" applyFont="1" applyBorder="1" applyAlignment="1">
      <alignment horizontal="center" vertical="center"/>
    </xf>
    <xf numFmtId="0" fontId="5"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0" xfId="0" applyFont="1" applyAlignment="1">
      <alignment horizontal="center" vertical="center" wrapText="1"/>
    </xf>
    <xf numFmtId="0" fontId="5" fillId="3"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justify" vertical="center" wrapText="1"/>
    </xf>
    <xf numFmtId="0" fontId="5" fillId="3" borderId="2" xfId="0" applyFont="1" applyFill="1" applyBorder="1" applyAlignment="1">
      <alignment horizontal="justify" vertical="center" wrapText="1"/>
    </xf>
    <xf numFmtId="0" fontId="6" fillId="2" borderId="15" xfId="0" applyFont="1" applyFill="1" applyBorder="1" applyAlignment="1">
      <alignment horizontal="center" vertical="center"/>
    </xf>
    <xf numFmtId="0" fontId="6" fillId="2" borderId="26" xfId="0" applyFont="1" applyFill="1" applyBorder="1" applyAlignment="1">
      <alignment horizontal="center" vertical="center"/>
    </xf>
    <xf numFmtId="0" fontId="5" fillId="0" borderId="17"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16" xfId="0" applyFont="1" applyFill="1" applyBorder="1" applyAlignment="1">
      <alignment horizontal="justify" vertical="center" wrapText="1"/>
    </xf>
    <xf numFmtId="0" fontId="5" fillId="0" borderId="20" xfId="0" applyFont="1" applyFill="1" applyBorder="1" applyAlignment="1">
      <alignment horizontal="justify" vertical="center" wrapText="1"/>
    </xf>
    <xf numFmtId="0" fontId="5" fillId="0" borderId="18" xfId="0" applyFont="1" applyFill="1" applyBorder="1" applyAlignment="1">
      <alignment horizontal="justify" vertical="center" wrapText="1"/>
    </xf>
    <xf numFmtId="0" fontId="28" fillId="0" borderId="19" xfId="0" applyFont="1" applyFill="1" applyBorder="1" applyAlignment="1">
      <alignment horizontal="center" vertical="center" wrapText="1"/>
    </xf>
    <xf numFmtId="0" fontId="28" fillId="0" borderId="22"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6" fillId="0" borderId="15"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27" xfId="0" applyFont="1" applyFill="1" applyBorder="1" applyAlignment="1">
      <alignment horizontal="center" vertical="center"/>
    </xf>
    <xf numFmtId="3" fontId="7" fillId="0" borderId="2" xfId="0" applyNumberFormat="1" applyFont="1" applyFill="1" applyBorder="1" applyAlignment="1">
      <alignment horizontal="center" vertical="center" wrapText="1"/>
    </xf>
    <xf numFmtId="0" fontId="7" fillId="0" borderId="3" xfId="0" applyFont="1" applyBorder="1" applyAlignment="1">
      <alignment horizontal="justify" vertical="center" wrapText="1"/>
    </xf>
    <xf numFmtId="0" fontId="7" fillId="0" borderId="7" xfId="0" applyFont="1" applyBorder="1" applyAlignment="1">
      <alignment horizontal="justify" vertical="center" wrapText="1"/>
    </xf>
    <xf numFmtId="0" fontId="7" fillId="0" borderId="8" xfId="0" applyFont="1" applyBorder="1" applyAlignment="1">
      <alignment horizontal="justify"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6" fillId="0" borderId="0" xfId="0" applyFont="1" applyFill="1" applyAlignment="1">
      <alignment horizontal="center" vertical="center" wrapText="1"/>
    </xf>
    <xf numFmtId="0" fontId="6" fillId="0" borderId="20"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5" fillId="0" borderId="16"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6" fillId="0" borderId="3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4" xfId="0" applyFont="1" applyFill="1" applyBorder="1" applyAlignment="1">
      <alignment horizontal="center" vertical="center" wrapText="1"/>
    </xf>
    <xf numFmtId="3" fontId="5" fillId="0" borderId="17" xfId="0" applyNumberFormat="1" applyFont="1" applyFill="1" applyBorder="1" applyAlignment="1">
      <alignment horizontal="center" vertical="center" wrapText="1"/>
    </xf>
    <xf numFmtId="3" fontId="5" fillId="0" borderId="21" xfId="0" applyNumberFormat="1" applyFont="1" applyFill="1" applyBorder="1" applyAlignment="1">
      <alignment horizontal="center" vertical="center" wrapText="1"/>
    </xf>
    <xf numFmtId="3" fontId="5" fillId="0" borderId="23" xfId="0" applyNumberFormat="1" applyFont="1" applyFill="1" applyBorder="1" applyAlignment="1">
      <alignment horizontal="center" vertical="center" wrapText="1"/>
    </xf>
    <xf numFmtId="4" fontId="5" fillId="0" borderId="17" xfId="0" applyNumberFormat="1" applyFont="1" applyFill="1" applyBorder="1" applyAlignment="1">
      <alignment horizontal="center" vertical="center" wrapText="1"/>
    </xf>
    <xf numFmtId="4" fontId="5" fillId="0" borderId="21" xfId="0" applyNumberFormat="1" applyFont="1" applyFill="1" applyBorder="1" applyAlignment="1">
      <alignment horizontal="center" vertical="center" wrapText="1"/>
    </xf>
    <xf numFmtId="4" fontId="5" fillId="0" borderId="23" xfId="0" applyNumberFormat="1"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0" borderId="48" xfId="0" applyFont="1" applyFill="1" applyBorder="1" applyAlignment="1">
      <alignment horizontal="center" vertical="center" wrapText="1"/>
    </xf>
    <xf numFmtId="4" fontId="6" fillId="0" borderId="17" xfId="0" applyNumberFormat="1" applyFont="1" applyFill="1" applyBorder="1" applyAlignment="1">
      <alignment horizontal="center" vertical="center" wrapText="1"/>
    </xf>
    <xf numFmtId="4" fontId="6" fillId="0" borderId="21" xfId="0" applyNumberFormat="1" applyFont="1" applyFill="1" applyBorder="1" applyAlignment="1">
      <alignment horizontal="center" vertical="center" wrapText="1"/>
    </xf>
    <xf numFmtId="4" fontId="6" fillId="0" borderId="23" xfId="0" applyNumberFormat="1"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3" xfId="0" applyFont="1" applyFill="1" applyBorder="1" applyAlignment="1">
      <alignment horizontal="justify" vertical="center" wrapText="1"/>
    </xf>
    <xf numFmtId="0" fontId="5" fillId="0" borderId="54" xfId="0" applyFont="1" applyFill="1" applyBorder="1" applyAlignment="1">
      <alignment horizontal="justify" vertical="center" wrapText="1"/>
    </xf>
    <xf numFmtId="0" fontId="5" fillId="0" borderId="55" xfId="0" applyFont="1" applyFill="1" applyBorder="1" applyAlignment="1">
      <alignment horizontal="justify" vertical="center" wrapText="1"/>
    </xf>
    <xf numFmtId="0" fontId="5" fillId="0" borderId="20"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36" xfId="0" applyFont="1" applyFill="1" applyBorder="1" applyAlignment="1">
      <alignment horizontal="justify" vertical="center" wrapText="1"/>
    </xf>
    <xf numFmtId="0" fontId="5" fillId="0" borderId="46" xfId="0" applyFont="1" applyFill="1" applyBorder="1" applyAlignment="1">
      <alignment horizontal="justify" vertical="center" wrapText="1"/>
    </xf>
    <xf numFmtId="0" fontId="5" fillId="0" borderId="48" xfId="0" applyFont="1" applyFill="1" applyBorder="1" applyAlignment="1">
      <alignment horizontal="justify" vertical="center" wrapText="1"/>
    </xf>
    <xf numFmtId="0" fontId="6" fillId="0" borderId="0" xfId="0" applyFont="1" applyFill="1" applyBorder="1" applyAlignment="1">
      <alignment horizontal="center" vertical="center" wrapText="1"/>
    </xf>
    <xf numFmtId="0" fontId="7" fillId="0" borderId="17" xfId="0" applyFont="1" applyFill="1" applyBorder="1" applyAlignment="1">
      <alignment horizontal="left" vertical="center" wrapText="1"/>
    </xf>
    <xf numFmtId="0" fontId="7" fillId="0" borderId="21" xfId="0" applyFont="1" applyFill="1" applyBorder="1" applyAlignment="1">
      <alignment horizontal="left" vertical="center"/>
    </xf>
    <xf numFmtId="0" fontId="7" fillId="0" borderId="23" xfId="0" applyFont="1" applyFill="1" applyBorder="1" applyAlignment="1">
      <alignment horizontal="left" vertical="center"/>
    </xf>
    <xf numFmtId="0" fontId="7" fillId="0" borderId="17"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17"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2" xfId="0" applyFont="1" applyFill="1" applyBorder="1" applyAlignment="1">
      <alignment horizontal="center" vertical="center"/>
    </xf>
    <xf numFmtId="0" fontId="7" fillId="0" borderId="24" xfId="0" applyFont="1" applyFill="1" applyBorder="1" applyAlignment="1">
      <alignment horizontal="center" vertical="center"/>
    </xf>
    <xf numFmtId="0" fontId="5" fillId="0" borderId="14" xfId="0" applyFont="1" applyFill="1" applyBorder="1" applyAlignment="1">
      <alignment horizontal="center" vertical="center" wrapText="1"/>
    </xf>
    <xf numFmtId="0" fontId="5" fillId="0" borderId="56" xfId="0" applyFont="1" applyFill="1" applyBorder="1" applyAlignment="1">
      <alignment horizontal="center" vertical="center" wrapText="1"/>
    </xf>
    <xf numFmtId="0" fontId="5" fillId="0" borderId="31" xfId="0" applyFont="1" applyFill="1" applyBorder="1" applyAlignment="1">
      <alignment horizontal="justify" vertical="center" wrapText="1"/>
    </xf>
    <xf numFmtId="0" fontId="5" fillId="0" borderId="33" xfId="0" applyFont="1" applyFill="1" applyBorder="1" applyAlignment="1">
      <alignment horizontal="justify" vertical="center" wrapText="1"/>
    </xf>
    <xf numFmtId="0" fontId="5" fillId="0" borderId="57" xfId="0" applyFont="1" applyFill="1" applyBorder="1" applyAlignment="1">
      <alignment horizontal="justify" vertical="center" wrapText="1"/>
    </xf>
    <xf numFmtId="0" fontId="5" fillId="0" borderId="3"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0" xfId="0" applyFont="1" applyFill="1" applyAlignment="1">
      <alignment horizontal="center" vertical="center"/>
    </xf>
    <xf numFmtId="0" fontId="5" fillId="0" borderId="8" xfId="0" applyFont="1" applyFill="1" applyBorder="1" applyAlignment="1">
      <alignment horizontal="center" vertical="center"/>
    </xf>
    <xf numFmtId="0" fontId="5" fillId="0" borderId="35"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3" xfId="0" applyFont="1" applyFill="1" applyBorder="1" applyAlignment="1">
      <alignment horizontal="justify" vertical="center"/>
    </xf>
    <xf numFmtId="0" fontId="5" fillId="0" borderId="7" xfId="0" applyFont="1" applyFill="1" applyBorder="1" applyAlignment="1">
      <alignment horizontal="justify" vertical="center"/>
    </xf>
    <xf numFmtId="0" fontId="5" fillId="0" borderId="8" xfId="0" applyFont="1" applyFill="1" applyBorder="1" applyAlignment="1">
      <alignment horizontal="justify" vertical="center"/>
    </xf>
    <xf numFmtId="0" fontId="5" fillId="0" borderId="34" xfId="0" applyFont="1" applyFill="1" applyBorder="1" applyAlignment="1">
      <alignment horizontal="justify" vertical="center" wrapText="1"/>
    </xf>
    <xf numFmtId="0" fontId="5" fillId="0" borderId="17"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16" xfId="0" applyFont="1" applyFill="1" applyBorder="1" applyAlignment="1">
      <alignment horizontal="center" vertical="center" wrapText="1"/>
    </xf>
    <xf numFmtId="0" fontId="5" fillId="0" borderId="31" xfId="0" applyFont="1" applyFill="1" applyBorder="1" applyAlignment="1">
      <alignment horizontal="justify" vertical="center"/>
    </xf>
    <xf numFmtId="0" fontId="5" fillId="0" borderId="33" xfId="0" applyFont="1" applyFill="1" applyBorder="1" applyAlignment="1">
      <alignment horizontal="justify" vertical="center"/>
    </xf>
    <xf numFmtId="0" fontId="5" fillId="0" borderId="58" xfId="0" applyFont="1" applyFill="1" applyBorder="1" applyAlignment="1">
      <alignment horizontal="justify" vertical="center"/>
    </xf>
    <xf numFmtId="0" fontId="5" fillId="0" borderId="60" xfId="0" applyFont="1" applyFill="1" applyBorder="1" applyAlignment="1">
      <alignment horizontal="justify" vertical="center"/>
    </xf>
    <xf numFmtId="0" fontId="5" fillId="0" borderId="62" xfId="0" applyFont="1" applyFill="1" applyBorder="1" applyAlignment="1">
      <alignment horizontal="justify" vertical="center"/>
    </xf>
    <xf numFmtId="0" fontId="5" fillId="0" borderId="28"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62"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0" borderId="61"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5" fillId="0" borderId="58" xfId="0" applyFont="1" applyFill="1" applyBorder="1" applyAlignment="1">
      <alignment horizontal="center" vertical="center"/>
    </xf>
    <xf numFmtId="0" fontId="5" fillId="0" borderId="62" xfId="0" applyFont="1" applyFill="1" applyBorder="1" applyAlignment="1">
      <alignment horizontal="center" vertical="center"/>
    </xf>
    <xf numFmtId="0" fontId="12" fillId="0" borderId="19"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12" fillId="0" borderId="24" xfId="0" applyFont="1" applyFill="1" applyBorder="1" applyAlignment="1">
      <alignment horizontal="center" vertical="center" wrapText="1"/>
    </xf>
    <xf numFmtId="0" fontId="5" fillId="0" borderId="60" xfId="0" applyFont="1" applyFill="1" applyBorder="1" applyAlignment="1">
      <alignment horizontal="center" vertical="center"/>
    </xf>
    <xf numFmtId="0" fontId="12" fillId="0" borderId="0" xfId="0" applyFont="1" applyFill="1" applyAlignment="1">
      <alignment horizontal="center" vertical="center" wrapText="1"/>
    </xf>
    <xf numFmtId="0" fontId="5" fillId="0" borderId="17" xfId="0" applyFont="1" applyFill="1" applyBorder="1" applyAlignment="1">
      <alignment horizontal="justify" vertical="center" wrapText="1"/>
    </xf>
    <xf numFmtId="0" fontId="5" fillId="0" borderId="21" xfId="0" applyFont="1" applyFill="1" applyBorder="1" applyAlignment="1">
      <alignment horizontal="justify" vertical="center" wrapText="1"/>
    </xf>
    <xf numFmtId="0" fontId="5" fillId="0" borderId="23" xfId="0" applyFont="1" applyFill="1" applyBorder="1" applyAlignment="1">
      <alignment horizontal="justify" vertical="center" wrapText="1"/>
    </xf>
    <xf numFmtId="164" fontId="5" fillId="0" borderId="17" xfId="0" applyNumberFormat="1" applyFont="1" applyFill="1" applyBorder="1" applyAlignment="1">
      <alignment horizontal="center" vertical="center" wrapText="1"/>
    </xf>
    <xf numFmtId="164" fontId="5" fillId="0" borderId="21" xfId="0" applyNumberFormat="1" applyFont="1" applyFill="1" applyBorder="1" applyAlignment="1">
      <alignment horizontal="center" vertical="center" wrapText="1"/>
    </xf>
    <xf numFmtId="164" fontId="5" fillId="0" borderId="23" xfId="0" applyNumberFormat="1" applyFont="1" applyFill="1" applyBorder="1" applyAlignment="1">
      <alignment horizontal="center" vertical="center" wrapText="1"/>
    </xf>
    <xf numFmtId="0" fontId="6" fillId="0" borderId="18"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4" xfId="0" applyFont="1" applyFill="1" applyBorder="1" applyAlignment="1">
      <alignment horizontal="center" vertical="center"/>
    </xf>
    <xf numFmtId="0" fontId="5" fillId="0" borderId="78" xfId="0" applyFont="1" applyFill="1" applyBorder="1" applyAlignment="1">
      <alignment horizontal="center" vertical="center" wrapText="1"/>
    </xf>
    <xf numFmtId="0" fontId="5" fillId="0" borderId="79" xfId="0" applyFont="1" applyFill="1" applyBorder="1" applyAlignment="1">
      <alignment horizontal="center" vertical="center" wrapText="1"/>
    </xf>
    <xf numFmtId="0" fontId="5" fillId="0" borderId="19"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3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67"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5" fillId="0" borderId="65" xfId="0" applyFont="1" applyFill="1" applyBorder="1" applyAlignment="1">
      <alignment horizontal="center" vertical="center" wrapText="1"/>
    </xf>
    <xf numFmtId="0" fontId="5" fillId="0" borderId="69"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65" xfId="0" applyFont="1" applyFill="1" applyBorder="1" applyAlignment="1">
      <alignment horizontal="justify" vertical="center" wrapText="1"/>
    </xf>
    <xf numFmtId="0" fontId="5" fillId="0" borderId="64" xfId="0" applyFont="1" applyFill="1" applyBorder="1" applyAlignment="1">
      <alignment horizontal="justify" vertical="center" wrapText="1"/>
    </xf>
    <xf numFmtId="0" fontId="5" fillId="0" borderId="64" xfId="0" applyFont="1" applyFill="1" applyBorder="1" applyAlignment="1">
      <alignment horizontal="center" vertical="center" wrapText="1"/>
    </xf>
    <xf numFmtId="3" fontId="5" fillId="0" borderId="65" xfId="0" applyNumberFormat="1" applyFont="1" applyFill="1" applyBorder="1" applyAlignment="1">
      <alignment horizontal="center" vertical="center" wrapText="1"/>
    </xf>
    <xf numFmtId="3" fontId="5" fillId="0" borderId="64" xfId="0" applyNumberFormat="1" applyFont="1" applyFill="1" applyBorder="1" applyAlignment="1">
      <alignment horizontal="center" vertical="center" wrapText="1"/>
    </xf>
    <xf numFmtId="0" fontId="6" fillId="0" borderId="17" xfId="0" applyFont="1" applyFill="1" applyBorder="1" applyAlignment="1">
      <alignment horizontal="justify" vertical="center" wrapText="1"/>
    </xf>
    <xf numFmtId="0" fontId="6" fillId="0" borderId="23" xfId="0" applyFont="1" applyFill="1" applyBorder="1" applyAlignment="1">
      <alignment horizontal="justify" vertical="center" wrapText="1"/>
    </xf>
    <xf numFmtId="164" fontId="6" fillId="0" borderId="17" xfId="0" applyNumberFormat="1" applyFont="1" applyFill="1" applyBorder="1" applyAlignment="1">
      <alignment horizontal="center" vertical="center" wrapText="1"/>
    </xf>
    <xf numFmtId="0" fontId="7" fillId="0" borderId="37" xfId="0" applyFont="1" applyFill="1" applyBorder="1" applyAlignment="1">
      <alignment horizontal="left" vertical="center" wrapText="1"/>
    </xf>
    <xf numFmtId="0" fontId="7" fillId="0" borderId="37" xfId="0" applyFont="1" applyFill="1" applyBorder="1" applyAlignment="1">
      <alignment horizontal="left" vertical="center"/>
    </xf>
    <xf numFmtId="0" fontId="7" fillId="0" borderId="37" xfId="0" applyFont="1" applyFill="1" applyBorder="1" applyAlignment="1">
      <alignment horizontal="center" vertical="center"/>
    </xf>
    <xf numFmtId="0" fontId="7" fillId="0" borderId="37" xfId="0" applyFont="1" applyFill="1" applyBorder="1" applyAlignment="1">
      <alignment horizontal="center" vertical="center" wrapText="1"/>
    </xf>
    <xf numFmtId="0" fontId="5" fillId="0" borderId="37" xfId="0" applyFont="1" applyFill="1" applyBorder="1" applyAlignment="1">
      <alignment horizontal="justify" vertical="center" wrapText="1"/>
    </xf>
    <xf numFmtId="0" fontId="5" fillId="0" borderId="37" xfId="0" applyFont="1" applyFill="1" applyBorder="1" applyAlignment="1">
      <alignment horizontal="center" vertical="center" wrapText="1"/>
    </xf>
    <xf numFmtId="0" fontId="5" fillId="0" borderId="37" xfId="0" applyFont="1" applyFill="1" applyBorder="1" applyAlignment="1">
      <alignment horizontal="center" vertical="center"/>
    </xf>
    <xf numFmtId="0" fontId="5" fillId="0" borderId="37" xfId="0" applyFont="1" applyFill="1" applyBorder="1" applyAlignment="1">
      <alignment horizontal="justify" vertical="center"/>
    </xf>
    <xf numFmtId="0" fontId="5" fillId="0" borderId="65" xfId="0" applyFont="1" applyFill="1" applyBorder="1" applyAlignment="1">
      <alignment horizontal="center" vertical="center"/>
    </xf>
    <xf numFmtId="0" fontId="5" fillId="0" borderId="64" xfId="0" applyFont="1" applyFill="1" applyBorder="1" applyAlignment="1">
      <alignment horizontal="center" vertical="center"/>
    </xf>
    <xf numFmtId="0" fontId="28" fillId="0" borderId="17"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8" fillId="0" borderId="23" xfId="0" applyFont="1" applyFill="1" applyBorder="1" applyAlignment="1">
      <alignment horizontal="center" vertical="center" wrapText="1"/>
    </xf>
    <xf numFmtId="0" fontId="7" fillId="0" borderId="16"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22" xfId="0" applyFont="1" applyFill="1" applyBorder="1" applyAlignment="1">
      <alignment horizontal="left" vertical="center" wrapText="1"/>
    </xf>
    <xf numFmtId="0" fontId="7" fillId="0" borderId="24" xfId="0" applyFont="1" applyFill="1" applyBorder="1" applyAlignment="1">
      <alignment horizontal="left" vertical="center" wrapText="1"/>
    </xf>
    <xf numFmtId="0" fontId="5" fillId="0" borderId="19" xfId="0" applyFont="1" applyFill="1" applyBorder="1" applyAlignment="1">
      <alignment horizontal="center" vertical="top" wrapText="1"/>
    </xf>
    <xf numFmtId="0" fontId="5" fillId="0" borderId="22" xfId="0" applyFont="1" applyFill="1" applyBorder="1" applyAlignment="1">
      <alignment horizontal="center" vertical="top" wrapText="1"/>
    </xf>
    <xf numFmtId="0" fontId="5" fillId="0" borderId="24" xfId="0" applyFont="1" applyFill="1" applyBorder="1" applyAlignment="1">
      <alignment horizontal="center" vertical="top" wrapText="1"/>
    </xf>
    <xf numFmtId="0" fontId="7" fillId="0" borderId="17" xfId="0" applyFont="1" applyFill="1" applyBorder="1" applyAlignment="1">
      <alignment horizontal="center" wrapText="1"/>
    </xf>
    <xf numFmtId="0" fontId="7" fillId="0" borderId="21" xfId="0" applyFont="1" applyFill="1" applyBorder="1" applyAlignment="1">
      <alignment horizontal="center" wrapText="1"/>
    </xf>
    <xf numFmtId="0" fontId="7" fillId="0" borderId="19" xfId="0" applyFont="1" applyFill="1" applyBorder="1" applyAlignment="1">
      <alignment horizontal="left" wrapText="1"/>
    </xf>
    <xf numFmtId="0" fontId="7" fillId="0" borderId="22" xfId="0" applyFont="1" applyFill="1" applyBorder="1" applyAlignment="1">
      <alignment horizontal="left" wrapText="1"/>
    </xf>
    <xf numFmtId="0" fontId="7" fillId="0" borderId="24" xfId="0" applyFont="1" applyFill="1" applyBorder="1" applyAlignment="1">
      <alignment horizontal="left" wrapText="1"/>
    </xf>
    <xf numFmtId="0" fontId="7" fillId="0" borderId="17" xfId="0" applyFont="1" applyFill="1" applyBorder="1" applyAlignment="1">
      <alignment horizontal="center"/>
    </xf>
    <xf numFmtId="0" fontId="7" fillId="0" borderId="21" xfId="0" applyFont="1" applyFill="1" applyBorder="1" applyAlignment="1">
      <alignment horizontal="center"/>
    </xf>
    <xf numFmtId="0" fontId="7" fillId="0" borderId="23" xfId="0" applyFont="1" applyFill="1" applyBorder="1" applyAlignment="1">
      <alignment horizontal="center"/>
    </xf>
    <xf numFmtId="14" fontId="5" fillId="0" borderId="17" xfId="0" applyNumberFormat="1" applyFont="1" applyFill="1" applyBorder="1" applyAlignment="1">
      <alignment horizontal="center" vertical="center" wrapText="1"/>
    </xf>
    <xf numFmtId="14" fontId="5" fillId="0" borderId="21" xfId="0" applyNumberFormat="1" applyFont="1" applyFill="1" applyBorder="1" applyAlignment="1">
      <alignment horizontal="center" vertical="center" wrapText="1"/>
    </xf>
    <xf numFmtId="14" fontId="5" fillId="0" borderId="23" xfId="0" applyNumberFormat="1" applyFont="1" applyFill="1" applyBorder="1" applyAlignment="1">
      <alignment horizontal="center" vertical="center" wrapText="1"/>
    </xf>
    <xf numFmtId="164" fontId="5" fillId="0" borderId="37" xfId="0" applyNumberFormat="1" applyFont="1" applyFill="1" applyBorder="1" applyAlignment="1">
      <alignment horizontal="center" vertical="center" wrapText="1"/>
    </xf>
    <xf numFmtId="0" fontId="5" fillId="0" borderId="76"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65" xfId="0" applyFont="1" applyFill="1" applyBorder="1" applyAlignment="1">
      <alignment horizontal="justify" vertical="center"/>
    </xf>
    <xf numFmtId="0" fontId="5" fillId="0" borderId="64" xfId="0" applyFont="1" applyFill="1" applyBorder="1" applyAlignment="1">
      <alignment horizontal="justify" vertical="center"/>
    </xf>
    <xf numFmtId="0" fontId="5" fillId="0" borderId="29"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28" fillId="0" borderId="16"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5" fillId="0" borderId="65"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69" xfId="0" applyFont="1" applyBorder="1" applyAlignment="1">
      <alignment horizontal="center" vertical="center" wrapText="1"/>
    </xf>
    <xf numFmtId="0" fontId="5" fillId="0" borderId="6" xfId="0" applyFont="1" applyBorder="1" applyAlignment="1">
      <alignment horizontal="center" vertical="center" wrapText="1"/>
    </xf>
    <xf numFmtId="0" fontId="7" fillId="2" borderId="7" xfId="0" applyFont="1" applyFill="1" applyBorder="1" applyAlignment="1">
      <alignment horizontal="center" vertical="center" wrapText="1"/>
    </xf>
    <xf numFmtId="0" fontId="0" fillId="0" borderId="7" xfId="0" applyFill="1" applyBorder="1" applyAlignment="1">
      <alignment horizontal="center" vertical="center" wrapText="1"/>
    </xf>
    <xf numFmtId="0" fontId="10" fillId="0" borderId="0" xfId="0" applyFont="1" applyFill="1" applyAlignment="1">
      <alignment horizontal="center" vertical="center" wrapText="1"/>
    </xf>
    <xf numFmtId="0" fontId="0" fillId="0" borderId="0" xfId="0" applyFill="1" applyAlignment="1">
      <alignment horizontal="center" vertical="center" wrapText="1"/>
    </xf>
    <xf numFmtId="0" fontId="7" fillId="0" borderId="36" xfId="0" applyFont="1" applyFill="1" applyBorder="1" applyAlignment="1">
      <alignment horizontal="center" vertical="center" wrapText="1"/>
    </xf>
    <xf numFmtId="3" fontId="6" fillId="0" borderId="2" xfId="0" applyNumberFormat="1" applyFont="1" applyFill="1" applyBorder="1" applyAlignment="1">
      <alignment horizontal="center" vertical="center" wrapText="1"/>
    </xf>
    <xf numFmtId="3" fontId="5" fillId="0" borderId="3" xfId="0" applyNumberFormat="1" applyFont="1" applyFill="1" applyBorder="1" applyAlignment="1">
      <alignment horizontal="center" vertical="center" wrapText="1"/>
    </xf>
    <xf numFmtId="3" fontId="5" fillId="0" borderId="0" xfId="0" applyNumberFormat="1" applyFont="1" applyFill="1" applyAlignment="1">
      <alignment horizontal="center" vertical="center" wrapText="1"/>
    </xf>
    <xf numFmtId="0" fontId="6"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3" xfId="2" applyFont="1" applyFill="1" applyBorder="1" applyAlignment="1">
      <alignment horizontal="left" vertical="center" wrapText="1"/>
    </xf>
    <xf numFmtId="0" fontId="7" fillId="0" borderId="7" xfId="2" applyFont="1" applyFill="1" applyBorder="1" applyAlignment="1">
      <alignment horizontal="left" vertical="center" wrapText="1"/>
    </xf>
    <xf numFmtId="0" fontId="7" fillId="0" borderId="8" xfId="2" applyFont="1" applyFill="1" applyBorder="1" applyAlignment="1">
      <alignment horizontal="left" vertical="center" wrapText="1"/>
    </xf>
    <xf numFmtId="0" fontId="7" fillId="0" borderId="3" xfId="2" applyFont="1" applyFill="1" applyBorder="1" applyAlignment="1">
      <alignment horizontal="center" vertical="center" wrapText="1"/>
    </xf>
    <xf numFmtId="0" fontId="7" fillId="0" borderId="2"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0" xfId="0" applyFont="1" applyFill="1" applyAlignment="1">
      <alignment horizontal="center" wrapText="1"/>
    </xf>
    <xf numFmtId="0" fontId="7" fillId="0" borderId="3" xfId="0" applyFont="1" applyFill="1" applyBorder="1" applyAlignment="1">
      <alignment horizontal="center" wrapText="1"/>
    </xf>
    <xf numFmtId="0" fontId="7" fillId="0" borderId="7" xfId="0" applyFont="1" applyFill="1" applyBorder="1" applyAlignment="1">
      <alignment horizontal="center" wrapText="1"/>
    </xf>
    <xf numFmtId="0" fontId="7" fillId="0" borderId="8" xfId="0" applyFont="1" applyFill="1" applyBorder="1" applyAlignment="1">
      <alignment horizontal="center" wrapText="1"/>
    </xf>
    <xf numFmtId="0" fontId="7" fillId="0" borderId="3" xfId="0" applyFont="1" applyBorder="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7" fillId="0" borderId="8"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0" borderId="39" xfId="0"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45" xfId="0" applyFont="1" applyFill="1" applyBorder="1" applyAlignment="1">
      <alignment horizontal="center" vertical="center" wrapText="1"/>
    </xf>
    <xf numFmtId="0" fontId="5" fillId="0" borderId="5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71"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14" xfId="0" applyFont="1" applyFill="1" applyBorder="1" applyAlignment="1">
      <alignment horizontal="justify" vertical="center" wrapText="1"/>
    </xf>
    <xf numFmtId="0" fontId="5" fillId="0" borderId="44" xfId="0" applyFont="1" applyFill="1" applyBorder="1" applyAlignment="1">
      <alignment horizontal="justify" vertical="center" wrapText="1"/>
    </xf>
    <xf numFmtId="0" fontId="5" fillId="0" borderId="56" xfId="0" applyFont="1" applyFill="1" applyBorder="1" applyAlignment="1">
      <alignment horizontal="justify" vertical="center" wrapText="1"/>
    </xf>
    <xf numFmtId="0" fontId="5" fillId="0" borderId="72" xfId="0" applyFont="1" applyFill="1" applyBorder="1" applyAlignment="1">
      <alignment horizontal="center" vertical="center" wrapText="1"/>
    </xf>
    <xf numFmtId="0" fontId="5" fillId="0" borderId="39"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33"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74" xfId="0" applyFont="1" applyFill="1" applyBorder="1" applyAlignment="1">
      <alignment horizontal="center" vertical="center" wrapText="1"/>
    </xf>
    <xf numFmtId="0" fontId="11" fillId="0" borderId="3" xfId="0" applyFont="1" applyFill="1" applyBorder="1" applyAlignment="1">
      <alignment horizontal="justify" vertical="center" wrapText="1"/>
    </xf>
    <xf numFmtId="0" fontId="11" fillId="0" borderId="7" xfId="0" applyFont="1" applyFill="1" applyBorder="1" applyAlignment="1">
      <alignment horizontal="justify" vertical="center" wrapText="1"/>
    </xf>
    <xf numFmtId="0" fontId="11" fillId="0" borderId="8"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0" xfId="0" applyFont="1" applyFill="1" applyAlignment="1">
      <alignment horizontal="center" vertical="center" wrapText="1"/>
    </xf>
    <xf numFmtId="0" fontId="5" fillId="0" borderId="9" xfId="0" applyFont="1" applyFill="1" applyBorder="1" applyAlignment="1">
      <alignment horizontal="center" vertical="center" wrapText="1"/>
    </xf>
    <xf numFmtId="3" fontId="5" fillId="0" borderId="31" xfId="0" applyNumberFormat="1" applyFont="1" applyFill="1" applyBorder="1" applyAlignment="1">
      <alignment horizontal="center" vertical="center" wrapText="1"/>
    </xf>
    <xf numFmtId="0" fontId="5" fillId="0" borderId="12" xfId="0" applyFont="1" applyFill="1" applyBorder="1" applyAlignment="1">
      <alignment horizontal="justify" vertical="center" wrapText="1"/>
    </xf>
    <xf numFmtId="0" fontId="16" fillId="0" borderId="3" xfId="0" applyFont="1" applyFill="1" applyBorder="1" applyAlignment="1">
      <alignment horizontal="center" vertical="top" wrapText="1"/>
    </xf>
    <xf numFmtId="0" fontId="16" fillId="0" borderId="7" xfId="0" applyFont="1" applyFill="1" applyBorder="1" applyAlignment="1">
      <alignment horizontal="center" vertical="top" wrapText="1"/>
    </xf>
    <xf numFmtId="0" fontId="16" fillId="0" borderId="8" xfId="0" applyFont="1" applyFill="1" applyBorder="1" applyAlignment="1">
      <alignment horizontal="center" vertical="top"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0" fillId="0" borderId="2" xfId="0" applyBorder="1" applyAlignment="1">
      <alignment horizontal="center" vertical="center" wrapText="1"/>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4" fontId="5" fillId="0" borderId="2" xfId="0" applyNumberFormat="1" applyFont="1" applyFill="1" applyBorder="1" applyAlignment="1">
      <alignment horizontal="center" vertical="center" wrapText="1"/>
    </xf>
    <xf numFmtId="0" fontId="20" fillId="0" borderId="2" xfId="0" applyFont="1" applyFill="1" applyBorder="1" applyAlignment="1">
      <alignment horizontal="center" vertical="center" wrapText="1"/>
    </xf>
    <xf numFmtId="0" fontId="7" fillId="0" borderId="2" xfId="0" applyFont="1" applyFill="1" applyBorder="1" applyAlignment="1">
      <alignment horizontal="center" vertical="top" wrapText="1"/>
    </xf>
    <xf numFmtId="0" fontId="7" fillId="0" borderId="3" xfId="0" applyFont="1" applyFill="1" applyBorder="1" applyAlignment="1">
      <alignment horizontal="center" vertical="top" wrapText="1"/>
    </xf>
    <xf numFmtId="0" fontId="7" fillId="0" borderId="7" xfId="0" applyFont="1" applyFill="1" applyBorder="1" applyAlignment="1">
      <alignment horizontal="center" vertical="top" wrapText="1"/>
    </xf>
    <xf numFmtId="0" fontId="7" fillId="0" borderId="8" xfId="0" applyFont="1" applyFill="1" applyBorder="1" applyAlignment="1">
      <alignment horizontal="center" vertical="top" wrapText="1"/>
    </xf>
    <xf numFmtId="0" fontId="5" fillId="0" borderId="3" xfId="0" applyFont="1" applyFill="1" applyBorder="1" applyAlignment="1">
      <alignment horizontal="left" vertical="center" wrapText="1" shrinkToFit="1"/>
    </xf>
    <xf numFmtId="0" fontId="5" fillId="0" borderId="7" xfId="0" applyFont="1" applyFill="1" applyBorder="1" applyAlignment="1">
      <alignment horizontal="left" vertical="center" wrapText="1" shrinkToFit="1"/>
    </xf>
    <xf numFmtId="0" fontId="9" fillId="0" borderId="3" xfId="0" applyFont="1" applyFill="1" applyBorder="1" applyAlignment="1">
      <alignment horizontal="center" vertical="center" wrapText="1"/>
    </xf>
    <xf numFmtId="0" fontId="5" fillId="0" borderId="2" xfId="0" applyFont="1" applyFill="1" applyBorder="1" applyAlignment="1">
      <alignmen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9" fillId="4" borderId="15" xfId="0" applyFont="1" applyFill="1" applyBorder="1" applyAlignment="1">
      <alignment horizontal="center" vertical="center" wrapText="1"/>
    </xf>
    <xf numFmtId="0" fontId="29" fillId="4" borderId="35" xfId="0" applyFont="1" applyFill="1" applyBorder="1" applyAlignment="1">
      <alignment horizontal="center" vertical="center" wrapText="1"/>
    </xf>
    <xf numFmtId="0" fontId="30" fillId="4" borderId="27" xfId="0" applyFont="1" applyFill="1" applyBorder="1" applyAlignment="1">
      <alignment horizontal="justify" vertical="center" wrapText="1"/>
    </xf>
    <xf numFmtId="0" fontId="30" fillId="4" borderId="37" xfId="0" applyFont="1" applyFill="1" applyBorder="1" applyAlignment="1">
      <alignment horizontal="center" vertical="center" wrapText="1"/>
    </xf>
    <xf numFmtId="0" fontId="30" fillId="4" borderId="76" xfId="0" applyFont="1" applyFill="1" applyBorder="1" applyAlignment="1">
      <alignment horizontal="center" vertical="center" wrapText="1"/>
    </xf>
    <xf numFmtId="0" fontId="30" fillId="4" borderId="2" xfId="0" applyFont="1" applyFill="1" applyBorder="1" applyAlignment="1">
      <alignment horizontal="center" vertical="center" wrapText="1"/>
    </xf>
    <xf numFmtId="0" fontId="29" fillId="4" borderId="27" xfId="0" applyFont="1" applyFill="1" applyBorder="1" applyAlignment="1">
      <alignment vertical="center" wrapText="1"/>
    </xf>
    <xf numFmtId="0" fontId="30" fillId="4" borderId="24" xfId="0" applyFont="1" applyFill="1" applyBorder="1" applyAlignment="1">
      <alignment horizontal="center" vertical="center" wrapText="1"/>
    </xf>
    <xf numFmtId="0" fontId="6" fillId="2" borderId="2" xfId="0" applyFont="1" applyFill="1" applyBorder="1" applyAlignment="1">
      <alignment vertical="center" wrapText="1"/>
    </xf>
    <xf numFmtId="3" fontId="6" fillId="2" borderId="2" xfId="0" applyNumberFormat="1" applyFont="1" applyFill="1" applyBorder="1" applyAlignment="1">
      <alignment horizontal="center" vertical="center" wrapText="1"/>
    </xf>
    <xf numFmtId="0" fontId="1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2" borderId="15" xfId="0" applyFont="1" applyFill="1" applyBorder="1" applyAlignment="1">
      <alignment horizontal="center" vertical="center" wrapText="1"/>
    </xf>
    <xf numFmtId="4" fontId="7" fillId="0" borderId="2" xfId="0" applyNumberFormat="1" applyFont="1" applyBorder="1" applyAlignment="1">
      <alignment horizontal="center" vertical="center" wrapText="1"/>
    </xf>
    <xf numFmtId="0" fontId="6" fillId="0" borderId="0" xfId="0" applyFont="1" applyFill="1" applyAlignment="1">
      <alignment horizontal="justify" vertical="center" wrapText="1"/>
    </xf>
    <xf numFmtId="0" fontId="6" fillId="0" borderId="20" xfId="0" applyFont="1" applyFill="1" applyBorder="1" applyAlignment="1">
      <alignment horizontal="justify" vertical="center" wrapText="1"/>
    </xf>
    <xf numFmtId="0" fontId="6" fillId="0" borderId="26" xfId="0" applyFont="1" applyFill="1" applyBorder="1" applyAlignment="1">
      <alignment horizontal="justify" vertical="center" wrapText="1"/>
    </xf>
    <xf numFmtId="0" fontId="6" fillId="0" borderId="18" xfId="0" applyFont="1" applyFill="1" applyBorder="1" applyAlignment="1">
      <alignment horizontal="justify" vertical="center" wrapText="1"/>
    </xf>
    <xf numFmtId="0" fontId="6" fillId="0" borderId="22" xfId="0" applyFont="1" applyFill="1" applyBorder="1" applyAlignment="1">
      <alignment vertical="center" wrapText="1"/>
    </xf>
    <xf numFmtId="0" fontId="6" fillId="0" borderId="24" xfId="0" applyFont="1" applyFill="1" applyBorder="1" applyAlignment="1">
      <alignment vertical="center" wrapText="1"/>
    </xf>
    <xf numFmtId="0" fontId="6" fillId="0" borderId="35" xfId="0" applyFont="1" applyFill="1" applyBorder="1" applyAlignment="1">
      <alignment horizontal="justify" vertical="center" wrapText="1"/>
    </xf>
    <xf numFmtId="0" fontId="6" fillId="0" borderId="16" xfId="0" applyFont="1" applyFill="1" applyBorder="1" applyAlignment="1">
      <alignment horizontal="justify" vertical="center" wrapText="1"/>
    </xf>
    <xf numFmtId="0" fontId="6" fillId="0" borderId="0" xfId="0" applyFont="1" applyFill="1" applyBorder="1" applyAlignment="1">
      <alignment horizontal="justify" vertical="center" wrapText="1"/>
    </xf>
    <xf numFmtId="4" fontId="5" fillId="0" borderId="17" xfId="0" applyNumberFormat="1" applyFont="1" applyFill="1" applyBorder="1" applyAlignment="1">
      <alignment horizontal="center" vertical="center"/>
    </xf>
    <xf numFmtId="4" fontId="5" fillId="0" borderId="21" xfId="0" applyNumberFormat="1" applyFont="1" applyFill="1" applyBorder="1" applyAlignment="1">
      <alignment horizontal="center" vertical="center"/>
    </xf>
    <xf numFmtId="4" fontId="5" fillId="0" borderId="23" xfId="0" applyNumberFormat="1" applyFont="1" applyFill="1" applyBorder="1" applyAlignment="1">
      <alignment horizontal="center" vertical="center"/>
    </xf>
    <xf numFmtId="4" fontId="6" fillId="0" borderId="17" xfId="0" applyNumberFormat="1" applyFont="1" applyFill="1" applyBorder="1" applyAlignment="1">
      <alignment horizontal="center" vertical="center"/>
    </xf>
    <xf numFmtId="4" fontId="6" fillId="0" borderId="21" xfId="0" applyNumberFormat="1" applyFont="1" applyFill="1" applyBorder="1" applyAlignment="1">
      <alignment horizontal="center" vertical="center"/>
    </xf>
    <xf numFmtId="4" fontId="6" fillId="0" borderId="23" xfId="0" applyNumberFormat="1" applyFont="1" applyFill="1" applyBorder="1" applyAlignment="1">
      <alignment horizontal="center" vertical="center"/>
    </xf>
    <xf numFmtId="0" fontId="5" fillId="0" borderId="17" xfId="0" applyFont="1" applyFill="1" applyBorder="1" applyAlignment="1">
      <alignment vertical="center" wrapText="1"/>
    </xf>
    <xf numFmtId="0" fontId="5" fillId="0" borderId="21" xfId="0" applyFont="1" applyFill="1" applyBorder="1" applyAlignment="1">
      <alignment vertical="center" wrapText="1"/>
    </xf>
    <xf numFmtId="0" fontId="5" fillId="0" borderId="23" xfId="0" applyFont="1" applyFill="1" applyBorder="1" applyAlignment="1">
      <alignment vertical="center" wrapText="1"/>
    </xf>
    <xf numFmtId="0" fontId="5" fillId="0" borderId="19" xfId="0" applyFont="1" applyFill="1" applyBorder="1" applyAlignment="1">
      <alignment vertical="center" wrapText="1"/>
    </xf>
    <xf numFmtId="0" fontId="5" fillId="0" borderId="22" xfId="0" applyFont="1" applyFill="1" applyBorder="1" applyAlignment="1">
      <alignment vertical="center" wrapText="1"/>
    </xf>
    <xf numFmtId="0" fontId="5" fillId="0" borderId="24" xfId="0" applyFont="1" applyFill="1" applyBorder="1" applyAlignment="1">
      <alignment vertical="center" wrapText="1"/>
    </xf>
    <xf numFmtId="0" fontId="7" fillId="0" borderId="2" xfId="0" applyFont="1" applyFill="1" applyBorder="1" applyAlignment="1">
      <alignment horizontal="left" vertical="center" wrapText="1"/>
    </xf>
    <xf numFmtId="0" fontId="5" fillId="0" borderId="6" xfId="0" applyFont="1" applyFill="1" applyBorder="1" applyAlignment="1">
      <alignment horizontal="justify" vertical="center"/>
    </xf>
    <xf numFmtId="0" fontId="5" fillId="0" borderId="4" xfId="0" applyFont="1" applyBorder="1" applyAlignment="1">
      <alignment horizontal="center" vertical="center" wrapText="1"/>
    </xf>
    <xf numFmtId="0" fontId="6" fillId="2" borderId="0" xfId="0" applyFont="1" applyFill="1" applyAlignment="1">
      <alignment horizontal="center" vertical="center" wrapText="1"/>
    </xf>
    <xf numFmtId="0" fontId="6" fillId="0" borderId="8" xfId="0" applyFont="1" applyFill="1" applyBorder="1" applyAlignment="1">
      <alignment horizontal="justify" vertical="center"/>
    </xf>
    <xf numFmtId="0" fontId="33" fillId="0" borderId="17" xfId="0" applyFont="1" applyFill="1" applyBorder="1" applyAlignment="1">
      <alignment horizontal="center" vertical="center" wrapText="1"/>
    </xf>
    <xf numFmtId="0" fontId="33" fillId="0" borderId="21" xfId="0" applyFont="1" applyFill="1" applyBorder="1" applyAlignment="1">
      <alignment horizontal="center" vertical="center" wrapText="1"/>
    </xf>
    <xf numFmtId="0" fontId="33" fillId="0" borderId="23" xfId="0" applyFont="1" applyFill="1" applyBorder="1" applyAlignment="1">
      <alignment horizontal="center" vertical="center" wrapText="1"/>
    </xf>
    <xf numFmtId="3" fontId="33" fillId="0" borderId="19" xfId="0" applyNumberFormat="1" applyFont="1" applyFill="1" applyBorder="1" applyAlignment="1">
      <alignment horizontal="center" vertical="center" wrapText="1"/>
    </xf>
    <xf numFmtId="3" fontId="33" fillId="0" borderId="22" xfId="0" applyNumberFormat="1" applyFont="1" applyFill="1" applyBorder="1" applyAlignment="1">
      <alignment horizontal="center" vertical="center" wrapText="1"/>
    </xf>
    <xf numFmtId="3" fontId="33" fillId="0" borderId="24" xfId="0" applyNumberFormat="1" applyFont="1" applyFill="1" applyBorder="1" applyAlignment="1">
      <alignment horizontal="center" vertical="center" wrapText="1"/>
    </xf>
    <xf numFmtId="0" fontId="33" fillId="0" borderId="2" xfId="0" applyFont="1" applyFill="1" applyBorder="1" applyAlignment="1">
      <alignment horizontal="justify" vertical="center" wrapText="1"/>
    </xf>
    <xf numFmtId="0" fontId="33" fillId="0" borderId="16" xfId="0" applyFont="1" applyFill="1" applyBorder="1" applyAlignment="1">
      <alignment horizontal="justify" vertical="center" wrapText="1"/>
    </xf>
    <xf numFmtId="0" fontId="33" fillId="0" borderId="20" xfId="0" applyFont="1" applyFill="1" applyBorder="1" applyAlignment="1">
      <alignment horizontal="justify" vertical="center" wrapText="1"/>
    </xf>
    <xf numFmtId="0" fontId="33" fillId="0" borderId="18" xfId="0" applyFont="1" applyFill="1" applyBorder="1" applyAlignment="1">
      <alignment horizontal="justify" vertical="center" wrapText="1"/>
    </xf>
    <xf numFmtId="164" fontId="5" fillId="0" borderId="2" xfId="0" applyNumberFormat="1"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2" xfId="0" applyFont="1" applyFill="1" applyBorder="1" applyAlignment="1">
      <alignment horizontal="justify" vertical="center" wrapText="1"/>
    </xf>
    <xf numFmtId="9" fontId="5" fillId="0" borderId="2" xfId="0" applyNumberFormat="1"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2" xfId="0" applyFont="1" applyFill="1" applyBorder="1" applyAlignment="1">
      <alignment horizontal="justify" vertical="center" wrapText="1"/>
    </xf>
    <xf numFmtId="0" fontId="28" fillId="0" borderId="6" xfId="0" applyFont="1" applyBorder="1" applyAlignment="1">
      <alignment horizontal="center" vertical="center" wrapText="1"/>
    </xf>
    <xf numFmtId="0" fontId="7" fillId="2" borderId="6" xfId="0" applyFont="1" applyFill="1" applyBorder="1" applyAlignment="1">
      <alignment horizontal="center" vertical="center" wrapText="1"/>
    </xf>
    <xf numFmtId="0" fontId="28" fillId="0" borderId="53" xfId="0" applyFont="1" applyBorder="1" applyAlignment="1">
      <alignment horizontal="center" vertical="center" wrapText="1"/>
    </xf>
  </cellXfs>
  <cellStyles count="15">
    <cellStyle name="Обычный" xfId="0" builtinId="0"/>
    <cellStyle name="Обычный 10" xfId="1"/>
    <cellStyle name="Обычный 10 2" xfId="3"/>
    <cellStyle name="Обычный 10 3" xfId="2"/>
    <cellStyle name="Обычный 10 3 2" xfId="4"/>
    <cellStyle name="Обычный 10 3 3" xfId="7"/>
    <cellStyle name="Обычный 10 3 4" xfId="10"/>
    <cellStyle name="Обычный 10 3 5" xfId="14"/>
    <cellStyle name="Обычный 10 4" xfId="6"/>
    <cellStyle name="Обычный 10 5" xfId="9"/>
    <cellStyle name="Обычный 10 6" xfId="13"/>
    <cellStyle name="Обычный 2" xfId="5"/>
    <cellStyle name="Обычный 3" xfId="8"/>
    <cellStyle name="Обычный 4" xfId="12"/>
    <cellStyle name="Финансовый 2"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internet.garant.ru/document/redirect/72585152/100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66"/>
  <sheetViews>
    <sheetView topLeftCell="A34" zoomScale="78" zoomScaleNormal="78" workbookViewId="0">
      <selection activeCell="H55" sqref="H55"/>
    </sheetView>
  </sheetViews>
  <sheetFormatPr defaultRowHeight="15" x14ac:dyDescent="0.25"/>
  <cols>
    <col min="1" max="1" width="23.42578125" style="1" customWidth="1"/>
    <col min="2" max="2" width="14" style="1" customWidth="1"/>
    <col min="3" max="3" width="16.85546875" style="1" customWidth="1"/>
    <col min="4" max="4" width="9.85546875" style="1" customWidth="1"/>
    <col min="5" max="5" width="9.140625" style="1"/>
    <col min="6" max="6" width="21.140625" style="1" customWidth="1"/>
    <col min="7" max="7" width="17.85546875" style="1" customWidth="1"/>
    <col min="8" max="14" width="12.140625" style="1" customWidth="1"/>
    <col min="15" max="15" width="14.7109375" style="1" customWidth="1"/>
    <col min="16" max="16" width="27.5703125" style="1" customWidth="1"/>
    <col min="17" max="17" width="17.28515625" customWidth="1"/>
    <col min="18" max="18" width="6.7109375" customWidth="1"/>
  </cols>
  <sheetData>
    <row r="1" spans="1:16383" ht="87" customHeight="1" x14ac:dyDescent="0.25">
      <c r="A1" s="287" t="s">
        <v>0</v>
      </c>
      <c r="B1" s="287"/>
      <c r="C1" s="287"/>
      <c r="D1" s="287"/>
      <c r="E1" s="287"/>
      <c r="F1" s="287"/>
      <c r="G1" s="287"/>
      <c r="H1" s="287"/>
      <c r="I1" s="287"/>
      <c r="J1" s="287"/>
      <c r="K1" s="287"/>
      <c r="L1" s="287"/>
      <c r="M1" s="287"/>
      <c r="N1" s="287"/>
      <c r="O1" s="287"/>
      <c r="P1" s="287"/>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3"/>
      <c r="FU1" s="3"/>
      <c r="FV1" s="3"/>
      <c r="FW1" s="3"/>
      <c r="FX1" s="3"/>
      <c r="FY1" s="3"/>
      <c r="FZ1" s="3"/>
      <c r="GA1" s="3"/>
      <c r="GB1" s="3"/>
      <c r="GC1" s="3"/>
      <c r="GD1" s="3"/>
      <c r="GE1" s="3"/>
      <c r="GF1" s="3"/>
      <c r="GG1" s="3"/>
      <c r="GH1" s="3"/>
      <c r="GI1" s="3"/>
      <c r="GJ1" s="288"/>
      <c r="GK1" s="288"/>
      <c r="GL1" s="288"/>
      <c r="GM1" s="288"/>
      <c r="GN1" s="288"/>
      <c r="GO1" s="288"/>
      <c r="GP1" s="288"/>
      <c r="GQ1" s="288"/>
      <c r="GR1" s="288"/>
      <c r="GS1" s="288"/>
      <c r="GT1" s="288"/>
      <c r="GU1" s="288"/>
      <c r="GV1" s="288"/>
      <c r="GW1" s="288"/>
      <c r="GX1" s="288"/>
      <c r="GY1" s="288"/>
      <c r="GZ1" s="288"/>
      <c r="HA1" s="288"/>
      <c r="HB1" s="288"/>
      <c r="HC1" s="288"/>
      <c r="HD1" s="288"/>
      <c r="HE1" s="288"/>
      <c r="HF1" s="288"/>
      <c r="HG1" s="288"/>
      <c r="HH1" s="288"/>
      <c r="HI1" s="288"/>
      <c r="HJ1" s="288"/>
      <c r="HK1" s="288"/>
      <c r="HL1" s="288"/>
      <c r="HM1" s="288"/>
      <c r="HN1" s="288"/>
      <c r="HO1" s="288"/>
      <c r="HP1" s="288"/>
      <c r="HQ1" s="288"/>
      <c r="HR1" s="288"/>
      <c r="HS1" s="288"/>
      <c r="HT1" s="288"/>
      <c r="HU1" s="288"/>
      <c r="HV1" s="288"/>
      <c r="HW1" s="288"/>
      <c r="HX1" s="288"/>
      <c r="HY1" s="288"/>
      <c r="HZ1" s="288"/>
      <c r="IA1" s="288"/>
      <c r="IB1" s="288"/>
      <c r="IC1" s="288"/>
      <c r="ID1" s="288"/>
      <c r="IE1" s="288"/>
      <c r="IF1" s="288"/>
      <c r="IG1" s="288"/>
      <c r="IH1" s="288"/>
      <c r="II1" s="288"/>
      <c r="IJ1" s="288"/>
      <c r="IK1" s="288"/>
      <c r="IL1" s="288"/>
      <c r="IM1" s="288"/>
      <c r="IN1" s="288"/>
      <c r="IO1" s="288"/>
      <c r="IP1" s="288"/>
      <c r="IQ1" s="288"/>
      <c r="IR1" s="288"/>
      <c r="IS1" s="288"/>
      <c r="IT1" s="288"/>
      <c r="IU1" s="288"/>
      <c r="IV1" s="288"/>
      <c r="IW1" s="288"/>
      <c r="IX1" s="288"/>
      <c r="IY1" s="288"/>
      <c r="IZ1" s="288"/>
      <c r="JA1" s="288"/>
      <c r="JB1" s="288"/>
      <c r="JC1" s="288"/>
      <c r="JD1" s="288"/>
      <c r="JE1" s="288"/>
      <c r="JF1" s="288"/>
      <c r="JG1" s="288"/>
      <c r="JH1" s="288"/>
      <c r="JI1" s="288"/>
      <c r="JJ1" s="288"/>
      <c r="JK1" s="288"/>
      <c r="JL1" s="288"/>
      <c r="JM1" s="288"/>
      <c r="JN1" s="288"/>
      <c r="JO1" s="288"/>
      <c r="JP1" s="288"/>
      <c r="JQ1" s="288"/>
      <c r="JR1" s="288"/>
      <c r="JS1" s="288"/>
      <c r="JT1" s="288"/>
      <c r="JU1" s="288"/>
      <c r="JV1" s="288"/>
      <c r="JW1" s="288"/>
      <c r="JX1" s="288"/>
      <c r="JY1" s="288"/>
      <c r="JZ1" s="288"/>
      <c r="KA1" s="288"/>
      <c r="KB1" s="288"/>
      <c r="KC1" s="288"/>
      <c r="KD1" s="288"/>
      <c r="KE1" s="288"/>
      <c r="KF1" s="288"/>
      <c r="KG1" s="288"/>
      <c r="KH1" s="288"/>
      <c r="KI1" s="288"/>
      <c r="KJ1" s="288"/>
      <c r="KK1" s="288"/>
      <c r="KL1" s="288"/>
      <c r="KM1" s="288"/>
      <c r="KN1" s="288"/>
      <c r="KO1" s="288"/>
      <c r="KP1" s="288"/>
      <c r="KQ1" s="288"/>
      <c r="KR1" s="288"/>
      <c r="KS1" s="288"/>
      <c r="KT1" s="288"/>
      <c r="KU1" s="288"/>
      <c r="KV1" s="288"/>
      <c r="KW1" s="288"/>
      <c r="KX1" s="288"/>
      <c r="KY1" s="288"/>
      <c r="KZ1" s="288"/>
      <c r="LA1" s="288"/>
      <c r="LB1" s="288"/>
      <c r="LC1" s="288"/>
      <c r="LD1" s="288"/>
      <c r="LE1" s="288"/>
      <c r="LF1" s="288"/>
      <c r="LG1" s="288"/>
      <c r="LH1" s="288"/>
      <c r="LI1" s="288"/>
      <c r="LJ1" s="288"/>
      <c r="LK1" s="288"/>
      <c r="LL1" s="288"/>
      <c r="LM1" s="288"/>
      <c r="LN1" s="288"/>
      <c r="LO1" s="288"/>
      <c r="LP1" s="288"/>
      <c r="LQ1" s="288"/>
      <c r="LR1" s="288"/>
      <c r="LS1" s="288"/>
      <c r="LT1" s="288"/>
      <c r="LU1" s="288"/>
      <c r="LV1" s="288"/>
      <c r="LW1" s="288"/>
      <c r="LX1" s="288"/>
      <c r="LY1" s="288"/>
      <c r="LZ1" s="288"/>
      <c r="MA1" s="288"/>
      <c r="MB1" s="288"/>
      <c r="MC1" s="288"/>
      <c r="MD1" s="288"/>
      <c r="ME1" s="288"/>
      <c r="MF1" s="288"/>
      <c r="MG1" s="288"/>
      <c r="MH1" s="288"/>
      <c r="MI1" s="288"/>
      <c r="MJ1" s="288"/>
      <c r="MK1" s="288"/>
      <c r="ML1" s="288"/>
      <c r="MM1" s="288"/>
      <c r="MN1" s="288"/>
      <c r="MO1" s="288"/>
      <c r="MP1" s="288"/>
      <c r="MQ1" s="288"/>
      <c r="MR1" s="288"/>
      <c r="MS1" s="288"/>
      <c r="MT1" s="288"/>
      <c r="MU1" s="288"/>
      <c r="MV1" s="288"/>
      <c r="MW1" s="288"/>
      <c r="MX1" s="288"/>
      <c r="MY1" s="288"/>
      <c r="MZ1" s="288"/>
      <c r="NA1" s="288"/>
      <c r="NB1" s="288"/>
      <c r="NC1" s="288"/>
      <c r="ND1" s="288"/>
      <c r="NE1" s="288"/>
      <c r="NF1" s="288"/>
      <c r="NG1" s="288"/>
      <c r="NH1" s="288"/>
      <c r="NI1" s="288"/>
      <c r="NJ1" s="288"/>
      <c r="NK1" s="288"/>
      <c r="NL1" s="288"/>
      <c r="NM1" s="288"/>
      <c r="NN1" s="288"/>
      <c r="NO1" s="288"/>
      <c r="NP1" s="288"/>
      <c r="NQ1" s="288"/>
      <c r="NR1" s="288"/>
      <c r="NS1" s="288"/>
      <c r="NT1" s="288"/>
      <c r="NU1" s="288"/>
      <c r="NV1" s="288"/>
      <c r="NW1" s="288"/>
      <c r="NX1" s="288"/>
      <c r="NY1" s="288"/>
      <c r="NZ1" s="288"/>
      <c r="OA1" s="288"/>
      <c r="OB1" s="288"/>
      <c r="OC1" s="288"/>
      <c r="OD1" s="288"/>
      <c r="OE1" s="288"/>
      <c r="OF1" s="288"/>
      <c r="OG1" s="288"/>
      <c r="OH1" s="288"/>
      <c r="OI1" s="288"/>
      <c r="OJ1" s="288"/>
      <c r="OK1" s="288"/>
      <c r="OL1" s="288"/>
      <c r="OM1" s="288"/>
      <c r="ON1" s="288"/>
      <c r="OO1" s="288"/>
      <c r="OP1" s="288"/>
      <c r="OQ1" s="288"/>
      <c r="OR1" s="288"/>
      <c r="OS1" s="288"/>
      <c r="OT1" s="288"/>
      <c r="OU1" s="288"/>
      <c r="OV1" s="288"/>
      <c r="OW1" s="288"/>
      <c r="OX1" s="288"/>
      <c r="OY1" s="288"/>
      <c r="OZ1" s="288"/>
      <c r="PA1" s="288"/>
      <c r="PB1" s="288"/>
      <c r="PC1" s="288"/>
      <c r="PD1" s="288"/>
      <c r="PE1" s="288"/>
      <c r="PF1" s="288"/>
      <c r="PG1" s="288"/>
      <c r="PH1" s="288"/>
      <c r="PI1" s="288"/>
      <c r="PJ1" s="288"/>
      <c r="PK1" s="288"/>
      <c r="PL1" s="288"/>
      <c r="PM1" s="288"/>
      <c r="PN1" s="288"/>
      <c r="PO1" s="288"/>
      <c r="PP1" s="288"/>
      <c r="PQ1" s="288"/>
      <c r="PR1" s="288"/>
      <c r="PS1" s="288"/>
      <c r="PT1" s="288"/>
      <c r="PU1" s="288"/>
      <c r="PV1" s="288"/>
      <c r="PW1" s="288"/>
      <c r="PX1" s="288"/>
      <c r="PY1" s="288"/>
      <c r="PZ1" s="288"/>
      <c r="QA1" s="288"/>
      <c r="QB1" s="288"/>
      <c r="QC1" s="288"/>
      <c r="QD1" s="288"/>
      <c r="QE1" s="288"/>
      <c r="QF1" s="288"/>
      <c r="QG1" s="288"/>
      <c r="QH1" s="288"/>
      <c r="QI1" s="288"/>
      <c r="QJ1" s="288"/>
      <c r="QK1" s="288"/>
      <c r="QL1" s="288"/>
      <c r="QM1" s="288"/>
      <c r="QN1" s="288"/>
      <c r="QO1" s="288"/>
      <c r="QP1" s="288"/>
      <c r="QQ1" s="288"/>
      <c r="QR1" s="288"/>
      <c r="QS1" s="288"/>
      <c r="QT1" s="288"/>
      <c r="QU1" s="288"/>
      <c r="QV1" s="288"/>
      <c r="QW1" s="288"/>
      <c r="QX1" s="288"/>
      <c r="QY1" s="288"/>
      <c r="QZ1" s="288"/>
      <c r="RA1" s="288"/>
      <c r="RB1" s="288"/>
      <c r="RC1" s="288"/>
      <c r="RD1" s="288"/>
      <c r="RE1" s="288"/>
      <c r="RF1" s="288"/>
      <c r="RG1" s="288"/>
      <c r="RH1" s="288"/>
      <c r="RI1" s="288"/>
      <c r="RJ1" s="288"/>
      <c r="RK1" s="288"/>
      <c r="RL1" s="288"/>
      <c r="RM1" s="288"/>
      <c r="RN1" s="288"/>
      <c r="RO1" s="288"/>
      <c r="RP1" s="288"/>
      <c r="RQ1" s="288"/>
      <c r="RR1" s="288"/>
      <c r="RS1" s="288"/>
      <c r="RT1" s="288"/>
      <c r="RU1" s="288"/>
      <c r="RV1" s="288"/>
      <c r="RW1" s="288"/>
      <c r="RX1" s="288"/>
      <c r="RY1" s="288"/>
      <c r="RZ1" s="288"/>
      <c r="SA1" s="288"/>
      <c r="SB1" s="288"/>
      <c r="SC1" s="288"/>
      <c r="SD1" s="288"/>
      <c r="SE1" s="288"/>
      <c r="SF1" s="288"/>
      <c r="SG1" s="288"/>
      <c r="SH1" s="288"/>
      <c r="SI1" s="288"/>
      <c r="SJ1" s="288"/>
      <c r="SK1" s="288"/>
      <c r="SL1" s="288"/>
      <c r="SM1" s="288"/>
      <c r="SN1" s="288"/>
      <c r="SO1" s="288"/>
      <c r="SP1" s="288"/>
      <c r="SQ1" s="288"/>
      <c r="SR1" s="288"/>
      <c r="SS1" s="288"/>
      <c r="ST1" s="288"/>
      <c r="SU1" s="288"/>
      <c r="SV1" s="288"/>
      <c r="SW1" s="288"/>
      <c r="SX1" s="288"/>
      <c r="SY1" s="288"/>
      <c r="SZ1" s="288"/>
      <c r="TA1" s="288"/>
      <c r="TB1" s="288"/>
      <c r="TC1" s="288"/>
      <c r="TD1" s="288"/>
      <c r="TE1" s="288"/>
      <c r="TF1" s="288"/>
      <c r="TG1" s="288"/>
      <c r="TH1" s="288"/>
      <c r="TI1" s="288"/>
      <c r="TJ1" s="288"/>
      <c r="TK1" s="288"/>
      <c r="TL1" s="288"/>
      <c r="TM1" s="288"/>
      <c r="TN1" s="288"/>
      <c r="TO1" s="288"/>
      <c r="TP1" s="288"/>
      <c r="TQ1" s="288"/>
      <c r="TR1" s="288"/>
      <c r="TS1" s="288"/>
      <c r="TT1" s="288"/>
      <c r="TU1" s="288"/>
      <c r="TV1" s="288"/>
      <c r="TW1" s="288"/>
      <c r="TX1" s="288"/>
      <c r="TY1" s="288"/>
      <c r="TZ1" s="288"/>
      <c r="UA1" s="288"/>
      <c r="UB1" s="288"/>
      <c r="UC1" s="288"/>
      <c r="UD1" s="288"/>
      <c r="UE1" s="288"/>
      <c r="UF1" s="288"/>
      <c r="UG1" s="288"/>
      <c r="UH1" s="288"/>
      <c r="UI1" s="288"/>
      <c r="UJ1" s="288"/>
      <c r="UK1" s="288"/>
      <c r="UL1" s="288"/>
      <c r="UM1" s="288"/>
      <c r="UN1" s="288"/>
      <c r="UO1" s="288"/>
      <c r="UP1" s="288"/>
      <c r="UQ1" s="288"/>
      <c r="UR1" s="288"/>
      <c r="US1" s="288"/>
      <c r="UT1" s="288"/>
      <c r="UU1" s="288"/>
      <c r="UV1" s="288"/>
      <c r="UW1" s="288"/>
      <c r="UX1" s="288"/>
      <c r="UY1" s="288"/>
      <c r="UZ1" s="288"/>
      <c r="VA1" s="288"/>
      <c r="VB1" s="288"/>
      <c r="VC1" s="288"/>
      <c r="VD1" s="288"/>
      <c r="VE1" s="288"/>
      <c r="VF1" s="288"/>
      <c r="VG1" s="288"/>
      <c r="VH1" s="288"/>
      <c r="VI1" s="288"/>
      <c r="VJ1" s="288"/>
      <c r="VK1" s="288"/>
      <c r="VL1" s="288"/>
      <c r="VM1" s="288"/>
      <c r="VN1" s="288"/>
      <c r="VO1" s="288"/>
      <c r="VP1" s="288"/>
      <c r="VQ1" s="288"/>
      <c r="VR1" s="288"/>
      <c r="VS1" s="288"/>
      <c r="VT1" s="288"/>
      <c r="VU1" s="288"/>
      <c r="VV1" s="288"/>
      <c r="VW1" s="288"/>
      <c r="VX1" s="288"/>
      <c r="VY1" s="288"/>
      <c r="VZ1" s="288"/>
      <c r="WA1" s="288"/>
      <c r="WB1" s="288"/>
      <c r="WC1" s="288"/>
      <c r="WD1" s="288"/>
      <c r="WE1" s="288"/>
      <c r="WF1" s="288"/>
      <c r="WG1" s="288"/>
      <c r="WH1" s="288"/>
      <c r="WI1" s="288"/>
      <c r="WJ1" s="288"/>
      <c r="WK1" s="288"/>
      <c r="WL1" s="288"/>
      <c r="WM1" s="288"/>
      <c r="WN1" s="288"/>
      <c r="WO1" s="288"/>
      <c r="WP1" s="288"/>
      <c r="WQ1" s="288"/>
      <c r="WR1" s="288"/>
      <c r="WS1" s="288"/>
      <c r="WT1" s="288"/>
      <c r="WU1" s="288"/>
      <c r="WV1" s="288"/>
      <c r="WW1" s="288"/>
      <c r="WX1" s="288"/>
      <c r="WY1" s="288"/>
      <c r="WZ1" s="288"/>
      <c r="XA1" s="288"/>
      <c r="XB1" s="288"/>
      <c r="XC1" s="288"/>
      <c r="XD1" s="288"/>
      <c r="XE1" s="288"/>
      <c r="XF1" s="288"/>
      <c r="XG1" s="288"/>
      <c r="XH1" s="288"/>
      <c r="XI1" s="288"/>
      <c r="XJ1" s="288"/>
      <c r="XK1" s="288"/>
      <c r="XL1" s="288"/>
      <c r="XM1" s="288"/>
      <c r="XN1" s="288"/>
      <c r="XO1" s="288"/>
      <c r="XP1" s="288"/>
      <c r="XQ1" s="288"/>
      <c r="XR1" s="288"/>
      <c r="XS1" s="288"/>
      <c r="XT1" s="288"/>
      <c r="XU1" s="288"/>
      <c r="XV1" s="288"/>
      <c r="XW1" s="288"/>
      <c r="XX1" s="288"/>
      <c r="XY1" s="288"/>
      <c r="XZ1" s="288"/>
      <c r="YA1" s="288"/>
      <c r="YB1" s="288"/>
      <c r="YC1" s="288"/>
      <c r="YD1" s="288"/>
      <c r="YE1" s="288"/>
      <c r="YF1" s="288"/>
      <c r="YG1" s="288"/>
      <c r="YH1" s="288"/>
      <c r="YI1" s="288"/>
      <c r="YJ1" s="288"/>
      <c r="YK1" s="288"/>
      <c r="YL1" s="288"/>
      <c r="YM1" s="288"/>
      <c r="YN1" s="288"/>
      <c r="YO1" s="288"/>
      <c r="YP1" s="288"/>
      <c r="YQ1" s="288"/>
      <c r="YR1" s="288"/>
      <c r="YS1" s="288"/>
      <c r="YT1" s="288"/>
      <c r="YU1" s="288"/>
      <c r="YV1" s="288"/>
      <c r="YW1" s="288"/>
      <c r="YX1" s="288"/>
      <c r="YY1" s="288"/>
      <c r="YZ1" s="288"/>
      <c r="ZA1" s="288"/>
      <c r="ZB1" s="288"/>
      <c r="ZC1" s="288"/>
      <c r="ZD1" s="288"/>
      <c r="ZE1" s="288"/>
      <c r="ZF1" s="288"/>
      <c r="ZG1" s="288"/>
      <c r="ZH1" s="288"/>
      <c r="ZI1" s="288"/>
      <c r="ZJ1" s="288"/>
      <c r="ZK1" s="288"/>
      <c r="ZL1" s="288"/>
      <c r="ZM1" s="288"/>
      <c r="ZN1" s="288"/>
      <c r="ZO1" s="288"/>
      <c r="ZP1" s="288"/>
      <c r="ZQ1" s="288"/>
      <c r="ZR1" s="288"/>
      <c r="ZS1" s="288"/>
      <c r="ZT1" s="288"/>
      <c r="ZU1" s="288"/>
      <c r="ZV1" s="288"/>
      <c r="ZW1" s="288"/>
      <c r="ZX1" s="288"/>
      <c r="ZY1" s="288"/>
      <c r="ZZ1" s="288"/>
      <c r="AAA1" s="288"/>
      <c r="AAB1" s="288"/>
      <c r="AAC1" s="288"/>
      <c r="AAD1" s="288"/>
      <c r="AAE1" s="288"/>
      <c r="AAF1" s="288"/>
      <c r="AAG1" s="288"/>
      <c r="AAH1" s="288"/>
      <c r="AAI1" s="288"/>
      <c r="AAJ1" s="288"/>
      <c r="AAK1" s="288"/>
      <c r="AAL1" s="288"/>
      <c r="AAM1" s="288"/>
      <c r="AAN1" s="288"/>
      <c r="AAO1" s="288"/>
      <c r="AAP1" s="288"/>
      <c r="AAQ1" s="288"/>
      <c r="AAR1" s="288"/>
      <c r="AAS1" s="288"/>
      <c r="AAT1" s="288"/>
      <c r="AAU1" s="288"/>
      <c r="AAV1" s="288"/>
      <c r="AAW1" s="288"/>
      <c r="AAX1" s="288"/>
      <c r="AAY1" s="288"/>
      <c r="AAZ1" s="288"/>
      <c r="ABA1" s="288"/>
      <c r="ABB1" s="288"/>
      <c r="ABC1" s="288"/>
      <c r="ABD1" s="288"/>
      <c r="ABE1" s="288"/>
      <c r="ABF1" s="288"/>
      <c r="ABG1" s="288"/>
      <c r="ABH1" s="288"/>
      <c r="ABI1" s="288"/>
      <c r="ABJ1" s="288"/>
      <c r="ABK1" s="288"/>
      <c r="ABL1" s="288"/>
      <c r="ABM1" s="288"/>
      <c r="ABN1" s="288"/>
      <c r="ABO1" s="288"/>
      <c r="ABP1" s="288"/>
      <c r="ABQ1" s="288"/>
      <c r="ABR1" s="288"/>
      <c r="ABS1" s="288"/>
      <c r="ABT1" s="288"/>
      <c r="ABU1" s="288"/>
      <c r="ABV1" s="288"/>
      <c r="ABW1" s="288"/>
      <c r="ABX1" s="288"/>
      <c r="ABY1" s="288"/>
      <c r="ABZ1" s="288"/>
      <c r="ACA1" s="288"/>
      <c r="ACB1" s="288"/>
      <c r="ACC1" s="288"/>
      <c r="ACD1" s="288"/>
      <c r="ACE1" s="288"/>
      <c r="ACF1" s="288"/>
      <c r="ACG1" s="288"/>
      <c r="ACH1" s="288"/>
      <c r="ACI1" s="288"/>
      <c r="ACJ1" s="288"/>
      <c r="ACK1" s="288"/>
      <c r="ACL1" s="288"/>
      <c r="ACM1" s="288"/>
      <c r="ACN1" s="288"/>
      <c r="ACO1" s="288"/>
      <c r="ACP1" s="288"/>
      <c r="ACQ1" s="288"/>
      <c r="ACR1" s="288"/>
      <c r="ACS1" s="288"/>
      <c r="ACT1" s="288"/>
      <c r="ACU1" s="288"/>
      <c r="ACV1" s="288"/>
      <c r="ACW1" s="288"/>
      <c r="ACX1" s="288"/>
      <c r="ACY1" s="288"/>
      <c r="ACZ1" s="288"/>
      <c r="ADA1" s="288"/>
      <c r="ADB1" s="288"/>
      <c r="ADC1" s="288"/>
      <c r="ADD1" s="288"/>
      <c r="ADE1" s="288"/>
      <c r="ADF1" s="288"/>
      <c r="ADG1" s="288"/>
      <c r="ADH1" s="288"/>
      <c r="ADI1" s="288"/>
      <c r="ADJ1" s="288"/>
      <c r="ADK1" s="288"/>
      <c r="ADL1" s="288"/>
      <c r="ADM1" s="288"/>
      <c r="ADN1" s="288"/>
      <c r="ADO1" s="288"/>
      <c r="ADP1" s="288"/>
      <c r="ADQ1" s="288"/>
      <c r="ADR1" s="288"/>
      <c r="ADS1" s="288"/>
      <c r="ADT1" s="288"/>
      <c r="ADU1" s="288"/>
      <c r="ADV1" s="288"/>
      <c r="ADW1" s="288"/>
      <c r="ADX1" s="288"/>
      <c r="ADY1" s="288"/>
      <c r="ADZ1" s="288"/>
      <c r="AEA1" s="288"/>
      <c r="AEB1" s="288"/>
      <c r="AEC1" s="288"/>
      <c r="AED1" s="288"/>
      <c r="AEE1" s="288"/>
      <c r="AEF1" s="288"/>
      <c r="AEG1" s="288"/>
      <c r="AEH1" s="288"/>
      <c r="AEI1" s="288"/>
      <c r="AEJ1" s="288"/>
      <c r="AEK1" s="288"/>
      <c r="AEL1" s="288"/>
      <c r="AEM1" s="288"/>
      <c r="AEN1" s="288"/>
      <c r="AEO1" s="288"/>
      <c r="AEP1" s="288"/>
      <c r="AEQ1" s="288"/>
      <c r="AER1" s="288"/>
      <c r="AES1" s="288"/>
      <c r="AET1" s="288"/>
      <c r="AEU1" s="288"/>
      <c r="AEV1" s="288"/>
      <c r="AEW1" s="288"/>
      <c r="AEX1" s="288"/>
      <c r="AEY1" s="288"/>
      <c r="AEZ1" s="288"/>
      <c r="AFA1" s="288"/>
      <c r="AFB1" s="288"/>
      <c r="AFC1" s="288"/>
      <c r="AFD1" s="288"/>
      <c r="AFE1" s="288"/>
      <c r="AFF1" s="288"/>
      <c r="AFG1" s="288"/>
      <c r="AFH1" s="288"/>
      <c r="AFI1" s="288"/>
      <c r="AFJ1" s="288"/>
      <c r="AFK1" s="288"/>
      <c r="AFL1" s="288"/>
      <c r="AFM1" s="288"/>
      <c r="AFN1" s="288"/>
      <c r="AFO1" s="288"/>
      <c r="AFP1" s="288"/>
      <c r="AFQ1" s="288"/>
      <c r="AFR1" s="288"/>
      <c r="AFS1" s="288"/>
      <c r="AFT1" s="288"/>
      <c r="AFU1" s="288"/>
      <c r="AFV1" s="288"/>
      <c r="AFW1" s="288"/>
      <c r="AFX1" s="288"/>
      <c r="AFY1" s="288"/>
      <c r="AFZ1" s="288"/>
      <c r="AGA1" s="288"/>
      <c r="AGB1" s="288"/>
      <c r="AGC1" s="288"/>
      <c r="AGD1" s="288"/>
      <c r="AGE1" s="288"/>
      <c r="AGF1" s="288"/>
      <c r="AGG1" s="288"/>
      <c r="AGH1" s="288"/>
      <c r="AGI1" s="288"/>
      <c r="AGJ1" s="288"/>
      <c r="AGK1" s="288"/>
      <c r="AGL1" s="288"/>
      <c r="AGM1" s="288"/>
      <c r="AGN1" s="288"/>
      <c r="AGO1" s="288"/>
      <c r="AGP1" s="288"/>
      <c r="AGQ1" s="288"/>
      <c r="AGR1" s="288"/>
      <c r="AGS1" s="288"/>
      <c r="AGT1" s="288"/>
      <c r="AGU1" s="288"/>
      <c r="AGV1" s="288"/>
      <c r="AGW1" s="288"/>
      <c r="AGX1" s="288"/>
      <c r="AGY1" s="288"/>
      <c r="AGZ1" s="288"/>
      <c r="AHA1" s="288"/>
      <c r="AHB1" s="288"/>
      <c r="AHC1" s="288"/>
      <c r="AHD1" s="288"/>
      <c r="AHE1" s="288"/>
      <c r="AHF1" s="288"/>
      <c r="AHG1" s="288"/>
      <c r="AHH1" s="288"/>
      <c r="AHI1" s="288"/>
      <c r="AHJ1" s="288"/>
      <c r="AHK1" s="288"/>
      <c r="AHL1" s="288"/>
      <c r="AHM1" s="288"/>
      <c r="AHN1" s="288"/>
      <c r="AHO1" s="288"/>
      <c r="AHP1" s="288"/>
      <c r="AHQ1" s="288"/>
      <c r="AHR1" s="288"/>
      <c r="AHS1" s="288"/>
      <c r="AHT1" s="288"/>
      <c r="AHU1" s="288"/>
      <c r="AHV1" s="288"/>
      <c r="AHW1" s="288"/>
      <c r="AHX1" s="288"/>
      <c r="AHY1" s="288"/>
      <c r="AHZ1" s="288"/>
      <c r="AIA1" s="288"/>
      <c r="AIB1" s="288"/>
      <c r="AIC1" s="288"/>
      <c r="AID1" s="288"/>
      <c r="AIE1" s="288"/>
      <c r="AIF1" s="288"/>
      <c r="AIG1" s="288"/>
      <c r="AIH1" s="288"/>
      <c r="AII1" s="288"/>
      <c r="AIJ1" s="288"/>
      <c r="AIK1" s="288"/>
      <c r="AIL1" s="288"/>
      <c r="AIM1" s="288"/>
      <c r="AIN1" s="288"/>
      <c r="AIO1" s="288"/>
      <c r="AIP1" s="288"/>
      <c r="AIQ1" s="288"/>
      <c r="AIR1" s="288"/>
      <c r="AIS1" s="288"/>
      <c r="AIT1" s="288"/>
      <c r="AIU1" s="288"/>
      <c r="AIV1" s="288"/>
      <c r="AIW1" s="288"/>
      <c r="AIX1" s="288"/>
      <c r="AIY1" s="288"/>
      <c r="AIZ1" s="288"/>
      <c r="AJA1" s="288"/>
      <c r="AJB1" s="288"/>
      <c r="AJC1" s="288"/>
      <c r="AJD1" s="288"/>
      <c r="AJE1" s="288"/>
      <c r="AJF1" s="288"/>
      <c r="AJG1" s="288"/>
      <c r="AJH1" s="288"/>
      <c r="AJI1" s="288"/>
      <c r="AJJ1" s="288"/>
      <c r="AJK1" s="288"/>
      <c r="AJL1" s="288"/>
      <c r="AJM1" s="288"/>
      <c r="AJN1" s="288"/>
      <c r="AJO1" s="288"/>
      <c r="AJP1" s="288"/>
      <c r="AJQ1" s="288"/>
      <c r="AJR1" s="288"/>
      <c r="AJS1" s="288"/>
      <c r="AJT1" s="288"/>
      <c r="AJU1" s="288"/>
      <c r="AJV1" s="288"/>
      <c r="AJW1" s="288"/>
      <c r="AJX1" s="288"/>
      <c r="AJY1" s="288"/>
      <c r="AJZ1" s="288"/>
      <c r="AKA1" s="288"/>
      <c r="AKB1" s="288"/>
      <c r="AKC1" s="288"/>
      <c r="AKD1" s="288"/>
      <c r="AKE1" s="288"/>
      <c r="AKF1" s="288"/>
      <c r="AKG1" s="288"/>
      <c r="AKH1" s="288"/>
      <c r="AKI1" s="288"/>
      <c r="AKJ1" s="288"/>
      <c r="AKK1" s="288"/>
      <c r="AKL1" s="288"/>
      <c r="AKM1" s="288"/>
      <c r="AKN1" s="288"/>
      <c r="AKO1" s="288"/>
      <c r="AKP1" s="288"/>
      <c r="AKQ1" s="288"/>
      <c r="AKR1" s="288"/>
      <c r="AKS1" s="288"/>
      <c r="AKT1" s="288"/>
      <c r="AKU1" s="288"/>
      <c r="AKV1" s="288"/>
      <c r="AKW1" s="288"/>
      <c r="AKX1" s="288"/>
      <c r="AKY1" s="288"/>
      <c r="AKZ1" s="288"/>
      <c r="ALA1" s="288"/>
      <c r="ALB1" s="288"/>
      <c r="ALC1" s="288"/>
      <c r="ALD1" s="288"/>
      <c r="ALE1" s="288"/>
      <c r="ALF1" s="288"/>
      <c r="ALG1" s="288"/>
      <c r="ALH1" s="288"/>
      <c r="ALI1" s="288"/>
      <c r="ALJ1" s="288"/>
      <c r="ALK1" s="288"/>
      <c r="ALL1" s="288"/>
      <c r="ALM1" s="288"/>
      <c r="ALN1" s="288"/>
      <c r="ALO1" s="288"/>
      <c r="ALP1" s="288"/>
      <c r="ALQ1" s="288"/>
      <c r="ALR1" s="288"/>
      <c r="ALS1" s="288"/>
      <c r="ALT1" s="288"/>
      <c r="ALU1" s="288"/>
      <c r="ALV1" s="288"/>
      <c r="ALW1" s="288"/>
      <c r="ALX1" s="288"/>
      <c r="ALY1" s="288"/>
      <c r="ALZ1" s="288"/>
      <c r="AMA1" s="288"/>
      <c r="AMB1" s="288"/>
      <c r="AMC1" s="288"/>
      <c r="AMD1" s="288"/>
      <c r="AME1" s="288"/>
      <c r="AMF1" s="288"/>
      <c r="AMG1" s="288"/>
      <c r="AMH1" s="288"/>
      <c r="AMI1" s="288"/>
      <c r="AMJ1" s="288"/>
      <c r="AMK1" s="288"/>
      <c r="AML1" s="288"/>
      <c r="AMM1" s="288"/>
      <c r="AMN1" s="288"/>
      <c r="AMO1" s="288"/>
      <c r="AMP1" s="288"/>
      <c r="AMQ1" s="288"/>
      <c r="AMR1" s="288"/>
      <c r="AMS1" s="288"/>
      <c r="AMT1" s="288"/>
      <c r="AMU1" s="288"/>
      <c r="AMV1" s="288"/>
      <c r="AMW1" s="288"/>
      <c r="AMX1" s="288"/>
      <c r="AMY1" s="288"/>
      <c r="AMZ1" s="288"/>
      <c r="ANA1" s="288"/>
      <c r="ANB1" s="288"/>
      <c r="ANC1" s="288"/>
      <c r="AND1" s="288"/>
      <c r="ANE1" s="288"/>
      <c r="ANF1" s="288"/>
      <c r="ANG1" s="288"/>
      <c r="ANH1" s="288"/>
      <c r="ANI1" s="288"/>
      <c r="ANJ1" s="288"/>
      <c r="ANK1" s="288"/>
      <c r="ANL1" s="288"/>
      <c r="ANM1" s="288"/>
      <c r="ANN1" s="288"/>
      <c r="ANO1" s="288"/>
      <c r="ANP1" s="288"/>
      <c r="ANQ1" s="288"/>
      <c r="ANR1" s="288"/>
      <c r="ANS1" s="288"/>
      <c r="ANT1" s="288"/>
      <c r="ANU1" s="288"/>
      <c r="ANV1" s="288"/>
      <c r="ANW1" s="288"/>
      <c r="ANX1" s="288"/>
      <c r="ANY1" s="288"/>
      <c r="ANZ1" s="288"/>
      <c r="AOA1" s="288"/>
      <c r="AOB1" s="288"/>
      <c r="AOC1" s="288"/>
      <c r="AOD1" s="288"/>
      <c r="AOE1" s="288"/>
      <c r="AOF1" s="288"/>
      <c r="AOG1" s="288"/>
      <c r="AOH1" s="288"/>
      <c r="AOI1" s="288"/>
      <c r="AOJ1" s="288"/>
      <c r="AOK1" s="288"/>
      <c r="AOL1" s="288"/>
      <c r="AOM1" s="288"/>
      <c r="AON1" s="288"/>
      <c r="AOO1" s="288"/>
      <c r="AOP1" s="288"/>
      <c r="AOQ1" s="288"/>
      <c r="AOR1" s="288"/>
      <c r="AOS1" s="288"/>
      <c r="AOT1" s="288"/>
      <c r="AOU1" s="288"/>
      <c r="AOV1" s="288"/>
      <c r="AOW1" s="288"/>
      <c r="AOX1" s="288"/>
      <c r="AOY1" s="288"/>
      <c r="AOZ1" s="288"/>
      <c r="APA1" s="288"/>
      <c r="APB1" s="288"/>
      <c r="APC1" s="288"/>
      <c r="APD1" s="288"/>
      <c r="APE1" s="288"/>
      <c r="APF1" s="288"/>
      <c r="APG1" s="288"/>
      <c r="APH1" s="288"/>
      <c r="API1" s="288"/>
      <c r="APJ1" s="288"/>
      <c r="APK1" s="288"/>
      <c r="APL1" s="288"/>
      <c r="APM1" s="288"/>
      <c r="APN1" s="288"/>
      <c r="APO1" s="288"/>
      <c r="APP1" s="288"/>
      <c r="APQ1" s="288"/>
      <c r="APR1" s="288"/>
      <c r="APS1" s="288"/>
      <c r="APT1" s="288"/>
      <c r="APU1" s="288"/>
      <c r="APV1" s="288"/>
      <c r="APW1" s="288"/>
      <c r="APX1" s="288"/>
      <c r="APY1" s="288"/>
      <c r="APZ1" s="288"/>
      <c r="AQA1" s="288"/>
      <c r="AQB1" s="288"/>
      <c r="AQC1" s="288"/>
      <c r="AQD1" s="288"/>
      <c r="AQE1" s="288"/>
      <c r="AQF1" s="288"/>
      <c r="AQG1" s="288"/>
      <c r="AQH1" s="288"/>
      <c r="AQI1" s="288"/>
      <c r="AQJ1" s="288"/>
      <c r="AQK1" s="288"/>
      <c r="AQL1" s="288"/>
      <c r="AQM1" s="288"/>
      <c r="AQN1" s="288"/>
      <c r="AQO1" s="288"/>
      <c r="AQP1" s="288"/>
      <c r="AQQ1" s="288"/>
      <c r="AQR1" s="288"/>
      <c r="AQS1" s="288"/>
      <c r="AQT1" s="288"/>
      <c r="AQU1" s="288"/>
      <c r="AQV1" s="288"/>
      <c r="AQW1" s="288"/>
      <c r="AQX1" s="288"/>
      <c r="AQY1" s="288"/>
      <c r="AQZ1" s="288"/>
      <c r="ARA1" s="288"/>
      <c r="ARB1" s="288"/>
      <c r="ARC1" s="288"/>
      <c r="ARD1" s="288"/>
      <c r="ARE1" s="288"/>
      <c r="ARF1" s="288"/>
      <c r="ARG1" s="288"/>
      <c r="ARH1" s="288"/>
      <c r="ARI1" s="288"/>
      <c r="ARJ1" s="288"/>
      <c r="ARK1" s="288"/>
      <c r="ARL1" s="288"/>
      <c r="ARM1" s="288"/>
      <c r="ARN1" s="288"/>
      <c r="ARO1" s="288"/>
      <c r="ARP1" s="288"/>
      <c r="ARQ1" s="288"/>
      <c r="ARR1" s="288"/>
      <c r="ARS1" s="288"/>
      <c r="ART1" s="288"/>
      <c r="ARU1" s="288"/>
      <c r="ARV1" s="288"/>
      <c r="ARW1" s="288"/>
      <c r="ARX1" s="288"/>
      <c r="ARY1" s="288"/>
      <c r="ARZ1" s="288"/>
      <c r="ASA1" s="288"/>
      <c r="ASB1" s="288"/>
      <c r="ASC1" s="288"/>
      <c r="ASD1" s="288"/>
      <c r="ASE1" s="288"/>
      <c r="ASF1" s="288"/>
      <c r="ASG1" s="288"/>
      <c r="ASH1" s="288"/>
      <c r="ASI1" s="288"/>
      <c r="ASJ1" s="288"/>
      <c r="ASK1" s="288"/>
      <c r="ASL1" s="288"/>
      <c r="ASM1" s="288"/>
      <c r="ASN1" s="288"/>
      <c r="ASO1" s="288"/>
      <c r="ASP1" s="288"/>
      <c r="ASQ1" s="288"/>
      <c r="ASR1" s="288"/>
      <c r="ASS1" s="288"/>
      <c r="AST1" s="288"/>
      <c r="ASU1" s="288"/>
      <c r="ASV1" s="288"/>
      <c r="ASW1" s="288"/>
      <c r="ASX1" s="288"/>
      <c r="ASY1" s="288"/>
      <c r="ASZ1" s="288"/>
      <c r="ATA1" s="288"/>
      <c r="ATB1" s="288"/>
      <c r="ATC1" s="288"/>
      <c r="ATD1" s="288"/>
      <c r="ATE1" s="288"/>
      <c r="ATF1" s="288"/>
      <c r="ATG1" s="288"/>
      <c r="ATH1" s="288"/>
      <c r="ATI1" s="288"/>
      <c r="ATJ1" s="288"/>
      <c r="ATK1" s="288"/>
      <c r="ATL1" s="288"/>
      <c r="ATM1" s="288"/>
      <c r="ATN1" s="288"/>
      <c r="ATO1" s="288"/>
      <c r="ATP1" s="288"/>
      <c r="ATQ1" s="288"/>
      <c r="ATR1" s="288"/>
      <c r="ATS1" s="288"/>
      <c r="ATT1" s="288"/>
      <c r="ATU1" s="288"/>
      <c r="ATV1" s="288"/>
      <c r="ATW1" s="288"/>
      <c r="ATX1" s="288"/>
      <c r="ATY1" s="288"/>
      <c r="ATZ1" s="288"/>
      <c r="AUA1" s="288"/>
      <c r="AUB1" s="288"/>
      <c r="AUC1" s="288"/>
      <c r="AUD1" s="288"/>
      <c r="AUE1" s="288"/>
      <c r="AUF1" s="288"/>
      <c r="AUG1" s="288"/>
      <c r="AUH1" s="288"/>
      <c r="AUI1" s="288"/>
      <c r="AUJ1" s="288"/>
      <c r="AUK1" s="288"/>
      <c r="AUL1" s="288"/>
      <c r="AUM1" s="288"/>
      <c r="AUN1" s="288"/>
      <c r="AUO1" s="288"/>
      <c r="AUP1" s="288"/>
      <c r="AUQ1" s="288"/>
      <c r="AUR1" s="288"/>
      <c r="AUS1" s="288"/>
      <c r="AUT1" s="288"/>
      <c r="AUU1" s="288"/>
      <c r="AUV1" s="288"/>
      <c r="AUW1" s="288"/>
      <c r="AUX1" s="288"/>
      <c r="AUY1" s="288"/>
      <c r="AUZ1" s="288"/>
      <c r="AVA1" s="288"/>
      <c r="AVB1" s="288"/>
      <c r="AVC1" s="288"/>
      <c r="AVD1" s="288"/>
      <c r="AVE1" s="288"/>
      <c r="AVF1" s="288"/>
      <c r="AVG1" s="288"/>
      <c r="AVH1" s="288"/>
      <c r="AVI1" s="288"/>
      <c r="AVJ1" s="288"/>
      <c r="AVK1" s="288"/>
      <c r="AVL1" s="288"/>
      <c r="AVM1" s="288"/>
      <c r="AVN1" s="288"/>
      <c r="AVO1" s="288"/>
      <c r="AVP1" s="288"/>
      <c r="AVQ1" s="288"/>
      <c r="AVR1" s="288"/>
      <c r="AVS1" s="288"/>
      <c r="AVT1" s="288"/>
      <c r="AVU1" s="288"/>
      <c r="AVV1" s="288"/>
      <c r="AVW1" s="288"/>
      <c r="AVX1" s="288"/>
      <c r="AVY1" s="288"/>
      <c r="AVZ1" s="288"/>
      <c r="AWA1" s="288"/>
      <c r="AWB1" s="288"/>
      <c r="AWC1" s="288"/>
      <c r="AWD1" s="288"/>
      <c r="AWE1" s="288"/>
      <c r="AWF1" s="288"/>
      <c r="AWG1" s="288"/>
      <c r="AWH1" s="288"/>
      <c r="AWI1" s="288"/>
      <c r="AWJ1" s="288"/>
      <c r="AWK1" s="288"/>
      <c r="AWL1" s="288"/>
      <c r="AWM1" s="288"/>
      <c r="AWN1" s="288"/>
      <c r="AWO1" s="288"/>
      <c r="AWP1" s="288"/>
      <c r="AWQ1" s="288"/>
      <c r="AWR1" s="288"/>
      <c r="AWS1" s="288"/>
      <c r="AWT1" s="288"/>
      <c r="AWU1" s="288"/>
      <c r="AWV1" s="288"/>
      <c r="AWW1" s="288"/>
      <c r="AWX1" s="288"/>
      <c r="AWY1" s="288"/>
      <c r="AWZ1" s="288"/>
      <c r="AXA1" s="288"/>
      <c r="AXB1" s="288"/>
      <c r="AXC1" s="288"/>
      <c r="AXD1" s="288"/>
      <c r="AXE1" s="288"/>
      <c r="AXF1" s="288"/>
      <c r="AXG1" s="288"/>
      <c r="AXH1" s="288"/>
      <c r="AXI1" s="288"/>
      <c r="AXJ1" s="288"/>
      <c r="AXK1" s="288"/>
      <c r="AXL1" s="288"/>
      <c r="AXM1" s="288"/>
      <c r="AXN1" s="288"/>
      <c r="AXO1" s="288"/>
      <c r="AXP1" s="288"/>
      <c r="AXQ1" s="288"/>
      <c r="AXR1" s="288"/>
      <c r="AXS1" s="288"/>
      <c r="AXT1" s="288"/>
      <c r="AXU1" s="288"/>
      <c r="AXV1" s="288"/>
      <c r="AXW1" s="288"/>
      <c r="AXX1" s="288"/>
      <c r="AXY1" s="288"/>
      <c r="AXZ1" s="288"/>
      <c r="AYA1" s="288"/>
      <c r="AYB1" s="288"/>
      <c r="AYC1" s="288"/>
      <c r="AYD1" s="288"/>
      <c r="AYE1" s="288"/>
      <c r="AYF1" s="288"/>
      <c r="AYG1" s="288"/>
      <c r="AYH1" s="288"/>
      <c r="AYI1" s="288"/>
      <c r="AYJ1" s="288"/>
      <c r="AYK1" s="288"/>
      <c r="AYL1" s="288"/>
      <c r="AYM1" s="288"/>
      <c r="AYN1" s="288"/>
      <c r="AYO1" s="288"/>
      <c r="AYP1" s="288"/>
      <c r="AYQ1" s="288"/>
      <c r="AYR1" s="288"/>
      <c r="AYS1" s="288"/>
      <c r="AYT1" s="288"/>
      <c r="AYU1" s="288"/>
      <c r="AYV1" s="288"/>
      <c r="AYW1" s="288"/>
      <c r="AYX1" s="288"/>
      <c r="AYY1" s="288"/>
      <c r="AYZ1" s="288"/>
      <c r="AZA1" s="288"/>
      <c r="AZB1" s="288"/>
      <c r="AZC1" s="288"/>
      <c r="AZD1" s="288"/>
      <c r="AZE1" s="288"/>
      <c r="AZF1" s="288"/>
      <c r="AZG1" s="288"/>
      <c r="AZH1" s="288"/>
      <c r="AZI1" s="288"/>
      <c r="AZJ1" s="288"/>
      <c r="AZK1" s="288"/>
      <c r="AZL1" s="288"/>
      <c r="AZM1" s="288"/>
      <c r="AZN1" s="288"/>
      <c r="AZO1" s="288"/>
      <c r="AZP1" s="288"/>
      <c r="AZQ1" s="288"/>
      <c r="AZR1" s="288"/>
      <c r="AZS1" s="288"/>
      <c r="AZT1" s="288"/>
      <c r="AZU1" s="288"/>
      <c r="AZV1" s="288"/>
      <c r="AZW1" s="288"/>
      <c r="AZX1" s="288"/>
      <c r="AZY1" s="288"/>
      <c r="AZZ1" s="288"/>
      <c r="BAA1" s="288"/>
      <c r="BAB1" s="288"/>
      <c r="BAC1" s="288"/>
      <c r="BAD1" s="288"/>
      <c r="BAE1" s="288"/>
      <c r="BAF1" s="288"/>
      <c r="BAG1" s="288"/>
      <c r="BAH1" s="288"/>
      <c r="BAI1" s="288"/>
      <c r="BAJ1" s="288"/>
      <c r="BAK1" s="288"/>
      <c r="BAL1" s="288"/>
      <c r="BAM1" s="288"/>
      <c r="BAN1" s="288"/>
      <c r="BAO1" s="288"/>
      <c r="BAP1" s="288"/>
      <c r="BAQ1" s="288"/>
      <c r="BAR1" s="288"/>
      <c r="BAS1" s="288"/>
      <c r="BAT1" s="288"/>
      <c r="BAU1" s="288"/>
      <c r="BAV1" s="288"/>
      <c r="BAW1" s="288"/>
      <c r="BAX1" s="288"/>
      <c r="BAY1" s="288"/>
      <c r="BAZ1" s="288"/>
      <c r="BBA1" s="288"/>
      <c r="BBB1" s="288"/>
      <c r="BBC1" s="288"/>
      <c r="BBD1" s="288"/>
      <c r="BBE1" s="288"/>
      <c r="BBF1" s="288"/>
      <c r="BBG1" s="288"/>
      <c r="BBH1" s="288"/>
      <c r="BBI1" s="288"/>
      <c r="BBJ1" s="288"/>
      <c r="BBK1" s="288"/>
      <c r="BBL1" s="288"/>
      <c r="BBM1" s="288"/>
      <c r="BBN1" s="288"/>
      <c r="BBO1" s="288"/>
      <c r="BBP1" s="288"/>
      <c r="BBQ1" s="288"/>
      <c r="BBR1" s="288"/>
      <c r="BBS1" s="288"/>
      <c r="BBT1" s="288"/>
      <c r="BBU1" s="288"/>
      <c r="BBV1" s="288"/>
      <c r="BBW1" s="288"/>
      <c r="BBX1" s="288"/>
      <c r="BBY1" s="288"/>
      <c r="BBZ1" s="288"/>
      <c r="BCA1" s="288"/>
      <c r="BCB1" s="288"/>
      <c r="BCC1" s="288"/>
      <c r="BCD1" s="288"/>
      <c r="BCE1" s="288"/>
      <c r="BCF1" s="288"/>
      <c r="BCG1" s="288"/>
      <c r="BCH1" s="288"/>
      <c r="BCI1" s="288"/>
      <c r="BCJ1" s="288"/>
      <c r="BCK1" s="288"/>
      <c r="BCL1" s="288"/>
      <c r="BCM1" s="288"/>
      <c r="BCN1" s="288"/>
      <c r="BCO1" s="288"/>
      <c r="BCP1" s="288"/>
      <c r="BCQ1" s="288"/>
      <c r="BCR1" s="288"/>
      <c r="BCS1" s="288"/>
      <c r="BCT1" s="288"/>
      <c r="BCU1" s="288"/>
      <c r="BCV1" s="288"/>
      <c r="BCW1" s="288"/>
      <c r="BCX1" s="288"/>
      <c r="BCY1" s="288"/>
      <c r="BCZ1" s="288"/>
      <c r="BDA1" s="288"/>
      <c r="BDB1" s="288"/>
      <c r="BDC1" s="288"/>
      <c r="BDD1" s="288"/>
      <c r="BDE1" s="288"/>
      <c r="BDF1" s="288"/>
      <c r="BDG1" s="288"/>
      <c r="BDH1" s="288"/>
      <c r="BDI1" s="288"/>
      <c r="BDJ1" s="288"/>
      <c r="BDK1" s="288"/>
      <c r="BDL1" s="288"/>
      <c r="BDM1" s="288"/>
      <c r="BDN1" s="288"/>
      <c r="BDO1" s="288"/>
      <c r="BDP1" s="288"/>
      <c r="BDQ1" s="288"/>
      <c r="BDR1" s="288"/>
      <c r="BDS1" s="288"/>
      <c r="BDT1" s="288"/>
      <c r="BDU1" s="288"/>
      <c r="BDV1" s="288"/>
      <c r="BDW1" s="288"/>
      <c r="BDX1" s="288"/>
      <c r="BDY1" s="288"/>
      <c r="BDZ1" s="288"/>
      <c r="BEA1" s="288"/>
      <c r="BEB1" s="288"/>
      <c r="BEC1" s="288"/>
      <c r="BED1" s="288"/>
      <c r="BEE1" s="288"/>
      <c r="BEF1" s="288"/>
      <c r="BEG1" s="288"/>
      <c r="BEH1" s="288"/>
      <c r="BEI1" s="288"/>
      <c r="BEJ1" s="288"/>
      <c r="BEK1" s="288"/>
      <c r="BEL1" s="288"/>
      <c r="BEM1" s="288"/>
      <c r="BEN1" s="288"/>
      <c r="BEO1" s="288"/>
      <c r="BEP1" s="288"/>
      <c r="BEQ1" s="288"/>
      <c r="BER1" s="288"/>
      <c r="BES1" s="288"/>
      <c r="BET1" s="288"/>
      <c r="BEU1" s="288"/>
      <c r="BEV1" s="288"/>
      <c r="BEW1" s="288"/>
      <c r="BEX1" s="288"/>
      <c r="BEY1" s="288"/>
      <c r="BEZ1" s="288"/>
      <c r="BFA1" s="288"/>
      <c r="BFB1" s="288"/>
      <c r="BFC1" s="288"/>
      <c r="BFD1" s="288"/>
      <c r="BFE1" s="288"/>
      <c r="BFF1" s="288"/>
      <c r="BFG1" s="288"/>
      <c r="BFH1" s="288"/>
      <c r="BFI1" s="288"/>
      <c r="BFJ1" s="288"/>
      <c r="BFK1" s="288"/>
      <c r="BFL1" s="288"/>
      <c r="BFM1" s="288"/>
      <c r="BFN1" s="288"/>
      <c r="BFO1" s="288"/>
      <c r="BFP1" s="288"/>
      <c r="BFQ1" s="288"/>
      <c r="BFR1" s="288"/>
      <c r="BFS1" s="288"/>
      <c r="BFT1" s="288"/>
      <c r="BFU1" s="288"/>
      <c r="BFV1" s="288"/>
      <c r="BFW1" s="288"/>
      <c r="BFX1" s="288"/>
      <c r="BFY1" s="288"/>
      <c r="BFZ1" s="288"/>
      <c r="BGA1" s="288"/>
      <c r="BGB1" s="288"/>
      <c r="BGC1" s="288"/>
      <c r="BGD1" s="288"/>
      <c r="BGE1" s="288"/>
      <c r="BGF1" s="288"/>
      <c r="BGG1" s="288"/>
      <c r="BGH1" s="288"/>
      <c r="BGI1" s="288"/>
      <c r="BGJ1" s="288"/>
      <c r="BGK1" s="288"/>
      <c r="BGL1" s="288"/>
      <c r="BGM1" s="288"/>
      <c r="BGN1" s="288"/>
      <c r="BGO1" s="288"/>
      <c r="BGP1" s="288"/>
      <c r="BGQ1" s="288"/>
      <c r="BGR1" s="288"/>
      <c r="BGS1" s="288"/>
      <c r="BGT1" s="288"/>
      <c r="BGU1" s="288"/>
      <c r="BGV1" s="288"/>
      <c r="BGW1" s="288"/>
      <c r="BGX1" s="288"/>
      <c r="BGY1" s="288"/>
      <c r="BGZ1" s="288"/>
      <c r="BHA1" s="288"/>
      <c r="BHB1" s="288"/>
      <c r="BHC1" s="288"/>
      <c r="BHD1" s="288"/>
      <c r="BHE1" s="288"/>
      <c r="BHF1" s="288"/>
      <c r="BHG1" s="288"/>
      <c r="BHH1" s="288"/>
      <c r="BHI1" s="288"/>
      <c r="BHJ1" s="288"/>
      <c r="BHK1" s="288"/>
      <c r="BHL1" s="288"/>
      <c r="BHM1" s="288"/>
      <c r="BHN1" s="288"/>
      <c r="BHO1" s="288"/>
      <c r="BHP1" s="288"/>
      <c r="BHQ1" s="288"/>
      <c r="BHR1" s="288"/>
      <c r="BHS1" s="288"/>
      <c r="BHT1" s="288"/>
      <c r="BHU1" s="288"/>
      <c r="BHV1" s="288"/>
      <c r="BHW1" s="288"/>
      <c r="BHX1" s="288"/>
      <c r="BHY1" s="288"/>
      <c r="BHZ1" s="288"/>
      <c r="BIA1" s="288"/>
      <c r="BIB1" s="288"/>
      <c r="BIC1" s="288"/>
      <c r="BID1" s="288"/>
      <c r="BIE1" s="288"/>
      <c r="BIF1" s="288"/>
      <c r="BIG1" s="288"/>
      <c r="BIH1" s="288"/>
      <c r="BII1" s="288"/>
      <c r="BIJ1" s="288"/>
      <c r="BIK1" s="288"/>
      <c r="BIL1" s="288"/>
      <c r="BIM1" s="288"/>
      <c r="BIN1" s="288"/>
      <c r="BIO1" s="288"/>
      <c r="BIP1" s="288"/>
      <c r="BIQ1" s="288"/>
      <c r="BIR1" s="288"/>
      <c r="BIS1" s="288"/>
      <c r="BIT1" s="288"/>
      <c r="BIU1" s="288"/>
      <c r="BIV1" s="288"/>
      <c r="BIW1" s="288"/>
      <c r="BIX1" s="288"/>
      <c r="BIY1" s="288"/>
      <c r="BIZ1" s="288"/>
      <c r="BJA1" s="288"/>
      <c r="BJB1" s="288"/>
      <c r="BJC1" s="288"/>
      <c r="BJD1" s="288"/>
      <c r="BJE1" s="288"/>
      <c r="BJF1" s="288"/>
      <c r="BJG1" s="288"/>
      <c r="BJH1" s="288"/>
      <c r="BJI1" s="288"/>
      <c r="BJJ1" s="288"/>
      <c r="BJK1" s="288"/>
      <c r="BJL1" s="288"/>
      <c r="BJM1" s="288"/>
      <c r="BJN1" s="288"/>
      <c r="BJO1" s="288"/>
      <c r="BJP1" s="288"/>
      <c r="BJQ1" s="288"/>
      <c r="BJR1" s="288"/>
      <c r="BJS1" s="288"/>
      <c r="BJT1" s="288"/>
      <c r="BJU1" s="288"/>
      <c r="BJV1" s="288"/>
      <c r="BJW1" s="288"/>
      <c r="BJX1" s="288"/>
      <c r="BJY1" s="288"/>
      <c r="BJZ1" s="288"/>
      <c r="BKA1" s="288"/>
      <c r="BKB1" s="288"/>
      <c r="BKC1" s="288"/>
      <c r="BKD1" s="288"/>
      <c r="BKE1" s="288"/>
      <c r="BKF1" s="288"/>
      <c r="BKG1" s="288"/>
      <c r="BKH1" s="288"/>
      <c r="BKI1" s="288"/>
      <c r="BKJ1" s="288"/>
      <c r="BKK1" s="288"/>
      <c r="BKL1" s="288"/>
      <c r="BKM1" s="288"/>
      <c r="BKN1" s="288"/>
      <c r="BKO1" s="288"/>
      <c r="BKP1" s="288"/>
      <c r="BKQ1" s="288"/>
      <c r="BKR1" s="288"/>
      <c r="BKS1" s="288"/>
      <c r="BKT1" s="288"/>
      <c r="BKU1" s="288"/>
      <c r="BKV1" s="288"/>
      <c r="BKW1" s="288"/>
      <c r="BKX1" s="288"/>
      <c r="BKY1" s="288"/>
      <c r="BKZ1" s="288"/>
      <c r="BLA1" s="288"/>
      <c r="BLB1" s="288"/>
      <c r="BLC1" s="288"/>
      <c r="BLD1" s="288"/>
      <c r="BLE1" s="288"/>
      <c r="BLF1" s="288"/>
      <c r="BLG1" s="288"/>
      <c r="BLH1" s="288"/>
      <c r="BLI1" s="288"/>
      <c r="BLJ1" s="288"/>
      <c r="BLK1" s="288"/>
      <c r="BLL1" s="288"/>
      <c r="BLM1" s="288"/>
      <c r="BLN1" s="288"/>
      <c r="BLO1" s="288"/>
      <c r="BLP1" s="288"/>
      <c r="BLQ1" s="288"/>
      <c r="BLR1" s="288"/>
      <c r="BLS1" s="288"/>
      <c r="BLT1" s="288"/>
      <c r="BLU1" s="288"/>
      <c r="BLV1" s="288"/>
      <c r="BLW1" s="288"/>
      <c r="BLX1" s="288"/>
      <c r="BLY1" s="288"/>
      <c r="BLZ1" s="288"/>
      <c r="BMA1" s="288"/>
      <c r="BMB1" s="288"/>
      <c r="BMC1" s="288"/>
      <c r="BMD1" s="288"/>
      <c r="BME1" s="288"/>
      <c r="BMF1" s="288"/>
      <c r="BMG1" s="288"/>
      <c r="BMH1" s="288"/>
      <c r="BMI1" s="288"/>
      <c r="BMJ1" s="288"/>
      <c r="BMK1" s="288"/>
      <c r="BML1" s="288"/>
      <c r="BMM1" s="288"/>
      <c r="BMN1" s="288"/>
      <c r="BMO1" s="288"/>
      <c r="BMP1" s="288"/>
      <c r="BMQ1" s="288"/>
      <c r="BMR1" s="288"/>
      <c r="BMS1" s="288"/>
      <c r="BMT1" s="288"/>
      <c r="BMU1" s="288"/>
      <c r="BMV1" s="288"/>
      <c r="BMW1" s="288"/>
      <c r="BMX1" s="288"/>
      <c r="BMY1" s="288"/>
      <c r="BMZ1" s="288"/>
      <c r="BNA1" s="288"/>
      <c r="BNB1" s="288"/>
      <c r="BNC1" s="288"/>
      <c r="BND1" s="288"/>
      <c r="BNE1" s="288"/>
      <c r="BNF1" s="288"/>
      <c r="BNG1" s="288"/>
      <c r="BNH1" s="288"/>
      <c r="BNI1" s="288"/>
      <c r="BNJ1" s="288"/>
      <c r="BNK1" s="288"/>
      <c r="BNL1" s="288"/>
      <c r="BNM1" s="288"/>
      <c r="BNN1" s="288"/>
      <c r="BNO1" s="288"/>
      <c r="BNP1" s="288"/>
      <c r="BNQ1" s="288"/>
      <c r="BNR1" s="288"/>
      <c r="BNS1" s="288"/>
      <c r="BNT1" s="288"/>
      <c r="BNU1" s="288"/>
      <c r="BNV1" s="288"/>
      <c r="BNW1" s="288"/>
      <c r="BNX1" s="288"/>
      <c r="BNY1" s="288"/>
      <c r="BNZ1" s="288"/>
      <c r="BOA1" s="288"/>
      <c r="BOB1" s="288"/>
      <c r="BOC1" s="288"/>
      <c r="BOD1" s="288"/>
      <c r="BOE1" s="288"/>
      <c r="BOF1" s="288"/>
      <c r="BOG1" s="288"/>
      <c r="BOH1" s="288"/>
      <c r="BOI1" s="288"/>
      <c r="BOJ1" s="288"/>
      <c r="BOK1" s="288"/>
      <c r="BOL1" s="288"/>
      <c r="BOM1" s="288"/>
      <c r="BON1" s="288"/>
      <c r="BOO1" s="288"/>
      <c r="BOP1" s="288"/>
      <c r="BOQ1" s="288"/>
      <c r="BOR1" s="288"/>
      <c r="BOS1" s="288"/>
      <c r="BOT1" s="288"/>
      <c r="BOU1" s="288"/>
      <c r="BOV1" s="288"/>
      <c r="BOW1" s="288"/>
      <c r="BOX1" s="288"/>
      <c r="BOY1" s="288"/>
      <c r="BOZ1" s="288"/>
      <c r="BPA1" s="288"/>
      <c r="BPB1" s="288"/>
      <c r="BPC1" s="288"/>
      <c r="BPD1" s="288"/>
      <c r="BPE1" s="288"/>
      <c r="BPF1" s="288"/>
      <c r="BPG1" s="288"/>
      <c r="BPH1" s="288"/>
      <c r="BPI1" s="288"/>
      <c r="BPJ1" s="288"/>
      <c r="BPK1" s="288"/>
      <c r="BPL1" s="288"/>
      <c r="BPM1" s="288"/>
      <c r="BPN1" s="288"/>
      <c r="BPO1" s="288"/>
      <c r="BPP1" s="288"/>
      <c r="BPQ1" s="288"/>
      <c r="BPR1" s="288"/>
      <c r="BPS1" s="288"/>
      <c r="BPT1" s="288"/>
      <c r="BPU1" s="288"/>
      <c r="BPV1" s="288"/>
      <c r="BPW1" s="288"/>
      <c r="BPX1" s="288"/>
      <c r="BPY1" s="288"/>
      <c r="BPZ1" s="288"/>
      <c r="BQA1" s="288"/>
      <c r="BQB1" s="288"/>
      <c r="BQC1" s="288"/>
      <c r="BQD1" s="288"/>
      <c r="BQE1" s="288"/>
      <c r="BQF1" s="288"/>
      <c r="BQG1" s="288"/>
      <c r="BQH1" s="288"/>
      <c r="BQI1" s="288"/>
      <c r="BQJ1" s="288"/>
      <c r="BQK1" s="288"/>
      <c r="BQL1" s="288"/>
      <c r="BQM1" s="288"/>
      <c r="BQN1" s="288"/>
      <c r="BQO1" s="288"/>
      <c r="BQP1" s="288"/>
      <c r="BQQ1" s="288"/>
      <c r="BQR1" s="288"/>
      <c r="BQS1" s="288"/>
      <c r="BQT1" s="288"/>
      <c r="BQU1" s="288"/>
      <c r="BQV1" s="288"/>
      <c r="BQW1" s="288"/>
      <c r="BQX1" s="288"/>
      <c r="BQY1" s="288"/>
      <c r="BQZ1" s="288"/>
      <c r="BRA1" s="288"/>
      <c r="BRB1" s="288"/>
      <c r="BRC1" s="288"/>
      <c r="BRD1" s="288"/>
      <c r="BRE1" s="288"/>
      <c r="BRF1" s="288"/>
      <c r="BRG1" s="288"/>
      <c r="BRH1" s="288"/>
      <c r="BRI1" s="288"/>
      <c r="BRJ1" s="288"/>
      <c r="BRK1" s="288"/>
      <c r="BRL1" s="288"/>
      <c r="BRM1" s="288"/>
      <c r="BRN1" s="288"/>
      <c r="BRO1" s="288"/>
      <c r="BRP1" s="288"/>
      <c r="BRQ1" s="288"/>
      <c r="BRR1" s="288"/>
      <c r="BRS1" s="288"/>
      <c r="BRT1" s="288"/>
      <c r="BRU1" s="288"/>
      <c r="BRV1" s="288"/>
      <c r="BRW1" s="288"/>
      <c r="BRX1" s="288"/>
      <c r="BRY1" s="288"/>
      <c r="BRZ1" s="288"/>
      <c r="BSA1" s="288"/>
      <c r="BSB1" s="288"/>
      <c r="BSC1" s="288"/>
      <c r="BSD1" s="288"/>
      <c r="BSE1" s="288"/>
      <c r="BSF1" s="288"/>
      <c r="BSG1" s="288"/>
      <c r="BSH1" s="288"/>
      <c r="BSI1" s="288"/>
      <c r="BSJ1" s="288"/>
      <c r="BSK1" s="288"/>
      <c r="BSL1" s="288"/>
      <c r="BSM1" s="288"/>
      <c r="BSN1" s="288"/>
      <c r="BSO1" s="288"/>
      <c r="BSP1" s="288"/>
      <c r="BSQ1" s="288"/>
      <c r="BSR1" s="288"/>
      <c r="BSS1" s="288"/>
      <c r="BST1" s="288"/>
      <c r="BSU1" s="288"/>
      <c r="BSV1" s="288"/>
      <c r="BSW1" s="288"/>
      <c r="BSX1" s="288"/>
      <c r="BSY1" s="288"/>
      <c r="BSZ1" s="288"/>
      <c r="BTA1" s="288"/>
      <c r="BTB1" s="288"/>
      <c r="BTC1" s="288"/>
      <c r="BTD1" s="288"/>
      <c r="BTE1" s="288"/>
      <c r="BTF1" s="288"/>
      <c r="BTG1" s="288"/>
      <c r="BTH1" s="288"/>
      <c r="BTI1" s="288"/>
      <c r="BTJ1" s="288"/>
      <c r="BTK1" s="288"/>
      <c r="BTL1" s="288"/>
      <c r="BTM1" s="288"/>
      <c r="BTN1" s="288"/>
      <c r="BTO1" s="288"/>
      <c r="BTP1" s="288"/>
      <c r="BTQ1" s="288"/>
      <c r="BTR1" s="288"/>
      <c r="BTS1" s="288"/>
      <c r="BTT1" s="288"/>
      <c r="BTU1" s="288"/>
      <c r="BTV1" s="288"/>
      <c r="BTW1" s="288"/>
      <c r="BTX1" s="288"/>
      <c r="BTY1" s="288"/>
      <c r="BTZ1" s="288"/>
      <c r="BUA1" s="288"/>
      <c r="BUB1" s="288"/>
      <c r="BUC1" s="288"/>
      <c r="BUD1" s="288"/>
      <c r="BUE1" s="288"/>
      <c r="BUF1" s="288"/>
      <c r="BUG1" s="288"/>
      <c r="BUH1" s="288"/>
      <c r="BUI1" s="288"/>
      <c r="BUJ1" s="288"/>
      <c r="BUK1" s="288"/>
      <c r="BUL1" s="288"/>
      <c r="BUM1" s="288"/>
      <c r="BUN1" s="288"/>
      <c r="BUO1" s="288"/>
      <c r="BUP1" s="288"/>
      <c r="BUQ1" s="288"/>
      <c r="BUR1" s="288"/>
      <c r="BUS1" s="288"/>
      <c r="BUT1" s="288"/>
      <c r="BUU1" s="288"/>
      <c r="BUV1" s="288"/>
      <c r="BUW1" s="288"/>
      <c r="BUX1" s="288"/>
      <c r="BUY1" s="288"/>
      <c r="BUZ1" s="288"/>
      <c r="BVA1" s="288"/>
      <c r="BVB1" s="288"/>
      <c r="BVC1" s="288"/>
      <c r="BVD1" s="288"/>
      <c r="BVE1" s="288"/>
      <c r="BVF1" s="288"/>
      <c r="BVG1" s="288"/>
      <c r="BVH1" s="288"/>
      <c r="BVI1" s="288"/>
      <c r="BVJ1" s="288"/>
      <c r="BVK1" s="288"/>
      <c r="BVL1" s="288"/>
      <c r="BVM1" s="288"/>
      <c r="BVN1" s="288"/>
      <c r="BVO1" s="288"/>
      <c r="BVP1" s="288"/>
      <c r="BVQ1" s="288"/>
      <c r="BVR1" s="288"/>
      <c r="BVS1" s="288"/>
      <c r="BVT1" s="288"/>
      <c r="BVU1" s="288"/>
      <c r="BVV1" s="288"/>
      <c r="BVW1" s="288"/>
      <c r="BVX1" s="288"/>
      <c r="BVY1" s="288"/>
      <c r="BVZ1" s="288"/>
      <c r="BWA1" s="288"/>
      <c r="BWB1" s="288"/>
      <c r="BWC1" s="288"/>
      <c r="BWD1" s="288"/>
      <c r="BWE1" s="288"/>
      <c r="BWF1" s="288"/>
      <c r="BWG1" s="288"/>
      <c r="BWH1" s="288"/>
      <c r="BWI1" s="288"/>
      <c r="BWJ1" s="288"/>
      <c r="BWK1" s="288"/>
      <c r="BWL1" s="288"/>
      <c r="BWM1" s="288"/>
      <c r="BWN1" s="288"/>
      <c r="BWO1" s="288"/>
      <c r="BWP1" s="288"/>
      <c r="BWQ1" s="288"/>
      <c r="BWR1" s="288"/>
      <c r="BWS1" s="288"/>
      <c r="BWT1" s="288"/>
      <c r="BWU1" s="288"/>
      <c r="BWV1" s="288"/>
      <c r="BWW1" s="288"/>
      <c r="BWX1" s="288"/>
      <c r="BWY1" s="288"/>
      <c r="BWZ1" s="288"/>
      <c r="BXA1" s="288"/>
      <c r="BXB1" s="288"/>
      <c r="BXC1" s="288"/>
      <c r="BXD1" s="288"/>
      <c r="BXE1" s="288"/>
      <c r="BXF1" s="288"/>
      <c r="BXG1" s="288"/>
      <c r="BXH1" s="288"/>
      <c r="BXI1" s="288"/>
      <c r="BXJ1" s="288"/>
      <c r="BXK1" s="288"/>
      <c r="BXL1" s="288"/>
      <c r="BXM1" s="288"/>
      <c r="BXN1" s="288"/>
      <c r="BXO1" s="288"/>
      <c r="BXP1" s="288"/>
      <c r="BXQ1" s="288"/>
      <c r="BXR1" s="288"/>
      <c r="BXS1" s="288"/>
      <c r="BXT1" s="288"/>
      <c r="BXU1" s="288"/>
      <c r="BXV1" s="288"/>
      <c r="BXW1" s="288"/>
      <c r="BXX1" s="288"/>
      <c r="BXY1" s="288"/>
      <c r="BXZ1" s="288"/>
      <c r="BYA1" s="288"/>
      <c r="BYB1" s="288"/>
      <c r="BYC1" s="288"/>
      <c r="BYD1" s="288"/>
      <c r="BYE1" s="288"/>
      <c r="BYF1" s="288"/>
      <c r="BYG1" s="288"/>
      <c r="BYH1" s="288"/>
      <c r="BYI1" s="288"/>
      <c r="BYJ1" s="288"/>
      <c r="BYK1" s="288"/>
      <c r="BYL1" s="288"/>
      <c r="BYM1" s="288"/>
      <c r="BYN1" s="288"/>
      <c r="BYO1" s="288"/>
      <c r="BYP1" s="288"/>
      <c r="BYQ1" s="288"/>
      <c r="BYR1" s="288"/>
      <c r="BYS1" s="288"/>
      <c r="BYT1" s="288"/>
      <c r="BYU1" s="288"/>
      <c r="BYV1" s="288"/>
      <c r="BYW1" s="288"/>
      <c r="BYX1" s="288"/>
      <c r="BYY1" s="288"/>
      <c r="BYZ1" s="288"/>
      <c r="BZA1" s="288"/>
      <c r="BZB1" s="288"/>
      <c r="BZC1" s="288"/>
      <c r="BZD1" s="288"/>
      <c r="BZE1" s="288"/>
      <c r="BZF1" s="288"/>
      <c r="BZG1" s="288"/>
      <c r="BZH1" s="288"/>
      <c r="BZI1" s="288"/>
      <c r="BZJ1" s="288"/>
      <c r="BZK1" s="288"/>
      <c r="BZL1" s="288"/>
      <c r="BZM1" s="288"/>
      <c r="BZN1" s="288"/>
      <c r="BZO1" s="288"/>
      <c r="BZP1" s="288"/>
      <c r="BZQ1" s="288"/>
      <c r="BZR1" s="288"/>
      <c r="BZS1" s="288"/>
      <c r="BZT1" s="288"/>
      <c r="BZU1" s="288"/>
      <c r="BZV1" s="288"/>
      <c r="BZW1" s="288"/>
      <c r="BZX1" s="288"/>
      <c r="BZY1" s="288"/>
      <c r="BZZ1" s="288"/>
      <c r="CAA1" s="288"/>
      <c r="CAB1" s="288"/>
      <c r="CAC1" s="288"/>
      <c r="CAD1" s="288"/>
      <c r="CAE1" s="288"/>
      <c r="CAF1" s="288"/>
      <c r="CAG1" s="288"/>
      <c r="CAH1" s="288"/>
      <c r="CAI1" s="288"/>
      <c r="CAJ1" s="288"/>
      <c r="CAK1" s="288"/>
      <c r="CAL1" s="288"/>
      <c r="CAM1" s="288"/>
      <c r="CAN1" s="288"/>
      <c r="CAO1" s="288"/>
      <c r="CAP1" s="288"/>
      <c r="CAQ1" s="288"/>
      <c r="CAR1" s="288"/>
      <c r="CAS1" s="288"/>
      <c r="CAT1" s="288"/>
      <c r="CAU1" s="288"/>
      <c r="CAV1" s="288"/>
      <c r="CAW1" s="288"/>
      <c r="CAX1" s="288"/>
      <c r="CAY1" s="288"/>
      <c r="CAZ1" s="288"/>
      <c r="CBA1" s="288"/>
      <c r="CBB1" s="288"/>
      <c r="CBC1" s="288"/>
      <c r="CBD1" s="288"/>
      <c r="CBE1" s="288"/>
      <c r="CBF1" s="288"/>
      <c r="CBG1" s="288"/>
      <c r="CBH1" s="288"/>
      <c r="CBI1" s="288"/>
      <c r="CBJ1" s="288"/>
      <c r="CBK1" s="288"/>
      <c r="CBL1" s="288"/>
      <c r="CBM1" s="288"/>
      <c r="CBN1" s="288"/>
      <c r="CBO1" s="288"/>
      <c r="CBP1" s="288"/>
      <c r="CBQ1" s="288"/>
      <c r="CBR1" s="288"/>
      <c r="CBS1" s="288"/>
      <c r="CBT1" s="288"/>
      <c r="CBU1" s="288"/>
      <c r="CBV1" s="288"/>
      <c r="CBW1" s="288"/>
      <c r="CBX1" s="288"/>
      <c r="CBY1" s="288"/>
      <c r="CBZ1" s="288"/>
      <c r="CCA1" s="288"/>
      <c r="CCB1" s="288"/>
      <c r="CCC1" s="288"/>
      <c r="CCD1" s="288"/>
      <c r="CCE1" s="288"/>
      <c r="CCF1" s="288"/>
      <c r="CCG1" s="288"/>
      <c r="CCH1" s="288"/>
      <c r="CCI1" s="288"/>
      <c r="CCJ1" s="288"/>
      <c r="CCK1" s="288"/>
      <c r="CCL1" s="288"/>
      <c r="CCM1" s="288"/>
      <c r="CCN1" s="288"/>
      <c r="CCO1" s="288"/>
      <c r="CCP1" s="288"/>
      <c r="CCQ1" s="288"/>
      <c r="CCR1" s="288"/>
      <c r="CCS1" s="288"/>
      <c r="CCT1" s="288"/>
      <c r="CCU1" s="288"/>
      <c r="CCV1" s="288"/>
      <c r="CCW1" s="288"/>
      <c r="CCX1" s="288"/>
      <c r="CCY1" s="288"/>
      <c r="CCZ1" s="288"/>
      <c r="CDA1" s="288"/>
      <c r="CDB1" s="288"/>
      <c r="CDC1" s="288"/>
      <c r="CDD1" s="288"/>
      <c r="CDE1" s="288"/>
      <c r="CDF1" s="288"/>
      <c r="CDG1" s="288"/>
      <c r="CDH1" s="288"/>
      <c r="CDI1" s="288"/>
      <c r="CDJ1" s="288"/>
      <c r="CDK1" s="288"/>
      <c r="CDL1" s="288"/>
      <c r="CDM1" s="288"/>
      <c r="CDN1" s="288"/>
      <c r="CDO1" s="288"/>
      <c r="CDP1" s="288"/>
      <c r="CDQ1" s="288"/>
      <c r="CDR1" s="288"/>
      <c r="CDS1" s="288"/>
      <c r="CDT1" s="288"/>
      <c r="CDU1" s="288"/>
      <c r="CDV1" s="288"/>
      <c r="CDW1" s="288"/>
      <c r="CDX1" s="288"/>
      <c r="CDY1" s="288"/>
      <c r="CDZ1" s="288"/>
      <c r="CEA1" s="288"/>
      <c r="CEB1" s="288"/>
      <c r="CEC1" s="288"/>
      <c r="CED1" s="288"/>
      <c r="CEE1" s="288"/>
      <c r="CEF1" s="288"/>
      <c r="CEG1" s="288"/>
      <c r="CEH1" s="288"/>
      <c r="CEI1" s="288"/>
      <c r="CEJ1" s="288"/>
      <c r="CEK1" s="288"/>
      <c r="CEL1" s="288"/>
      <c r="CEM1" s="288"/>
      <c r="CEN1" s="288"/>
      <c r="CEO1" s="288"/>
      <c r="CEP1" s="288"/>
      <c r="CEQ1" s="288"/>
      <c r="CER1" s="288"/>
      <c r="CES1" s="288"/>
      <c r="CET1" s="288"/>
      <c r="CEU1" s="288"/>
      <c r="CEV1" s="288"/>
      <c r="CEW1" s="288"/>
      <c r="CEX1" s="288"/>
      <c r="CEY1" s="288"/>
      <c r="CEZ1" s="288"/>
      <c r="CFA1" s="288"/>
      <c r="CFB1" s="288"/>
      <c r="CFC1" s="288"/>
      <c r="CFD1" s="288"/>
      <c r="CFE1" s="288"/>
      <c r="CFF1" s="288"/>
      <c r="CFG1" s="288"/>
      <c r="CFH1" s="288"/>
      <c r="CFI1" s="288"/>
      <c r="CFJ1" s="288"/>
      <c r="CFK1" s="288"/>
      <c r="CFL1" s="288"/>
      <c r="CFM1" s="288"/>
      <c r="CFN1" s="288"/>
      <c r="CFO1" s="288"/>
      <c r="CFP1" s="288"/>
      <c r="CFQ1" s="288"/>
      <c r="CFR1" s="288"/>
      <c r="CFS1" s="288"/>
      <c r="CFT1" s="288"/>
      <c r="CFU1" s="288"/>
      <c r="CFV1" s="288"/>
      <c r="CFW1" s="288"/>
      <c r="CFX1" s="288"/>
      <c r="CFY1" s="288"/>
      <c r="CFZ1" s="288"/>
      <c r="CGA1" s="288"/>
      <c r="CGB1" s="288"/>
      <c r="CGC1" s="288"/>
      <c r="CGD1" s="288"/>
      <c r="CGE1" s="288"/>
      <c r="CGF1" s="288"/>
      <c r="CGG1" s="288"/>
      <c r="CGH1" s="288"/>
      <c r="CGI1" s="288"/>
      <c r="CGJ1" s="288"/>
      <c r="CGK1" s="288"/>
      <c r="CGL1" s="288"/>
      <c r="CGM1" s="288"/>
      <c r="CGN1" s="288"/>
      <c r="CGO1" s="288"/>
      <c r="CGP1" s="288"/>
      <c r="CGQ1" s="288"/>
      <c r="CGR1" s="288"/>
      <c r="CGS1" s="288"/>
      <c r="CGT1" s="288"/>
      <c r="CGU1" s="288"/>
      <c r="CGV1" s="288"/>
      <c r="CGW1" s="288"/>
      <c r="CGX1" s="288"/>
      <c r="CGY1" s="288"/>
      <c r="CGZ1" s="288"/>
      <c r="CHA1" s="288"/>
      <c r="CHB1" s="288"/>
      <c r="CHC1" s="288"/>
      <c r="CHD1" s="288"/>
      <c r="CHE1" s="288"/>
      <c r="CHF1" s="288"/>
      <c r="CHG1" s="288"/>
      <c r="CHH1" s="288"/>
      <c r="CHI1" s="288"/>
      <c r="CHJ1" s="288"/>
      <c r="CHK1" s="288"/>
      <c r="CHL1" s="288"/>
      <c r="CHM1" s="288"/>
      <c r="CHN1" s="288"/>
      <c r="CHO1" s="288"/>
      <c r="CHP1" s="288"/>
      <c r="CHQ1" s="288"/>
      <c r="CHR1" s="288"/>
      <c r="CHS1" s="288"/>
      <c r="CHT1" s="288"/>
      <c r="CHU1" s="288"/>
      <c r="CHV1" s="288"/>
      <c r="CHW1" s="288"/>
      <c r="CHX1" s="288"/>
      <c r="CHY1" s="288"/>
      <c r="CHZ1" s="288"/>
      <c r="CIA1" s="288"/>
      <c r="CIB1" s="288"/>
      <c r="CIC1" s="288"/>
      <c r="CID1" s="288"/>
      <c r="CIE1" s="288"/>
      <c r="CIF1" s="288"/>
      <c r="CIG1" s="288"/>
      <c r="CIH1" s="288"/>
      <c r="CII1" s="288"/>
      <c r="CIJ1" s="288"/>
      <c r="CIK1" s="288"/>
      <c r="CIL1" s="288"/>
      <c r="CIM1" s="288"/>
      <c r="CIN1" s="288"/>
      <c r="CIO1" s="288"/>
      <c r="CIP1" s="288"/>
      <c r="CIQ1" s="288"/>
      <c r="CIR1" s="288"/>
      <c r="CIS1" s="288"/>
      <c r="CIT1" s="288"/>
      <c r="CIU1" s="288"/>
      <c r="CIV1" s="288"/>
      <c r="CIW1" s="288"/>
      <c r="CIX1" s="288"/>
      <c r="CIY1" s="288"/>
      <c r="CIZ1" s="288"/>
      <c r="CJA1" s="288"/>
      <c r="CJB1" s="288"/>
      <c r="CJC1" s="288"/>
      <c r="CJD1" s="288"/>
      <c r="CJE1" s="288"/>
      <c r="CJF1" s="288"/>
      <c r="CJG1" s="288"/>
      <c r="CJH1" s="288"/>
      <c r="CJI1" s="288"/>
      <c r="CJJ1" s="288"/>
      <c r="CJK1" s="288"/>
      <c r="CJL1" s="288"/>
      <c r="CJM1" s="288"/>
      <c r="CJN1" s="288"/>
      <c r="CJO1" s="288"/>
      <c r="CJP1" s="288"/>
      <c r="CJQ1" s="288"/>
      <c r="CJR1" s="288"/>
      <c r="CJS1" s="288"/>
      <c r="CJT1" s="288"/>
      <c r="CJU1" s="288"/>
      <c r="CJV1" s="288"/>
      <c r="CJW1" s="288"/>
      <c r="CJX1" s="288"/>
      <c r="CJY1" s="288"/>
      <c r="CJZ1" s="288"/>
      <c r="CKA1" s="288"/>
      <c r="CKB1" s="288"/>
      <c r="CKC1" s="288"/>
      <c r="CKD1" s="288"/>
      <c r="CKE1" s="288"/>
      <c r="CKF1" s="288"/>
      <c r="CKG1" s="288"/>
      <c r="CKH1" s="288"/>
      <c r="CKI1" s="288"/>
      <c r="CKJ1" s="288"/>
      <c r="CKK1" s="288"/>
      <c r="CKL1" s="288"/>
      <c r="CKM1" s="288"/>
      <c r="CKN1" s="288"/>
      <c r="CKO1" s="288"/>
      <c r="CKP1" s="288"/>
      <c r="CKQ1" s="288"/>
      <c r="CKR1" s="288"/>
      <c r="CKS1" s="288"/>
      <c r="CKT1" s="288"/>
      <c r="CKU1" s="288"/>
      <c r="CKV1" s="288"/>
      <c r="CKW1" s="288"/>
      <c r="CKX1" s="288"/>
      <c r="CKY1" s="288"/>
      <c r="CKZ1" s="288"/>
      <c r="CLA1" s="288"/>
      <c r="CLB1" s="288"/>
      <c r="CLC1" s="288"/>
      <c r="CLD1" s="288"/>
      <c r="CLE1" s="288"/>
      <c r="CLF1" s="288"/>
      <c r="CLG1" s="288"/>
      <c r="CLH1" s="288"/>
      <c r="CLI1" s="288"/>
      <c r="CLJ1" s="288"/>
      <c r="CLK1" s="288"/>
      <c r="CLL1" s="288"/>
      <c r="CLM1" s="288"/>
      <c r="CLN1" s="288"/>
      <c r="CLO1" s="288"/>
      <c r="CLP1" s="288"/>
      <c r="CLQ1" s="288"/>
      <c r="CLR1" s="288"/>
      <c r="CLS1" s="288"/>
      <c r="CLT1" s="288"/>
      <c r="CLU1" s="288"/>
      <c r="CLV1" s="288"/>
      <c r="CLW1" s="288"/>
      <c r="CLX1" s="288"/>
      <c r="CLY1" s="288"/>
      <c r="CLZ1" s="288"/>
      <c r="CMA1" s="288"/>
      <c r="CMB1" s="288"/>
      <c r="CMC1" s="288"/>
      <c r="CMD1" s="288"/>
      <c r="CME1" s="288"/>
      <c r="CMF1" s="288"/>
      <c r="CMG1" s="288"/>
      <c r="CMH1" s="288"/>
      <c r="CMI1" s="288"/>
      <c r="CMJ1" s="288"/>
      <c r="CMK1" s="288"/>
      <c r="CML1" s="288"/>
      <c r="CMM1" s="288"/>
      <c r="CMN1" s="288"/>
      <c r="CMO1" s="288"/>
      <c r="CMP1" s="288"/>
      <c r="CMQ1" s="288"/>
      <c r="CMR1" s="288"/>
      <c r="CMS1" s="288"/>
      <c r="CMT1" s="288"/>
      <c r="CMU1" s="288"/>
      <c r="CMV1" s="288"/>
      <c r="CMW1" s="288"/>
      <c r="CMX1" s="288"/>
      <c r="CMY1" s="288"/>
      <c r="CMZ1" s="288"/>
      <c r="CNA1" s="288"/>
      <c r="CNB1" s="288"/>
      <c r="CNC1" s="288"/>
      <c r="CND1" s="288"/>
      <c r="CNE1" s="288"/>
      <c r="CNF1" s="288"/>
      <c r="CNG1" s="288"/>
      <c r="CNH1" s="288"/>
      <c r="CNI1" s="288"/>
      <c r="CNJ1" s="288"/>
      <c r="CNK1" s="288"/>
      <c r="CNL1" s="288"/>
      <c r="CNM1" s="288"/>
      <c r="CNN1" s="288"/>
      <c r="CNO1" s="288"/>
      <c r="CNP1" s="288"/>
      <c r="CNQ1" s="288"/>
      <c r="CNR1" s="288"/>
      <c r="CNS1" s="288"/>
      <c r="CNT1" s="288"/>
      <c r="CNU1" s="288"/>
      <c r="CNV1" s="288"/>
      <c r="CNW1" s="288"/>
      <c r="CNX1" s="288"/>
      <c r="CNY1" s="288"/>
      <c r="CNZ1" s="288"/>
      <c r="COA1" s="288"/>
      <c r="COB1" s="288"/>
      <c r="COC1" s="288"/>
      <c r="COD1" s="288"/>
      <c r="COE1" s="288"/>
      <c r="COF1" s="288"/>
      <c r="COG1" s="288"/>
      <c r="COH1" s="288"/>
      <c r="COI1" s="288"/>
      <c r="COJ1" s="288"/>
      <c r="COK1" s="288"/>
      <c r="COL1" s="288"/>
      <c r="COM1" s="288"/>
      <c r="CON1" s="288"/>
      <c r="COO1" s="288"/>
      <c r="COP1" s="288"/>
      <c r="COQ1" s="288"/>
      <c r="COR1" s="288"/>
      <c r="COS1" s="288"/>
      <c r="COT1" s="288"/>
      <c r="COU1" s="288"/>
      <c r="COV1" s="288"/>
      <c r="COW1" s="288"/>
      <c r="COX1" s="288"/>
      <c r="COY1" s="288"/>
      <c r="COZ1" s="288"/>
      <c r="CPA1" s="288"/>
      <c r="CPB1" s="288"/>
      <c r="CPC1" s="288"/>
      <c r="CPD1" s="288"/>
      <c r="CPE1" s="288"/>
      <c r="CPF1" s="288"/>
      <c r="CPG1" s="288"/>
      <c r="CPH1" s="288"/>
      <c r="CPI1" s="288"/>
      <c r="CPJ1" s="288"/>
      <c r="CPK1" s="288"/>
      <c r="CPL1" s="288"/>
      <c r="CPM1" s="288"/>
      <c r="CPN1" s="288"/>
      <c r="CPO1" s="288"/>
      <c r="CPP1" s="288"/>
      <c r="CPQ1" s="288"/>
      <c r="CPR1" s="288"/>
      <c r="CPS1" s="288"/>
      <c r="CPT1" s="288"/>
      <c r="CPU1" s="288"/>
      <c r="CPV1" s="288"/>
      <c r="CPW1" s="288"/>
      <c r="CPX1" s="288"/>
      <c r="CPY1" s="288"/>
      <c r="CPZ1" s="288"/>
      <c r="CQA1" s="288"/>
      <c r="CQB1" s="288"/>
      <c r="CQC1" s="288"/>
      <c r="CQD1" s="288"/>
      <c r="CQE1" s="288"/>
      <c r="CQF1" s="288"/>
      <c r="CQG1" s="288"/>
      <c r="CQH1" s="288"/>
      <c r="CQI1" s="288"/>
      <c r="CQJ1" s="288"/>
      <c r="CQK1" s="288"/>
      <c r="CQL1" s="288"/>
      <c r="CQM1" s="288"/>
      <c r="CQN1" s="288"/>
      <c r="CQO1" s="288"/>
      <c r="CQP1" s="288"/>
      <c r="CQQ1" s="288"/>
      <c r="CQR1" s="288"/>
      <c r="CQS1" s="288"/>
      <c r="CQT1" s="288"/>
      <c r="CQU1" s="288"/>
      <c r="CQV1" s="288"/>
      <c r="CQW1" s="288"/>
      <c r="CQX1" s="288"/>
      <c r="CQY1" s="288"/>
      <c r="CQZ1" s="288"/>
      <c r="CRA1" s="288"/>
      <c r="CRB1" s="288"/>
      <c r="CRC1" s="288"/>
      <c r="CRD1" s="288"/>
      <c r="CRE1" s="288"/>
      <c r="CRF1" s="288"/>
      <c r="CRG1" s="288"/>
      <c r="CRH1" s="288"/>
      <c r="CRI1" s="288"/>
      <c r="CRJ1" s="288"/>
      <c r="CRK1" s="288"/>
      <c r="CRL1" s="288"/>
      <c r="CRM1" s="288"/>
      <c r="CRN1" s="288"/>
      <c r="CRO1" s="288"/>
      <c r="CRP1" s="288"/>
      <c r="CRQ1" s="288"/>
      <c r="CRR1" s="288"/>
      <c r="CRS1" s="288"/>
      <c r="CRT1" s="288"/>
      <c r="CRU1" s="288"/>
      <c r="CRV1" s="288"/>
      <c r="CRW1" s="288"/>
      <c r="CRX1" s="288"/>
      <c r="CRY1" s="288"/>
      <c r="CRZ1" s="288"/>
      <c r="CSA1" s="288"/>
      <c r="CSB1" s="288"/>
      <c r="CSC1" s="288"/>
      <c r="CSD1" s="288"/>
      <c r="CSE1" s="288"/>
      <c r="CSF1" s="288"/>
      <c r="CSG1" s="288"/>
      <c r="CSH1" s="288"/>
      <c r="CSI1" s="288"/>
      <c r="CSJ1" s="288"/>
      <c r="CSK1" s="288"/>
      <c r="CSL1" s="288"/>
      <c r="CSM1" s="288"/>
      <c r="CSN1" s="288"/>
      <c r="CSO1" s="288"/>
      <c r="CSP1" s="288"/>
      <c r="CSQ1" s="288"/>
      <c r="CSR1" s="288"/>
      <c r="CSS1" s="288"/>
      <c r="CST1" s="288"/>
      <c r="CSU1" s="288"/>
      <c r="CSV1" s="288"/>
      <c r="CSW1" s="288"/>
      <c r="CSX1" s="288"/>
      <c r="CSY1" s="288"/>
      <c r="CSZ1" s="288"/>
      <c r="CTA1" s="288"/>
      <c r="CTB1" s="288"/>
      <c r="CTC1" s="288"/>
      <c r="CTD1" s="288"/>
      <c r="CTE1" s="288"/>
      <c r="CTF1" s="288"/>
      <c r="CTG1" s="288"/>
      <c r="CTH1" s="288"/>
      <c r="CTI1" s="288"/>
      <c r="CTJ1" s="288"/>
      <c r="CTK1" s="288"/>
      <c r="CTL1" s="288"/>
      <c r="CTM1" s="288"/>
      <c r="CTN1" s="288"/>
      <c r="CTO1" s="288"/>
      <c r="CTP1" s="288"/>
      <c r="CTQ1" s="288"/>
      <c r="CTR1" s="288"/>
      <c r="CTS1" s="288"/>
      <c r="CTT1" s="288"/>
      <c r="CTU1" s="288"/>
      <c r="CTV1" s="288"/>
      <c r="CTW1" s="288"/>
      <c r="CTX1" s="288"/>
      <c r="CTY1" s="288"/>
      <c r="CTZ1" s="288"/>
      <c r="CUA1" s="288"/>
      <c r="CUB1" s="288"/>
      <c r="CUC1" s="288"/>
      <c r="CUD1" s="288"/>
      <c r="CUE1" s="288"/>
      <c r="CUF1" s="288"/>
      <c r="CUG1" s="288"/>
      <c r="CUH1" s="288"/>
      <c r="CUI1" s="288"/>
      <c r="CUJ1" s="288"/>
      <c r="CUK1" s="288"/>
      <c r="CUL1" s="288"/>
      <c r="CUM1" s="288"/>
      <c r="CUN1" s="288"/>
      <c r="CUO1" s="288"/>
      <c r="CUP1" s="288"/>
      <c r="CUQ1" s="288"/>
      <c r="CUR1" s="288"/>
      <c r="CUS1" s="288"/>
      <c r="CUT1" s="288"/>
      <c r="CUU1" s="288"/>
      <c r="CUV1" s="288"/>
      <c r="CUW1" s="288"/>
      <c r="CUX1" s="288"/>
      <c r="CUY1" s="288"/>
      <c r="CUZ1" s="288"/>
      <c r="CVA1" s="288"/>
      <c r="CVB1" s="288"/>
      <c r="CVC1" s="288"/>
      <c r="CVD1" s="288"/>
      <c r="CVE1" s="288"/>
      <c r="CVF1" s="288"/>
      <c r="CVG1" s="288"/>
      <c r="CVH1" s="288"/>
      <c r="CVI1" s="288"/>
      <c r="CVJ1" s="288"/>
      <c r="CVK1" s="288"/>
      <c r="CVL1" s="288"/>
      <c r="CVM1" s="288"/>
      <c r="CVN1" s="288"/>
      <c r="CVO1" s="288"/>
      <c r="CVP1" s="288"/>
      <c r="CVQ1" s="288"/>
      <c r="CVR1" s="288"/>
      <c r="CVS1" s="288"/>
      <c r="CVT1" s="288"/>
      <c r="CVU1" s="288"/>
      <c r="CVV1" s="288"/>
      <c r="CVW1" s="288"/>
      <c r="CVX1" s="288"/>
      <c r="CVY1" s="288"/>
      <c r="CVZ1" s="288"/>
      <c r="CWA1" s="288"/>
      <c r="CWB1" s="288"/>
      <c r="CWC1" s="288"/>
      <c r="CWD1" s="288"/>
      <c r="CWE1" s="288"/>
      <c r="CWF1" s="288"/>
      <c r="CWG1" s="288"/>
      <c r="CWH1" s="288"/>
      <c r="CWI1" s="288"/>
      <c r="CWJ1" s="288"/>
      <c r="CWK1" s="288"/>
      <c r="CWL1" s="288"/>
      <c r="CWM1" s="288"/>
      <c r="CWN1" s="288"/>
      <c r="CWO1" s="288"/>
      <c r="CWP1" s="288"/>
      <c r="CWQ1" s="288"/>
      <c r="CWR1" s="288"/>
      <c r="CWS1" s="288"/>
      <c r="CWT1" s="288"/>
      <c r="CWU1" s="288"/>
      <c r="CWV1" s="288"/>
      <c r="CWW1" s="288"/>
      <c r="CWX1" s="288"/>
      <c r="CWY1" s="288"/>
      <c r="CWZ1" s="288"/>
      <c r="CXA1" s="288"/>
      <c r="CXB1" s="288"/>
      <c r="CXC1" s="288"/>
      <c r="CXD1" s="288"/>
      <c r="CXE1" s="288"/>
      <c r="CXF1" s="288"/>
      <c r="CXG1" s="288"/>
      <c r="CXH1" s="288"/>
      <c r="CXI1" s="288"/>
      <c r="CXJ1" s="288"/>
      <c r="CXK1" s="288"/>
      <c r="CXL1" s="288"/>
      <c r="CXM1" s="288"/>
      <c r="CXN1" s="288"/>
      <c r="CXO1" s="288"/>
      <c r="CXP1" s="288"/>
      <c r="CXQ1" s="288"/>
      <c r="CXR1" s="288"/>
      <c r="CXS1" s="288"/>
      <c r="CXT1" s="288"/>
      <c r="CXU1" s="288"/>
      <c r="CXV1" s="288"/>
      <c r="CXW1" s="288"/>
      <c r="CXX1" s="288"/>
      <c r="CXY1" s="288"/>
      <c r="CXZ1" s="288"/>
      <c r="CYA1" s="288"/>
      <c r="CYB1" s="288"/>
      <c r="CYC1" s="288"/>
      <c r="CYD1" s="288"/>
      <c r="CYE1" s="288"/>
      <c r="CYF1" s="288"/>
      <c r="CYG1" s="288"/>
      <c r="CYH1" s="288"/>
      <c r="CYI1" s="288"/>
      <c r="CYJ1" s="288"/>
      <c r="CYK1" s="288"/>
      <c r="CYL1" s="288"/>
      <c r="CYM1" s="288"/>
      <c r="CYN1" s="288"/>
      <c r="CYO1" s="288"/>
      <c r="CYP1" s="288"/>
      <c r="CYQ1" s="288"/>
      <c r="CYR1" s="288"/>
      <c r="CYS1" s="288"/>
      <c r="CYT1" s="288"/>
      <c r="CYU1" s="288"/>
      <c r="CYV1" s="288"/>
      <c r="CYW1" s="288"/>
      <c r="CYX1" s="288"/>
      <c r="CYY1" s="288"/>
      <c r="CYZ1" s="288"/>
      <c r="CZA1" s="288"/>
      <c r="CZB1" s="288"/>
      <c r="CZC1" s="288"/>
      <c r="CZD1" s="288"/>
      <c r="CZE1" s="288"/>
      <c r="CZF1" s="288"/>
      <c r="CZG1" s="288"/>
      <c r="CZH1" s="288"/>
      <c r="CZI1" s="288"/>
      <c r="CZJ1" s="288"/>
      <c r="CZK1" s="288"/>
      <c r="CZL1" s="288"/>
      <c r="CZM1" s="288"/>
      <c r="CZN1" s="288"/>
      <c r="CZO1" s="288"/>
      <c r="CZP1" s="288"/>
      <c r="CZQ1" s="288"/>
      <c r="CZR1" s="288"/>
      <c r="CZS1" s="288"/>
      <c r="CZT1" s="288"/>
      <c r="CZU1" s="288"/>
      <c r="CZV1" s="288"/>
      <c r="CZW1" s="288"/>
      <c r="CZX1" s="288"/>
      <c r="CZY1" s="288"/>
      <c r="CZZ1" s="288"/>
      <c r="DAA1" s="288"/>
      <c r="DAB1" s="288"/>
      <c r="DAC1" s="288"/>
      <c r="DAD1" s="288"/>
      <c r="DAE1" s="288"/>
      <c r="DAF1" s="288"/>
      <c r="DAG1" s="288"/>
      <c r="DAH1" s="288"/>
      <c r="DAI1" s="288"/>
      <c r="DAJ1" s="288"/>
      <c r="DAK1" s="288"/>
      <c r="DAL1" s="288"/>
      <c r="DAM1" s="288"/>
      <c r="DAN1" s="288"/>
      <c r="DAO1" s="288"/>
      <c r="DAP1" s="288"/>
      <c r="DAQ1" s="288"/>
      <c r="DAR1" s="288"/>
      <c r="DAS1" s="288"/>
      <c r="DAT1" s="288"/>
      <c r="DAU1" s="288"/>
      <c r="DAV1" s="288"/>
      <c r="DAW1" s="288"/>
      <c r="DAX1" s="288"/>
      <c r="DAY1" s="288"/>
      <c r="DAZ1" s="288"/>
      <c r="DBA1" s="288"/>
      <c r="DBB1" s="288"/>
      <c r="DBC1" s="288"/>
      <c r="DBD1" s="288"/>
      <c r="DBE1" s="288"/>
      <c r="DBF1" s="288"/>
      <c r="DBG1" s="288"/>
      <c r="DBH1" s="288"/>
      <c r="DBI1" s="288"/>
      <c r="DBJ1" s="288"/>
      <c r="DBK1" s="288"/>
      <c r="DBL1" s="288"/>
      <c r="DBM1" s="288"/>
      <c r="DBN1" s="288"/>
      <c r="DBO1" s="288"/>
      <c r="DBP1" s="288"/>
      <c r="DBQ1" s="288"/>
      <c r="DBR1" s="288"/>
      <c r="DBS1" s="288"/>
      <c r="DBT1" s="288"/>
      <c r="DBU1" s="288"/>
      <c r="DBV1" s="288"/>
      <c r="DBW1" s="288"/>
      <c r="DBX1" s="288"/>
      <c r="DBY1" s="288"/>
      <c r="DBZ1" s="288"/>
      <c r="DCA1" s="288"/>
      <c r="DCB1" s="288"/>
      <c r="DCC1" s="288"/>
      <c r="DCD1" s="288"/>
      <c r="DCE1" s="288"/>
      <c r="DCF1" s="288"/>
      <c r="DCG1" s="288"/>
      <c r="DCH1" s="288"/>
      <c r="DCI1" s="288"/>
      <c r="DCJ1" s="288"/>
      <c r="DCK1" s="288"/>
      <c r="DCL1" s="288"/>
      <c r="DCM1" s="288"/>
      <c r="DCN1" s="288"/>
      <c r="DCO1" s="288"/>
      <c r="DCP1" s="288"/>
      <c r="DCQ1" s="288"/>
      <c r="DCR1" s="288"/>
      <c r="DCS1" s="288"/>
      <c r="DCT1" s="288"/>
      <c r="DCU1" s="288"/>
      <c r="DCV1" s="288"/>
      <c r="DCW1" s="288"/>
      <c r="DCX1" s="288"/>
      <c r="DCY1" s="288"/>
      <c r="DCZ1" s="288"/>
      <c r="DDA1" s="288"/>
      <c r="DDB1" s="288"/>
      <c r="DDC1" s="288"/>
      <c r="DDD1" s="288"/>
      <c r="DDE1" s="288"/>
      <c r="DDF1" s="288"/>
      <c r="DDG1" s="288"/>
      <c r="DDH1" s="288"/>
      <c r="DDI1" s="288"/>
      <c r="DDJ1" s="288"/>
      <c r="DDK1" s="288"/>
      <c r="DDL1" s="288"/>
      <c r="DDM1" s="288"/>
      <c r="DDN1" s="288"/>
      <c r="DDO1" s="288"/>
      <c r="DDP1" s="288"/>
      <c r="DDQ1" s="288"/>
      <c r="DDR1" s="288"/>
      <c r="DDS1" s="288"/>
      <c r="DDT1" s="288"/>
      <c r="DDU1" s="288"/>
      <c r="DDV1" s="288"/>
      <c r="DDW1" s="288"/>
      <c r="DDX1" s="288"/>
      <c r="DDY1" s="288"/>
      <c r="DDZ1" s="288"/>
      <c r="DEA1" s="288"/>
      <c r="DEB1" s="288"/>
      <c r="DEC1" s="288"/>
      <c r="DED1" s="288"/>
      <c r="DEE1" s="288"/>
      <c r="DEF1" s="288"/>
      <c r="DEG1" s="288"/>
      <c r="DEH1" s="288"/>
      <c r="DEI1" s="288"/>
      <c r="DEJ1" s="288"/>
      <c r="DEK1" s="288"/>
      <c r="DEL1" s="288"/>
      <c r="DEM1" s="288"/>
      <c r="DEN1" s="288"/>
      <c r="DEO1" s="288"/>
      <c r="DEP1" s="288"/>
      <c r="DEQ1" s="288"/>
      <c r="DER1" s="288"/>
      <c r="DES1" s="288"/>
      <c r="DET1" s="288"/>
      <c r="DEU1" s="288"/>
      <c r="DEV1" s="288"/>
      <c r="DEW1" s="288"/>
      <c r="DEX1" s="288"/>
      <c r="DEY1" s="288"/>
      <c r="DEZ1" s="288"/>
      <c r="DFA1" s="288"/>
      <c r="DFB1" s="288"/>
      <c r="DFC1" s="288"/>
      <c r="DFD1" s="288"/>
      <c r="DFE1" s="288"/>
      <c r="DFF1" s="288"/>
      <c r="DFG1" s="288"/>
      <c r="DFH1" s="288"/>
      <c r="DFI1" s="288"/>
      <c r="DFJ1" s="288"/>
      <c r="DFK1" s="288"/>
      <c r="DFL1" s="288"/>
      <c r="DFM1" s="288"/>
      <c r="DFN1" s="288"/>
      <c r="DFO1" s="288"/>
      <c r="DFP1" s="288"/>
      <c r="DFQ1" s="288"/>
      <c r="DFR1" s="288"/>
      <c r="DFS1" s="288"/>
      <c r="DFT1" s="288"/>
      <c r="DFU1" s="288"/>
      <c r="DFV1" s="288"/>
      <c r="DFW1" s="288"/>
      <c r="DFX1" s="288"/>
      <c r="DFY1" s="288"/>
      <c r="DFZ1" s="288"/>
      <c r="DGA1" s="288"/>
      <c r="DGB1" s="288"/>
      <c r="DGC1" s="288"/>
      <c r="DGD1" s="288"/>
      <c r="DGE1" s="288"/>
      <c r="DGF1" s="288"/>
      <c r="DGG1" s="288"/>
      <c r="DGH1" s="288"/>
      <c r="DGI1" s="288"/>
      <c r="DGJ1" s="288"/>
      <c r="DGK1" s="288"/>
      <c r="DGL1" s="288"/>
      <c r="DGM1" s="288"/>
      <c r="DGN1" s="288"/>
      <c r="DGO1" s="288"/>
      <c r="DGP1" s="288"/>
      <c r="DGQ1" s="288"/>
      <c r="DGR1" s="288"/>
      <c r="DGS1" s="288"/>
      <c r="DGT1" s="288"/>
      <c r="DGU1" s="288"/>
      <c r="DGV1" s="288"/>
      <c r="DGW1" s="288"/>
      <c r="DGX1" s="288"/>
      <c r="DGY1" s="288"/>
      <c r="DGZ1" s="288"/>
      <c r="DHA1" s="288"/>
      <c r="DHB1" s="288"/>
      <c r="DHC1" s="288"/>
      <c r="DHD1" s="288"/>
      <c r="DHE1" s="288"/>
      <c r="DHF1" s="288"/>
      <c r="DHG1" s="288"/>
      <c r="DHH1" s="288"/>
      <c r="DHI1" s="288"/>
      <c r="DHJ1" s="288"/>
      <c r="DHK1" s="288"/>
      <c r="DHL1" s="288"/>
      <c r="DHM1" s="288"/>
      <c r="DHN1" s="288"/>
      <c r="DHO1" s="288"/>
      <c r="DHP1" s="288"/>
      <c r="DHQ1" s="288"/>
      <c r="DHR1" s="288"/>
      <c r="DHS1" s="288"/>
      <c r="DHT1" s="288"/>
      <c r="DHU1" s="288"/>
      <c r="DHV1" s="288"/>
      <c r="DHW1" s="288"/>
      <c r="DHX1" s="288"/>
      <c r="DHY1" s="288"/>
      <c r="DHZ1" s="288"/>
      <c r="DIA1" s="288"/>
      <c r="DIB1" s="288"/>
      <c r="DIC1" s="288"/>
      <c r="DID1" s="288"/>
      <c r="DIE1" s="288"/>
      <c r="DIF1" s="288"/>
      <c r="DIG1" s="288"/>
      <c r="DIH1" s="288"/>
      <c r="DII1" s="288"/>
      <c r="DIJ1" s="288"/>
      <c r="DIK1" s="288"/>
      <c r="DIL1" s="288"/>
      <c r="DIM1" s="288"/>
      <c r="DIN1" s="288"/>
      <c r="DIO1" s="288"/>
      <c r="DIP1" s="288"/>
      <c r="DIQ1" s="288"/>
      <c r="DIR1" s="288"/>
      <c r="DIS1" s="288"/>
      <c r="DIT1" s="288"/>
      <c r="DIU1" s="288"/>
      <c r="DIV1" s="288"/>
      <c r="DIW1" s="288"/>
      <c r="DIX1" s="288"/>
      <c r="DIY1" s="288"/>
      <c r="DIZ1" s="288"/>
      <c r="DJA1" s="288"/>
      <c r="DJB1" s="288"/>
      <c r="DJC1" s="288"/>
      <c r="DJD1" s="288"/>
      <c r="DJE1" s="288"/>
      <c r="DJF1" s="288"/>
      <c r="DJG1" s="288"/>
      <c r="DJH1" s="288"/>
      <c r="DJI1" s="288"/>
      <c r="DJJ1" s="288"/>
      <c r="DJK1" s="288"/>
      <c r="DJL1" s="288"/>
      <c r="DJM1" s="288"/>
      <c r="DJN1" s="288"/>
      <c r="DJO1" s="288"/>
      <c r="DJP1" s="288"/>
      <c r="DJQ1" s="288"/>
      <c r="DJR1" s="288"/>
      <c r="DJS1" s="288"/>
      <c r="DJT1" s="288"/>
      <c r="DJU1" s="288"/>
      <c r="DJV1" s="288"/>
      <c r="DJW1" s="288"/>
      <c r="DJX1" s="288"/>
      <c r="DJY1" s="288"/>
      <c r="DJZ1" s="288"/>
      <c r="DKA1" s="288"/>
      <c r="DKB1" s="288"/>
      <c r="DKC1" s="288"/>
      <c r="DKD1" s="288"/>
      <c r="DKE1" s="288"/>
      <c r="DKF1" s="288"/>
      <c r="DKG1" s="288"/>
      <c r="DKH1" s="288"/>
      <c r="DKI1" s="288"/>
      <c r="DKJ1" s="288"/>
      <c r="DKK1" s="288"/>
      <c r="DKL1" s="288"/>
      <c r="DKM1" s="288"/>
      <c r="DKN1" s="288"/>
      <c r="DKO1" s="288"/>
      <c r="DKP1" s="288"/>
      <c r="DKQ1" s="288"/>
      <c r="DKR1" s="288"/>
      <c r="DKS1" s="288"/>
      <c r="DKT1" s="288"/>
      <c r="DKU1" s="288"/>
      <c r="DKV1" s="288"/>
      <c r="DKW1" s="288"/>
      <c r="DKX1" s="288"/>
      <c r="DKY1" s="288"/>
      <c r="DKZ1" s="288"/>
      <c r="DLA1" s="288"/>
      <c r="DLB1" s="288"/>
      <c r="DLC1" s="288"/>
      <c r="DLD1" s="288"/>
      <c r="DLE1" s="288"/>
      <c r="DLF1" s="288"/>
      <c r="DLG1" s="288"/>
      <c r="DLH1" s="288"/>
      <c r="DLI1" s="288"/>
      <c r="DLJ1" s="288"/>
      <c r="DLK1" s="288"/>
      <c r="DLL1" s="288"/>
      <c r="DLM1" s="288"/>
      <c r="DLN1" s="288"/>
      <c r="DLO1" s="288"/>
      <c r="DLP1" s="288"/>
      <c r="DLQ1" s="288"/>
      <c r="DLR1" s="288"/>
      <c r="DLS1" s="288"/>
      <c r="DLT1" s="288"/>
      <c r="DLU1" s="288"/>
      <c r="DLV1" s="288"/>
      <c r="DLW1" s="288"/>
      <c r="DLX1" s="288"/>
      <c r="DLY1" s="288"/>
      <c r="DLZ1" s="288"/>
      <c r="DMA1" s="288"/>
      <c r="DMB1" s="288"/>
      <c r="DMC1" s="288"/>
      <c r="DMD1" s="288"/>
      <c r="DME1" s="288"/>
      <c r="DMF1" s="288"/>
      <c r="DMG1" s="288"/>
      <c r="DMH1" s="288"/>
      <c r="DMI1" s="288"/>
      <c r="DMJ1" s="288"/>
      <c r="DMK1" s="288"/>
      <c r="DML1" s="288"/>
      <c r="DMM1" s="288"/>
      <c r="DMN1" s="288"/>
      <c r="DMO1" s="288"/>
      <c r="DMP1" s="288"/>
      <c r="DMQ1" s="288"/>
      <c r="DMR1" s="288"/>
      <c r="DMS1" s="288"/>
      <c r="DMT1" s="288"/>
      <c r="DMU1" s="288"/>
      <c r="DMV1" s="288"/>
      <c r="DMW1" s="288"/>
      <c r="DMX1" s="288"/>
      <c r="DMY1" s="288"/>
      <c r="DMZ1" s="288"/>
      <c r="DNA1" s="288"/>
      <c r="DNB1" s="288"/>
      <c r="DNC1" s="288"/>
      <c r="DND1" s="288"/>
      <c r="DNE1" s="288"/>
      <c r="DNF1" s="288"/>
      <c r="DNG1" s="288"/>
      <c r="DNH1" s="288"/>
      <c r="DNI1" s="288"/>
      <c r="DNJ1" s="288"/>
      <c r="DNK1" s="288"/>
      <c r="DNL1" s="288"/>
      <c r="DNM1" s="288"/>
      <c r="DNN1" s="288"/>
      <c r="DNO1" s="288"/>
      <c r="DNP1" s="288"/>
      <c r="DNQ1" s="288"/>
      <c r="DNR1" s="288"/>
      <c r="DNS1" s="288"/>
      <c r="DNT1" s="288"/>
      <c r="DNU1" s="288"/>
      <c r="DNV1" s="288"/>
      <c r="DNW1" s="288"/>
      <c r="DNX1" s="288"/>
      <c r="DNY1" s="288"/>
      <c r="DNZ1" s="288"/>
      <c r="DOA1" s="288"/>
      <c r="DOB1" s="288"/>
      <c r="DOC1" s="288"/>
      <c r="DOD1" s="288"/>
      <c r="DOE1" s="288"/>
      <c r="DOF1" s="288"/>
      <c r="DOG1" s="288"/>
      <c r="DOH1" s="288"/>
      <c r="DOI1" s="288"/>
      <c r="DOJ1" s="288"/>
      <c r="DOK1" s="288"/>
      <c r="DOL1" s="288"/>
      <c r="DOM1" s="288"/>
      <c r="DON1" s="288"/>
      <c r="DOO1" s="288"/>
      <c r="DOP1" s="288"/>
      <c r="DOQ1" s="288"/>
      <c r="DOR1" s="288"/>
      <c r="DOS1" s="288"/>
      <c r="DOT1" s="288"/>
      <c r="DOU1" s="288"/>
      <c r="DOV1" s="288"/>
      <c r="DOW1" s="288"/>
      <c r="DOX1" s="288"/>
      <c r="DOY1" s="288"/>
      <c r="DOZ1" s="288"/>
      <c r="DPA1" s="288"/>
      <c r="DPB1" s="288"/>
      <c r="DPC1" s="288"/>
      <c r="DPD1" s="288"/>
      <c r="DPE1" s="288"/>
      <c r="DPF1" s="288"/>
      <c r="DPG1" s="288"/>
      <c r="DPH1" s="288"/>
      <c r="DPI1" s="288"/>
      <c r="DPJ1" s="288"/>
      <c r="DPK1" s="288"/>
      <c r="DPL1" s="288"/>
      <c r="DPM1" s="288"/>
      <c r="DPN1" s="288"/>
      <c r="DPO1" s="288"/>
      <c r="DPP1" s="288"/>
      <c r="DPQ1" s="288"/>
      <c r="DPR1" s="288"/>
      <c r="DPS1" s="288"/>
      <c r="DPT1" s="288"/>
      <c r="DPU1" s="288"/>
      <c r="DPV1" s="288"/>
      <c r="DPW1" s="288"/>
      <c r="DPX1" s="288"/>
      <c r="DPY1" s="288"/>
      <c r="DPZ1" s="288"/>
      <c r="DQA1" s="288"/>
      <c r="DQB1" s="288"/>
      <c r="DQC1" s="288"/>
      <c r="DQD1" s="288"/>
      <c r="DQE1" s="288"/>
      <c r="DQF1" s="288"/>
      <c r="DQG1" s="288"/>
      <c r="DQH1" s="288"/>
      <c r="DQI1" s="288"/>
      <c r="DQJ1" s="288"/>
      <c r="DQK1" s="288"/>
      <c r="DQL1" s="288"/>
      <c r="DQM1" s="288"/>
      <c r="DQN1" s="288"/>
      <c r="DQO1" s="288"/>
      <c r="DQP1" s="288"/>
      <c r="DQQ1" s="288"/>
      <c r="DQR1" s="288"/>
      <c r="DQS1" s="288"/>
      <c r="DQT1" s="288"/>
      <c r="DQU1" s="288"/>
      <c r="DQV1" s="288"/>
      <c r="DQW1" s="288"/>
      <c r="DQX1" s="288"/>
      <c r="DQY1" s="288"/>
      <c r="DQZ1" s="288"/>
      <c r="DRA1" s="288"/>
      <c r="DRB1" s="288"/>
      <c r="DRC1" s="288"/>
      <c r="DRD1" s="288"/>
      <c r="DRE1" s="288"/>
      <c r="DRF1" s="288"/>
      <c r="DRG1" s="288"/>
      <c r="DRH1" s="288"/>
      <c r="DRI1" s="288"/>
      <c r="DRJ1" s="288"/>
      <c r="DRK1" s="288"/>
      <c r="DRL1" s="288"/>
      <c r="DRM1" s="288"/>
      <c r="DRN1" s="288"/>
      <c r="DRO1" s="288"/>
      <c r="DRP1" s="288"/>
      <c r="DRQ1" s="288"/>
      <c r="DRR1" s="288"/>
      <c r="DRS1" s="288"/>
      <c r="DRT1" s="288"/>
      <c r="DRU1" s="288"/>
      <c r="DRV1" s="288"/>
      <c r="DRW1" s="288"/>
      <c r="DRX1" s="288"/>
      <c r="DRY1" s="288"/>
      <c r="DRZ1" s="288"/>
      <c r="DSA1" s="288"/>
      <c r="DSB1" s="288"/>
      <c r="DSC1" s="288"/>
      <c r="DSD1" s="288"/>
      <c r="DSE1" s="288"/>
      <c r="DSF1" s="288"/>
      <c r="DSG1" s="288"/>
      <c r="DSH1" s="288"/>
      <c r="DSI1" s="288"/>
      <c r="DSJ1" s="288"/>
      <c r="DSK1" s="288"/>
      <c r="DSL1" s="288"/>
      <c r="DSM1" s="288"/>
      <c r="DSN1" s="288"/>
      <c r="DSO1" s="288"/>
      <c r="DSP1" s="288"/>
      <c r="DSQ1" s="288"/>
      <c r="DSR1" s="288"/>
      <c r="DSS1" s="288"/>
      <c r="DST1" s="288"/>
      <c r="DSU1" s="288"/>
      <c r="DSV1" s="288"/>
      <c r="DSW1" s="288"/>
      <c r="DSX1" s="288"/>
      <c r="DSY1" s="288"/>
      <c r="DSZ1" s="288"/>
      <c r="DTA1" s="288"/>
      <c r="DTB1" s="288"/>
      <c r="DTC1" s="288"/>
      <c r="DTD1" s="288"/>
      <c r="DTE1" s="288"/>
      <c r="DTF1" s="288"/>
      <c r="DTG1" s="288"/>
      <c r="DTH1" s="288"/>
      <c r="DTI1" s="288"/>
      <c r="DTJ1" s="288"/>
      <c r="DTK1" s="288"/>
      <c r="DTL1" s="288"/>
      <c r="DTM1" s="288"/>
      <c r="DTN1" s="288"/>
      <c r="DTO1" s="288"/>
      <c r="DTP1" s="288"/>
      <c r="DTQ1" s="288"/>
      <c r="DTR1" s="288"/>
      <c r="DTS1" s="288"/>
      <c r="DTT1" s="288"/>
      <c r="DTU1" s="288"/>
      <c r="DTV1" s="288"/>
      <c r="DTW1" s="288"/>
      <c r="DTX1" s="288"/>
      <c r="DTY1" s="288"/>
      <c r="DTZ1" s="288"/>
      <c r="DUA1" s="288"/>
      <c r="DUB1" s="288"/>
      <c r="DUC1" s="288"/>
      <c r="DUD1" s="288"/>
      <c r="DUE1" s="288"/>
      <c r="DUF1" s="288"/>
      <c r="DUG1" s="288"/>
      <c r="DUH1" s="288"/>
      <c r="DUI1" s="288"/>
      <c r="DUJ1" s="288"/>
      <c r="DUK1" s="288"/>
      <c r="DUL1" s="288"/>
      <c r="DUM1" s="288"/>
      <c r="DUN1" s="288"/>
      <c r="DUO1" s="288"/>
      <c r="DUP1" s="288"/>
      <c r="DUQ1" s="288"/>
      <c r="DUR1" s="288"/>
      <c r="DUS1" s="288"/>
      <c r="DUT1" s="288"/>
      <c r="DUU1" s="288"/>
      <c r="DUV1" s="288"/>
      <c r="DUW1" s="288"/>
      <c r="DUX1" s="288"/>
      <c r="DUY1" s="288"/>
      <c r="DUZ1" s="288"/>
      <c r="DVA1" s="288"/>
      <c r="DVB1" s="288"/>
      <c r="DVC1" s="288"/>
      <c r="DVD1" s="288"/>
      <c r="DVE1" s="288"/>
      <c r="DVF1" s="288"/>
      <c r="DVG1" s="288"/>
      <c r="DVH1" s="288"/>
      <c r="DVI1" s="288"/>
      <c r="DVJ1" s="288"/>
      <c r="DVK1" s="288"/>
      <c r="DVL1" s="288"/>
      <c r="DVM1" s="288"/>
      <c r="DVN1" s="288"/>
      <c r="DVO1" s="288"/>
      <c r="DVP1" s="288"/>
      <c r="DVQ1" s="288"/>
      <c r="DVR1" s="288"/>
      <c r="DVS1" s="288"/>
      <c r="DVT1" s="288"/>
      <c r="DVU1" s="288"/>
      <c r="DVV1" s="288"/>
      <c r="DVW1" s="288"/>
      <c r="DVX1" s="288"/>
      <c r="DVY1" s="288"/>
      <c r="DVZ1" s="288"/>
      <c r="DWA1" s="288"/>
      <c r="DWB1" s="288"/>
      <c r="DWC1" s="288"/>
      <c r="DWD1" s="288"/>
      <c r="DWE1" s="288"/>
      <c r="DWF1" s="288"/>
      <c r="DWG1" s="288"/>
      <c r="DWH1" s="288"/>
      <c r="DWI1" s="288"/>
      <c r="DWJ1" s="288"/>
      <c r="DWK1" s="288"/>
      <c r="DWL1" s="288"/>
      <c r="DWM1" s="288"/>
      <c r="DWN1" s="288"/>
      <c r="DWO1" s="288"/>
      <c r="DWP1" s="288"/>
      <c r="DWQ1" s="288"/>
      <c r="DWR1" s="288"/>
      <c r="DWS1" s="288"/>
      <c r="DWT1" s="288"/>
      <c r="DWU1" s="288"/>
      <c r="DWV1" s="288"/>
      <c r="DWW1" s="288"/>
      <c r="DWX1" s="288"/>
      <c r="DWY1" s="288"/>
      <c r="DWZ1" s="288"/>
      <c r="DXA1" s="288"/>
      <c r="DXB1" s="288"/>
      <c r="DXC1" s="288"/>
      <c r="DXD1" s="288"/>
      <c r="DXE1" s="288"/>
      <c r="DXF1" s="288"/>
      <c r="DXG1" s="288"/>
      <c r="DXH1" s="288"/>
      <c r="DXI1" s="288"/>
      <c r="DXJ1" s="288"/>
      <c r="DXK1" s="288"/>
      <c r="DXL1" s="288"/>
      <c r="DXM1" s="288"/>
      <c r="DXN1" s="288"/>
      <c r="DXO1" s="288"/>
      <c r="DXP1" s="288"/>
      <c r="DXQ1" s="288"/>
      <c r="DXR1" s="288"/>
      <c r="DXS1" s="288"/>
      <c r="DXT1" s="288"/>
      <c r="DXU1" s="288"/>
      <c r="DXV1" s="288"/>
      <c r="DXW1" s="288"/>
      <c r="DXX1" s="288"/>
      <c r="DXY1" s="288"/>
      <c r="DXZ1" s="288"/>
      <c r="DYA1" s="288"/>
      <c r="DYB1" s="288"/>
      <c r="DYC1" s="288"/>
      <c r="DYD1" s="288"/>
      <c r="DYE1" s="288"/>
      <c r="DYF1" s="288"/>
      <c r="DYG1" s="288"/>
      <c r="DYH1" s="288"/>
      <c r="DYI1" s="288"/>
      <c r="DYJ1" s="288"/>
      <c r="DYK1" s="288"/>
      <c r="DYL1" s="288"/>
      <c r="DYM1" s="288"/>
      <c r="DYN1" s="288"/>
      <c r="DYO1" s="288"/>
      <c r="DYP1" s="288"/>
      <c r="DYQ1" s="288"/>
      <c r="DYR1" s="288"/>
      <c r="DYS1" s="288"/>
      <c r="DYT1" s="288"/>
      <c r="DYU1" s="288"/>
      <c r="DYV1" s="288"/>
      <c r="DYW1" s="288"/>
      <c r="DYX1" s="288"/>
      <c r="DYY1" s="288"/>
      <c r="DYZ1" s="288"/>
      <c r="DZA1" s="288"/>
      <c r="DZB1" s="288"/>
      <c r="DZC1" s="288"/>
      <c r="DZD1" s="288"/>
      <c r="DZE1" s="288"/>
      <c r="DZF1" s="288"/>
      <c r="DZG1" s="288"/>
      <c r="DZH1" s="288"/>
      <c r="DZI1" s="288"/>
      <c r="DZJ1" s="288"/>
      <c r="DZK1" s="288"/>
      <c r="DZL1" s="288"/>
      <c r="DZM1" s="288"/>
      <c r="DZN1" s="288"/>
      <c r="DZO1" s="288"/>
      <c r="DZP1" s="288"/>
      <c r="DZQ1" s="288"/>
      <c r="DZR1" s="288"/>
      <c r="DZS1" s="288"/>
      <c r="DZT1" s="288"/>
      <c r="DZU1" s="288"/>
      <c r="DZV1" s="288"/>
      <c r="DZW1" s="288"/>
      <c r="DZX1" s="288"/>
      <c r="DZY1" s="288"/>
      <c r="DZZ1" s="288"/>
      <c r="EAA1" s="288"/>
      <c r="EAB1" s="288"/>
      <c r="EAC1" s="288"/>
      <c r="EAD1" s="288"/>
      <c r="EAE1" s="288"/>
      <c r="EAF1" s="288"/>
      <c r="EAG1" s="288"/>
      <c r="EAH1" s="288"/>
      <c r="EAI1" s="288"/>
      <c r="EAJ1" s="288"/>
      <c r="EAK1" s="288"/>
      <c r="EAL1" s="288"/>
      <c r="EAM1" s="288"/>
      <c r="EAN1" s="288"/>
      <c r="EAO1" s="288"/>
      <c r="EAP1" s="288"/>
      <c r="EAQ1" s="288"/>
      <c r="EAR1" s="288"/>
      <c r="EAS1" s="288"/>
      <c r="EAT1" s="288"/>
      <c r="EAU1" s="288"/>
      <c r="EAV1" s="288"/>
      <c r="EAW1" s="288"/>
      <c r="EAX1" s="288"/>
      <c r="EAY1" s="288"/>
      <c r="EAZ1" s="288"/>
      <c r="EBA1" s="288"/>
      <c r="EBB1" s="288"/>
      <c r="EBC1" s="288"/>
      <c r="EBD1" s="288"/>
      <c r="EBE1" s="288"/>
      <c r="EBF1" s="288"/>
      <c r="EBG1" s="288"/>
      <c r="EBH1" s="288"/>
      <c r="EBI1" s="288"/>
      <c r="EBJ1" s="288"/>
      <c r="EBK1" s="288"/>
      <c r="EBL1" s="288"/>
      <c r="EBM1" s="288"/>
      <c r="EBN1" s="288"/>
      <c r="EBO1" s="288"/>
      <c r="EBP1" s="288"/>
      <c r="EBQ1" s="288"/>
      <c r="EBR1" s="288"/>
      <c r="EBS1" s="288"/>
      <c r="EBT1" s="288"/>
      <c r="EBU1" s="288"/>
      <c r="EBV1" s="288"/>
      <c r="EBW1" s="288"/>
      <c r="EBX1" s="288"/>
      <c r="EBY1" s="288"/>
      <c r="EBZ1" s="288"/>
      <c r="ECA1" s="288"/>
      <c r="ECB1" s="288"/>
      <c r="ECC1" s="288"/>
      <c r="ECD1" s="288"/>
      <c r="ECE1" s="288"/>
      <c r="ECF1" s="288"/>
      <c r="ECG1" s="288"/>
      <c r="ECH1" s="288"/>
      <c r="ECI1" s="288"/>
      <c r="ECJ1" s="288"/>
      <c r="ECK1" s="288"/>
      <c r="ECL1" s="288"/>
      <c r="ECM1" s="288"/>
      <c r="ECN1" s="288"/>
      <c r="ECO1" s="288"/>
      <c r="ECP1" s="288"/>
      <c r="ECQ1" s="288"/>
      <c r="ECR1" s="288"/>
      <c r="ECS1" s="288"/>
      <c r="ECT1" s="288"/>
      <c r="ECU1" s="288"/>
      <c r="ECV1" s="288"/>
      <c r="ECW1" s="288"/>
      <c r="ECX1" s="288"/>
      <c r="ECY1" s="288"/>
      <c r="ECZ1" s="288"/>
      <c r="EDA1" s="288"/>
      <c r="EDB1" s="288"/>
      <c r="EDC1" s="288"/>
      <c r="EDD1" s="288"/>
      <c r="EDE1" s="288"/>
      <c r="EDF1" s="288"/>
      <c r="EDG1" s="288"/>
      <c r="EDH1" s="288"/>
      <c r="EDI1" s="288"/>
      <c r="EDJ1" s="288"/>
      <c r="EDK1" s="288"/>
      <c r="EDL1" s="288"/>
      <c r="EDM1" s="288"/>
      <c r="EDN1" s="288"/>
      <c r="EDO1" s="288"/>
      <c r="EDP1" s="288"/>
      <c r="EDQ1" s="288"/>
      <c r="EDR1" s="288"/>
      <c r="EDS1" s="288"/>
      <c r="EDT1" s="288"/>
      <c r="EDU1" s="288"/>
      <c r="EDV1" s="288"/>
      <c r="EDW1" s="288"/>
      <c r="EDX1" s="288"/>
      <c r="EDY1" s="288"/>
      <c r="EDZ1" s="288"/>
      <c r="EEA1" s="288"/>
      <c r="EEB1" s="288"/>
      <c r="EEC1" s="288"/>
      <c r="EED1" s="288"/>
      <c r="EEE1" s="288"/>
      <c r="EEF1" s="288"/>
      <c r="EEG1" s="288"/>
      <c r="EEH1" s="288"/>
      <c r="EEI1" s="288"/>
      <c r="EEJ1" s="288"/>
      <c r="EEK1" s="288"/>
      <c r="EEL1" s="288"/>
      <c r="EEM1" s="288"/>
      <c r="EEN1" s="288"/>
      <c r="EEO1" s="288"/>
      <c r="EEP1" s="288"/>
      <c r="EEQ1" s="288"/>
      <c r="EER1" s="288"/>
      <c r="EES1" s="288"/>
      <c r="EET1" s="288"/>
      <c r="EEU1" s="288"/>
      <c r="EEV1" s="288"/>
      <c r="EEW1" s="288"/>
      <c r="EEX1" s="288"/>
      <c r="EEY1" s="288"/>
      <c r="EEZ1" s="288"/>
      <c r="EFA1" s="288"/>
      <c r="EFB1" s="288"/>
      <c r="EFC1" s="288"/>
      <c r="EFD1" s="288"/>
      <c r="EFE1" s="288"/>
      <c r="EFF1" s="288"/>
      <c r="EFG1" s="288"/>
      <c r="EFH1" s="288"/>
      <c r="EFI1" s="288"/>
      <c r="EFJ1" s="288"/>
      <c r="EFK1" s="288"/>
      <c r="EFL1" s="288"/>
      <c r="EFM1" s="288"/>
      <c r="EFN1" s="288"/>
      <c r="EFO1" s="288"/>
      <c r="EFP1" s="288"/>
      <c r="EFQ1" s="288"/>
      <c r="EFR1" s="288"/>
      <c r="EFS1" s="288"/>
      <c r="EFT1" s="288"/>
      <c r="EFU1" s="288"/>
      <c r="EFV1" s="288"/>
      <c r="EFW1" s="288"/>
      <c r="EFX1" s="288"/>
      <c r="EFY1" s="288"/>
      <c r="EFZ1" s="288"/>
      <c r="EGA1" s="288"/>
      <c r="EGB1" s="288"/>
      <c r="EGC1" s="288"/>
      <c r="EGD1" s="288"/>
      <c r="EGE1" s="288"/>
      <c r="EGF1" s="288"/>
      <c r="EGG1" s="288"/>
      <c r="EGH1" s="288"/>
      <c r="EGI1" s="288"/>
      <c r="EGJ1" s="288"/>
      <c r="EGK1" s="288"/>
      <c r="EGL1" s="288"/>
      <c r="EGM1" s="288"/>
      <c r="EGN1" s="288"/>
      <c r="EGO1" s="288"/>
      <c r="EGP1" s="288"/>
      <c r="EGQ1" s="288"/>
      <c r="EGR1" s="288"/>
      <c r="EGS1" s="288"/>
      <c r="EGT1" s="288"/>
      <c r="EGU1" s="288"/>
      <c r="EGV1" s="288"/>
      <c r="EGW1" s="288"/>
      <c r="EGX1" s="288"/>
      <c r="EGY1" s="288"/>
      <c r="EGZ1" s="288"/>
      <c r="EHA1" s="288"/>
      <c r="EHB1" s="288"/>
      <c r="EHC1" s="288"/>
      <c r="EHD1" s="288"/>
      <c r="EHE1" s="288"/>
      <c r="EHF1" s="288"/>
      <c r="EHG1" s="288"/>
      <c r="EHH1" s="288"/>
      <c r="EHI1" s="288"/>
      <c r="EHJ1" s="288"/>
      <c r="EHK1" s="288"/>
      <c r="EHL1" s="288"/>
      <c r="EHM1" s="288"/>
      <c r="EHN1" s="288"/>
      <c r="EHO1" s="288"/>
      <c r="EHP1" s="288"/>
      <c r="EHQ1" s="288"/>
      <c r="EHR1" s="288"/>
      <c r="EHS1" s="288"/>
      <c r="EHT1" s="288"/>
      <c r="EHU1" s="288"/>
      <c r="EHV1" s="288"/>
      <c r="EHW1" s="288"/>
      <c r="EHX1" s="288"/>
      <c r="EHY1" s="288"/>
      <c r="EHZ1" s="288"/>
      <c r="EIA1" s="288"/>
      <c r="EIB1" s="288"/>
      <c r="EIC1" s="288"/>
      <c r="EID1" s="288"/>
      <c r="EIE1" s="288"/>
      <c r="EIF1" s="288"/>
      <c r="EIG1" s="288"/>
      <c r="EIH1" s="288"/>
      <c r="EII1" s="288"/>
      <c r="EIJ1" s="288"/>
      <c r="EIK1" s="288"/>
      <c r="EIL1" s="288"/>
      <c r="EIM1" s="288"/>
      <c r="EIN1" s="288"/>
      <c r="EIO1" s="288"/>
      <c r="EIP1" s="288"/>
      <c r="EIQ1" s="288"/>
      <c r="EIR1" s="288"/>
      <c r="EIS1" s="288"/>
      <c r="EIT1" s="288"/>
      <c r="EIU1" s="288"/>
      <c r="EIV1" s="288"/>
      <c r="EIW1" s="288"/>
      <c r="EIX1" s="288"/>
      <c r="EIY1" s="288"/>
      <c r="EIZ1" s="288"/>
      <c r="EJA1" s="288"/>
      <c r="EJB1" s="288"/>
      <c r="EJC1" s="288"/>
      <c r="EJD1" s="288"/>
      <c r="EJE1" s="288"/>
      <c r="EJF1" s="288"/>
      <c r="EJG1" s="288"/>
      <c r="EJH1" s="288"/>
      <c r="EJI1" s="288"/>
      <c r="EJJ1" s="288"/>
      <c r="EJK1" s="288"/>
      <c r="EJL1" s="288"/>
      <c r="EJM1" s="288"/>
      <c r="EJN1" s="288"/>
      <c r="EJO1" s="288"/>
      <c r="EJP1" s="288"/>
      <c r="EJQ1" s="288"/>
      <c r="EJR1" s="288"/>
      <c r="EJS1" s="288"/>
      <c r="EJT1" s="288"/>
      <c r="EJU1" s="288"/>
      <c r="EJV1" s="288"/>
      <c r="EJW1" s="288"/>
      <c r="EJX1" s="288"/>
      <c r="EJY1" s="288"/>
      <c r="EJZ1" s="288"/>
      <c r="EKA1" s="288"/>
      <c r="EKB1" s="288"/>
      <c r="EKC1" s="288"/>
      <c r="EKD1" s="288"/>
      <c r="EKE1" s="288"/>
      <c r="EKF1" s="288"/>
      <c r="EKG1" s="288"/>
      <c r="EKH1" s="288"/>
      <c r="EKI1" s="288"/>
      <c r="EKJ1" s="288"/>
      <c r="EKK1" s="288"/>
      <c r="EKL1" s="288"/>
      <c r="EKM1" s="288"/>
      <c r="EKN1" s="288"/>
      <c r="EKO1" s="288"/>
      <c r="EKP1" s="288"/>
      <c r="EKQ1" s="288"/>
      <c r="EKR1" s="288"/>
      <c r="EKS1" s="288"/>
      <c r="EKT1" s="288"/>
      <c r="EKU1" s="288"/>
      <c r="EKV1" s="288"/>
      <c r="EKW1" s="288"/>
      <c r="EKX1" s="288"/>
      <c r="EKY1" s="288"/>
      <c r="EKZ1" s="288"/>
      <c r="ELA1" s="288"/>
      <c r="ELB1" s="288"/>
      <c r="ELC1" s="288"/>
      <c r="ELD1" s="288"/>
      <c r="ELE1" s="288"/>
      <c r="ELF1" s="288"/>
      <c r="ELG1" s="288"/>
      <c r="ELH1" s="288"/>
      <c r="ELI1" s="288"/>
      <c r="ELJ1" s="288"/>
      <c r="ELK1" s="288"/>
      <c r="ELL1" s="288"/>
      <c r="ELM1" s="288"/>
      <c r="ELN1" s="288"/>
      <c r="ELO1" s="288"/>
      <c r="ELP1" s="288"/>
      <c r="ELQ1" s="288"/>
      <c r="ELR1" s="288"/>
      <c r="ELS1" s="288"/>
      <c r="ELT1" s="288"/>
      <c r="ELU1" s="288"/>
      <c r="ELV1" s="288"/>
      <c r="ELW1" s="288"/>
      <c r="ELX1" s="288"/>
      <c r="ELY1" s="288"/>
      <c r="ELZ1" s="288"/>
      <c r="EMA1" s="288"/>
      <c r="EMB1" s="288"/>
      <c r="EMC1" s="288"/>
      <c r="EMD1" s="288"/>
      <c r="EME1" s="288"/>
      <c r="EMF1" s="288"/>
      <c r="EMG1" s="288"/>
      <c r="EMH1" s="288"/>
      <c r="EMI1" s="288"/>
      <c r="EMJ1" s="288"/>
      <c r="EMK1" s="288"/>
      <c r="EML1" s="288"/>
      <c r="EMM1" s="288"/>
      <c r="EMN1" s="288"/>
      <c r="EMO1" s="288"/>
      <c r="EMP1" s="288"/>
      <c r="EMQ1" s="288"/>
      <c r="EMR1" s="288"/>
      <c r="EMS1" s="288"/>
      <c r="EMT1" s="288"/>
      <c r="EMU1" s="288"/>
      <c r="EMV1" s="288"/>
      <c r="EMW1" s="288"/>
      <c r="EMX1" s="288"/>
      <c r="EMY1" s="288"/>
      <c r="EMZ1" s="288"/>
      <c r="ENA1" s="288"/>
      <c r="ENB1" s="288"/>
      <c r="ENC1" s="288"/>
      <c r="END1" s="288"/>
      <c r="ENE1" s="288"/>
      <c r="ENF1" s="288"/>
      <c r="ENG1" s="288"/>
      <c r="ENH1" s="288"/>
      <c r="ENI1" s="288"/>
      <c r="ENJ1" s="288"/>
      <c r="ENK1" s="288"/>
      <c r="ENL1" s="288"/>
      <c r="ENM1" s="288"/>
      <c r="ENN1" s="288"/>
      <c r="ENO1" s="288"/>
      <c r="ENP1" s="288"/>
      <c r="ENQ1" s="288"/>
      <c r="ENR1" s="288"/>
      <c r="ENS1" s="288"/>
      <c r="ENT1" s="288"/>
      <c r="ENU1" s="288"/>
      <c r="ENV1" s="288"/>
      <c r="ENW1" s="288"/>
      <c r="ENX1" s="288"/>
      <c r="ENY1" s="288"/>
      <c r="ENZ1" s="288"/>
      <c r="EOA1" s="288"/>
      <c r="EOB1" s="288"/>
      <c r="EOC1" s="288"/>
      <c r="EOD1" s="288"/>
      <c r="EOE1" s="288"/>
      <c r="EOF1" s="288"/>
      <c r="EOG1" s="288"/>
      <c r="EOH1" s="288"/>
      <c r="EOI1" s="288"/>
      <c r="EOJ1" s="288"/>
      <c r="EOK1" s="288"/>
      <c r="EOL1" s="288"/>
      <c r="EOM1" s="288"/>
      <c r="EON1" s="288"/>
      <c r="EOO1" s="288"/>
      <c r="EOP1" s="288"/>
      <c r="EOQ1" s="288"/>
      <c r="EOR1" s="288"/>
      <c r="EOS1" s="288"/>
      <c r="EOT1" s="288"/>
      <c r="EOU1" s="288"/>
      <c r="EOV1" s="288"/>
      <c r="EOW1" s="288"/>
      <c r="EOX1" s="288"/>
      <c r="EOY1" s="288"/>
      <c r="EOZ1" s="288"/>
      <c r="EPA1" s="288"/>
      <c r="EPB1" s="288"/>
      <c r="EPC1" s="288"/>
      <c r="EPD1" s="288"/>
      <c r="EPE1" s="288"/>
      <c r="EPF1" s="288"/>
      <c r="EPG1" s="288"/>
      <c r="EPH1" s="288"/>
      <c r="EPI1" s="288"/>
      <c r="EPJ1" s="288"/>
      <c r="EPK1" s="288"/>
      <c r="EPL1" s="288"/>
      <c r="EPM1" s="288"/>
      <c r="EPN1" s="288"/>
      <c r="EPO1" s="288"/>
      <c r="EPP1" s="288"/>
      <c r="EPQ1" s="288"/>
      <c r="EPR1" s="288"/>
      <c r="EPS1" s="288"/>
      <c r="EPT1" s="288"/>
      <c r="EPU1" s="288"/>
      <c r="EPV1" s="288"/>
      <c r="EPW1" s="288"/>
      <c r="EPX1" s="288"/>
      <c r="EPY1" s="288"/>
      <c r="EPZ1" s="288"/>
      <c r="EQA1" s="288"/>
      <c r="EQB1" s="288"/>
      <c r="EQC1" s="288"/>
      <c r="EQD1" s="288"/>
      <c r="EQE1" s="288"/>
      <c r="EQF1" s="288"/>
      <c r="EQG1" s="288"/>
      <c r="EQH1" s="288"/>
      <c r="EQI1" s="288"/>
      <c r="EQJ1" s="288"/>
      <c r="EQK1" s="288"/>
      <c r="EQL1" s="288"/>
      <c r="EQM1" s="288"/>
      <c r="EQN1" s="288"/>
      <c r="EQO1" s="288"/>
      <c r="EQP1" s="288"/>
      <c r="EQQ1" s="288"/>
      <c r="EQR1" s="288"/>
      <c r="EQS1" s="288"/>
      <c r="EQT1" s="288"/>
      <c r="EQU1" s="288"/>
      <c r="EQV1" s="288"/>
      <c r="EQW1" s="288"/>
      <c r="EQX1" s="288"/>
      <c r="EQY1" s="288"/>
      <c r="EQZ1" s="288"/>
      <c r="ERA1" s="288"/>
      <c r="ERB1" s="288"/>
      <c r="ERC1" s="288"/>
      <c r="ERD1" s="288"/>
      <c r="ERE1" s="288"/>
      <c r="ERF1" s="288"/>
      <c r="ERG1" s="288"/>
      <c r="ERH1" s="288"/>
      <c r="ERI1" s="288"/>
      <c r="ERJ1" s="288"/>
      <c r="ERK1" s="288"/>
      <c r="ERL1" s="288"/>
      <c r="ERM1" s="288"/>
      <c r="ERN1" s="288"/>
      <c r="ERO1" s="288"/>
      <c r="ERP1" s="288"/>
      <c r="ERQ1" s="288"/>
      <c r="ERR1" s="288"/>
      <c r="ERS1" s="288"/>
      <c r="ERT1" s="288"/>
      <c r="ERU1" s="288"/>
      <c r="ERV1" s="288"/>
      <c r="ERW1" s="288"/>
      <c r="ERX1" s="288"/>
      <c r="ERY1" s="288"/>
      <c r="ERZ1" s="288"/>
      <c r="ESA1" s="288"/>
      <c r="ESB1" s="288"/>
      <c r="ESC1" s="288"/>
      <c r="ESD1" s="288"/>
      <c r="ESE1" s="288"/>
      <c r="ESF1" s="288"/>
      <c r="ESG1" s="288"/>
      <c r="ESH1" s="288"/>
      <c r="ESI1" s="288"/>
      <c r="ESJ1" s="288"/>
      <c r="ESK1" s="288"/>
      <c r="ESL1" s="288"/>
      <c r="ESM1" s="288"/>
      <c r="ESN1" s="288"/>
      <c r="ESO1" s="288"/>
      <c r="ESP1" s="288"/>
      <c r="ESQ1" s="288"/>
      <c r="ESR1" s="288"/>
      <c r="ESS1" s="288"/>
      <c r="EST1" s="288"/>
      <c r="ESU1" s="288"/>
      <c r="ESV1" s="288"/>
      <c r="ESW1" s="288"/>
      <c r="ESX1" s="288"/>
      <c r="ESY1" s="288"/>
      <c r="ESZ1" s="288"/>
      <c r="ETA1" s="288"/>
      <c r="ETB1" s="288"/>
      <c r="ETC1" s="288"/>
      <c r="ETD1" s="288"/>
      <c r="ETE1" s="288"/>
      <c r="ETF1" s="288"/>
      <c r="ETG1" s="288"/>
      <c r="ETH1" s="288"/>
      <c r="ETI1" s="288"/>
      <c r="ETJ1" s="288"/>
      <c r="ETK1" s="288"/>
      <c r="ETL1" s="288"/>
      <c r="ETM1" s="288"/>
      <c r="ETN1" s="288"/>
      <c r="ETO1" s="288"/>
      <c r="ETP1" s="288"/>
      <c r="ETQ1" s="288"/>
      <c r="ETR1" s="288"/>
      <c r="ETS1" s="288"/>
      <c r="ETT1" s="288"/>
      <c r="ETU1" s="288"/>
      <c r="ETV1" s="288"/>
      <c r="ETW1" s="288"/>
      <c r="ETX1" s="288"/>
      <c r="ETY1" s="288"/>
      <c r="ETZ1" s="288"/>
      <c r="EUA1" s="288"/>
      <c r="EUB1" s="288"/>
      <c r="EUC1" s="288"/>
      <c r="EUD1" s="288"/>
      <c r="EUE1" s="288"/>
      <c r="EUF1" s="288"/>
      <c r="EUG1" s="288"/>
      <c r="EUH1" s="288"/>
      <c r="EUI1" s="288"/>
      <c r="EUJ1" s="288"/>
      <c r="EUK1" s="288"/>
      <c r="EUL1" s="288"/>
      <c r="EUM1" s="288"/>
      <c r="EUN1" s="288"/>
      <c r="EUO1" s="288"/>
      <c r="EUP1" s="288"/>
      <c r="EUQ1" s="288"/>
      <c r="EUR1" s="288"/>
      <c r="EUS1" s="288"/>
      <c r="EUT1" s="288"/>
      <c r="EUU1" s="288"/>
      <c r="EUV1" s="288"/>
      <c r="EUW1" s="288"/>
      <c r="EUX1" s="288"/>
      <c r="EUY1" s="288"/>
      <c r="EUZ1" s="288"/>
      <c r="EVA1" s="288"/>
      <c r="EVB1" s="288"/>
      <c r="EVC1" s="288"/>
      <c r="EVD1" s="288"/>
      <c r="EVE1" s="288"/>
      <c r="EVF1" s="288"/>
      <c r="EVG1" s="288"/>
      <c r="EVH1" s="288"/>
      <c r="EVI1" s="288"/>
      <c r="EVJ1" s="288"/>
      <c r="EVK1" s="288"/>
      <c r="EVL1" s="288"/>
      <c r="EVM1" s="288"/>
      <c r="EVN1" s="288"/>
      <c r="EVO1" s="288"/>
      <c r="EVP1" s="288"/>
      <c r="EVQ1" s="288"/>
      <c r="EVR1" s="288"/>
      <c r="EVS1" s="288"/>
      <c r="EVT1" s="288"/>
      <c r="EVU1" s="288"/>
      <c r="EVV1" s="288"/>
      <c r="EVW1" s="288"/>
      <c r="EVX1" s="288"/>
      <c r="EVY1" s="288"/>
      <c r="EVZ1" s="288"/>
      <c r="EWA1" s="288"/>
      <c r="EWB1" s="288"/>
      <c r="EWC1" s="288"/>
      <c r="EWD1" s="288"/>
      <c r="EWE1" s="288"/>
      <c r="EWF1" s="288"/>
      <c r="EWG1" s="288"/>
      <c r="EWH1" s="288"/>
      <c r="EWI1" s="288"/>
      <c r="EWJ1" s="288"/>
      <c r="EWK1" s="288"/>
      <c r="EWL1" s="288"/>
      <c r="EWM1" s="288"/>
      <c r="EWN1" s="288"/>
      <c r="EWO1" s="288"/>
      <c r="EWP1" s="288"/>
      <c r="EWQ1" s="288"/>
      <c r="EWR1" s="288"/>
      <c r="EWS1" s="288"/>
      <c r="EWT1" s="288"/>
      <c r="EWU1" s="288"/>
      <c r="EWV1" s="288"/>
      <c r="EWW1" s="288"/>
      <c r="EWX1" s="288"/>
      <c r="EWY1" s="288"/>
      <c r="EWZ1" s="288"/>
      <c r="EXA1" s="288"/>
      <c r="EXB1" s="288"/>
      <c r="EXC1" s="288"/>
      <c r="EXD1" s="288"/>
      <c r="EXE1" s="288"/>
      <c r="EXF1" s="288"/>
      <c r="EXG1" s="288"/>
      <c r="EXH1" s="288"/>
      <c r="EXI1" s="288"/>
      <c r="EXJ1" s="288"/>
      <c r="EXK1" s="288"/>
      <c r="EXL1" s="288"/>
      <c r="EXM1" s="288"/>
      <c r="EXN1" s="288"/>
      <c r="EXO1" s="288"/>
      <c r="EXP1" s="288"/>
      <c r="EXQ1" s="288"/>
      <c r="EXR1" s="288"/>
      <c r="EXS1" s="288"/>
      <c r="EXT1" s="288"/>
      <c r="EXU1" s="288"/>
      <c r="EXV1" s="288"/>
      <c r="EXW1" s="288"/>
      <c r="EXX1" s="288"/>
      <c r="EXY1" s="288"/>
      <c r="EXZ1" s="288"/>
      <c r="EYA1" s="288"/>
      <c r="EYB1" s="288"/>
      <c r="EYC1" s="288"/>
      <c r="EYD1" s="288"/>
      <c r="EYE1" s="288"/>
      <c r="EYF1" s="288"/>
      <c r="EYG1" s="288"/>
      <c r="EYH1" s="288"/>
      <c r="EYI1" s="288"/>
      <c r="EYJ1" s="288"/>
      <c r="EYK1" s="288"/>
      <c r="EYL1" s="288"/>
      <c r="EYM1" s="288"/>
      <c r="EYN1" s="288"/>
      <c r="EYO1" s="288"/>
      <c r="EYP1" s="288"/>
      <c r="EYQ1" s="288"/>
      <c r="EYR1" s="288"/>
      <c r="EYS1" s="288"/>
      <c r="EYT1" s="288"/>
      <c r="EYU1" s="288"/>
      <c r="EYV1" s="288"/>
      <c r="EYW1" s="288"/>
      <c r="EYX1" s="288"/>
      <c r="EYY1" s="288"/>
      <c r="EYZ1" s="288"/>
      <c r="EZA1" s="288"/>
      <c r="EZB1" s="288"/>
      <c r="EZC1" s="288"/>
      <c r="EZD1" s="288"/>
      <c r="EZE1" s="288"/>
      <c r="EZF1" s="288"/>
      <c r="EZG1" s="288"/>
      <c r="EZH1" s="288"/>
      <c r="EZI1" s="288"/>
      <c r="EZJ1" s="288"/>
      <c r="EZK1" s="288"/>
      <c r="EZL1" s="288"/>
      <c r="EZM1" s="288"/>
      <c r="EZN1" s="288"/>
      <c r="EZO1" s="288"/>
      <c r="EZP1" s="288"/>
      <c r="EZQ1" s="288"/>
      <c r="EZR1" s="288"/>
      <c r="EZS1" s="288"/>
      <c r="EZT1" s="288"/>
      <c r="EZU1" s="288"/>
      <c r="EZV1" s="288"/>
      <c r="EZW1" s="288"/>
      <c r="EZX1" s="288"/>
      <c r="EZY1" s="288"/>
      <c r="EZZ1" s="288"/>
      <c r="FAA1" s="288"/>
      <c r="FAB1" s="288"/>
      <c r="FAC1" s="288"/>
      <c r="FAD1" s="288"/>
      <c r="FAE1" s="288"/>
      <c r="FAF1" s="288"/>
      <c r="FAG1" s="288"/>
      <c r="FAH1" s="288"/>
      <c r="FAI1" s="288"/>
      <c r="FAJ1" s="288"/>
      <c r="FAK1" s="288"/>
      <c r="FAL1" s="288"/>
      <c r="FAM1" s="288"/>
      <c r="FAN1" s="288"/>
      <c r="FAO1" s="288"/>
      <c r="FAP1" s="288"/>
      <c r="FAQ1" s="288"/>
      <c r="FAR1" s="288"/>
      <c r="FAS1" s="288"/>
      <c r="FAT1" s="288"/>
      <c r="FAU1" s="288"/>
      <c r="FAV1" s="288"/>
      <c r="FAW1" s="288"/>
      <c r="FAX1" s="288"/>
      <c r="FAY1" s="288"/>
      <c r="FAZ1" s="288"/>
      <c r="FBA1" s="288"/>
      <c r="FBB1" s="288"/>
      <c r="FBC1" s="288"/>
      <c r="FBD1" s="288"/>
      <c r="FBE1" s="288"/>
      <c r="FBF1" s="288"/>
      <c r="FBG1" s="288"/>
      <c r="FBH1" s="288"/>
      <c r="FBI1" s="288"/>
      <c r="FBJ1" s="288"/>
      <c r="FBK1" s="288"/>
      <c r="FBL1" s="288"/>
      <c r="FBM1" s="288"/>
      <c r="FBN1" s="288"/>
      <c r="FBO1" s="288"/>
      <c r="FBP1" s="288"/>
      <c r="FBQ1" s="288"/>
      <c r="FBR1" s="288"/>
      <c r="FBS1" s="288"/>
      <c r="FBT1" s="288"/>
      <c r="FBU1" s="288"/>
      <c r="FBV1" s="288"/>
      <c r="FBW1" s="288"/>
      <c r="FBX1" s="288"/>
      <c r="FBY1" s="288"/>
      <c r="FBZ1" s="288"/>
      <c r="FCA1" s="288"/>
      <c r="FCB1" s="288"/>
      <c r="FCC1" s="288"/>
      <c r="FCD1" s="288"/>
      <c r="FCE1" s="288"/>
      <c r="FCF1" s="288"/>
      <c r="FCG1" s="288"/>
      <c r="FCH1" s="288"/>
      <c r="FCI1" s="288"/>
      <c r="FCJ1" s="288"/>
      <c r="FCK1" s="288"/>
      <c r="FCL1" s="288"/>
      <c r="FCM1" s="288"/>
      <c r="FCN1" s="288"/>
      <c r="FCO1" s="288"/>
      <c r="FCP1" s="288"/>
      <c r="FCQ1" s="288"/>
      <c r="FCR1" s="288"/>
      <c r="FCS1" s="288"/>
      <c r="FCT1" s="288"/>
      <c r="FCU1" s="288"/>
      <c r="FCV1" s="288"/>
      <c r="FCW1" s="288"/>
      <c r="FCX1" s="288"/>
      <c r="FCY1" s="288"/>
      <c r="FCZ1" s="288"/>
      <c r="FDA1" s="288"/>
      <c r="FDB1" s="288"/>
      <c r="FDC1" s="288"/>
      <c r="FDD1" s="288"/>
      <c r="FDE1" s="288"/>
      <c r="FDF1" s="288"/>
      <c r="FDG1" s="288"/>
      <c r="FDH1" s="288"/>
      <c r="FDI1" s="288"/>
      <c r="FDJ1" s="288"/>
      <c r="FDK1" s="288"/>
      <c r="FDL1" s="288"/>
      <c r="FDM1" s="288"/>
      <c r="FDN1" s="288"/>
      <c r="FDO1" s="288"/>
      <c r="FDP1" s="288"/>
      <c r="FDQ1" s="288"/>
      <c r="FDR1" s="288"/>
      <c r="FDS1" s="288"/>
      <c r="FDT1" s="288"/>
      <c r="FDU1" s="288"/>
      <c r="FDV1" s="288"/>
      <c r="FDW1" s="288"/>
      <c r="FDX1" s="288"/>
      <c r="FDY1" s="288"/>
      <c r="FDZ1" s="288"/>
      <c r="FEA1" s="288"/>
      <c r="FEB1" s="288"/>
      <c r="FEC1" s="288"/>
      <c r="FED1" s="288"/>
      <c r="FEE1" s="288"/>
      <c r="FEF1" s="288"/>
      <c r="FEG1" s="288"/>
      <c r="FEH1" s="288"/>
      <c r="FEI1" s="288"/>
      <c r="FEJ1" s="288"/>
      <c r="FEK1" s="288"/>
      <c r="FEL1" s="288"/>
      <c r="FEM1" s="288"/>
      <c r="FEN1" s="288"/>
      <c r="FEO1" s="288"/>
      <c r="FEP1" s="288"/>
      <c r="FEQ1" s="288"/>
      <c r="FER1" s="288"/>
      <c r="FES1" s="288"/>
      <c r="FET1" s="288"/>
      <c r="FEU1" s="288"/>
      <c r="FEV1" s="288"/>
      <c r="FEW1" s="288"/>
      <c r="FEX1" s="288"/>
      <c r="FEY1" s="288"/>
      <c r="FEZ1" s="288"/>
      <c r="FFA1" s="288"/>
      <c r="FFB1" s="288"/>
      <c r="FFC1" s="288"/>
      <c r="FFD1" s="288"/>
      <c r="FFE1" s="288"/>
      <c r="FFF1" s="288"/>
      <c r="FFG1" s="288"/>
      <c r="FFH1" s="288"/>
      <c r="FFI1" s="288"/>
      <c r="FFJ1" s="288"/>
      <c r="FFK1" s="288"/>
      <c r="FFL1" s="288"/>
      <c r="FFM1" s="288"/>
      <c r="FFN1" s="288"/>
      <c r="FFO1" s="288"/>
      <c r="FFP1" s="288"/>
      <c r="FFQ1" s="288"/>
      <c r="FFR1" s="288"/>
      <c r="FFS1" s="288"/>
      <c r="FFT1" s="288"/>
      <c r="FFU1" s="288"/>
      <c r="FFV1" s="288"/>
      <c r="FFW1" s="288"/>
      <c r="FFX1" s="288"/>
      <c r="FFY1" s="288"/>
      <c r="FFZ1" s="288"/>
      <c r="FGA1" s="288"/>
      <c r="FGB1" s="288"/>
      <c r="FGC1" s="288"/>
      <c r="FGD1" s="288"/>
      <c r="FGE1" s="288"/>
      <c r="FGF1" s="288"/>
      <c r="FGG1" s="288"/>
      <c r="FGH1" s="288"/>
      <c r="FGI1" s="288"/>
      <c r="FGJ1" s="288"/>
      <c r="FGK1" s="288"/>
      <c r="FGL1" s="288"/>
      <c r="FGM1" s="288"/>
      <c r="FGN1" s="288"/>
      <c r="FGO1" s="288"/>
      <c r="FGP1" s="288"/>
      <c r="FGQ1" s="288"/>
      <c r="FGR1" s="288"/>
      <c r="FGS1" s="288"/>
      <c r="FGT1" s="288"/>
      <c r="FGU1" s="288"/>
      <c r="FGV1" s="288"/>
      <c r="FGW1" s="288"/>
      <c r="FGX1" s="288"/>
      <c r="FGY1" s="288"/>
      <c r="FGZ1" s="288"/>
      <c r="FHA1" s="288"/>
      <c r="FHB1" s="288"/>
      <c r="FHC1" s="288"/>
      <c r="FHD1" s="288"/>
      <c r="FHE1" s="288"/>
      <c r="FHF1" s="288"/>
      <c r="FHG1" s="288"/>
      <c r="FHH1" s="288"/>
      <c r="FHI1" s="288"/>
      <c r="FHJ1" s="288"/>
      <c r="FHK1" s="288"/>
      <c r="FHL1" s="288"/>
      <c r="FHM1" s="288"/>
      <c r="FHN1" s="288"/>
      <c r="FHO1" s="288"/>
      <c r="FHP1" s="288"/>
      <c r="FHQ1" s="288"/>
      <c r="FHR1" s="288"/>
      <c r="FHS1" s="288"/>
      <c r="FHT1" s="288"/>
      <c r="FHU1" s="288"/>
      <c r="FHV1" s="288"/>
      <c r="FHW1" s="288"/>
      <c r="FHX1" s="288"/>
      <c r="FHY1" s="288"/>
      <c r="FHZ1" s="288"/>
      <c r="FIA1" s="288"/>
      <c r="FIB1" s="288"/>
      <c r="FIC1" s="288"/>
      <c r="FID1" s="288"/>
      <c r="FIE1" s="288"/>
      <c r="FIF1" s="288"/>
      <c r="FIG1" s="288"/>
      <c r="FIH1" s="288"/>
      <c r="FII1" s="288"/>
      <c r="FIJ1" s="288"/>
      <c r="FIK1" s="288"/>
      <c r="FIL1" s="288"/>
      <c r="FIM1" s="288"/>
      <c r="FIN1" s="288"/>
      <c r="FIO1" s="288"/>
      <c r="FIP1" s="288"/>
      <c r="FIQ1" s="288"/>
      <c r="FIR1" s="288"/>
      <c r="FIS1" s="288"/>
      <c r="FIT1" s="288"/>
      <c r="FIU1" s="288"/>
      <c r="FIV1" s="288"/>
      <c r="FIW1" s="288"/>
      <c r="FIX1" s="288"/>
      <c r="FIY1" s="288"/>
      <c r="FIZ1" s="288"/>
      <c r="FJA1" s="288"/>
      <c r="FJB1" s="288"/>
      <c r="FJC1" s="288"/>
      <c r="FJD1" s="288"/>
      <c r="FJE1" s="288"/>
      <c r="FJF1" s="288"/>
      <c r="FJG1" s="288"/>
      <c r="FJH1" s="288"/>
      <c r="FJI1" s="288"/>
      <c r="FJJ1" s="288"/>
      <c r="FJK1" s="288"/>
      <c r="FJL1" s="288"/>
      <c r="FJM1" s="288"/>
      <c r="FJN1" s="288"/>
      <c r="FJO1" s="288"/>
      <c r="FJP1" s="288"/>
      <c r="FJQ1" s="288"/>
      <c r="FJR1" s="288"/>
      <c r="FJS1" s="288"/>
      <c r="FJT1" s="288"/>
      <c r="FJU1" s="288"/>
      <c r="FJV1" s="288"/>
      <c r="FJW1" s="288"/>
      <c r="FJX1" s="288"/>
      <c r="FJY1" s="288"/>
      <c r="FJZ1" s="288"/>
      <c r="FKA1" s="288"/>
      <c r="FKB1" s="288"/>
      <c r="FKC1" s="288"/>
      <c r="FKD1" s="288"/>
      <c r="FKE1" s="288"/>
      <c r="FKF1" s="288"/>
      <c r="FKG1" s="288"/>
      <c r="FKH1" s="288"/>
      <c r="FKI1" s="288"/>
      <c r="FKJ1" s="288"/>
      <c r="FKK1" s="288"/>
      <c r="FKL1" s="288"/>
      <c r="FKM1" s="288"/>
      <c r="FKN1" s="288"/>
      <c r="FKO1" s="288"/>
      <c r="FKP1" s="288"/>
      <c r="FKQ1" s="288"/>
      <c r="FKR1" s="288"/>
      <c r="FKS1" s="288"/>
      <c r="FKT1" s="288"/>
      <c r="FKU1" s="288"/>
      <c r="FKV1" s="288"/>
      <c r="FKW1" s="288"/>
      <c r="FKX1" s="288"/>
      <c r="FKY1" s="288"/>
      <c r="FKZ1" s="288"/>
      <c r="FLA1" s="288"/>
      <c r="FLB1" s="288"/>
      <c r="FLC1" s="288"/>
      <c r="FLD1" s="288"/>
      <c r="FLE1" s="288"/>
      <c r="FLF1" s="288"/>
      <c r="FLG1" s="288"/>
      <c r="FLH1" s="288"/>
      <c r="FLI1" s="288"/>
      <c r="FLJ1" s="288"/>
      <c r="FLK1" s="288"/>
      <c r="FLL1" s="288"/>
      <c r="FLM1" s="288"/>
      <c r="FLN1" s="288"/>
      <c r="FLO1" s="288"/>
      <c r="FLP1" s="288"/>
      <c r="FLQ1" s="288"/>
      <c r="FLR1" s="288"/>
      <c r="FLS1" s="288"/>
      <c r="FLT1" s="288"/>
      <c r="FLU1" s="288"/>
      <c r="FLV1" s="288"/>
      <c r="FLW1" s="288"/>
      <c r="FLX1" s="288"/>
      <c r="FLY1" s="288"/>
      <c r="FLZ1" s="288"/>
      <c r="FMA1" s="288"/>
      <c r="FMB1" s="288"/>
      <c r="FMC1" s="288"/>
      <c r="FMD1" s="288"/>
      <c r="FME1" s="288"/>
      <c r="FMF1" s="288"/>
      <c r="FMG1" s="288"/>
      <c r="FMH1" s="288"/>
      <c r="FMI1" s="288"/>
      <c r="FMJ1" s="288"/>
      <c r="FMK1" s="288"/>
      <c r="FML1" s="288"/>
      <c r="FMM1" s="288"/>
      <c r="FMN1" s="288"/>
      <c r="FMO1" s="288"/>
      <c r="FMP1" s="288"/>
      <c r="FMQ1" s="288"/>
      <c r="FMR1" s="288"/>
      <c r="FMS1" s="288"/>
      <c r="FMT1" s="288"/>
      <c r="FMU1" s="288"/>
      <c r="FMV1" s="288"/>
      <c r="FMW1" s="288"/>
      <c r="FMX1" s="288"/>
      <c r="FMY1" s="288"/>
      <c r="FMZ1" s="288"/>
      <c r="FNA1" s="288"/>
      <c r="FNB1" s="288"/>
      <c r="FNC1" s="288"/>
      <c r="FND1" s="288"/>
      <c r="FNE1" s="288"/>
      <c r="FNF1" s="288"/>
      <c r="FNG1" s="288"/>
      <c r="FNH1" s="288"/>
      <c r="FNI1" s="288"/>
      <c r="FNJ1" s="288"/>
      <c r="FNK1" s="288"/>
      <c r="FNL1" s="288"/>
      <c r="FNM1" s="288"/>
      <c r="FNN1" s="288"/>
      <c r="FNO1" s="288"/>
      <c r="FNP1" s="288"/>
      <c r="FNQ1" s="288"/>
      <c r="FNR1" s="288"/>
      <c r="FNS1" s="288"/>
      <c r="FNT1" s="288"/>
      <c r="FNU1" s="288"/>
      <c r="FNV1" s="288"/>
      <c r="FNW1" s="288"/>
      <c r="FNX1" s="288"/>
      <c r="FNY1" s="288"/>
      <c r="FNZ1" s="288"/>
      <c r="FOA1" s="288"/>
      <c r="FOB1" s="288"/>
      <c r="FOC1" s="288"/>
      <c r="FOD1" s="288"/>
      <c r="FOE1" s="288"/>
      <c r="FOF1" s="288"/>
      <c r="FOG1" s="288"/>
      <c r="FOH1" s="288"/>
      <c r="FOI1" s="288"/>
      <c r="FOJ1" s="288"/>
      <c r="FOK1" s="288"/>
      <c r="FOL1" s="288"/>
      <c r="FOM1" s="288"/>
      <c r="FON1" s="288"/>
      <c r="FOO1" s="288"/>
      <c r="FOP1" s="288"/>
      <c r="FOQ1" s="288"/>
      <c r="FOR1" s="288"/>
      <c r="FOS1" s="288"/>
      <c r="FOT1" s="288"/>
      <c r="FOU1" s="288"/>
      <c r="FOV1" s="288"/>
      <c r="FOW1" s="288"/>
      <c r="FOX1" s="288"/>
      <c r="FOY1" s="288"/>
      <c r="FOZ1" s="288"/>
      <c r="FPA1" s="288"/>
      <c r="FPB1" s="288"/>
      <c r="FPC1" s="288"/>
      <c r="FPD1" s="288"/>
      <c r="FPE1" s="288"/>
      <c r="FPF1" s="288"/>
      <c r="FPG1" s="288"/>
      <c r="FPH1" s="288"/>
      <c r="FPI1" s="288"/>
      <c r="FPJ1" s="288"/>
      <c r="FPK1" s="288"/>
      <c r="FPL1" s="288"/>
      <c r="FPM1" s="288"/>
      <c r="FPN1" s="288"/>
      <c r="FPO1" s="288"/>
      <c r="FPP1" s="288"/>
      <c r="FPQ1" s="288"/>
      <c r="FPR1" s="288"/>
      <c r="FPS1" s="288"/>
      <c r="FPT1" s="288"/>
      <c r="FPU1" s="288"/>
      <c r="FPV1" s="288"/>
      <c r="FPW1" s="288"/>
      <c r="FPX1" s="288"/>
      <c r="FPY1" s="288"/>
      <c r="FPZ1" s="288"/>
      <c r="FQA1" s="288"/>
      <c r="FQB1" s="288"/>
      <c r="FQC1" s="288"/>
      <c r="FQD1" s="288"/>
      <c r="FQE1" s="288"/>
      <c r="FQF1" s="288"/>
      <c r="FQG1" s="288"/>
      <c r="FQH1" s="288"/>
      <c r="FQI1" s="288"/>
      <c r="FQJ1" s="288"/>
      <c r="FQK1" s="288"/>
      <c r="FQL1" s="288"/>
      <c r="FQM1" s="288"/>
      <c r="FQN1" s="288"/>
      <c r="FQO1" s="288"/>
      <c r="FQP1" s="288"/>
      <c r="FQQ1" s="288"/>
      <c r="FQR1" s="288"/>
      <c r="FQS1" s="288"/>
      <c r="FQT1" s="288"/>
      <c r="FQU1" s="288"/>
      <c r="FQV1" s="288"/>
      <c r="FQW1" s="288"/>
      <c r="FQX1" s="288"/>
      <c r="FQY1" s="288"/>
      <c r="FQZ1" s="288"/>
      <c r="FRA1" s="288"/>
      <c r="FRB1" s="288"/>
      <c r="FRC1" s="288"/>
      <c r="FRD1" s="288"/>
      <c r="FRE1" s="288"/>
      <c r="FRF1" s="288"/>
      <c r="FRG1" s="288"/>
      <c r="FRH1" s="288"/>
      <c r="FRI1" s="288"/>
      <c r="FRJ1" s="288"/>
      <c r="FRK1" s="288"/>
      <c r="FRL1" s="288"/>
      <c r="FRM1" s="288"/>
      <c r="FRN1" s="288"/>
      <c r="FRO1" s="288"/>
      <c r="FRP1" s="288"/>
      <c r="FRQ1" s="288"/>
      <c r="FRR1" s="288"/>
      <c r="FRS1" s="288"/>
      <c r="FRT1" s="288"/>
      <c r="FRU1" s="288"/>
      <c r="FRV1" s="288"/>
      <c r="FRW1" s="288"/>
      <c r="FRX1" s="288"/>
      <c r="FRY1" s="288"/>
      <c r="FRZ1" s="288"/>
      <c r="FSA1" s="288"/>
      <c r="FSB1" s="288"/>
      <c r="FSC1" s="288"/>
      <c r="FSD1" s="288"/>
      <c r="FSE1" s="288"/>
      <c r="FSF1" s="288"/>
      <c r="FSG1" s="288"/>
      <c r="FSH1" s="288"/>
      <c r="FSI1" s="288"/>
      <c r="FSJ1" s="288"/>
      <c r="FSK1" s="288"/>
      <c r="FSL1" s="288"/>
      <c r="FSM1" s="288"/>
      <c r="FSN1" s="288"/>
      <c r="FSO1" s="288"/>
      <c r="FSP1" s="288"/>
      <c r="FSQ1" s="288"/>
      <c r="FSR1" s="288"/>
      <c r="FSS1" s="288"/>
      <c r="FST1" s="288"/>
      <c r="FSU1" s="288"/>
      <c r="FSV1" s="288"/>
      <c r="FSW1" s="288"/>
      <c r="FSX1" s="288"/>
      <c r="FSY1" s="288"/>
      <c r="FSZ1" s="288"/>
      <c r="FTA1" s="288"/>
      <c r="FTB1" s="288"/>
      <c r="FTC1" s="288"/>
      <c r="FTD1" s="288"/>
      <c r="FTE1" s="288"/>
      <c r="FTF1" s="288"/>
      <c r="FTG1" s="288"/>
      <c r="FTH1" s="288"/>
      <c r="FTI1" s="288"/>
      <c r="FTJ1" s="288"/>
      <c r="FTK1" s="288"/>
      <c r="FTL1" s="288"/>
      <c r="FTM1" s="288"/>
      <c r="FTN1" s="288"/>
      <c r="FTO1" s="288"/>
      <c r="FTP1" s="288"/>
      <c r="FTQ1" s="288"/>
      <c r="FTR1" s="288"/>
      <c r="FTS1" s="288"/>
      <c r="FTT1" s="288"/>
      <c r="FTU1" s="288"/>
      <c r="FTV1" s="288"/>
      <c r="FTW1" s="288"/>
      <c r="FTX1" s="288"/>
      <c r="FTY1" s="288"/>
      <c r="FTZ1" s="288"/>
      <c r="FUA1" s="288"/>
      <c r="FUB1" s="288"/>
      <c r="FUC1" s="288"/>
      <c r="FUD1" s="288"/>
      <c r="FUE1" s="288"/>
      <c r="FUF1" s="288"/>
      <c r="FUG1" s="288"/>
      <c r="FUH1" s="288"/>
      <c r="FUI1" s="288"/>
      <c r="FUJ1" s="288"/>
      <c r="FUK1" s="288"/>
      <c r="FUL1" s="288"/>
      <c r="FUM1" s="288"/>
      <c r="FUN1" s="288"/>
      <c r="FUO1" s="288"/>
      <c r="FUP1" s="288"/>
      <c r="FUQ1" s="288"/>
      <c r="FUR1" s="288"/>
      <c r="FUS1" s="288"/>
      <c r="FUT1" s="288"/>
      <c r="FUU1" s="288"/>
      <c r="FUV1" s="288"/>
      <c r="FUW1" s="288"/>
      <c r="FUX1" s="288"/>
      <c r="FUY1" s="288"/>
      <c r="FUZ1" s="288"/>
      <c r="FVA1" s="288"/>
      <c r="FVB1" s="288"/>
      <c r="FVC1" s="288"/>
      <c r="FVD1" s="288"/>
      <c r="FVE1" s="288"/>
      <c r="FVF1" s="288"/>
      <c r="FVG1" s="288"/>
      <c r="FVH1" s="288"/>
      <c r="FVI1" s="288"/>
      <c r="FVJ1" s="288"/>
      <c r="FVK1" s="288"/>
      <c r="FVL1" s="288"/>
      <c r="FVM1" s="288"/>
      <c r="FVN1" s="288"/>
      <c r="FVO1" s="288"/>
      <c r="FVP1" s="288"/>
      <c r="FVQ1" s="288"/>
      <c r="FVR1" s="288"/>
      <c r="FVS1" s="288"/>
      <c r="FVT1" s="288"/>
      <c r="FVU1" s="288"/>
      <c r="FVV1" s="288"/>
      <c r="FVW1" s="288"/>
      <c r="FVX1" s="288"/>
      <c r="FVY1" s="288"/>
      <c r="FVZ1" s="288"/>
      <c r="FWA1" s="288"/>
      <c r="FWB1" s="288"/>
      <c r="FWC1" s="288"/>
      <c r="FWD1" s="288"/>
      <c r="FWE1" s="288"/>
      <c r="FWF1" s="288"/>
      <c r="FWG1" s="288"/>
      <c r="FWH1" s="288"/>
      <c r="FWI1" s="288"/>
      <c r="FWJ1" s="288"/>
      <c r="FWK1" s="288"/>
      <c r="FWL1" s="288"/>
      <c r="FWM1" s="288"/>
      <c r="FWN1" s="288"/>
      <c r="FWO1" s="288"/>
      <c r="FWP1" s="288"/>
      <c r="FWQ1" s="288"/>
      <c r="FWR1" s="288"/>
      <c r="FWS1" s="288"/>
      <c r="FWT1" s="288"/>
      <c r="FWU1" s="288"/>
      <c r="FWV1" s="288"/>
      <c r="FWW1" s="288"/>
      <c r="FWX1" s="288"/>
      <c r="FWY1" s="288"/>
      <c r="FWZ1" s="288"/>
      <c r="FXA1" s="288"/>
      <c r="FXB1" s="288"/>
      <c r="FXC1" s="288"/>
      <c r="FXD1" s="288"/>
      <c r="FXE1" s="288"/>
      <c r="FXF1" s="288"/>
      <c r="FXG1" s="288"/>
      <c r="FXH1" s="288"/>
      <c r="FXI1" s="288"/>
      <c r="FXJ1" s="288"/>
      <c r="FXK1" s="288"/>
      <c r="FXL1" s="288"/>
      <c r="FXM1" s="288"/>
      <c r="FXN1" s="288"/>
      <c r="FXO1" s="288"/>
      <c r="FXP1" s="288"/>
      <c r="FXQ1" s="288"/>
      <c r="FXR1" s="288"/>
      <c r="FXS1" s="288"/>
      <c r="FXT1" s="288"/>
      <c r="FXU1" s="288"/>
      <c r="FXV1" s="288"/>
      <c r="FXW1" s="288"/>
      <c r="FXX1" s="288"/>
      <c r="FXY1" s="288"/>
      <c r="FXZ1" s="288"/>
      <c r="FYA1" s="288"/>
      <c r="FYB1" s="288"/>
      <c r="FYC1" s="288"/>
      <c r="FYD1" s="288"/>
      <c r="FYE1" s="288"/>
      <c r="FYF1" s="288"/>
      <c r="FYG1" s="288"/>
      <c r="FYH1" s="288"/>
      <c r="FYI1" s="288"/>
      <c r="FYJ1" s="288"/>
      <c r="FYK1" s="288"/>
      <c r="FYL1" s="288"/>
      <c r="FYM1" s="288"/>
      <c r="FYN1" s="288"/>
      <c r="FYO1" s="288"/>
      <c r="FYP1" s="288"/>
      <c r="FYQ1" s="288"/>
      <c r="FYR1" s="288"/>
      <c r="FYS1" s="288"/>
      <c r="FYT1" s="288"/>
      <c r="FYU1" s="288"/>
      <c r="FYV1" s="288"/>
      <c r="FYW1" s="288"/>
      <c r="FYX1" s="288"/>
      <c r="FYY1" s="288"/>
      <c r="FYZ1" s="288"/>
      <c r="FZA1" s="288"/>
      <c r="FZB1" s="288"/>
      <c r="FZC1" s="288"/>
      <c r="FZD1" s="288"/>
      <c r="FZE1" s="288"/>
      <c r="FZF1" s="288"/>
      <c r="FZG1" s="288"/>
      <c r="FZH1" s="288"/>
      <c r="FZI1" s="288"/>
      <c r="FZJ1" s="288"/>
      <c r="FZK1" s="288"/>
      <c r="FZL1" s="288"/>
      <c r="FZM1" s="288"/>
      <c r="FZN1" s="288"/>
      <c r="FZO1" s="288"/>
      <c r="FZP1" s="288"/>
      <c r="FZQ1" s="288"/>
      <c r="FZR1" s="288"/>
      <c r="FZS1" s="288"/>
      <c r="FZT1" s="288"/>
      <c r="FZU1" s="288"/>
      <c r="FZV1" s="288"/>
      <c r="FZW1" s="288"/>
      <c r="FZX1" s="288"/>
      <c r="FZY1" s="288"/>
      <c r="FZZ1" s="288"/>
      <c r="GAA1" s="288"/>
      <c r="GAB1" s="288"/>
      <c r="GAC1" s="288"/>
      <c r="GAD1" s="288"/>
      <c r="GAE1" s="288"/>
      <c r="GAF1" s="288"/>
      <c r="GAG1" s="288"/>
      <c r="GAH1" s="288"/>
      <c r="GAI1" s="288"/>
      <c r="GAJ1" s="288"/>
      <c r="GAK1" s="288"/>
      <c r="GAL1" s="288"/>
      <c r="GAM1" s="288"/>
      <c r="GAN1" s="288"/>
      <c r="GAO1" s="288"/>
      <c r="GAP1" s="288"/>
      <c r="GAQ1" s="288"/>
      <c r="GAR1" s="288"/>
      <c r="GAS1" s="288"/>
      <c r="GAT1" s="288"/>
      <c r="GAU1" s="288"/>
      <c r="GAV1" s="288"/>
      <c r="GAW1" s="288"/>
      <c r="GAX1" s="288"/>
      <c r="GAY1" s="288"/>
      <c r="GAZ1" s="288"/>
      <c r="GBA1" s="288"/>
      <c r="GBB1" s="288"/>
      <c r="GBC1" s="288"/>
      <c r="GBD1" s="288"/>
      <c r="GBE1" s="288"/>
      <c r="GBF1" s="288"/>
      <c r="GBG1" s="288"/>
      <c r="GBH1" s="288"/>
      <c r="GBI1" s="288"/>
      <c r="GBJ1" s="288"/>
      <c r="GBK1" s="288"/>
      <c r="GBL1" s="288"/>
      <c r="GBM1" s="288"/>
      <c r="GBN1" s="288"/>
      <c r="GBO1" s="288"/>
      <c r="GBP1" s="288"/>
      <c r="GBQ1" s="288"/>
      <c r="GBR1" s="288"/>
      <c r="GBS1" s="288"/>
      <c r="GBT1" s="288"/>
      <c r="GBU1" s="288"/>
      <c r="GBV1" s="288"/>
      <c r="GBW1" s="288"/>
      <c r="GBX1" s="288"/>
      <c r="GBY1" s="288"/>
      <c r="GBZ1" s="288"/>
      <c r="GCA1" s="288"/>
      <c r="GCB1" s="288"/>
      <c r="GCC1" s="288"/>
      <c r="GCD1" s="288"/>
      <c r="GCE1" s="288"/>
      <c r="GCF1" s="288"/>
      <c r="GCG1" s="288"/>
      <c r="GCH1" s="288"/>
      <c r="GCI1" s="288"/>
      <c r="GCJ1" s="288"/>
      <c r="GCK1" s="288"/>
      <c r="GCL1" s="288"/>
      <c r="GCM1" s="288"/>
      <c r="GCN1" s="288"/>
      <c r="GCO1" s="288"/>
      <c r="GCP1" s="288"/>
      <c r="GCQ1" s="288"/>
      <c r="GCR1" s="288"/>
      <c r="GCS1" s="288"/>
      <c r="GCT1" s="288"/>
      <c r="GCU1" s="288"/>
      <c r="GCV1" s="288"/>
      <c r="GCW1" s="288"/>
      <c r="GCX1" s="288"/>
      <c r="GCY1" s="288"/>
      <c r="GCZ1" s="288"/>
      <c r="GDA1" s="288"/>
      <c r="GDB1" s="288"/>
      <c r="GDC1" s="288"/>
      <c r="GDD1" s="288"/>
      <c r="GDE1" s="288"/>
      <c r="GDF1" s="288"/>
      <c r="GDG1" s="288"/>
      <c r="GDH1" s="288"/>
      <c r="GDI1" s="288"/>
      <c r="GDJ1" s="288"/>
      <c r="GDK1" s="288"/>
      <c r="GDL1" s="288"/>
      <c r="GDM1" s="288"/>
      <c r="GDN1" s="288"/>
      <c r="GDO1" s="288"/>
      <c r="GDP1" s="288"/>
      <c r="GDQ1" s="288"/>
      <c r="GDR1" s="288"/>
      <c r="GDS1" s="288"/>
      <c r="GDT1" s="288"/>
      <c r="GDU1" s="288"/>
      <c r="GDV1" s="288"/>
      <c r="GDW1" s="288"/>
      <c r="GDX1" s="288"/>
      <c r="GDY1" s="288"/>
      <c r="GDZ1" s="288"/>
      <c r="GEA1" s="288"/>
      <c r="GEB1" s="288"/>
      <c r="GEC1" s="288"/>
      <c r="GED1" s="288"/>
      <c r="GEE1" s="288"/>
      <c r="GEF1" s="288"/>
      <c r="GEG1" s="288"/>
      <c r="GEH1" s="288"/>
      <c r="GEI1" s="288"/>
      <c r="GEJ1" s="288"/>
      <c r="GEK1" s="288"/>
      <c r="GEL1" s="288"/>
      <c r="GEM1" s="288"/>
      <c r="GEN1" s="288"/>
      <c r="GEO1" s="288"/>
      <c r="GEP1" s="288"/>
      <c r="GEQ1" s="288"/>
      <c r="GER1" s="288"/>
      <c r="GES1" s="288"/>
      <c r="GET1" s="288"/>
      <c r="GEU1" s="288"/>
      <c r="GEV1" s="288"/>
      <c r="GEW1" s="288"/>
      <c r="GEX1" s="288"/>
      <c r="GEY1" s="288"/>
      <c r="GEZ1" s="288"/>
      <c r="GFA1" s="288"/>
      <c r="GFB1" s="288"/>
      <c r="GFC1" s="288"/>
      <c r="GFD1" s="288"/>
      <c r="GFE1" s="288"/>
      <c r="GFF1" s="288"/>
      <c r="GFG1" s="288"/>
      <c r="GFH1" s="288"/>
      <c r="GFI1" s="288"/>
      <c r="GFJ1" s="288"/>
      <c r="GFK1" s="288"/>
      <c r="GFL1" s="288"/>
      <c r="GFM1" s="288"/>
      <c r="GFN1" s="288"/>
      <c r="GFO1" s="288"/>
      <c r="GFP1" s="288"/>
      <c r="GFQ1" s="288"/>
      <c r="GFR1" s="288"/>
      <c r="GFS1" s="288"/>
      <c r="GFT1" s="288"/>
      <c r="GFU1" s="288"/>
      <c r="GFV1" s="288"/>
      <c r="GFW1" s="288"/>
      <c r="GFX1" s="288"/>
      <c r="GFY1" s="288"/>
      <c r="GFZ1" s="288"/>
      <c r="GGA1" s="288"/>
      <c r="GGB1" s="288"/>
      <c r="GGC1" s="288"/>
      <c r="GGD1" s="288"/>
      <c r="GGE1" s="288"/>
      <c r="GGF1" s="288"/>
      <c r="GGG1" s="288"/>
      <c r="GGH1" s="288"/>
      <c r="GGI1" s="288"/>
      <c r="GGJ1" s="288"/>
      <c r="GGK1" s="288"/>
      <c r="GGL1" s="288"/>
      <c r="GGM1" s="288"/>
      <c r="GGN1" s="288"/>
      <c r="GGO1" s="288"/>
      <c r="GGP1" s="288"/>
      <c r="GGQ1" s="288"/>
      <c r="GGR1" s="288"/>
      <c r="GGS1" s="288"/>
      <c r="GGT1" s="288"/>
      <c r="GGU1" s="288"/>
      <c r="GGV1" s="288"/>
      <c r="GGW1" s="288"/>
      <c r="GGX1" s="288"/>
      <c r="GGY1" s="288"/>
      <c r="GGZ1" s="288"/>
      <c r="GHA1" s="288"/>
      <c r="GHB1" s="288"/>
      <c r="GHC1" s="288"/>
      <c r="GHD1" s="288"/>
      <c r="GHE1" s="288"/>
      <c r="GHF1" s="288"/>
      <c r="GHG1" s="288"/>
      <c r="GHH1" s="288"/>
      <c r="GHI1" s="288"/>
      <c r="GHJ1" s="288"/>
      <c r="GHK1" s="288"/>
      <c r="GHL1" s="288"/>
      <c r="GHM1" s="288"/>
      <c r="GHN1" s="288"/>
      <c r="GHO1" s="288"/>
      <c r="GHP1" s="288"/>
      <c r="GHQ1" s="288"/>
      <c r="GHR1" s="288"/>
      <c r="GHS1" s="288"/>
      <c r="GHT1" s="288"/>
      <c r="GHU1" s="288"/>
      <c r="GHV1" s="288"/>
      <c r="GHW1" s="288"/>
      <c r="GHX1" s="288"/>
      <c r="GHY1" s="288"/>
      <c r="GHZ1" s="288"/>
      <c r="GIA1" s="288"/>
      <c r="GIB1" s="288"/>
      <c r="GIC1" s="288"/>
      <c r="GID1" s="288"/>
      <c r="GIE1" s="288"/>
      <c r="GIF1" s="288"/>
      <c r="GIG1" s="288"/>
      <c r="GIH1" s="288"/>
      <c r="GII1" s="288"/>
      <c r="GIJ1" s="288"/>
      <c r="GIK1" s="288"/>
      <c r="GIL1" s="288"/>
      <c r="GIM1" s="288"/>
      <c r="GIN1" s="288"/>
      <c r="GIO1" s="288"/>
      <c r="GIP1" s="288"/>
      <c r="GIQ1" s="288"/>
      <c r="GIR1" s="288"/>
      <c r="GIS1" s="288"/>
      <c r="GIT1" s="288"/>
      <c r="GIU1" s="288"/>
      <c r="GIV1" s="288"/>
      <c r="GIW1" s="288"/>
      <c r="GIX1" s="288"/>
      <c r="GIY1" s="288"/>
      <c r="GIZ1" s="288"/>
      <c r="GJA1" s="288"/>
      <c r="GJB1" s="288"/>
      <c r="GJC1" s="288"/>
      <c r="GJD1" s="288"/>
      <c r="GJE1" s="288"/>
      <c r="GJF1" s="288"/>
      <c r="GJG1" s="288"/>
      <c r="GJH1" s="288"/>
      <c r="GJI1" s="288"/>
      <c r="GJJ1" s="288"/>
      <c r="GJK1" s="288"/>
      <c r="GJL1" s="288"/>
      <c r="GJM1" s="288"/>
      <c r="GJN1" s="288"/>
      <c r="GJO1" s="288"/>
      <c r="GJP1" s="288"/>
      <c r="GJQ1" s="288"/>
      <c r="GJR1" s="288"/>
      <c r="GJS1" s="288"/>
      <c r="GJT1" s="288"/>
      <c r="GJU1" s="288"/>
      <c r="GJV1" s="288"/>
      <c r="GJW1" s="288"/>
      <c r="GJX1" s="288"/>
      <c r="GJY1" s="288"/>
      <c r="GJZ1" s="288"/>
      <c r="GKA1" s="288"/>
      <c r="GKB1" s="288"/>
      <c r="GKC1" s="288"/>
      <c r="GKD1" s="288"/>
      <c r="GKE1" s="288"/>
      <c r="GKF1" s="288"/>
      <c r="GKG1" s="288"/>
      <c r="GKH1" s="288"/>
      <c r="GKI1" s="288"/>
      <c r="GKJ1" s="288"/>
      <c r="GKK1" s="288"/>
      <c r="GKL1" s="288"/>
      <c r="GKM1" s="288"/>
      <c r="GKN1" s="288"/>
      <c r="GKO1" s="288"/>
      <c r="GKP1" s="288"/>
      <c r="GKQ1" s="288"/>
      <c r="GKR1" s="288"/>
      <c r="GKS1" s="288"/>
      <c r="GKT1" s="288"/>
      <c r="GKU1" s="288"/>
      <c r="GKV1" s="288"/>
      <c r="GKW1" s="288"/>
      <c r="GKX1" s="288"/>
      <c r="GKY1" s="288"/>
      <c r="GKZ1" s="288"/>
      <c r="GLA1" s="288"/>
      <c r="GLB1" s="288"/>
      <c r="GLC1" s="288"/>
      <c r="GLD1" s="288"/>
      <c r="GLE1" s="288"/>
      <c r="GLF1" s="288"/>
      <c r="GLG1" s="288"/>
      <c r="GLH1" s="288"/>
      <c r="GLI1" s="288"/>
      <c r="GLJ1" s="288"/>
      <c r="GLK1" s="288"/>
      <c r="GLL1" s="288"/>
      <c r="GLM1" s="288"/>
      <c r="GLN1" s="288"/>
      <c r="GLO1" s="288"/>
      <c r="GLP1" s="288"/>
      <c r="GLQ1" s="288"/>
      <c r="GLR1" s="288"/>
      <c r="GLS1" s="288"/>
      <c r="GLT1" s="288"/>
      <c r="GLU1" s="288"/>
      <c r="GLV1" s="288"/>
      <c r="GLW1" s="288"/>
      <c r="GLX1" s="288"/>
      <c r="GLY1" s="288"/>
      <c r="GLZ1" s="288"/>
      <c r="GMA1" s="288"/>
      <c r="GMB1" s="288"/>
      <c r="GMC1" s="288"/>
      <c r="GMD1" s="288"/>
      <c r="GME1" s="288"/>
      <c r="GMF1" s="288"/>
      <c r="GMG1" s="288"/>
      <c r="GMH1" s="288"/>
      <c r="GMI1" s="288"/>
      <c r="GMJ1" s="288"/>
      <c r="GMK1" s="288"/>
      <c r="GML1" s="288"/>
      <c r="GMM1" s="288"/>
      <c r="GMN1" s="288"/>
      <c r="GMO1" s="288"/>
      <c r="GMP1" s="288"/>
      <c r="GMQ1" s="288"/>
      <c r="GMR1" s="288"/>
      <c r="GMS1" s="288"/>
      <c r="GMT1" s="288"/>
      <c r="GMU1" s="288"/>
      <c r="GMV1" s="288"/>
      <c r="GMW1" s="288"/>
      <c r="GMX1" s="288"/>
      <c r="GMY1" s="288"/>
      <c r="GMZ1" s="288"/>
      <c r="GNA1" s="288"/>
      <c r="GNB1" s="288"/>
      <c r="GNC1" s="288"/>
      <c r="GND1" s="288"/>
      <c r="GNE1" s="288"/>
      <c r="GNF1" s="288"/>
      <c r="GNG1" s="288"/>
      <c r="GNH1" s="288"/>
      <c r="GNI1" s="288"/>
      <c r="GNJ1" s="288"/>
      <c r="GNK1" s="288"/>
      <c r="GNL1" s="288"/>
      <c r="GNM1" s="288"/>
      <c r="GNN1" s="288"/>
      <c r="GNO1" s="288"/>
      <c r="GNP1" s="288"/>
      <c r="GNQ1" s="288"/>
      <c r="GNR1" s="288"/>
      <c r="GNS1" s="288"/>
      <c r="GNT1" s="288"/>
      <c r="GNU1" s="288"/>
      <c r="GNV1" s="288"/>
      <c r="GNW1" s="288"/>
      <c r="GNX1" s="288"/>
      <c r="GNY1" s="288"/>
      <c r="GNZ1" s="288"/>
      <c r="GOA1" s="288"/>
      <c r="GOB1" s="288"/>
      <c r="GOC1" s="288"/>
      <c r="GOD1" s="288"/>
      <c r="GOE1" s="288"/>
      <c r="GOF1" s="288"/>
      <c r="GOG1" s="288"/>
      <c r="GOH1" s="288"/>
      <c r="GOI1" s="288"/>
      <c r="GOJ1" s="288"/>
      <c r="GOK1" s="288"/>
      <c r="GOL1" s="288"/>
      <c r="GOM1" s="288"/>
      <c r="GON1" s="288"/>
      <c r="GOO1" s="288"/>
      <c r="GOP1" s="288"/>
      <c r="GOQ1" s="288"/>
      <c r="GOR1" s="288"/>
      <c r="GOS1" s="288"/>
      <c r="GOT1" s="288"/>
      <c r="GOU1" s="288"/>
      <c r="GOV1" s="288"/>
      <c r="GOW1" s="288"/>
      <c r="GOX1" s="288"/>
      <c r="GOY1" s="288"/>
      <c r="GOZ1" s="288"/>
      <c r="GPA1" s="288"/>
      <c r="GPB1" s="288"/>
      <c r="GPC1" s="288"/>
      <c r="GPD1" s="288"/>
      <c r="GPE1" s="288"/>
      <c r="GPF1" s="288"/>
      <c r="GPG1" s="288"/>
      <c r="GPH1" s="288"/>
      <c r="GPI1" s="288"/>
      <c r="GPJ1" s="288"/>
      <c r="GPK1" s="288"/>
      <c r="GPL1" s="288"/>
      <c r="GPM1" s="288"/>
      <c r="GPN1" s="288"/>
      <c r="GPO1" s="288"/>
      <c r="GPP1" s="288"/>
      <c r="GPQ1" s="288"/>
      <c r="GPR1" s="288"/>
      <c r="GPS1" s="288"/>
      <c r="GPT1" s="288"/>
      <c r="GPU1" s="288"/>
      <c r="GPV1" s="288"/>
      <c r="GPW1" s="288"/>
      <c r="GPX1" s="288"/>
      <c r="GPY1" s="288"/>
      <c r="GPZ1" s="288"/>
      <c r="GQA1" s="288"/>
      <c r="GQB1" s="288"/>
      <c r="GQC1" s="288"/>
      <c r="GQD1" s="288"/>
      <c r="GQE1" s="288"/>
      <c r="GQF1" s="288"/>
      <c r="GQG1" s="288"/>
      <c r="GQH1" s="288"/>
      <c r="GQI1" s="288"/>
      <c r="GQJ1" s="288"/>
      <c r="GQK1" s="288"/>
      <c r="GQL1" s="288"/>
      <c r="GQM1" s="288"/>
      <c r="GQN1" s="288"/>
      <c r="GQO1" s="288"/>
      <c r="GQP1" s="288"/>
      <c r="GQQ1" s="288"/>
      <c r="GQR1" s="288"/>
      <c r="GQS1" s="288"/>
      <c r="GQT1" s="288"/>
      <c r="GQU1" s="288"/>
      <c r="GQV1" s="288"/>
      <c r="GQW1" s="288"/>
      <c r="GQX1" s="288"/>
      <c r="GQY1" s="288"/>
      <c r="GQZ1" s="288"/>
      <c r="GRA1" s="288"/>
      <c r="GRB1" s="288"/>
      <c r="GRC1" s="288"/>
      <c r="GRD1" s="288"/>
      <c r="GRE1" s="288"/>
      <c r="GRF1" s="288"/>
      <c r="GRG1" s="288"/>
      <c r="GRH1" s="288"/>
      <c r="GRI1" s="288"/>
      <c r="GRJ1" s="288"/>
      <c r="GRK1" s="288"/>
      <c r="GRL1" s="288"/>
      <c r="GRM1" s="288"/>
      <c r="GRN1" s="288"/>
      <c r="GRO1" s="288"/>
      <c r="GRP1" s="288"/>
      <c r="GRQ1" s="288"/>
      <c r="GRR1" s="288"/>
      <c r="GRS1" s="288"/>
      <c r="GRT1" s="288"/>
      <c r="GRU1" s="288"/>
      <c r="GRV1" s="288"/>
      <c r="GRW1" s="288"/>
      <c r="GRX1" s="288"/>
      <c r="GRY1" s="288"/>
      <c r="GRZ1" s="288"/>
      <c r="GSA1" s="288"/>
      <c r="GSB1" s="288"/>
      <c r="GSC1" s="288"/>
      <c r="GSD1" s="288"/>
      <c r="GSE1" s="288"/>
      <c r="GSF1" s="288"/>
      <c r="GSG1" s="288"/>
      <c r="GSH1" s="288"/>
      <c r="GSI1" s="288"/>
      <c r="GSJ1" s="288"/>
      <c r="GSK1" s="288"/>
      <c r="GSL1" s="288"/>
      <c r="GSM1" s="288"/>
      <c r="GSN1" s="288"/>
      <c r="GSO1" s="288"/>
      <c r="GSP1" s="288"/>
      <c r="GSQ1" s="288"/>
      <c r="GSR1" s="288"/>
      <c r="GSS1" s="288"/>
      <c r="GST1" s="288"/>
      <c r="GSU1" s="288"/>
      <c r="GSV1" s="288"/>
      <c r="GSW1" s="288"/>
      <c r="GSX1" s="288"/>
      <c r="GSY1" s="288"/>
      <c r="GSZ1" s="288"/>
      <c r="GTA1" s="288"/>
      <c r="GTB1" s="288"/>
      <c r="GTC1" s="288"/>
      <c r="GTD1" s="288"/>
      <c r="GTE1" s="288"/>
      <c r="GTF1" s="288"/>
      <c r="GTG1" s="288"/>
      <c r="GTH1" s="288"/>
      <c r="GTI1" s="288"/>
      <c r="GTJ1" s="288"/>
      <c r="GTK1" s="288"/>
      <c r="GTL1" s="288"/>
      <c r="GTM1" s="288"/>
      <c r="GTN1" s="288"/>
      <c r="GTO1" s="288"/>
      <c r="GTP1" s="288"/>
      <c r="GTQ1" s="288"/>
      <c r="GTR1" s="288"/>
      <c r="GTS1" s="288"/>
      <c r="GTT1" s="288"/>
      <c r="GTU1" s="288"/>
      <c r="GTV1" s="288"/>
      <c r="GTW1" s="288"/>
      <c r="GTX1" s="288"/>
      <c r="GTY1" s="288"/>
      <c r="GTZ1" s="288"/>
      <c r="GUA1" s="288"/>
      <c r="GUB1" s="288"/>
      <c r="GUC1" s="288"/>
      <c r="GUD1" s="288"/>
      <c r="GUE1" s="288"/>
      <c r="GUF1" s="288"/>
      <c r="GUG1" s="288"/>
      <c r="GUH1" s="288"/>
      <c r="GUI1" s="288"/>
      <c r="GUJ1" s="288"/>
      <c r="GUK1" s="288"/>
      <c r="GUL1" s="288"/>
      <c r="GUM1" s="288"/>
      <c r="GUN1" s="288"/>
      <c r="GUO1" s="288"/>
      <c r="GUP1" s="288"/>
      <c r="GUQ1" s="288"/>
      <c r="GUR1" s="288"/>
      <c r="GUS1" s="288"/>
      <c r="GUT1" s="288"/>
      <c r="GUU1" s="288"/>
      <c r="GUV1" s="288"/>
      <c r="GUW1" s="288"/>
      <c r="GUX1" s="288"/>
      <c r="GUY1" s="288"/>
      <c r="GUZ1" s="288"/>
      <c r="GVA1" s="288"/>
      <c r="GVB1" s="288"/>
      <c r="GVC1" s="288"/>
      <c r="GVD1" s="288"/>
      <c r="GVE1" s="288"/>
      <c r="GVF1" s="288"/>
      <c r="GVG1" s="288"/>
      <c r="GVH1" s="288"/>
      <c r="GVI1" s="288"/>
      <c r="GVJ1" s="288"/>
      <c r="GVK1" s="288"/>
      <c r="GVL1" s="288"/>
      <c r="GVM1" s="288"/>
      <c r="GVN1" s="288"/>
      <c r="GVO1" s="288"/>
      <c r="GVP1" s="288"/>
      <c r="GVQ1" s="288"/>
      <c r="GVR1" s="288"/>
      <c r="GVS1" s="288"/>
      <c r="GVT1" s="288"/>
      <c r="GVU1" s="288"/>
      <c r="GVV1" s="288"/>
      <c r="GVW1" s="288"/>
      <c r="GVX1" s="288"/>
      <c r="GVY1" s="288"/>
      <c r="GVZ1" s="288"/>
      <c r="GWA1" s="288"/>
      <c r="GWB1" s="288"/>
      <c r="GWC1" s="288"/>
      <c r="GWD1" s="288"/>
      <c r="GWE1" s="288"/>
      <c r="GWF1" s="288"/>
      <c r="GWG1" s="288"/>
      <c r="GWH1" s="288"/>
      <c r="GWI1" s="288"/>
      <c r="GWJ1" s="288"/>
      <c r="GWK1" s="288"/>
      <c r="GWL1" s="288"/>
      <c r="GWM1" s="288"/>
      <c r="GWN1" s="288"/>
      <c r="GWO1" s="288"/>
      <c r="GWP1" s="288"/>
      <c r="GWQ1" s="288"/>
      <c r="GWR1" s="288"/>
      <c r="GWS1" s="288"/>
      <c r="GWT1" s="288"/>
      <c r="GWU1" s="288"/>
      <c r="GWV1" s="288"/>
      <c r="GWW1" s="288"/>
      <c r="GWX1" s="288"/>
      <c r="GWY1" s="288"/>
      <c r="GWZ1" s="288"/>
      <c r="GXA1" s="288"/>
      <c r="GXB1" s="288"/>
      <c r="GXC1" s="288"/>
      <c r="GXD1" s="288"/>
      <c r="GXE1" s="288"/>
      <c r="GXF1" s="288"/>
      <c r="GXG1" s="288"/>
      <c r="GXH1" s="288"/>
      <c r="GXI1" s="288"/>
      <c r="GXJ1" s="288"/>
      <c r="GXK1" s="288"/>
      <c r="GXL1" s="288"/>
      <c r="GXM1" s="288"/>
      <c r="GXN1" s="288"/>
      <c r="GXO1" s="288"/>
      <c r="GXP1" s="288"/>
      <c r="GXQ1" s="288"/>
      <c r="GXR1" s="288"/>
      <c r="GXS1" s="288"/>
      <c r="GXT1" s="288"/>
      <c r="GXU1" s="288"/>
      <c r="GXV1" s="288"/>
      <c r="GXW1" s="288"/>
      <c r="GXX1" s="288"/>
      <c r="GXY1" s="288"/>
      <c r="GXZ1" s="288"/>
      <c r="GYA1" s="288"/>
      <c r="GYB1" s="288"/>
      <c r="GYC1" s="288"/>
      <c r="GYD1" s="288"/>
      <c r="GYE1" s="288"/>
      <c r="GYF1" s="288"/>
      <c r="GYG1" s="288"/>
      <c r="GYH1" s="288"/>
      <c r="GYI1" s="288"/>
      <c r="GYJ1" s="288"/>
      <c r="GYK1" s="288"/>
      <c r="GYL1" s="288"/>
      <c r="GYM1" s="288"/>
      <c r="GYN1" s="288"/>
      <c r="GYO1" s="288"/>
      <c r="GYP1" s="288"/>
      <c r="GYQ1" s="288"/>
      <c r="GYR1" s="288"/>
      <c r="GYS1" s="288"/>
      <c r="GYT1" s="288"/>
      <c r="GYU1" s="288"/>
      <c r="GYV1" s="288"/>
      <c r="GYW1" s="288"/>
      <c r="GYX1" s="288"/>
      <c r="GYY1" s="288"/>
      <c r="GYZ1" s="288"/>
      <c r="GZA1" s="288"/>
      <c r="GZB1" s="288"/>
      <c r="GZC1" s="288"/>
      <c r="GZD1" s="288"/>
      <c r="GZE1" s="288"/>
      <c r="GZF1" s="288"/>
      <c r="GZG1" s="288"/>
      <c r="GZH1" s="288"/>
      <c r="GZI1" s="288"/>
      <c r="GZJ1" s="288"/>
      <c r="GZK1" s="288"/>
      <c r="GZL1" s="288"/>
      <c r="GZM1" s="288"/>
      <c r="GZN1" s="288"/>
      <c r="GZO1" s="288"/>
      <c r="GZP1" s="288"/>
      <c r="GZQ1" s="288"/>
      <c r="GZR1" s="288"/>
      <c r="GZS1" s="288"/>
      <c r="GZT1" s="288"/>
      <c r="GZU1" s="288"/>
      <c r="GZV1" s="288"/>
      <c r="GZW1" s="288"/>
      <c r="GZX1" s="288"/>
      <c r="GZY1" s="288"/>
      <c r="GZZ1" s="288"/>
      <c r="HAA1" s="288"/>
      <c r="HAB1" s="288"/>
      <c r="HAC1" s="288"/>
      <c r="HAD1" s="288"/>
      <c r="HAE1" s="288"/>
      <c r="HAF1" s="288"/>
      <c r="HAG1" s="288"/>
      <c r="HAH1" s="288"/>
      <c r="HAI1" s="288"/>
      <c r="HAJ1" s="288"/>
      <c r="HAK1" s="288"/>
      <c r="HAL1" s="288"/>
      <c r="HAM1" s="288"/>
      <c r="HAN1" s="288"/>
      <c r="HAO1" s="288"/>
      <c r="HAP1" s="288"/>
      <c r="HAQ1" s="288"/>
      <c r="HAR1" s="288"/>
      <c r="HAS1" s="288"/>
      <c r="HAT1" s="288"/>
      <c r="HAU1" s="288"/>
      <c r="HAV1" s="288"/>
      <c r="HAW1" s="288"/>
      <c r="HAX1" s="288"/>
      <c r="HAY1" s="288"/>
      <c r="HAZ1" s="288"/>
      <c r="HBA1" s="288"/>
      <c r="HBB1" s="288"/>
      <c r="HBC1" s="288"/>
      <c r="HBD1" s="288"/>
      <c r="HBE1" s="288"/>
      <c r="HBF1" s="288"/>
      <c r="HBG1" s="288"/>
      <c r="HBH1" s="288"/>
      <c r="HBI1" s="288"/>
      <c r="HBJ1" s="288"/>
      <c r="HBK1" s="288"/>
      <c r="HBL1" s="288"/>
      <c r="HBM1" s="288"/>
      <c r="HBN1" s="288"/>
      <c r="HBO1" s="288"/>
      <c r="HBP1" s="288"/>
      <c r="HBQ1" s="288"/>
      <c r="HBR1" s="288"/>
      <c r="HBS1" s="288"/>
      <c r="HBT1" s="288"/>
      <c r="HBU1" s="288"/>
      <c r="HBV1" s="288"/>
      <c r="HBW1" s="288"/>
      <c r="HBX1" s="288"/>
      <c r="HBY1" s="288"/>
      <c r="HBZ1" s="288"/>
      <c r="HCA1" s="288"/>
      <c r="HCB1" s="288"/>
      <c r="HCC1" s="288"/>
      <c r="HCD1" s="288"/>
      <c r="HCE1" s="288"/>
      <c r="HCF1" s="288"/>
      <c r="HCG1" s="288"/>
      <c r="HCH1" s="288"/>
      <c r="HCI1" s="288"/>
      <c r="HCJ1" s="288"/>
      <c r="HCK1" s="288"/>
      <c r="HCL1" s="288"/>
      <c r="HCM1" s="288"/>
      <c r="HCN1" s="288"/>
      <c r="HCO1" s="288"/>
      <c r="HCP1" s="288"/>
      <c r="HCQ1" s="288"/>
      <c r="HCR1" s="288"/>
      <c r="HCS1" s="288"/>
      <c r="HCT1" s="288"/>
      <c r="HCU1" s="288"/>
      <c r="HCV1" s="288"/>
      <c r="HCW1" s="288"/>
      <c r="HCX1" s="288"/>
      <c r="HCY1" s="288"/>
      <c r="HCZ1" s="288"/>
      <c r="HDA1" s="288"/>
      <c r="HDB1" s="288"/>
      <c r="HDC1" s="288"/>
      <c r="HDD1" s="288"/>
      <c r="HDE1" s="288"/>
      <c r="HDF1" s="288"/>
      <c r="HDG1" s="288"/>
      <c r="HDH1" s="288"/>
      <c r="HDI1" s="288"/>
      <c r="HDJ1" s="288"/>
      <c r="HDK1" s="288"/>
      <c r="HDL1" s="288"/>
      <c r="HDM1" s="288"/>
      <c r="HDN1" s="288"/>
      <c r="HDO1" s="288"/>
      <c r="HDP1" s="288"/>
      <c r="HDQ1" s="288"/>
      <c r="HDR1" s="288"/>
      <c r="HDS1" s="288"/>
      <c r="HDT1" s="288"/>
      <c r="HDU1" s="288"/>
      <c r="HDV1" s="288"/>
      <c r="HDW1" s="288"/>
      <c r="HDX1" s="288"/>
      <c r="HDY1" s="288"/>
      <c r="HDZ1" s="288"/>
      <c r="HEA1" s="288"/>
      <c r="HEB1" s="288"/>
      <c r="HEC1" s="288"/>
      <c r="HED1" s="288"/>
      <c r="HEE1" s="288"/>
      <c r="HEF1" s="288"/>
      <c r="HEG1" s="288"/>
      <c r="HEH1" s="288"/>
      <c r="HEI1" s="288"/>
      <c r="HEJ1" s="288"/>
      <c r="HEK1" s="288"/>
      <c r="HEL1" s="288"/>
      <c r="HEM1" s="288"/>
      <c r="HEN1" s="288"/>
      <c r="HEO1" s="288"/>
      <c r="HEP1" s="288"/>
      <c r="HEQ1" s="288"/>
      <c r="HER1" s="288"/>
      <c r="HES1" s="288"/>
      <c r="HET1" s="288"/>
      <c r="HEU1" s="288"/>
      <c r="HEV1" s="288"/>
      <c r="HEW1" s="288"/>
      <c r="HEX1" s="288"/>
      <c r="HEY1" s="288"/>
      <c r="HEZ1" s="288"/>
      <c r="HFA1" s="288"/>
      <c r="HFB1" s="288"/>
      <c r="HFC1" s="288"/>
      <c r="HFD1" s="288"/>
      <c r="HFE1" s="288"/>
      <c r="HFF1" s="288"/>
      <c r="HFG1" s="288"/>
      <c r="HFH1" s="288"/>
      <c r="HFI1" s="288"/>
      <c r="HFJ1" s="288"/>
      <c r="HFK1" s="288"/>
      <c r="HFL1" s="288"/>
      <c r="HFM1" s="288"/>
      <c r="HFN1" s="288"/>
      <c r="HFO1" s="288"/>
      <c r="HFP1" s="288"/>
      <c r="HFQ1" s="288"/>
      <c r="HFR1" s="288"/>
      <c r="HFS1" s="288"/>
      <c r="HFT1" s="288"/>
      <c r="HFU1" s="288"/>
      <c r="HFV1" s="288"/>
      <c r="HFW1" s="288"/>
      <c r="HFX1" s="288"/>
      <c r="HFY1" s="288"/>
      <c r="HFZ1" s="288"/>
      <c r="HGA1" s="288"/>
      <c r="HGB1" s="288"/>
      <c r="HGC1" s="288"/>
      <c r="HGD1" s="288"/>
      <c r="HGE1" s="288"/>
      <c r="HGF1" s="288"/>
      <c r="HGG1" s="288"/>
      <c r="HGH1" s="288"/>
      <c r="HGI1" s="288"/>
      <c r="HGJ1" s="288"/>
      <c r="HGK1" s="288"/>
      <c r="HGL1" s="288"/>
      <c r="HGM1" s="288"/>
      <c r="HGN1" s="288"/>
      <c r="HGO1" s="288"/>
      <c r="HGP1" s="288"/>
      <c r="HGQ1" s="288"/>
      <c r="HGR1" s="288"/>
      <c r="HGS1" s="288"/>
      <c r="HGT1" s="288"/>
      <c r="HGU1" s="288"/>
      <c r="HGV1" s="288"/>
      <c r="HGW1" s="288"/>
      <c r="HGX1" s="288"/>
      <c r="HGY1" s="288"/>
      <c r="HGZ1" s="288"/>
      <c r="HHA1" s="288"/>
      <c r="HHB1" s="288"/>
      <c r="HHC1" s="288"/>
      <c r="HHD1" s="288"/>
      <c r="HHE1" s="288"/>
      <c r="HHF1" s="288"/>
      <c r="HHG1" s="288"/>
      <c r="HHH1" s="288"/>
      <c r="HHI1" s="288"/>
      <c r="HHJ1" s="288"/>
      <c r="HHK1" s="288"/>
      <c r="HHL1" s="288"/>
      <c r="HHM1" s="288"/>
      <c r="HHN1" s="288"/>
      <c r="HHO1" s="288"/>
      <c r="HHP1" s="288"/>
      <c r="HHQ1" s="288"/>
      <c r="HHR1" s="288"/>
      <c r="HHS1" s="288"/>
      <c r="HHT1" s="288"/>
      <c r="HHU1" s="288"/>
      <c r="HHV1" s="288"/>
      <c r="HHW1" s="288"/>
      <c r="HHX1" s="288"/>
      <c r="HHY1" s="288"/>
      <c r="HHZ1" s="288"/>
      <c r="HIA1" s="288"/>
      <c r="HIB1" s="288"/>
      <c r="HIC1" s="288"/>
      <c r="HID1" s="288"/>
      <c r="HIE1" s="288"/>
      <c r="HIF1" s="288"/>
      <c r="HIG1" s="288"/>
      <c r="HIH1" s="288"/>
      <c r="HII1" s="288"/>
      <c r="HIJ1" s="288"/>
      <c r="HIK1" s="288"/>
      <c r="HIL1" s="288"/>
      <c r="HIM1" s="288"/>
      <c r="HIN1" s="288"/>
      <c r="HIO1" s="288"/>
      <c r="HIP1" s="288"/>
      <c r="HIQ1" s="288"/>
      <c r="HIR1" s="288"/>
      <c r="HIS1" s="288"/>
      <c r="HIT1" s="288"/>
      <c r="HIU1" s="288"/>
      <c r="HIV1" s="288"/>
      <c r="HIW1" s="288"/>
      <c r="HIX1" s="288"/>
      <c r="HIY1" s="288"/>
      <c r="HIZ1" s="288"/>
      <c r="HJA1" s="288"/>
      <c r="HJB1" s="288"/>
      <c r="HJC1" s="288"/>
      <c r="HJD1" s="288"/>
      <c r="HJE1" s="288"/>
      <c r="HJF1" s="288"/>
      <c r="HJG1" s="288"/>
      <c r="HJH1" s="288"/>
      <c r="HJI1" s="288"/>
      <c r="HJJ1" s="288"/>
      <c r="HJK1" s="288"/>
      <c r="HJL1" s="288"/>
      <c r="HJM1" s="288"/>
      <c r="HJN1" s="288"/>
      <c r="HJO1" s="288"/>
      <c r="HJP1" s="288"/>
      <c r="HJQ1" s="288"/>
      <c r="HJR1" s="288"/>
      <c r="HJS1" s="288"/>
      <c r="HJT1" s="288"/>
      <c r="HJU1" s="288"/>
      <c r="HJV1" s="288"/>
      <c r="HJW1" s="288"/>
      <c r="HJX1" s="288"/>
      <c r="HJY1" s="288"/>
      <c r="HJZ1" s="288"/>
      <c r="HKA1" s="288"/>
      <c r="HKB1" s="288"/>
      <c r="HKC1" s="288"/>
      <c r="HKD1" s="288"/>
      <c r="HKE1" s="288"/>
      <c r="HKF1" s="288"/>
      <c r="HKG1" s="288"/>
      <c r="HKH1" s="288"/>
      <c r="HKI1" s="288"/>
      <c r="HKJ1" s="288"/>
      <c r="HKK1" s="288"/>
      <c r="HKL1" s="288"/>
      <c r="HKM1" s="288"/>
      <c r="HKN1" s="288"/>
      <c r="HKO1" s="288"/>
      <c r="HKP1" s="288"/>
      <c r="HKQ1" s="288"/>
      <c r="HKR1" s="288"/>
      <c r="HKS1" s="288"/>
      <c r="HKT1" s="288"/>
      <c r="HKU1" s="288"/>
      <c r="HKV1" s="288"/>
      <c r="HKW1" s="288"/>
      <c r="HKX1" s="288"/>
      <c r="HKY1" s="288"/>
      <c r="HKZ1" s="288"/>
      <c r="HLA1" s="288"/>
      <c r="HLB1" s="288"/>
      <c r="HLC1" s="288"/>
      <c r="HLD1" s="288"/>
      <c r="HLE1" s="288"/>
      <c r="HLF1" s="288"/>
      <c r="HLG1" s="288"/>
      <c r="HLH1" s="288"/>
      <c r="HLI1" s="288"/>
      <c r="HLJ1" s="288"/>
      <c r="HLK1" s="288"/>
      <c r="HLL1" s="288"/>
      <c r="HLM1" s="288"/>
      <c r="HLN1" s="288"/>
      <c r="HLO1" s="288"/>
      <c r="HLP1" s="288"/>
      <c r="HLQ1" s="288"/>
      <c r="HLR1" s="288"/>
      <c r="HLS1" s="288"/>
      <c r="HLT1" s="288"/>
      <c r="HLU1" s="288"/>
      <c r="HLV1" s="288"/>
      <c r="HLW1" s="288"/>
      <c r="HLX1" s="288"/>
      <c r="HLY1" s="288"/>
      <c r="HLZ1" s="288"/>
      <c r="HMA1" s="288"/>
      <c r="HMB1" s="288"/>
      <c r="HMC1" s="288"/>
      <c r="HMD1" s="288"/>
      <c r="HME1" s="288"/>
      <c r="HMF1" s="288"/>
      <c r="HMG1" s="288"/>
      <c r="HMH1" s="288"/>
      <c r="HMI1" s="288"/>
      <c r="HMJ1" s="288"/>
      <c r="HMK1" s="288"/>
      <c r="HML1" s="288"/>
      <c r="HMM1" s="288"/>
      <c r="HMN1" s="288"/>
      <c r="HMO1" s="288"/>
      <c r="HMP1" s="288"/>
      <c r="HMQ1" s="288"/>
      <c r="HMR1" s="288"/>
      <c r="HMS1" s="288"/>
      <c r="HMT1" s="288"/>
      <c r="HMU1" s="288"/>
      <c r="HMV1" s="288"/>
      <c r="HMW1" s="288"/>
      <c r="HMX1" s="288"/>
      <c r="HMY1" s="288"/>
      <c r="HMZ1" s="288"/>
      <c r="HNA1" s="288"/>
      <c r="HNB1" s="288"/>
      <c r="HNC1" s="288"/>
      <c r="HND1" s="288"/>
      <c r="HNE1" s="288"/>
      <c r="HNF1" s="288"/>
      <c r="HNG1" s="288"/>
      <c r="HNH1" s="288"/>
      <c r="HNI1" s="288"/>
      <c r="HNJ1" s="288"/>
      <c r="HNK1" s="288"/>
      <c r="HNL1" s="288"/>
      <c r="HNM1" s="288"/>
      <c r="HNN1" s="288"/>
      <c r="HNO1" s="288"/>
      <c r="HNP1" s="288"/>
      <c r="HNQ1" s="288"/>
      <c r="HNR1" s="288"/>
      <c r="HNS1" s="288"/>
      <c r="HNT1" s="288"/>
      <c r="HNU1" s="288"/>
      <c r="HNV1" s="288"/>
      <c r="HNW1" s="288"/>
      <c r="HNX1" s="288"/>
      <c r="HNY1" s="288"/>
      <c r="HNZ1" s="288"/>
      <c r="HOA1" s="288"/>
      <c r="HOB1" s="288"/>
      <c r="HOC1" s="288"/>
      <c r="HOD1" s="288"/>
      <c r="HOE1" s="288"/>
      <c r="HOF1" s="288"/>
      <c r="HOG1" s="288"/>
      <c r="HOH1" s="288"/>
      <c r="HOI1" s="288"/>
      <c r="HOJ1" s="288"/>
      <c r="HOK1" s="288"/>
      <c r="HOL1" s="288"/>
      <c r="HOM1" s="288"/>
      <c r="HON1" s="288"/>
      <c r="HOO1" s="288"/>
      <c r="HOP1" s="288"/>
      <c r="HOQ1" s="288"/>
      <c r="HOR1" s="288"/>
      <c r="HOS1" s="288"/>
      <c r="HOT1" s="288"/>
      <c r="HOU1" s="288"/>
      <c r="HOV1" s="288"/>
      <c r="HOW1" s="288"/>
      <c r="HOX1" s="288"/>
      <c r="HOY1" s="288"/>
      <c r="HOZ1" s="288"/>
      <c r="HPA1" s="288"/>
      <c r="HPB1" s="288"/>
      <c r="HPC1" s="288"/>
      <c r="HPD1" s="288"/>
      <c r="HPE1" s="288"/>
      <c r="HPF1" s="288"/>
      <c r="HPG1" s="288"/>
      <c r="HPH1" s="288"/>
      <c r="HPI1" s="288"/>
      <c r="HPJ1" s="288"/>
      <c r="HPK1" s="288"/>
      <c r="HPL1" s="288"/>
      <c r="HPM1" s="288"/>
      <c r="HPN1" s="288"/>
      <c r="HPO1" s="288"/>
      <c r="HPP1" s="288"/>
      <c r="HPQ1" s="288"/>
      <c r="HPR1" s="288"/>
      <c r="HPS1" s="288"/>
      <c r="HPT1" s="288"/>
      <c r="HPU1" s="288"/>
      <c r="HPV1" s="288"/>
      <c r="HPW1" s="288"/>
      <c r="HPX1" s="288"/>
      <c r="HPY1" s="288"/>
      <c r="HPZ1" s="288"/>
      <c r="HQA1" s="288"/>
      <c r="HQB1" s="288"/>
      <c r="HQC1" s="288"/>
      <c r="HQD1" s="288"/>
      <c r="HQE1" s="288"/>
      <c r="HQF1" s="288"/>
      <c r="HQG1" s="288"/>
      <c r="HQH1" s="288"/>
      <c r="HQI1" s="288"/>
      <c r="HQJ1" s="288"/>
      <c r="HQK1" s="288"/>
      <c r="HQL1" s="288"/>
      <c r="HQM1" s="288"/>
      <c r="HQN1" s="288"/>
      <c r="HQO1" s="288"/>
      <c r="HQP1" s="288"/>
      <c r="HQQ1" s="288"/>
      <c r="HQR1" s="288"/>
      <c r="HQS1" s="288"/>
      <c r="HQT1" s="288"/>
      <c r="HQU1" s="288"/>
      <c r="HQV1" s="288"/>
      <c r="HQW1" s="288"/>
      <c r="HQX1" s="288"/>
      <c r="HQY1" s="288"/>
      <c r="HQZ1" s="288"/>
      <c r="HRA1" s="288"/>
      <c r="HRB1" s="288"/>
      <c r="HRC1" s="288"/>
      <c r="HRD1" s="288"/>
      <c r="HRE1" s="288"/>
      <c r="HRF1" s="288"/>
      <c r="HRG1" s="288"/>
      <c r="HRH1" s="288"/>
      <c r="HRI1" s="288"/>
      <c r="HRJ1" s="288"/>
      <c r="HRK1" s="288"/>
      <c r="HRL1" s="288"/>
      <c r="HRM1" s="288"/>
      <c r="HRN1" s="288"/>
      <c r="HRO1" s="288"/>
      <c r="HRP1" s="288"/>
      <c r="HRQ1" s="288"/>
      <c r="HRR1" s="288"/>
      <c r="HRS1" s="288"/>
      <c r="HRT1" s="288"/>
      <c r="HRU1" s="288"/>
      <c r="HRV1" s="288"/>
      <c r="HRW1" s="288"/>
      <c r="HRX1" s="288"/>
      <c r="HRY1" s="288"/>
      <c r="HRZ1" s="288"/>
      <c r="HSA1" s="288"/>
      <c r="HSB1" s="288"/>
      <c r="HSC1" s="288"/>
      <c r="HSD1" s="288"/>
      <c r="HSE1" s="288"/>
      <c r="HSF1" s="288"/>
      <c r="HSG1" s="288"/>
      <c r="HSH1" s="288"/>
      <c r="HSI1" s="288"/>
      <c r="HSJ1" s="288"/>
      <c r="HSK1" s="288"/>
      <c r="HSL1" s="288"/>
      <c r="HSM1" s="288"/>
      <c r="HSN1" s="288"/>
      <c r="HSO1" s="288"/>
      <c r="HSP1" s="288"/>
      <c r="HSQ1" s="288"/>
      <c r="HSR1" s="288"/>
      <c r="HSS1" s="288"/>
      <c r="HST1" s="288"/>
      <c r="HSU1" s="288"/>
      <c r="HSV1" s="288"/>
      <c r="HSW1" s="288"/>
      <c r="HSX1" s="288"/>
      <c r="HSY1" s="288"/>
      <c r="HSZ1" s="288"/>
      <c r="HTA1" s="288"/>
      <c r="HTB1" s="288"/>
      <c r="HTC1" s="288"/>
      <c r="HTD1" s="288"/>
      <c r="HTE1" s="288"/>
      <c r="HTF1" s="288"/>
      <c r="HTG1" s="288"/>
      <c r="HTH1" s="288"/>
      <c r="HTI1" s="288"/>
      <c r="HTJ1" s="288"/>
      <c r="HTK1" s="288"/>
      <c r="HTL1" s="288"/>
      <c r="HTM1" s="288"/>
      <c r="HTN1" s="288"/>
      <c r="HTO1" s="288"/>
      <c r="HTP1" s="288"/>
      <c r="HTQ1" s="288"/>
      <c r="HTR1" s="288"/>
      <c r="HTS1" s="288"/>
      <c r="HTT1" s="288"/>
      <c r="HTU1" s="288"/>
      <c r="HTV1" s="288"/>
      <c r="HTW1" s="288"/>
      <c r="HTX1" s="288"/>
      <c r="HTY1" s="288"/>
      <c r="HTZ1" s="288"/>
      <c r="HUA1" s="288"/>
      <c r="HUB1" s="288"/>
      <c r="HUC1" s="288"/>
      <c r="HUD1" s="288"/>
      <c r="HUE1" s="288"/>
      <c r="HUF1" s="288"/>
      <c r="HUG1" s="288"/>
      <c r="HUH1" s="288"/>
      <c r="HUI1" s="288"/>
      <c r="HUJ1" s="288"/>
      <c r="HUK1" s="288"/>
      <c r="HUL1" s="288"/>
      <c r="HUM1" s="288"/>
      <c r="HUN1" s="288"/>
      <c r="HUO1" s="288"/>
      <c r="HUP1" s="288"/>
      <c r="HUQ1" s="288"/>
      <c r="HUR1" s="288"/>
      <c r="HUS1" s="288"/>
      <c r="HUT1" s="288"/>
      <c r="HUU1" s="288"/>
      <c r="HUV1" s="288"/>
      <c r="HUW1" s="288"/>
      <c r="HUX1" s="288"/>
      <c r="HUY1" s="288"/>
      <c r="HUZ1" s="288"/>
      <c r="HVA1" s="288"/>
      <c r="HVB1" s="288"/>
      <c r="HVC1" s="288"/>
      <c r="HVD1" s="288"/>
      <c r="HVE1" s="288"/>
      <c r="HVF1" s="288"/>
      <c r="HVG1" s="288"/>
      <c r="HVH1" s="288"/>
      <c r="HVI1" s="288"/>
      <c r="HVJ1" s="288"/>
      <c r="HVK1" s="288"/>
      <c r="HVL1" s="288"/>
      <c r="HVM1" s="288"/>
      <c r="HVN1" s="288"/>
      <c r="HVO1" s="288"/>
      <c r="HVP1" s="288"/>
      <c r="HVQ1" s="288"/>
      <c r="HVR1" s="288"/>
      <c r="HVS1" s="288"/>
      <c r="HVT1" s="288"/>
      <c r="HVU1" s="288"/>
      <c r="HVV1" s="288"/>
      <c r="HVW1" s="288"/>
      <c r="HVX1" s="288"/>
      <c r="HVY1" s="288"/>
      <c r="HVZ1" s="288"/>
      <c r="HWA1" s="288"/>
      <c r="HWB1" s="288"/>
      <c r="HWC1" s="288"/>
      <c r="HWD1" s="288"/>
      <c r="HWE1" s="288"/>
      <c r="HWF1" s="288"/>
      <c r="HWG1" s="288"/>
      <c r="HWH1" s="288"/>
      <c r="HWI1" s="288"/>
      <c r="HWJ1" s="288"/>
      <c r="HWK1" s="288"/>
      <c r="HWL1" s="288"/>
      <c r="HWM1" s="288"/>
      <c r="HWN1" s="288"/>
      <c r="HWO1" s="288"/>
      <c r="HWP1" s="288"/>
      <c r="HWQ1" s="288"/>
      <c r="HWR1" s="288"/>
      <c r="HWS1" s="288"/>
      <c r="HWT1" s="288"/>
      <c r="HWU1" s="288"/>
      <c r="HWV1" s="288"/>
      <c r="HWW1" s="288"/>
      <c r="HWX1" s="288"/>
      <c r="HWY1" s="288"/>
      <c r="HWZ1" s="288"/>
      <c r="HXA1" s="288"/>
      <c r="HXB1" s="288"/>
      <c r="HXC1" s="288"/>
      <c r="HXD1" s="288"/>
      <c r="HXE1" s="288"/>
      <c r="HXF1" s="288"/>
      <c r="HXG1" s="288"/>
      <c r="HXH1" s="288"/>
      <c r="HXI1" s="288"/>
      <c r="HXJ1" s="288"/>
      <c r="HXK1" s="288"/>
      <c r="HXL1" s="288"/>
      <c r="HXM1" s="288"/>
      <c r="HXN1" s="288"/>
      <c r="HXO1" s="288"/>
      <c r="HXP1" s="288"/>
      <c r="HXQ1" s="288"/>
      <c r="HXR1" s="288"/>
      <c r="HXS1" s="288"/>
      <c r="HXT1" s="288"/>
      <c r="HXU1" s="288"/>
      <c r="HXV1" s="288"/>
      <c r="HXW1" s="288"/>
      <c r="HXX1" s="288"/>
      <c r="HXY1" s="288"/>
      <c r="HXZ1" s="288"/>
      <c r="HYA1" s="288"/>
      <c r="HYB1" s="288"/>
      <c r="HYC1" s="288"/>
      <c r="HYD1" s="288"/>
      <c r="HYE1" s="288"/>
      <c r="HYF1" s="288"/>
      <c r="HYG1" s="288"/>
      <c r="HYH1" s="288"/>
      <c r="HYI1" s="288"/>
      <c r="HYJ1" s="288"/>
      <c r="HYK1" s="288"/>
      <c r="HYL1" s="288"/>
      <c r="HYM1" s="288"/>
      <c r="HYN1" s="288"/>
      <c r="HYO1" s="288"/>
      <c r="HYP1" s="288"/>
      <c r="HYQ1" s="288"/>
      <c r="HYR1" s="288"/>
      <c r="HYS1" s="288"/>
      <c r="HYT1" s="288"/>
      <c r="HYU1" s="288"/>
      <c r="HYV1" s="288"/>
      <c r="HYW1" s="288"/>
      <c r="HYX1" s="288"/>
      <c r="HYY1" s="288"/>
      <c r="HYZ1" s="288"/>
      <c r="HZA1" s="288"/>
      <c r="HZB1" s="288"/>
      <c r="HZC1" s="288"/>
      <c r="HZD1" s="288"/>
      <c r="HZE1" s="288"/>
      <c r="HZF1" s="288"/>
      <c r="HZG1" s="288"/>
      <c r="HZH1" s="288"/>
      <c r="HZI1" s="288"/>
      <c r="HZJ1" s="288"/>
      <c r="HZK1" s="288"/>
      <c r="HZL1" s="288"/>
      <c r="HZM1" s="288"/>
      <c r="HZN1" s="288"/>
      <c r="HZO1" s="288"/>
      <c r="HZP1" s="288"/>
      <c r="HZQ1" s="288"/>
      <c r="HZR1" s="288"/>
      <c r="HZS1" s="288"/>
      <c r="HZT1" s="288"/>
      <c r="HZU1" s="288"/>
      <c r="HZV1" s="288"/>
      <c r="HZW1" s="288"/>
      <c r="HZX1" s="288"/>
      <c r="HZY1" s="288"/>
      <c r="HZZ1" s="288"/>
      <c r="IAA1" s="288"/>
      <c r="IAB1" s="288"/>
      <c r="IAC1" s="288"/>
      <c r="IAD1" s="288"/>
      <c r="IAE1" s="288"/>
      <c r="IAF1" s="288"/>
      <c r="IAG1" s="288"/>
      <c r="IAH1" s="288"/>
      <c r="IAI1" s="288"/>
      <c r="IAJ1" s="288"/>
      <c r="IAK1" s="288"/>
      <c r="IAL1" s="288"/>
      <c r="IAM1" s="288"/>
      <c r="IAN1" s="288"/>
      <c r="IAO1" s="288"/>
      <c r="IAP1" s="288"/>
      <c r="IAQ1" s="288"/>
      <c r="IAR1" s="288"/>
      <c r="IAS1" s="288"/>
      <c r="IAT1" s="288"/>
      <c r="IAU1" s="288"/>
      <c r="IAV1" s="288"/>
      <c r="IAW1" s="288"/>
      <c r="IAX1" s="288"/>
      <c r="IAY1" s="288"/>
      <c r="IAZ1" s="288"/>
      <c r="IBA1" s="288"/>
      <c r="IBB1" s="288"/>
      <c r="IBC1" s="288"/>
      <c r="IBD1" s="288"/>
      <c r="IBE1" s="288"/>
      <c r="IBF1" s="288"/>
      <c r="IBG1" s="288"/>
      <c r="IBH1" s="288"/>
      <c r="IBI1" s="288"/>
      <c r="IBJ1" s="288"/>
      <c r="IBK1" s="288"/>
      <c r="IBL1" s="288"/>
      <c r="IBM1" s="288"/>
      <c r="IBN1" s="288"/>
      <c r="IBO1" s="288"/>
      <c r="IBP1" s="288"/>
      <c r="IBQ1" s="288"/>
      <c r="IBR1" s="288"/>
      <c r="IBS1" s="288"/>
      <c r="IBT1" s="288"/>
      <c r="IBU1" s="288"/>
      <c r="IBV1" s="288"/>
      <c r="IBW1" s="288"/>
      <c r="IBX1" s="288"/>
      <c r="IBY1" s="288"/>
      <c r="IBZ1" s="288"/>
      <c r="ICA1" s="288"/>
      <c r="ICB1" s="288"/>
      <c r="ICC1" s="288"/>
      <c r="ICD1" s="288"/>
      <c r="ICE1" s="288"/>
      <c r="ICF1" s="288"/>
      <c r="ICG1" s="288"/>
      <c r="ICH1" s="288"/>
      <c r="ICI1" s="288"/>
      <c r="ICJ1" s="288"/>
      <c r="ICK1" s="288"/>
      <c r="ICL1" s="288"/>
      <c r="ICM1" s="288"/>
      <c r="ICN1" s="288"/>
      <c r="ICO1" s="288"/>
      <c r="ICP1" s="288"/>
      <c r="ICQ1" s="288"/>
      <c r="ICR1" s="288"/>
      <c r="ICS1" s="288"/>
      <c r="ICT1" s="288"/>
      <c r="ICU1" s="288"/>
      <c r="ICV1" s="288"/>
      <c r="ICW1" s="288"/>
      <c r="ICX1" s="288"/>
      <c r="ICY1" s="288"/>
      <c r="ICZ1" s="288"/>
      <c r="IDA1" s="288"/>
      <c r="IDB1" s="288"/>
      <c r="IDC1" s="288"/>
      <c r="IDD1" s="288"/>
      <c r="IDE1" s="288"/>
      <c r="IDF1" s="288"/>
      <c r="IDG1" s="288"/>
      <c r="IDH1" s="288"/>
      <c r="IDI1" s="288"/>
      <c r="IDJ1" s="288"/>
      <c r="IDK1" s="288"/>
      <c r="IDL1" s="288"/>
      <c r="IDM1" s="288"/>
      <c r="IDN1" s="288"/>
      <c r="IDO1" s="288"/>
      <c r="IDP1" s="288"/>
      <c r="IDQ1" s="288"/>
      <c r="IDR1" s="288"/>
      <c r="IDS1" s="288"/>
      <c r="IDT1" s="288"/>
      <c r="IDU1" s="288"/>
      <c r="IDV1" s="288"/>
      <c r="IDW1" s="288"/>
      <c r="IDX1" s="288"/>
      <c r="IDY1" s="288"/>
      <c r="IDZ1" s="288"/>
      <c r="IEA1" s="288"/>
      <c r="IEB1" s="288"/>
      <c r="IEC1" s="288"/>
      <c r="IED1" s="288"/>
      <c r="IEE1" s="288"/>
      <c r="IEF1" s="288"/>
      <c r="IEG1" s="288"/>
      <c r="IEH1" s="288"/>
      <c r="IEI1" s="288"/>
      <c r="IEJ1" s="288"/>
      <c r="IEK1" s="288"/>
      <c r="IEL1" s="288"/>
      <c r="IEM1" s="288"/>
      <c r="IEN1" s="288"/>
      <c r="IEO1" s="288"/>
      <c r="IEP1" s="288"/>
      <c r="IEQ1" s="288"/>
      <c r="IER1" s="288"/>
      <c r="IES1" s="288"/>
      <c r="IET1" s="288"/>
      <c r="IEU1" s="288"/>
      <c r="IEV1" s="288"/>
      <c r="IEW1" s="288"/>
      <c r="IEX1" s="288"/>
      <c r="IEY1" s="288"/>
      <c r="IEZ1" s="288"/>
      <c r="IFA1" s="288"/>
      <c r="IFB1" s="288"/>
      <c r="IFC1" s="288"/>
      <c r="IFD1" s="288"/>
      <c r="IFE1" s="288"/>
      <c r="IFF1" s="288"/>
      <c r="IFG1" s="288"/>
      <c r="IFH1" s="288"/>
      <c r="IFI1" s="288"/>
      <c r="IFJ1" s="288"/>
      <c r="IFK1" s="288"/>
      <c r="IFL1" s="288"/>
      <c r="IFM1" s="288"/>
      <c r="IFN1" s="288"/>
      <c r="IFO1" s="288"/>
      <c r="IFP1" s="288"/>
      <c r="IFQ1" s="288"/>
      <c r="IFR1" s="288"/>
      <c r="IFS1" s="288"/>
      <c r="IFT1" s="288"/>
      <c r="IFU1" s="288"/>
      <c r="IFV1" s="288"/>
      <c r="IFW1" s="288"/>
      <c r="IFX1" s="288"/>
      <c r="IFY1" s="288"/>
      <c r="IFZ1" s="288"/>
      <c r="IGA1" s="288"/>
      <c r="IGB1" s="288"/>
      <c r="IGC1" s="288"/>
      <c r="IGD1" s="288"/>
      <c r="IGE1" s="288"/>
      <c r="IGF1" s="288"/>
      <c r="IGG1" s="288"/>
      <c r="IGH1" s="288"/>
      <c r="IGI1" s="288"/>
      <c r="IGJ1" s="288"/>
      <c r="IGK1" s="288"/>
      <c r="IGL1" s="288"/>
      <c r="IGM1" s="288"/>
      <c r="IGN1" s="288"/>
      <c r="IGO1" s="288"/>
      <c r="IGP1" s="288"/>
      <c r="IGQ1" s="288"/>
      <c r="IGR1" s="288"/>
      <c r="IGS1" s="288"/>
      <c r="IGT1" s="288"/>
      <c r="IGU1" s="288"/>
      <c r="IGV1" s="288"/>
      <c r="IGW1" s="288"/>
      <c r="IGX1" s="288"/>
      <c r="IGY1" s="288"/>
      <c r="IGZ1" s="288"/>
      <c r="IHA1" s="288"/>
      <c r="IHB1" s="288"/>
      <c r="IHC1" s="288"/>
      <c r="IHD1" s="288"/>
      <c r="IHE1" s="288"/>
      <c r="IHF1" s="288"/>
      <c r="IHG1" s="288"/>
      <c r="IHH1" s="288"/>
      <c r="IHI1" s="288"/>
      <c r="IHJ1" s="288"/>
      <c r="IHK1" s="288"/>
      <c r="IHL1" s="288"/>
      <c r="IHM1" s="288"/>
      <c r="IHN1" s="288"/>
      <c r="IHO1" s="288"/>
      <c r="IHP1" s="288"/>
      <c r="IHQ1" s="288"/>
      <c r="IHR1" s="288"/>
      <c r="IHS1" s="288"/>
      <c r="IHT1" s="288"/>
      <c r="IHU1" s="288"/>
      <c r="IHV1" s="288"/>
      <c r="IHW1" s="288"/>
      <c r="IHX1" s="288"/>
      <c r="IHY1" s="288"/>
      <c r="IHZ1" s="288"/>
      <c r="IIA1" s="288"/>
      <c r="IIB1" s="288"/>
      <c r="IIC1" s="288"/>
      <c r="IID1" s="288"/>
      <c r="IIE1" s="288"/>
      <c r="IIF1" s="288"/>
      <c r="IIG1" s="288"/>
      <c r="IIH1" s="288"/>
      <c r="III1" s="288"/>
      <c r="IIJ1" s="288"/>
      <c r="IIK1" s="288"/>
      <c r="IIL1" s="288"/>
      <c r="IIM1" s="288"/>
      <c r="IIN1" s="288"/>
      <c r="IIO1" s="288"/>
      <c r="IIP1" s="288"/>
      <c r="IIQ1" s="288"/>
      <c r="IIR1" s="288"/>
      <c r="IIS1" s="288"/>
      <c r="IIT1" s="288"/>
      <c r="IIU1" s="288"/>
      <c r="IIV1" s="288"/>
      <c r="IIW1" s="288"/>
      <c r="IIX1" s="288"/>
      <c r="IIY1" s="288"/>
      <c r="IIZ1" s="288"/>
      <c r="IJA1" s="288"/>
      <c r="IJB1" s="288"/>
      <c r="IJC1" s="288"/>
      <c r="IJD1" s="288"/>
      <c r="IJE1" s="288"/>
      <c r="IJF1" s="288"/>
      <c r="IJG1" s="288"/>
      <c r="IJH1" s="288"/>
      <c r="IJI1" s="288"/>
      <c r="IJJ1" s="288"/>
      <c r="IJK1" s="288"/>
      <c r="IJL1" s="288"/>
      <c r="IJM1" s="288"/>
      <c r="IJN1" s="288"/>
      <c r="IJO1" s="288"/>
      <c r="IJP1" s="288"/>
      <c r="IJQ1" s="288"/>
      <c r="IJR1" s="288"/>
      <c r="IJS1" s="288"/>
      <c r="IJT1" s="288"/>
      <c r="IJU1" s="288"/>
      <c r="IJV1" s="288"/>
      <c r="IJW1" s="288"/>
      <c r="IJX1" s="288"/>
      <c r="IJY1" s="288"/>
      <c r="IJZ1" s="288"/>
      <c r="IKA1" s="288"/>
      <c r="IKB1" s="288"/>
      <c r="IKC1" s="288"/>
      <c r="IKD1" s="288"/>
      <c r="IKE1" s="288"/>
      <c r="IKF1" s="288"/>
      <c r="IKG1" s="288"/>
      <c r="IKH1" s="288"/>
      <c r="IKI1" s="288"/>
      <c r="IKJ1" s="288"/>
      <c r="IKK1" s="288"/>
      <c r="IKL1" s="288"/>
      <c r="IKM1" s="288"/>
      <c r="IKN1" s="288"/>
      <c r="IKO1" s="288"/>
      <c r="IKP1" s="288"/>
      <c r="IKQ1" s="288"/>
      <c r="IKR1" s="288"/>
      <c r="IKS1" s="288"/>
      <c r="IKT1" s="288"/>
      <c r="IKU1" s="288"/>
      <c r="IKV1" s="288"/>
      <c r="IKW1" s="288"/>
      <c r="IKX1" s="288"/>
      <c r="IKY1" s="288"/>
      <c r="IKZ1" s="288"/>
      <c r="ILA1" s="288"/>
      <c r="ILB1" s="288"/>
      <c r="ILC1" s="288"/>
      <c r="ILD1" s="288"/>
      <c r="ILE1" s="288"/>
      <c r="ILF1" s="288"/>
      <c r="ILG1" s="288"/>
      <c r="ILH1" s="288"/>
      <c r="ILI1" s="288"/>
      <c r="ILJ1" s="288"/>
      <c r="ILK1" s="288"/>
      <c r="ILL1" s="288"/>
      <c r="ILM1" s="288"/>
      <c r="ILN1" s="288"/>
      <c r="ILO1" s="288"/>
      <c r="ILP1" s="288"/>
      <c r="ILQ1" s="288"/>
      <c r="ILR1" s="288"/>
      <c r="ILS1" s="288"/>
      <c r="ILT1" s="288"/>
      <c r="ILU1" s="288"/>
      <c r="ILV1" s="288"/>
      <c r="ILW1" s="288"/>
      <c r="ILX1" s="288"/>
      <c r="ILY1" s="288"/>
      <c r="ILZ1" s="288"/>
      <c r="IMA1" s="288"/>
      <c r="IMB1" s="288"/>
      <c r="IMC1" s="288"/>
      <c r="IMD1" s="288"/>
      <c r="IME1" s="288"/>
      <c r="IMF1" s="288"/>
      <c r="IMG1" s="288"/>
      <c r="IMH1" s="288"/>
      <c r="IMI1" s="288"/>
      <c r="IMJ1" s="288"/>
      <c r="IMK1" s="288"/>
      <c r="IML1" s="288"/>
      <c r="IMM1" s="288"/>
      <c r="IMN1" s="288"/>
      <c r="IMO1" s="288"/>
      <c r="IMP1" s="288"/>
      <c r="IMQ1" s="288"/>
      <c r="IMR1" s="288"/>
      <c r="IMS1" s="288"/>
      <c r="IMT1" s="288"/>
      <c r="IMU1" s="288"/>
      <c r="IMV1" s="288"/>
      <c r="IMW1" s="288"/>
      <c r="IMX1" s="288"/>
      <c r="IMY1" s="288"/>
      <c r="IMZ1" s="288"/>
      <c r="INA1" s="288"/>
      <c r="INB1" s="288"/>
      <c r="INC1" s="288"/>
      <c r="IND1" s="288"/>
      <c r="INE1" s="288"/>
      <c r="INF1" s="288"/>
      <c r="ING1" s="288"/>
      <c r="INH1" s="288"/>
      <c r="INI1" s="288"/>
      <c r="INJ1" s="288"/>
      <c r="INK1" s="288"/>
      <c r="INL1" s="288"/>
      <c r="INM1" s="288"/>
      <c r="INN1" s="288"/>
      <c r="INO1" s="288"/>
      <c r="INP1" s="288"/>
      <c r="INQ1" s="288"/>
      <c r="INR1" s="288"/>
      <c r="INS1" s="288"/>
      <c r="INT1" s="288"/>
      <c r="INU1" s="288"/>
      <c r="INV1" s="288"/>
      <c r="INW1" s="288"/>
      <c r="INX1" s="288"/>
      <c r="INY1" s="288"/>
      <c r="INZ1" s="288"/>
      <c r="IOA1" s="288"/>
      <c r="IOB1" s="288"/>
      <c r="IOC1" s="288"/>
      <c r="IOD1" s="288"/>
      <c r="IOE1" s="288"/>
      <c r="IOF1" s="288"/>
      <c r="IOG1" s="288"/>
      <c r="IOH1" s="288"/>
      <c r="IOI1" s="288"/>
      <c r="IOJ1" s="288"/>
      <c r="IOK1" s="288"/>
      <c r="IOL1" s="288"/>
      <c r="IOM1" s="288"/>
      <c r="ION1" s="288"/>
      <c r="IOO1" s="288"/>
      <c r="IOP1" s="288"/>
      <c r="IOQ1" s="288"/>
      <c r="IOR1" s="288"/>
      <c r="IOS1" s="288"/>
      <c r="IOT1" s="288"/>
      <c r="IOU1" s="288"/>
      <c r="IOV1" s="288"/>
      <c r="IOW1" s="288"/>
      <c r="IOX1" s="288"/>
      <c r="IOY1" s="288"/>
      <c r="IOZ1" s="288"/>
      <c r="IPA1" s="288"/>
      <c r="IPB1" s="288"/>
      <c r="IPC1" s="288"/>
      <c r="IPD1" s="288"/>
      <c r="IPE1" s="288"/>
      <c r="IPF1" s="288"/>
      <c r="IPG1" s="288"/>
      <c r="IPH1" s="288"/>
      <c r="IPI1" s="288"/>
      <c r="IPJ1" s="288"/>
      <c r="IPK1" s="288"/>
      <c r="IPL1" s="288"/>
      <c r="IPM1" s="288"/>
      <c r="IPN1" s="288"/>
      <c r="IPO1" s="288"/>
      <c r="IPP1" s="288"/>
      <c r="IPQ1" s="288"/>
      <c r="IPR1" s="288"/>
      <c r="IPS1" s="288"/>
      <c r="IPT1" s="288"/>
      <c r="IPU1" s="288"/>
      <c r="IPV1" s="288"/>
      <c r="IPW1" s="288"/>
      <c r="IPX1" s="288"/>
      <c r="IPY1" s="288"/>
      <c r="IPZ1" s="288"/>
      <c r="IQA1" s="288"/>
      <c r="IQB1" s="288"/>
      <c r="IQC1" s="288"/>
      <c r="IQD1" s="288"/>
      <c r="IQE1" s="288"/>
      <c r="IQF1" s="288"/>
      <c r="IQG1" s="288"/>
      <c r="IQH1" s="288"/>
      <c r="IQI1" s="288"/>
      <c r="IQJ1" s="288"/>
      <c r="IQK1" s="288"/>
      <c r="IQL1" s="288"/>
      <c r="IQM1" s="288"/>
      <c r="IQN1" s="288"/>
      <c r="IQO1" s="288"/>
      <c r="IQP1" s="288"/>
      <c r="IQQ1" s="288"/>
      <c r="IQR1" s="288"/>
      <c r="IQS1" s="288"/>
      <c r="IQT1" s="288"/>
      <c r="IQU1" s="288"/>
      <c r="IQV1" s="288"/>
      <c r="IQW1" s="288"/>
      <c r="IQX1" s="288"/>
      <c r="IQY1" s="288"/>
      <c r="IQZ1" s="288"/>
      <c r="IRA1" s="288"/>
      <c r="IRB1" s="288"/>
      <c r="IRC1" s="288"/>
      <c r="IRD1" s="288"/>
      <c r="IRE1" s="288"/>
      <c r="IRF1" s="288"/>
      <c r="IRG1" s="288"/>
      <c r="IRH1" s="288"/>
      <c r="IRI1" s="288"/>
      <c r="IRJ1" s="288"/>
      <c r="IRK1" s="288"/>
      <c r="IRL1" s="288"/>
      <c r="IRM1" s="288"/>
      <c r="IRN1" s="288"/>
      <c r="IRO1" s="288"/>
      <c r="IRP1" s="288"/>
      <c r="IRQ1" s="288"/>
      <c r="IRR1" s="288"/>
      <c r="IRS1" s="288"/>
      <c r="IRT1" s="288"/>
      <c r="IRU1" s="288"/>
      <c r="IRV1" s="288"/>
      <c r="IRW1" s="288"/>
      <c r="IRX1" s="288"/>
      <c r="IRY1" s="288"/>
      <c r="IRZ1" s="288"/>
      <c r="ISA1" s="288"/>
      <c r="ISB1" s="288"/>
      <c r="ISC1" s="288"/>
      <c r="ISD1" s="288"/>
      <c r="ISE1" s="288"/>
      <c r="ISF1" s="288"/>
      <c r="ISG1" s="288"/>
      <c r="ISH1" s="288"/>
      <c r="ISI1" s="288"/>
      <c r="ISJ1" s="288"/>
      <c r="ISK1" s="288"/>
      <c r="ISL1" s="288"/>
      <c r="ISM1" s="288"/>
      <c r="ISN1" s="288"/>
      <c r="ISO1" s="288"/>
      <c r="ISP1" s="288"/>
      <c r="ISQ1" s="288"/>
      <c r="ISR1" s="288"/>
      <c r="ISS1" s="288"/>
      <c r="IST1" s="288"/>
      <c r="ISU1" s="288"/>
      <c r="ISV1" s="288"/>
      <c r="ISW1" s="288"/>
      <c r="ISX1" s="288"/>
      <c r="ISY1" s="288"/>
      <c r="ISZ1" s="288"/>
      <c r="ITA1" s="288"/>
      <c r="ITB1" s="288"/>
      <c r="ITC1" s="288"/>
      <c r="ITD1" s="288"/>
      <c r="ITE1" s="288"/>
      <c r="ITF1" s="288"/>
      <c r="ITG1" s="288"/>
      <c r="ITH1" s="288"/>
      <c r="ITI1" s="288"/>
      <c r="ITJ1" s="288"/>
      <c r="ITK1" s="288"/>
      <c r="ITL1" s="288"/>
      <c r="ITM1" s="288"/>
      <c r="ITN1" s="288"/>
      <c r="ITO1" s="288"/>
      <c r="ITP1" s="288"/>
      <c r="ITQ1" s="288"/>
      <c r="ITR1" s="288"/>
      <c r="ITS1" s="288"/>
      <c r="ITT1" s="288"/>
      <c r="ITU1" s="288"/>
      <c r="ITV1" s="288"/>
      <c r="ITW1" s="288"/>
      <c r="ITX1" s="288"/>
      <c r="ITY1" s="288"/>
      <c r="ITZ1" s="288"/>
      <c r="IUA1" s="288"/>
      <c r="IUB1" s="288"/>
      <c r="IUC1" s="288"/>
      <c r="IUD1" s="288"/>
      <c r="IUE1" s="288"/>
      <c r="IUF1" s="288"/>
      <c r="IUG1" s="288"/>
      <c r="IUH1" s="288"/>
      <c r="IUI1" s="288"/>
      <c r="IUJ1" s="288"/>
      <c r="IUK1" s="288"/>
      <c r="IUL1" s="288"/>
      <c r="IUM1" s="288"/>
      <c r="IUN1" s="288"/>
      <c r="IUO1" s="288"/>
      <c r="IUP1" s="288"/>
      <c r="IUQ1" s="288"/>
      <c r="IUR1" s="288"/>
      <c r="IUS1" s="288"/>
      <c r="IUT1" s="288"/>
      <c r="IUU1" s="288"/>
      <c r="IUV1" s="288"/>
      <c r="IUW1" s="288"/>
      <c r="IUX1" s="288"/>
      <c r="IUY1" s="288"/>
      <c r="IUZ1" s="288"/>
      <c r="IVA1" s="288"/>
      <c r="IVB1" s="288"/>
      <c r="IVC1" s="288"/>
      <c r="IVD1" s="288"/>
      <c r="IVE1" s="288"/>
      <c r="IVF1" s="288"/>
      <c r="IVG1" s="288"/>
      <c r="IVH1" s="288"/>
      <c r="IVI1" s="288"/>
      <c r="IVJ1" s="288"/>
      <c r="IVK1" s="288"/>
      <c r="IVL1" s="288"/>
      <c r="IVM1" s="288"/>
      <c r="IVN1" s="288"/>
      <c r="IVO1" s="288"/>
      <c r="IVP1" s="288"/>
      <c r="IVQ1" s="288"/>
      <c r="IVR1" s="288"/>
      <c r="IVS1" s="288"/>
      <c r="IVT1" s="288"/>
      <c r="IVU1" s="288"/>
      <c r="IVV1" s="288"/>
      <c r="IVW1" s="288"/>
      <c r="IVX1" s="288"/>
      <c r="IVY1" s="288"/>
      <c r="IVZ1" s="288"/>
      <c r="IWA1" s="288"/>
      <c r="IWB1" s="288"/>
      <c r="IWC1" s="288"/>
      <c r="IWD1" s="288"/>
      <c r="IWE1" s="288"/>
      <c r="IWF1" s="288"/>
      <c r="IWG1" s="288"/>
      <c r="IWH1" s="288"/>
      <c r="IWI1" s="288"/>
      <c r="IWJ1" s="288"/>
      <c r="IWK1" s="288"/>
      <c r="IWL1" s="288"/>
      <c r="IWM1" s="288"/>
      <c r="IWN1" s="288"/>
      <c r="IWO1" s="288"/>
      <c r="IWP1" s="288"/>
      <c r="IWQ1" s="288"/>
      <c r="IWR1" s="288"/>
      <c r="IWS1" s="288"/>
      <c r="IWT1" s="288"/>
      <c r="IWU1" s="288"/>
      <c r="IWV1" s="288"/>
      <c r="IWW1" s="288"/>
      <c r="IWX1" s="288"/>
      <c r="IWY1" s="288"/>
      <c r="IWZ1" s="288"/>
      <c r="IXA1" s="288"/>
      <c r="IXB1" s="288"/>
      <c r="IXC1" s="288"/>
      <c r="IXD1" s="288"/>
      <c r="IXE1" s="288"/>
      <c r="IXF1" s="288"/>
      <c r="IXG1" s="288"/>
      <c r="IXH1" s="288"/>
      <c r="IXI1" s="288"/>
      <c r="IXJ1" s="288"/>
      <c r="IXK1" s="288"/>
      <c r="IXL1" s="288"/>
      <c r="IXM1" s="288"/>
      <c r="IXN1" s="288"/>
      <c r="IXO1" s="288"/>
      <c r="IXP1" s="288"/>
      <c r="IXQ1" s="288"/>
      <c r="IXR1" s="288"/>
      <c r="IXS1" s="288"/>
      <c r="IXT1" s="288"/>
      <c r="IXU1" s="288"/>
      <c r="IXV1" s="288"/>
      <c r="IXW1" s="288"/>
      <c r="IXX1" s="288"/>
      <c r="IXY1" s="288"/>
      <c r="IXZ1" s="288"/>
      <c r="IYA1" s="288"/>
      <c r="IYB1" s="288"/>
      <c r="IYC1" s="288"/>
      <c r="IYD1" s="288"/>
      <c r="IYE1" s="288"/>
      <c r="IYF1" s="288"/>
      <c r="IYG1" s="288"/>
      <c r="IYH1" s="288"/>
      <c r="IYI1" s="288"/>
      <c r="IYJ1" s="288"/>
      <c r="IYK1" s="288"/>
      <c r="IYL1" s="288"/>
      <c r="IYM1" s="288"/>
      <c r="IYN1" s="288"/>
      <c r="IYO1" s="288"/>
      <c r="IYP1" s="288"/>
      <c r="IYQ1" s="288"/>
      <c r="IYR1" s="288"/>
      <c r="IYS1" s="288"/>
      <c r="IYT1" s="288"/>
      <c r="IYU1" s="288"/>
      <c r="IYV1" s="288"/>
      <c r="IYW1" s="288"/>
      <c r="IYX1" s="288"/>
      <c r="IYY1" s="288"/>
      <c r="IYZ1" s="288"/>
      <c r="IZA1" s="288"/>
      <c r="IZB1" s="288"/>
      <c r="IZC1" s="288"/>
      <c r="IZD1" s="288"/>
      <c r="IZE1" s="288"/>
      <c r="IZF1" s="288"/>
      <c r="IZG1" s="288"/>
      <c r="IZH1" s="288"/>
      <c r="IZI1" s="288"/>
      <c r="IZJ1" s="288"/>
      <c r="IZK1" s="288"/>
      <c r="IZL1" s="288"/>
      <c r="IZM1" s="288"/>
      <c r="IZN1" s="288"/>
      <c r="IZO1" s="288"/>
      <c r="IZP1" s="288"/>
      <c r="IZQ1" s="288"/>
      <c r="IZR1" s="288"/>
      <c r="IZS1" s="288"/>
      <c r="IZT1" s="288"/>
      <c r="IZU1" s="288"/>
      <c r="IZV1" s="288"/>
      <c r="IZW1" s="288"/>
      <c r="IZX1" s="288"/>
      <c r="IZY1" s="288"/>
      <c r="IZZ1" s="288"/>
      <c r="JAA1" s="288"/>
      <c r="JAB1" s="288"/>
      <c r="JAC1" s="288"/>
      <c r="JAD1" s="288"/>
      <c r="JAE1" s="288"/>
      <c r="JAF1" s="288"/>
      <c r="JAG1" s="288"/>
      <c r="JAH1" s="288"/>
      <c r="JAI1" s="288"/>
      <c r="JAJ1" s="288"/>
      <c r="JAK1" s="288"/>
      <c r="JAL1" s="288"/>
      <c r="JAM1" s="288"/>
      <c r="JAN1" s="288"/>
      <c r="JAO1" s="288"/>
      <c r="JAP1" s="288"/>
      <c r="JAQ1" s="288"/>
      <c r="JAR1" s="288"/>
      <c r="JAS1" s="288"/>
      <c r="JAT1" s="288"/>
      <c r="JAU1" s="288"/>
      <c r="JAV1" s="288"/>
      <c r="JAW1" s="288"/>
      <c r="JAX1" s="288"/>
      <c r="JAY1" s="288"/>
      <c r="JAZ1" s="288"/>
      <c r="JBA1" s="288"/>
      <c r="JBB1" s="288"/>
      <c r="JBC1" s="288"/>
      <c r="JBD1" s="288"/>
      <c r="JBE1" s="288"/>
      <c r="JBF1" s="288"/>
      <c r="JBG1" s="288"/>
      <c r="JBH1" s="288"/>
      <c r="JBI1" s="288"/>
      <c r="JBJ1" s="288"/>
      <c r="JBK1" s="288"/>
      <c r="JBL1" s="288"/>
      <c r="JBM1" s="288"/>
      <c r="JBN1" s="288"/>
      <c r="JBO1" s="288"/>
      <c r="JBP1" s="288"/>
      <c r="JBQ1" s="288"/>
      <c r="JBR1" s="288"/>
      <c r="JBS1" s="288"/>
      <c r="JBT1" s="288"/>
      <c r="JBU1" s="288"/>
      <c r="JBV1" s="288"/>
      <c r="JBW1" s="288"/>
      <c r="JBX1" s="288"/>
      <c r="JBY1" s="288"/>
      <c r="JBZ1" s="288"/>
      <c r="JCA1" s="288"/>
      <c r="JCB1" s="288"/>
      <c r="JCC1" s="288"/>
      <c r="JCD1" s="288"/>
      <c r="JCE1" s="288"/>
      <c r="JCF1" s="288"/>
      <c r="JCG1" s="288"/>
      <c r="JCH1" s="288"/>
      <c r="JCI1" s="288"/>
      <c r="JCJ1" s="288"/>
      <c r="JCK1" s="288"/>
      <c r="JCL1" s="288"/>
      <c r="JCM1" s="288"/>
      <c r="JCN1" s="288"/>
      <c r="JCO1" s="288"/>
      <c r="JCP1" s="288"/>
      <c r="JCQ1" s="288"/>
      <c r="JCR1" s="288"/>
      <c r="JCS1" s="288"/>
      <c r="JCT1" s="288"/>
      <c r="JCU1" s="288"/>
      <c r="JCV1" s="288"/>
      <c r="JCW1" s="288"/>
      <c r="JCX1" s="288"/>
      <c r="JCY1" s="288"/>
      <c r="JCZ1" s="288"/>
      <c r="JDA1" s="288"/>
      <c r="JDB1" s="288"/>
      <c r="JDC1" s="288"/>
      <c r="JDD1" s="288"/>
      <c r="JDE1" s="288"/>
      <c r="JDF1" s="288"/>
      <c r="JDG1" s="288"/>
      <c r="JDH1" s="288"/>
      <c r="JDI1" s="288"/>
      <c r="JDJ1" s="288"/>
      <c r="JDK1" s="288"/>
      <c r="JDL1" s="288"/>
      <c r="JDM1" s="288"/>
      <c r="JDN1" s="288"/>
      <c r="JDO1" s="288"/>
      <c r="JDP1" s="288"/>
      <c r="JDQ1" s="288"/>
      <c r="JDR1" s="288"/>
      <c r="JDS1" s="288"/>
      <c r="JDT1" s="288"/>
      <c r="JDU1" s="288"/>
      <c r="JDV1" s="288"/>
      <c r="JDW1" s="288"/>
      <c r="JDX1" s="288"/>
      <c r="JDY1" s="288"/>
      <c r="JDZ1" s="288"/>
      <c r="JEA1" s="288"/>
      <c r="JEB1" s="288"/>
      <c r="JEC1" s="288"/>
      <c r="JED1" s="288"/>
      <c r="JEE1" s="288"/>
      <c r="JEF1" s="288"/>
      <c r="JEG1" s="288"/>
      <c r="JEH1" s="288"/>
      <c r="JEI1" s="288"/>
      <c r="JEJ1" s="288"/>
      <c r="JEK1" s="288"/>
      <c r="JEL1" s="288"/>
      <c r="JEM1" s="288"/>
      <c r="JEN1" s="288"/>
      <c r="JEO1" s="288"/>
      <c r="JEP1" s="288"/>
      <c r="JEQ1" s="288"/>
      <c r="JER1" s="288"/>
      <c r="JES1" s="288"/>
      <c r="JET1" s="288"/>
      <c r="JEU1" s="288"/>
      <c r="JEV1" s="288"/>
      <c r="JEW1" s="288"/>
      <c r="JEX1" s="288"/>
      <c r="JEY1" s="288"/>
      <c r="JEZ1" s="288"/>
      <c r="JFA1" s="288"/>
      <c r="JFB1" s="288"/>
      <c r="JFC1" s="288"/>
      <c r="JFD1" s="288"/>
      <c r="JFE1" s="288"/>
      <c r="JFF1" s="288"/>
      <c r="JFG1" s="288"/>
      <c r="JFH1" s="288"/>
      <c r="JFI1" s="288"/>
      <c r="JFJ1" s="288"/>
      <c r="JFK1" s="288"/>
      <c r="JFL1" s="288"/>
      <c r="JFM1" s="288"/>
      <c r="JFN1" s="288"/>
      <c r="JFO1" s="288"/>
      <c r="JFP1" s="288"/>
      <c r="JFQ1" s="288"/>
      <c r="JFR1" s="288"/>
      <c r="JFS1" s="288"/>
      <c r="JFT1" s="288"/>
      <c r="JFU1" s="288"/>
      <c r="JFV1" s="288"/>
      <c r="JFW1" s="288"/>
      <c r="JFX1" s="288"/>
      <c r="JFY1" s="288"/>
      <c r="JFZ1" s="288"/>
      <c r="JGA1" s="288"/>
      <c r="JGB1" s="288"/>
      <c r="JGC1" s="288"/>
      <c r="JGD1" s="288"/>
      <c r="JGE1" s="288"/>
      <c r="JGF1" s="288"/>
      <c r="JGG1" s="288"/>
      <c r="JGH1" s="288"/>
      <c r="JGI1" s="288"/>
      <c r="JGJ1" s="288"/>
      <c r="JGK1" s="288"/>
      <c r="JGL1" s="288"/>
      <c r="JGM1" s="288"/>
      <c r="JGN1" s="288"/>
      <c r="JGO1" s="288"/>
      <c r="JGP1" s="288"/>
      <c r="JGQ1" s="288"/>
      <c r="JGR1" s="288"/>
      <c r="JGS1" s="288"/>
      <c r="JGT1" s="288"/>
      <c r="JGU1" s="288"/>
      <c r="JGV1" s="288"/>
      <c r="JGW1" s="288"/>
      <c r="JGX1" s="288"/>
      <c r="JGY1" s="288"/>
      <c r="JGZ1" s="288"/>
      <c r="JHA1" s="288"/>
      <c r="JHB1" s="288"/>
      <c r="JHC1" s="288"/>
      <c r="JHD1" s="288"/>
      <c r="JHE1" s="288"/>
      <c r="JHF1" s="288"/>
      <c r="JHG1" s="288"/>
      <c r="JHH1" s="288"/>
      <c r="JHI1" s="288"/>
      <c r="JHJ1" s="288"/>
      <c r="JHK1" s="288"/>
      <c r="JHL1" s="288"/>
      <c r="JHM1" s="288"/>
      <c r="JHN1" s="288"/>
      <c r="JHO1" s="288"/>
      <c r="JHP1" s="288"/>
      <c r="JHQ1" s="288"/>
      <c r="JHR1" s="288"/>
      <c r="JHS1" s="288"/>
      <c r="JHT1" s="288"/>
      <c r="JHU1" s="288"/>
      <c r="JHV1" s="288"/>
      <c r="JHW1" s="288"/>
      <c r="JHX1" s="288"/>
      <c r="JHY1" s="288"/>
      <c r="JHZ1" s="288"/>
      <c r="JIA1" s="288"/>
      <c r="JIB1" s="288"/>
      <c r="JIC1" s="288"/>
      <c r="JID1" s="288"/>
      <c r="JIE1" s="288"/>
      <c r="JIF1" s="288"/>
      <c r="JIG1" s="288"/>
      <c r="JIH1" s="288"/>
      <c r="JII1" s="288"/>
      <c r="JIJ1" s="288"/>
      <c r="JIK1" s="288"/>
      <c r="JIL1" s="288"/>
      <c r="JIM1" s="288"/>
      <c r="JIN1" s="288"/>
      <c r="JIO1" s="288"/>
      <c r="JIP1" s="288"/>
      <c r="JIQ1" s="288"/>
      <c r="JIR1" s="288"/>
      <c r="JIS1" s="288"/>
      <c r="JIT1" s="288"/>
      <c r="JIU1" s="288"/>
      <c r="JIV1" s="288"/>
      <c r="JIW1" s="288"/>
      <c r="JIX1" s="288"/>
      <c r="JIY1" s="288"/>
      <c r="JIZ1" s="288"/>
      <c r="JJA1" s="288"/>
      <c r="JJB1" s="288"/>
      <c r="JJC1" s="288"/>
      <c r="JJD1" s="288"/>
      <c r="JJE1" s="288"/>
      <c r="JJF1" s="288"/>
      <c r="JJG1" s="288"/>
      <c r="JJH1" s="288"/>
      <c r="JJI1" s="288"/>
      <c r="JJJ1" s="288"/>
      <c r="JJK1" s="288"/>
      <c r="JJL1" s="288"/>
      <c r="JJM1" s="288"/>
      <c r="JJN1" s="288"/>
      <c r="JJO1" s="288"/>
      <c r="JJP1" s="288"/>
      <c r="JJQ1" s="288"/>
      <c r="JJR1" s="288"/>
      <c r="JJS1" s="288"/>
      <c r="JJT1" s="288"/>
      <c r="JJU1" s="288"/>
      <c r="JJV1" s="288"/>
      <c r="JJW1" s="288"/>
      <c r="JJX1" s="288"/>
      <c r="JJY1" s="288"/>
      <c r="JJZ1" s="288"/>
      <c r="JKA1" s="288"/>
      <c r="JKB1" s="288"/>
      <c r="JKC1" s="288"/>
      <c r="JKD1" s="288"/>
      <c r="JKE1" s="288"/>
      <c r="JKF1" s="288"/>
      <c r="JKG1" s="288"/>
      <c r="JKH1" s="288"/>
      <c r="JKI1" s="288"/>
      <c r="JKJ1" s="288"/>
      <c r="JKK1" s="288"/>
      <c r="JKL1" s="288"/>
      <c r="JKM1" s="288"/>
      <c r="JKN1" s="288"/>
      <c r="JKO1" s="288"/>
      <c r="JKP1" s="288"/>
      <c r="JKQ1" s="288"/>
      <c r="JKR1" s="288"/>
      <c r="JKS1" s="288"/>
      <c r="JKT1" s="288"/>
      <c r="JKU1" s="288"/>
      <c r="JKV1" s="288"/>
      <c r="JKW1" s="288"/>
      <c r="JKX1" s="288"/>
      <c r="JKY1" s="288"/>
      <c r="JKZ1" s="288"/>
      <c r="JLA1" s="288"/>
      <c r="JLB1" s="288"/>
      <c r="JLC1" s="288"/>
      <c r="JLD1" s="288"/>
      <c r="JLE1" s="288"/>
      <c r="JLF1" s="288"/>
      <c r="JLG1" s="288"/>
      <c r="JLH1" s="288"/>
      <c r="JLI1" s="288"/>
      <c r="JLJ1" s="288"/>
      <c r="JLK1" s="288"/>
      <c r="JLL1" s="288"/>
      <c r="JLM1" s="288"/>
      <c r="JLN1" s="288"/>
      <c r="JLO1" s="288"/>
      <c r="JLP1" s="288"/>
      <c r="JLQ1" s="288"/>
      <c r="JLR1" s="288"/>
      <c r="JLS1" s="288"/>
      <c r="JLT1" s="288"/>
      <c r="JLU1" s="288"/>
      <c r="JLV1" s="288"/>
      <c r="JLW1" s="288"/>
      <c r="JLX1" s="288"/>
      <c r="JLY1" s="288"/>
      <c r="JLZ1" s="288"/>
      <c r="JMA1" s="288"/>
      <c r="JMB1" s="288"/>
      <c r="JMC1" s="288"/>
      <c r="JMD1" s="288"/>
      <c r="JME1" s="288"/>
      <c r="JMF1" s="288"/>
      <c r="JMG1" s="288"/>
      <c r="JMH1" s="288"/>
      <c r="JMI1" s="288"/>
      <c r="JMJ1" s="288"/>
      <c r="JMK1" s="288"/>
      <c r="JML1" s="288"/>
      <c r="JMM1" s="288"/>
      <c r="JMN1" s="288"/>
      <c r="JMO1" s="288"/>
      <c r="JMP1" s="288"/>
      <c r="JMQ1" s="288"/>
      <c r="JMR1" s="288"/>
      <c r="JMS1" s="288"/>
      <c r="JMT1" s="288"/>
      <c r="JMU1" s="288"/>
      <c r="JMV1" s="288"/>
      <c r="JMW1" s="288"/>
      <c r="JMX1" s="288"/>
      <c r="JMY1" s="288"/>
      <c r="JMZ1" s="288"/>
      <c r="JNA1" s="288"/>
      <c r="JNB1" s="288"/>
      <c r="JNC1" s="288"/>
      <c r="JND1" s="288"/>
      <c r="JNE1" s="288"/>
      <c r="JNF1" s="288"/>
      <c r="JNG1" s="288"/>
      <c r="JNH1" s="288"/>
      <c r="JNI1" s="288"/>
      <c r="JNJ1" s="288"/>
      <c r="JNK1" s="288"/>
      <c r="JNL1" s="288"/>
      <c r="JNM1" s="288"/>
      <c r="JNN1" s="288"/>
      <c r="JNO1" s="288"/>
      <c r="JNP1" s="288"/>
      <c r="JNQ1" s="288"/>
      <c r="JNR1" s="288"/>
      <c r="JNS1" s="288"/>
      <c r="JNT1" s="288"/>
      <c r="JNU1" s="288"/>
      <c r="JNV1" s="288"/>
      <c r="JNW1" s="288"/>
      <c r="JNX1" s="288"/>
      <c r="JNY1" s="288"/>
      <c r="JNZ1" s="288"/>
      <c r="JOA1" s="288"/>
      <c r="JOB1" s="288"/>
      <c r="JOC1" s="288"/>
      <c r="JOD1" s="288"/>
      <c r="JOE1" s="288"/>
      <c r="JOF1" s="288"/>
      <c r="JOG1" s="288"/>
      <c r="JOH1" s="288"/>
      <c r="JOI1" s="288"/>
      <c r="JOJ1" s="288"/>
      <c r="JOK1" s="288"/>
      <c r="JOL1" s="288"/>
      <c r="JOM1" s="288"/>
      <c r="JON1" s="288"/>
      <c r="JOO1" s="288"/>
      <c r="JOP1" s="288"/>
      <c r="JOQ1" s="288"/>
      <c r="JOR1" s="288"/>
      <c r="JOS1" s="288"/>
      <c r="JOT1" s="288"/>
      <c r="JOU1" s="288"/>
      <c r="JOV1" s="288"/>
      <c r="JOW1" s="288"/>
      <c r="JOX1" s="288"/>
      <c r="JOY1" s="288"/>
      <c r="JOZ1" s="288"/>
      <c r="JPA1" s="288"/>
      <c r="JPB1" s="288"/>
      <c r="JPC1" s="288"/>
      <c r="JPD1" s="288"/>
      <c r="JPE1" s="288"/>
      <c r="JPF1" s="288"/>
      <c r="JPG1" s="288"/>
      <c r="JPH1" s="288"/>
      <c r="JPI1" s="288"/>
      <c r="JPJ1" s="288"/>
      <c r="JPK1" s="288"/>
      <c r="JPL1" s="288"/>
      <c r="JPM1" s="288"/>
      <c r="JPN1" s="288"/>
      <c r="JPO1" s="288"/>
      <c r="JPP1" s="288"/>
      <c r="JPQ1" s="288"/>
      <c r="JPR1" s="288"/>
      <c r="JPS1" s="288"/>
      <c r="JPT1" s="288"/>
      <c r="JPU1" s="288"/>
      <c r="JPV1" s="288"/>
      <c r="JPW1" s="288"/>
      <c r="JPX1" s="288"/>
      <c r="JPY1" s="288"/>
      <c r="JPZ1" s="288"/>
      <c r="JQA1" s="288"/>
      <c r="JQB1" s="288"/>
      <c r="JQC1" s="288"/>
      <c r="JQD1" s="288"/>
      <c r="JQE1" s="288"/>
      <c r="JQF1" s="288"/>
      <c r="JQG1" s="288"/>
      <c r="JQH1" s="288"/>
      <c r="JQI1" s="288"/>
      <c r="JQJ1" s="288"/>
      <c r="JQK1" s="288"/>
      <c r="JQL1" s="288"/>
      <c r="JQM1" s="288"/>
      <c r="JQN1" s="288"/>
      <c r="JQO1" s="288"/>
      <c r="JQP1" s="288"/>
      <c r="JQQ1" s="288"/>
      <c r="JQR1" s="288"/>
      <c r="JQS1" s="288"/>
      <c r="JQT1" s="288"/>
      <c r="JQU1" s="288"/>
      <c r="JQV1" s="288"/>
      <c r="JQW1" s="288"/>
      <c r="JQX1" s="288"/>
      <c r="JQY1" s="288"/>
      <c r="JQZ1" s="288"/>
      <c r="JRA1" s="288"/>
      <c r="JRB1" s="288"/>
      <c r="JRC1" s="288"/>
      <c r="JRD1" s="288"/>
      <c r="JRE1" s="288"/>
      <c r="JRF1" s="288"/>
      <c r="JRG1" s="288"/>
      <c r="JRH1" s="288"/>
      <c r="JRI1" s="288"/>
      <c r="JRJ1" s="288"/>
      <c r="JRK1" s="288"/>
      <c r="JRL1" s="288"/>
      <c r="JRM1" s="288"/>
      <c r="JRN1" s="288"/>
      <c r="JRO1" s="288"/>
      <c r="JRP1" s="288"/>
      <c r="JRQ1" s="288"/>
      <c r="JRR1" s="288"/>
      <c r="JRS1" s="288"/>
      <c r="JRT1" s="288"/>
      <c r="JRU1" s="288"/>
      <c r="JRV1" s="288"/>
      <c r="JRW1" s="288"/>
      <c r="JRX1" s="288"/>
      <c r="JRY1" s="288"/>
      <c r="JRZ1" s="288"/>
      <c r="JSA1" s="288"/>
      <c r="JSB1" s="288"/>
      <c r="JSC1" s="288"/>
      <c r="JSD1" s="288"/>
      <c r="JSE1" s="288"/>
      <c r="JSF1" s="288"/>
      <c r="JSG1" s="288"/>
      <c r="JSH1" s="288"/>
      <c r="JSI1" s="288"/>
      <c r="JSJ1" s="288"/>
      <c r="JSK1" s="288"/>
      <c r="JSL1" s="288"/>
      <c r="JSM1" s="288"/>
      <c r="JSN1" s="288"/>
      <c r="JSO1" s="288"/>
      <c r="JSP1" s="288"/>
      <c r="JSQ1" s="288"/>
      <c r="JSR1" s="288"/>
      <c r="JSS1" s="288"/>
      <c r="JST1" s="288"/>
      <c r="JSU1" s="288"/>
      <c r="JSV1" s="288"/>
      <c r="JSW1" s="288"/>
      <c r="JSX1" s="288"/>
      <c r="JSY1" s="288"/>
      <c r="JSZ1" s="288"/>
      <c r="JTA1" s="288"/>
      <c r="JTB1" s="288"/>
      <c r="JTC1" s="288"/>
      <c r="JTD1" s="288"/>
      <c r="JTE1" s="288"/>
      <c r="JTF1" s="288"/>
      <c r="JTG1" s="288"/>
      <c r="JTH1" s="288"/>
      <c r="JTI1" s="288"/>
      <c r="JTJ1" s="288"/>
      <c r="JTK1" s="288"/>
      <c r="JTL1" s="288"/>
      <c r="JTM1" s="288"/>
      <c r="JTN1" s="288"/>
      <c r="JTO1" s="288"/>
      <c r="JTP1" s="288"/>
      <c r="JTQ1" s="288"/>
      <c r="JTR1" s="288"/>
      <c r="JTS1" s="288"/>
      <c r="JTT1" s="288"/>
      <c r="JTU1" s="288"/>
      <c r="JTV1" s="288"/>
      <c r="JTW1" s="288"/>
      <c r="JTX1" s="288"/>
      <c r="JTY1" s="288"/>
      <c r="JTZ1" s="288"/>
      <c r="JUA1" s="288"/>
      <c r="JUB1" s="288"/>
      <c r="JUC1" s="288"/>
      <c r="JUD1" s="288"/>
      <c r="JUE1" s="288"/>
      <c r="JUF1" s="288"/>
      <c r="JUG1" s="288"/>
      <c r="JUH1" s="288"/>
      <c r="JUI1" s="288"/>
      <c r="JUJ1" s="288"/>
      <c r="JUK1" s="288"/>
      <c r="JUL1" s="288"/>
      <c r="JUM1" s="288"/>
      <c r="JUN1" s="288"/>
      <c r="JUO1" s="288"/>
      <c r="JUP1" s="288"/>
      <c r="JUQ1" s="288"/>
      <c r="JUR1" s="288"/>
      <c r="JUS1" s="288"/>
      <c r="JUT1" s="288"/>
      <c r="JUU1" s="288"/>
      <c r="JUV1" s="288"/>
      <c r="JUW1" s="288"/>
      <c r="JUX1" s="288"/>
      <c r="JUY1" s="288"/>
      <c r="JUZ1" s="288"/>
      <c r="JVA1" s="288"/>
      <c r="JVB1" s="288"/>
      <c r="JVC1" s="288"/>
      <c r="JVD1" s="288"/>
      <c r="JVE1" s="288"/>
      <c r="JVF1" s="288"/>
      <c r="JVG1" s="288"/>
      <c r="JVH1" s="288"/>
      <c r="JVI1" s="288"/>
      <c r="JVJ1" s="288"/>
      <c r="JVK1" s="288"/>
      <c r="JVL1" s="288"/>
      <c r="JVM1" s="288"/>
      <c r="JVN1" s="288"/>
      <c r="JVO1" s="288"/>
      <c r="JVP1" s="288"/>
      <c r="JVQ1" s="288"/>
      <c r="JVR1" s="288"/>
      <c r="JVS1" s="288"/>
      <c r="JVT1" s="288"/>
      <c r="JVU1" s="288"/>
      <c r="JVV1" s="288"/>
      <c r="JVW1" s="288"/>
      <c r="JVX1" s="288"/>
      <c r="JVY1" s="288"/>
      <c r="JVZ1" s="288"/>
      <c r="JWA1" s="288"/>
      <c r="JWB1" s="288"/>
      <c r="JWC1" s="288"/>
      <c r="JWD1" s="288"/>
      <c r="JWE1" s="288"/>
      <c r="JWF1" s="288"/>
      <c r="JWG1" s="288"/>
      <c r="JWH1" s="288"/>
      <c r="JWI1" s="288"/>
      <c r="JWJ1" s="288"/>
      <c r="JWK1" s="288"/>
      <c r="JWL1" s="288"/>
      <c r="JWM1" s="288"/>
      <c r="JWN1" s="288"/>
      <c r="JWO1" s="288"/>
      <c r="JWP1" s="288"/>
      <c r="JWQ1" s="288"/>
      <c r="JWR1" s="288"/>
      <c r="JWS1" s="288"/>
      <c r="JWT1" s="288"/>
      <c r="JWU1" s="288"/>
      <c r="JWV1" s="288"/>
      <c r="JWW1" s="288"/>
      <c r="JWX1" s="288"/>
      <c r="JWY1" s="288"/>
      <c r="JWZ1" s="288"/>
      <c r="JXA1" s="288"/>
      <c r="JXB1" s="288"/>
      <c r="JXC1" s="288"/>
      <c r="JXD1" s="288"/>
      <c r="JXE1" s="288"/>
      <c r="JXF1" s="288"/>
      <c r="JXG1" s="288"/>
      <c r="JXH1" s="288"/>
      <c r="JXI1" s="288"/>
      <c r="JXJ1" s="288"/>
      <c r="JXK1" s="288"/>
      <c r="JXL1" s="288"/>
      <c r="JXM1" s="288"/>
      <c r="JXN1" s="288"/>
      <c r="JXO1" s="288"/>
      <c r="JXP1" s="288"/>
      <c r="JXQ1" s="288"/>
      <c r="JXR1" s="288"/>
      <c r="JXS1" s="288"/>
      <c r="JXT1" s="288"/>
      <c r="JXU1" s="288"/>
      <c r="JXV1" s="288"/>
      <c r="JXW1" s="288"/>
      <c r="JXX1" s="288"/>
      <c r="JXY1" s="288"/>
      <c r="JXZ1" s="288"/>
      <c r="JYA1" s="288"/>
      <c r="JYB1" s="288"/>
      <c r="JYC1" s="288"/>
      <c r="JYD1" s="288"/>
      <c r="JYE1" s="288"/>
      <c r="JYF1" s="288"/>
      <c r="JYG1" s="288"/>
      <c r="JYH1" s="288"/>
      <c r="JYI1" s="288"/>
      <c r="JYJ1" s="288"/>
      <c r="JYK1" s="288"/>
      <c r="JYL1" s="288"/>
      <c r="JYM1" s="288"/>
      <c r="JYN1" s="288"/>
      <c r="JYO1" s="288"/>
      <c r="JYP1" s="288"/>
      <c r="JYQ1" s="288"/>
      <c r="JYR1" s="288"/>
      <c r="JYS1" s="288"/>
      <c r="JYT1" s="288"/>
      <c r="JYU1" s="288"/>
      <c r="JYV1" s="288"/>
      <c r="JYW1" s="288"/>
      <c r="JYX1" s="288"/>
      <c r="JYY1" s="288"/>
      <c r="JYZ1" s="288"/>
      <c r="JZA1" s="288"/>
      <c r="JZB1" s="288"/>
      <c r="JZC1" s="288"/>
      <c r="JZD1" s="288"/>
      <c r="JZE1" s="288"/>
      <c r="JZF1" s="288"/>
      <c r="JZG1" s="288"/>
      <c r="JZH1" s="288"/>
      <c r="JZI1" s="288"/>
      <c r="JZJ1" s="288"/>
      <c r="JZK1" s="288"/>
      <c r="JZL1" s="288"/>
      <c r="JZM1" s="288"/>
      <c r="JZN1" s="288"/>
      <c r="JZO1" s="288"/>
      <c r="JZP1" s="288"/>
      <c r="JZQ1" s="288"/>
      <c r="JZR1" s="288"/>
      <c r="JZS1" s="288"/>
      <c r="JZT1" s="288"/>
      <c r="JZU1" s="288"/>
      <c r="JZV1" s="288"/>
      <c r="JZW1" s="288"/>
      <c r="JZX1" s="288"/>
      <c r="JZY1" s="288"/>
      <c r="JZZ1" s="288"/>
      <c r="KAA1" s="288"/>
      <c r="KAB1" s="288"/>
      <c r="KAC1" s="288"/>
      <c r="KAD1" s="288"/>
      <c r="KAE1" s="288"/>
      <c r="KAF1" s="288"/>
      <c r="KAG1" s="288"/>
      <c r="KAH1" s="288"/>
      <c r="KAI1" s="288"/>
      <c r="KAJ1" s="288"/>
      <c r="KAK1" s="288"/>
      <c r="KAL1" s="288"/>
      <c r="KAM1" s="288"/>
      <c r="KAN1" s="288"/>
      <c r="KAO1" s="288"/>
      <c r="KAP1" s="288"/>
      <c r="KAQ1" s="288"/>
      <c r="KAR1" s="288"/>
      <c r="KAS1" s="288"/>
      <c r="KAT1" s="288"/>
      <c r="KAU1" s="288"/>
      <c r="KAV1" s="288"/>
      <c r="KAW1" s="288"/>
      <c r="KAX1" s="288"/>
      <c r="KAY1" s="288"/>
      <c r="KAZ1" s="288"/>
      <c r="KBA1" s="288"/>
      <c r="KBB1" s="288"/>
      <c r="KBC1" s="288"/>
      <c r="KBD1" s="288"/>
      <c r="KBE1" s="288"/>
      <c r="KBF1" s="288"/>
      <c r="KBG1" s="288"/>
      <c r="KBH1" s="288"/>
      <c r="KBI1" s="288"/>
      <c r="KBJ1" s="288"/>
      <c r="KBK1" s="288"/>
      <c r="KBL1" s="288"/>
      <c r="KBM1" s="288"/>
      <c r="KBN1" s="288"/>
      <c r="KBO1" s="288"/>
      <c r="KBP1" s="288"/>
      <c r="KBQ1" s="288"/>
      <c r="KBR1" s="288"/>
      <c r="KBS1" s="288"/>
      <c r="KBT1" s="288"/>
      <c r="KBU1" s="288"/>
      <c r="KBV1" s="288"/>
      <c r="KBW1" s="288"/>
      <c r="KBX1" s="288"/>
      <c r="KBY1" s="288"/>
      <c r="KBZ1" s="288"/>
      <c r="KCA1" s="288"/>
      <c r="KCB1" s="288"/>
      <c r="KCC1" s="288"/>
      <c r="KCD1" s="288"/>
      <c r="KCE1" s="288"/>
      <c r="KCF1" s="288"/>
      <c r="KCG1" s="288"/>
      <c r="KCH1" s="288"/>
      <c r="KCI1" s="288"/>
      <c r="KCJ1" s="288"/>
      <c r="KCK1" s="288"/>
      <c r="KCL1" s="288"/>
      <c r="KCM1" s="288"/>
      <c r="KCN1" s="288"/>
      <c r="KCO1" s="288"/>
      <c r="KCP1" s="288"/>
      <c r="KCQ1" s="288"/>
      <c r="KCR1" s="288"/>
      <c r="KCS1" s="288"/>
      <c r="KCT1" s="288"/>
      <c r="KCU1" s="288"/>
      <c r="KCV1" s="288"/>
      <c r="KCW1" s="288"/>
      <c r="KCX1" s="288"/>
      <c r="KCY1" s="288"/>
      <c r="KCZ1" s="288"/>
      <c r="KDA1" s="288"/>
      <c r="KDB1" s="288"/>
      <c r="KDC1" s="288"/>
      <c r="KDD1" s="288"/>
      <c r="KDE1" s="288"/>
      <c r="KDF1" s="288"/>
      <c r="KDG1" s="288"/>
      <c r="KDH1" s="288"/>
      <c r="KDI1" s="288"/>
      <c r="KDJ1" s="288"/>
      <c r="KDK1" s="288"/>
      <c r="KDL1" s="288"/>
      <c r="KDM1" s="288"/>
      <c r="KDN1" s="288"/>
      <c r="KDO1" s="288"/>
      <c r="KDP1" s="288"/>
      <c r="KDQ1" s="288"/>
      <c r="KDR1" s="288"/>
      <c r="KDS1" s="288"/>
      <c r="KDT1" s="288"/>
      <c r="KDU1" s="288"/>
      <c r="KDV1" s="288"/>
      <c r="KDW1" s="288"/>
      <c r="KDX1" s="288"/>
      <c r="KDY1" s="288"/>
      <c r="KDZ1" s="288"/>
      <c r="KEA1" s="288"/>
      <c r="KEB1" s="288"/>
      <c r="KEC1" s="288"/>
      <c r="KED1" s="288"/>
      <c r="KEE1" s="288"/>
      <c r="KEF1" s="288"/>
      <c r="KEG1" s="288"/>
      <c r="KEH1" s="288"/>
      <c r="KEI1" s="288"/>
      <c r="KEJ1" s="288"/>
      <c r="KEK1" s="288"/>
      <c r="KEL1" s="288"/>
      <c r="KEM1" s="288"/>
      <c r="KEN1" s="288"/>
      <c r="KEO1" s="288"/>
      <c r="KEP1" s="288"/>
      <c r="KEQ1" s="288"/>
      <c r="KER1" s="288"/>
      <c r="KES1" s="288"/>
      <c r="KET1" s="288"/>
      <c r="KEU1" s="288"/>
      <c r="KEV1" s="288"/>
      <c r="KEW1" s="288"/>
      <c r="KEX1" s="288"/>
      <c r="KEY1" s="288"/>
      <c r="KEZ1" s="288"/>
      <c r="KFA1" s="288"/>
      <c r="KFB1" s="288"/>
      <c r="KFC1" s="288"/>
      <c r="KFD1" s="288"/>
      <c r="KFE1" s="288"/>
      <c r="KFF1" s="288"/>
      <c r="KFG1" s="288"/>
      <c r="KFH1" s="288"/>
      <c r="KFI1" s="288"/>
      <c r="KFJ1" s="288"/>
      <c r="KFK1" s="288"/>
      <c r="KFL1" s="288"/>
      <c r="KFM1" s="288"/>
      <c r="KFN1" s="288"/>
      <c r="KFO1" s="288"/>
      <c r="KFP1" s="288"/>
      <c r="KFQ1" s="288"/>
      <c r="KFR1" s="288"/>
      <c r="KFS1" s="288"/>
      <c r="KFT1" s="288"/>
      <c r="KFU1" s="288"/>
      <c r="KFV1" s="288"/>
      <c r="KFW1" s="288"/>
      <c r="KFX1" s="288"/>
      <c r="KFY1" s="288"/>
      <c r="KFZ1" s="288"/>
      <c r="KGA1" s="288"/>
      <c r="KGB1" s="288"/>
      <c r="KGC1" s="288"/>
      <c r="KGD1" s="288"/>
      <c r="KGE1" s="288"/>
      <c r="KGF1" s="288"/>
      <c r="KGG1" s="288"/>
      <c r="KGH1" s="288"/>
      <c r="KGI1" s="288"/>
      <c r="KGJ1" s="288"/>
      <c r="KGK1" s="288"/>
      <c r="KGL1" s="288"/>
      <c r="KGM1" s="288"/>
      <c r="KGN1" s="288"/>
      <c r="KGO1" s="288"/>
      <c r="KGP1" s="288"/>
      <c r="KGQ1" s="288"/>
      <c r="KGR1" s="288"/>
      <c r="KGS1" s="288"/>
      <c r="KGT1" s="288"/>
      <c r="KGU1" s="288"/>
      <c r="KGV1" s="288"/>
      <c r="KGW1" s="288"/>
      <c r="KGX1" s="288"/>
      <c r="KGY1" s="288"/>
      <c r="KGZ1" s="288"/>
      <c r="KHA1" s="288"/>
      <c r="KHB1" s="288"/>
      <c r="KHC1" s="288"/>
      <c r="KHD1" s="288"/>
      <c r="KHE1" s="288"/>
      <c r="KHF1" s="288"/>
      <c r="KHG1" s="288"/>
      <c r="KHH1" s="288"/>
      <c r="KHI1" s="288"/>
      <c r="KHJ1" s="288"/>
      <c r="KHK1" s="288"/>
      <c r="KHL1" s="288"/>
      <c r="KHM1" s="288"/>
      <c r="KHN1" s="288"/>
      <c r="KHO1" s="288"/>
      <c r="KHP1" s="288"/>
      <c r="KHQ1" s="288"/>
      <c r="KHR1" s="288"/>
      <c r="KHS1" s="288"/>
      <c r="KHT1" s="288"/>
      <c r="KHU1" s="288"/>
      <c r="KHV1" s="288"/>
      <c r="KHW1" s="288"/>
      <c r="KHX1" s="288"/>
      <c r="KHY1" s="288"/>
      <c r="KHZ1" s="288"/>
      <c r="KIA1" s="288"/>
      <c r="KIB1" s="288"/>
      <c r="KIC1" s="288"/>
      <c r="KID1" s="288"/>
      <c r="KIE1" s="288"/>
      <c r="KIF1" s="288"/>
      <c r="KIG1" s="288"/>
      <c r="KIH1" s="288"/>
      <c r="KII1" s="288"/>
      <c r="KIJ1" s="288"/>
      <c r="KIK1" s="288"/>
      <c r="KIL1" s="288"/>
      <c r="KIM1" s="288"/>
      <c r="KIN1" s="288"/>
      <c r="KIO1" s="288"/>
      <c r="KIP1" s="288"/>
      <c r="KIQ1" s="288"/>
      <c r="KIR1" s="288"/>
      <c r="KIS1" s="288"/>
      <c r="KIT1" s="288"/>
      <c r="KIU1" s="288"/>
      <c r="KIV1" s="288"/>
      <c r="KIW1" s="288"/>
      <c r="KIX1" s="288"/>
      <c r="KIY1" s="288"/>
      <c r="KIZ1" s="288"/>
      <c r="KJA1" s="288"/>
      <c r="KJB1" s="288"/>
      <c r="KJC1" s="288"/>
      <c r="KJD1" s="288"/>
      <c r="KJE1" s="288"/>
      <c r="KJF1" s="288"/>
      <c r="KJG1" s="288"/>
      <c r="KJH1" s="288"/>
      <c r="KJI1" s="288"/>
      <c r="KJJ1" s="288"/>
      <c r="KJK1" s="288"/>
      <c r="KJL1" s="288"/>
      <c r="KJM1" s="288"/>
      <c r="KJN1" s="288"/>
      <c r="KJO1" s="288"/>
      <c r="KJP1" s="288"/>
      <c r="KJQ1" s="288"/>
      <c r="KJR1" s="288"/>
      <c r="KJS1" s="288"/>
      <c r="KJT1" s="288"/>
      <c r="KJU1" s="288"/>
      <c r="KJV1" s="288"/>
      <c r="KJW1" s="288"/>
      <c r="KJX1" s="288"/>
      <c r="KJY1" s="288"/>
      <c r="KJZ1" s="288"/>
      <c r="KKA1" s="288"/>
      <c r="KKB1" s="288"/>
      <c r="KKC1" s="288"/>
      <c r="KKD1" s="288"/>
      <c r="KKE1" s="288"/>
      <c r="KKF1" s="288"/>
      <c r="KKG1" s="288"/>
      <c r="KKH1" s="288"/>
      <c r="KKI1" s="288"/>
      <c r="KKJ1" s="288"/>
      <c r="KKK1" s="288"/>
      <c r="KKL1" s="288"/>
      <c r="KKM1" s="288"/>
      <c r="KKN1" s="288"/>
      <c r="KKO1" s="288"/>
      <c r="KKP1" s="288"/>
      <c r="KKQ1" s="288"/>
      <c r="KKR1" s="288"/>
      <c r="KKS1" s="288"/>
      <c r="KKT1" s="288"/>
      <c r="KKU1" s="288"/>
      <c r="KKV1" s="288"/>
      <c r="KKW1" s="288"/>
      <c r="KKX1" s="288"/>
      <c r="KKY1" s="288"/>
      <c r="KKZ1" s="288"/>
      <c r="KLA1" s="288"/>
      <c r="KLB1" s="288"/>
      <c r="KLC1" s="288"/>
      <c r="KLD1" s="288"/>
      <c r="KLE1" s="288"/>
      <c r="KLF1" s="288"/>
      <c r="KLG1" s="288"/>
      <c r="KLH1" s="288"/>
      <c r="KLI1" s="288"/>
      <c r="KLJ1" s="288"/>
      <c r="KLK1" s="288"/>
      <c r="KLL1" s="288"/>
      <c r="KLM1" s="288"/>
      <c r="KLN1" s="288"/>
      <c r="KLO1" s="288"/>
      <c r="KLP1" s="288"/>
      <c r="KLQ1" s="288"/>
      <c r="KLR1" s="288"/>
      <c r="KLS1" s="288"/>
      <c r="KLT1" s="288"/>
      <c r="KLU1" s="288"/>
      <c r="KLV1" s="288"/>
      <c r="KLW1" s="288"/>
      <c r="KLX1" s="288"/>
      <c r="KLY1" s="288"/>
      <c r="KLZ1" s="288"/>
      <c r="KMA1" s="288"/>
      <c r="KMB1" s="288"/>
      <c r="KMC1" s="288"/>
      <c r="KMD1" s="288"/>
      <c r="KME1" s="288"/>
      <c r="KMF1" s="288"/>
      <c r="KMG1" s="288"/>
      <c r="KMH1" s="288"/>
      <c r="KMI1" s="288"/>
      <c r="KMJ1" s="288"/>
      <c r="KMK1" s="288"/>
      <c r="KML1" s="288"/>
      <c r="KMM1" s="288"/>
      <c r="KMN1" s="288"/>
      <c r="KMO1" s="288"/>
      <c r="KMP1" s="288"/>
      <c r="KMQ1" s="288"/>
      <c r="KMR1" s="288"/>
      <c r="KMS1" s="288"/>
      <c r="KMT1" s="288"/>
      <c r="KMU1" s="288"/>
      <c r="KMV1" s="288"/>
      <c r="KMW1" s="288"/>
      <c r="KMX1" s="288"/>
      <c r="KMY1" s="288"/>
      <c r="KMZ1" s="288"/>
      <c r="KNA1" s="288"/>
      <c r="KNB1" s="288"/>
      <c r="KNC1" s="288"/>
      <c r="KND1" s="288"/>
      <c r="KNE1" s="288"/>
      <c r="KNF1" s="288"/>
      <c r="KNG1" s="288"/>
      <c r="KNH1" s="288"/>
      <c r="KNI1" s="288"/>
      <c r="KNJ1" s="288"/>
      <c r="KNK1" s="288"/>
      <c r="KNL1" s="288"/>
      <c r="KNM1" s="288"/>
      <c r="KNN1" s="288"/>
      <c r="KNO1" s="288"/>
      <c r="KNP1" s="288"/>
      <c r="KNQ1" s="288"/>
      <c r="KNR1" s="288"/>
      <c r="KNS1" s="288"/>
      <c r="KNT1" s="288"/>
      <c r="KNU1" s="288"/>
      <c r="KNV1" s="288"/>
      <c r="KNW1" s="288"/>
      <c r="KNX1" s="288"/>
      <c r="KNY1" s="288"/>
      <c r="KNZ1" s="288"/>
      <c r="KOA1" s="288"/>
      <c r="KOB1" s="288"/>
      <c r="KOC1" s="288"/>
      <c r="KOD1" s="288"/>
      <c r="KOE1" s="288"/>
      <c r="KOF1" s="288"/>
      <c r="KOG1" s="288"/>
      <c r="KOH1" s="288"/>
      <c r="KOI1" s="288"/>
      <c r="KOJ1" s="288"/>
      <c r="KOK1" s="288"/>
      <c r="KOL1" s="288"/>
      <c r="KOM1" s="288"/>
      <c r="KON1" s="288"/>
      <c r="KOO1" s="288"/>
      <c r="KOP1" s="288"/>
      <c r="KOQ1" s="288"/>
      <c r="KOR1" s="288"/>
      <c r="KOS1" s="288"/>
      <c r="KOT1" s="288"/>
      <c r="KOU1" s="288"/>
      <c r="KOV1" s="288"/>
      <c r="KOW1" s="288"/>
      <c r="KOX1" s="288"/>
      <c r="KOY1" s="288"/>
      <c r="KOZ1" s="288"/>
      <c r="KPA1" s="288"/>
      <c r="KPB1" s="288"/>
      <c r="KPC1" s="288"/>
      <c r="KPD1" s="288"/>
      <c r="KPE1" s="288"/>
      <c r="KPF1" s="288"/>
      <c r="KPG1" s="288"/>
      <c r="KPH1" s="288"/>
      <c r="KPI1" s="288"/>
      <c r="KPJ1" s="288"/>
      <c r="KPK1" s="288"/>
      <c r="KPL1" s="288"/>
      <c r="KPM1" s="288"/>
      <c r="KPN1" s="288"/>
      <c r="KPO1" s="288"/>
      <c r="KPP1" s="288"/>
      <c r="KPQ1" s="288"/>
      <c r="KPR1" s="288"/>
      <c r="KPS1" s="288"/>
      <c r="KPT1" s="288"/>
      <c r="KPU1" s="288"/>
      <c r="KPV1" s="288"/>
      <c r="KPW1" s="288"/>
      <c r="KPX1" s="288"/>
      <c r="KPY1" s="288"/>
      <c r="KPZ1" s="288"/>
      <c r="KQA1" s="288"/>
      <c r="KQB1" s="288"/>
      <c r="KQC1" s="288"/>
      <c r="KQD1" s="288"/>
      <c r="KQE1" s="288"/>
      <c r="KQF1" s="288"/>
      <c r="KQG1" s="288"/>
      <c r="KQH1" s="288"/>
      <c r="KQI1" s="288"/>
      <c r="KQJ1" s="288"/>
      <c r="KQK1" s="288"/>
      <c r="KQL1" s="288"/>
      <c r="KQM1" s="288"/>
      <c r="KQN1" s="288"/>
      <c r="KQO1" s="288"/>
      <c r="KQP1" s="288"/>
      <c r="KQQ1" s="288"/>
      <c r="KQR1" s="288"/>
      <c r="KQS1" s="288"/>
      <c r="KQT1" s="288"/>
      <c r="KQU1" s="288"/>
      <c r="KQV1" s="288"/>
      <c r="KQW1" s="288"/>
      <c r="KQX1" s="288"/>
      <c r="KQY1" s="288"/>
      <c r="KQZ1" s="288"/>
      <c r="KRA1" s="288"/>
      <c r="KRB1" s="288"/>
      <c r="KRC1" s="288"/>
      <c r="KRD1" s="288"/>
      <c r="KRE1" s="288"/>
      <c r="KRF1" s="288"/>
      <c r="KRG1" s="288"/>
      <c r="KRH1" s="288"/>
      <c r="KRI1" s="288"/>
      <c r="KRJ1" s="288"/>
      <c r="KRK1" s="288"/>
      <c r="KRL1" s="288"/>
      <c r="KRM1" s="288"/>
      <c r="KRN1" s="288"/>
      <c r="KRO1" s="288"/>
      <c r="KRP1" s="288"/>
      <c r="KRQ1" s="288"/>
      <c r="KRR1" s="288"/>
      <c r="KRS1" s="288"/>
      <c r="KRT1" s="288"/>
      <c r="KRU1" s="288"/>
      <c r="KRV1" s="288"/>
      <c r="KRW1" s="288"/>
      <c r="KRX1" s="288"/>
      <c r="KRY1" s="288"/>
      <c r="KRZ1" s="288"/>
      <c r="KSA1" s="288"/>
      <c r="KSB1" s="288"/>
      <c r="KSC1" s="288"/>
      <c r="KSD1" s="288"/>
      <c r="KSE1" s="288"/>
      <c r="KSF1" s="288"/>
      <c r="KSG1" s="288"/>
      <c r="KSH1" s="288"/>
      <c r="KSI1" s="288"/>
      <c r="KSJ1" s="288"/>
      <c r="KSK1" s="288"/>
      <c r="KSL1" s="288"/>
      <c r="KSM1" s="288"/>
      <c r="KSN1" s="288"/>
      <c r="KSO1" s="288"/>
      <c r="KSP1" s="288"/>
      <c r="KSQ1" s="288"/>
      <c r="KSR1" s="288"/>
      <c r="KSS1" s="288"/>
      <c r="KST1" s="288"/>
      <c r="KSU1" s="288"/>
      <c r="KSV1" s="288"/>
      <c r="KSW1" s="288"/>
      <c r="KSX1" s="288"/>
      <c r="KSY1" s="288"/>
      <c r="KSZ1" s="288"/>
      <c r="KTA1" s="288"/>
      <c r="KTB1" s="288"/>
      <c r="KTC1" s="288"/>
      <c r="KTD1" s="288"/>
      <c r="KTE1" s="288"/>
      <c r="KTF1" s="288"/>
      <c r="KTG1" s="288"/>
      <c r="KTH1" s="288"/>
      <c r="KTI1" s="288"/>
      <c r="KTJ1" s="288"/>
      <c r="KTK1" s="288"/>
      <c r="KTL1" s="288"/>
      <c r="KTM1" s="288"/>
      <c r="KTN1" s="288"/>
      <c r="KTO1" s="288"/>
      <c r="KTP1" s="288"/>
      <c r="KTQ1" s="288"/>
      <c r="KTR1" s="288"/>
      <c r="KTS1" s="288"/>
      <c r="KTT1" s="288"/>
      <c r="KTU1" s="288"/>
      <c r="KTV1" s="288"/>
      <c r="KTW1" s="288"/>
      <c r="KTX1" s="288"/>
      <c r="KTY1" s="288"/>
      <c r="KTZ1" s="288"/>
      <c r="KUA1" s="288"/>
      <c r="KUB1" s="288"/>
      <c r="KUC1" s="288"/>
      <c r="KUD1" s="288"/>
      <c r="KUE1" s="288"/>
      <c r="KUF1" s="288"/>
      <c r="KUG1" s="288"/>
      <c r="KUH1" s="288"/>
      <c r="KUI1" s="288"/>
      <c r="KUJ1" s="288"/>
      <c r="KUK1" s="288"/>
      <c r="KUL1" s="288"/>
      <c r="KUM1" s="288"/>
      <c r="KUN1" s="288"/>
      <c r="KUO1" s="288"/>
      <c r="KUP1" s="288"/>
      <c r="KUQ1" s="288"/>
      <c r="KUR1" s="288"/>
      <c r="KUS1" s="288"/>
      <c r="KUT1" s="288"/>
      <c r="KUU1" s="288"/>
      <c r="KUV1" s="288"/>
      <c r="KUW1" s="288"/>
      <c r="KUX1" s="288"/>
      <c r="KUY1" s="288"/>
      <c r="KUZ1" s="288"/>
      <c r="KVA1" s="288"/>
      <c r="KVB1" s="288"/>
      <c r="KVC1" s="288"/>
      <c r="KVD1" s="288"/>
      <c r="KVE1" s="288"/>
      <c r="KVF1" s="288"/>
      <c r="KVG1" s="288"/>
      <c r="KVH1" s="288"/>
      <c r="KVI1" s="288"/>
      <c r="KVJ1" s="288"/>
      <c r="KVK1" s="288"/>
      <c r="KVL1" s="288"/>
      <c r="KVM1" s="288"/>
      <c r="KVN1" s="288"/>
      <c r="KVO1" s="288"/>
      <c r="KVP1" s="288"/>
      <c r="KVQ1" s="288"/>
      <c r="KVR1" s="288"/>
      <c r="KVS1" s="288"/>
      <c r="KVT1" s="288"/>
      <c r="KVU1" s="288"/>
      <c r="KVV1" s="288"/>
      <c r="KVW1" s="288"/>
      <c r="KVX1" s="288"/>
      <c r="KVY1" s="288"/>
      <c r="KVZ1" s="288"/>
      <c r="KWA1" s="288"/>
      <c r="KWB1" s="288"/>
      <c r="KWC1" s="288"/>
      <c r="KWD1" s="288"/>
      <c r="KWE1" s="288"/>
      <c r="KWF1" s="288"/>
      <c r="KWG1" s="288"/>
      <c r="KWH1" s="288"/>
      <c r="KWI1" s="288"/>
      <c r="KWJ1" s="288"/>
      <c r="KWK1" s="288"/>
      <c r="KWL1" s="288"/>
      <c r="KWM1" s="288"/>
      <c r="KWN1" s="288"/>
      <c r="KWO1" s="288"/>
      <c r="KWP1" s="288"/>
      <c r="KWQ1" s="288"/>
      <c r="KWR1" s="288"/>
      <c r="KWS1" s="288"/>
      <c r="KWT1" s="288"/>
      <c r="KWU1" s="288"/>
      <c r="KWV1" s="288"/>
      <c r="KWW1" s="288"/>
      <c r="KWX1" s="288"/>
      <c r="KWY1" s="288"/>
      <c r="KWZ1" s="288"/>
      <c r="KXA1" s="288"/>
      <c r="KXB1" s="288"/>
      <c r="KXC1" s="288"/>
      <c r="KXD1" s="288"/>
      <c r="KXE1" s="288"/>
      <c r="KXF1" s="288"/>
      <c r="KXG1" s="288"/>
      <c r="KXH1" s="288"/>
      <c r="KXI1" s="288"/>
      <c r="KXJ1" s="288"/>
      <c r="KXK1" s="288"/>
      <c r="KXL1" s="288"/>
      <c r="KXM1" s="288"/>
      <c r="KXN1" s="288"/>
      <c r="KXO1" s="288"/>
      <c r="KXP1" s="288"/>
      <c r="KXQ1" s="288"/>
      <c r="KXR1" s="288"/>
      <c r="KXS1" s="288"/>
      <c r="KXT1" s="288"/>
      <c r="KXU1" s="288"/>
      <c r="KXV1" s="288"/>
      <c r="KXW1" s="288"/>
      <c r="KXX1" s="288"/>
      <c r="KXY1" s="288"/>
      <c r="KXZ1" s="288"/>
      <c r="KYA1" s="288"/>
      <c r="KYB1" s="288"/>
      <c r="KYC1" s="288"/>
      <c r="KYD1" s="288"/>
      <c r="KYE1" s="288"/>
      <c r="KYF1" s="288"/>
      <c r="KYG1" s="288"/>
      <c r="KYH1" s="288"/>
      <c r="KYI1" s="288"/>
      <c r="KYJ1" s="288"/>
      <c r="KYK1" s="288"/>
      <c r="KYL1" s="288"/>
      <c r="KYM1" s="288"/>
      <c r="KYN1" s="288"/>
      <c r="KYO1" s="288"/>
      <c r="KYP1" s="288"/>
      <c r="KYQ1" s="288"/>
      <c r="KYR1" s="288"/>
      <c r="KYS1" s="288"/>
      <c r="KYT1" s="288"/>
      <c r="KYU1" s="288"/>
      <c r="KYV1" s="288"/>
      <c r="KYW1" s="288"/>
      <c r="KYX1" s="288"/>
      <c r="KYY1" s="288"/>
      <c r="KYZ1" s="288"/>
      <c r="KZA1" s="288"/>
      <c r="KZB1" s="288"/>
      <c r="KZC1" s="288"/>
      <c r="KZD1" s="288"/>
      <c r="KZE1" s="288"/>
      <c r="KZF1" s="288"/>
      <c r="KZG1" s="288"/>
      <c r="KZH1" s="288"/>
      <c r="KZI1" s="288"/>
      <c r="KZJ1" s="288"/>
      <c r="KZK1" s="288"/>
      <c r="KZL1" s="288"/>
      <c r="KZM1" s="288"/>
      <c r="KZN1" s="288"/>
      <c r="KZO1" s="288"/>
      <c r="KZP1" s="288"/>
      <c r="KZQ1" s="288"/>
      <c r="KZR1" s="288"/>
      <c r="KZS1" s="288"/>
      <c r="KZT1" s="288"/>
      <c r="KZU1" s="288"/>
      <c r="KZV1" s="288"/>
      <c r="KZW1" s="288"/>
      <c r="KZX1" s="288"/>
      <c r="KZY1" s="288"/>
      <c r="KZZ1" s="288"/>
      <c r="LAA1" s="288"/>
      <c r="LAB1" s="288"/>
      <c r="LAC1" s="288"/>
      <c r="LAD1" s="288"/>
      <c r="LAE1" s="288"/>
      <c r="LAF1" s="288"/>
      <c r="LAG1" s="288"/>
      <c r="LAH1" s="288"/>
      <c r="LAI1" s="288"/>
      <c r="LAJ1" s="288"/>
      <c r="LAK1" s="288"/>
      <c r="LAL1" s="288"/>
      <c r="LAM1" s="288"/>
      <c r="LAN1" s="288"/>
      <c r="LAO1" s="288"/>
      <c r="LAP1" s="288"/>
      <c r="LAQ1" s="288"/>
      <c r="LAR1" s="288"/>
      <c r="LAS1" s="288"/>
      <c r="LAT1" s="288"/>
      <c r="LAU1" s="288"/>
      <c r="LAV1" s="288"/>
      <c r="LAW1" s="288"/>
      <c r="LAX1" s="288"/>
      <c r="LAY1" s="288"/>
      <c r="LAZ1" s="288"/>
      <c r="LBA1" s="288"/>
      <c r="LBB1" s="288"/>
      <c r="LBC1" s="288"/>
      <c r="LBD1" s="288"/>
      <c r="LBE1" s="288"/>
      <c r="LBF1" s="288"/>
      <c r="LBG1" s="288"/>
      <c r="LBH1" s="288"/>
      <c r="LBI1" s="288"/>
      <c r="LBJ1" s="288"/>
      <c r="LBK1" s="288"/>
      <c r="LBL1" s="288"/>
      <c r="LBM1" s="288"/>
      <c r="LBN1" s="288"/>
      <c r="LBO1" s="288"/>
      <c r="LBP1" s="288"/>
      <c r="LBQ1" s="288"/>
      <c r="LBR1" s="288"/>
      <c r="LBS1" s="288"/>
      <c r="LBT1" s="288"/>
      <c r="LBU1" s="288"/>
      <c r="LBV1" s="288"/>
      <c r="LBW1" s="288"/>
      <c r="LBX1" s="288"/>
      <c r="LBY1" s="288"/>
      <c r="LBZ1" s="288"/>
      <c r="LCA1" s="288"/>
      <c r="LCB1" s="288"/>
      <c r="LCC1" s="288"/>
      <c r="LCD1" s="288"/>
      <c r="LCE1" s="288"/>
      <c r="LCF1" s="288"/>
      <c r="LCG1" s="288"/>
      <c r="LCH1" s="288"/>
      <c r="LCI1" s="288"/>
      <c r="LCJ1" s="288"/>
      <c r="LCK1" s="288"/>
      <c r="LCL1" s="288"/>
      <c r="LCM1" s="288"/>
      <c r="LCN1" s="288"/>
      <c r="LCO1" s="288"/>
      <c r="LCP1" s="288"/>
      <c r="LCQ1" s="288"/>
      <c r="LCR1" s="288"/>
      <c r="LCS1" s="288"/>
      <c r="LCT1" s="288"/>
      <c r="LCU1" s="288"/>
      <c r="LCV1" s="288"/>
      <c r="LCW1" s="288"/>
      <c r="LCX1" s="288"/>
      <c r="LCY1" s="288"/>
      <c r="LCZ1" s="288"/>
      <c r="LDA1" s="288"/>
      <c r="LDB1" s="288"/>
      <c r="LDC1" s="288"/>
      <c r="LDD1" s="288"/>
      <c r="LDE1" s="288"/>
      <c r="LDF1" s="288"/>
      <c r="LDG1" s="288"/>
      <c r="LDH1" s="288"/>
      <c r="LDI1" s="288"/>
      <c r="LDJ1" s="288"/>
      <c r="LDK1" s="288"/>
      <c r="LDL1" s="288"/>
      <c r="LDM1" s="288"/>
      <c r="LDN1" s="288"/>
      <c r="LDO1" s="288"/>
      <c r="LDP1" s="288"/>
      <c r="LDQ1" s="288"/>
      <c r="LDR1" s="288"/>
      <c r="LDS1" s="288"/>
      <c r="LDT1" s="288"/>
      <c r="LDU1" s="288"/>
      <c r="LDV1" s="288"/>
      <c r="LDW1" s="288"/>
      <c r="LDX1" s="288"/>
      <c r="LDY1" s="288"/>
      <c r="LDZ1" s="288"/>
      <c r="LEA1" s="288"/>
      <c r="LEB1" s="288"/>
      <c r="LEC1" s="288"/>
      <c r="LED1" s="288"/>
      <c r="LEE1" s="288"/>
      <c r="LEF1" s="288"/>
      <c r="LEG1" s="288"/>
      <c r="LEH1" s="288"/>
      <c r="LEI1" s="288"/>
      <c r="LEJ1" s="288"/>
      <c r="LEK1" s="288"/>
      <c r="LEL1" s="288"/>
      <c r="LEM1" s="288"/>
      <c r="LEN1" s="288"/>
      <c r="LEO1" s="288"/>
      <c r="LEP1" s="288"/>
      <c r="LEQ1" s="288"/>
      <c r="LER1" s="288"/>
      <c r="LES1" s="288"/>
      <c r="LET1" s="288"/>
      <c r="LEU1" s="288"/>
      <c r="LEV1" s="288"/>
      <c r="LEW1" s="288"/>
      <c r="LEX1" s="288"/>
      <c r="LEY1" s="288"/>
      <c r="LEZ1" s="288"/>
      <c r="LFA1" s="288"/>
      <c r="LFB1" s="288"/>
      <c r="LFC1" s="288"/>
      <c r="LFD1" s="288"/>
      <c r="LFE1" s="288"/>
      <c r="LFF1" s="288"/>
      <c r="LFG1" s="288"/>
      <c r="LFH1" s="288"/>
      <c r="LFI1" s="288"/>
      <c r="LFJ1" s="288"/>
      <c r="LFK1" s="288"/>
      <c r="LFL1" s="288"/>
      <c r="LFM1" s="288"/>
      <c r="LFN1" s="288"/>
      <c r="LFO1" s="288"/>
      <c r="LFP1" s="288"/>
      <c r="LFQ1" s="288"/>
      <c r="LFR1" s="288"/>
      <c r="LFS1" s="288"/>
      <c r="LFT1" s="288"/>
      <c r="LFU1" s="288"/>
      <c r="LFV1" s="288"/>
      <c r="LFW1" s="288"/>
      <c r="LFX1" s="288"/>
      <c r="LFY1" s="288"/>
      <c r="LFZ1" s="288"/>
      <c r="LGA1" s="288"/>
      <c r="LGB1" s="288"/>
      <c r="LGC1" s="288"/>
      <c r="LGD1" s="288"/>
      <c r="LGE1" s="288"/>
      <c r="LGF1" s="288"/>
      <c r="LGG1" s="288"/>
      <c r="LGH1" s="288"/>
      <c r="LGI1" s="288"/>
      <c r="LGJ1" s="288"/>
      <c r="LGK1" s="288"/>
      <c r="LGL1" s="288"/>
      <c r="LGM1" s="288"/>
      <c r="LGN1" s="288"/>
      <c r="LGO1" s="288"/>
      <c r="LGP1" s="288"/>
      <c r="LGQ1" s="288"/>
      <c r="LGR1" s="288"/>
      <c r="LGS1" s="288"/>
      <c r="LGT1" s="288"/>
      <c r="LGU1" s="288"/>
      <c r="LGV1" s="288"/>
      <c r="LGW1" s="288"/>
      <c r="LGX1" s="288"/>
      <c r="LGY1" s="288"/>
      <c r="LGZ1" s="288"/>
      <c r="LHA1" s="288"/>
      <c r="LHB1" s="288"/>
      <c r="LHC1" s="288"/>
      <c r="LHD1" s="288"/>
      <c r="LHE1" s="288"/>
      <c r="LHF1" s="288"/>
      <c r="LHG1" s="288"/>
      <c r="LHH1" s="288"/>
      <c r="LHI1" s="288"/>
      <c r="LHJ1" s="288"/>
      <c r="LHK1" s="288"/>
      <c r="LHL1" s="288"/>
      <c r="LHM1" s="288"/>
      <c r="LHN1" s="288"/>
      <c r="LHO1" s="288"/>
      <c r="LHP1" s="288"/>
      <c r="LHQ1" s="288"/>
      <c r="LHR1" s="288"/>
      <c r="LHS1" s="288"/>
      <c r="LHT1" s="288"/>
      <c r="LHU1" s="288"/>
      <c r="LHV1" s="288"/>
      <c r="LHW1" s="288"/>
      <c r="LHX1" s="288"/>
      <c r="LHY1" s="288"/>
      <c r="LHZ1" s="288"/>
      <c r="LIA1" s="288"/>
      <c r="LIB1" s="288"/>
      <c r="LIC1" s="288"/>
      <c r="LID1" s="288"/>
      <c r="LIE1" s="288"/>
      <c r="LIF1" s="288"/>
      <c r="LIG1" s="288"/>
      <c r="LIH1" s="288"/>
      <c r="LII1" s="288"/>
      <c r="LIJ1" s="288"/>
      <c r="LIK1" s="288"/>
      <c r="LIL1" s="288"/>
      <c r="LIM1" s="288"/>
      <c r="LIN1" s="288"/>
      <c r="LIO1" s="288"/>
      <c r="LIP1" s="288"/>
      <c r="LIQ1" s="288"/>
      <c r="LIR1" s="288"/>
      <c r="LIS1" s="288"/>
      <c r="LIT1" s="288"/>
      <c r="LIU1" s="288"/>
      <c r="LIV1" s="288"/>
      <c r="LIW1" s="288"/>
      <c r="LIX1" s="288"/>
      <c r="LIY1" s="288"/>
      <c r="LIZ1" s="288"/>
      <c r="LJA1" s="288"/>
      <c r="LJB1" s="288"/>
      <c r="LJC1" s="288"/>
      <c r="LJD1" s="288"/>
      <c r="LJE1" s="288"/>
      <c r="LJF1" s="288"/>
      <c r="LJG1" s="288"/>
      <c r="LJH1" s="288"/>
      <c r="LJI1" s="288"/>
      <c r="LJJ1" s="288"/>
      <c r="LJK1" s="288"/>
      <c r="LJL1" s="288"/>
      <c r="LJM1" s="288"/>
      <c r="LJN1" s="288"/>
      <c r="LJO1" s="288"/>
      <c r="LJP1" s="288"/>
      <c r="LJQ1" s="288"/>
      <c r="LJR1" s="288"/>
      <c r="LJS1" s="288"/>
      <c r="LJT1" s="288"/>
      <c r="LJU1" s="288"/>
      <c r="LJV1" s="288"/>
      <c r="LJW1" s="288"/>
      <c r="LJX1" s="288"/>
      <c r="LJY1" s="288"/>
      <c r="LJZ1" s="288"/>
      <c r="LKA1" s="288"/>
      <c r="LKB1" s="288"/>
      <c r="LKC1" s="288"/>
      <c r="LKD1" s="288"/>
      <c r="LKE1" s="288"/>
      <c r="LKF1" s="288"/>
      <c r="LKG1" s="288"/>
      <c r="LKH1" s="288"/>
      <c r="LKI1" s="288"/>
      <c r="LKJ1" s="288"/>
      <c r="LKK1" s="288"/>
      <c r="LKL1" s="288"/>
      <c r="LKM1" s="288"/>
      <c r="LKN1" s="288"/>
      <c r="LKO1" s="288"/>
      <c r="LKP1" s="288"/>
      <c r="LKQ1" s="288"/>
      <c r="LKR1" s="288"/>
      <c r="LKS1" s="288"/>
      <c r="LKT1" s="288"/>
      <c r="LKU1" s="288"/>
      <c r="LKV1" s="288"/>
      <c r="LKW1" s="288"/>
      <c r="LKX1" s="288"/>
      <c r="LKY1" s="288"/>
      <c r="LKZ1" s="288"/>
      <c r="LLA1" s="288"/>
      <c r="LLB1" s="288"/>
      <c r="LLC1" s="288"/>
      <c r="LLD1" s="288"/>
      <c r="LLE1" s="288"/>
      <c r="LLF1" s="288"/>
      <c r="LLG1" s="288"/>
      <c r="LLH1" s="288"/>
      <c r="LLI1" s="288"/>
      <c r="LLJ1" s="288"/>
      <c r="LLK1" s="288"/>
      <c r="LLL1" s="288"/>
      <c r="LLM1" s="288"/>
      <c r="LLN1" s="288"/>
      <c r="LLO1" s="288"/>
      <c r="LLP1" s="288"/>
      <c r="LLQ1" s="288"/>
      <c r="LLR1" s="288"/>
      <c r="LLS1" s="288"/>
      <c r="LLT1" s="288"/>
      <c r="LLU1" s="288"/>
      <c r="LLV1" s="288"/>
      <c r="LLW1" s="288"/>
      <c r="LLX1" s="288"/>
      <c r="LLY1" s="288"/>
      <c r="LLZ1" s="288"/>
      <c r="LMA1" s="288"/>
      <c r="LMB1" s="288"/>
      <c r="LMC1" s="288"/>
      <c r="LMD1" s="288"/>
      <c r="LME1" s="288"/>
      <c r="LMF1" s="288"/>
      <c r="LMG1" s="288"/>
      <c r="LMH1" s="288"/>
      <c r="LMI1" s="288"/>
      <c r="LMJ1" s="288"/>
      <c r="LMK1" s="288"/>
      <c r="LML1" s="288"/>
      <c r="LMM1" s="288"/>
      <c r="LMN1" s="288"/>
      <c r="LMO1" s="288"/>
      <c r="LMP1" s="288"/>
      <c r="LMQ1" s="288"/>
      <c r="LMR1" s="288"/>
      <c r="LMS1" s="288"/>
      <c r="LMT1" s="288"/>
      <c r="LMU1" s="288"/>
      <c r="LMV1" s="288"/>
      <c r="LMW1" s="288"/>
      <c r="LMX1" s="288"/>
      <c r="LMY1" s="288"/>
      <c r="LMZ1" s="288"/>
      <c r="LNA1" s="288"/>
      <c r="LNB1" s="288"/>
      <c r="LNC1" s="288"/>
      <c r="LND1" s="288"/>
      <c r="LNE1" s="288"/>
      <c r="LNF1" s="288"/>
      <c r="LNG1" s="288"/>
      <c r="LNH1" s="288"/>
      <c r="LNI1" s="288"/>
      <c r="LNJ1" s="288"/>
      <c r="LNK1" s="288"/>
      <c r="LNL1" s="288"/>
      <c r="LNM1" s="288"/>
      <c r="LNN1" s="288"/>
      <c r="LNO1" s="288"/>
      <c r="LNP1" s="288"/>
      <c r="LNQ1" s="288"/>
      <c r="LNR1" s="288"/>
      <c r="LNS1" s="288"/>
      <c r="LNT1" s="288"/>
      <c r="LNU1" s="288"/>
      <c r="LNV1" s="288"/>
      <c r="LNW1" s="288"/>
      <c r="LNX1" s="288"/>
      <c r="LNY1" s="288"/>
      <c r="LNZ1" s="288"/>
      <c r="LOA1" s="288"/>
      <c r="LOB1" s="288"/>
      <c r="LOC1" s="288"/>
      <c r="LOD1" s="288"/>
      <c r="LOE1" s="288"/>
      <c r="LOF1" s="288"/>
      <c r="LOG1" s="288"/>
      <c r="LOH1" s="288"/>
      <c r="LOI1" s="288"/>
      <c r="LOJ1" s="288"/>
      <c r="LOK1" s="288"/>
      <c r="LOL1" s="288"/>
      <c r="LOM1" s="288"/>
      <c r="LON1" s="288"/>
      <c r="LOO1" s="288"/>
      <c r="LOP1" s="288"/>
      <c r="LOQ1" s="288"/>
      <c r="LOR1" s="288"/>
      <c r="LOS1" s="288"/>
      <c r="LOT1" s="288"/>
      <c r="LOU1" s="288"/>
      <c r="LOV1" s="288"/>
      <c r="LOW1" s="288"/>
      <c r="LOX1" s="288"/>
      <c r="LOY1" s="288"/>
      <c r="LOZ1" s="288"/>
      <c r="LPA1" s="288"/>
      <c r="LPB1" s="288"/>
      <c r="LPC1" s="288"/>
      <c r="LPD1" s="288"/>
      <c r="LPE1" s="288"/>
      <c r="LPF1" s="288"/>
      <c r="LPG1" s="288"/>
      <c r="LPH1" s="288"/>
      <c r="LPI1" s="288"/>
      <c r="LPJ1" s="288"/>
      <c r="LPK1" s="288"/>
      <c r="LPL1" s="288"/>
      <c r="LPM1" s="288"/>
      <c r="LPN1" s="288"/>
      <c r="LPO1" s="288"/>
      <c r="LPP1" s="288"/>
      <c r="LPQ1" s="288"/>
      <c r="LPR1" s="288"/>
      <c r="LPS1" s="288"/>
      <c r="LPT1" s="288"/>
      <c r="LPU1" s="288"/>
      <c r="LPV1" s="288"/>
      <c r="LPW1" s="288"/>
      <c r="LPX1" s="288"/>
      <c r="LPY1" s="288"/>
      <c r="LPZ1" s="288"/>
      <c r="LQA1" s="288"/>
      <c r="LQB1" s="288"/>
      <c r="LQC1" s="288"/>
      <c r="LQD1" s="288"/>
      <c r="LQE1" s="288"/>
      <c r="LQF1" s="288"/>
      <c r="LQG1" s="288"/>
      <c r="LQH1" s="288"/>
      <c r="LQI1" s="288"/>
      <c r="LQJ1" s="288"/>
      <c r="LQK1" s="288"/>
      <c r="LQL1" s="288"/>
      <c r="LQM1" s="288"/>
      <c r="LQN1" s="288"/>
      <c r="LQO1" s="288"/>
      <c r="LQP1" s="288"/>
      <c r="LQQ1" s="288"/>
      <c r="LQR1" s="288"/>
      <c r="LQS1" s="288"/>
      <c r="LQT1" s="288"/>
      <c r="LQU1" s="288"/>
      <c r="LQV1" s="288"/>
      <c r="LQW1" s="288"/>
      <c r="LQX1" s="288"/>
      <c r="LQY1" s="288"/>
      <c r="LQZ1" s="288"/>
      <c r="LRA1" s="288"/>
      <c r="LRB1" s="288"/>
      <c r="LRC1" s="288"/>
      <c r="LRD1" s="288"/>
      <c r="LRE1" s="288"/>
      <c r="LRF1" s="288"/>
      <c r="LRG1" s="288"/>
      <c r="LRH1" s="288"/>
      <c r="LRI1" s="288"/>
      <c r="LRJ1" s="288"/>
      <c r="LRK1" s="288"/>
      <c r="LRL1" s="288"/>
      <c r="LRM1" s="288"/>
      <c r="LRN1" s="288"/>
      <c r="LRO1" s="288"/>
      <c r="LRP1" s="288"/>
      <c r="LRQ1" s="288"/>
      <c r="LRR1" s="288"/>
      <c r="LRS1" s="288"/>
      <c r="LRT1" s="288"/>
      <c r="LRU1" s="288"/>
      <c r="LRV1" s="288"/>
      <c r="LRW1" s="288"/>
      <c r="LRX1" s="288"/>
      <c r="LRY1" s="288"/>
      <c r="LRZ1" s="288"/>
      <c r="LSA1" s="288"/>
      <c r="LSB1" s="288"/>
      <c r="LSC1" s="288"/>
      <c r="LSD1" s="288"/>
      <c r="LSE1" s="288"/>
      <c r="LSF1" s="288"/>
      <c r="LSG1" s="288"/>
      <c r="LSH1" s="288"/>
      <c r="LSI1" s="288"/>
      <c r="LSJ1" s="288"/>
      <c r="LSK1" s="288"/>
      <c r="LSL1" s="288"/>
      <c r="LSM1" s="288"/>
      <c r="LSN1" s="288"/>
      <c r="LSO1" s="288"/>
      <c r="LSP1" s="288"/>
      <c r="LSQ1" s="288"/>
      <c r="LSR1" s="288"/>
      <c r="LSS1" s="288"/>
      <c r="LST1" s="288"/>
      <c r="LSU1" s="288"/>
      <c r="LSV1" s="288"/>
      <c r="LSW1" s="288"/>
      <c r="LSX1" s="288"/>
      <c r="LSY1" s="288"/>
      <c r="LSZ1" s="288"/>
      <c r="LTA1" s="288"/>
      <c r="LTB1" s="288"/>
      <c r="LTC1" s="288"/>
      <c r="LTD1" s="288"/>
      <c r="LTE1" s="288"/>
      <c r="LTF1" s="288"/>
      <c r="LTG1" s="288"/>
      <c r="LTH1" s="288"/>
      <c r="LTI1" s="288"/>
      <c r="LTJ1" s="288"/>
      <c r="LTK1" s="288"/>
      <c r="LTL1" s="288"/>
      <c r="LTM1" s="288"/>
      <c r="LTN1" s="288"/>
      <c r="LTO1" s="288"/>
      <c r="LTP1" s="288"/>
      <c r="LTQ1" s="288"/>
      <c r="LTR1" s="288"/>
      <c r="LTS1" s="288"/>
      <c r="LTT1" s="288"/>
      <c r="LTU1" s="288"/>
      <c r="LTV1" s="288"/>
      <c r="LTW1" s="288"/>
      <c r="LTX1" s="288"/>
      <c r="LTY1" s="288"/>
      <c r="LTZ1" s="288"/>
      <c r="LUA1" s="288"/>
      <c r="LUB1" s="288"/>
      <c r="LUC1" s="288"/>
      <c r="LUD1" s="288"/>
      <c r="LUE1" s="288"/>
      <c r="LUF1" s="288"/>
      <c r="LUG1" s="288"/>
      <c r="LUH1" s="288"/>
      <c r="LUI1" s="288"/>
      <c r="LUJ1" s="288"/>
      <c r="LUK1" s="288"/>
      <c r="LUL1" s="288"/>
      <c r="LUM1" s="288"/>
      <c r="LUN1" s="288"/>
      <c r="LUO1" s="288"/>
      <c r="LUP1" s="288"/>
      <c r="LUQ1" s="288"/>
      <c r="LUR1" s="288"/>
      <c r="LUS1" s="288"/>
      <c r="LUT1" s="288"/>
      <c r="LUU1" s="288"/>
      <c r="LUV1" s="288"/>
      <c r="LUW1" s="288"/>
      <c r="LUX1" s="288"/>
      <c r="LUY1" s="288"/>
      <c r="LUZ1" s="288"/>
      <c r="LVA1" s="288"/>
      <c r="LVB1" s="288"/>
      <c r="LVC1" s="288"/>
      <c r="LVD1" s="288"/>
      <c r="LVE1" s="288"/>
      <c r="LVF1" s="288"/>
      <c r="LVG1" s="288"/>
      <c r="LVH1" s="288"/>
      <c r="LVI1" s="288"/>
      <c r="LVJ1" s="288"/>
      <c r="LVK1" s="288"/>
      <c r="LVL1" s="288"/>
      <c r="LVM1" s="288"/>
      <c r="LVN1" s="288"/>
      <c r="LVO1" s="288"/>
      <c r="LVP1" s="288"/>
      <c r="LVQ1" s="288"/>
      <c r="LVR1" s="288"/>
      <c r="LVS1" s="288"/>
      <c r="LVT1" s="288"/>
      <c r="LVU1" s="288"/>
      <c r="LVV1" s="288"/>
      <c r="LVW1" s="288"/>
      <c r="LVX1" s="288"/>
      <c r="LVY1" s="288"/>
      <c r="LVZ1" s="288"/>
      <c r="LWA1" s="288"/>
      <c r="LWB1" s="288"/>
      <c r="LWC1" s="288"/>
      <c r="LWD1" s="288"/>
      <c r="LWE1" s="288"/>
      <c r="LWF1" s="288"/>
      <c r="LWG1" s="288"/>
      <c r="LWH1" s="288"/>
      <c r="LWI1" s="288"/>
      <c r="LWJ1" s="288"/>
      <c r="LWK1" s="288"/>
      <c r="LWL1" s="288"/>
      <c r="LWM1" s="288"/>
      <c r="LWN1" s="288"/>
      <c r="LWO1" s="288"/>
      <c r="LWP1" s="288"/>
      <c r="LWQ1" s="288"/>
      <c r="LWR1" s="288"/>
      <c r="LWS1" s="288"/>
      <c r="LWT1" s="288"/>
      <c r="LWU1" s="288"/>
      <c r="LWV1" s="288"/>
      <c r="LWW1" s="288"/>
      <c r="LWX1" s="288"/>
      <c r="LWY1" s="288"/>
      <c r="LWZ1" s="288"/>
      <c r="LXA1" s="288"/>
      <c r="LXB1" s="288"/>
      <c r="LXC1" s="288"/>
      <c r="LXD1" s="288"/>
      <c r="LXE1" s="288"/>
      <c r="LXF1" s="288"/>
      <c r="LXG1" s="288"/>
      <c r="LXH1" s="288"/>
      <c r="LXI1" s="288"/>
      <c r="LXJ1" s="288"/>
      <c r="LXK1" s="288"/>
      <c r="LXL1" s="288"/>
      <c r="LXM1" s="288"/>
      <c r="LXN1" s="288"/>
      <c r="LXO1" s="288"/>
      <c r="LXP1" s="288"/>
      <c r="LXQ1" s="288"/>
      <c r="LXR1" s="288"/>
      <c r="LXS1" s="288"/>
      <c r="LXT1" s="288"/>
      <c r="LXU1" s="288"/>
      <c r="LXV1" s="288"/>
      <c r="LXW1" s="288"/>
      <c r="LXX1" s="288"/>
      <c r="LXY1" s="288"/>
      <c r="LXZ1" s="288"/>
      <c r="LYA1" s="288"/>
      <c r="LYB1" s="288"/>
      <c r="LYC1" s="288"/>
      <c r="LYD1" s="288"/>
      <c r="LYE1" s="288"/>
      <c r="LYF1" s="288"/>
      <c r="LYG1" s="288"/>
      <c r="LYH1" s="288"/>
      <c r="LYI1" s="288"/>
      <c r="LYJ1" s="288"/>
      <c r="LYK1" s="288"/>
      <c r="LYL1" s="288"/>
      <c r="LYM1" s="288"/>
      <c r="LYN1" s="288"/>
      <c r="LYO1" s="288"/>
      <c r="LYP1" s="288"/>
      <c r="LYQ1" s="288"/>
      <c r="LYR1" s="288"/>
      <c r="LYS1" s="288"/>
      <c r="LYT1" s="288"/>
      <c r="LYU1" s="288"/>
      <c r="LYV1" s="288"/>
      <c r="LYW1" s="288"/>
      <c r="LYX1" s="288"/>
      <c r="LYY1" s="288"/>
      <c r="LYZ1" s="288"/>
      <c r="LZA1" s="288"/>
      <c r="LZB1" s="288"/>
      <c r="LZC1" s="288"/>
      <c r="LZD1" s="288"/>
      <c r="LZE1" s="288"/>
      <c r="LZF1" s="288"/>
      <c r="LZG1" s="288"/>
      <c r="LZH1" s="288"/>
      <c r="LZI1" s="288"/>
      <c r="LZJ1" s="288"/>
      <c r="LZK1" s="288"/>
      <c r="LZL1" s="288"/>
      <c r="LZM1" s="288"/>
      <c r="LZN1" s="288"/>
      <c r="LZO1" s="288"/>
      <c r="LZP1" s="288"/>
      <c r="LZQ1" s="288"/>
      <c r="LZR1" s="288"/>
      <c r="LZS1" s="288"/>
      <c r="LZT1" s="288"/>
      <c r="LZU1" s="288"/>
      <c r="LZV1" s="288"/>
      <c r="LZW1" s="288"/>
      <c r="LZX1" s="288"/>
      <c r="LZY1" s="288"/>
      <c r="LZZ1" s="288"/>
      <c r="MAA1" s="288"/>
      <c r="MAB1" s="288"/>
      <c r="MAC1" s="288"/>
      <c r="MAD1" s="288"/>
      <c r="MAE1" s="288"/>
      <c r="MAF1" s="288"/>
      <c r="MAG1" s="288"/>
      <c r="MAH1" s="288"/>
      <c r="MAI1" s="288"/>
      <c r="MAJ1" s="288"/>
      <c r="MAK1" s="288"/>
      <c r="MAL1" s="288"/>
      <c r="MAM1" s="288"/>
      <c r="MAN1" s="288"/>
      <c r="MAO1" s="288"/>
      <c r="MAP1" s="288"/>
      <c r="MAQ1" s="288"/>
      <c r="MAR1" s="288"/>
      <c r="MAS1" s="288"/>
      <c r="MAT1" s="288"/>
      <c r="MAU1" s="288"/>
      <c r="MAV1" s="288"/>
      <c r="MAW1" s="288"/>
      <c r="MAX1" s="288"/>
      <c r="MAY1" s="288"/>
      <c r="MAZ1" s="288"/>
      <c r="MBA1" s="288"/>
      <c r="MBB1" s="288"/>
      <c r="MBC1" s="288"/>
      <c r="MBD1" s="288"/>
      <c r="MBE1" s="288"/>
      <c r="MBF1" s="288"/>
      <c r="MBG1" s="288"/>
      <c r="MBH1" s="288"/>
      <c r="MBI1" s="288"/>
      <c r="MBJ1" s="288"/>
      <c r="MBK1" s="288"/>
      <c r="MBL1" s="288"/>
      <c r="MBM1" s="288"/>
      <c r="MBN1" s="288"/>
      <c r="MBO1" s="288"/>
      <c r="MBP1" s="288"/>
      <c r="MBQ1" s="288"/>
      <c r="MBR1" s="288"/>
      <c r="MBS1" s="288"/>
      <c r="MBT1" s="288"/>
      <c r="MBU1" s="288"/>
      <c r="MBV1" s="288"/>
      <c r="MBW1" s="288"/>
      <c r="MBX1" s="288"/>
      <c r="MBY1" s="288"/>
      <c r="MBZ1" s="288"/>
      <c r="MCA1" s="288"/>
      <c r="MCB1" s="288"/>
      <c r="MCC1" s="288"/>
      <c r="MCD1" s="288"/>
      <c r="MCE1" s="288"/>
      <c r="MCF1" s="288"/>
      <c r="MCG1" s="288"/>
      <c r="MCH1" s="288"/>
      <c r="MCI1" s="288"/>
      <c r="MCJ1" s="288"/>
      <c r="MCK1" s="288"/>
      <c r="MCL1" s="288"/>
      <c r="MCM1" s="288"/>
      <c r="MCN1" s="288"/>
      <c r="MCO1" s="288"/>
      <c r="MCP1" s="288"/>
      <c r="MCQ1" s="288"/>
      <c r="MCR1" s="288"/>
      <c r="MCS1" s="288"/>
      <c r="MCT1" s="288"/>
      <c r="MCU1" s="288"/>
      <c r="MCV1" s="288"/>
      <c r="MCW1" s="288"/>
      <c r="MCX1" s="288"/>
      <c r="MCY1" s="288"/>
      <c r="MCZ1" s="288"/>
      <c r="MDA1" s="288"/>
      <c r="MDB1" s="288"/>
      <c r="MDC1" s="288"/>
      <c r="MDD1" s="288"/>
      <c r="MDE1" s="288"/>
      <c r="MDF1" s="288"/>
      <c r="MDG1" s="288"/>
      <c r="MDH1" s="288"/>
      <c r="MDI1" s="288"/>
      <c r="MDJ1" s="288"/>
      <c r="MDK1" s="288"/>
      <c r="MDL1" s="288"/>
      <c r="MDM1" s="288"/>
      <c r="MDN1" s="288"/>
      <c r="MDO1" s="288"/>
      <c r="MDP1" s="288"/>
      <c r="MDQ1" s="288"/>
      <c r="MDR1" s="288"/>
      <c r="MDS1" s="288"/>
      <c r="MDT1" s="288"/>
      <c r="MDU1" s="288"/>
      <c r="MDV1" s="288"/>
      <c r="MDW1" s="288"/>
      <c r="MDX1" s="288"/>
      <c r="MDY1" s="288"/>
      <c r="MDZ1" s="288"/>
      <c r="MEA1" s="288"/>
      <c r="MEB1" s="288"/>
      <c r="MEC1" s="288"/>
      <c r="MED1" s="288"/>
      <c r="MEE1" s="288"/>
      <c r="MEF1" s="288"/>
      <c r="MEG1" s="288"/>
      <c r="MEH1" s="288"/>
      <c r="MEI1" s="288"/>
      <c r="MEJ1" s="288"/>
      <c r="MEK1" s="288"/>
      <c r="MEL1" s="288"/>
      <c r="MEM1" s="288"/>
      <c r="MEN1" s="288"/>
      <c r="MEO1" s="288"/>
      <c r="MEP1" s="288"/>
      <c r="MEQ1" s="288"/>
      <c r="MER1" s="288"/>
      <c r="MES1" s="288"/>
      <c r="MET1" s="288"/>
      <c r="MEU1" s="288"/>
      <c r="MEV1" s="288"/>
      <c r="MEW1" s="288"/>
      <c r="MEX1" s="288"/>
      <c r="MEY1" s="288"/>
      <c r="MEZ1" s="288"/>
      <c r="MFA1" s="288"/>
      <c r="MFB1" s="288"/>
      <c r="MFC1" s="288"/>
      <c r="MFD1" s="288"/>
      <c r="MFE1" s="288"/>
      <c r="MFF1" s="288"/>
      <c r="MFG1" s="288"/>
      <c r="MFH1" s="288"/>
      <c r="MFI1" s="288"/>
      <c r="MFJ1" s="288"/>
      <c r="MFK1" s="288"/>
      <c r="MFL1" s="288"/>
      <c r="MFM1" s="288"/>
      <c r="MFN1" s="288"/>
      <c r="MFO1" s="288"/>
      <c r="MFP1" s="288"/>
      <c r="MFQ1" s="288"/>
      <c r="MFR1" s="288"/>
      <c r="MFS1" s="288"/>
      <c r="MFT1" s="288"/>
      <c r="MFU1" s="288"/>
      <c r="MFV1" s="288"/>
      <c r="MFW1" s="288"/>
      <c r="MFX1" s="288"/>
      <c r="MFY1" s="288"/>
      <c r="MFZ1" s="288"/>
      <c r="MGA1" s="288"/>
      <c r="MGB1" s="288"/>
      <c r="MGC1" s="288"/>
      <c r="MGD1" s="288"/>
      <c r="MGE1" s="288"/>
      <c r="MGF1" s="288"/>
      <c r="MGG1" s="288"/>
      <c r="MGH1" s="288"/>
      <c r="MGI1" s="288"/>
      <c r="MGJ1" s="288"/>
      <c r="MGK1" s="288"/>
      <c r="MGL1" s="288"/>
      <c r="MGM1" s="288"/>
      <c r="MGN1" s="288"/>
      <c r="MGO1" s="288"/>
      <c r="MGP1" s="288"/>
      <c r="MGQ1" s="288"/>
      <c r="MGR1" s="288"/>
      <c r="MGS1" s="288"/>
      <c r="MGT1" s="288"/>
      <c r="MGU1" s="288"/>
      <c r="MGV1" s="288"/>
      <c r="MGW1" s="288"/>
      <c r="MGX1" s="288"/>
      <c r="MGY1" s="288"/>
      <c r="MGZ1" s="288"/>
      <c r="MHA1" s="288"/>
      <c r="MHB1" s="288"/>
      <c r="MHC1" s="288"/>
      <c r="MHD1" s="288"/>
      <c r="MHE1" s="288"/>
      <c r="MHF1" s="288"/>
      <c r="MHG1" s="288"/>
      <c r="MHH1" s="288"/>
      <c r="MHI1" s="288"/>
      <c r="MHJ1" s="288"/>
      <c r="MHK1" s="288"/>
      <c r="MHL1" s="288"/>
      <c r="MHM1" s="288"/>
      <c r="MHN1" s="288"/>
      <c r="MHO1" s="288"/>
      <c r="MHP1" s="288"/>
      <c r="MHQ1" s="288"/>
      <c r="MHR1" s="288"/>
      <c r="MHS1" s="288"/>
      <c r="MHT1" s="288"/>
      <c r="MHU1" s="288"/>
      <c r="MHV1" s="288"/>
      <c r="MHW1" s="288"/>
      <c r="MHX1" s="288"/>
      <c r="MHY1" s="288"/>
      <c r="MHZ1" s="288"/>
      <c r="MIA1" s="288"/>
      <c r="MIB1" s="288"/>
      <c r="MIC1" s="288"/>
      <c r="MID1" s="288"/>
      <c r="MIE1" s="288"/>
      <c r="MIF1" s="288"/>
      <c r="MIG1" s="288"/>
      <c r="MIH1" s="288"/>
      <c r="MII1" s="288"/>
      <c r="MIJ1" s="288"/>
      <c r="MIK1" s="288"/>
      <c r="MIL1" s="288"/>
      <c r="MIM1" s="288"/>
      <c r="MIN1" s="288"/>
      <c r="MIO1" s="288"/>
      <c r="MIP1" s="288"/>
      <c r="MIQ1" s="288"/>
      <c r="MIR1" s="288"/>
      <c r="MIS1" s="288"/>
      <c r="MIT1" s="288"/>
      <c r="MIU1" s="288"/>
      <c r="MIV1" s="288"/>
      <c r="MIW1" s="288"/>
      <c r="MIX1" s="288"/>
      <c r="MIY1" s="288"/>
      <c r="MIZ1" s="288"/>
      <c r="MJA1" s="288"/>
      <c r="MJB1" s="288"/>
      <c r="MJC1" s="288"/>
      <c r="MJD1" s="288"/>
      <c r="MJE1" s="288"/>
      <c r="MJF1" s="288"/>
      <c r="MJG1" s="288"/>
      <c r="MJH1" s="288"/>
      <c r="MJI1" s="288"/>
      <c r="MJJ1" s="288"/>
      <c r="MJK1" s="288"/>
      <c r="MJL1" s="288"/>
      <c r="MJM1" s="288"/>
      <c r="MJN1" s="288"/>
      <c r="MJO1" s="288"/>
      <c r="MJP1" s="288"/>
      <c r="MJQ1" s="288"/>
      <c r="MJR1" s="288"/>
      <c r="MJS1" s="288"/>
      <c r="MJT1" s="288"/>
      <c r="MJU1" s="288"/>
      <c r="MJV1" s="288"/>
      <c r="MJW1" s="288"/>
      <c r="MJX1" s="288"/>
      <c r="MJY1" s="288"/>
      <c r="MJZ1" s="288"/>
      <c r="MKA1" s="288"/>
      <c r="MKB1" s="288"/>
      <c r="MKC1" s="288"/>
      <c r="MKD1" s="288"/>
      <c r="MKE1" s="288"/>
      <c r="MKF1" s="288"/>
      <c r="MKG1" s="288"/>
      <c r="MKH1" s="288"/>
      <c r="MKI1" s="288"/>
      <c r="MKJ1" s="288"/>
      <c r="MKK1" s="288"/>
      <c r="MKL1" s="288"/>
      <c r="MKM1" s="288"/>
      <c r="MKN1" s="288"/>
      <c r="MKO1" s="288"/>
      <c r="MKP1" s="288"/>
      <c r="MKQ1" s="288"/>
      <c r="MKR1" s="288"/>
      <c r="MKS1" s="288"/>
      <c r="MKT1" s="288"/>
      <c r="MKU1" s="288"/>
      <c r="MKV1" s="288"/>
      <c r="MKW1" s="288"/>
      <c r="MKX1" s="288"/>
      <c r="MKY1" s="288"/>
      <c r="MKZ1" s="288"/>
      <c r="MLA1" s="288"/>
      <c r="MLB1" s="288"/>
      <c r="MLC1" s="288"/>
      <c r="MLD1" s="288"/>
      <c r="MLE1" s="288"/>
      <c r="MLF1" s="288"/>
      <c r="MLG1" s="288"/>
      <c r="MLH1" s="288"/>
      <c r="MLI1" s="288"/>
      <c r="MLJ1" s="288"/>
      <c r="MLK1" s="288"/>
      <c r="MLL1" s="288"/>
      <c r="MLM1" s="288"/>
      <c r="MLN1" s="288"/>
      <c r="MLO1" s="288"/>
      <c r="MLP1" s="288"/>
      <c r="MLQ1" s="288"/>
      <c r="MLR1" s="288"/>
      <c r="MLS1" s="288"/>
      <c r="MLT1" s="288"/>
      <c r="MLU1" s="288"/>
      <c r="MLV1" s="288"/>
      <c r="MLW1" s="288"/>
      <c r="MLX1" s="288"/>
      <c r="MLY1" s="288"/>
      <c r="MLZ1" s="288"/>
      <c r="MMA1" s="288"/>
      <c r="MMB1" s="288"/>
      <c r="MMC1" s="288"/>
      <c r="MMD1" s="288"/>
      <c r="MME1" s="288"/>
      <c r="MMF1" s="288"/>
      <c r="MMG1" s="288"/>
      <c r="MMH1" s="288"/>
      <c r="MMI1" s="288"/>
      <c r="MMJ1" s="288"/>
      <c r="MMK1" s="288"/>
      <c r="MML1" s="288"/>
      <c r="MMM1" s="288"/>
      <c r="MMN1" s="288"/>
      <c r="MMO1" s="288"/>
      <c r="MMP1" s="288"/>
      <c r="MMQ1" s="288"/>
      <c r="MMR1" s="288"/>
      <c r="MMS1" s="288"/>
      <c r="MMT1" s="288"/>
      <c r="MMU1" s="288"/>
      <c r="MMV1" s="288"/>
      <c r="MMW1" s="288"/>
      <c r="MMX1" s="288"/>
      <c r="MMY1" s="288"/>
      <c r="MMZ1" s="288"/>
      <c r="MNA1" s="288"/>
      <c r="MNB1" s="288"/>
      <c r="MNC1" s="288"/>
      <c r="MND1" s="288"/>
      <c r="MNE1" s="288"/>
      <c r="MNF1" s="288"/>
      <c r="MNG1" s="288"/>
      <c r="MNH1" s="288"/>
      <c r="MNI1" s="288"/>
      <c r="MNJ1" s="288"/>
      <c r="MNK1" s="288"/>
      <c r="MNL1" s="288"/>
      <c r="MNM1" s="288"/>
      <c r="MNN1" s="288"/>
      <c r="MNO1" s="288"/>
      <c r="MNP1" s="288"/>
      <c r="MNQ1" s="288"/>
      <c r="MNR1" s="288"/>
      <c r="MNS1" s="288"/>
      <c r="MNT1" s="288"/>
      <c r="MNU1" s="288"/>
      <c r="MNV1" s="288"/>
      <c r="MNW1" s="288"/>
      <c r="MNX1" s="288"/>
      <c r="MNY1" s="288"/>
      <c r="MNZ1" s="288"/>
      <c r="MOA1" s="288"/>
      <c r="MOB1" s="288"/>
      <c r="MOC1" s="288"/>
      <c r="MOD1" s="288"/>
      <c r="MOE1" s="288"/>
      <c r="MOF1" s="288"/>
      <c r="MOG1" s="288"/>
      <c r="MOH1" s="288"/>
      <c r="MOI1" s="288"/>
      <c r="MOJ1" s="288"/>
      <c r="MOK1" s="288"/>
      <c r="MOL1" s="288"/>
      <c r="MOM1" s="288"/>
      <c r="MON1" s="288"/>
      <c r="MOO1" s="288"/>
      <c r="MOP1" s="288"/>
      <c r="MOQ1" s="288"/>
      <c r="MOR1" s="288"/>
      <c r="MOS1" s="288"/>
      <c r="MOT1" s="288"/>
      <c r="MOU1" s="288"/>
      <c r="MOV1" s="288"/>
      <c r="MOW1" s="288"/>
      <c r="MOX1" s="288"/>
      <c r="MOY1" s="288"/>
      <c r="MOZ1" s="288"/>
      <c r="MPA1" s="288"/>
      <c r="MPB1" s="288"/>
      <c r="MPC1" s="288"/>
      <c r="MPD1" s="288"/>
      <c r="MPE1" s="288"/>
      <c r="MPF1" s="288"/>
      <c r="MPG1" s="288"/>
      <c r="MPH1" s="288"/>
      <c r="MPI1" s="288"/>
      <c r="MPJ1" s="288"/>
      <c r="MPK1" s="288"/>
      <c r="MPL1" s="288"/>
      <c r="MPM1" s="288"/>
      <c r="MPN1" s="288"/>
      <c r="MPO1" s="288"/>
      <c r="MPP1" s="288"/>
      <c r="MPQ1" s="288"/>
      <c r="MPR1" s="288"/>
      <c r="MPS1" s="288"/>
      <c r="MPT1" s="288"/>
      <c r="MPU1" s="288"/>
      <c r="MPV1" s="288"/>
      <c r="MPW1" s="288"/>
      <c r="MPX1" s="288"/>
      <c r="MPY1" s="288"/>
      <c r="MPZ1" s="288"/>
      <c r="MQA1" s="288"/>
      <c r="MQB1" s="288"/>
      <c r="MQC1" s="288"/>
      <c r="MQD1" s="288"/>
      <c r="MQE1" s="288"/>
      <c r="MQF1" s="288"/>
      <c r="MQG1" s="288"/>
      <c r="MQH1" s="288"/>
      <c r="MQI1" s="288"/>
      <c r="MQJ1" s="288"/>
      <c r="MQK1" s="288"/>
      <c r="MQL1" s="288"/>
      <c r="MQM1" s="288"/>
      <c r="MQN1" s="288"/>
      <c r="MQO1" s="288"/>
      <c r="MQP1" s="288"/>
      <c r="MQQ1" s="288"/>
      <c r="MQR1" s="288"/>
      <c r="MQS1" s="288"/>
      <c r="MQT1" s="288"/>
      <c r="MQU1" s="288"/>
      <c r="MQV1" s="288"/>
      <c r="MQW1" s="288"/>
      <c r="MQX1" s="288"/>
      <c r="MQY1" s="288"/>
      <c r="MQZ1" s="288"/>
      <c r="MRA1" s="288"/>
      <c r="MRB1" s="288"/>
      <c r="MRC1" s="288"/>
      <c r="MRD1" s="288"/>
      <c r="MRE1" s="288"/>
      <c r="MRF1" s="288"/>
      <c r="MRG1" s="288"/>
      <c r="MRH1" s="288"/>
      <c r="MRI1" s="288"/>
      <c r="MRJ1" s="288"/>
      <c r="MRK1" s="288"/>
      <c r="MRL1" s="288"/>
      <c r="MRM1" s="288"/>
      <c r="MRN1" s="288"/>
      <c r="MRO1" s="288"/>
      <c r="MRP1" s="288"/>
      <c r="MRQ1" s="288"/>
      <c r="MRR1" s="288"/>
      <c r="MRS1" s="288"/>
      <c r="MRT1" s="288"/>
      <c r="MRU1" s="288"/>
      <c r="MRV1" s="288"/>
      <c r="MRW1" s="288"/>
      <c r="MRX1" s="288"/>
      <c r="MRY1" s="288"/>
      <c r="MRZ1" s="288"/>
      <c r="MSA1" s="288"/>
      <c r="MSB1" s="288"/>
      <c r="MSC1" s="288"/>
      <c r="MSD1" s="288"/>
      <c r="MSE1" s="288"/>
      <c r="MSF1" s="288"/>
      <c r="MSG1" s="288"/>
      <c r="MSH1" s="288"/>
      <c r="MSI1" s="288"/>
      <c r="MSJ1" s="288"/>
      <c r="MSK1" s="288"/>
      <c r="MSL1" s="288"/>
      <c r="MSM1" s="288"/>
      <c r="MSN1" s="288"/>
      <c r="MSO1" s="288"/>
      <c r="MSP1" s="288"/>
      <c r="MSQ1" s="288"/>
      <c r="MSR1" s="288"/>
      <c r="MSS1" s="288"/>
      <c r="MST1" s="288"/>
      <c r="MSU1" s="288"/>
      <c r="MSV1" s="288"/>
      <c r="MSW1" s="288"/>
      <c r="MSX1" s="288"/>
      <c r="MSY1" s="288"/>
      <c r="MSZ1" s="288"/>
      <c r="MTA1" s="288"/>
      <c r="MTB1" s="288"/>
      <c r="MTC1" s="288"/>
      <c r="MTD1" s="288"/>
      <c r="MTE1" s="288"/>
      <c r="MTF1" s="288"/>
      <c r="MTG1" s="288"/>
      <c r="MTH1" s="288"/>
      <c r="MTI1" s="288"/>
      <c r="MTJ1" s="288"/>
      <c r="MTK1" s="288"/>
      <c r="MTL1" s="288"/>
      <c r="MTM1" s="288"/>
      <c r="MTN1" s="288"/>
      <c r="MTO1" s="288"/>
      <c r="MTP1" s="288"/>
      <c r="MTQ1" s="288"/>
      <c r="MTR1" s="288"/>
      <c r="MTS1" s="288"/>
      <c r="MTT1" s="288"/>
      <c r="MTU1" s="288"/>
      <c r="MTV1" s="288"/>
      <c r="MTW1" s="288"/>
      <c r="MTX1" s="288"/>
      <c r="MTY1" s="288"/>
      <c r="MTZ1" s="288"/>
      <c r="MUA1" s="288"/>
      <c r="MUB1" s="288"/>
      <c r="MUC1" s="288"/>
      <c r="MUD1" s="288"/>
      <c r="MUE1" s="288"/>
      <c r="MUF1" s="288"/>
      <c r="MUG1" s="288"/>
      <c r="MUH1" s="288"/>
      <c r="MUI1" s="288"/>
      <c r="MUJ1" s="288"/>
      <c r="MUK1" s="288"/>
      <c r="MUL1" s="288"/>
      <c r="MUM1" s="288"/>
      <c r="MUN1" s="288"/>
      <c r="MUO1" s="288"/>
      <c r="MUP1" s="288"/>
      <c r="MUQ1" s="288"/>
      <c r="MUR1" s="288"/>
      <c r="MUS1" s="288"/>
      <c r="MUT1" s="288"/>
      <c r="MUU1" s="288"/>
      <c r="MUV1" s="288"/>
      <c r="MUW1" s="288"/>
      <c r="MUX1" s="288"/>
      <c r="MUY1" s="288"/>
      <c r="MUZ1" s="288"/>
      <c r="MVA1" s="288"/>
      <c r="MVB1" s="288"/>
      <c r="MVC1" s="288"/>
      <c r="MVD1" s="288"/>
      <c r="MVE1" s="288"/>
      <c r="MVF1" s="288"/>
      <c r="MVG1" s="288"/>
      <c r="MVH1" s="288"/>
      <c r="MVI1" s="288"/>
      <c r="MVJ1" s="288"/>
      <c r="MVK1" s="288"/>
      <c r="MVL1" s="288"/>
      <c r="MVM1" s="288"/>
      <c r="MVN1" s="288"/>
      <c r="MVO1" s="288"/>
      <c r="MVP1" s="288"/>
      <c r="MVQ1" s="288"/>
      <c r="MVR1" s="288"/>
      <c r="MVS1" s="288"/>
      <c r="MVT1" s="288"/>
      <c r="MVU1" s="288"/>
      <c r="MVV1" s="288"/>
      <c r="MVW1" s="288"/>
      <c r="MVX1" s="288"/>
      <c r="MVY1" s="288"/>
      <c r="MVZ1" s="288"/>
      <c r="MWA1" s="288"/>
      <c r="MWB1" s="288"/>
      <c r="MWC1" s="288"/>
      <c r="MWD1" s="288"/>
      <c r="MWE1" s="288"/>
      <c r="MWF1" s="288"/>
      <c r="MWG1" s="288"/>
      <c r="MWH1" s="288"/>
      <c r="MWI1" s="288"/>
      <c r="MWJ1" s="288"/>
      <c r="MWK1" s="288"/>
      <c r="MWL1" s="288"/>
      <c r="MWM1" s="288"/>
      <c r="MWN1" s="288"/>
      <c r="MWO1" s="288"/>
      <c r="MWP1" s="288"/>
      <c r="MWQ1" s="288"/>
      <c r="MWR1" s="288"/>
      <c r="MWS1" s="288"/>
      <c r="MWT1" s="288"/>
      <c r="MWU1" s="288"/>
      <c r="MWV1" s="288"/>
      <c r="MWW1" s="288"/>
      <c r="MWX1" s="288"/>
      <c r="MWY1" s="288"/>
      <c r="MWZ1" s="288"/>
      <c r="MXA1" s="288"/>
      <c r="MXB1" s="288"/>
      <c r="MXC1" s="288"/>
      <c r="MXD1" s="288"/>
      <c r="MXE1" s="288"/>
      <c r="MXF1" s="288"/>
      <c r="MXG1" s="288"/>
      <c r="MXH1" s="288"/>
      <c r="MXI1" s="288"/>
      <c r="MXJ1" s="288"/>
      <c r="MXK1" s="288"/>
      <c r="MXL1" s="288"/>
      <c r="MXM1" s="288"/>
      <c r="MXN1" s="288"/>
      <c r="MXO1" s="288"/>
      <c r="MXP1" s="288"/>
      <c r="MXQ1" s="288"/>
      <c r="MXR1" s="288"/>
      <c r="MXS1" s="288"/>
      <c r="MXT1" s="288"/>
      <c r="MXU1" s="288"/>
      <c r="MXV1" s="288"/>
      <c r="MXW1" s="288"/>
      <c r="MXX1" s="288"/>
      <c r="MXY1" s="288"/>
      <c r="MXZ1" s="288"/>
      <c r="MYA1" s="288"/>
      <c r="MYB1" s="288"/>
      <c r="MYC1" s="288"/>
      <c r="MYD1" s="288"/>
      <c r="MYE1" s="288"/>
      <c r="MYF1" s="288"/>
      <c r="MYG1" s="288"/>
      <c r="MYH1" s="288"/>
      <c r="MYI1" s="288"/>
      <c r="MYJ1" s="288"/>
      <c r="MYK1" s="288"/>
      <c r="MYL1" s="288"/>
      <c r="MYM1" s="288"/>
      <c r="MYN1" s="288"/>
      <c r="MYO1" s="288"/>
      <c r="MYP1" s="288"/>
      <c r="MYQ1" s="288"/>
      <c r="MYR1" s="288"/>
      <c r="MYS1" s="288"/>
      <c r="MYT1" s="288"/>
      <c r="MYU1" s="288"/>
      <c r="MYV1" s="288"/>
      <c r="MYW1" s="288"/>
      <c r="MYX1" s="288"/>
      <c r="MYY1" s="288"/>
      <c r="MYZ1" s="288"/>
      <c r="MZA1" s="288"/>
      <c r="MZB1" s="288"/>
      <c r="MZC1" s="288"/>
      <c r="MZD1" s="288"/>
      <c r="MZE1" s="288"/>
      <c r="MZF1" s="288"/>
      <c r="MZG1" s="288"/>
      <c r="MZH1" s="288"/>
      <c r="MZI1" s="288"/>
      <c r="MZJ1" s="288"/>
      <c r="MZK1" s="288"/>
      <c r="MZL1" s="288"/>
      <c r="MZM1" s="288"/>
      <c r="MZN1" s="288"/>
      <c r="MZO1" s="288"/>
      <c r="MZP1" s="288"/>
      <c r="MZQ1" s="288"/>
      <c r="MZR1" s="288"/>
      <c r="MZS1" s="288"/>
      <c r="MZT1" s="288"/>
      <c r="MZU1" s="288"/>
      <c r="MZV1" s="288"/>
      <c r="MZW1" s="288"/>
      <c r="MZX1" s="288"/>
      <c r="MZY1" s="288"/>
      <c r="MZZ1" s="288"/>
      <c r="NAA1" s="288"/>
      <c r="NAB1" s="288"/>
      <c r="NAC1" s="288"/>
      <c r="NAD1" s="288"/>
      <c r="NAE1" s="288"/>
      <c r="NAF1" s="288"/>
      <c r="NAG1" s="288"/>
      <c r="NAH1" s="288"/>
      <c r="NAI1" s="288"/>
      <c r="NAJ1" s="288"/>
      <c r="NAK1" s="288"/>
      <c r="NAL1" s="288"/>
      <c r="NAM1" s="288"/>
      <c r="NAN1" s="288"/>
      <c r="NAO1" s="288"/>
      <c r="NAP1" s="288"/>
      <c r="NAQ1" s="288"/>
      <c r="NAR1" s="288"/>
      <c r="NAS1" s="288"/>
      <c r="NAT1" s="288"/>
      <c r="NAU1" s="288"/>
      <c r="NAV1" s="288"/>
      <c r="NAW1" s="288"/>
      <c r="NAX1" s="288"/>
      <c r="NAY1" s="288"/>
      <c r="NAZ1" s="288"/>
      <c r="NBA1" s="288"/>
      <c r="NBB1" s="288"/>
      <c r="NBC1" s="288"/>
      <c r="NBD1" s="288"/>
      <c r="NBE1" s="288"/>
      <c r="NBF1" s="288"/>
      <c r="NBG1" s="288"/>
      <c r="NBH1" s="288"/>
      <c r="NBI1" s="288"/>
      <c r="NBJ1" s="288"/>
      <c r="NBK1" s="288"/>
      <c r="NBL1" s="288"/>
      <c r="NBM1" s="288"/>
      <c r="NBN1" s="288"/>
      <c r="NBO1" s="288"/>
      <c r="NBP1" s="288"/>
      <c r="NBQ1" s="288"/>
      <c r="NBR1" s="288"/>
      <c r="NBS1" s="288"/>
      <c r="NBT1" s="288"/>
      <c r="NBU1" s="288"/>
      <c r="NBV1" s="288"/>
      <c r="NBW1" s="288"/>
      <c r="NBX1" s="288"/>
      <c r="NBY1" s="288"/>
      <c r="NBZ1" s="288"/>
      <c r="NCA1" s="288"/>
      <c r="NCB1" s="288"/>
      <c r="NCC1" s="288"/>
      <c r="NCD1" s="288"/>
      <c r="NCE1" s="288"/>
      <c r="NCF1" s="288"/>
      <c r="NCG1" s="288"/>
      <c r="NCH1" s="288"/>
      <c r="NCI1" s="288"/>
      <c r="NCJ1" s="288"/>
      <c r="NCK1" s="288"/>
      <c r="NCL1" s="288"/>
      <c r="NCM1" s="288"/>
      <c r="NCN1" s="288"/>
      <c r="NCO1" s="288"/>
      <c r="NCP1" s="288"/>
      <c r="NCQ1" s="288"/>
      <c r="NCR1" s="288"/>
      <c r="NCS1" s="288"/>
      <c r="NCT1" s="288"/>
      <c r="NCU1" s="288"/>
      <c r="NCV1" s="288"/>
      <c r="NCW1" s="288"/>
      <c r="NCX1" s="288"/>
      <c r="NCY1" s="288"/>
      <c r="NCZ1" s="288"/>
      <c r="NDA1" s="288"/>
      <c r="NDB1" s="288"/>
      <c r="NDC1" s="288"/>
      <c r="NDD1" s="288"/>
      <c r="NDE1" s="288"/>
      <c r="NDF1" s="288"/>
      <c r="NDG1" s="288"/>
      <c r="NDH1" s="288"/>
      <c r="NDI1" s="288"/>
      <c r="NDJ1" s="288"/>
      <c r="NDK1" s="288"/>
      <c r="NDL1" s="288"/>
      <c r="NDM1" s="288"/>
      <c r="NDN1" s="288"/>
      <c r="NDO1" s="288"/>
      <c r="NDP1" s="288"/>
      <c r="NDQ1" s="288"/>
      <c r="NDR1" s="288"/>
      <c r="NDS1" s="288"/>
      <c r="NDT1" s="288"/>
      <c r="NDU1" s="288"/>
      <c r="NDV1" s="288"/>
      <c r="NDW1" s="288"/>
      <c r="NDX1" s="288"/>
      <c r="NDY1" s="288"/>
      <c r="NDZ1" s="288"/>
      <c r="NEA1" s="288"/>
      <c r="NEB1" s="288"/>
      <c r="NEC1" s="288"/>
      <c r="NED1" s="288"/>
      <c r="NEE1" s="288"/>
      <c r="NEF1" s="288"/>
      <c r="NEG1" s="288"/>
      <c r="NEH1" s="288"/>
      <c r="NEI1" s="288"/>
      <c r="NEJ1" s="288"/>
      <c r="NEK1" s="288"/>
      <c r="NEL1" s="288"/>
      <c r="NEM1" s="288"/>
      <c r="NEN1" s="288"/>
      <c r="NEO1" s="288"/>
      <c r="NEP1" s="288"/>
      <c r="NEQ1" s="288"/>
      <c r="NER1" s="288"/>
      <c r="NES1" s="288"/>
      <c r="NET1" s="288"/>
      <c r="NEU1" s="288"/>
      <c r="NEV1" s="288"/>
      <c r="NEW1" s="288"/>
      <c r="NEX1" s="288"/>
      <c r="NEY1" s="288"/>
      <c r="NEZ1" s="288"/>
      <c r="NFA1" s="288"/>
      <c r="NFB1" s="288"/>
      <c r="NFC1" s="288"/>
      <c r="NFD1" s="288"/>
      <c r="NFE1" s="288"/>
      <c r="NFF1" s="288"/>
      <c r="NFG1" s="288"/>
      <c r="NFH1" s="288"/>
      <c r="NFI1" s="288"/>
      <c r="NFJ1" s="288"/>
      <c r="NFK1" s="288"/>
      <c r="NFL1" s="288"/>
      <c r="NFM1" s="288"/>
      <c r="NFN1" s="288"/>
      <c r="NFO1" s="288"/>
      <c r="NFP1" s="288"/>
      <c r="NFQ1" s="288"/>
      <c r="NFR1" s="288"/>
      <c r="NFS1" s="288"/>
      <c r="NFT1" s="288"/>
      <c r="NFU1" s="288"/>
      <c r="NFV1" s="288"/>
      <c r="NFW1" s="288"/>
      <c r="NFX1" s="288"/>
      <c r="NFY1" s="288"/>
      <c r="NFZ1" s="288"/>
      <c r="NGA1" s="288"/>
      <c r="NGB1" s="288"/>
      <c r="NGC1" s="288"/>
      <c r="NGD1" s="288"/>
      <c r="NGE1" s="288"/>
      <c r="NGF1" s="288"/>
      <c r="NGG1" s="288"/>
      <c r="NGH1" s="288"/>
      <c r="NGI1" s="288"/>
      <c r="NGJ1" s="288"/>
      <c r="NGK1" s="288"/>
      <c r="NGL1" s="288"/>
      <c r="NGM1" s="288"/>
      <c r="NGN1" s="288"/>
      <c r="NGO1" s="288"/>
      <c r="NGP1" s="288"/>
      <c r="NGQ1" s="288"/>
      <c r="NGR1" s="288"/>
      <c r="NGS1" s="288"/>
      <c r="NGT1" s="288"/>
      <c r="NGU1" s="288"/>
      <c r="NGV1" s="288"/>
      <c r="NGW1" s="288"/>
      <c r="NGX1" s="288"/>
      <c r="NGY1" s="288"/>
      <c r="NGZ1" s="288"/>
      <c r="NHA1" s="288"/>
      <c r="NHB1" s="288"/>
      <c r="NHC1" s="288"/>
      <c r="NHD1" s="288"/>
      <c r="NHE1" s="288"/>
      <c r="NHF1" s="288"/>
      <c r="NHG1" s="288"/>
      <c r="NHH1" s="288"/>
      <c r="NHI1" s="288"/>
      <c r="NHJ1" s="288"/>
      <c r="NHK1" s="288"/>
      <c r="NHL1" s="288"/>
      <c r="NHM1" s="288"/>
      <c r="NHN1" s="288"/>
      <c r="NHO1" s="288"/>
      <c r="NHP1" s="288"/>
      <c r="NHQ1" s="288"/>
      <c r="NHR1" s="288"/>
      <c r="NHS1" s="288"/>
      <c r="NHT1" s="288"/>
      <c r="NHU1" s="288"/>
      <c r="NHV1" s="288"/>
      <c r="NHW1" s="288"/>
      <c r="NHX1" s="288"/>
      <c r="NHY1" s="288"/>
      <c r="NHZ1" s="288"/>
      <c r="NIA1" s="288"/>
      <c r="NIB1" s="288"/>
      <c r="NIC1" s="288"/>
      <c r="NID1" s="288"/>
      <c r="NIE1" s="288"/>
      <c r="NIF1" s="288"/>
      <c r="NIG1" s="288"/>
      <c r="NIH1" s="288"/>
      <c r="NII1" s="288"/>
      <c r="NIJ1" s="288"/>
      <c r="NIK1" s="288"/>
      <c r="NIL1" s="288"/>
      <c r="NIM1" s="288"/>
      <c r="NIN1" s="288"/>
      <c r="NIO1" s="288"/>
      <c r="NIP1" s="288"/>
      <c r="NIQ1" s="288"/>
      <c r="NIR1" s="288"/>
      <c r="NIS1" s="288"/>
      <c r="NIT1" s="288"/>
      <c r="NIU1" s="288"/>
      <c r="NIV1" s="288"/>
      <c r="NIW1" s="288"/>
      <c r="NIX1" s="288"/>
      <c r="NIY1" s="288"/>
      <c r="NIZ1" s="288"/>
      <c r="NJA1" s="288"/>
      <c r="NJB1" s="288"/>
      <c r="NJC1" s="288"/>
      <c r="NJD1" s="288"/>
      <c r="NJE1" s="288"/>
      <c r="NJF1" s="288"/>
      <c r="NJG1" s="288"/>
      <c r="NJH1" s="288"/>
      <c r="NJI1" s="288"/>
      <c r="NJJ1" s="288"/>
      <c r="NJK1" s="288"/>
      <c r="NJL1" s="288"/>
      <c r="NJM1" s="288"/>
      <c r="NJN1" s="288"/>
      <c r="NJO1" s="288"/>
      <c r="NJP1" s="288"/>
      <c r="NJQ1" s="288"/>
      <c r="NJR1" s="288"/>
      <c r="NJS1" s="288"/>
      <c r="NJT1" s="288"/>
      <c r="NJU1" s="288"/>
      <c r="NJV1" s="288"/>
      <c r="NJW1" s="288"/>
      <c r="NJX1" s="288"/>
      <c r="NJY1" s="288"/>
      <c r="NJZ1" s="288"/>
      <c r="NKA1" s="288"/>
      <c r="NKB1" s="288"/>
      <c r="NKC1" s="288"/>
      <c r="NKD1" s="288"/>
      <c r="NKE1" s="288"/>
      <c r="NKF1" s="288"/>
      <c r="NKG1" s="288"/>
      <c r="NKH1" s="288"/>
      <c r="NKI1" s="288"/>
      <c r="NKJ1" s="288"/>
      <c r="NKK1" s="288"/>
      <c r="NKL1" s="288"/>
      <c r="NKM1" s="288"/>
      <c r="NKN1" s="288"/>
      <c r="NKO1" s="288"/>
      <c r="NKP1" s="288"/>
      <c r="NKQ1" s="288"/>
      <c r="NKR1" s="288"/>
      <c r="NKS1" s="288"/>
      <c r="NKT1" s="288"/>
      <c r="NKU1" s="288"/>
      <c r="NKV1" s="288"/>
      <c r="NKW1" s="288"/>
      <c r="NKX1" s="288"/>
      <c r="NKY1" s="288"/>
      <c r="NKZ1" s="288"/>
      <c r="NLA1" s="288"/>
      <c r="NLB1" s="288"/>
      <c r="NLC1" s="288"/>
      <c r="NLD1" s="288"/>
      <c r="NLE1" s="288"/>
      <c r="NLF1" s="288"/>
      <c r="NLG1" s="288"/>
      <c r="NLH1" s="288"/>
      <c r="NLI1" s="288"/>
      <c r="NLJ1" s="288"/>
      <c r="NLK1" s="288"/>
      <c r="NLL1" s="288"/>
      <c r="NLM1" s="288"/>
      <c r="NLN1" s="288"/>
      <c r="NLO1" s="288"/>
      <c r="NLP1" s="288"/>
      <c r="NLQ1" s="288"/>
      <c r="NLR1" s="288"/>
      <c r="NLS1" s="288"/>
      <c r="NLT1" s="288"/>
      <c r="NLU1" s="288"/>
      <c r="NLV1" s="288"/>
      <c r="NLW1" s="288"/>
      <c r="NLX1" s="288"/>
      <c r="NLY1" s="288"/>
      <c r="NLZ1" s="288"/>
      <c r="NMA1" s="288"/>
      <c r="NMB1" s="288"/>
      <c r="NMC1" s="288"/>
      <c r="NMD1" s="288"/>
      <c r="NME1" s="288"/>
      <c r="NMF1" s="288"/>
      <c r="NMG1" s="288"/>
      <c r="NMH1" s="288"/>
      <c r="NMI1" s="288"/>
      <c r="NMJ1" s="288"/>
      <c r="NMK1" s="288"/>
      <c r="NML1" s="288"/>
      <c r="NMM1" s="288"/>
      <c r="NMN1" s="288"/>
      <c r="NMO1" s="288"/>
      <c r="NMP1" s="288"/>
      <c r="NMQ1" s="288"/>
      <c r="NMR1" s="288"/>
      <c r="NMS1" s="288"/>
      <c r="NMT1" s="288"/>
      <c r="NMU1" s="288"/>
      <c r="NMV1" s="288"/>
      <c r="NMW1" s="288"/>
      <c r="NMX1" s="288"/>
      <c r="NMY1" s="288"/>
      <c r="NMZ1" s="288"/>
      <c r="NNA1" s="288"/>
      <c r="NNB1" s="288"/>
      <c r="NNC1" s="288"/>
      <c r="NND1" s="288"/>
      <c r="NNE1" s="288"/>
      <c r="NNF1" s="288"/>
      <c r="NNG1" s="288"/>
      <c r="NNH1" s="288"/>
      <c r="NNI1" s="288"/>
      <c r="NNJ1" s="288"/>
      <c r="NNK1" s="288"/>
      <c r="NNL1" s="288"/>
      <c r="NNM1" s="288"/>
      <c r="NNN1" s="288"/>
      <c r="NNO1" s="288"/>
      <c r="NNP1" s="288"/>
      <c r="NNQ1" s="288"/>
      <c r="NNR1" s="288"/>
      <c r="NNS1" s="288"/>
      <c r="NNT1" s="288"/>
      <c r="NNU1" s="288"/>
      <c r="NNV1" s="288"/>
      <c r="NNW1" s="288"/>
      <c r="NNX1" s="288"/>
      <c r="NNY1" s="288"/>
      <c r="NNZ1" s="288"/>
      <c r="NOA1" s="288"/>
      <c r="NOB1" s="288"/>
      <c r="NOC1" s="288"/>
      <c r="NOD1" s="288"/>
      <c r="NOE1" s="288"/>
      <c r="NOF1" s="288"/>
      <c r="NOG1" s="288"/>
      <c r="NOH1" s="288"/>
      <c r="NOI1" s="288"/>
      <c r="NOJ1" s="288"/>
      <c r="NOK1" s="288"/>
      <c r="NOL1" s="288"/>
      <c r="NOM1" s="288"/>
      <c r="NON1" s="288"/>
      <c r="NOO1" s="288"/>
      <c r="NOP1" s="288"/>
      <c r="NOQ1" s="288"/>
      <c r="NOR1" s="288"/>
      <c r="NOS1" s="288"/>
      <c r="NOT1" s="288"/>
      <c r="NOU1" s="288"/>
      <c r="NOV1" s="288"/>
      <c r="NOW1" s="288"/>
      <c r="NOX1" s="288"/>
      <c r="NOY1" s="288"/>
      <c r="NOZ1" s="288"/>
      <c r="NPA1" s="288"/>
      <c r="NPB1" s="288"/>
      <c r="NPC1" s="288"/>
      <c r="NPD1" s="288"/>
      <c r="NPE1" s="288"/>
      <c r="NPF1" s="288"/>
      <c r="NPG1" s="288"/>
      <c r="NPH1" s="288"/>
      <c r="NPI1" s="288"/>
      <c r="NPJ1" s="288"/>
      <c r="NPK1" s="288"/>
      <c r="NPL1" s="288"/>
      <c r="NPM1" s="288"/>
      <c r="NPN1" s="288"/>
      <c r="NPO1" s="288"/>
      <c r="NPP1" s="288"/>
      <c r="NPQ1" s="288"/>
      <c r="NPR1" s="288"/>
      <c r="NPS1" s="288"/>
      <c r="NPT1" s="288"/>
      <c r="NPU1" s="288"/>
      <c r="NPV1" s="288"/>
      <c r="NPW1" s="288"/>
      <c r="NPX1" s="288"/>
      <c r="NPY1" s="288"/>
      <c r="NPZ1" s="288"/>
      <c r="NQA1" s="288"/>
      <c r="NQB1" s="288"/>
      <c r="NQC1" s="288"/>
      <c r="NQD1" s="288"/>
      <c r="NQE1" s="288"/>
      <c r="NQF1" s="288"/>
      <c r="NQG1" s="288"/>
      <c r="NQH1" s="288"/>
      <c r="NQI1" s="288"/>
      <c r="NQJ1" s="288"/>
      <c r="NQK1" s="288"/>
      <c r="NQL1" s="288"/>
      <c r="NQM1" s="288"/>
      <c r="NQN1" s="288"/>
      <c r="NQO1" s="288"/>
      <c r="NQP1" s="288"/>
      <c r="NQQ1" s="288"/>
      <c r="NQR1" s="288"/>
      <c r="NQS1" s="288"/>
      <c r="NQT1" s="288"/>
      <c r="NQU1" s="288"/>
      <c r="NQV1" s="288"/>
      <c r="NQW1" s="288"/>
      <c r="NQX1" s="288"/>
      <c r="NQY1" s="288"/>
      <c r="NQZ1" s="288"/>
      <c r="NRA1" s="288"/>
      <c r="NRB1" s="288"/>
      <c r="NRC1" s="288"/>
      <c r="NRD1" s="288"/>
      <c r="NRE1" s="288"/>
      <c r="NRF1" s="288"/>
      <c r="NRG1" s="288"/>
      <c r="NRH1" s="288"/>
      <c r="NRI1" s="288"/>
      <c r="NRJ1" s="288"/>
      <c r="NRK1" s="288"/>
      <c r="NRL1" s="288"/>
      <c r="NRM1" s="288"/>
      <c r="NRN1" s="288"/>
      <c r="NRO1" s="288"/>
      <c r="NRP1" s="288"/>
      <c r="NRQ1" s="288"/>
      <c r="NRR1" s="288"/>
      <c r="NRS1" s="288"/>
      <c r="NRT1" s="288"/>
      <c r="NRU1" s="288"/>
      <c r="NRV1" s="288"/>
      <c r="NRW1" s="288"/>
      <c r="NRX1" s="288"/>
      <c r="NRY1" s="288"/>
      <c r="NRZ1" s="288"/>
      <c r="NSA1" s="288"/>
      <c r="NSB1" s="288"/>
      <c r="NSC1" s="288"/>
      <c r="NSD1" s="288"/>
      <c r="NSE1" s="288"/>
      <c r="NSF1" s="288"/>
      <c r="NSG1" s="288"/>
      <c r="NSH1" s="288"/>
      <c r="NSI1" s="288"/>
      <c r="NSJ1" s="288"/>
      <c r="NSK1" s="288"/>
      <c r="NSL1" s="288"/>
      <c r="NSM1" s="288"/>
      <c r="NSN1" s="288"/>
      <c r="NSO1" s="288"/>
      <c r="NSP1" s="288"/>
      <c r="NSQ1" s="288"/>
      <c r="NSR1" s="288"/>
      <c r="NSS1" s="288"/>
      <c r="NST1" s="288"/>
      <c r="NSU1" s="288"/>
      <c r="NSV1" s="288"/>
      <c r="NSW1" s="288"/>
      <c r="NSX1" s="288"/>
      <c r="NSY1" s="288"/>
      <c r="NSZ1" s="288"/>
      <c r="NTA1" s="288"/>
      <c r="NTB1" s="288"/>
      <c r="NTC1" s="288"/>
      <c r="NTD1" s="288"/>
      <c r="NTE1" s="288"/>
      <c r="NTF1" s="288"/>
      <c r="NTG1" s="288"/>
      <c r="NTH1" s="288"/>
      <c r="NTI1" s="288"/>
      <c r="NTJ1" s="288"/>
      <c r="NTK1" s="288"/>
      <c r="NTL1" s="288"/>
      <c r="NTM1" s="288"/>
      <c r="NTN1" s="288"/>
      <c r="NTO1" s="288"/>
      <c r="NTP1" s="288"/>
      <c r="NTQ1" s="288"/>
      <c r="NTR1" s="288"/>
      <c r="NTS1" s="288"/>
      <c r="NTT1" s="288"/>
      <c r="NTU1" s="288"/>
      <c r="NTV1" s="288"/>
      <c r="NTW1" s="288"/>
      <c r="NTX1" s="288"/>
      <c r="NTY1" s="288"/>
      <c r="NTZ1" s="288"/>
      <c r="NUA1" s="288"/>
      <c r="NUB1" s="288"/>
      <c r="NUC1" s="288"/>
      <c r="NUD1" s="288"/>
      <c r="NUE1" s="288"/>
      <c r="NUF1" s="288"/>
      <c r="NUG1" s="288"/>
      <c r="NUH1" s="288"/>
      <c r="NUI1" s="288"/>
      <c r="NUJ1" s="288"/>
      <c r="NUK1" s="288"/>
      <c r="NUL1" s="288"/>
      <c r="NUM1" s="288"/>
      <c r="NUN1" s="288"/>
      <c r="NUO1" s="288"/>
      <c r="NUP1" s="288"/>
      <c r="NUQ1" s="288"/>
      <c r="NUR1" s="288"/>
      <c r="NUS1" s="288"/>
      <c r="NUT1" s="288"/>
      <c r="NUU1" s="288"/>
      <c r="NUV1" s="288"/>
      <c r="NUW1" s="288"/>
      <c r="NUX1" s="288"/>
      <c r="NUY1" s="288"/>
      <c r="NUZ1" s="288"/>
      <c r="NVA1" s="288"/>
      <c r="NVB1" s="288"/>
      <c r="NVC1" s="288"/>
      <c r="NVD1" s="288"/>
      <c r="NVE1" s="288"/>
      <c r="NVF1" s="288"/>
      <c r="NVG1" s="288"/>
      <c r="NVH1" s="288"/>
      <c r="NVI1" s="288"/>
      <c r="NVJ1" s="288"/>
      <c r="NVK1" s="288"/>
      <c r="NVL1" s="288"/>
      <c r="NVM1" s="288"/>
      <c r="NVN1" s="288"/>
      <c r="NVO1" s="288"/>
      <c r="NVP1" s="288"/>
      <c r="NVQ1" s="288"/>
      <c r="NVR1" s="288"/>
      <c r="NVS1" s="288"/>
      <c r="NVT1" s="288"/>
      <c r="NVU1" s="288"/>
      <c r="NVV1" s="288"/>
      <c r="NVW1" s="288"/>
      <c r="NVX1" s="288"/>
      <c r="NVY1" s="288"/>
      <c r="NVZ1" s="288"/>
      <c r="NWA1" s="288"/>
      <c r="NWB1" s="288"/>
      <c r="NWC1" s="288"/>
      <c r="NWD1" s="288"/>
      <c r="NWE1" s="288"/>
      <c r="NWF1" s="288"/>
      <c r="NWG1" s="288"/>
      <c r="NWH1" s="288"/>
      <c r="NWI1" s="288"/>
      <c r="NWJ1" s="288"/>
      <c r="NWK1" s="288"/>
      <c r="NWL1" s="288"/>
      <c r="NWM1" s="288"/>
      <c r="NWN1" s="288"/>
      <c r="NWO1" s="288"/>
      <c r="NWP1" s="288"/>
      <c r="NWQ1" s="288"/>
      <c r="NWR1" s="288"/>
      <c r="NWS1" s="288"/>
      <c r="NWT1" s="288"/>
      <c r="NWU1" s="288"/>
      <c r="NWV1" s="288"/>
      <c r="NWW1" s="288"/>
      <c r="NWX1" s="288"/>
      <c r="NWY1" s="288"/>
      <c r="NWZ1" s="288"/>
      <c r="NXA1" s="288"/>
      <c r="NXB1" s="288"/>
      <c r="NXC1" s="288"/>
      <c r="NXD1" s="288"/>
      <c r="NXE1" s="288"/>
      <c r="NXF1" s="288"/>
      <c r="NXG1" s="288"/>
      <c r="NXH1" s="288"/>
      <c r="NXI1" s="288"/>
      <c r="NXJ1" s="288"/>
      <c r="NXK1" s="288"/>
      <c r="NXL1" s="288"/>
      <c r="NXM1" s="288"/>
      <c r="NXN1" s="288"/>
      <c r="NXO1" s="288"/>
      <c r="NXP1" s="288"/>
      <c r="NXQ1" s="288"/>
      <c r="NXR1" s="288"/>
      <c r="NXS1" s="288"/>
      <c r="NXT1" s="288"/>
      <c r="NXU1" s="288"/>
      <c r="NXV1" s="288"/>
      <c r="NXW1" s="288"/>
      <c r="NXX1" s="288"/>
      <c r="NXY1" s="288"/>
      <c r="NXZ1" s="288"/>
      <c r="NYA1" s="288"/>
      <c r="NYB1" s="288"/>
      <c r="NYC1" s="288"/>
      <c r="NYD1" s="288"/>
      <c r="NYE1" s="288"/>
      <c r="NYF1" s="288"/>
      <c r="NYG1" s="288"/>
      <c r="NYH1" s="288"/>
      <c r="NYI1" s="288"/>
      <c r="NYJ1" s="288"/>
      <c r="NYK1" s="288"/>
      <c r="NYL1" s="288"/>
      <c r="NYM1" s="288"/>
      <c r="NYN1" s="288"/>
      <c r="NYO1" s="288"/>
      <c r="NYP1" s="288"/>
      <c r="NYQ1" s="288"/>
      <c r="NYR1" s="288"/>
      <c r="NYS1" s="288"/>
      <c r="NYT1" s="288"/>
      <c r="NYU1" s="288"/>
      <c r="NYV1" s="288"/>
      <c r="NYW1" s="288"/>
      <c r="NYX1" s="288"/>
      <c r="NYY1" s="288"/>
      <c r="NYZ1" s="288"/>
      <c r="NZA1" s="288"/>
      <c r="NZB1" s="288"/>
      <c r="NZC1" s="288"/>
      <c r="NZD1" s="288"/>
      <c r="NZE1" s="288"/>
      <c r="NZF1" s="288"/>
      <c r="NZG1" s="288"/>
      <c r="NZH1" s="288"/>
      <c r="NZI1" s="288"/>
      <c r="NZJ1" s="288"/>
      <c r="NZK1" s="288"/>
      <c r="NZL1" s="288"/>
      <c r="NZM1" s="288"/>
      <c r="NZN1" s="288"/>
      <c r="NZO1" s="288"/>
      <c r="NZP1" s="288"/>
      <c r="NZQ1" s="288"/>
      <c r="NZR1" s="288"/>
      <c r="NZS1" s="288"/>
      <c r="NZT1" s="288"/>
      <c r="NZU1" s="288"/>
      <c r="NZV1" s="288"/>
      <c r="NZW1" s="288"/>
      <c r="NZX1" s="288"/>
      <c r="NZY1" s="288"/>
      <c r="NZZ1" s="288"/>
      <c r="OAA1" s="288"/>
      <c r="OAB1" s="288"/>
      <c r="OAC1" s="288"/>
      <c r="OAD1" s="288"/>
      <c r="OAE1" s="288"/>
      <c r="OAF1" s="288"/>
      <c r="OAG1" s="288"/>
      <c r="OAH1" s="288"/>
      <c r="OAI1" s="288"/>
      <c r="OAJ1" s="288"/>
      <c r="OAK1" s="288"/>
      <c r="OAL1" s="288"/>
      <c r="OAM1" s="288"/>
      <c r="OAN1" s="288"/>
      <c r="OAO1" s="288"/>
      <c r="OAP1" s="288"/>
      <c r="OAQ1" s="288"/>
      <c r="OAR1" s="288"/>
      <c r="OAS1" s="288"/>
      <c r="OAT1" s="288"/>
      <c r="OAU1" s="288"/>
      <c r="OAV1" s="288"/>
      <c r="OAW1" s="288"/>
      <c r="OAX1" s="288"/>
      <c r="OAY1" s="288"/>
      <c r="OAZ1" s="288"/>
      <c r="OBA1" s="288"/>
      <c r="OBB1" s="288"/>
      <c r="OBC1" s="288"/>
      <c r="OBD1" s="288"/>
      <c r="OBE1" s="288"/>
      <c r="OBF1" s="288"/>
      <c r="OBG1" s="288"/>
      <c r="OBH1" s="288"/>
      <c r="OBI1" s="288"/>
      <c r="OBJ1" s="288"/>
      <c r="OBK1" s="288"/>
      <c r="OBL1" s="288"/>
      <c r="OBM1" s="288"/>
      <c r="OBN1" s="288"/>
      <c r="OBO1" s="288"/>
      <c r="OBP1" s="288"/>
      <c r="OBQ1" s="288"/>
      <c r="OBR1" s="288"/>
      <c r="OBS1" s="288"/>
      <c r="OBT1" s="288"/>
      <c r="OBU1" s="288"/>
      <c r="OBV1" s="288"/>
      <c r="OBW1" s="288"/>
      <c r="OBX1" s="288"/>
      <c r="OBY1" s="288"/>
      <c r="OBZ1" s="288"/>
      <c r="OCA1" s="288"/>
      <c r="OCB1" s="288"/>
      <c r="OCC1" s="288"/>
      <c r="OCD1" s="288"/>
      <c r="OCE1" s="288"/>
      <c r="OCF1" s="288"/>
      <c r="OCG1" s="288"/>
      <c r="OCH1" s="288"/>
      <c r="OCI1" s="288"/>
      <c r="OCJ1" s="288"/>
      <c r="OCK1" s="288"/>
      <c r="OCL1" s="288"/>
      <c r="OCM1" s="288"/>
      <c r="OCN1" s="288"/>
      <c r="OCO1" s="288"/>
      <c r="OCP1" s="288"/>
      <c r="OCQ1" s="288"/>
      <c r="OCR1" s="288"/>
      <c r="OCS1" s="288"/>
      <c r="OCT1" s="288"/>
      <c r="OCU1" s="288"/>
      <c r="OCV1" s="288"/>
      <c r="OCW1" s="288"/>
      <c r="OCX1" s="288"/>
      <c r="OCY1" s="288"/>
      <c r="OCZ1" s="288"/>
      <c r="ODA1" s="288"/>
      <c r="ODB1" s="288"/>
      <c r="ODC1" s="288"/>
      <c r="ODD1" s="288"/>
      <c r="ODE1" s="288"/>
      <c r="ODF1" s="288"/>
      <c r="ODG1" s="288"/>
      <c r="ODH1" s="288"/>
      <c r="ODI1" s="288"/>
      <c r="ODJ1" s="288"/>
      <c r="ODK1" s="288"/>
      <c r="ODL1" s="288"/>
      <c r="ODM1" s="288"/>
      <c r="ODN1" s="288"/>
      <c r="ODO1" s="288"/>
      <c r="ODP1" s="288"/>
      <c r="ODQ1" s="288"/>
      <c r="ODR1" s="288"/>
      <c r="ODS1" s="288"/>
      <c r="ODT1" s="288"/>
      <c r="ODU1" s="288"/>
      <c r="ODV1" s="288"/>
      <c r="ODW1" s="288"/>
      <c r="ODX1" s="288"/>
      <c r="ODY1" s="288"/>
      <c r="ODZ1" s="288"/>
      <c r="OEA1" s="288"/>
      <c r="OEB1" s="288"/>
      <c r="OEC1" s="288"/>
      <c r="OED1" s="288"/>
      <c r="OEE1" s="288"/>
      <c r="OEF1" s="288"/>
      <c r="OEG1" s="288"/>
      <c r="OEH1" s="288"/>
      <c r="OEI1" s="288"/>
      <c r="OEJ1" s="288"/>
      <c r="OEK1" s="288"/>
      <c r="OEL1" s="288"/>
      <c r="OEM1" s="288"/>
      <c r="OEN1" s="288"/>
      <c r="OEO1" s="288"/>
      <c r="OEP1" s="288"/>
      <c r="OEQ1" s="288"/>
      <c r="OER1" s="288"/>
      <c r="OES1" s="288"/>
      <c r="OET1" s="288"/>
      <c r="OEU1" s="288"/>
      <c r="OEV1" s="288"/>
      <c r="OEW1" s="288"/>
      <c r="OEX1" s="288"/>
      <c r="OEY1" s="288"/>
      <c r="OEZ1" s="288"/>
      <c r="OFA1" s="288"/>
      <c r="OFB1" s="288"/>
      <c r="OFC1" s="288"/>
      <c r="OFD1" s="288"/>
      <c r="OFE1" s="288"/>
      <c r="OFF1" s="288"/>
      <c r="OFG1" s="288"/>
      <c r="OFH1" s="288"/>
      <c r="OFI1" s="288"/>
      <c r="OFJ1" s="288"/>
      <c r="OFK1" s="288"/>
      <c r="OFL1" s="288"/>
      <c r="OFM1" s="288"/>
      <c r="OFN1" s="288"/>
      <c r="OFO1" s="288"/>
      <c r="OFP1" s="288"/>
      <c r="OFQ1" s="288"/>
      <c r="OFR1" s="288"/>
      <c r="OFS1" s="288"/>
      <c r="OFT1" s="288"/>
      <c r="OFU1" s="288"/>
      <c r="OFV1" s="288"/>
      <c r="OFW1" s="288"/>
      <c r="OFX1" s="288"/>
      <c r="OFY1" s="288"/>
      <c r="OFZ1" s="288"/>
      <c r="OGA1" s="288"/>
      <c r="OGB1" s="288"/>
      <c r="OGC1" s="288"/>
      <c r="OGD1" s="288"/>
      <c r="OGE1" s="288"/>
      <c r="OGF1" s="288"/>
      <c r="OGG1" s="288"/>
      <c r="OGH1" s="288"/>
      <c r="OGI1" s="288"/>
      <c r="OGJ1" s="288"/>
      <c r="OGK1" s="288"/>
      <c r="OGL1" s="288"/>
      <c r="OGM1" s="288"/>
      <c r="OGN1" s="288"/>
      <c r="OGO1" s="288"/>
      <c r="OGP1" s="288"/>
      <c r="OGQ1" s="288"/>
      <c r="OGR1" s="288"/>
      <c r="OGS1" s="288"/>
      <c r="OGT1" s="288"/>
      <c r="OGU1" s="288"/>
      <c r="OGV1" s="288"/>
      <c r="OGW1" s="288"/>
      <c r="OGX1" s="288"/>
      <c r="OGY1" s="288"/>
      <c r="OGZ1" s="288"/>
      <c r="OHA1" s="288"/>
      <c r="OHB1" s="288"/>
      <c r="OHC1" s="288"/>
      <c r="OHD1" s="288"/>
      <c r="OHE1" s="288"/>
      <c r="OHF1" s="288"/>
      <c r="OHG1" s="288"/>
      <c r="OHH1" s="288"/>
      <c r="OHI1" s="288"/>
      <c r="OHJ1" s="288"/>
      <c r="OHK1" s="288"/>
      <c r="OHL1" s="288"/>
      <c r="OHM1" s="288"/>
      <c r="OHN1" s="288"/>
      <c r="OHO1" s="288"/>
      <c r="OHP1" s="288"/>
      <c r="OHQ1" s="288"/>
      <c r="OHR1" s="288"/>
      <c r="OHS1" s="288"/>
      <c r="OHT1" s="288"/>
      <c r="OHU1" s="288"/>
      <c r="OHV1" s="288"/>
      <c r="OHW1" s="288"/>
      <c r="OHX1" s="288"/>
      <c r="OHY1" s="288"/>
      <c r="OHZ1" s="288"/>
      <c r="OIA1" s="288"/>
      <c r="OIB1" s="288"/>
      <c r="OIC1" s="288"/>
      <c r="OID1" s="288"/>
      <c r="OIE1" s="288"/>
      <c r="OIF1" s="288"/>
      <c r="OIG1" s="288"/>
      <c r="OIH1" s="288"/>
      <c r="OII1" s="288"/>
      <c r="OIJ1" s="288"/>
      <c r="OIK1" s="288"/>
      <c r="OIL1" s="288"/>
      <c r="OIM1" s="288"/>
      <c r="OIN1" s="288"/>
      <c r="OIO1" s="288"/>
      <c r="OIP1" s="288"/>
      <c r="OIQ1" s="288"/>
      <c r="OIR1" s="288"/>
      <c r="OIS1" s="288"/>
      <c r="OIT1" s="288"/>
      <c r="OIU1" s="288"/>
      <c r="OIV1" s="288"/>
      <c r="OIW1" s="288"/>
      <c r="OIX1" s="288"/>
      <c r="OIY1" s="288"/>
      <c r="OIZ1" s="288"/>
      <c r="OJA1" s="288"/>
      <c r="OJB1" s="288"/>
      <c r="OJC1" s="288"/>
      <c r="OJD1" s="288"/>
      <c r="OJE1" s="288"/>
      <c r="OJF1" s="288"/>
      <c r="OJG1" s="288"/>
      <c r="OJH1" s="288"/>
      <c r="OJI1" s="288"/>
      <c r="OJJ1" s="288"/>
      <c r="OJK1" s="288"/>
      <c r="OJL1" s="288"/>
      <c r="OJM1" s="288"/>
      <c r="OJN1" s="288"/>
      <c r="OJO1" s="288"/>
      <c r="OJP1" s="288"/>
      <c r="OJQ1" s="288"/>
      <c r="OJR1" s="288"/>
      <c r="OJS1" s="288"/>
      <c r="OJT1" s="288"/>
      <c r="OJU1" s="288"/>
      <c r="OJV1" s="288"/>
      <c r="OJW1" s="288"/>
      <c r="OJX1" s="288"/>
      <c r="OJY1" s="288"/>
      <c r="OJZ1" s="288"/>
      <c r="OKA1" s="288"/>
      <c r="OKB1" s="288"/>
      <c r="OKC1" s="288"/>
      <c r="OKD1" s="288"/>
      <c r="OKE1" s="288"/>
      <c r="OKF1" s="288"/>
      <c r="OKG1" s="288"/>
      <c r="OKH1" s="288"/>
      <c r="OKI1" s="288"/>
      <c r="OKJ1" s="288"/>
      <c r="OKK1" s="288"/>
      <c r="OKL1" s="288"/>
      <c r="OKM1" s="288"/>
      <c r="OKN1" s="288"/>
      <c r="OKO1" s="288"/>
      <c r="OKP1" s="288"/>
      <c r="OKQ1" s="288"/>
      <c r="OKR1" s="288"/>
      <c r="OKS1" s="288"/>
      <c r="OKT1" s="288"/>
      <c r="OKU1" s="288"/>
      <c r="OKV1" s="288"/>
      <c r="OKW1" s="288"/>
      <c r="OKX1" s="288"/>
      <c r="OKY1" s="288"/>
      <c r="OKZ1" s="288"/>
      <c r="OLA1" s="288"/>
      <c r="OLB1" s="288"/>
      <c r="OLC1" s="288"/>
      <c r="OLD1" s="288"/>
      <c r="OLE1" s="288"/>
      <c r="OLF1" s="288"/>
      <c r="OLG1" s="288"/>
      <c r="OLH1" s="288"/>
      <c r="OLI1" s="288"/>
      <c r="OLJ1" s="288"/>
      <c r="OLK1" s="288"/>
      <c r="OLL1" s="288"/>
      <c r="OLM1" s="288"/>
      <c r="OLN1" s="288"/>
      <c r="OLO1" s="288"/>
      <c r="OLP1" s="288"/>
      <c r="OLQ1" s="288"/>
      <c r="OLR1" s="288"/>
      <c r="OLS1" s="288"/>
      <c r="OLT1" s="288"/>
      <c r="OLU1" s="288"/>
      <c r="OLV1" s="288"/>
      <c r="OLW1" s="288"/>
      <c r="OLX1" s="288"/>
      <c r="OLY1" s="288"/>
      <c r="OLZ1" s="288"/>
      <c r="OMA1" s="288"/>
      <c r="OMB1" s="288"/>
      <c r="OMC1" s="288"/>
      <c r="OMD1" s="288"/>
      <c r="OME1" s="288"/>
      <c r="OMF1" s="288"/>
      <c r="OMG1" s="288"/>
      <c r="OMH1" s="288"/>
      <c r="OMI1" s="288"/>
      <c r="OMJ1" s="288"/>
      <c r="OMK1" s="288"/>
      <c r="OML1" s="288"/>
      <c r="OMM1" s="288"/>
      <c r="OMN1" s="288"/>
      <c r="OMO1" s="288"/>
      <c r="OMP1" s="288"/>
      <c r="OMQ1" s="288"/>
      <c r="OMR1" s="288"/>
      <c r="OMS1" s="288"/>
      <c r="OMT1" s="288"/>
      <c r="OMU1" s="288"/>
      <c r="OMV1" s="288"/>
      <c r="OMW1" s="288"/>
      <c r="OMX1" s="288"/>
      <c r="OMY1" s="288"/>
      <c r="OMZ1" s="288"/>
      <c r="ONA1" s="288"/>
      <c r="ONB1" s="288"/>
      <c r="ONC1" s="288"/>
      <c r="OND1" s="288"/>
      <c r="ONE1" s="288"/>
      <c r="ONF1" s="288"/>
      <c r="ONG1" s="288"/>
      <c r="ONH1" s="288"/>
      <c r="ONI1" s="288"/>
      <c r="ONJ1" s="288"/>
      <c r="ONK1" s="288"/>
      <c r="ONL1" s="288"/>
      <c r="ONM1" s="288"/>
      <c r="ONN1" s="288"/>
      <c r="ONO1" s="288"/>
      <c r="ONP1" s="288"/>
      <c r="ONQ1" s="288"/>
      <c r="ONR1" s="288"/>
      <c r="ONS1" s="288"/>
      <c r="ONT1" s="288"/>
      <c r="ONU1" s="288"/>
      <c r="ONV1" s="288"/>
      <c r="ONW1" s="288"/>
      <c r="ONX1" s="288"/>
      <c r="ONY1" s="288"/>
      <c r="ONZ1" s="288"/>
      <c r="OOA1" s="288"/>
      <c r="OOB1" s="288"/>
      <c r="OOC1" s="288"/>
      <c r="OOD1" s="288"/>
      <c r="OOE1" s="288"/>
      <c r="OOF1" s="288"/>
      <c r="OOG1" s="288"/>
      <c r="OOH1" s="288"/>
      <c r="OOI1" s="288"/>
      <c r="OOJ1" s="288"/>
      <c r="OOK1" s="288"/>
      <c r="OOL1" s="288"/>
      <c r="OOM1" s="288"/>
      <c r="OON1" s="288"/>
      <c r="OOO1" s="288"/>
      <c r="OOP1" s="288"/>
      <c r="OOQ1" s="288"/>
      <c r="OOR1" s="288"/>
      <c r="OOS1" s="288"/>
      <c r="OOT1" s="288"/>
      <c r="OOU1" s="288"/>
      <c r="OOV1" s="288"/>
      <c r="OOW1" s="288"/>
      <c r="OOX1" s="288"/>
      <c r="OOY1" s="288"/>
      <c r="OOZ1" s="288"/>
      <c r="OPA1" s="288"/>
      <c r="OPB1" s="288"/>
      <c r="OPC1" s="288"/>
      <c r="OPD1" s="288"/>
      <c r="OPE1" s="288"/>
      <c r="OPF1" s="288"/>
      <c r="OPG1" s="288"/>
      <c r="OPH1" s="288"/>
      <c r="OPI1" s="288"/>
      <c r="OPJ1" s="288"/>
      <c r="OPK1" s="288"/>
      <c r="OPL1" s="288"/>
      <c r="OPM1" s="288"/>
      <c r="OPN1" s="288"/>
      <c r="OPO1" s="288"/>
      <c r="OPP1" s="288"/>
      <c r="OPQ1" s="288"/>
      <c r="OPR1" s="288"/>
      <c r="OPS1" s="288"/>
      <c r="OPT1" s="288"/>
      <c r="OPU1" s="288"/>
      <c r="OPV1" s="288"/>
      <c r="OPW1" s="288"/>
      <c r="OPX1" s="288"/>
      <c r="OPY1" s="288"/>
      <c r="OPZ1" s="288"/>
      <c r="OQA1" s="288"/>
      <c r="OQB1" s="288"/>
      <c r="OQC1" s="288"/>
      <c r="OQD1" s="288"/>
      <c r="OQE1" s="288"/>
      <c r="OQF1" s="288"/>
      <c r="OQG1" s="288"/>
      <c r="OQH1" s="288"/>
      <c r="OQI1" s="288"/>
      <c r="OQJ1" s="288"/>
      <c r="OQK1" s="288"/>
      <c r="OQL1" s="288"/>
      <c r="OQM1" s="288"/>
      <c r="OQN1" s="288"/>
      <c r="OQO1" s="288"/>
      <c r="OQP1" s="288"/>
      <c r="OQQ1" s="288"/>
      <c r="OQR1" s="288"/>
      <c r="OQS1" s="288"/>
      <c r="OQT1" s="288"/>
      <c r="OQU1" s="288"/>
      <c r="OQV1" s="288"/>
      <c r="OQW1" s="288"/>
      <c r="OQX1" s="288"/>
      <c r="OQY1" s="288"/>
      <c r="OQZ1" s="288"/>
      <c r="ORA1" s="288"/>
      <c r="ORB1" s="288"/>
      <c r="ORC1" s="288"/>
      <c r="ORD1" s="288"/>
      <c r="ORE1" s="288"/>
      <c r="ORF1" s="288"/>
      <c r="ORG1" s="288"/>
      <c r="ORH1" s="288"/>
      <c r="ORI1" s="288"/>
      <c r="ORJ1" s="288"/>
      <c r="ORK1" s="288"/>
      <c r="ORL1" s="288"/>
      <c r="ORM1" s="288"/>
      <c r="ORN1" s="288"/>
      <c r="ORO1" s="288"/>
      <c r="ORP1" s="288"/>
      <c r="ORQ1" s="288"/>
      <c r="ORR1" s="288"/>
      <c r="ORS1" s="288"/>
      <c r="ORT1" s="288"/>
      <c r="ORU1" s="288"/>
      <c r="ORV1" s="288"/>
      <c r="ORW1" s="288"/>
      <c r="ORX1" s="288"/>
      <c r="ORY1" s="288"/>
      <c r="ORZ1" s="288"/>
      <c r="OSA1" s="288"/>
      <c r="OSB1" s="288"/>
      <c r="OSC1" s="288"/>
      <c r="OSD1" s="288"/>
      <c r="OSE1" s="288"/>
      <c r="OSF1" s="288"/>
      <c r="OSG1" s="288"/>
      <c r="OSH1" s="288"/>
      <c r="OSI1" s="288"/>
      <c r="OSJ1" s="288"/>
      <c r="OSK1" s="288"/>
      <c r="OSL1" s="288"/>
      <c r="OSM1" s="288"/>
      <c r="OSN1" s="288"/>
      <c r="OSO1" s="288"/>
      <c r="OSP1" s="288"/>
      <c r="OSQ1" s="288"/>
      <c r="OSR1" s="288"/>
      <c r="OSS1" s="288"/>
      <c r="OST1" s="288"/>
      <c r="OSU1" s="288"/>
      <c r="OSV1" s="288"/>
      <c r="OSW1" s="288"/>
      <c r="OSX1" s="288"/>
      <c r="OSY1" s="288"/>
      <c r="OSZ1" s="288"/>
      <c r="OTA1" s="288"/>
      <c r="OTB1" s="288"/>
      <c r="OTC1" s="288"/>
      <c r="OTD1" s="288"/>
      <c r="OTE1" s="288"/>
      <c r="OTF1" s="288"/>
      <c r="OTG1" s="288"/>
      <c r="OTH1" s="288"/>
      <c r="OTI1" s="288"/>
      <c r="OTJ1" s="288"/>
      <c r="OTK1" s="288"/>
      <c r="OTL1" s="288"/>
      <c r="OTM1" s="288"/>
      <c r="OTN1" s="288"/>
      <c r="OTO1" s="288"/>
      <c r="OTP1" s="288"/>
      <c r="OTQ1" s="288"/>
      <c r="OTR1" s="288"/>
      <c r="OTS1" s="288"/>
      <c r="OTT1" s="288"/>
      <c r="OTU1" s="288"/>
      <c r="OTV1" s="288"/>
      <c r="OTW1" s="288"/>
      <c r="OTX1" s="288"/>
      <c r="OTY1" s="288"/>
      <c r="OTZ1" s="288"/>
      <c r="OUA1" s="288"/>
      <c r="OUB1" s="288"/>
      <c r="OUC1" s="288"/>
      <c r="OUD1" s="288"/>
      <c r="OUE1" s="288"/>
      <c r="OUF1" s="288"/>
      <c r="OUG1" s="288"/>
      <c r="OUH1" s="288"/>
      <c r="OUI1" s="288"/>
      <c r="OUJ1" s="288"/>
      <c r="OUK1" s="288"/>
      <c r="OUL1" s="288"/>
      <c r="OUM1" s="288"/>
      <c r="OUN1" s="288"/>
      <c r="OUO1" s="288"/>
      <c r="OUP1" s="288"/>
      <c r="OUQ1" s="288"/>
      <c r="OUR1" s="288"/>
      <c r="OUS1" s="288"/>
      <c r="OUT1" s="288"/>
      <c r="OUU1" s="288"/>
      <c r="OUV1" s="288"/>
      <c r="OUW1" s="288"/>
      <c r="OUX1" s="288"/>
      <c r="OUY1" s="288"/>
      <c r="OUZ1" s="288"/>
      <c r="OVA1" s="288"/>
      <c r="OVB1" s="288"/>
      <c r="OVC1" s="288"/>
      <c r="OVD1" s="288"/>
      <c r="OVE1" s="288"/>
      <c r="OVF1" s="288"/>
      <c r="OVG1" s="288"/>
      <c r="OVH1" s="288"/>
      <c r="OVI1" s="288"/>
      <c r="OVJ1" s="288"/>
      <c r="OVK1" s="288"/>
      <c r="OVL1" s="288"/>
      <c r="OVM1" s="288"/>
      <c r="OVN1" s="288"/>
      <c r="OVO1" s="288"/>
      <c r="OVP1" s="288"/>
      <c r="OVQ1" s="288"/>
      <c r="OVR1" s="288"/>
      <c r="OVS1" s="288"/>
      <c r="OVT1" s="288"/>
      <c r="OVU1" s="288"/>
      <c r="OVV1" s="288"/>
      <c r="OVW1" s="288"/>
      <c r="OVX1" s="288"/>
      <c r="OVY1" s="288"/>
      <c r="OVZ1" s="288"/>
      <c r="OWA1" s="288"/>
      <c r="OWB1" s="288"/>
      <c r="OWC1" s="288"/>
      <c r="OWD1" s="288"/>
      <c r="OWE1" s="288"/>
      <c r="OWF1" s="288"/>
      <c r="OWG1" s="288"/>
      <c r="OWH1" s="288"/>
      <c r="OWI1" s="288"/>
      <c r="OWJ1" s="288"/>
      <c r="OWK1" s="288"/>
      <c r="OWL1" s="288"/>
      <c r="OWM1" s="288"/>
      <c r="OWN1" s="288"/>
      <c r="OWO1" s="288"/>
      <c r="OWP1" s="288"/>
      <c r="OWQ1" s="288"/>
      <c r="OWR1" s="288"/>
      <c r="OWS1" s="288"/>
      <c r="OWT1" s="288"/>
      <c r="OWU1" s="288"/>
      <c r="OWV1" s="288"/>
      <c r="OWW1" s="288"/>
      <c r="OWX1" s="288"/>
      <c r="OWY1" s="288"/>
      <c r="OWZ1" s="288"/>
      <c r="OXA1" s="288"/>
      <c r="OXB1" s="288"/>
      <c r="OXC1" s="288"/>
      <c r="OXD1" s="288"/>
      <c r="OXE1" s="288"/>
      <c r="OXF1" s="288"/>
      <c r="OXG1" s="288"/>
      <c r="OXH1" s="288"/>
      <c r="OXI1" s="288"/>
      <c r="OXJ1" s="288"/>
      <c r="OXK1" s="288"/>
      <c r="OXL1" s="288"/>
      <c r="OXM1" s="288"/>
      <c r="OXN1" s="288"/>
      <c r="OXO1" s="288"/>
      <c r="OXP1" s="288"/>
      <c r="OXQ1" s="288"/>
      <c r="OXR1" s="288"/>
      <c r="OXS1" s="288"/>
      <c r="OXT1" s="288"/>
      <c r="OXU1" s="288"/>
      <c r="OXV1" s="288"/>
      <c r="OXW1" s="288"/>
      <c r="OXX1" s="288"/>
      <c r="OXY1" s="288"/>
      <c r="OXZ1" s="288"/>
      <c r="OYA1" s="288"/>
      <c r="OYB1" s="288"/>
      <c r="OYC1" s="288"/>
      <c r="OYD1" s="288"/>
      <c r="OYE1" s="288"/>
      <c r="OYF1" s="288"/>
      <c r="OYG1" s="288"/>
      <c r="OYH1" s="288"/>
      <c r="OYI1" s="288"/>
      <c r="OYJ1" s="288"/>
      <c r="OYK1" s="288"/>
      <c r="OYL1" s="288"/>
      <c r="OYM1" s="288"/>
      <c r="OYN1" s="288"/>
      <c r="OYO1" s="288"/>
      <c r="OYP1" s="288"/>
      <c r="OYQ1" s="288"/>
      <c r="OYR1" s="288"/>
      <c r="OYS1" s="288"/>
      <c r="OYT1" s="288"/>
      <c r="OYU1" s="288"/>
      <c r="OYV1" s="288"/>
      <c r="OYW1" s="288"/>
      <c r="OYX1" s="288"/>
      <c r="OYY1" s="288"/>
      <c r="OYZ1" s="288"/>
      <c r="OZA1" s="288"/>
      <c r="OZB1" s="288"/>
      <c r="OZC1" s="288"/>
      <c r="OZD1" s="288"/>
      <c r="OZE1" s="288"/>
      <c r="OZF1" s="288"/>
      <c r="OZG1" s="288"/>
      <c r="OZH1" s="288"/>
      <c r="OZI1" s="288"/>
      <c r="OZJ1" s="288"/>
      <c r="OZK1" s="288"/>
      <c r="OZL1" s="288"/>
      <c r="OZM1" s="288"/>
      <c r="OZN1" s="288"/>
      <c r="OZO1" s="288"/>
      <c r="OZP1" s="288"/>
      <c r="OZQ1" s="288"/>
      <c r="OZR1" s="288"/>
      <c r="OZS1" s="288"/>
      <c r="OZT1" s="288"/>
      <c r="OZU1" s="288"/>
      <c r="OZV1" s="288"/>
      <c r="OZW1" s="288"/>
      <c r="OZX1" s="288"/>
      <c r="OZY1" s="288"/>
      <c r="OZZ1" s="288"/>
      <c r="PAA1" s="288"/>
      <c r="PAB1" s="288"/>
      <c r="PAC1" s="288"/>
      <c r="PAD1" s="288"/>
      <c r="PAE1" s="288"/>
      <c r="PAF1" s="288"/>
      <c r="PAG1" s="288"/>
      <c r="PAH1" s="288"/>
      <c r="PAI1" s="288"/>
      <c r="PAJ1" s="288"/>
      <c r="PAK1" s="288"/>
      <c r="PAL1" s="288"/>
      <c r="PAM1" s="288"/>
      <c r="PAN1" s="288"/>
      <c r="PAO1" s="288"/>
      <c r="PAP1" s="288"/>
      <c r="PAQ1" s="288"/>
      <c r="PAR1" s="288"/>
      <c r="PAS1" s="288"/>
      <c r="PAT1" s="288"/>
      <c r="PAU1" s="288"/>
      <c r="PAV1" s="288"/>
      <c r="PAW1" s="288"/>
      <c r="PAX1" s="288"/>
      <c r="PAY1" s="288"/>
      <c r="PAZ1" s="288"/>
      <c r="PBA1" s="288"/>
      <c r="PBB1" s="288"/>
      <c r="PBC1" s="288"/>
      <c r="PBD1" s="288"/>
      <c r="PBE1" s="288"/>
      <c r="PBF1" s="288"/>
      <c r="PBG1" s="288"/>
      <c r="PBH1" s="288"/>
      <c r="PBI1" s="288"/>
      <c r="PBJ1" s="288"/>
      <c r="PBK1" s="288"/>
      <c r="PBL1" s="288"/>
      <c r="PBM1" s="288"/>
      <c r="PBN1" s="288"/>
      <c r="PBO1" s="288"/>
      <c r="PBP1" s="288"/>
      <c r="PBQ1" s="288"/>
      <c r="PBR1" s="288"/>
      <c r="PBS1" s="288"/>
      <c r="PBT1" s="288"/>
      <c r="PBU1" s="288"/>
      <c r="PBV1" s="288"/>
      <c r="PBW1" s="288"/>
      <c r="PBX1" s="288"/>
      <c r="PBY1" s="288"/>
      <c r="PBZ1" s="288"/>
      <c r="PCA1" s="288"/>
      <c r="PCB1" s="288"/>
      <c r="PCC1" s="288"/>
      <c r="PCD1" s="288"/>
      <c r="PCE1" s="288"/>
      <c r="PCF1" s="288"/>
      <c r="PCG1" s="288"/>
      <c r="PCH1" s="288"/>
      <c r="PCI1" s="288"/>
      <c r="PCJ1" s="288"/>
      <c r="PCK1" s="288"/>
      <c r="PCL1" s="288"/>
      <c r="PCM1" s="288"/>
      <c r="PCN1" s="288"/>
      <c r="PCO1" s="288"/>
      <c r="PCP1" s="288"/>
      <c r="PCQ1" s="288"/>
      <c r="PCR1" s="288"/>
      <c r="PCS1" s="288"/>
      <c r="PCT1" s="288"/>
      <c r="PCU1" s="288"/>
      <c r="PCV1" s="288"/>
      <c r="PCW1" s="288"/>
      <c r="PCX1" s="288"/>
      <c r="PCY1" s="288"/>
      <c r="PCZ1" s="288"/>
      <c r="PDA1" s="288"/>
      <c r="PDB1" s="288"/>
      <c r="PDC1" s="288"/>
      <c r="PDD1" s="288"/>
      <c r="PDE1" s="288"/>
      <c r="PDF1" s="288"/>
      <c r="PDG1" s="288"/>
      <c r="PDH1" s="288"/>
      <c r="PDI1" s="288"/>
      <c r="PDJ1" s="288"/>
      <c r="PDK1" s="288"/>
      <c r="PDL1" s="288"/>
      <c r="PDM1" s="288"/>
      <c r="PDN1" s="288"/>
      <c r="PDO1" s="288"/>
      <c r="PDP1" s="288"/>
      <c r="PDQ1" s="288"/>
      <c r="PDR1" s="288"/>
      <c r="PDS1" s="288"/>
      <c r="PDT1" s="288"/>
      <c r="PDU1" s="288"/>
      <c r="PDV1" s="288"/>
      <c r="PDW1" s="288"/>
      <c r="PDX1" s="288"/>
      <c r="PDY1" s="288"/>
      <c r="PDZ1" s="288"/>
      <c r="PEA1" s="288"/>
      <c r="PEB1" s="288"/>
      <c r="PEC1" s="288"/>
      <c r="PED1" s="288"/>
      <c r="PEE1" s="288"/>
      <c r="PEF1" s="288"/>
      <c r="PEG1" s="288"/>
      <c r="PEH1" s="288"/>
      <c r="PEI1" s="288"/>
      <c r="PEJ1" s="288"/>
      <c r="PEK1" s="288"/>
      <c r="PEL1" s="288"/>
      <c r="PEM1" s="288"/>
      <c r="PEN1" s="288"/>
      <c r="PEO1" s="288"/>
      <c r="PEP1" s="288"/>
      <c r="PEQ1" s="288"/>
      <c r="PER1" s="288"/>
      <c r="PES1" s="288"/>
      <c r="PET1" s="288"/>
      <c r="PEU1" s="288"/>
      <c r="PEV1" s="288"/>
      <c r="PEW1" s="288"/>
      <c r="PEX1" s="288"/>
      <c r="PEY1" s="288"/>
      <c r="PEZ1" s="288"/>
      <c r="PFA1" s="288"/>
      <c r="PFB1" s="288"/>
      <c r="PFC1" s="288"/>
      <c r="PFD1" s="288"/>
      <c r="PFE1" s="288"/>
      <c r="PFF1" s="288"/>
      <c r="PFG1" s="288"/>
      <c r="PFH1" s="288"/>
      <c r="PFI1" s="288"/>
      <c r="PFJ1" s="288"/>
      <c r="PFK1" s="288"/>
      <c r="PFL1" s="288"/>
      <c r="PFM1" s="288"/>
      <c r="PFN1" s="288"/>
      <c r="PFO1" s="288"/>
      <c r="PFP1" s="288"/>
      <c r="PFQ1" s="288"/>
      <c r="PFR1" s="288"/>
      <c r="PFS1" s="288"/>
      <c r="PFT1" s="288"/>
      <c r="PFU1" s="288"/>
      <c r="PFV1" s="288"/>
      <c r="PFW1" s="288"/>
      <c r="PFX1" s="288"/>
      <c r="PFY1" s="288"/>
      <c r="PFZ1" s="288"/>
      <c r="PGA1" s="288"/>
      <c r="PGB1" s="288"/>
      <c r="PGC1" s="288"/>
      <c r="PGD1" s="288"/>
      <c r="PGE1" s="288"/>
      <c r="PGF1" s="288"/>
      <c r="PGG1" s="288"/>
      <c r="PGH1" s="288"/>
      <c r="PGI1" s="288"/>
      <c r="PGJ1" s="288"/>
      <c r="PGK1" s="288"/>
      <c r="PGL1" s="288"/>
      <c r="PGM1" s="288"/>
      <c r="PGN1" s="288"/>
      <c r="PGO1" s="288"/>
      <c r="PGP1" s="288"/>
      <c r="PGQ1" s="288"/>
      <c r="PGR1" s="288"/>
      <c r="PGS1" s="288"/>
      <c r="PGT1" s="288"/>
      <c r="PGU1" s="288"/>
      <c r="PGV1" s="288"/>
      <c r="PGW1" s="288"/>
      <c r="PGX1" s="288"/>
      <c r="PGY1" s="288"/>
      <c r="PGZ1" s="288"/>
      <c r="PHA1" s="288"/>
      <c r="PHB1" s="288"/>
      <c r="PHC1" s="288"/>
      <c r="PHD1" s="288"/>
      <c r="PHE1" s="288"/>
      <c r="PHF1" s="288"/>
      <c r="PHG1" s="288"/>
      <c r="PHH1" s="288"/>
      <c r="PHI1" s="288"/>
      <c r="PHJ1" s="288"/>
      <c r="PHK1" s="288"/>
      <c r="PHL1" s="288"/>
      <c r="PHM1" s="288"/>
      <c r="PHN1" s="288"/>
      <c r="PHO1" s="288"/>
      <c r="PHP1" s="288"/>
      <c r="PHQ1" s="288"/>
      <c r="PHR1" s="288"/>
      <c r="PHS1" s="288"/>
      <c r="PHT1" s="288"/>
      <c r="PHU1" s="288"/>
      <c r="PHV1" s="288"/>
      <c r="PHW1" s="288"/>
      <c r="PHX1" s="288"/>
      <c r="PHY1" s="288"/>
      <c r="PHZ1" s="288"/>
      <c r="PIA1" s="288"/>
      <c r="PIB1" s="288"/>
      <c r="PIC1" s="288"/>
      <c r="PID1" s="288"/>
      <c r="PIE1" s="288"/>
      <c r="PIF1" s="288"/>
      <c r="PIG1" s="288"/>
      <c r="PIH1" s="288"/>
      <c r="PII1" s="288"/>
      <c r="PIJ1" s="288"/>
      <c r="PIK1" s="288"/>
      <c r="PIL1" s="288"/>
      <c r="PIM1" s="288"/>
      <c r="PIN1" s="288"/>
      <c r="PIO1" s="288"/>
      <c r="PIP1" s="288"/>
      <c r="PIQ1" s="288"/>
      <c r="PIR1" s="288"/>
      <c r="PIS1" s="288"/>
      <c r="PIT1" s="288"/>
      <c r="PIU1" s="288"/>
      <c r="PIV1" s="288"/>
      <c r="PIW1" s="288"/>
      <c r="PIX1" s="288"/>
      <c r="PIY1" s="288"/>
      <c r="PIZ1" s="288"/>
      <c r="PJA1" s="288"/>
      <c r="PJB1" s="288"/>
      <c r="PJC1" s="288"/>
      <c r="PJD1" s="288"/>
      <c r="PJE1" s="288"/>
      <c r="PJF1" s="288"/>
      <c r="PJG1" s="288"/>
      <c r="PJH1" s="288"/>
      <c r="PJI1" s="288"/>
      <c r="PJJ1" s="288"/>
      <c r="PJK1" s="288"/>
      <c r="PJL1" s="288"/>
      <c r="PJM1" s="288"/>
      <c r="PJN1" s="288"/>
      <c r="PJO1" s="288"/>
      <c r="PJP1" s="288"/>
      <c r="PJQ1" s="288"/>
      <c r="PJR1" s="288"/>
      <c r="PJS1" s="288"/>
      <c r="PJT1" s="288"/>
      <c r="PJU1" s="288"/>
      <c r="PJV1" s="288"/>
      <c r="PJW1" s="288"/>
      <c r="PJX1" s="288"/>
      <c r="PJY1" s="288"/>
      <c r="PJZ1" s="288"/>
      <c r="PKA1" s="288"/>
      <c r="PKB1" s="288"/>
      <c r="PKC1" s="288"/>
      <c r="PKD1" s="288"/>
      <c r="PKE1" s="288"/>
      <c r="PKF1" s="288"/>
      <c r="PKG1" s="288"/>
      <c r="PKH1" s="288"/>
      <c r="PKI1" s="288"/>
      <c r="PKJ1" s="288"/>
      <c r="PKK1" s="288"/>
      <c r="PKL1" s="288"/>
      <c r="PKM1" s="288"/>
      <c r="PKN1" s="288"/>
      <c r="PKO1" s="288"/>
      <c r="PKP1" s="288"/>
      <c r="PKQ1" s="288"/>
      <c r="PKR1" s="288"/>
      <c r="PKS1" s="288"/>
      <c r="PKT1" s="288"/>
      <c r="PKU1" s="288"/>
      <c r="PKV1" s="288"/>
      <c r="PKW1" s="288"/>
      <c r="PKX1" s="288"/>
      <c r="PKY1" s="288"/>
      <c r="PKZ1" s="288"/>
      <c r="PLA1" s="288"/>
      <c r="PLB1" s="288"/>
      <c r="PLC1" s="288"/>
      <c r="PLD1" s="288"/>
      <c r="PLE1" s="288"/>
      <c r="PLF1" s="288"/>
      <c r="PLG1" s="288"/>
      <c r="PLH1" s="288"/>
      <c r="PLI1" s="288"/>
      <c r="PLJ1" s="288"/>
      <c r="PLK1" s="288"/>
      <c r="PLL1" s="288"/>
      <c r="PLM1" s="288"/>
      <c r="PLN1" s="288"/>
      <c r="PLO1" s="288"/>
      <c r="PLP1" s="288"/>
      <c r="PLQ1" s="288"/>
      <c r="PLR1" s="288"/>
      <c r="PLS1" s="288"/>
      <c r="PLT1" s="288"/>
      <c r="PLU1" s="288"/>
      <c r="PLV1" s="288"/>
      <c r="PLW1" s="288"/>
      <c r="PLX1" s="288"/>
      <c r="PLY1" s="288"/>
      <c r="PLZ1" s="288"/>
      <c r="PMA1" s="288"/>
      <c r="PMB1" s="288"/>
      <c r="PMC1" s="288"/>
      <c r="PMD1" s="288"/>
      <c r="PME1" s="288"/>
      <c r="PMF1" s="288"/>
      <c r="PMG1" s="288"/>
      <c r="PMH1" s="288"/>
      <c r="PMI1" s="288"/>
      <c r="PMJ1" s="288"/>
      <c r="PMK1" s="288"/>
      <c r="PML1" s="288"/>
      <c r="PMM1" s="288"/>
      <c r="PMN1" s="288"/>
      <c r="PMO1" s="288"/>
      <c r="PMP1" s="288"/>
      <c r="PMQ1" s="288"/>
      <c r="PMR1" s="288"/>
      <c r="PMS1" s="288"/>
      <c r="PMT1" s="288"/>
      <c r="PMU1" s="288"/>
      <c r="PMV1" s="288"/>
      <c r="PMW1" s="288"/>
      <c r="PMX1" s="288"/>
      <c r="PMY1" s="288"/>
      <c r="PMZ1" s="288"/>
      <c r="PNA1" s="288"/>
      <c r="PNB1" s="288"/>
      <c r="PNC1" s="288"/>
      <c r="PND1" s="288"/>
      <c r="PNE1" s="288"/>
      <c r="PNF1" s="288"/>
      <c r="PNG1" s="288"/>
      <c r="PNH1" s="288"/>
      <c r="PNI1" s="288"/>
      <c r="PNJ1" s="288"/>
      <c r="PNK1" s="288"/>
      <c r="PNL1" s="288"/>
      <c r="PNM1" s="288"/>
      <c r="PNN1" s="288"/>
      <c r="PNO1" s="288"/>
      <c r="PNP1" s="288"/>
      <c r="PNQ1" s="288"/>
      <c r="PNR1" s="288"/>
      <c r="PNS1" s="288"/>
      <c r="PNT1" s="288"/>
      <c r="PNU1" s="288"/>
      <c r="PNV1" s="288"/>
      <c r="PNW1" s="288"/>
      <c r="PNX1" s="288"/>
      <c r="PNY1" s="288"/>
      <c r="PNZ1" s="288"/>
      <c r="POA1" s="288"/>
      <c r="POB1" s="288"/>
      <c r="POC1" s="288"/>
      <c r="POD1" s="288"/>
      <c r="POE1" s="288"/>
      <c r="POF1" s="288"/>
      <c r="POG1" s="288"/>
      <c r="POH1" s="288"/>
      <c r="POI1" s="288"/>
      <c r="POJ1" s="288"/>
      <c r="POK1" s="288"/>
      <c r="POL1" s="288"/>
      <c r="POM1" s="288"/>
      <c r="PON1" s="288"/>
      <c r="POO1" s="288"/>
      <c r="POP1" s="288"/>
      <c r="POQ1" s="288"/>
      <c r="POR1" s="288"/>
      <c r="POS1" s="288"/>
      <c r="POT1" s="288"/>
      <c r="POU1" s="288"/>
      <c r="POV1" s="288"/>
      <c r="POW1" s="288"/>
      <c r="POX1" s="288"/>
      <c r="POY1" s="288"/>
      <c r="POZ1" s="288"/>
      <c r="PPA1" s="288"/>
      <c r="PPB1" s="288"/>
      <c r="PPC1" s="288"/>
      <c r="PPD1" s="288"/>
      <c r="PPE1" s="288"/>
      <c r="PPF1" s="288"/>
      <c r="PPG1" s="288"/>
      <c r="PPH1" s="288"/>
      <c r="PPI1" s="288"/>
      <c r="PPJ1" s="288"/>
      <c r="PPK1" s="288"/>
      <c r="PPL1" s="288"/>
      <c r="PPM1" s="288"/>
      <c r="PPN1" s="288"/>
      <c r="PPO1" s="288"/>
      <c r="PPP1" s="288"/>
      <c r="PPQ1" s="288"/>
      <c r="PPR1" s="288"/>
      <c r="PPS1" s="288"/>
      <c r="PPT1" s="288"/>
      <c r="PPU1" s="288"/>
      <c r="PPV1" s="288"/>
      <c r="PPW1" s="288"/>
      <c r="PPX1" s="288"/>
      <c r="PPY1" s="288"/>
      <c r="PPZ1" s="288"/>
      <c r="PQA1" s="288"/>
      <c r="PQB1" s="288"/>
      <c r="PQC1" s="288"/>
      <c r="PQD1" s="288"/>
      <c r="PQE1" s="288"/>
      <c r="PQF1" s="288"/>
      <c r="PQG1" s="288"/>
      <c r="PQH1" s="288"/>
      <c r="PQI1" s="288"/>
      <c r="PQJ1" s="288"/>
      <c r="PQK1" s="288"/>
      <c r="PQL1" s="288"/>
      <c r="PQM1" s="288"/>
      <c r="PQN1" s="288"/>
      <c r="PQO1" s="288"/>
      <c r="PQP1" s="288"/>
      <c r="PQQ1" s="288"/>
      <c r="PQR1" s="288"/>
      <c r="PQS1" s="288"/>
      <c r="PQT1" s="288"/>
      <c r="PQU1" s="288"/>
      <c r="PQV1" s="288"/>
      <c r="PQW1" s="288"/>
      <c r="PQX1" s="288"/>
      <c r="PQY1" s="288"/>
      <c r="PQZ1" s="288"/>
      <c r="PRA1" s="288"/>
      <c r="PRB1" s="288"/>
      <c r="PRC1" s="288"/>
      <c r="PRD1" s="288"/>
      <c r="PRE1" s="288"/>
      <c r="PRF1" s="288"/>
      <c r="PRG1" s="288"/>
      <c r="PRH1" s="288"/>
      <c r="PRI1" s="288"/>
      <c r="PRJ1" s="288"/>
      <c r="PRK1" s="288"/>
      <c r="PRL1" s="288"/>
      <c r="PRM1" s="288"/>
      <c r="PRN1" s="288"/>
      <c r="PRO1" s="288"/>
      <c r="PRP1" s="288"/>
      <c r="PRQ1" s="288"/>
      <c r="PRR1" s="288"/>
      <c r="PRS1" s="288"/>
      <c r="PRT1" s="288"/>
      <c r="PRU1" s="288"/>
      <c r="PRV1" s="288"/>
      <c r="PRW1" s="288"/>
      <c r="PRX1" s="288"/>
      <c r="PRY1" s="288"/>
      <c r="PRZ1" s="288"/>
      <c r="PSA1" s="288"/>
      <c r="PSB1" s="288"/>
      <c r="PSC1" s="288"/>
      <c r="PSD1" s="288"/>
      <c r="PSE1" s="288"/>
      <c r="PSF1" s="288"/>
      <c r="PSG1" s="288"/>
      <c r="PSH1" s="288"/>
      <c r="PSI1" s="288"/>
      <c r="PSJ1" s="288"/>
      <c r="PSK1" s="288"/>
      <c r="PSL1" s="288"/>
      <c r="PSM1" s="288"/>
      <c r="PSN1" s="288"/>
      <c r="PSO1" s="288"/>
      <c r="PSP1" s="288"/>
      <c r="PSQ1" s="288"/>
      <c r="PSR1" s="288"/>
      <c r="PSS1" s="288"/>
      <c r="PST1" s="288"/>
      <c r="PSU1" s="288"/>
      <c r="PSV1" s="288"/>
      <c r="PSW1" s="288"/>
      <c r="PSX1" s="288"/>
      <c r="PSY1" s="288"/>
      <c r="PSZ1" s="288"/>
      <c r="PTA1" s="288"/>
      <c r="PTB1" s="288"/>
      <c r="PTC1" s="288"/>
      <c r="PTD1" s="288"/>
      <c r="PTE1" s="288"/>
      <c r="PTF1" s="288"/>
      <c r="PTG1" s="288"/>
      <c r="PTH1" s="288"/>
      <c r="PTI1" s="288"/>
      <c r="PTJ1" s="288"/>
      <c r="PTK1" s="288"/>
      <c r="PTL1" s="288"/>
      <c r="PTM1" s="288"/>
      <c r="PTN1" s="288"/>
      <c r="PTO1" s="288"/>
      <c r="PTP1" s="288"/>
      <c r="PTQ1" s="288"/>
      <c r="PTR1" s="288"/>
      <c r="PTS1" s="288"/>
      <c r="PTT1" s="288"/>
      <c r="PTU1" s="288"/>
      <c r="PTV1" s="288"/>
      <c r="PTW1" s="288"/>
      <c r="PTX1" s="288"/>
      <c r="PTY1" s="288"/>
      <c r="PTZ1" s="288"/>
      <c r="PUA1" s="288"/>
      <c r="PUB1" s="288"/>
      <c r="PUC1" s="288"/>
      <c r="PUD1" s="288"/>
      <c r="PUE1" s="288"/>
      <c r="PUF1" s="288"/>
      <c r="PUG1" s="288"/>
      <c r="PUH1" s="288"/>
      <c r="PUI1" s="288"/>
      <c r="PUJ1" s="288"/>
      <c r="PUK1" s="288"/>
      <c r="PUL1" s="288"/>
      <c r="PUM1" s="288"/>
      <c r="PUN1" s="288"/>
      <c r="PUO1" s="288"/>
      <c r="PUP1" s="288"/>
      <c r="PUQ1" s="288"/>
      <c r="PUR1" s="288"/>
      <c r="PUS1" s="288"/>
      <c r="PUT1" s="288"/>
      <c r="PUU1" s="288"/>
      <c r="PUV1" s="288"/>
      <c r="PUW1" s="288"/>
      <c r="PUX1" s="288"/>
      <c r="PUY1" s="288"/>
      <c r="PUZ1" s="288"/>
      <c r="PVA1" s="288"/>
      <c r="PVB1" s="288"/>
      <c r="PVC1" s="288"/>
      <c r="PVD1" s="288"/>
      <c r="PVE1" s="288"/>
      <c r="PVF1" s="288"/>
      <c r="PVG1" s="288"/>
      <c r="PVH1" s="288"/>
      <c r="PVI1" s="288"/>
      <c r="PVJ1" s="288"/>
      <c r="PVK1" s="288"/>
      <c r="PVL1" s="288"/>
      <c r="PVM1" s="288"/>
      <c r="PVN1" s="288"/>
      <c r="PVO1" s="288"/>
      <c r="PVP1" s="288"/>
      <c r="PVQ1" s="288"/>
      <c r="PVR1" s="288"/>
      <c r="PVS1" s="288"/>
      <c r="PVT1" s="288"/>
      <c r="PVU1" s="288"/>
      <c r="PVV1" s="288"/>
      <c r="PVW1" s="288"/>
      <c r="PVX1" s="288"/>
      <c r="PVY1" s="288"/>
      <c r="PVZ1" s="288"/>
      <c r="PWA1" s="288"/>
      <c r="PWB1" s="288"/>
      <c r="PWC1" s="288"/>
      <c r="PWD1" s="288"/>
      <c r="PWE1" s="288"/>
      <c r="PWF1" s="288"/>
      <c r="PWG1" s="288"/>
      <c r="PWH1" s="288"/>
      <c r="PWI1" s="288"/>
      <c r="PWJ1" s="288"/>
      <c r="PWK1" s="288"/>
      <c r="PWL1" s="288"/>
      <c r="PWM1" s="288"/>
      <c r="PWN1" s="288"/>
      <c r="PWO1" s="288"/>
      <c r="PWP1" s="288"/>
      <c r="PWQ1" s="288"/>
      <c r="PWR1" s="288"/>
      <c r="PWS1" s="288"/>
      <c r="PWT1" s="288"/>
      <c r="PWU1" s="288"/>
      <c r="PWV1" s="288"/>
      <c r="PWW1" s="288"/>
      <c r="PWX1" s="288"/>
      <c r="PWY1" s="288"/>
      <c r="PWZ1" s="288"/>
      <c r="PXA1" s="288"/>
      <c r="PXB1" s="288"/>
      <c r="PXC1" s="288"/>
      <c r="PXD1" s="288"/>
      <c r="PXE1" s="288"/>
      <c r="PXF1" s="288"/>
      <c r="PXG1" s="288"/>
      <c r="PXH1" s="288"/>
      <c r="PXI1" s="288"/>
      <c r="PXJ1" s="288"/>
      <c r="PXK1" s="288"/>
      <c r="PXL1" s="288"/>
      <c r="PXM1" s="288"/>
      <c r="PXN1" s="288"/>
      <c r="PXO1" s="288"/>
      <c r="PXP1" s="288"/>
      <c r="PXQ1" s="288"/>
      <c r="PXR1" s="288"/>
      <c r="PXS1" s="288"/>
      <c r="PXT1" s="288"/>
      <c r="PXU1" s="288"/>
      <c r="PXV1" s="288"/>
      <c r="PXW1" s="288"/>
      <c r="PXX1" s="288"/>
      <c r="PXY1" s="288"/>
      <c r="PXZ1" s="288"/>
      <c r="PYA1" s="288"/>
      <c r="PYB1" s="288"/>
      <c r="PYC1" s="288"/>
      <c r="PYD1" s="288"/>
      <c r="PYE1" s="288"/>
      <c r="PYF1" s="288"/>
      <c r="PYG1" s="288"/>
      <c r="PYH1" s="288"/>
      <c r="PYI1" s="288"/>
      <c r="PYJ1" s="288"/>
      <c r="PYK1" s="288"/>
      <c r="PYL1" s="288"/>
      <c r="PYM1" s="288"/>
      <c r="PYN1" s="288"/>
      <c r="PYO1" s="288"/>
      <c r="PYP1" s="288"/>
      <c r="PYQ1" s="288"/>
      <c r="PYR1" s="288"/>
      <c r="PYS1" s="288"/>
      <c r="PYT1" s="288"/>
      <c r="PYU1" s="288"/>
      <c r="PYV1" s="288"/>
      <c r="PYW1" s="288"/>
      <c r="PYX1" s="288"/>
      <c r="PYY1" s="288"/>
      <c r="PYZ1" s="288"/>
      <c r="PZA1" s="288"/>
      <c r="PZB1" s="288"/>
      <c r="PZC1" s="288"/>
      <c r="PZD1" s="288"/>
      <c r="PZE1" s="288"/>
      <c r="PZF1" s="288"/>
      <c r="PZG1" s="288"/>
      <c r="PZH1" s="288"/>
      <c r="PZI1" s="288"/>
      <c r="PZJ1" s="288"/>
      <c r="PZK1" s="288"/>
      <c r="PZL1" s="288"/>
      <c r="PZM1" s="288"/>
      <c r="PZN1" s="288"/>
      <c r="PZO1" s="288"/>
      <c r="PZP1" s="288"/>
      <c r="PZQ1" s="288"/>
      <c r="PZR1" s="288"/>
      <c r="PZS1" s="288"/>
      <c r="PZT1" s="288"/>
      <c r="PZU1" s="288"/>
      <c r="PZV1" s="288"/>
      <c r="PZW1" s="288"/>
      <c r="PZX1" s="288"/>
      <c r="PZY1" s="288"/>
      <c r="PZZ1" s="288"/>
      <c r="QAA1" s="288"/>
      <c r="QAB1" s="288"/>
      <c r="QAC1" s="288"/>
      <c r="QAD1" s="288"/>
      <c r="QAE1" s="288"/>
      <c r="QAF1" s="288"/>
      <c r="QAG1" s="288"/>
      <c r="QAH1" s="288"/>
      <c r="QAI1" s="288"/>
      <c r="QAJ1" s="288"/>
      <c r="QAK1" s="288"/>
      <c r="QAL1" s="288"/>
      <c r="QAM1" s="288"/>
      <c r="QAN1" s="288"/>
      <c r="QAO1" s="288"/>
      <c r="QAP1" s="288"/>
      <c r="QAQ1" s="288"/>
      <c r="QAR1" s="288"/>
      <c r="QAS1" s="288"/>
      <c r="QAT1" s="288"/>
      <c r="QAU1" s="288"/>
      <c r="QAV1" s="288"/>
      <c r="QAW1" s="288"/>
      <c r="QAX1" s="288"/>
      <c r="QAY1" s="288"/>
      <c r="QAZ1" s="288"/>
      <c r="QBA1" s="288"/>
      <c r="QBB1" s="288"/>
      <c r="QBC1" s="288"/>
      <c r="QBD1" s="288"/>
      <c r="QBE1" s="288"/>
      <c r="QBF1" s="288"/>
      <c r="QBG1" s="288"/>
      <c r="QBH1" s="288"/>
      <c r="QBI1" s="288"/>
      <c r="QBJ1" s="288"/>
      <c r="QBK1" s="288"/>
      <c r="QBL1" s="288"/>
      <c r="QBM1" s="288"/>
      <c r="QBN1" s="288"/>
      <c r="QBO1" s="288"/>
      <c r="QBP1" s="288"/>
      <c r="QBQ1" s="288"/>
      <c r="QBR1" s="288"/>
      <c r="QBS1" s="288"/>
      <c r="QBT1" s="288"/>
      <c r="QBU1" s="288"/>
      <c r="QBV1" s="288"/>
      <c r="QBW1" s="288"/>
      <c r="QBX1" s="288"/>
      <c r="QBY1" s="288"/>
      <c r="QBZ1" s="288"/>
      <c r="QCA1" s="288"/>
      <c r="QCB1" s="288"/>
      <c r="QCC1" s="288"/>
      <c r="QCD1" s="288"/>
      <c r="QCE1" s="288"/>
      <c r="QCF1" s="288"/>
      <c r="QCG1" s="288"/>
      <c r="QCH1" s="288"/>
      <c r="QCI1" s="288"/>
      <c r="QCJ1" s="288"/>
      <c r="QCK1" s="288"/>
      <c r="QCL1" s="288"/>
      <c r="QCM1" s="288"/>
      <c r="QCN1" s="288"/>
      <c r="QCO1" s="288"/>
      <c r="QCP1" s="288"/>
      <c r="QCQ1" s="288"/>
      <c r="QCR1" s="288"/>
      <c r="QCS1" s="288"/>
      <c r="QCT1" s="288"/>
      <c r="QCU1" s="288"/>
      <c r="QCV1" s="288"/>
      <c r="QCW1" s="288"/>
      <c r="QCX1" s="288"/>
      <c r="QCY1" s="288"/>
      <c r="QCZ1" s="288"/>
      <c r="QDA1" s="288"/>
      <c r="QDB1" s="288"/>
      <c r="QDC1" s="288"/>
      <c r="QDD1" s="288"/>
      <c r="QDE1" s="288"/>
      <c r="QDF1" s="288"/>
      <c r="QDG1" s="288"/>
      <c r="QDH1" s="288"/>
      <c r="QDI1" s="288"/>
      <c r="QDJ1" s="288"/>
      <c r="QDK1" s="288"/>
      <c r="QDL1" s="288"/>
      <c r="QDM1" s="288"/>
      <c r="QDN1" s="288"/>
      <c r="QDO1" s="288"/>
      <c r="QDP1" s="288"/>
      <c r="QDQ1" s="288"/>
      <c r="QDR1" s="288"/>
      <c r="QDS1" s="288"/>
      <c r="QDT1" s="288"/>
      <c r="QDU1" s="288"/>
      <c r="QDV1" s="288"/>
      <c r="QDW1" s="288"/>
      <c r="QDX1" s="288"/>
      <c r="QDY1" s="288"/>
      <c r="QDZ1" s="288"/>
      <c r="QEA1" s="288"/>
      <c r="QEB1" s="288"/>
      <c r="QEC1" s="288"/>
      <c r="QED1" s="288"/>
      <c r="QEE1" s="288"/>
      <c r="QEF1" s="288"/>
      <c r="QEG1" s="288"/>
      <c r="QEH1" s="288"/>
      <c r="QEI1" s="288"/>
      <c r="QEJ1" s="288"/>
      <c r="QEK1" s="288"/>
      <c r="QEL1" s="288"/>
      <c r="QEM1" s="288"/>
      <c r="QEN1" s="288"/>
      <c r="QEO1" s="288"/>
      <c r="QEP1" s="288"/>
      <c r="QEQ1" s="288"/>
      <c r="QER1" s="288"/>
      <c r="QES1" s="288"/>
      <c r="QET1" s="288"/>
      <c r="QEU1" s="288"/>
      <c r="QEV1" s="288"/>
      <c r="QEW1" s="288"/>
      <c r="QEX1" s="288"/>
      <c r="QEY1" s="288"/>
      <c r="QEZ1" s="288"/>
      <c r="QFA1" s="288"/>
      <c r="QFB1" s="288"/>
      <c r="QFC1" s="288"/>
      <c r="QFD1" s="288"/>
      <c r="QFE1" s="288"/>
      <c r="QFF1" s="288"/>
      <c r="QFG1" s="288"/>
      <c r="QFH1" s="288"/>
      <c r="QFI1" s="288"/>
      <c r="QFJ1" s="288"/>
      <c r="QFK1" s="288"/>
      <c r="QFL1" s="288"/>
      <c r="QFM1" s="288"/>
      <c r="QFN1" s="288"/>
      <c r="QFO1" s="288"/>
      <c r="QFP1" s="288"/>
      <c r="QFQ1" s="288"/>
      <c r="QFR1" s="288"/>
      <c r="QFS1" s="288"/>
      <c r="QFT1" s="288"/>
      <c r="QFU1" s="288"/>
      <c r="QFV1" s="288"/>
      <c r="QFW1" s="288"/>
      <c r="QFX1" s="288"/>
      <c r="QFY1" s="288"/>
      <c r="QFZ1" s="288"/>
      <c r="QGA1" s="288"/>
      <c r="QGB1" s="288"/>
      <c r="QGC1" s="288"/>
      <c r="QGD1" s="288"/>
      <c r="QGE1" s="288"/>
      <c r="QGF1" s="288"/>
      <c r="QGG1" s="288"/>
      <c r="QGH1" s="288"/>
      <c r="QGI1" s="288"/>
      <c r="QGJ1" s="288"/>
      <c r="QGK1" s="288"/>
      <c r="QGL1" s="288"/>
      <c r="QGM1" s="288"/>
      <c r="QGN1" s="288"/>
      <c r="QGO1" s="288"/>
      <c r="QGP1" s="288"/>
      <c r="QGQ1" s="288"/>
      <c r="QGR1" s="288"/>
      <c r="QGS1" s="288"/>
      <c r="QGT1" s="288"/>
      <c r="QGU1" s="288"/>
      <c r="QGV1" s="288"/>
      <c r="QGW1" s="288"/>
      <c r="QGX1" s="288"/>
      <c r="QGY1" s="288"/>
      <c r="QGZ1" s="288"/>
      <c r="QHA1" s="288"/>
      <c r="QHB1" s="288"/>
      <c r="QHC1" s="288"/>
      <c r="QHD1" s="288"/>
      <c r="QHE1" s="288"/>
      <c r="QHF1" s="288"/>
      <c r="QHG1" s="288"/>
      <c r="QHH1" s="288"/>
      <c r="QHI1" s="288"/>
      <c r="QHJ1" s="288"/>
      <c r="QHK1" s="288"/>
      <c r="QHL1" s="288"/>
      <c r="QHM1" s="288"/>
      <c r="QHN1" s="288"/>
      <c r="QHO1" s="288"/>
      <c r="QHP1" s="288"/>
      <c r="QHQ1" s="288"/>
      <c r="QHR1" s="288"/>
      <c r="QHS1" s="288"/>
      <c r="QHT1" s="288"/>
      <c r="QHU1" s="288"/>
      <c r="QHV1" s="288"/>
      <c r="QHW1" s="288"/>
      <c r="QHX1" s="288"/>
      <c r="QHY1" s="288"/>
      <c r="QHZ1" s="288"/>
      <c r="QIA1" s="288"/>
      <c r="QIB1" s="288"/>
      <c r="QIC1" s="288"/>
      <c r="QID1" s="288"/>
      <c r="QIE1" s="288"/>
      <c r="QIF1" s="288"/>
      <c r="QIG1" s="288"/>
      <c r="QIH1" s="288"/>
      <c r="QII1" s="288"/>
      <c r="QIJ1" s="288"/>
      <c r="QIK1" s="288"/>
      <c r="QIL1" s="288"/>
      <c r="QIM1" s="288"/>
      <c r="QIN1" s="288"/>
      <c r="QIO1" s="288"/>
      <c r="QIP1" s="288"/>
      <c r="QIQ1" s="288"/>
      <c r="QIR1" s="288"/>
      <c r="QIS1" s="288"/>
      <c r="QIT1" s="288"/>
      <c r="QIU1" s="288"/>
      <c r="QIV1" s="288"/>
      <c r="QIW1" s="288"/>
      <c r="QIX1" s="288"/>
      <c r="QIY1" s="288"/>
      <c r="QIZ1" s="288"/>
      <c r="QJA1" s="288"/>
      <c r="QJB1" s="288"/>
      <c r="QJC1" s="288"/>
      <c r="QJD1" s="288"/>
      <c r="QJE1" s="288"/>
      <c r="QJF1" s="288"/>
      <c r="QJG1" s="288"/>
      <c r="QJH1" s="288"/>
      <c r="QJI1" s="288"/>
      <c r="QJJ1" s="288"/>
      <c r="QJK1" s="288"/>
      <c r="QJL1" s="288"/>
      <c r="QJM1" s="288"/>
      <c r="QJN1" s="288"/>
      <c r="QJO1" s="288"/>
      <c r="QJP1" s="288"/>
      <c r="QJQ1" s="288"/>
      <c r="QJR1" s="288"/>
      <c r="QJS1" s="288"/>
      <c r="QJT1" s="288"/>
      <c r="QJU1" s="288"/>
      <c r="QJV1" s="288"/>
      <c r="QJW1" s="288"/>
      <c r="QJX1" s="288"/>
      <c r="QJY1" s="288"/>
      <c r="QJZ1" s="288"/>
      <c r="QKA1" s="288"/>
      <c r="QKB1" s="288"/>
      <c r="QKC1" s="288"/>
      <c r="QKD1" s="288"/>
      <c r="QKE1" s="288"/>
      <c r="QKF1" s="288"/>
      <c r="QKG1" s="288"/>
      <c r="QKH1" s="288"/>
      <c r="QKI1" s="288"/>
      <c r="QKJ1" s="288"/>
      <c r="QKK1" s="288"/>
      <c r="QKL1" s="288"/>
      <c r="QKM1" s="288"/>
      <c r="QKN1" s="288"/>
      <c r="QKO1" s="288"/>
      <c r="QKP1" s="288"/>
      <c r="QKQ1" s="288"/>
      <c r="QKR1" s="288"/>
      <c r="QKS1" s="288"/>
      <c r="QKT1" s="288"/>
      <c r="QKU1" s="288"/>
      <c r="QKV1" s="288"/>
      <c r="QKW1" s="288"/>
      <c r="QKX1" s="288"/>
      <c r="QKY1" s="288"/>
      <c r="QKZ1" s="288"/>
      <c r="QLA1" s="288"/>
      <c r="QLB1" s="288"/>
      <c r="QLC1" s="288"/>
      <c r="QLD1" s="288"/>
      <c r="QLE1" s="288"/>
      <c r="QLF1" s="288"/>
      <c r="QLG1" s="288"/>
      <c r="QLH1" s="288"/>
      <c r="QLI1" s="288"/>
      <c r="QLJ1" s="288"/>
      <c r="QLK1" s="288"/>
      <c r="QLL1" s="288"/>
      <c r="QLM1" s="288"/>
      <c r="QLN1" s="288"/>
      <c r="QLO1" s="288"/>
      <c r="QLP1" s="288"/>
      <c r="QLQ1" s="288"/>
      <c r="QLR1" s="288"/>
      <c r="QLS1" s="288"/>
      <c r="QLT1" s="288"/>
      <c r="QLU1" s="288"/>
      <c r="QLV1" s="288"/>
      <c r="QLW1" s="288"/>
      <c r="QLX1" s="288"/>
      <c r="QLY1" s="288"/>
      <c r="QLZ1" s="288"/>
      <c r="QMA1" s="288"/>
      <c r="QMB1" s="288"/>
      <c r="QMC1" s="288"/>
      <c r="QMD1" s="288"/>
      <c r="QME1" s="288"/>
      <c r="QMF1" s="288"/>
      <c r="QMG1" s="288"/>
      <c r="QMH1" s="288"/>
      <c r="QMI1" s="288"/>
      <c r="QMJ1" s="288"/>
      <c r="QMK1" s="288"/>
      <c r="QML1" s="288"/>
      <c r="QMM1" s="288"/>
      <c r="QMN1" s="288"/>
      <c r="QMO1" s="288"/>
      <c r="QMP1" s="288"/>
      <c r="QMQ1" s="288"/>
      <c r="QMR1" s="288"/>
      <c r="QMS1" s="288"/>
      <c r="QMT1" s="288"/>
      <c r="QMU1" s="288"/>
      <c r="QMV1" s="288"/>
      <c r="QMW1" s="288"/>
      <c r="QMX1" s="288"/>
      <c r="QMY1" s="288"/>
      <c r="QMZ1" s="288"/>
      <c r="QNA1" s="288"/>
      <c r="QNB1" s="288"/>
      <c r="QNC1" s="288"/>
      <c r="QND1" s="288"/>
      <c r="QNE1" s="288"/>
      <c r="QNF1" s="288"/>
      <c r="QNG1" s="288"/>
      <c r="QNH1" s="288"/>
      <c r="QNI1" s="288"/>
      <c r="QNJ1" s="288"/>
      <c r="QNK1" s="288"/>
      <c r="QNL1" s="288"/>
      <c r="QNM1" s="288"/>
      <c r="QNN1" s="288"/>
      <c r="QNO1" s="288"/>
      <c r="QNP1" s="288"/>
      <c r="QNQ1" s="288"/>
      <c r="QNR1" s="288"/>
      <c r="QNS1" s="288"/>
      <c r="QNT1" s="288"/>
      <c r="QNU1" s="288"/>
      <c r="QNV1" s="288"/>
      <c r="QNW1" s="288"/>
      <c r="QNX1" s="288"/>
      <c r="QNY1" s="288"/>
      <c r="QNZ1" s="288"/>
      <c r="QOA1" s="288"/>
      <c r="QOB1" s="288"/>
      <c r="QOC1" s="288"/>
      <c r="QOD1" s="288"/>
      <c r="QOE1" s="288"/>
      <c r="QOF1" s="288"/>
      <c r="QOG1" s="288"/>
      <c r="QOH1" s="288"/>
      <c r="QOI1" s="288"/>
      <c r="QOJ1" s="288"/>
      <c r="QOK1" s="288"/>
      <c r="QOL1" s="288"/>
      <c r="QOM1" s="288"/>
      <c r="QON1" s="288"/>
      <c r="QOO1" s="288"/>
      <c r="QOP1" s="288"/>
      <c r="QOQ1" s="288"/>
      <c r="QOR1" s="288"/>
      <c r="QOS1" s="288"/>
      <c r="QOT1" s="288"/>
      <c r="QOU1" s="288"/>
      <c r="QOV1" s="288"/>
      <c r="QOW1" s="288"/>
      <c r="QOX1" s="288"/>
      <c r="QOY1" s="288"/>
      <c r="QOZ1" s="288"/>
      <c r="QPA1" s="288"/>
      <c r="QPB1" s="288"/>
      <c r="QPC1" s="288"/>
      <c r="QPD1" s="288"/>
      <c r="QPE1" s="288"/>
      <c r="QPF1" s="288"/>
      <c r="QPG1" s="288"/>
      <c r="QPH1" s="288"/>
      <c r="QPI1" s="288"/>
      <c r="QPJ1" s="288"/>
      <c r="QPK1" s="288"/>
      <c r="QPL1" s="288"/>
      <c r="QPM1" s="288"/>
      <c r="QPN1" s="288"/>
      <c r="QPO1" s="288"/>
      <c r="QPP1" s="288"/>
      <c r="QPQ1" s="288"/>
      <c r="QPR1" s="288"/>
      <c r="QPS1" s="288"/>
      <c r="QPT1" s="288"/>
      <c r="QPU1" s="288"/>
      <c r="QPV1" s="288"/>
      <c r="QPW1" s="288"/>
      <c r="QPX1" s="288"/>
      <c r="QPY1" s="288"/>
      <c r="QPZ1" s="288"/>
      <c r="QQA1" s="288"/>
      <c r="QQB1" s="288"/>
      <c r="QQC1" s="288"/>
      <c r="QQD1" s="288"/>
      <c r="QQE1" s="288"/>
      <c r="QQF1" s="288"/>
      <c r="QQG1" s="288"/>
      <c r="QQH1" s="288"/>
      <c r="QQI1" s="288"/>
      <c r="QQJ1" s="288"/>
      <c r="QQK1" s="288"/>
      <c r="QQL1" s="288"/>
      <c r="QQM1" s="288"/>
      <c r="QQN1" s="288"/>
      <c r="QQO1" s="288"/>
      <c r="QQP1" s="288"/>
      <c r="QQQ1" s="288"/>
      <c r="QQR1" s="288"/>
      <c r="QQS1" s="288"/>
      <c r="QQT1" s="288"/>
      <c r="QQU1" s="288"/>
      <c r="QQV1" s="288"/>
      <c r="QQW1" s="288"/>
      <c r="QQX1" s="288"/>
      <c r="QQY1" s="288"/>
      <c r="QQZ1" s="288"/>
      <c r="QRA1" s="288"/>
      <c r="QRB1" s="288"/>
      <c r="QRC1" s="288"/>
      <c r="QRD1" s="288"/>
      <c r="QRE1" s="288"/>
      <c r="QRF1" s="288"/>
      <c r="QRG1" s="288"/>
      <c r="QRH1" s="288"/>
      <c r="QRI1" s="288"/>
      <c r="QRJ1" s="288"/>
      <c r="QRK1" s="288"/>
      <c r="QRL1" s="288"/>
      <c r="QRM1" s="288"/>
      <c r="QRN1" s="288"/>
      <c r="QRO1" s="288"/>
      <c r="QRP1" s="288"/>
      <c r="QRQ1" s="288"/>
      <c r="QRR1" s="288"/>
      <c r="QRS1" s="288"/>
      <c r="QRT1" s="288"/>
      <c r="QRU1" s="288"/>
      <c r="QRV1" s="288"/>
      <c r="QRW1" s="288"/>
      <c r="QRX1" s="288"/>
      <c r="QRY1" s="288"/>
      <c r="QRZ1" s="288"/>
      <c r="QSA1" s="288"/>
      <c r="QSB1" s="288"/>
      <c r="QSC1" s="288"/>
      <c r="QSD1" s="288"/>
      <c r="QSE1" s="288"/>
      <c r="QSF1" s="288"/>
      <c r="QSG1" s="288"/>
      <c r="QSH1" s="288"/>
      <c r="QSI1" s="288"/>
      <c r="QSJ1" s="288"/>
      <c r="QSK1" s="288"/>
      <c r="QSL1" s="288"/>
      <c r="QSM1" s="288"/>
      <c r="QSN1" s="288"/>
      <c r="QSO1" s="288"/>
      <c r="QSP1" s="288"/>
      <c r="QSQ1" s="288"/>
      <c r="QSR1" s="288"/>
      <c r="QSS1" s="288"/>
      <c r="QST1" s="288"/>
      <c r="QSU1" s="288"/>
      <c r="QSV1" s="288"/>
      <c r="QSW1" s="288"/>
      <c r="QSX1" s="288"/>
      <c r="QSY1" s="288"/>
      <c r="QSZ1" s="288"/>
      <c r="QTA1" s="288"/>
      <c r="QTB1" s="288"/>
      <c r="QTC1" s="288"/>
      <c r="QTD1" s="288"/>
      <c r="QTE1" s="288"/>
      <c r="QTF1" s="288"/>
      <c r="QTG1" s="288"/>
      <c r="QTH1" s="288"/>
      <c r="QTI1" s="288"/>
      <c r="QTJ1" s="288"/>
      <c r="QTK1" s="288"/>
      <c r="QTL1" s="288"/>
      <c r="QTM1" s="288"/>
      <c r="QTN1" s="288"/>
      <c r="QTO1" s="288"/>
      <c r="QTP1" s="288"/>
      <c r="QTQ1" s="288"/>
      <c r="QTR1" s="288"/>
      <c r="QTS1" s="288"/>
      <c r="QTT1" s="288"/>
      <c r="QTU1" s="288"/>
      <c r="QTV1" s="288"/>
      <c r="QTW1" s="288"/>
      <c r="QTX1" s="288"/>
      <c r="QTY1" s="288"/>
      <c r="QTZ1" s="288"/>
      <c r="QUA1" s="288"/>
      <c r="QUB1" s="288"/>
      <c r="QUC1" s="288"/>
      <c r="QUD1" s="288"/>
      <c r="QUE1" s="288"/>
      <c r="QUF1" s="288"/>
      <c r="QUG1" s="288"/>
      <c r="QUH1" s="288"/>
      <c r="QUI1" s="288"/>
      <c r="QUJ1" s="288"/>
      <c r="QUK1" s="288"/>
      <c r="QUL1" s="288"/>
      <c r="QUM1" s="288"/>
      <c r="QUN1" s="288"/>
      <c r="QUO1" s="288"/>
      <c r="QUP1" s="288"/>
      <c r="QUQ1" s="288"/>
      <c r="QUR1" s="288"/>
      <c r="QUS1" s="288"/>
      <c r="QUT1" s="288"/>
      <c r="QUU1" s="288"/>
      <c r="QUV1" s="288"/>
      <c r="QUW1" s="288"/>
      <c r="QUX1" s="288"/>
      <c r="QUY1" s="288"/>
      <c r="QUZ1" s="288"/>
      <c r="QVA1" s="288"/>
      <c r="QVB1" s="288"/>
      <c r="QVC1" s="288"/>
      <c r="QVD1" s="288"/>
      <c r="QVE1" s="288"/>
      <c r="QVF1" s="288"/>
      <c r="QVG1" s="288"/>
      <c r="QVH1" s="288"/>
      <c r="QVI1" s="288"/>
      <c r="QVJ1" s="288"/>
      <c r="QVK1" s="288"/>
      <c r="QVL1" s="288"/>
      <c r="QVM1" s="288"/>
      <c r="QVN1" s="288"/>
      <c r="QVO1" s="288"/>
      <c r="QVP1" s="288"/>
      <c r="QVQ1" s="288"/>
      <c r="QVR1" s="288"/>
      <c r="QVS1" s="288"/>
      <c r="QVT1" s="288"/>
      <c r="QVU1" s="288"/>
      <c r="QVV1" s="288"/>
      <c r="QVW1" s="288"/>
      <c r="QVX1" s="288"/>
      <c r="QVY1" s="288"/>
      <c r="QVZ1" s="288"/>
      <c r="QWA1" s="288"/>
      <c r="QWB1" s="288"/>
      <c r="QWC1" s="288"/>
      <c r="QWD1" s="288"/>
      <c r="QWE1" s="288"/>
      <c r="QWF1" s="288"/>
      <c r="QWG1" s="288"/>
      <c r="QWH1" s="288"/>
      <c r="QWI1" s="288"/>
      <c r="QWJ1" s="288"/>
      <c r="QWK1" s="288"/>
      <c r="QWL1" s="288"/>
      <c r="QWM1" s="288"/>
      <c r="QWN1" s="288"/>
      <c r="QWO1" s="288"/>
      <c r="QWP1" s="288"/>
      <c r="QWQ1" s="288"/>
      <c r="QWR1" s="288"/>
      <c r="QWS1" s="288"/>
      <c r="QWT1" s="288"/>
      <c r="QWU1" s="288"/>
      <c r="QWV1" s="288"/>
      <c r="QWW1" s="288"/>
      <c r="QWX1" s="288"/>
      <c r="QWY1" s="288"/>
      <c r="QWZ1" s="288"/>
      <c r="QXA1" s="288"/>
      <c r="QXB1" s="288"/>
      <c r="QXC1" s="288"/>
      <c r="QXD1" s="288"/>
      <c r="QXE1" s="288"/>
      <c r="QXF1" s="288"/>
      <c r="QXG1" s="288"/>
      <c r="QXH1" s="288"/>
      <c r="QXI1" s="288"/>
      <c r="QXJ1" s="288"/>
      <c r="QXK1" s="288"/>
      <c r="QXL1" s="288"/>
      <c r="QXM1" s="288"/>
      <c r="QXN1" s="288"/>
      <c r="QXO1" s="288"/>
      <c r="QXP1" s="288"/>
      <c r="QXQ1" s="288"/>
      <c r="QXR1" s="288"/>
      <c r="QXS1" s="288"/>
      <c r="QXT1" s="288"/>
      <c r="QXU1" s="288"/>
      <c r="QXV1" s="288"/>
      <c r="QXW1" s="288"/>
      <c r="QXX1" s="288"/>
      <c r="QXY1" s="288"/>
      <c r="QXZ1" s="288"/>
      <c r="QYA1" s="288"/>
      <c r="QYB1" s="288"/>
      <c r="QYC1" s="288"/>
      <c r="QYD1" s="288"/>
      <c r="QYE1" s="288"/>
      <c r="QYF1" s="288"/>
      <c r="QYG1" s="288"/>
      <c r="QYH1" s="288"/>
      <c r="QYI1" s="288"/>
      <c r="QYJ1" s="288"/>
      <c r="QYK1" s="288"/>
      <c r="QYL1" s="288"/>
      <c r="QYM1" s="288"/>
      <c r="QYN1" s="288"/>
      <c r="QYO1" s="288"/>
      <c r="QYP1" s="288"/>
      <c r="QYQ1" s="288"/>
      <c r="QYR1" s="288"/>
      <c r="QYS1" s="288"/>
      <c r="QYT1" s="288"/>
      <c r="QYU1" s="288"/>
      <c r="QYV1" s="288"/>
      <c r="QYW1" s="288"/>
      <c r="QYX1" s="288"/>
      <c r="QYY1" s="288"/>
      <c r="QYZ1" s="288"/>
      <c r="QZA1" s="288"/>
      <c r="QZB1" s="288"/>
      <c r="QZC1" s="288"/>
      <c r="QZD1" s="288"/>
      <c r="QZE1" s="288"/>
      <c r="QZF1" s="288"/>
      <c r="QZG1" s="288"/>
      <c r="QZH1" s="288"/>
      <c r="QZI1" s="288"/>
      <c r="QZJ1" s="288"/>
      <c r="QZK1" s="288"/>
      <c r="QZL1" s="288"/>
      <c r="QZM1" s="288"/>
      <c r="QZN1" s="288"/>
      <c r="QZO1" s="288"/>
      <c r="QZP1" s="288"/>
      <c r="QZQ1" s="288"/>
      <c r="QZR1" s="288"/>
      <c r="QZS1" s="288"/>
      <c r="QZT1" s="288"/>
      <c r="QZU1" s="288"/>
      <c r="QZV1" s="288"/>
      <c r="QZW1" s="288"/>
      <c r="QZX1" s="288"/>
      <c r="QZY1" s="288"/>
      <c r="QZZ1" s="288"/>
      <c r="RAA1" s="288"/>
      <c r="RAB1" s="288"/>
      <c r="RAC1" s="288"/>
      <c r="RAD1" s="288"/>
      <c r="RAE1" s="288"/>
      <c r="RAF1" s="288"/>
      <c r="RAG1" s="288"/>
      <c r="RAH1" s="288"/>
      <c r="RAI1" s="288"/>
      <c r="RAJ1" s="288"/>
      <c r="RAK1" s="288"/>
      <c r="RAL1" s="288"/>
      <c r="RAM1" s="288"/>
      <c r="RAN1" s="288"/>
      <c r="RAO1" s="288"/>
      <c r="RAP1" s="288"/>
      <c r="RAQ1" s="288"/>
      <c r="RAR1" s="288"/>
      <c r="RAS1" s="288"/>
      <c r="RAT1" s="288"/>
      <c r="RAU1" s="288"/>
      <c r="RAV1" s="288"/>
      <c r="RAW1" s="288"/>
      <c r="RAX1" s="288"/>
      <c r="RAY1" s="288"/>
      <c r="RAZ1" s="288"/>
      <c r="RBA1" s="288"/>
      <c r="RBB1" s="288"/>
      <c r="RBC1" s="288"/>
      <c r="RBD1" s="288"/>
      <c r="RBE1" s="288"/>
      <c r="RBF1" s="288"/>
      <c r="RBG1" s="288"/>
      <c r="RBH1" s="288"/>
      <c r="RBI1" s="288"/>
      <c r="RBJ1" s="288"/>
      <c r="RBK1" s="288"/>
      <c r="RBL1" s="288"/>
      <c r="RBM1" s="288"/>
      <c r="RBN1" s="288"/>
      <c r="RBO1" s="288"/>
      <c r="RBP1" s="288"/>
      <c r="RBQ1" s="288"/>
      <c r="RBR1" s="288"/>
      <c r="RBS1" s="288"/>
      <c r="RBT1" s="288"/>
      <c r="RBU1" s="288"/>
      <c r="RBV1" s="288"/>
      <c r="RBW1" s="288"/>
      <c r="RBX1" s="288"/>
      <c r="RBY1" s="288"/>
      <c r="RBZ1" s="288"/>
      <c r="RCA1" s="288"/>
      <c r="RCB1" s="288"/>
      <c r="RCC1" s="288"/>
      <c r="RCD1" s="288"/>
      <c r="RCE1" s="288"/>
      <c r="RCF1" s="288"/>
      <c r="RCG1" s="288"/>
      <c r="RCH1" s="288"/>
      <c r="RCI1" s="288"/>
      <c r="RCJ1" s="288"/>
      <c r="RCK1" s="288"/>
      <c r="RCL1" s="288"/>
      <c r="RCM1" s="288"/>
      <c r="RCN1" s="288"/>
      <c r="RCO1" s="288"/>
      <c r="RCP1" s="288"/>
      <c r="RCQ1" s="288"/>
      <c r="RCR1" s="288"/>
      <c r="RCS1" s="288"/>
      <c r="RCT1" s="288"/>
      <c r="RCU1" s="288"/>
      <c r="RCV1" s="288"/>
      <c r="RCW1" s="288"/>
      <c r="RCX1" s="288"/>
      <c r="RCY1" s="288"/>
      <c r="RCZ1" s="288"/>
      <c r="RDA1" s="288"/>
      <c r="RDB1" s="288"/>
      <c r="RDC1" s="288"/>
      <c r="RDD1" s="288"/>
      <c r="RDE1" s="288"/>
      <c r="RDF1" s="288"/>
      <c r="RDG1" s="288"/>
      <c r="RDH1" s="288"/>
      <c r="RDI1" s="288"/>
      <c r="RDJ1" s="288"/>
      <c r="RDK1" s="288"/>
      <c r="RDL1" s="288"/>
      <c r="RDM1" s="288"/>
      <c r="RDN1" s="288"/>
      <c r="RDO1" s="288"/>
      <c r="RDP1" s="288"/>
      <c r="RDQ1" s="288"/>
      <c r="RDR1" s="288"/>
      <c r="RDS1" s="288"/>
      <c r="RDT1" s="288"/>
      <c r="RDU1" s="288"/>
      <c r="RDV1" s="288"/>
      <c r="RDW1" s="288"/>
      <c r="RDX1" s="288"/>
      <c r="RDY1" s="288"/>
      <c r="RDZ1" s="288"/>
      <c r="REA1" s="288"/>
      <c r="REB1" s="288"/>
      <c r="REC1" s="288"/>
      <c r="RED1" s="288"/>
      <c r="REE1" s="288"/>
      <c r="REF1" s="288"/>
      <c r="REG1" s="288"/>
      <c r="REH1" s="288"/>
      <c r="REI1" s="288"/>
      <c r="REJ1" s="288"/>
      <c r="REK1" s="288"/>
      <c r="REL1" s="288"/>
      <c r="REM1" s="288"/>
      <c r="REN1" s="288"/>
      <c r="REO1" s="288"/>
      <c r="REP1" s="288"/>
      <c r="REQ1" s="288"/>
      <c r="RER1" s="288"/>
      <c r="RES1" s="288"/>
      <c r="RET1" s="288"/>
      <c r="REU1" s="288"/>
      <c r="REV1" s="288"/>
      <c r="REW1" s="288"/>
      <c r="REX1" s="288"/>
      <c r="REY1" s="288"/>
      <c r="REZ1" s="288"/>
      <c r="RFA1" s="288"/>
      <c r="RFB1" s="288"/>
      <c r="RFC1" s="288"/>
      <c r="RFD1" s="288"/>
      <c r="RFE1" s="288"/>
      <c r="RFF1" s="288"/>
      <c r="RFG1" s="288"/>
      <c r="RFH1" s="288"/>
      <c r="RFI1" s="288"/>
      <c r="RFJ1" s="288"/>
      <c r="RFK1" s="288"/>
      <c r="RFL1" s="288"/>
      <c r="RFM1" s="288"/>
      <c r="RFN1" s="288"/>
      <c r="RFO1" s="288"/>
      <c r="RFP1" s="288"/>
      <c r="RFQ1" s="288"/>
      <c r="RFR1" s="288"/>
      <c r="RFS1" s="288"/>
      <c r="RFT1" s="288"/>
      <c r="RFU1" s="288"/>
      <c r="RFV1" s="288"/>
      <c r="RFW1" s="288"/>
      <c r="RFX1" s="288"/>
      <c r="RFY1" s="288"/>
      <c r="RFZ1" s="288"/>
      <c r="RGA1" s="288"/>
      <c r="RGB1" s="288"/>
      <c r="RGC1" s="288"/>
      <c r="RGD1" s="288"/>
      <c r="RGE1" s="288"/>
      <c r="RGF1" s="288"/>
      <c r="RGG1" s="288"/>
      <c r="RGH1" s="288"/>
      <c r="RGI1" s="288"/>
      <c r="RGJ1" s="288"/>
      <c r="RGK1" s="288"/>
      <c r="RGL1" s="288"/>
      <c r="RGM1" s="288"/>
      <c r="RGN1" s="288"/>
      <c r="RGO1" s="288"/>
      <c r="RGP1" s="288"/>
      <c r="RGQ1" s="288"/>
      <c r="RGR1" s="288"/>
      <c r="RGS1" s="288"/>
      <c r="RGT1" s="288"/>
      <c r="RGU1" s="288"/>
      <c r="RGV1" s="288"/>
      <c r="RGW1" s="288"/>
      <c r="RGX1" s="288"/>
      <c r="RGY1" s="288"/>
      <c r="RGZ1" s="288"/>
      <c r="RHA1" s="288"/>
      <c r="RHB1" s="288"/>
      <c r="RHC1" s="288"/>
      <c r="RHD1" s="288"/>
      <c r="RHE1" s="288"/>
      <c r="RHF1" s="288"/>
      <c r="RHG1" s="288"/>
      <c r="RHH1" s="288"/>
      <c r="RHI1" s="288"/>
      <c r="RHJ1" s="288"/>
      <c r="RHK1" s="288"/>
      <c r="RHL1" s="288"/>
      <c r="RHM1" s="288"/>
      <c r="RHN1" s="288"/>
      <c r="RHO1" s="288"/>
      <c r="RHP1" s="288"/>
      <c r="RHQ1" s="288"/>
      <c r="RHR1" s="288"/>
      <c r="RHS1" s="288"/>
      <c r="RHT1" s="288"/>
      <c r="RHU1" s="288"/>
      <c r="RHV1" s="288"/>
      <c r="RHW1" s="288"/>
      <c r="RHX1" s="288"/>
      <c r="RHY1" s="288"/>
      <c r="RHZ1" s="288"/>
      <c r="RIA1" s="288"/>
      <c r="RIB1" s="288"/>
      <c r="RIC1" s="288"/>
      <c r="RID1" s="288"/>
      <c r="RIE1" s="288"/>
      <c r="RIF1" s="288"/>
      <c r="RIG1" s="288"/>
      <c r="RIH1" s="288"/>
      <c r="RII1" s="288"/>
      <c r="RIJ1" s="288"/>
      <c r="RIK1" s="288"/>
      <c r="RIL1" s="288"/>
      <c r="RIM1" s="288"/>
      <c r="RIN1" s="288"/>
      <c r="RIO1" s="288"/>
      <c r="RIP1" s="288"/>
      <c r="RIQ1" s="288"/>
      <c r="RIR1" s="288"/>
      <c r="RIS1" s="288"/>
      <c r="RIT1" s="288"/>
      <c r="RIU1" s="288"/>
      <c r="RIV1" s="288"/>
      <c r="RIW1" s="288"/>
      <c r="RIX1" s="288"/>
      <c r="RIY1" s="288"/>
      <c r="RIZ1" s="288"/>
      <c r="RJA1" s="288"/>
      <c r="RJB1" s="288"/>
      <c r="RJC1" s="288"/>
      <c r="RJD1" s="288"/>
      <c r="RJE1" s="288"/>
      <c r="RJF1" s="288"/>
      <c r="RJG1" s="288"/>
      <c r="RJH1" s="288"/>
      <c r="RJI1" s="288"/>
      <c r="RJJ1" s="288"/>
      <c r="RJK1" s="288"/>
      <c r="RJL1" s="288"/>
      <c r="RJM1" s="288"/>
      <c r="RJN1" s="288"/>
      <c r="RJO1" s="288"/>
      <c r="RJP1" s="288"/>
      <c r="RJQ1" s="288"/>
      <c r="RJR1" s="288"/>
      <c r="RJS1" s="288"/>
      <c r="RJT1" s="288"/>
      <c r="RJU1" s="288"/>
      <c r="RJV1" s="288"/>
      <c r="RJW1" s="288"/>
      <c r="RJX1" s="288"/>
      <c r="RJY1" s="288"/>
      <c r="RJZ1" s="288"/>
      <c r="RKA1" s="288"/>
      <c r="RKB1" s="288"/>
      <c r="RKC1" s="288"/>
      <c r="RKD1" s="288"/>
      <c r="RKE1" s="288"/>
      <c r="RKF1" s="288"/>
      <c r="RKG1" s="288"/>
      <c r="RKH1" s="288"/>
      <c r="RKI1" s="288"/>
      <c r="RKJ1" s="288"/>
      <c r="RKK1" s="288"/>
      <c r="RKL1" s="288"/>
      <c r="RKM1" s="288"/>
      <c r="RKN1" s="288"/>
      <c r="RKO1" s="288"/>
      <c r="RKP1" s="288"/>
      <c r="RKQ1" s="288"/>
      <c r="RKR1" s="288"/>
      <c r="RKS1" s="288"/>
      <c r="RKT1" s="288"/>
      <c r="RKU1" s="288"/>
      <c r="RKV1" s="288"/>
      <c r="RKW1" s="288"/>
      <c r="RKX1" s="288"/>
      <c r="RKY1" s="288"/>
      <c r="RKZ1" s="288"/>
      <c r="RLA1" s="288"/>
      <c r="RLB1" s="288"/>
      <c r="RLC1" s="288"/>
      <c r="RLD1" s="288"/>
      <c r="RLE1" s="288"/>
      <c r="RLF1" s="288"/>
      <c r="RLG1" s="288"/>
      <c r="RLH1" s="288"/>
      <c r="RLI1" s="288"/>
      <c r="RLJ1" s="288"/>
      <c r="RLK1" s="288"/>
      <c r="RLL1" s="288"/>
      <c r="RLM1" s="288"/>
      <c r="RLN1" s="288"/>
      <c r="RLO1" s="288"/>
      <c r="RLP1" s="288"/>
      <c r="RLQ1" s="288"/>
      <c r="RLR1" s="288"/>
      <c r="RLS1" s="288"/>
      <c r="RLT1" s="288"/>
      <c r="RLU1" s="288"/>
      <c r="RLV1" s="288"/>
      <c r="RLW1" s="288"/>
      <c r="RLX1" s="288"/>
      <c r="RLY1" s="288"/>
      <c r="RLZ1" s="288"/>
      <c r="RMA1" s="288"/>
      <c r="RMB1" s="288"/>
      <c r="RMC1" s="288"/>
      <c r="RMD1" s="288"/>
      <c r="RME1" s="288"/>
      <c r="RMF1" s="288"/>
      <c r="RMG1" s="288"/>
      <c r="RMH1" s="288"/>
      <c r="RMI1" s="288"/>
      <c r="RMJ1" s="288"/>
      <c r="RMK1" s="288"/>
      <c r="RML1" s="288"/>
      <c r="RMM1" s="288"/>
      <c r="RMN1" s="288"/>
      <c r="RMO1" s="288"/>
      <c r="RMP1" s="288"/>
      <c r="RMQ1" s="288"/>
      <c r="RMR1" s="288"/>
      <c r="RMS1" s="288"/>
      <c r="RMT1" s="288"/>
      <c r="RMU1" s="288"/>
      <c r="RMV1" s="288"/>
      <c r="RMW1" s="288"/>
      <c r="RMX1" s="288"/>
      <c r="RMY1" s="288"/>
      <c r="RMZ1" s="288"/>
      <c r="RNA1" s="288"/>
      <c r="RNB1" s="288"/>
      <c r="RNC1" s="288"/>
      <c r="RND1" s="288"/>
      <c r="RNE1" s="288"/>
      <c r="RNF1" s="288"/>
      <c r="RNG1" s="288"/>
      <c r="RNH1" s="288"/>
      <c r="RNI1" s="288"/>
      <c r="RNJ1" s="288"/>
      <c r="RNK1" s="288"/>
      <c r="RNL1" s="288"/>
      <c r="RNM1" s="288"/>
      <c r="RNN1" s="288"/>
      <c r="RNO1" s="288"/>
      <c r="RNP1" s="288"/>
      <c r="RNQ1" s="288"/>
      <c r="RNR1" s="288"/>
      <c r="RNS1" s="288"/>
      <c r="RNT1" s="288"/>
      <c r="RNU1" s="288"/>
      <c r="RNV1" s="288"/>
      <c r="RNW1" s="288"/>
      <c r="RNX1" s="288"/>
      <c r="RNY1" s="288"/>
      <c r="RNZ1" s="288"/>
      <c r="ROA1" s="288"/>
      <c r="ROB1" s="288"/>
      <c r="ROC1" s="288"/>
      <c r="ROD1" s="288"/>
      <c r="ROE1" s="288"/>
      <c r="ROF1" s="288"/>
      <c r="ROG1" s="288"/>
      <c r="ROH1" s="288"/>
      <c r="ROI1" s="288"/>
      <c r="ROJ1" s="288"/>
      <c r="ROK1" s="288"/>
      <c r="ROL1" s="288"/>
      <c r="ROM1" s="288"/>
      <c r="RON1" s="288"/>
      <c r="ROO1" s="288"/>
      <c r="ROP1" s="288"/>
      <c r="ROQ1" s="288"/>
      <c r="ROR1" s="288"/>
      <c r="ROS1" s="288"/>
      <c r="ROT1" s="288"/>
      <c r="ROU1" s="288"/>
      <c r="ROV1" s="288"/>
      <c r="ROW1" s="288"/>
      <c r="ROX1" s="288"/>
      <c r="ROY1" s="288"/>
      <c r="ROZ1" s="288"/>
      <c r="RPA1" s="288"/>
      <c r="RPB1" s="288"/>
      <c r="RPC1" s="288"/>
      <c r="RPD1" s="288"/>
      <c r="RPE1" s="288"/>
      <c r="RPF1" s="288"/>
      <c r="RPG1" s="288"/>
      <c r="RPH1" s="288"/>
      <c r="RPI1" s="288"/>
      <c r="RPJ1" s="288"/>
      <c r="RPK1" s="288"/>
      <c r="RPL1" s="288"/>
      <c r="RPM1" s="288"/>
      <c r="RPN1" s="288"/>
      <c r="RPO1" s="288"/>
      <c r="RPP1" s="288"/>
      <c r="RPQ1" s="288"/>
      <c r="RPR1" s="288"/>
      <c r="RPS1" s="288"/>
      <c r="RPT1" s="288"/>
      <c r="RPU1" s="288"/>
      <c r="RPV1" s="288"/>
      <c r="RPW1" s="288"/>
      <c r="RPX1" s="288"/>
      <c r="RPY1" s="288"/>
      <c r="RPZ1" s="288"/>
      <c r="RQA1" s="288"/>
      <c r="RQB1" s="288"/>
      <c r="RQC1" s="288"/>
      <c r="RQD1" s="288"/>
      <c r="RQE1" s="288"/>
      <c r="RQF1" s="288"/>
      <c r="RQG1" s="288"/>
      <c r="RQH1" s="288"/>
      <c r="RQI1" s="288"/>
      <c r="RQJ1" s="288"/>
      <c r="RQK1" s="288"/>
      <c r="RQL1" s="288"/>
      <c r="RQM1" s="288"/>
      <c r="RQN1" s="288"/>
      <c r="RQO1" s="288"/>
      <c r="RQP1" s="288"/>
      <c r="RQQ1" s="288"/>
      <c r="RQR1" s="288"/>
      <c r="RQS1" s="288"/>
      <c r="RQT1" s="288"/>
      <c r="RQU1" s="288"/>
      <c r="RQV1" s="288"/>
      <c r="RQW1" s="288"/>
      <c r="RQX1" s="288"/>
      <c r="RQY1" s="288"/>
      <c r="RQZ1" s="288"/>
      <c r="RRA1" s="288"/>
      <c r="RRB1" s="288"/>
      <c r="RRC1" s="288"/>
      <c r="RRD1" s="288"/>
      <c r="RRE1" s="288"/>
      <c r="RRF1" s="288"/>
      <c r="RRG1" s="288"/>
      <c r="RRH1" s="288"/>
      <c r="RRI1" s="288"/>
      <c r="RRJ1" s="288"/>
      <c r="RRK1" s="288"/>
      <c r="RRL1" s="288"/>
      <c r="RRM1" s="288"/>
      <c r="RRN1" s="288"/>
      <c r="RRO1" s="288"/>
      <c r="RRP1" s="288"/>
      <c r="RRQ1" s="288"/>
      <c r="RRR1" s="288"/>
      <c r="RRS1" s="288"/>
      <c r="RRT1" s="288"/>
      <c r="RRU1" s="288"/>
      <c r="RRV1" s="288"/>
      <c r="RRW1" s="288"/>
      <c r="RRX1" s="288"/>
      <c r="RRY1" s="288"/>
      <c r="RRZ1" s="288"/>
      <c r="RSA1" s="288"/>
      <c r="RSB1" s="288"/>
      <c r="RSC1" s="288"/>
      <c r="RSD1" s="288"/>
      <c r="RSE1" s="288"/>
      <c r="RSF1" s="288"/>
      <c r="RSG1" s="288"/>
      <c r="RSH1" s="288"/>
      <c r="RSI1" s="288"/>
      <c r="RSJ1" s="288"/>
      <c r="RSK1" s="288"/>
      <c r="RSL1" s="288"/>
      <c r="RSM1" s="288"/>
      <c r="RSN1" s="288"/>
      <c r="RSO1" s="288"/>
      <c r="RSP1" s="288"/>
      <c r="RSQ1" s="288"/>
      <c r="RSR1" s="288"/>
      <c r="RSS1" s="288"/>
      <c r="RST1" s="288"/>
      <c r="RSU1" s="288"/>
      <c r="RSV1" s="288"/>
      <c r="RSW1" s="288"/>
      <c r="RSX1" s="288"/>
      <c r="RSY1" s="288"/>
      <c r="RSZ1" s="288"/>
      <c r="RTA1" s="288"/>
      <c r="RTB1" s="288"/>
      <c r="RTC1" s="288"/>
      <c r="RTD1" s="288"/>
      <c r="RTE1" s="288"/>
      <c r="RTF1" s="288"/>
      <c r="RTG1" s="288"/>
      <c r="RTH1" s="288"/>
      <c r="RTI1" s="288"/>
      <c r="RTJ1" s="288"/>
      <c r="RTK1" s="288"/>
      <c r="RTL1" s="288"/>
      <c r="RTM1" s="288"/>
      <c r="RTN1" s="288"/>
      <c r="RTO1" s="288"/>
      <c r="RTP1" s="288"/>
      <c r="RTQ1" s="288"/>
      <c r="RTR1" s="288"/>
      <c r="RTS1" s="288"/>
      <c r="RTT1" s="288"/>
      <c r="RTU1" s="288"/>
      <c r="RTV1" s="288"/>
      <c r="RTW1" s="288"/>
      <c r="RTX1" s="288"/>
      <c r="RTY1" s="288"/>
      <c r="RTZ1" s="288"/>
      <c r="RUA1" s="288"/>
      <c r="RUB1" s="288"/>
      <c r="RUC1" s="288"/>
      <c r="RUD1" s="288"/>
      <c r="RUE1" s="288"/>
      <c r="RUF1" s="288"/>
      <c r="RUG1" s="288"/>
      <c r="RUH1" s="288"/>
      <c r="RUI1" s="288"/>
      <c r="RUJ1" s="288"/>
      <c r="RUK1" s="288"/>
      <c r="RUL1" s="288"/>
      <c r="RUM1" s="288"/>
      <c r="RUN1" s="288"/>
      <c r="RUO1" s="288"/>
      <c r="RUP1" s="288"/>
      <c r="RUQ1" s="288"/>
      <c r="RUR1" s="288"/>
      <c r="RUS1" s="288"/>
      <c r="RUT1" s="288"/>
      <c r="RUU1" s="288"/>
      <c r="RUV1" s="288"/>
      <c r="RUW1" s="288"/>
      <c r="RUX1" s="288"/>
      <c r="RUY1" s="288"/>
      <c r="RUZ1" s="288"/>
      <c r="RVA1" s="288"/>
      <c r="RVB1" s="288"/>
      <c r="RVC1" s="288"/>
      <c r="RVD1" s="288"/>
      <c r="RVE1" s="288"/>
      <c r="RVF1" s="288"/>
      <c r="RVG1" s="288"/>
      <c r="RVH1" s="288"/>
      <c r="RVI1" s="288"/>
      <c r="RVJ1" s="288"/>
      <c r="RVK1" s="288"/>
      <c r="RVL1" s="288"/>
      <c r="RVM1" s="288"/>
      <c r="RVN1" s="288"/>
      <c r="RVO1" s="288"/>
      <c r="RVP1" s="288"/>
      <c r="RVQ1" s="288"/>
      <c r="RVR1" s="288"/>
      <c r="RVS1" s="288"/>
      <c r="RVT1" s="288"/>
      <c r="RVU1" s="288"/>
      <c r="RVV1" s="288"/>
      <c r="RVW1" s="288"/>
      <c r="RVX1" s="288"/>
      <c r="RVY1" s="288"/>
      <c r="RVZ1" s="288"/>
      <c r="RWA1" s="288"/>
      <c r="RWB1" s="288"/>
      <c r="RWC1" s="288"/>
      <c r="RWD1" s="288"/>
      <c r="RWE1" s="288"/>
      <c r="RWF1" s="288"/>
      <c r="RWG1" s="288"/>
      <c r="RWH1" s="288"/>
      <c r="RWI1" s="288"/>
      <c r="RWJ1" s="288"/>
      <c r="RWK1" s="288"/>
      <c r="RWL1" s="288"/>
      <c r="RWM1" s="288"/>
      <c r="RWN1" s="288"/>
      <c r="RWO1" s="288"/>
      <c r="RWP1" s="288"/>
      <c r="RWQ1" s="288"/>
      <c r="RWR1" s="288"/>
      <c r="RWS1" s="288"/>
      <c r="RWT1" s="288"/>
      <c r="RWU1" s="288"/>
      <c r="RWV1" s="288"/>
      <c r="RWW1" s="288"/>
      <c r="RWX1" s="288"/>
      <c r="RWY1" s="288"/>
      <c r="RWZ1" s="288"/>
      <c r="RXA1" s="288"/>
      <c r="RXB1" s="288"/>
      <c r="RXC1" s="288"/>
      <c r="RXD1" s="288"/>
      <c r="RXE1" s="288"/>
      <c r="RXF1" s="288"/>
      <c r="RXG1" s="288"/>
      <c r="RXH1" s="288"/>
      <c r="RXI1" s="288"/>
      <c r="RXJ1" s="288"/>
      <c r="RXK1" s="288"/>
      <c r="RXL1" s="288"/>
      <c r="RXM1" s="288"/>
      <c r="RXN1" s="288"/>
      <c r="RXO1" s="288"/>
      <c r="RXP1" s="288"/>
      <c r="RXQ1" s="288"/>
      <c r="RXR1" s="288"/>
      <c r="RXS1" s="288"/>
      <c r="RXT1" s="288"/>
      <c r="RXU1" s="288"/>
      <c r="RXV1" s="288"/>
      <c r="RXW1" s="288"/>
      <c r="RXX1" s="288"/>
      <c r="RXY1" s="288"/>
      <c r="RXZ1" s="288"/>
      <c r="RYA1" s="288"/>
      <c r="RYB1" s="288"/>
      <c r="RYC1" s="288"/>
      <c r="RYD1" s="288"/>
      <c r="RYE1" s="288"/>
      <c r="RYF1" s="288"/>
      <c r="RYG1" s="288"/>
      <c r="RYH1" s="288"/>
      <c r="RYI1" s="288"/>
      <c r="RYJ1" s="288"/>
      <c r="RYK1" s="288"/>
      <c r="RYL1" s="288"/>
      <c r="RYM1" s="288"/>
      <c r="RYN1" s="288"/>
      <c r="RYO1" s="288"/>
      <c r="RYP1" s="288"/>
      <c r="RYQ1" s="288"/>
      <c r="RYR1" s="288"/>
      <c r="RYS1" s="288"/>
      <c r="RYT1" s="288"/>
      <c r="RYU1" s="288"/>
      <c r="RYV1" s="288"/>
      <c r="RYW1" s="288"/>
      <c r="RYX1" s="288"/>
      <c r="RYY1" s="288"/>
      <c r="RYZ1" s="288"/>
      <c r="RZA1" s="288"/>
      <c r="RZB1" s="288"/>
      <c r="RZC1" s="288"/>
      <c r="RZD1" s="288"/>
      <c r="RZE1" s="288"/>
      <c r="RZF1" s="288"/>
      <c r="RZG1" s="288"/>
      <c r="RZH1" s="288"/>
      <c r="RZI1" s="288"/>
      <c r="RZJ1" s="288"/>
      <c r="RZK1" s="288"/>
      <c r="RZL1" s="288"/>
      <c r="RZM1" s="288"/>
      <c r="RZN1" s="288"/>
      <c r="RZO1" s="288"/>
      <c r="RZP1" s="288"/>
      <c r="RZQ1" s="288"/>
      <c r="RZR1" s="288"/>
      <c r="RZS1" s="288"/>
      <c r="RZT1" s="288"/>
      <c r="RZU1" s="288"/>
      <c r="RZV1" s="288"/>
      <c r="RZW1" s="288"/>
      <c r="RZX1" s="288"/>
      <c r="RZY1" s="288"/>
      <c r="RZZ1" s="288"/>
      <c r="SAA1" s="288"/>
      <c r="SAB1" s="288"/>
      <c r="SAC1" s="288"/>
      <c r="SAD1" s="288"/>
      <c r="SAE1" s="288"/>
      <c r="SAF1" s="288"/>
      <c r="SAG1" s="288"/>
      <c r="SAH1" s="288"/>
      <c r="SAI1" s="288"/>
      <c r="SAJ1" s="288"/>
      <c r="SAK1" s="288"/>
      <c r="SAL1" s="288"/>
      <c r="SAM1" s="288"/>
      <c r="SAN1" s="288"/>
      <c r="SAO1" s="288"/>
      <c r="SAP1" s="288"/>
      <c r="SAQ1" s="288"/>
      <c r="SAR1" s="288"/>
      <c r="SAS1" s="288"/>
      <c r="SAT1" s="288"/>
      <c r="SAU1" s="288"/>
      <c r="SAV1" s="288"/>
      <c r="SAW1" s="288"/>
      <c r="SAX1" s="288"/>
      <c r="SAY1" s="288"/>
      <c r="SAZ1" s="288"/>
      <c r="SBA1" s="288"/>
      <c r="SBB1" s="288"/>
      <c r="SBC1" s="288"/>
      <c r="SBD1" s="288"/>
      <c r="SBE1" s="288"/>
      <c r="SBF1" s="288"/>
      <c r="SBG1" s="288"/>
      <c r="SBH1" s="288"/>
      <c r="SBI1" s="288"/>
      <c r="SBJ1" s="288"/>
      <c r="SBK1" s="288"/>
      <c r="SBL1" s="288"/>
      <c r="SBM1" s="288"/>
      <c r="SBN1" s="288"/>
      <c r="SBO1" s="288"/>
      <c r="SBP1" s="288"/>
      <c r="SBQ1" s="288"/>
      <c r="SBR1" s="288"/>
      <c r="SBS1" s="288"/>
      <c r="SBT1" s="288"/>
      <c r="SBU1" s="288"/>
      <c r="SBV1" s="288"/>
      <c r="SBW1" s="288"/>
      <c r="SBX1" s="288"/>
      <c r="SBY1" s="288"/>
      <c r="SBZ1" s="288"/>
      <c r="SCA1" s="288"/>
      <c r="SCB1" s="288"/>
      <c r="SCC1" s="288"/>
      <c r="SCD1" s="288"/>
      <c r="SCE1" s="288"/>
      <c r="SCF1" s="288"/>
      <c r="SCG1" s="288"/>
      <c r="SCH1" s="288"/>
      <c r="SCI1" s="288"/>
      <c r="SCJ1" s="288"/>
      <c r="SCK1" s="288"/>
      <c r="SCL1" s="288"/>
      <c r="SCM1" s="288"/>
      <c r="SCN1" s="288"/>
      <c r="SCO1" s="288"/>
      <c r="SCP1" s="288"/>
      <c r="SCQ1" s="288"/>
      <c r="SCR1" s="288"/>
      <c r="SCS1" s="288"/>
      <c r="SCT1" s="288"/>
      <c r="SCU1" s="288"/>
      <c r="SCV1" s="288"/>
      <c r="SCW1" s="288"/>
      <c r="SCX1" s="288"/>
      <c r="SCY1" s="288"/>
      <c r="SCZ1" s="288"/>
      <c r="SDA1" s="288"/>
      <c r="SDB1" s="288"/>
      <c r="SDC1" s="288"/>
      <c r="SDD1" s="288"/>
      <c r="SDE1" s="288"/>
      <c r="SDF1" s="288"/>
      <c r="SDG1" s="288"/>
      <c r="SDH1" s="288"/>
      <c r="SDI1" s="288"/>
      <c r="SDJ1" s="288"/>
      <c r="SDK1" s="288"/>
      <c r="SDL1" s="288"/>
      <c r="SDM1" s="288"/>
      <c r="SDN1" s="288"/>
      <c r="SDO1" s="288"/>
      <c r="SDP1" s="288"/>
      <c r="SDQ1" s="288"/>
      <c r="SDR1" s="288"/>
      <c r="SDS1" s="288"/>
      <c r="SDT1" s="288"/>
      <c r="SDU1" s="288"/>
      <c r="SDV1" s="288"/>
      <c r="SDW1" s="288"/>
      <c r="SDX1" s="288"/>
      <c r="SDY1" s="288"/>
      <c r="SDZ1" s="288"/>
      <c r="SEA1" s="288"/>
      <c r="SEB1" s="288"/>
      <c r="SEC1" s="288"/>
      <c r="SED1" s="288"/>
      <c r="SEE1" s="288"/>
      <c r="SEF1" s="288"/>
      <c r="SEG1" s="288"/>
      <c r="SEH1" s="288"/>
      <c r="SEI1" s="288"/>
      <c r="SEJ1" s="288"/>
      <c r="SEK1" s="288"/>
      <c r="SEL1" s="288"/>
      <c r="SEM1" s="288"/>
      <c r="SEN1" s="288"/>
      <c r="SEO1" s="288"/>
      <c r="SEP1" s="288"/>
      <c r="SEQ1" s="288"/>
      <c r="SER1" s="288"/>
      <c r="SES1" s="288"/>
      <c r="SET1" s="288"/>
      <c r="SEU1" s="288"/>
      <c r="SEV1" s="288"/>
      <c r="SEW1" s="288"/>
      <c r="SEX1" s="288"/>
      <c r="SEY1" s="288"/>
      <c r="SEZ1" s="288"/>
      <c r="SFA1" s="288"/>
      <c r="SFB1" s="288"/>
      <c r="SFC1" s="288"/>
      <c r="SFD1" s="288"/>
      <c r="SFE1" s="288"/>
      <c r="SFF1" s="288"/>
      <c r="SFG1" s="288"/>
      <c r="SFH1" s="288"/>
      <c r="SFI1" s="288"/>
      <c r="SFJ1" s="288"/>
      <c r="SFK1" s="288"/>
      <c r="SFL1" s="288"/>
      <c r="SFM1" s="288"/>
      <c r="SFN1" s="288"/>
      <c r="SFO1" s="288"/>
      <c r="SFP1" s="288"/>
      <c r="SFQ1" s="288"/>
      <c r="SFR1" s="288"/>
      <c r="SFS1" s="288"/>
      <c r="SFT1" s="288"/>
      <c r="SFU1" s="288"/>
      <c r="SFV1" s="288"/>
      <c r="SFW1" s="288"/>
      <c r="SFX1" s="288"/>
      <c r="SFY1" s="288"/>
      <c r="SFZ1" s="288"/>
      <c r="SGA1" s="288"/>
      <c r="SGB1" s="288"/>
      <c r="SGC1" s="288"/>
      <c r="SGD1" s="288"/>
      <c r="SGE1" s="288"/>
      <c r="SGF1" s="288"/>
      <c r="SGG1" s="288"/>
      <c r="SGH1" s="288"/>
      <c r="SGI1" s="288"/>
      <c r="SGJ1" s="288"/>
      <c r="SGK1" s="288"/>
      <c r="SGL1" s="288"/>
      <c r="SGM1" s="288"/>
      <c r="SGN1" s="288"/>
      <c r="SGO1" s="288"/>
      <c r="SGP1" s="288"/>
      <c r="SGQ1" s="288"/>
      <c r="SGR1" s="288"/>
      <c r="SGS1" s="288"/>
      <c r="SGT1" s="288"/>
      <c r="SGU1" s="288"/>
      <c r="SGV1" s="288"/>
      <c r="SGW1" s="288"/>
      <c r="SGX1" s="288"/>
      <c r="SGY1" s="288"/>
      <c r="SGZ1" s="288"/>
      <c r="SHA1" s="288"/>
      <c r="SHB1" s="288"/>
      <c r="SHC1" s="288"/>
      <c r="SHD1" s="288"/>
      <c r="SHE1" s="288"/>
      <c r="SHF1" s="288"/>
      <c r="SHG1" s="288"/>
      <c r="SHH1" s="288"/>
      <c r="SHI1" s="288"/>
      <c r="SHJ1" s="288"/>
      <c r="SHK1" s="288"/>
      <c r="SHL1" s="288"/>
      <c r="SHM1" s="288"/>
      <c r="SHN1" s="288"/>
      <c r="SHO1" s="288"/>
      <c r="SHP1" s="288"/>
      <c r="SHQ1" s="288"/>
      <c r="SHR1" s="288"/>
      <c r="SHS1" s="288"/>
      <c r="SHT1" s="288"/>
      <c r="SHU1" s="288"/>
      <c r="SHV1" s="288"/>
      <c r="SHW1" s="288"/>
      <c r="SHX1" s="288"/>
      <c r="SHY1" s="288"/>
      <c r="SHZ1" s="288"/>
      <c r="SIA1" s="288"/>
      <c r="SIB1" s="288"/>
      <c r="SIC1" s="288"/>
      <c r="SID1" s="288"/>
      <c r="SIE1" s="288"/>
      <c r="SIF1" s="288"/>
      <c r="SIG1" s="288"/>
      <c r="SIH1" s="288"/>
      <c r="SII1" s="288"/>
      <c r="SIJ1" s="288"/>
      <c r="SIK1" s="288"/>
      <c r="SIL1" s="288"/>
      <c r="SIM1" s="288"/>
      <c r="SIN1" s="288"/>
      <c r="SIO1" s="288"/>
      <c r="SIP1" s="288"/>
      <c r="SIQ1" s="288"/>
      <c r="SIR1" s="288"/>
      <c r="SIS1" s="288"/>
      <c r="SIT1" s="288"/>
      <c r="SIU1" s="288"/>
      <c r="SIV1" s="288"/>
      <c r="SIW1" s="288"/>
      <c r="SIX1" s="288"/>
      <c r="SIY1" s="288"/>
      <c r="SIZ1" s="288"/>
      <c r="SJA1" s="288"/>
      <c r="SJB1" s="288"/>
      <c r="SJC1" s="288"/>
      <c r="SJD1" s="288"/>
      <c r="SJE1" s="288"/>
      <c r="SJF1" s="288"/>
      <c r="SJG1" s="288"/>
      <c r="SJH1" s="288"/>
      <c r="SJI1" s="288"/>
      <c r="SJJ1" s="288"/>
      <c r="SJK1" s="288"/>
      <c r="SJL1" s="288"/>
      <c r="SJM1" s="288"/>
      <c r="SJN1" s="288"/>
      <c r="SJO1" s="288"/>
      <c r="SJP1" s="288"/>
      <c r="SJQ1" s="288"/>
      <c r="SJR1" s="288"/>
      <c r="SJS1" s="288"/>
      <c r="SJT1" s="288"/>
      <c r="SJU1" s="288"/>
      <c r="SJV1" s="288"/>
      <c r="SJW1" s="288"/>
      <c r="SJX1" s="288"/>
      <c r="SJY1" s="288"/>
      <c r="SJZ1" s="288"/>
      <c r="SKA1" s="288"/>
      <c r="SKB1" s="288"/>
      <c r="SKC1" s="288"/>
      <c r="SKD1" s="288"/>
      <c r="SKE1" s="288"/>
      <c r="SKF1" s="288"/>
      <c r="SKG1" s="288"/>
      <c r="SKH1" s="288"/>
      <c r="SKI1" s="288"/>
      <c r="SKJ1" s="288"/>
      <c r="SKK1" s="288"/>
      <c r="SKL1" s="288"/>
      <c r="SKM1" s="288"/>
      <c r="SKN1" s="288"/>
      <c r="SKO1" s="288"/>
      <c r="SKP1" s="288"/>
      <c r="SKQ1" s="288"/>
      <c r="SKR1" s="288"/>
      <c r="SKS1" s="288"/>
      <c r="SKT1" s="288"/>
      <c r="SKU1" s="288"/>
      <c r="SKV1" s="288"/>
      <c r="SKW1" s="288"/>
      <c r="SKX1" s="288"/>
      <c r="SKY1" s="288"/>
      <c r="SKZ1" s="288"/>
      <c r="SLA1" s="288"/>
      <c r="SLB1" s="288"/>
      <c r="SLC1" s="288"/>
      <c r="SLD1" s="288"/>
      <c r="SLE1" s="288"/>
      <c r="SLF1" s="288"/>
      <c r="SLG1" s="288"/>
      <c r="SLH1" s="288"/>
      <c r="SLI1" s="288"/>
      <c r="SLJ1" s="288"/>
      <c r="SLK1" s="288"/>
      <c r="SLL1" s="288"/>
      <c r="SLM1" s="288"/>
      <c r="SLN1" s="288"/>
      <c r="SLO1" s="288"/>
      <c r="SLP1" s="288"/>
      <c r="SLQ1" s="288"/>
      <c r="SLR1" s="288"/>
      <c r="SLS1" s="288"/>
      <c r="SLT1" s="288"/>
      <c r="SLU1" s="288"/>
      <c r="SLV1" s="288"/>
      <c r="SLW1" s="288"/>
      <c r="SLX1" s="288"/>
      <c r="SLY1" s="288"/>
      <c r="SLZ1" s="288"/>
      <c r="SMA1" s="288"/>
      <c r="SMB1" s="288"/>
      <c r="SMC1" s="288"/>
      <c r="SMD1" s="288"/>
      <c r="SME1" s="288"/>
      <c r="SMF1" s="288"/>
      <c r="SMG1" s="288"/>
      <c r="SMH1" s="288"/>
      <c r="SMI1" s="288"/>
      <c r="SMJ1" s="288"/>
      <c r="SMK1" s="288"/>
      <c r="SML1" s="288"/>
      <c r="SMM1" s="288"/>
      <c r="SMN1" s="288"/>
      <c r="SMO1" s="288"/>
      <c r="SMP1" s="288"/>
      <c r="SMQ1" s="288"/>
      <c r="SMR1" s="288"/>
      <c r="SMS1" s="288"/>
      <c r="SMT1" s="288"/>
      <c r="SMU1" s="288"/>
      <c r="SMV1" s="288"/>
      <c r="SMW1" s="288"/>
      <c r="SMX1" s="288"/>
      <c r="SMY1" s="288"/>
      <c r="SMZ1" s="288"/>
      <c r="SNA1" s="288"/>
      <c r="SNB1" s="288"/>
      <c r="SNC1" s="288"/>
      <c r="SND1" s="288"/>
      <c r="SNE1" s="288"/>
      <c r="SNF1" s="288"/>
      <c r="SNG1" s="288"/>
      <c r="SNH1" s="288"/>
      <c r="SNI1" s="288"/>
      <c r="SNJ1" s="288"/>
      <c r="SNK1" s="288"/>
      <c r="SNL1" s="288"/>
      <c r="SNM1" s="288"/>
      <c r="SNN1" s="288"/>
      <c r="SNO1" s="288"/>
      <c r="SNP1" s="288"/>
      <c r="SNQ1" s="288"/>
      <c r="SNR1" s="288"/>
      <c r="SNS1" s="288"/>
      <c r="SNT1" s="288"/>
      <c r="SNU1" s="288"/>
      <c r="SNV1" s="288"/>
      <c r="SNW1" s="288"/>
      <c r="SNX1" s="288"/>
      <c r="SNY1" s="288"/>
      <c r="SNZ1" s="288"/>
      <c r="SOA1" s="288"/>
      <c r="SOB1" s="288"/>
      <c r="SOC1" s="288"/>
      <c r="SOD1" s="288"/>
      <c r="SOE1" s="288"/>
      <c r="SOF1" s="288"/>
      <c r="SOG1" s="288"/>
      <c r="SOH1" s="288"/>
      <c r="SOI1" s="288"/>
      <c r="SOJ1" s="288"/>
      <c r="SOK1" s="288"/>
      <c r="SOL1" s="288"/>
      <c r="SOM1" s="288"/>
      <c r="SON1" s="288"/>
      <c r="SOO1" s="288"/>
      <c r="SOP1" s="288"/>
      <c r="SOQ1" s="288"/>
      <c r="SOR1" s="288"/>
      <c r="SOS1" s="288"/>
      <c r="SOT1" s="288"/>
      <c r="SOU1" s="288"/>
      <c r="SOV1" s="288"/>
      <c r="SOW1" s="288"/>
      <c r="SOX1" s="288"/>
      <c r="SOY1" s="288"/>
      <c r="SOZ1" s="288"/>
      <c r="SPA1" s="288"/>
      <c r="SPB1" s="288"/>
      <c r="SPC1" s="288"/>
      <c r="SPD1" s="288"/>
      <c r="SPE1" s="288"/>
      <c r="SPF1" s="288"/>
      <c r="SPG1" s="288"/>
      <c r="SPH1" s="288"/>
      <c r="SPI1" s="288"/>
      <c r="SPJ1" s="288"/>
      <c r="SPK1" s="288"/>
      <c r="SPL1" s="288"/>
      <c r="SPM1" s="288"/>
      <c r="SPN1" s="288"/>
      <c r="SPO1" s="288"/>
      <c r="SPP1" s="288"/>
      <c r="SPQ1" s="288"/>
      <c r="SPR1" s="288"/>
      <c r="SPS1" s="288"/>
      <c r="SPT1" s="288"/>
      <c r="SPU1" s="288"/>
      <c r="SPV1" s="288"/>
      <c r="SPW1" s="288"/>
      <c r="SPX1" s="288"/>
      <c r="SPY1" s="288"/>
      <c r="SPZ1" s="288"/>
      <c r="SQA1" s="288"/>
      <c r="SQB1" s="288"/>
      <c r="SQC1" s="288"/>
      <c r="SQD1" s="288"/>
      <c r="SQE1" s="288"/>
      <c r="SQF1" s="288"/>
      <c r="SQG1" s="288"/>
      <c r="SQH1" s="288"/>
      <c r="SQI1" s="288"/>
      <c r="SQJ1" s="288"/>
      <c r="SQK1" s="288"/>
      <c r="SQL1" s="288"/>
      <c r="SQM1" s="288"/>
      <c r="SQN1" s="288"/>
      <c r="SQO1" s="288"/>
      <c r="SQP1" s="288"/>
      <c r="SQQ1" s="288"/>
      <c r="SQR1" s="288"/>
      <c r="SQS1" s="288"/>
      <c r="SQT1" s="288"/>
      <c r="SQU1" s="288"/>
      <c r="SQV1" s="288"/>
      <c r="SQW1" s="288"/>
      <c r="SQX1" s="288"/>
      <c r="SQY1" s="288"/>
      <c r="SQZ1" s="288"/>
      <c r="SRA1" s="288"/>
      <c r="SRB1" s="288"/>
      <c r="SRC1" s="288"/>
      <c r="SRD1" s="288"/>
      <c r="SRE1" s="288"/>
      <c r="SRF1" s="288"/>
      <c r="SRG1" s="288"/>
      <c r="SRH1" s="288"/>
      <c r="SRI1" s="288"/>
      <c r="SRJ1" s="288"/>
      <c r="SRK1" s="288"/>
      <c r="SRL1" s="288"/>
      <c r="SRM1" s="288"/>
      <c r="SRN1" s="288"/>
      <c r="SRO1" s="288"/>
      <c r="SRP1" s="288"/>
      <c r="SRQ1" s="288"/>
      <c r="SRR1" s="288"/>
      <c r="SRS1" s="288"/>
      <c r="SRT1" s="288"/>
      <c r="SRU1" s="288"/>
      <c r="SRV1" s="288"/>
      <c r="SRW1" s="288"/>
      <c r="SRX1" s="288"/>
      <c r="SRY1" s="288"/>
      <c r="SRZ1" s="288"/>
      <c r="SSA1" s="288"/>
      <c r="SSB1" s="288"/>
      <c r="SSC1" s="288"/>
      <c r="SSD1" s="288"/>
      <c r="SSE1" s="288"/>
      <c r="SSF1" s="288"/>
      <c r="SSG1" s="288"/>
      <c r="SSH1" s="288"/>
      <c r="SSI1" s="288"/>
      <c r="SSJ1" s="288"/>
      <c r="SSK1" s="288"/>
      <c r="SSL1" s="288"/>
      <c r="SSM1" s="288"/>
      <c r="SSN1" s="288"/>
      <c r="SSO1" s="288"/>
      <c r="SSP1" s="288"/>
      <c r="SSQ1" s="288"/>
      <c r="SSR1" s="288"/>
      <c r="SSS1" s="288"/>
      <c r="SST1" s="288"/>
      <c r="SSU1" s="288"/>
      <c r="SSV1" s="288"/>
      <c r="SSW1" s="288"/>
      <c r="SSX1" s="288"/>
      <c r="SSY1" s="288"/>
      <c r="SSZ1" s="288"/>
      <c r="STA1" s="288"/>
      <c r="STB1" s="288"/>
      <c r="STC1" s="288"/>
      <c r="STD1" s="288"/>
      <c r="STE1" s="288"/>
      <c r="STF1" s="288"/>
      <c r="STG1" s="288"/>
      <c r="STH1" s="288"/>
      <c r="STI1" s="288"/>
      <c r="STJ1" s="288"/>
      <c r="STK1" s="288"/>
      <c r="STL1" s="288"/>
      <c r="STM1" s="288"/>
      <c r="STN1" s="288"/>
      <c r="STO1" s="288"/>
      <c r="STP1" s="288"/>
      <c r="STQ1" s="288"/>
      <c r="STR1" s="288"/>
      <c r="STS1" s="288"/>
      <c r="STT1" s="288"/>
      <c r="STU1" s="288"/>
      <c r="STV1" s="288"/>
      <c r="STW1" s="288"/>
      <c r="STX1" s="288"/>
      <c r="STY1" s="288"/>
      <c r="STZ1" s="288"/>
      <c r="SUA1" s="288"/>
      <c r="SUB1" s="288"/>
      <c r="SUC1" s="288"/>
      <c r="SUD1" s="288"/>
      <c r="SUE1" s="288"/>
      <c r="SUF1" s="288"/>
      <c r="SUG1" s="288"/>
      <c r="SUH1" s="288"/>
      <c r="SUI1" s="288"/>
      <c r="SUJ1" s="288"/>
      <c r="SUK1" s="288"/>
      <c r="SUL1" s="288"/>
      <c r="SUM1" s="288"/>
      <c r="SUN1" s="288"/>
      <c r="SUO1" s="288"/>
      <c r="SUP1" s="288"/>
      <c r="SUQ1" s="288"/>
      <c r="SUR1" s="288"/>
      <c r="SUS1" s="288"/>
      <c r="SUT1" s="288"/>
      <c r="SUU1" s="288"/>
      <c r="SUV1" s="288"/>
      <c r="SUW1" s="288"/>
      <c r="SUX1" s="288"/>
      <c r="SUY1" s="288"/>
      <c r="SUZ1" s="288"/>
      <c r="SVA1" s="288"/>
      <c r="SVB1" s="288"/>
      <c r="SVC1" s="288"/>
      <c r="SVD1" s="288"/>
      <c r="SVE1" s="288"/>
      <c r="SVF1" s="288"/>
      <c r="SVG1" s="288"/>
      <c r="SVH1" s="288"/>
      <c r="SVI1" s="288"/>
      <c r="SVJ1" s="288"/>
      <c r="SVK1" s="288"/>
      <c r="SVL1" s="288"/>
      <c r="SVM1" s="288"/>
      <c r="SVN1" s="288"/>
      <c r="SVO1" s="288"/>
      <c r="SVP1" s="288"/>
      <c r="SVQ1" s="288"/>
      <c r="SVR1" s="288"/>
      <c r="SVS1" s="288"/>
      <c r="SVT1" s="288"/>
      <c r="SVU1" s="288"/>
      <c r="SVV1" s="288"/>
      <c r="SVW1" s="288"/>
      <c r="SVX1" s="288"/>
      <c r="SVY1" s="288"/>
      <c r="SVZ1" s="288"/>
      <c r="SWA1" s="288"/>
      <c r="SWB1" s="288"/>
      <c r="SWC1" s="288"/>
      <c r="SWD1" s="288"/>
      <c r="SWE1" s="288"/>
      <c r="SWF1" s="288"/>
      <c r="SWG1" s="288"/>
      <c r="SWH1" s="288"/>
      <c r="SWI1" s="288"/>
      <c r="SWJ1" s="288"/>
      <c r="SWK1" s="288"/>
      <c r="SWL1" s="288"/>
      <c r="SWM1" s="288"/>
      <c r="SWN1" s="288"/>
      <c r="SWO1" s="288"/>
      <c r="SWP1" s="288"/>
      <c r="SWQ1" s="288"/>
      <c r="SWR1" s="288"/>
      <c r="SWS1" s="288"/>
      <c r="SWT1" s="288"/>
      <c r="SWU1" s="288"/>
      <c r="SWV1" s="288"/>
      <c r="SWW1" s="288"/>
      <c r="SWX1" s="288"/>
      <c r="SWY1" s="288"/>
      <c r="SWZ1" s="288"/>
      <c r="SXA1" s="288"/>
      <c r="SXB1" s="288"/>
      <c r="SXC1" s="288"/>
      <c r="SXD1" s="288"/>
      <c r="SXE1" s="288"/>
      <c r="SXF1" s="288"/>
      <c r="SXG1" s="288"/>
      <c r="SXH1" s="288"/>
      <c r="SXI1" s="288"/>
      <c r="SXJ1" s="288"/>
      <c r="SXK1" s="288"/>
      <c r="SXL1" s="288"/>
      <c r="SXM1" s="288"/>
      <c r="SXN1" s="288"/>
      <c r="SXO1" s="288"/>
      <c r="SXP1" s="288"/>
      <c r="SXQ1" s="288"/>
      <c r="SXR1" s="288"/>
      <c r="SXS1" s="288"/>
      <c r="SXT1" s="288"/>
      <c r="SXU1" s="288"/>
      <c r="SXV1" s="288"/>
      <c r="SXW1" s="288"/>
      <c r="SXX1" s="288"/>
      <c r="SXY1" s="288"/>
      <c r="SXZ1" s="288"/>
      <c r="SYA1" s="288"/>
      <c r="SYB1" s="288"/>
      <c r="SYC1" s="288"/>
      <c r="SYD1" s="288"/>
      <c r="SYE1" s="288"/>
      <c r="SYF1" s="288"/>
      <c r="SYG1" s="288"/>
      <c r="SYH1" s="288"/>
      <c r="SYI1" s="288"/>
      <c r="SYJ1" s="288"/>
      <c r="SYK1" s="288"/>
      <c r="SYL1" s="288"/>
      <c r="SYM1" s="288"/>
      <c r="SYN1" s="288"/>
      <c r="SYO1" s="288"/>
      <c r="SYP1" s="288"/>
      <c r="SYQ1" s="288"/>
      <c r="SYR1" s="288"/>
      <c r="SYS1" s="288"/>
      <c r="SYT1" s="288"/>
      <c r="SYU1" s="288"/>
      <c r="SYV1" s="288"/>
      <c r="SYW1" s="288"/>
      <c r="SYX1" s="288"/>
      <c r="SYY1" s="288"/>
      <c r="SYZ1" s="288"/>
      <c r="SZA1" s="288"/>
      <c r="SZB1" s="288"/>
      <c r="SZC1" s="288"/>
      <c r="SZD1" s="288"/>
      <c r="SZE1" s="288"/>
      <c r="SZF1" s="288"/>
      <c r="SZG1" s="288"/>
      <c r="SZH1" s="288"/>
      <c r="SZI1" s="288"/>
      <c r="SZJ1" s="288"/>
      <c r="SZK1" s="288"/>
      <c r="SZL1" s="288"/>
      <c r="SZM1" s="288"/>
      <c r="SZN1" s="288"/>
      <c r="SZO1" s="288"/>
      <c r="SZP1" s="288"/>
      <c r="SZQ1" s="288"/>
      <c r="SZR1" s="288"/>
      <c r="SZS1" s="288"/>
      <c r="SZT1" s="288"/>
      <c r="SZU1" s="288"/>
      <c r="SZV1" s="288"/>
      <c r="SZW1" s="288"/>
      <c r="SZX1" s="288"/>
      <c r="SZY1" s="288"/>
      <c r="SZZ1" s="288"/>
      <c r="TAA1" s="288"/>
      <c r="TAB1" s="288"/>
      <c r="TAC1" s="288"/>
      <c r="TAD1" s="288"/>
      <c r="TAE1" s="288"/>
      <c r="TAF1" s="288"/>
      <c r="TAG1" s="288"/>
      <c r="TAH1" s="288"/>
      <c r="TAI1" s="288"/>
      <c r="TAJ1" s="288"/>
      <c r="TAK1" s="288"/>
      <c r="TAL1" s="288"/>
      <c r="TAM1" s="288"/>
      <c r="TAN1" s="288"/>
      <c r="TAO1" s="288"/>
      <c r="TAP1" s="288"/>
      <c r="TAQ1" s="288"/>
      <c r="TAR1" s="288"/>
      <c r="TAS1" s="288"/>
      <c r="TAT1" s="288"/>
      <c r="TAU1" s="288"/>
      <c r="TAV1" s="288"/>
      <c r="TAW1" s="288"/>
      <c r="TAX1" s="288"/>
      <c r="TAY1" s="288"/>
      <c r="TAZ1" s="288"/>
      <c r="TBA1" s="288"/>
      <c r="TBB1" s="288"/>
      <c r="TBC1" s="288"/>
      <c r="TBD1" s="288"/>
      <c r="TBE1" s="288"/>
      <c r="TBF1" s="288"/>
      <c r="TBG1" s="288"/>
      <c r="TBH1" s="288"/>
      <c r="TBI1" s="288"/>
      <c r="TBJ1" s="288"/>
      <c r="TBK1" s="288"/>
      <c r="TBL1" s="288"/>
      <c r="TBM1" s="288"/>
      <c r="TBN1" s="288"/>
      <c r="TBO1" s="288"/>
      <c r="TBP1" s="288"/>
      <c r="TBQ1" s="288"/>
      <c r="TBR1" s="288"/>
      <c r="TBS1" s="288"/>
      <c r="TBT1" s="288"/>
      <c r="TBU1" s="288"/>
      <c r="TBV1" s="288"/>
      <c r="TBW1" s="288"/>
      <c r="TBX1" s="288"/>
      <c r="TBY1" s="288"/>
      <c r="TBZ1" s="288"/>
      <c r="TCA1" s="288"/>
      <c r="TCB1" s="288"/>
      <c r="TCC1" s="288"/>
      <c r="TCD1" s="288"/>
      <c r="TCE1" s="288"/>
      <c r="TCF1" s="288"/>
      <c r="TCG1" s="288"/>
      <c r="TCH1" s="288"/>
      <c r="TCI1" s="288"/>
      <c r="TCJ1" s="288"/>
      <c r="TCK1" s="288"/>
      <c r="TCL1" s="288"/>
      <c r="TCM1" s="288"/>
      <c r="TCN1" s="288"/>
      <c r="TCO1" s="288"/>
      <c r="TCP1" s="288"/>
      <c r="TCQ1" s="288"/>
      <c r="TCR1" s="288"/>
      <c r="TCS1" s="288"/>
      <c r="TCT1" s="288"/>
      <c r="TCU1" s="288"/>
      <c r="TCV1" s="288"/>
      <c r="TCW1" s="288"/>
      <c r="TCX1" s="288"/>
      <c r="TCY1" s="288"/>
      <c r="TCZ1" s="288"/>
      <c r="TDA1" s="288"/>
      <c r="TDB1" s="288"/>
      <c r="TDC1" s="288"/>
      <c r="TDD1" s="288"/>
      <c r="TDE1" s="288"/>
      <c r="TDF1" s="288"/>
      <c r="TDG1" s="288"/>
      <c r="TDH1" s="288"/>
      <c r="TDI1" s="288"/>
      <c r="TDJ1" s="288"/>
      <c r="TDK1" s="288"/>
      <c r="TDL1" s="288"/>
      <c r="TDM1" s="288"/>
      <c r="TDN1" s="288"/>
      <c r="TDO1" s="288"/>
      <c r="TDP1" s="288"/>
      <c r="TDQ1" s="288"/>
      <c r="TDR1" s="288"/>
      <c r="TDS1" s="288"/>
      <c r="TDT1" s="288"/>
      <c r="TDU1" s="288"/>
      <c r="TDV1" s="288"/>
      <c r="TDW1" s="288"/>
      <c r="TDX1" s="288"/>
      <c r="TDY1" s="288"/>
      <c r="TDZ1" s="288"/>
      <c r="TEA1" s="288"/>
      <c r="TEB1" s="288"/>
      <c r="TEC1" s="288"/>
      <c r="TED1" s="288"/>
      <c r="TEE1" s="288"/>
      <c r="TEF1" s="288"/>
      <c r="TEG1" s="288"/>
      <c r="TEH1" s="288"/>
      <c r="TEI1" s="288"/>
      <c r="TEJ1" s="288"/>
      <c r="TEK1" s="288"/>
      <c r="TEL1" s="288"/>
      <c r="TEM1" s="288"/>
      <c r="TEN1" s="288"/>
      <c r="TEO1" s="288"/>
      <c r="TEP1" s="288"/>
      <c r="TEQ1" s="288"/>
      <c r="TER1" s="288"/>
      <c r="TES1" s="288"/>
      <c r="TET1" s="288"/>
      <c r="TEU1" s="288"/>
      <c r="TEV1" s="288"/>
      <c r="TEW1" s="288"/>
      <c r="TEX1" s="288"/>
      <c r="TEY1" s="288"/>
      <c r="TEZ1" s="288"/>
      <c r="TFA1" s="288"/>
      <c r="TFB1" s="288"/>
      <c r="TFC1" s="288"/>
      <c r="TFD1" s="288"/>
      <c r="TFE1" s="288"/>
      <c r="TFF1" s="288"/>
      <c r="TFG1" s="288"/>
      <c r="TFH1" s="288"/>
      <c r="TFI1" s="288"/>
      <c r="TFJ1" s="288"/>
      <c r="TFK1" s="288"/>
      <c r="TFL1" s="288"/>
      <c r="TFM1" s="288"/>
      <c r="TFN1" s="288"/>
      <c r="TFO1" s="288"/>
      <c r="TFP1" s="288"/>
      <c r="TFQ1" s="288"/>
      <c r="TFR1" s="288"/>
      <c r="TFS1" s="288"/>
      <c r="TFT1" s="288"/>
      <c r="TFU1" s="288"/>
      <c r="TFV1" s="288"/>
      <c r="TFW1" s="288"/>
      <c r="TFX1" s="288"/>
      <c r="TFY1" s="288"/>
      <c r="TFZ1" s="288"/>
      <c r="TGA1" s="288"/>
      <c r="TGB1" s="288"/>
      <c r="TGC1" s="288"/>
      <c r="TGD1" s="288"/>
      <c r="TGE1" s="288"/>
      <c r="TGF1" s="288"/>
      <c r="TGG1" s="288"/>
      <c r="TGH1" s="288"/>
      <c r="TGI1" s="288"/>
      <c r="TGJ1" s="288"/>
      <c r="TGK1" s="288"/>
      <c r="TGL1" s="288"/>
      <c r="TGM1" s="288"/>
      <c r="TGN1" s="288"/>
      <c r="TGO1" s="288"/>
      <c r="TGP1" s="288"/>
      <c r="TGQ1" s="288"/>
      <c r="TGR1" s="288"/>
      <c r="TGS1" s="288"/>
      <c r="TGT1" s="288"/>
      <c r="TGU1" s="288"/>
      <c r="TGV1" s="288"/>
      <c r="TGW1" s="288"/>
      <c r="TGX1" s="288"/>
      <c r="TGY1" s="288"/>
      <c r="TGZ1" s="288"/>
      <c r="THA1" s="288"/>
      <c r="THB1" s="288"/>
      <c r="THC1" s="288"/>
      <c r="THD1" s="288"/>
      <c r="THE1" s="288"/>
      <c r="THF1" s="288"/>
      <c r="THG1" s="288"/>
      <c r="THH1" s="288"/>
      <c r="THI1" s="288"/>
      <c r="THJ1" s="288"/>
      <c r="THK1" s="288"/>
      <c r="THL1" s="288"/>
      <c r="THM1" s="288"/>
      <c r="THN1" s="288"/>
      <c r="THO1" s="288"/>
      <c r="THP1" s="288"/>
      <c r="THQ1" s="288"/>
      <c r="THR1" s="288"/>
      <c r="THS1" s="288"/>
      <c r="THT1" s="288"/>
      <c r="THU1" s="288"/>
      <c r="THV1" s="288"/>
      <c r="THW1" s="288"/>
      <c r="THX1" s="288"/>
      <c r="THY1" s="288"/>
      <c r="THZ1" s="288"/>
      <c r="TIA1" s="288"/>
      <c r="TIB1" s="288"/>
      <c r="TIC1" s="288"/>
      <c r="TID1" s="288"/>
      <c r="TIE1" s="288"/>
      <c r="TIF1" s="288"/>
      <c r="TIG1" s="288"/>
      <c r="TIH1" s="288"/>
      <c r="TII1" s="288"/>
      <c r="TIJ1" s="288"/>
      <c r="TIK1" s="288"/>
      <c r="TIL1" s="288"/>
      <c r="TIM1" s="288"/>
      <c r="TIN1" s="288"/>
      <c r="TIO1" s="288"/>
      <c r="TIP1" s="288"/>
      <c r="TIQ1" s="288"/>
      <c r="TIR1" s="288"/>
      <c r="TIS1" s="288"/>
      <c r="TIT1" s="288"/>
      <c r="TIU1" s="288"/>
      <c r="TIV1" s="288"/>
      <c r="TIW1" s="288"/>
      <c r="TIX1" s="288"/>
      <c r="TIY1" s="288"/>
      <c r="TIZ1" s="288"/>
      <c r="TJA1" s="288"/>
      <c r="TJB1" s="288"/>
      <c r="TJC1" s="288"/>
      <c r="TJD1" s="288"/>
      <c r="TJE1" s="288"/>
      <c r="TJF1" s="288"/>
      <c r="TJG1" s="288"/>
      <c r="TJH1" s="288"/>
      <c r="TJI1" s="288"/>
      <c r="TJJ1" s="288"/>
      <c r="TJK1" s="288"/>
      <c r="TJL1" s="288"/>
      <c r="TJM1" s="288"/>
      <c r="TJN1" s="288"/>
      <c r="TJO1" s="288"/>
      <c r="TJP1" s="288"/>
      <c r="TJQ1" s="288"/>
      <c r="TJR1" s="288"/>
      <c r="TJS1" s="288"/>
      <c r="TJT1" s="288"/>
      <c r="TJU1" s="288"/>
      <c r="TJV1" s="288"/>
      <c r="TJW1" s="288"/>
      <c r="TJX1" s="288"/>
      <c r="TJY1" s="288"/>
      <c r="TJZ1" s="288"/>
      <c r="TKA1" s="288"/>
      <c r="TKB1" s="288"/>
      <c r="TKC1" s="288"/>
      <c r="TKD1" s="288"/>
      <c r="TKE1" s="288"/>
      <c r="TKF1" s="288"/>
      <c r="TKG1" s="288"/>
      <c r="TKH1" s="288"/>
      <c r="TKI1" s="288"/>
      <c r="TKJ1" s="288"/>
      <c r="TKK1" s="288"/>
      <c r="TKL1" s="288"/>
      <c r="TKM1" s="288"/>
      <c r="TKN1" s="288"/>
      <c r="TKO1" s="288"/>
      <c r="TKP1" s="288"/>
      <c r="TKQ1" s="288"/>
      <c r="TKR1" s="288"/>
      <c r="TKS1" s="288"/>
      <c r="TKT1" s="288"/>
      <c r="TKU1" s="288"/>
      <c r="TKV1" s="288"/>
      <c r="TKW1" s="288"/>
      <c r="TKX1" s="288"/>
      <c r="TKY1" s="288"/>
      <c r="TKZ1" s="288"/>
      <c r="TLA1" s="288"/>
      <c r="TLB1" s="288"/>
      <c r="TLC1" s="288"/>
      <c r="TLD1" s="288"/>
      <c r="TLE1" s="288"/>
      <c r="TLF1" s="288"/>
      <c r="TLG1" s="288"/>
      <c r="TLH1" s="288"/>
      <c r="TLI1" s="288"/>
      <c r="TLJ1" s="288"/>
      <c r="TLK1" s="288"/>
      <c r="TLL1" s="288"/>
      <c r="TLM1" s="288"/>
      <c r="TLN1" s="288"/>
      <c r="TLO1" s="288"/>
      <c r="TLP1" s="288"/>
      <c r="TLQ1" s="288"/>
      <c r="TLR1" s="288"/>
      <c r="TLS1" s="288"/>
      <c r="TLT1" s="288"/>
      <c r="TLU1" s="288"/>
      <c r="TLV1" s="288"/>
      <c r="TLW1" s="288"/>
      <c r="TLX1" s="288"/>
      <c r="TLY1" s="288"/>
      <c r="TLZ1" s="288"/>
      <c r="TMA1" s="288"/>
      <c r="TMB1" s="288"/>
      <c r="TMC1" s="288"/>
      <c r="TMD1" s="288"/>
      <c r="TME1" s="288"/>
      <c r="TMF1" s="288"/>
      <c r="TMG1" s="288"/>
      <c r="TMH1" s="288"/>
      <c r="TMI1" s="288"/>
      <c r="TMJ1" s="288"/>
      <c r="TMK1" s="288"/>
      <c r="TML1" s="288"/>
      <c r="TMM1" s="288"/>
      <c r="TMN1" s="288"/>
      <c r="TMO1" s="288"/>
      <c r="TMP1" s="288"/>
      <c r="TMQ1" s="288"/>
      <c r="TMR1" s="288"/>
      <c r="TMS1" s="288"/>
      <c r="TMT1" s="288"/>
      <c r="TMU1" s="288"/>
      <c r="TMV1" s="288"/>
      <c r="TMW1" s="288"/>
      <c r="TMX1" s="288"/>
      <c r="TMY1" s="288"/>
      <c r="TMZ1" s="288"/>
      <c r="TNA1" s="288"/>
      <c r="TNB1" s="288"/>
      <c r="TNC1" s="288"/>
      <c r="TND1" s="288"/>
      <c r="TNE1" s="288"/>
      <c r="TNF1" s="288"/>
      <c r="TNG1" s="288"/>
      <c r="TNH1" s="288"/>
      <c r="TNI1" s="288"/>
      <c r="TNJ1" s="288"/>
      <c r="TNK1" s="288"/>
      <c r="TNL1" s="288"/>
      <c r="TNM1" s="288"/>
      <c r="TNN1" s="288"/>
      <c r="TNO1" s="288"/>
      <c r="TNP1" s="288"/>
      <c r="TNQ1" s="288"/>
      <c r="TNR1" s="288"/>
      <c r="TNS1" s="288"/>
      <c r="TNT1" s="288"/>
      <c r="TNU1" s="288"/>
      <c r="TNV1" s="288"/>
      <c r="TNW1" s="288"/>
      <c r="TNX1" s="288"/>
      <c r="TNY1" s="288"/>
      <c r="TNZ1" s="288"/>
      <c r="TOA1" s="288"/>
      <c r="TOB1" s="288"/>
      <c r="TOC1" s="288"/>
      <c r="TOD1" s="288"/>
      <c r="TOE1" s="288"/>
      <c r="TOF1" s="288"/>
      <c r="TOG1" s="288"/>
      <c r="TOH1" s="288"/>
      <c r="TOI1" s="288"/>
      <c r="TOJ1" s="288"/>
      <c r="TOK1" s="288"/>
      <c r="TOL1" s="288"/>
      <c r="TOM1" s="288"/>
      <c r="TON1" s="288"/>
      <c r="TOO1" s="288"/>
      <c r="TOP1" s="288"/>
      <c r="TOQ1" s="288"/>
      <c r="TOR1" s="288"/>
      <c r="TOS1" s="288"/>
      <c r="TOT1" s="288"/>
      <c r="TOU1" s="288"/>
      <c r="TOV1" s="288"/>
      <c r="TOW1" s="288"/>
      <c r="TOX1" s="288"/>
      <c r="TOY1" s="288"/>
      <c r="TOZ1" s="288"/>
      <c r="TPA1" s="288"/>
      <c r="TPB1" s="288"/>
      <c r="TPC1" s="288"/>
      <c r="TPD1" s="288"/>
      <c r="TPE1" s="288"/>
      <c r="TPF1" s="288"/>
      <c r="TPG1" s="288"/>
      <c r="TPH1" s="288"/>
      <c r="TPI1" s="288"/>
      <c r="TPJ1" s="288"/>
      <c r="TPK1" s="288"/>
      <c r="TPL1" s="288"/>
      <c r="TPM1" s="288"/>
      <c r="TPN1" s="288"/>
      <c r="TPO1" s="288"/>
      <c r="TPP1" s="288"/>
      <c r="TPQ1" s="288"/>
      <c r="TPR1" s="288"/>
      <c r="TPS1" s="288"/>
      <c r="TPT1" s="288"/>
      <c r="TPU1" s="288"/>
      <c r="TPV1" s="288"/>
      <c r="TPW1" s="288"/>
      <c r="TPX1" s="288"/>
      <c r="TPY1" s="288"/>
      <c r="TPZ1" s="288"/>
      <c r="TQA1" s="288"/>
      <c r="TQB1" s="288"/>
      <c r="TQC1" s="288"/>
      <c r="TQD1" s="288"/>
      <c r="TQE1" s="288"/>
      <c r="TQF1" s="288"/>
      <c r="TQG1" s="288"/>
      <c r="TQH1" s="288"/>
      <c r="TQI1" s="288"/>
      <c r="TQJ1" s="288"/>
      <c r="TQK1" s="288"/>
      <c r="TQL1" s="288"/>
      <c r="TQM1" s="288"/>
      <c r="TQN1" s="288"/>
      <c r="TQO1" s="288"/>
      <c r="TQP1" s="288"/>
      <c r="TQQ1" s="288"/>
      <c r="TQR1" s="288"/>
      <c r="TQS1" s="288"/>
      <c r="TQT1" s="288"/>
      <c r="TQU1" s="288"/>
      <c r="TQV1" s="288"/>
      <c r="TQW1" s="288"/>
      <c r="TQX1" s="288"/>
      <c r="TQY1" s="288"/>
      <c r="TQZ1" s="288"/>
      <c r="TRA1" s="288"/>
      <c r="TRB1" s="288"/>
      <c r="TRC1" s="288"/>
      <c r="TRD1" s="288"/>
      <c r="TRE1" s="288"/>
      <c r="TRF1" s="288"/>
      <c r="TRG1" s="288"/>
      <c r="TRH1" s="288"/>
      <c r="TRI1" s="288"/>
      <c r="TRJ1" s="288"/>
      <c r="TRK1" s="288"/>
      <c r="TRL1" s="288"/>
      <c r="TRM1" s="288"/>
      <c r="TRN1" s="288"/>
      <c r="TRO1" s="288"/>
      <c r="TRP1" s="288"/>
      <c r="TRQ1" s="288"/>
      <c r="TRR1" s="288"/>
      <c r="TRS1" s="288"/>
      <c r="TRT1" s="288"/>
      <c r="TRU1" s="288"/>
      <c r="TRV1" s="288"/>
      <c r="TRW1" s="288"/>
      <c r="TRX1" s="288"/>
      <c r="TRY1" s="288"/>
      <c r="TRZ1" s="288"/>
      <c r="TSA1" s="288"/>
      <c r="TSB1" s="288"/>
      <c r="TSC1" s="288"/>
      <c r="TSD1" s="288"/>
      <c r="TSE1" s="288"/>
      <c r="TSF1" s="288"/>
      <c r="TSG1" s="288"/>
      <c r="TSH1" s="288"/>
      <c r="TSI1" s="288"/>
      <c r="TSJ1" s="288"/>
      <c r="TSK1" s="288"/>
      <c r="TSL1" s="288"/>
      <c r="TSM1" s="288"/>
      <c r="TSN1" s="288"/>
      <c r="TSO1" s="288"/>
      <c r="TSP1" s="288"/>
      <c r="TSQ1" s="288"/>
      <c r="TSR1" s="288"/>
      <c r="TSS1" s="288"/>
      <c r="TST1" s="288"/>
      <c r="TSU1" s="288"/>
      <c r="TSV1" s="288"/>
      <c r="TSW1" s="288"/>
      <c r="TSX1" s="288"/>
      <c r="TSY1" s="288"/>
      <c r="TSZ1" s="288"/>
      <c r="TTA1" s="288"/>
      <c r="TTB1" s="288"/>
      <c r="TTC1" s="288"/>
      <c r="TTD1" s="288"/>
      <c r="TTE1" s="288"/>
      <c r="TTF1" s="288"/>
      <c r="TTG1" s="288"/>
      <c r="TTH1" s="288"/>
      <c r="TTI1" s="288"/>
      <c r="TTJ1" s="288"/>
      <c r="TTK1" s="288"/>
      <c r="TTL1" s="288"/>
      <c r="TTM1" s="288"/>
      <c r="TTN1" s="288"/>
      <c r="TTO1" s="288"/>
      <c r="TTP1" s="288"/>
      <c r="TTQ1" s="288"/>
      <c r="TTR1" s="288"/>
      <c r="TTS1" s="288"/>
      <c r="TTT1" s="288"/>
      <c r="TTU1" s="288"/>
      <c r="TTV1" s="288"/>
      <c r="TTW1" s="288"/>
      <c r="TTX1" s="288"/>
      <c r="TTY1" s="288"/>
      <c r="TTZ1" s="288"/>
      <c r="TUA1" s="288"/>
      <c r="TUB1" s="288"/>
      <c r="TUC1" s="288"/>
      <c r="TUD1" s="288"/>
      <c r="TUE1" s="288"/>
      <c r="TUF1" s="288"/>
      <c r="TUG1" s="288"/>
      <c r="TUH1" s="288"/>
      <c r="TUI1" s="288"/>
      <c r="TUJ1" s="288"/>
      <c r="TUK1" s="288"/>
      <c r="TUL1" s="288"/>
      <c r="TUM1" s="288"/>
      <c r="TUN1" s="288"/>
      <c r="TUO1" s="288"/>
      <c r="TUP1" s="288"/>
      <c r="TUQ1" s="288"/>
      <c r="TUR1" s="288"/>
      <c r="TUS1" s="288"/>
      <c r="TUT1" s="288"/>
      <c r="TUU1" s="288"/>
      <c r="TUV1" s="288"/>
      <c r="TUW1" s="288"/>
      <c r="TUX1" s="288"/>
      <c r="TUY1" s="288"/>
      <c r="TUZ1" s="288"/>
      <c r="TVA1" s="288"/>
      <c r="TVB1" s="288"/>
      <c r="TVC1" s="288"/>
      <c r="TVD1" s="288"/>
      <c r="TVE1" s="288"/>
      <c r="TVF1" s="288"/>
      <c r="TVG1" s="288"/>
      <c r="TVH1" s="288"/>
      <c r="TVI1" s="288"/>
      <c r="TVJ1" s="288"/>
      <c r="TVK1" s="288"/>
      <c r="TVL1" s="288"/>
      <c r="TVM1" s="288"/>
      <c r="TVN1" s="288"/>
      <c r="TVO1" s="288"/>
      <c r="TVP1" s="288"/>
      <c r="TVQ1" s="288"/>
      <c r="TVR1" s="288"/>
      <c r="TVS1" s="288"/>
      <c r="TVT1" s="288"/>
      <c r="TVU1" s="288"/>
      <c r="TVV1" s="288"/>
      <c r="TVW1" s="288"/>
      <c r="TVX1" s="288"/>
      <c r="TVY1" s="288"/>
      <c r="TVZ1" s="288"/>
      <c r="TWA1" s="288"/>
      <c r="TWB1" s="288"/>
      <c r="TWC1" s="288"/>
      <c r="TWD1" s="288"/>
      <c r="TWE1" s="288"/>
      <c r="TWF1" s="288"/>
      <c r="TWG1" s="288"/>
      <c r="TWH1" s="288"/>
      <c r="TWI1" s="288"/>
      <c r="TWJ1" s="288"/>
      <c r="TWK1" s="288"/>
      <c r="TWL1" s="288"/>
      <c r="TWM1" s="288"/>
      <c r="TWN1" s="288"/>
      <c r="TWO1" s="288"/>
      <c r="TWP1" s="288"/>
      <c r="TWQ1" s="288"/>
      <c r="TWR1" s="288"/>
      <c r="TWS1" s="288"/>
      <c r="TWT1" s="288"/>
      <c r="TWU1" s="288"/>
      <c r="TWV1" s="288"/>
      <c r="TWW1" s="288"/>
      <c r="TWX1" s="288"/>
      <c r="TWY1" s="288"/>
      <c r="TWZ1" s="288"/>
      <c r="TXA1" s="288"/>
      <c r="TXB1" s="288"/>
      <c r="TXC1" s="288"/>
      <c r="TXD1" s="288"/>
      <c r="TXE1" s="288"/>
      <c r="TXF1" s="288"/>
      <c r="TXG1" s="288"/>
      <c r="TXH1" s="288"/>
      <c r="TXI1" s="288"/>
      <c r="TXJ1" s="288"/>
      <c r="TXK1" s="288"/>
      <c r="TXL1" s="288"/>
      <c r="TXM1" s="288"/>
      <c r="TXN1" s="288"/>
      <c r="TXO1" s="288"/>
      <c r="TXP1" s="288"/>
      <c r="TXQ1" s="288"/>
      <c r="TXR1" s="288"/>
      <c r="TXS1" s="288"/>
      <c r="TXT1" s="288"/>
      <c r="TXU1" s="288"/>
      <c r="TXV1" s="288"/>
      <c r="TXW1" s="288"/>
      <c r="TXX1" s="288"/>
      <c r="TXY1" s="288"/>
      <c r="TXZ1" s="288"/>
      <c r="TYA1" s="288"/>
      <c r="TYB1" s="288"/>
      <c r="TYC1" s="288"/>
      <c r="TYD1" s="288"/>
      <c r="TYE1" s="288"/>
      <c r="TYF1" s="288"/>
      <c r="TYG1" s="288"/>
      <c r="TYH1" s="288"/>
      <c r="TYI1" s="288"/>
      <c r="TYJ1" s="288"/>
      <c r="TYK1" s="288"/>
      <c r="TYL1" s="288"/>
      <c r="TYM1" s="288"/>
      <c r="TYN1" s="288"/>
      <c r="TYO1" s="288"/>
      <c r="TYP1" s="288"/>
      <c r="TYQ1" s="288"/>
      <c r="TYR1" s="288"/>
      <c r="TYS1" s="288"/>
      <c r="TYT1" s="288"/>
      <c r="TYU1" s="288"/>
      <c r="TYV1" s="288"/>
      <c r="TYW1" s="288"/>
      <c r="TYX1" s="288"/>
      <c r="TYY1" s="288"/>
      <c r="TYZ1" s="288"/>
      <c r="TZA1" s="288"/>
      <c r="TZB1" s="288"/>
      <c r="TZC1" s="288"/>
      <c r="TZD1" s="288"/>
      <c r="TZE1" s="288"/>
      <c r="TZF1" s="288"/>
      <c r="TZG1" s="288"/>
      <c r="TZH1" s="288"/>
      <c r="TZI1" s="288"/>
      <c r="TZJ1" s="288"/>
      <c r="TZK1" s="288"/>
      <c r="TZL1" s="288"/>
      <c r="TZM1" s="288"/>
      <c r="TZN1" s="288"/>
      <c r="TZO1" s="288"/>
      <c r="TZP1" s="288"/>
      <c r="TZQ1" s="288"/>
      <c r="TZR1" s="288"/>
      <c r="TZS1" s="288"/>
      <c r="TZT1" s="288"/>
      <c r="TZU1" s="288"/>
      <c r="TZV1" s="288"/>
      <c r="TZW1" s="288"/>
      <c r="TZX1" s="288"/>
      <c r="TZY1" s="288"/>
      <c r="TZZ1" s="288"/>
      <c r="UAA1" s="288"/>
      <c r="UAB1" s="288"/>
      <c r="UAC1" s="288"/>
      <c r="UAD1" s="288"/>
      <c r="UAE1" s="288"/>
      <c r="UAF1" s="288"/>
      <c r="UAG1" s="288"/>
      <c r="UAH1" s="288"/>
      <c r="UAI1" s="288"/>
      <c r="UAJ1" s="288"/>
      <c r="UAK1" s="288"/>
      <c r="UAL1" s="288"/>
      <c r="UAM1" s="288"/>
      <c r="UAN1" s="288"/>
      <c r="UAO1" s="288"/>
      <c r="UAP1" s="288"/>
      <c r="UAQ1" s="288"/>
      <c r="UAR1" s="288"/>
      <c r="UAS1" s="288"/>
      <c r="UAT1" s="288"/>
      <c r="UAU1" s="288"/>
      <c r="UAV1" s="288"/>
      <c r="UAW1" s="288"/>
      <c r="UAX1" s="288"/>
      <c r="UAY1" s="288"/>
      <c r="UAZ1" s="288"/>
      <c r="UBA1" s="288"/>
      <c r="UBB1" s="288"/>
      <c r="UBC1" s="288"/>
      <c r="UBD1" s="288"/>
      <c r="UBE1" s="288"/>
      <c r="UBF1" s="288"/>
      <c r="UBG1" s="288"/>
      <c r="UBH1" s="288"/>
      <c r="UBI1" s="288"/>
      <c r="UBJ1" s="288"/>
      <c r="UBK1" s="288"/>
      <c r="UBL1" s="288"/>
      <c r="UBM1" s="288"/>
      <c r="UBN1" s="288"/>
      <c r="UBO1" s="288"/>
      <c r="UBP1" s="288"/>
      <c r="UBQ1" s="288"/>
      <c r="UBR1" s="288"/>
      <c r="UBS1" s="288"/>
      <c r="UBT1" s="288"/>
      <c r="UBU1" s="288"/>
      <c r="UBV1" s="288"/>
      <c r="UBW1" s="288"/>
      <c r="UBX1" s="288"/>
      <c r="UBY1" s="288"/>
      <c r="UBZ1" s="288"/>
      <c r="UCA1" s="288"/>
      <c r="UCB1" s="288"/>
      <c r="UCC1" s="288"/>
      <c r="UCD1" s="288"/>
      <c r="UCE1" s="288"/>
      <c r="UCF1" s="288"/>
      <c r="UCG1" s="288"/>
      <c r="UCH1" s="288"/>
      <c r="UCI1" s="288"/>
      <c r="UCJ1" s="288"/>
      <c r="UCK1" s="288"/>
      <c r="UCL1" s="288"/>
      <c r="UCM1" s="288"/>
      <c r="UCN1" s="288"/>
      <c r="UCO1" s="288"/>
      <c r="UCP1" s="288"/>
      <c r="UCQ1" s="288"/>
      <c r="UCR1" s="288"/>
      <c r="UCS1" s="288"/>
      <c r="UCT1" s="288"/>
      <c r="UCU1" s="288"/>
      <c r="UCV1" s="288"/>
      <c r="UCW1" s="288"/>
      <c r="UCX1" s="288"/>
      <c r="UCY1" s="288"/>
      <c r="UCZ1" s="288"/>
      <c r="UDA1" s="288"/>
      <c r="UDB1" s="288"/>
      <c r="UDC1" s="288"/>
      <c r="UDD1" s="288"/>
      <c r="UDE1" s="288"/>
      <c r="UDF1" s="288"/>
      <c r="UDG1" s="288"/>
      <c r="UDH1" s="288"/>
      <c r="UDI1" s="288"/>
      <c r="UDJ1" s="288"/>
      <c r="UDK1" s="288"/>
      <c r="UDL1" s="288"/>
      <c r="UDM1" s="288"/>
      <c r="UDN1" s="288"/>
      <c r="UDO1" s="288"/>
      <c r="UDP1" s="288"/>
      <c r="UDQ1" s="288"/>
      <c r="UDR1" s="288"/>
      <c r="UDS1" s="288"/>
      <c r="UDT1" s="288"/>
      <c r="UDU1" s="288"/>
      <c r="UDV1" s="288"/>
      <c r="UDW1" s="288"/>
      <c r="UDX1" s="288"/>
      <c r="UDY1" s="288"/>
      <c r="UDZ1" s="288"/>
      <c r="UEA1" s="288"/>
      <c r="UEB1" s="288"/>
      <c r="UEC1" s="288"/>
      <c r="UED1" s="288"/>
      <c r="UEE1" s="288"/>
      <c r="UEF1" s="288"/>
      <c r="UEG1" s="288"/>
      <c r="UEH1" s="288"/>
      <c r="UEI1" s="288"/>
      <c r="UEJ1" s="288"/>
      <c r="UEK1" s="288"/>
      <c r="UEL1" s="288"/>
      <c r="UEM1" s="288"/>
      <c r="UEN1" s="288"/>
      <c r="UEO1" s="288"/>
      <c r="UEP1" s="288"/>
      <c r="UEQ1" s="288"/>
      <c r="UER1" s="288"/>
      <c r="UES1" s="288"/>
      <c r="UET1" s="288"/>
      <c r="UEU1" s="288"/>
      <c r="UEV1" s="288"/>
      <c r="UEW1" s="288"/>
      <c r="UEX1" s="288"/>
      <c r="UEY1" s="288"/>
      <c r="UEZ1" s="288"/>
      <c r="UFA1" s="288"/>
      <c r="UFB1" s="288"/>
      <c r="UFC1" s="288"/>
      <c r="UFD1" s="288"/>
      <c r="UFE1" s="288"/>
      <c r="UFF1" s="288"/>
      <c r="UFG1" s="288"/>
      <c r="UFH1" s="288"/>
      <c r="UFI1" s="288"/>
      <c r="UFJ1" s="288"/>
      <c r="UFK1" s="288"/>
      <c r="UFL1" s="288"/>
      <c r="UFM1" s="288"/>
      <c r="UFN1" s="288"/>
      <c r="UFO1" s="288"/>
      <c r="UFP1" s="288"/>
      <c r="UFQ1" s="288"/>
      <c r="UFR1" s="288"/>
      <c r="UFS1" s="288"/>
      <c r="UFT1" s="288"/>
      <c r="UFU1" s="288"/>
      <c r="UFV1" s="288"/>
      <c r="UFW1" s="288"/>
      <c r="UFX1" s="288"/>
      <c r="UFY1" s="288"/>
      <c r="UFZ1" s="288"/>
      <c r="UGA1" s="288"/>
      <c r="UGB1" s="288"/>
      <c r="UGC1" s="288"/>
      <c r="UGD1" s="288"/>
      <c r="UGE1" s="288"/>
      <c r="UGF1" s="288"/>
      <c r="UGG1" s="288"/>
      <c r="UGH1" s="288"/>
      <c r="UGI1" s="288"/>
      <c r="UGJ1" s="288"/>
      <c r="UGK1" s="288"/>
      <c r="UGL1" s="288"/>
      <c r="UGM1" s="288"/>
      <c r="UGN1" s="288"/>
      <c r="UGO1" s="288"/>
      <c r="UGP1" s="288"/>
      <c r="UGQ1" s="288"/>
      <c r="UGR1" s="288"/>
      <c r="UGS1" s="288"/>
      <c r="UGT1" s="288"/>
      <c r="UGU1" s="288"/>
      <c r="UGV1" s="288"/>
      <c r="UGW1" s="288"/>
      <c r="UGX1" s="288"/>
      <c r="UGY1" s="288"/>
      <c r="UGZ1" s="288"/>
      <c r="UHA1" s="288"/>
      <c r="UHB1" s="288"/>
      <c r="UHC1" s="288"/>
      <c r="UHD1" s="288"/>
      <c r="UHE1" s="288"/>
      <c r="UHF1" s="288"/>
      <c r="UHG1" s="288"/>
      <c r="UHH1" s="288"/>
      <c r="UHI1" s="288"/>
      <c r="UHJ1" s="288"/>
      <c r="UHK1" s="288"/>
      <c r="UHL1" s="288"/>
      <c r="UHM1" s="288"/>
      <c r="UHN1" s="288"/>
      <c r="UHO1" s="288"/>
      <c r="UHP1" s="288"/>
      <c r="UHQ1" s="288"/>
      <c r="UHR1" s="288"/>
      <c r="UHS1" s="288"/>
      <c r="UHT1" s="288"/>
      <c r="UHU1" s="288"/>
      <c r="UHV1" s="288"/>
      <c r="UHW1" s="288"/>
      <c r="UHX1" s="288"/>
      <c r="UHY1" s="288"/>
      <c r="UHZ1" s="288"/>
      <c r="UIA1" s="288"/>
      <c r="UIB1" s="288"/>
      <c r="UIC1" s="288"/>
      <c r="UID1" s="288"/>
      <c r="UIE1" s="288"/>
      <c r="UIF1" s="288"/>
      <c r="UIG1" s="288"/>
      <c r="UIH1" s="288"/>
      <c r="UII1" s="288"/>
      <c r="UIJ1" s="288"/>
      <c r="UIK1" s="288"/>
      <c r="UIL1" s="288"/>
      <c r="UIM1" s="288"/>
      <c r="UIN1" s="288"/>
      <c r="UIO1" s="288"/>
      <c r="UIP1" s="288"/>
      <c r="UIQ1" s="288"/>
      <c r="UIR1" s="288"/>
      <c r="UIS1" s="288"/>
      <c r="UIT1" s="288"/>
      <c r="UIU1" s="288"/>
      <c r="UIV1" s="288"/>
      <c r="UIW1" s="288"/>
      <c r="UIX1" s="288"/>
      <c r="UIY1" s="288"/>
      <c r="UIZ1" s="288"/>
      <c r="UJA1" s="288"/>
      <c r="UJB1" s="288"/>
      <c r="UJC1" s="288"/>
      <c r="UJD1" s="288"/>
      <c r="UJE1" s="288"/>
      <c r="UJF1" s="288"/>
      <c r="UJG1" s="288"/>
      <c r="UJH1" s="288"/>
      <c r="UJI1" s="288"/>
      <c r="UJJ1" s="288"/>
      <c r="UJK1" s="288"/>
      <c r="UJL1" s="288"/>
      <c r="UJM1" s="288"/>
      <c r="UJN1" s="288"/>
      <c r="UJO1" s="288"/>
      <c r="UJP1" s="288"/>
      <c r="UJQ1" s="288"/>
      <c r="UJR1" s="288"/>
      <c r="UJS1" s="288"/>
      <c r="UJT1" s="288"/>
      <c r="UJU1" s="288"/>
      <c r="UJV1" s="288"/>
      <c r="UJW1" s="288"/>
      <c r="UJX1" s="288"/>
      <c r="UJY1" s="288"/>
      <c r="UJZ1" s="288"/>
      <c r="UKA1" s="288"/>
      <c r="UKB1" s="288"/>
      <c r="UKC1" s="288"/>
      <c r="UKD1" s="288"/>
      <c r="UKE1" s="288"/>
      <c r="UKF1" s="288"/>
      <c r="UKG1" s="288"/>
      <c r="UKH1" s="288"/>
      <c r="UKI1" s="288"/>
      <c r="UKJ1" s="288"/>
      <c r="UKK1" s="288"/>
      <c r="UKL1" s="288"/>
      <c r="UKM1" s="288"/>
      <c r="UKN1" s="288"/>
      <c r="UKO1" s="288"/>
      <c r="UKP1" s="288"/>
      <c r="UKQ1" s="288"/>
      <c r="UKR1" s="288"/>
      <c r="UKS1" s="288"/>
      <c r="UKT1" s="288"/>
      <c r="UKU1" s="288"/>
      <c r="UKV1" s="288"/>
      <c r="UKW1" s="288"/>
      <c r="UKX1" s="288"/>
      <c r="UKY1" s="288"/>
      <c r="UKZ1" s="288"/>
      <c r="ULA1" s="288"/>
      <c r="ULB1" s="288"/>
      <c r="ULC1" s="288"/>
      <c r="ULD1" s="288"/>
      <c r="ULE1" s="288"/>
      <c r="ULF1" s="288"/>
      <c r="ULG1" s="288"/>
      <c r="ULH1" s="288"/>
      <c r="ULI1" s="288"/>
      <c r="ULJ1" s="288"/>
      <c r="ULK1" s="288"/>
      <c r="ULL1" s="288"/>
      <c r="ULM1" s="288"/>
      <c r="ULN1" s="288"/>
      <c r="ULO1" s="288"/>
      <c r="ULP1" s="288"/>
      <c r="ULQ1" s="288"/>
      <c r="ULR1" s="288"/>
      <c r="ULS1" s="288"/>
      <c r="ULT1" s="288"/>
      <c r="ULU1" s="288"/>
      <c r="ULV1" s="288"/>
      <c r="ULW1" s="288"/>
      <c r="ULX1" s="288"/>
      <c r="ULY1" s="288"/>
      <c r="ULZ1" s="288"/>
      <c r="UMA1" s="288"/>
      <c r="UMB1" s="288"/>
      <c r="UMC1" s="288"/>
      <c r="UMD1" s="288"/>
      <c r="UME1" s="288"/>
      <c r="UMF1" s="288"/>
      <c r="UMG1" s="288"/>
      <c r="UMH1" s="288"/>
      <c r="UMI1" s="288"/>
      <c r="UMJ1" s="288"/>
      <c r="UMK1" s="288"/>
      <c r="UML1" s="288"/>
      <c r="UMM1" s="288"/>
      <c r="UMN1" s="288"/>
      <c r="UMO1" s="288"/>
      <c r="UMP1" s="288"/>
      <c r="UMQ1" s="288"/>
      <c r="UMR1" s="288"/>
      <c r="UMS1" s="288"/>
      <c r="UMT1" s="288"/>
      <c r="UMU1" s="288"/>
      <c r="UMV1" s="288"/>
      <c r="UMW1" s="288"/>
      <c r="UMX1" s="288"/>
      <c r="UMY1" s="288"/>
      <c r="UMZ1" s="288"/>
      <c r="UNA1" s="288"/>
      <c r="UNB1" s="288"/>
      <c r="UNC1" s="288"/>
      <c r="UND1" s="288"/>
      <c r="UNE1" s="288"/>
      <c r="UNF1" s="288"/>
      <c r="UNG1" s="288"/>
      <c r="UNH1" s="288"/>
      <c r="UNI1" s="288"/>
      <c r="UNJ1" s="288"/>
      <c r="UNK1" s="288"/>
      <c r="UNL1" s="288"/>
      <c r="UNM1" s="288"/>
      <c r="UNN1" s="288"/>
      <c r="UNO1" s="288"/>
      <c r="UNP1" s="288"/>
      <c r="UNQ1" s="288"/>
      <c r="UNR1" s="288"/>
      <c r="UNS1" s="288"/>
      <c r="UNT1" s="288"/>
      <c r="UNU1" s="288"/>
      <c r="UNV1" s="288"/>
      <c r="UNW1" s="288"/>
      <c r="UNX1" s="288"/>
      <c r="UNY1" s="288"/>
      <c r="UNZ1" s="288"/>
      <c r="UOA1" s="288"/>
      <c r="UOB1" s="288"/>
      <c r="UOC1" s="288"/>
      <c r="UOD1" s="288"/>
      <c r="UOE1" s="288"/>
      <c r="UOF1" s="288"/>
      <c r="UOG1" s="288"/>
      <c r="UOH1" s="288"/>
      <c r="UOI1" s="288"/>
      <c r="UOJ1" s="288"/>
      <c r="UOK1" s="288"/>
      <c r="UOL1" s="288"/>
      <c r="UOM1" s="288"/>
      <c r="UON1" s="288"/>
      <c r="UOO1" s="288"/>
      <c r="UOP1" s="288"/>
      <c r="UOQ1" s="288"/>
      <c r="UOR1" s="288"/>
      <c r="UOS1" s="288"/>
      <c r="UOT1" s="288"/>
      <c r="UOU1" s="288"/>
      <c r="UOV1" s="288"/>
      <c r="UOW1" s="288"/>
      <c r="UOX1" s="288"/>
      <c r="UOY1" s="288"/>
      <c r="UOZ1" s="288"/>
      <c r="UPA1" s="288"/>
      <c r="UPB1" s="288"/>
      <c r="UPC1" s="288"/>
      <c r="UPD1" s="288"/>
      <c r="UPE1" s="288"/>
      <c r="UPF1" s="288"/>
      <c r="UPG1" s="288"/>
      <c r="UPH1" s="288"/>
      <c r="UPI1" s="288"/>
      <c r="UPJ1" s="288"/>
      <c r="UPK1" s="288"/>
      <c r="UPL1" s="288"/>
      <c r="UPM1" s="288"/>
      <c r="UPN1" s="288"/>
      <c r="UPO1" s="288"/>
      <c r="UPP1" s="288"/>
      <c r="UPQ1" s="288"/>
      <c r="UPR1" s="288"/>
      <c r="UPS1" s="288"/>
      <c r="UPT1" s="288"/>
      <c r="UPU1" s="288"/>
      <c r="UPV1" s="288"/>
      <c r="UPW1" s="288"/>
      <c r="UPX1" s="288"/>
      <c r="UPY1" s="288"/>
      <c r="UPZ1" s="288"/>
      <c r="UQA1" s="288"/>
      <c r="UQB1" s="288"/>
      <c r="UQC1" s="288"/>
      <c r="UQD1" s="288"/>
      <c r="UQE1" s="288"/>
      <c r="UQF1" s="288"/>
      <c r="UQG1" s="288"/>
      <c r="UQH1" s="288"/>
      <c r="UQI1" s="288"/>
      <c r="UQJ1" s="288"/>
      <c r="UQK1" s="288"/>
      <c r="UQL1" s="288"/>
      <c r="UQM1" s="288"/>
      <c r="UQN1" s="288"/>
      <c r="UQO1" s="288"/>
      <c r="UQP1" s="288"/>
      <c r="UQQ1" s="288"/>
      <c r="UQR1" s="288"/>
      <c r="UQS1" s="288"/>
      <c r="UQT1" s="288"/>
      <c r="UQU1" s="288"/>
      <c r="UQV1" s="288"/>
      <c r="UQW1" s="288"/>
      <c r="UQX1" s="288"/>
      <c r="UQY1" s="288"/>
      <c r="UQZ1" s="288"/>
      <c r="URA1" s="288"/>
      <c r="URB1" s="288"/>
      <c r="URC1" s="288"/>
      <c r="URD1" s="288"/>
      <c r="URE1" s="288"/>
      <c r="URF1" s="288"/>
      <c r="URG1" s="288"/>
      <c r="URH1" s="288"/>
      <c r="URI1" s="288"/>
      <c r="URJ1" s="288"/>
      <c r="URK1" s="288"/>
      <c r="URL1" s="288"/>
      <c r="URM1" s="288"/>
      <c r="URN1" s="288"/>
      <c r="URO1" s="288"/>
      <c r="URP1" s="288"/>
      <c r="URQ1" s="288"/>
      <c r="URR1" s="288"/>
      <c r="URS1" s="288"/>
      <c r="URT1" s="288"/>
      <c r="URU1" s="288"/>
      <c r="URV1" s="288"/>
      <c r="URW1" s="288"/>
      <c r="URX1" s="288"/>
      <c r="URY1" s="288"/>
      <c r="URZ1" s="288"/>
      <c r="USA1" s="288"/>
      <c r="USB1" s="288"/>
      <c r="USC1" s="288"/>
      <c r="USD1" s="288"/>
      <c r="USE1" s="288"/>
      <c r="USF1" s="288"/>
      <c r="USG1" s="288"/>
      <c r="USH1" s="288"/>
      <c r="USI1" s="288"/>
      <c r="USJ1" s="288"/>
      <c r="USK1" s="288"/>
      <c r="USL1" s="288"/>
      <c r="USM1" s="288"/>
      <c r="USN1" s="288"/>
      <c r="USO1" s="288"/>
      <c r="USP1" s="288"/>
      <c r="USQ1" s="288"/>
      <c r="USR1" s="288"/>
      <c r="USS1" s="288"/>
      <c r="UST1" s="288"/>
      <c r="USU1" s="288"/>
      <c r="USV1" s="288"/>
      <c r="USW1" s="288"/>
      <c r="USX1" s="288"/>
      <c r="USY1" s="288"/>
      <c r="USZ1" s="288"/>
      <c r="UTA1" s="288"/>
      <c r="UTB1" s="288"/>
      <c r="UTC1" s="288"/>
      <c r="UTD1" s="288"/>
      <c r="UTE1" s="288"/>
      <c r="UTF1" s="288"/>
      <c r="UTG1" s="288"/>
      <c r="UTH1" s="288"/>
      <c r="UTI1" s="288"/>
      <c r="UTJ1" s="288"/>
      <c r="UTK1" s="288"/>
      <c r="UTL1" s="288"/>
      <c r="UTM1" s="288"/>
      <c r="UTN1" s="288"/>
      <c r="UTO1" s="288"/>
      <c r="UTP1" s="288"/>
      <c r="UTQ1" s="288"/>
      <c r="UTR1" s="288"/>
      <c r="UTS1" s="288"/>
      <c r="UTT1" s="288"/>
      <c r="UTU1" s="288"/>
      <c r="UTV1" s="288"/>
      <c r="UTW1" s="288"/>
      <c r="UTX1" s="288"/>
      <c r="UTY1" s="288"/>
      <c r="UTZ1" s="288"/>
      <c r="UUA1" s="288"/>
      <c r="UUB1" s="288"/>
      <c r="UUC1" s="288"/>
      <c r="UUD1" s="288"/>
      <c r="UUE1" s="288"/>
      <c r="UUF1" s="288"/>
      <c r="UUG1" s="288"/>
      <c r="UUH1" s="288"/>
      <c r="UUI1" s="288"/>
      <c r="UUJ1" s="288"/>
      <c r="UUK1" s="288"/>
      <c r="UUL1" s="288"/>
      <c r="UUM1" s="288"/>
      <c r="UUN1" s="288"/>
      <c r="UUO1" s="288"/>
      <c r="UUP1" s="288"/>
      <c r="UUQ1" s="288"/>
      <c r="UUR1" s="288"/>
      <c r="UUS1" s="288"/>
      <c r="UUT1" s="288"/>
      <c r="UUU1" s="288"/>
      <c r="UUV1" s="288"/>
      <c r="UUW1" s="288"/>
      <c r="UUX1" s="288"/>
      <c r="UUY1" s="288"/>
      <c r="UUZ1" s="288"/>
      <c r="UVA1" s="288"/>
      <c r="UVB1" s="288"/>
      <c r="UVC1" s="288"/>
      <c r="UVD1" s="288"/>
      <c r="UVE1" s="288"/>
      <c r="UVF1" s="288"/>
      <c r="UVG1" s="288"/>
      <c r="UVH1" s="288"/>
      <c r="UVI1" s="288"/>
      <c r="UVJ1" s="288"/>
      <c r="UVK1" s="288"/>
      <c r="UVL1" s="288"/>
      <c r="UVM1" s="288"/>
      <c r="UVN1" s="288"/>
      <c r="UVO1" s="288"/>
      <c r="UVP1" s="288"/>
      <c r="UVQ1" s="288"/>
      <c r="UVR1" s="288"/>
      <c r="UVS1" s="288"/>
      <c r="UVT1" s="288"/>
      <c r="UVU1" s="288"/>
      <c r="UVV1" s="288"/>
      <c r="UVW1" s="288"/>
      <c r="UVX1" s="288"/>
      <c r="UVY1" s="288"/>
      <c r="UVZ1" s="288"/>
      <c r="UWA1" s="288"/>
      <c r="UWB1" s="288"/>
      <c r="UWC1" s="288"/>
      <c r="UWD1" s="288"/>
      <c r="UWE1" s="288"/>
      <c r="UWF1" s="288"/>
      <c r="UWG1" s="288"/>
      <c r="UWH1" s="288"/>
      <c r="UWI1" s="288"/>
      <c r="UWJ1" s="288"/>
      <c r="UWK1" s="288"/>
      <c r="UWL1" s="288"/>
      <c r="UWM1" s="288"/>
      <c r="UWN1" s="288"/>
      <c r="UWO1" s="288"/>
      <c r="UWP1" s="288"/>
      <c r="UWQ1" s="288"/>
      <c r="UWR1" s="288"/>
      <c r="UWS1" s="288"/>
      <c r="UWT1" s="288"/>
      <c r="UWU1" s="288"/>
      <c r="UWV1" s="288"/>
      <c r="UWW1" s="288"/>
      <c r="UWX1" s="288"/>
      <c r="UWY1" s="288"/>
      <c r="UWZ1" s="288"/>
      <c r="UXA1" s="288"/>
      <c r="UXB1" s="288"/>
      <c r="UXC1" s="288"/>
      <c r="UXD1" s="288"/>
      <c r="UXE1" s="288"/>
      <c r="UXF1" s="288"/>
      <c r="UXG1" s="288"/>
      <c r="UXH1" s="288"/>
      <c r="UXI1" s="288"/>
      <c r="UXJ1" s="288"/>
      <c r="UXK1" s="288"/>
      <c r="UXL1" s="288"/>
      <c r="UXM1" s="288"/>
      <c r="UXN1" s="288"/>
      <c r="UXO1" s="288"/>
      <c r="UXP1" s="288"/>
      <c r="UXQ1" s="288"/>
      <c r="UXR1" s="288"/>
      <c r="UXS1" s="288"/>
      <c r="UXT1" s="288"/>
      <c r="UXU1" s="288"/>
      <c r="UXV1" s="288"/>
      <c r="UXW1" s="288"/>
      <c r="UXX1" s="288"/>
      <c r="UXY1" s="288"/>
      <c r="UXZ1" s="288"/>
      <c r="UYA1" s="288"/>
      <c r="UYB1" s="288"/>
      <c r="UYC1" s="288"/>
      <c r="UYD1" s="288"/>
      <c r="UYE1" s="288"/>
      <c r="UYF1" s="288"/>
      <c r="UYG1" s="288"/>
      <c r="UYH1" s="288"/>
      <c r="UYI1" s="288"/>
      <c r="UYJ1" s="288"/>
      <c r="UYK1" s="288"/>
      <c r="UYL1" s="288"/>
      <c r="UYM1" s="288"/>
      <c r="UYN1" s="288"/>
      <c r="UYO1" s="288"/>
      <c r="UYP1" s="288"/>
      <c r="UYQ1" s="288"/>
      <c r="UYR1" s="288"/>
      <c r="UYS1" s="288"/>
      <c r="UYT1" s="288"/>
      <c r="UYU1" s="288"/>
      <c r="UYV1" s="288"/>
      <c r="UYW1" s="288"/>
      <c r="UYX1" s="288"/>
      <c r="UYY1" s="288"/>
      <c r="UYZ1" s="288"/>
      <c r="UZA1" s="288"/>
      <c r="UZB1" s="288"/>
      <c r="UZC1" s="288"/>
      <c r="UZD1" s="288"/>
      <c r="UZE1" s="288"/>
      <c r="UZF1" s="288"/>
      <c r="UZG1" s="288"/>
      <c r="UZH1" s="288"/>
      <c r="UZI1" s="288"/>
      <c r="UZJ1" s="288"/>
      <c r="UZK1" s="288"/>
      <c r="UZL1" s="288"/>
      <c r="UZM1" s="288"/>
      <c r="UZN1" s="288"/>
      <c r="UZO1" s="288"/>
      <c r="UZP1" s="288"/>
      <c r="UZQ1" s="288"/>
      <c r="UZR1" s="288"/>
      <c r="UZS1" s="288"/>
      <c r="UZT1" s="288"/>
      <c r="UZU1" s="288"/>
      <c r="UZV1" s="288"/>
      <c r="UZW1" s="288"/>
      <c r="UZX1" s="288"/>
      <c r="UZY1" s="288"/>
      <c r="UZZ1" s="288"/>
      <c r="VAA1" s="288"/>
      <c r="VAB1" s="288"/>
      <c r="VAC1" s="288"/>
      <c r="VAD1" s="288"/>
      <c r="VAE1" s="288"/>
      <c r="VAF1" s="288"/>
      <c r="VAG1" s="288"/>
      <c r="VAH1" s="288"/>
      <c r="VAI1" s="288"/>
      <c r="VAJ1" s="288"/>
      <c r="VAK1" s="288"/>
      <c r="VAL1" s="288"/>
      <c r="VAM1" s="288"/>
      <c r="VAN1" s="288"/>
      <c r="VAO1" s="288"/>
      <c r="VAP1" s="288"/>
      <c r="VAQ1" s="288"/>
      <c r="VAR1" s="288"/>
      <c r="VAS1" s="288"/>
      <c r="VAT1" s="288"/>
      <c r="VAU1" s="288"/>
      <c r="VAV1" s="288"/>
      <c r="VAW1" s="288"/>
      <c r="VAX1" s="288"/>
      <c r="VAY1" s="288"/>
      <c r="VAZ1" s="288"/>
      <c r="VBA1" s="288"/>
      <c r="VBB1" s="288"/>
      <c r="VBC1" s="288"/>
      <c r="VBD1" s="288"/>
      <c r="VBE1" s="288"/>
      <c r="VBF1" s="288"/>
      <c r="VBG1" s="288"/>
      <c r="VBH1" s="288"/>
      <c r="VBI1" s="288"/>
      <c r="VBJ1" s="288"/>
      <c r="VBK1" s="288"/>
      <c r="VBL1" s="288"/>
      <c r="VBM1" s="288"/>
      <c r="VBN1" s="288"/>
      <c r="VBO1" s="288"/>
      <c r="VBP1" s="288"/>
      <c r="VBQ1" s="288"/>
      <c r="VBR1" s="288"/>
      <c r="VBS1" s="288"/>
      <c r="VBT1" s="288"/>
      <c r="VBU1" s="288"/>
      <c r="VBV1" s="288"/>
      <c r="VBW1" s="288"/>
      <c r="VBX1" s="288"/>
      <c r="VBY1" s="288"/>
      <c r="VBZ1" s="288"/>
      <c r="VCA1" s="288"/>
      <c r="VCB1" s="288"/>
      <c r="VCC1" s="288"/>
      <c r="VCD1" s="288"/>
      <c r="VCE1" s="288"/>
      <c r="VCF1" s="288"/>
      <c r="VCG1" s="288"/>
      <c r="VCH1" s="288"/>
      <c r="VCI1" s="288"/>
      <c r="VCJ1" s="288"/>
      <c r="VCK1" s="288"/>
      <c r="VCL1" s="288"/>
      <c r="VCM1" s="288"/>
      <c r="VCN1" s="288"/>
      <c r="VCO1" s="288"/>
      <c r="VCP1" s="288"/>
      <c r="VCQ1" s="288"/>
      <c r="VCR1" s="288"/>
      <c r="VCS1" s="288"/>
      <c r="VCT1" s="288"/>
      <c r="VCU1" s="288"/>
      <c r="VCV1" s="288"/>
      <c r="VCW1" s="288"/>
      <c r="VCX1" s="288"/>
      <c r="VCY1" s="288"/>
      <c r="VCZ1" s="288"/>
      <c r="VDA1" s="288"/>
      <c r="VDB1" s="288"/>
      <c r="VDC1" s="288"/>
      <c r="VDD1" s="288"/>
      <c r="VDE1" s="288"/>
      <c r="VDF1" s="288"/>
      <c r="VDG1" s="288"/>
      <c r="VDH1" s="288"/>
      <c r="VDI1" s="288"/>
      <c r="VDJ1" s="288"/>
      <c r="VDK1" s="288"/>
      <c r="VDL1" s="288"/>
      <c r="VDM1" s="288"/>
      <c r="VDN1" s="288"/>
      <c r="VDO1" s="288"/>
      <c r="VDP1" s="288"/>
      <c r="VDQ1" s="288"/>
      <c r="VDR1" s="288"/>
      <c r="VDS1" s="288"/>
      <c r="VDT1" s="288"/>
      <c r="VDU1" s="288"/>
      <c r="VDV1" s="288"/>
      <c r="VDW1" s="288"/>
      <c r="VDX1" s="288"/>
      <c r="VDY1" s="288"/>
      <c r="VDZ1" s="288"/>
      <c r="VEA1" s="288"/>
      <c r="VEB1" s="288"/>
      <c r="VEC1" s="288"/>
      <c r="VED1" s="288"/>
      <c r="VEE1" s="288"/>
      <c r="VEF1" s="288"/>
      <c r="VEG1" s="288"/>
      <c r="VEH1" s="288"/>
      <c r="VEI1" s="288"/>
      <c r="VEJ1" s="288"/>
      <c r="VEK1" s="288"/>
      <c r="VEL1" s="288"/>
      <c r="VEM1" s="288"/>
      <c r="VEN1" s="288"/>
      <c r="VEO1" s="288"/>
      <c r="VEP1" s="288"/>
      <c r="VEQ1" s="288"/>
      <c r="VER1" s="288"/>
      <c r="VES1" s="288"/>
      <c r="VET1" s="288"/>
      <c r="VEU1" s="288"/>
      <c r="VEV1" s="288"/>
      <c r="VEW1" s="288"/>
      <c r="VEX1" s="288"/>
      <c r="VEY1" s="288"/>
      <c r="VEZ1" s="288"/>
      <c r="VFA1" s="288"/>
      <c r="VFB1" s="288"/>
      <c r="VFC1" s="288"/>
      <c r="VFD1" s="288"/>
      <c r="VFE1" s="288"/>
      <c r="VFF1" s="288"/>
      <c r="VFG1" s="288"/>
      <c r="VFH1" s="288"/>
      <c r="VFI1" s="288"/>
      <c r="VFJ1" s="288"/>
      <c r="VFK1" s="288"/>
      <c r="VFL1" s="288"/>
      <c r="VFM1" s="288"/>
      <c r="VFN1" s="288"/>
      <c r="VFO1" s="288"/>
      <c r="VFP1" s="288"/>
      <c r="VFQ1" s="288"/>
      <c r="VFR1" s="288"/>
      <c r="VFS1" s="288"/>
      <c r="VFT1" s="288"/>
      <c r="VFU1" s="288"/>
      <c r="VFV1" s="288"/>
      <c r="VFW1" s="288"/>
      <c r="VFX1" s="288"/>
      <c r="VFY1" s="288"/>
      <c r="VFZ1" s="288"/>
      <c r="VGA1" s="288"/>
      <c r="VGB1" s="288"/>
      <c r="VGC1" s="288"/>
      <c r="VGD1" s="288"/>
      <c r="VGE1" s="288"/>
      <c r="VGF1" s="288"/>
      <c r="VGG1" s="288"/>
      <c r="VGH1" s="288"/>
      <c r="VGI1" s="288"/>
      <c r="VGJ1" s="288"/>
      <c r="VGK1" s="288"/>
      <c r="VGL1" s="288"/>
      <c r="VGM1" s="288"/>
      <c r="VGN1" s="288"/>
      <c r="VGO1" s="288"/>
      <c r="VGP1" s="288"/>
      <c r="VGQ1" s="288"/>
      <c r="VGR1" s="288"/>
      <c r="VGS1" s="288"/>
      <c r="VGT1" s="288"/>
      <c r="VGU1" s="288"/>
      <c r="VGV1" s="288"/>
      <c r="VGW1" s="288"/>
      <c r="VGX1" s="288"/>
      <c r="VGY1" s="288"/>
      <c r="VGZ1" s="288"/>
      <c r="VHA1" s="288"/>
      <c r="VHB1" s="288"/>
      <c r="VHC1" s="288"/>
      <c r="VHD1" s="288"/>
      <c r="VHE1" s="288"/>
      <c r="VHF1" s="288"/>
      <c r="VHG1" s="288"/>
      <c r="VHH1" s="288"/>
      <c r="VHI1" s="288"/>
      <c r="VHJ1" s="288"/>
      <c r="VHK1" s="288"/>
      <c r="VHL1" s="288"/>
      <c r="VHM1" s="288"/>
      <c r="VHN1" s="288"/>
      <c r="VHO1" s="288"/>
      <c r="VHP1" s="288"/>
      <c r="VHQ1" s="288"/>
      <c r="VHR1" s="288"/>
      <c r="VHS1" s="288"/>
      <c r="VHT1" s="288"/>
      <c r="VHU1" s="288"/>
      <c r="VHV1" s="288"/>
      <c r="VHW1" s="288"/>
      <c r="VHX1" s="288"/>
      <c r="VHY1" s="288"/>
      <c r="VHZ1" s="288"/>
      <c r="VIA1" s="288"/>
      <c r="VIB1" s="288"/>
      <c r="VIC1" s="288"/>
      <c r="VID1" s="288"/>
      <c r="VIE1" s="288"/>
      <c r="VIF1" s="288"/>
      <c r="VIG1" s="288"/>
      <c r="VIH1" s="288"/>
      <c r="VII1" s="288"/>
      <c r="VIJ1" s="288"/>
      <c r="VIK1" s="288"/>
      <c r="VIL1" s="288"/>
      <c r="VIM1" s="288"/>
      <c r="VIN1" s="288"/>
      <c r="VIO1" s="288"/>
      <c r="VIP1" s="288"/>
      <c r="VIQ1" s="288"/>
      <c r="VIR1" s="288"/>
      <c r="VIS1" s="288"/>
      <c r="VIT1" s="288"/>
      <c r="VIU1" s="288"/>
      <c r="VIV1" s="288"/>
      <c r="VIW1" s="288"/>
      <c r="VIX1" s="288"/>
      <c r="VIY1" s="288"/>
      <c r="VIZ1" s="288"/>
      <c r="VJA1" s="288"/>
      <c r="VJB1" s="288"/>
      <c r="VJC1" s="288"/>
      <c r="VJD1" s="288"/>
      <c r="VJE1" s="288"/>
      <c r="VJF1" s="288"/>
      <c r="VJG1" s="288"/>
      <c r="VJH1" s="288"/>
      <c r="VJI1" s="288"/>
      <c r="VJJ1" s="288"/>
      <c r="VJK1" s="288"/>
      <c r="VJL1" s="288"/>
      <c r="VJM1" s="288"/>
      <c r="VJN1" s="288"/>
      <c r="VJO1" s="288"/>
      <c r="VJP1" s="288"/>
      <c r="VJQ1" s="288"/>
      <c r="VJR1" s="288"/>
      <c r="VJS1" s="288"/>
      <c r="VJT1" s="288"/>
      <c r="VJU1" s="288"/>
      <c r="VJV1" s="288"/>
      <c r="VJW1" s="288"/>
      <c r="VJX1" s="288"/>
      <c r="VJY1" s="288"/>
      <c r="VJZ1" s="288"/>
      <c r="VKA1" s="288"/>
      <c r="VKB1" s="288"/>
      <c r="VKC1" s="288"/>
      <c r="VKD1" s="288"/>
      <c r="VKE1" s="288"/>
      <c r="VKF1" s="288"/>
      <c r="VKG1" s="288"/>
      <c r="VKH1" s="288"/>
      <c r="VKI1" s="288"/>
      <c r="VKJ1" s="288"/>
      <c r="VKK1" s="288"/>
      <c r="VKL1" s="288"/>
      <c r="VKM1" s="288"/>
      <c r="VKN1" s="288"/>
      <c r="VKO1" s="288"/>
      <c r="VKP1" s="288"/>
      <c r="VKQ1" s="288"/>
      <c r="VKR1" s="288"/>
      <c r="VKS1" s="288"/>
      <c r="VKT1" s="288"/>
      <c r="VKU1" s="288"/>
      <c r="VKV1" s="288"/>
      <c r="VKW1" s="288"/>
      <c r="VKX1" s="288"/>
      <c r="VKY1" s="288"/>
      <c r="VKZ1" s="288"/>
      <c r="VLA1" s="288"/>
      <c r="VLB1" s="288"/>
      <c r="VLC1" s="288"/>
      <c r="VLD1" s="288"/>
      <c r="VLE1" s="288"/>
      <c r="VLF1" s="288"/>
      <c r="VLG1" s="288"/>
      <c r="VLH1" s="288"/>
      <c r="VLI1" s="288"/>
      <c r="VLJ1" s="288"/>
      <c r="VLK1" s="288"/>
      <c r="VLL1" s="288"/>
      <c r="VLM1" s="288"/>
      <c r="VLN1" s="288"/>
      <c r="VLO1" s="288"/>
      <c r="VLP1" s="288"/>
      <c r="VLQ1" s="288"/>
      <c r="VLR1" s="288"/>
      <c r="VLS1" s="288"/>
      <c r="VLT1" s="288"/>
      <c r="VLU1" s="288"/>
      <c r="VLV1" s="288"/>
      <c r="VLW1" s="288"/>
      <c r="VLX1" s="288"/>
      <c r="VLY1" s="288"/>
      <c r="VLZ1" s="288"/>
      <c r="VMA1" s="288"/>
      <c r="VMB1" s="288"/>
      <c r="VMC1" s="288"/>
      <c r="VMD1" s="288"/>
      <c r="VME1" s="288"/>
      <c r="VMF1" s="288"/>
      <c r="VMG1" s="288"/>
      <c r="VMH1" s="288"/>
      <c r="VMI1" s="288"/>
      <c r="VMJ1" s="288"/>
      <c r="VMK1" s="288"/>
      <c r="VML1" s="288"/>
      <c r="VMM1" s="288"/>
      <c r="VMN1" s="288"/>
      <c r="VMO1" s="288"/>
      <c r="VMP1" s="288"/>
      <c r="VMQ1" s="288"/>
      <c r="VMR1" s="288"/>
      <c r="VMS1" s="288"/>
      <c r="VMT1" s="288"/>
      <c r="VMU1" s="288"/>
      <c r="VMV1" s="288"/>
      <c r="VMW1" s="288"/>
      <c r="VMX1" s="288"/>
      <c r="VMY1" s="288"/>
      <c r="VMZ1" s="288"/>
      <c r="VNA1" s="288"/>
      <c r="VNB1" s="288"/>
      <c r="VNC1" s="288"/>
      <c r="VND1" s="288"/>
      <c r="VNE1" s="288"/>
      <c r="VNF1" s="288"/>
      <c r="VNG1" s="288"/>
      <c r="VNH1" s="288"/>
      <c r="VNI1" s="288"/>
      <c r="VNJ1" s="288"/>
      <c r="VNK1" s="288"/>
      <c r="VNL1" s="288"/>
      <c r="VNM1" s="288"/>
      <c r="VNN1" s="288"/>
      <c r="VNO1" s="288"/>
      <c r="VNP1" s="288"/>
      <c r="VNQ1" s="288"/>
      <c r="VNR1" s="288"/>
      <c r="VNS1" s="288"/>
      <c r="VNT1" s="288"/>
      <c r="VNU1" s="288"/>
      <c r="VNV1" s="288"/>
      <c r="VNW1" s="288"/>
      <c r="VNX1" s="288"/>
      <c r="VNY1" s="288"/>
      <c r="VNZ1" s="288"/>
      <c r="VOA1" s="288"/>
      <c r="VOB1" s="288"/>
      <c r="VOC1" s="288"/>
      <c r="VOD1" s="288"/>
      <c r="VOE1" s="288"/>
      <c r="VOF1" s="288"/>
      <c r="VOG1" s="288"/>
      <c r="VOH1" s="288"/>
      <c r="VOI1" s="288"/>
      <c r="VOJ1" s="288"/>
      <c r="VOK1" s="288"/>
      <c r="VOL1" s="288"/>
      <c r="VOM1" s="288"/>
      <c r="VON1" s="288"/>
      <c r="VOO1" s="288"/>
      <c r="VOP1" s="288"/>
      <c r="VOQ1" s="288"/>
      <c r="VOR1" s="288"/>
      <c r="VOS1" s="288"/>
      <c r="VOT1" s="288"/>
      <c r="VOU1" s="288"/>
      <c r="VOV1" s="288"/>
      <c r="VOW1" s="288"/>
      <c r="VOX1" s="288"/>
      <c r="VOY1" s="288"/>
      <c r="VOZ1" s="288"/>
      <c r="VPA1" s="288"/>
      <c r="VPB1" s="288"/>
      <c r="VPC1" s="288"/>
      <c r="VPD1" s="288"/>
      <c r="VPE1" s="288"/>
      <c r="VPF1" s="288"/>
      <c r="VPG1" s="288"/>
      <c r="VPH1" s="295"/>
      <c r="VPI1" s="295"/>
      <c r="VPJ1" s="295"/>
      <c r="VPK1" s="295"/>
      <c r="VPL1" s="295"/>
      <c r="VPM1" s="295"/>
      <c r="VPN1" s="295"/>
      <c r="VPO1" s="295"/>
      <c r="VPP1" s="295"/>
      <c r="VPQ1" s="295"/>
      <c r="VPR1" s="295"/>
      <c r="VPS1" s="295"/>
      <c r="VPT1" s="295"/>
      <c r="VPU1" s="295"/>
      <c r="VPV1" s="295"/>
      <c r="VPW1" s="295"/>
      <c r="VPX1" s="295"/>
      <c r="VPY1" s="295"/>
      <c r="VPZ1" s="295"/>
      <c r="VQA1" s="295"/>
      <c r="VQB1" s="295"/>
      <c r="VQC1" s="295"/>
      <c r="VQD1" s="295"/>
      <c r="VQE1" s="295"/>
      <c r="VQF1" s="295"/>
      <c r="VQG1" s="295"/>
      <c r="VQH1" s="295"/>
      <c r="VQI1" s="295"/>
      <c r="VQJ1" s="295"/>
      <c r="VQK1" s="295"/>
      <c r="VQL1" s="295"/>
      <c r="VQM1" s="295"/>
      <c r="VQN1" s="295"/>
      <c r="VQO1" s="295"/>
      <c r="VQP1" s="295"/>
      <c r="VQQ1" s="295"/>
      <c r="VQR1" s="295"/>
      <c r="VQS1" s="295"/>
      <c r="VQT1" s="295"/>
      <c r="VQU1" s="295"/>
      <c r="VQV1" s="295"/>
      <c r="VQW1" s="295"/>
      <c r="VQX1" s="295"/>
      <c r="VQY1" s="295"/>
      <c r="VQZ1" s="295"/>
      <c r="VRA1" s="295"/>
      <c r="VRB1" s="295"/>
      <c r="VRC1" s="295"/>
      <c r="VRD1" s="288"/>
      <c r="VRE1" s="288"/>
      <c r="VRF1" s="288"/>
      <c r="VRG1" s="288"/>
      <c r="VRH1" s="288"/>
      <c r="VRI1" s="288"/>
      <c r="VRJ1" s="288"/>
      <c r="VRK1" s="288"/>
      <c r="VRL1" s="288"/>
      <c r="VRM1" s="288"/>
      <c r="VRN1" s="288"/>
      <c r="VRO1" s="288"/>
      <c r="VRP1" s="288"/>
      <c r="VRQ1" s="288"/>
      <c r="VRR1" s="288"/>
      <c r="VRS1" s="288"/>
      <c r="VRT1" s="288"/>
      <c r="VRU1" s="288"/>
      <c r="VRV1" s="288"/>
      <c r="VRW1" s="288"/>
      <c r="VRX1" s="288"/>
      <c r="VRY1" s="288"/>
      <c r="VRZ1" s="288"/>
      <c r="VSA1" s="288"/>
      <c r="VSB1" s="288"/>
      <c r="VSC1" s="288"/>
      <c r="VSD1" s="288"/>
      <c r="VSE1" s="288"/>
      <c r="VSF1" s="288"/>
      <c r="VSG1" s="288"/>
      <c r="VSH1" s="288"/>
      <c r="VSI1" s="288"/>
      <c r="VSJ1" s="288"/>
      <c r="VSK1" s="288"/>
      <c r="VSL1" s="288"/>
      <c r="VSM1" s="288"/>
      <c r="VSN1" s="288"/>
      <c r="VSO1" s="288"/>
      <c r="VSP1" s="288"/>
      <c r="VSQ1" s="288"/>
      <c r="VSR1" s="288"/>
      <c r="VSS1" s="288"/>
      <c r="VST1" s="288"/>
      <c r="VSU1" s="288"/>
      <c r="VSV1" s="288"/>
      <c r="VSW1" s="288"/>
      <c r="VSX1" s="288"/>
      <c r="VSY1" s="288"/>
      <c r="VSZ1" s="295"/>
      <c r="VTA1" s="295"/>
      <c r="VTB1" s="295"/>
      <c r="VTC1" s="295"/>
      <c r="VTD1" s="295"/>
      <c r="VTE1" s="295"/>
      <c r="VTF1" s="295"/>
      <c r="VTG1" s="295"/>
      <c r="VTH1" s="295"/>
      <c r="VTI1" s="295"/>
      <c r="VTJ1" s="295"/>
      <c r="VTK1" s="295"/>
      <c r="VTL1" s="295"/>
      <c r="VTM1" s="295"/>
      <c r="VTN1" s="295"/>
      <c r="VTO1" s="295"/>
      <c r="VTP1" s="295"/>
      <c r="VTQ1" s="295"/>
      <c r="VTR1" s="295"/>
      <c r="VTS1" s="295"/>
      <c r="VTT1" s="295"/>
      <c r="VTU1" s="295"/>
      <c r="VTV1" s="295"/>
      <c r="VTW1" s="295"/>
      <c r="VTX1" s="295"/>
      <c r="VTY1" s="295"/>
      <c r="VTZ1" s="295"/>
      <c r="VUA1" s="295"/>
      <c r="VUB1" s="295"/>
      <c r="VUC1" s="295"/>
      <c r="VUD1" s="295"/>
      <c r="VUE1" s="295"/>
      <c r="VUF1" s="295"/>
      <c r="VUG1" s="295"/>
      <c r="VUH1" s="295"/>
      <c r="VUI1" s="295"/>
      <c r="VUJ1" s="295"/>
      <c r="VUK1" s="295"/>
      <c r="VUL1" s="295"/>
      <c r="VUM1" s="295"/>
      <c r="VUN1" s="295"/>
      <c r="VUO1" s="295"/>
      <c r="VUP1" s="295"/>
      <c r="VUQ1" s="295"/>
      <c r="VUR1" s="295"/>
      <c r="VUS1" s="295"/>
      <c r="VUT1" s="295"/>
      <c r="VUU1" s="295"/>
      <c r="VUV1" s="295"/>
      <c r="VUW1" s="295"/>
      <c r="VUX1" s="295"/>
      <c r="VUY1" s="295"/>
      <c r="VUZ1" s="295"/>
      <c r="VVA1" s="295"/>
      <c r="VVB1" s="295"/>
      <c r="VVC1" s="295"/>
      <c r="VVD1" s="295"/>
      <c r="VVE1" s="295"/>
      <c r="VVF1" s="295"/>
      <c r="VVG1" s="295"/>
      <c r="VVH1" s="295"/>
      <c r="VVI1" s="295"/>
      <c r="VVJ1" s="295"/>
      <c r="VVK1" s="295"/>
      <c r="VVL1" s="295"/>
      <c r="VVM1" s="295"/>
      <c r="VVN1" s="295"/>
      <c r="VVO1" s="295"/>
      <c r="VVP1" s="295"/>
      <c r="VVQ1" s="295"/>
      <c r="VVR1" s="295"/>
      <c r="VVS1" s="295"/>
      <c r="VVT1" s="295"/>
      <c r="VVU1" s="295"/>
      <c r="VVV1" s="295"/>
      <c r="VVW1" s="295"/>
      <c r="VVX1" s="295"/>
      <c r="VVY1" s="295"/>
      <c r="VVZ1" s="295"/>
      <c r="VWA1" s="295"/>
      <c r="VWB1" s="295"/>
      <c r="VWC1" s="295"/>
      <c r="VWD1" s="295"/>
      <c r="VWE1" s="295"/>
      <c r="VWF1" s="295"/>
      <c r="VWG1" s="295"/>
      <c r="VWH1" s="295"/>
      <c r="VWI1" s="295"/>
      <c r="VWJ1" s="295"/>
      <c r="VWK1" s="295"/>
      <c r="VWL1" s="295"/>
      <c r="VWM1" s="295"/>
      <c r="VWN1" s="295"/>
      <c r="VWO1" s="295"/>
      <c r="VWP1" s="295"/>
      <c r="VWQ1" s="295"/>
      <c r="VWR1" s="295"/>
      <c r="VWS1" s="295"/>
      <c r="VWT1" s="295"/>
      <c r="VWU1" s="295"/>
      <c r="VWV1" s="295"/>
      <c r="VWW1" s="295"/>
      <c r="VWX1" s="295"/>
      <c r="VWY1" s="295"/>
      <c r="VWZ1" s="295"/>
      <c r="VXA1" s="295"/>
      <c r="VXB1" s="295"/>
      <c r="VXC1" s="295"/>
      <c r="VXD1" s="295"/>
      <c r="VXE1" s="295"/>
      <c r="VXF1" s="295"/>
      <c r="VXG1" s="295"/>
      <c r="VXH1" s="295"/>
      <c r="VXI1" s="295"/>
      <c r="VXJ1" s="295"/>
      <c r="VXK1" s="295"/>
      <c r="VXL1" s="295"/>
      <c r="VXM1" s="295"/>
      <c r="VXN1" s="295"/>
      <c r="VXO1" s="295"/>
      <c r="VXP1" s="295"/>
      <c r="VXQ1" s="295"/>
      <c r="VXR1" s="295"/>
      <c r="VXS1" s="295"/>
      <c r="VXT1" s="295"/>
      <c r="VXU1" s="295"/>
      <c r="VXV1" s="295"/>
      <c r="VXW1" s="295"/>
      <c r="VXX1" s="295"/>
      <c r="VXY1" s="295"/>
      <c r="VXZ1" s="295"/>
      <c r="VYA1" s="295"/>
      <c r="VYB1" s="295"/>
      <c r="VYC1" s="295"/>
      <c r="VYD1" s="295"/>
      <c r="VYE1" s="295"/>
      <c r="VYF1" s="295"/>
      <c r="VYG1" s="295"/>
      <c r="VYH1" s="295"/>
      <c r="VYI1" s="295"/>
      <c r="VYJ1" s="295"/>
      <c r="VYK1" s="295"/>
      <c r="VYL1" s="295"/>
      <c r="VYM1" s="295"/>
      <c r="VYN1" s="295"/>
      <c r="VYO1" s="295"/>
      <c r="VYP1" s="295"/>
      <c r="VYQ1" s="295"/>
      <c r="VYR1" s="295"/>
      <c r="VYS1" s="295"/>
      <c r="VYT1" s="295"/>
      <c r="VYU1" s="295"/>
      <c r="VYV1" s="295"/>
      <c r="VYW1" s="295"/>
      <c r="VYX1" s="295"/>
      <c r="VYY1" s="295"/>
      <c r="VYZ1" s="295"/>
      <c r="VZA1" s="295"/>
      <c r="VZB1" s="295"/>
      <c r="VZC1" s="295"/>
      <c r="VZD1" s="295"/>
      <c r="VZE1" s="295"/>
      <c r="VZF1" s="295"/>
      <c r="VZG1" s="295"/>
      <c r="VZH1" s="295"/>
      <c r="VZI1" s="295"/>
      <c r="VZJ1" s="295"/>
      <c r="VZK1" s="295"/>
      <c r="VZL1" s="295"/>
      <c r="VZM1" s="295"/>
      <c r="VZN1" s="295"/>
      <c r="VZO1" s="295"/>
      <c r="VZP1" s="295"/>
      <c r="VZQ1" s="295"/>
      <c r="VZR1" s="295"/>
      <c r="VZS1" s="295"/>
      <c r="VZT1" s="295"/>
      <c r="VZU1" s="295"/>
      <c r="VZV1" s="295"/>
      <c r="VZW1" s="295"/>
      <c r="VZX1" s="295"/>
      <c r="VZY1" s="295"/>
      <c r="VZZ1" s="295"/>
      <c r="WAA1" s="295"/>
      <c r="WAB1" s="295"/>
      <c r="WAC1" s="295"/>
      <c r="WAD1" s="295"/>
      <c r="WAE1" s="295"/>
      <c r="WAF1" s="295"/>
      <c r="WAG1" s="295"/>
      <c r="WAH1" s="295"/>
      <c r="WAI1" s="295"/>
      <c r="WAJ1" s="295"/>
      <c r="WAK1" s="295"/>
      <c r="WAL1" s="295"/>
      <c r="WAM1" s="295"/>
      <c r="WAN1" s="295"/>
      <c r="WAO1" s="295"/>
      <c r="WAP1" s="295"/>
      <c r="WAQ1" s="295"/>
      <c r="WAR1" s="295"/>
      <c r="WAS1" s="295"/>
      <c r="WAT1" s="295"/>
      <c r="WAU1" s="295"/>
      <c r="WAV1" s="295"/>
      <c r="WAW1" s="295"/>
      <c r="WAX1" s="295"/>
      <c r="WAY1" s="295"/>
      <c r="WAZ1" s="295"/>
      <c r="WBA1" s="295"/>
      <c r="WBB1" s="295"/>
      <c r="WBC1" s="295"/>
      <c r="WBD1" s="295"/>
      <c r="WBE1" s="295"/>
      <c r="WBF1" s="295"/>
      <c r="WBG1" s="295"/>
      <c r="WBH1" s="295"/>
      <c r="WBI1" s="295"/>
      <c r="WBJ1" s="295"/>
      <c r="WBK1" s="295"/>
      <c r="WBL1" s="295"/>
      <c r="WBM1" s="295"/>
      <c r="WBN1" s="295"/>
      <c r="WBO1" s="295"/>
      <c r="WBP1" s="295"/>
      <c r="WBQ1" s="295"/>
      <c r="WBR1" s="295"/>
      <c r="WBS1" s="295"/>
      <c r="WBT1" s="295"/>
      <c r="WBU1" s="295"/>
      <c r="WBV1" s="295"/>
      <c r="WBW1" s="295"/>
      <c r="WBX1" s="295"/>
      <c r="WBY1" s="295"/>
      <c r="WBZ1" s="295"/>
      <c r="WCA1" s="295"/>
      <c r="WCB1" s="295"/>
      <c r="WCC1" s="295"/>
      <c r="WCD1" s="295"/>
      <c r="WCE1" s="295"/>
      <c r="WCF1" s="295"/>
      <c r="WCG1" s="295"/>
      <c r="WCH1" s="295"/>
      <c r="WCI1" s="295"/>
      <c r="WCJ1" s="295"/>
      <c r="WCK1" s="295"/>
      <c r="WCL1" s="295"/>
      <c r="WCM1" s="295"/>
      <c r="WCN1" s="295"/>
      <c r="WCO1" s="295"/>
      <c r="WCP1" s="295"/>
      <c r="WCQ1" s="295"/>
      <c r="WCR1" s="295"/>
      <c r="WCS1" s="295"/>
      <c r="WCT1" s="295"/>
      <c r="WCU1" s="295"/>
      <c r="WCV1" s="295"/>
      <c r="WCW1" s="295"/>
      <c r="WCX1" s="295"/>
      <c r="WCY1" s="295"/>
      <c r="WCZ1" s="295"/>
      <c r="WDA1" s="295"/>
      <c r="WDB1" s="295"/>
      <c r="WDC1" s="295"/>
      <c r="WDD1" s="295"/>
      <c r="WDE1" s="295"/>
      <c r="WDF1" s="295"/>
      <c r="WDG1" s="295"/>
      <c r="WDH1" s="295"/>
      <c r="WDI1" s="295"/>
      <c r="WDJ1" s="295"/>
      <c r="WDK1" s="295"/>
      <c r="WDL1" s="295"/>
      <c r="WDM1" s="295"/>
      <c r="WDN1" s="295"/>
      <c r="WDO1" s="295"/>
      <c r="WDP1" s="295"/>
      <c r="WDQ1" s="295"/>
      <c r="WDR1" s="295"/>
      <c r="WDS1" s="295"/>
      <c r="WDT1" s="295"/>
      <c r="WDU1" s="295"/>
      <c r="WDV1" s="295"/>
      <c r="WDW1" s="295"/>
      <c r="WDX1" s="295"/>
      <c r="WDY1" s="295"/>
      <c r="WDZ1" s="295"/>
      <c r="WEA1" s="295"/>
      <c r="WEB1" s="295"/>
      <c r="WEC1" s="295"/>
      <c r="WED1" s="295"/>
      <c r="WEE1" s="295"/>
      <c r="WEF1" s="295"/>
      <c r="WEG1" s="295"/>
      <c r="WEH1" s="295"/>
      <c r="WEI1" s="295"/>
      <c r="WEJ1" s="295"/>
      <c r="WEK1" s="295"/>
      <c r="WEL1" s="295"/>
      <c r="WEM1" s="295"/>
      <c r="WEN1" s="295"/>
      <c r="WEO1" s="295"/>
      <c r="WEP1" s="295"/>
      <c r="WEQ1" s="295"/>
      <c r="WER1" s="295"/>
      <c r="WES1" s="295"/>
      <c r="WET1" s="295"/>
      <c r="WEU1" s="295"/>
      <c r="WEV1" s="295"/>
      <c r="WEW1" s="295"/>
      <c r="WEX1" s="295"/>
      <c r="WEY1" s="295"/>
      <c r="WEZ1" s="295"/>
      <c r="WFA1" s="295"/>
      <c r="WFB1" s="295"/>
      <c r="WFC1" s="295"/>
      <c r="WFD1" s="295"/>
      <c r="WFE1" s="295"/>
      <c r="WFF1" s="295"/>
      <c r="WFG1" s="295"/>
      <c r="WFH1" s="295"/>
      <c r="WFI1" s="295"/>
      <c r="WFJ1" s="295"/>
      <c r="WFK1" s="295"/>
      <c r="WFL1" s="295"/>
      <c r="WFM1" s="295"/>
      <c r="WFN1" s="295"/>
      <c r="WFO1" s="295"/>
      <c r="WFP1" s="295"/>
      <c r="WFQ1" s="295"/>
      <c r="WFR1" s="295"/>
      <c r="WFS1" s="295"/>
      <c r="WFT1" s="295"/>
      <c r="WFU1" s="295"/>
      <c r="WFV1" s="295"/>
      <c r="WFW1" s="295"/>
      <c r="WFX1" s="295"/>
      <c r="WFY1" s="295"/>
      <c r="WFZ1" s="295"/>
      <c r="WGA1" s="295"/>
      <c r="WGB1" s="295"/>
      <c r="WGC1" s="295"/>
      <c r="WGD1" s="295"/>
      <c r="WGE1" s="295"/>
      <c r="WGF1" s="295"/>
      <c r="WGG1" s="295"/>
      <c r="WGH1" s="295"/>
      <c r="WGI1" s="295"/>
      <c r="WGJ1" s="295"/>
      <c r="WGK1" s="295"/>
      <c r="WGL1" s="295"/>
      <c r="WGM1" s="295"/>
      <c r="WGN1" s="295"/>
      <c r="WGO1" s="295"/>
      <c r="WGP1" s="295"/>
      <c r="WGQ1" s="295"/>
      <c r="WGR1" s="295"/>
      <c r="WGS1" s="295"/>
      <c r="WGT1" s="295"/>
      <c r="WGU1" s="295"/>
      <c r="WGV1" s="295"/>
      <c r="WGW1" s="295"/>
      <c r="WGX1" s="295"/>
      <c r="WGY1" s="295"/>
      <c r="WGZ1" s="295"/>
      <c r="WHA1" s="295"/>
      <c r="WHB1" s="295"/>
      <c r="WHC1" s="295"/>
      <c r="WHD1" s="295"/>
      <c r="WHE1" s="295"/>
      <c r="WHF1" s="295"/>
      <c r="WHG1" s="295"/>
      <c r="WHH1" s="295"/>
      <c r="WHI1" s="295"/>
      <c r="WHJ1" s="295"/>
      <c r="WHK1" s="295"/>
      <c r="WHL1" s="295"/>
      <c r="WHM1" s="295"/>
      <c r="WHN1" s="295"/>
      <c r="WHO1" s="295"/>
      <c r="WHP1" s="295"/>
      <c r="WHQ1" s="295"/>
      <c r="WHR1" s="295"/>
      <c r="WHS1" s="295"/>
      <c r="WHT1" s="295"/>
      <c r="WHU1" s="295"/>
      <c r="WHV1" s="295"/>
      <c r="WHW1" s="295"/>
      <c r="WHX1" s="295"/>
      <c r="WHY1" s="295"/>
      <c r="WHZ1" s="295"/>
      <c r="WIA1" s="295"/>
      <c r="WIB1" s="295"/>
      <c r="WIC1" s="295"/>
      <c r="WID1" s="295"/>
      <c r="WIE1" s="295"/>
      <c r="WIF1" s="295"/>
      <c r="WIG1" s="295"/>
      <c r="WIH1" s="295"/>
      <c r="WII1" s="295"/>
      <c r="WIJ1" s="295"/>
      <c r="WIK1" s="295"/>
      <c r="WIL1" s="295"/>
      <c r="WIM1" s="295"/>
      <c r="WIN1" s="295"/>
      <c r="WIO1" s="295"/>
      <c r="WIP1" s="295"/>
      <c r="WIQ1" s="295"/>
      <c r="WIR1" s="295"/>
      <c r="WIS1" s="295"/>
      <c r="WIT1" s="295"/>
      <c r="WIU1" s="295"/>
      <c r="WIV1" s="295"/>
      <c r="WIW1" s="295"/>
      <c r="WIX1" s="295"/>
      <c r="WIY1" s="295"/>
      <c r="WIZ1" s="295"/>
      <c r="WJA1" s="295"/>
      <c r="WJB1" s="295"/>
      <c r="WJC1" s="295"/>
      <c r="WJD1" s="295"/>
      <c r="WJE1" s="295"/>
      <c r="WJF1" s="295"/>
      <c r="WJG1" s="295"/>
      <c r="WJH1" s="295"/>
      <c r="WJI1" s="295"/>
      <c r="WJJ1" s="295"/>
      <c r="WJK1" s="295"/>
      <c r="WJL1" s="295"/>
      <c r="WJM1" s="295"/>
      <c r="WJN1" s="295"/>
      <c r="WJO1" s="295"/>
      <c r="WJP1" s="295"/>
      <c r="WJQ1" s="295"/>
      <c r="WJR1" s="295"/>
      <c r="WJS1" s="295"/>
      <c r="WJT1" s="295"/>
      <c r="WJU1" s="295"/>
      <c r="WJV1" s="295"/>
      <c r="WJW1" s="295"/>
      <c r="WJX1" s="295"/>
      <c r="WJY1" s="295"/>
      <c r="WJZ1" s="295"/>
      <c r="WKA1" s="295"/>
      <c r="WKB1" s="295"/>
      <c r="WKC1" s="295"/>
      <c r="WKD1" s="295"/>
      <c r="WKE1" s="295"/>
      <c r="WKF1" s="295"/>
      <c r="WKG1" s="295"/>
      <c r="WKH1" s="295"/>
      <c r="WKI1" s="295"/>
      <c r="WKJ1" s="295"/>
      <c r="WKK1" s="295"/>
      <c r="WKL1" s="295"/>
      <c r="WKM1" s="295"/>
      <c r="WKN1" s="295"/>
      <c r="WKO1" s="295"/>
      <c r="WKP1" s="295"/>
      <c r="WKQ1" s="295"/>
      <c r="WKR1" s="295"/>
      <c r="WKS1" s="295"/>
      <c r="WKT1" s="295"/>
      <c r="WKU1" s="295"/>
      <c r="WKV1" s="295"/>
      <c r="WKW1" s="295"/>
      <c r="WKX1" s="295"/>
      <c r="WKY1" s="295"/>
      <c r="WKZ1" s="295"/>
      <c r="WLA1" s="295"/>
      <c r="WLB1" s="295"/>
      <c r="WLC1" s="295"/>
      <c r="WLD1" s="295"/>
      <c r="WLE1" s="295"/>
      <c r="WLF1" s="295"/>
      <c r="WLG1" s="295"/>
      <c r="WLH1" s="295"/>
      <c r="WLI1" s="295"/>
      <c r="WLJ1" s="295"/>
      <c r="WLK1" s="295"/>
      <c r="WLL1" s="295"/>
      <c r="WLM1" s="295"/>
      <c r="WLN1" s="295"/>
      <c r="WLO1" s="295"/>
      <c r="WLP1" s="295"/>
      <c r="WLQ1" s="295"/>
      <c r="WLR1" s="295"/>
      <c r="WLS1" s="295"/>
      <c r="WLT1" s="295"/>
      <c r="WLU1" s="295"/>
      <c r="WLV1" s="295"/>
      <c r="WLW1" s="295"/>
      <c r="WLX1" s="295"/>
      <c r="WLY1" s="295"/>
      <c r="WLZ1" s="295"/>
      <c r="WMA1" s="295"/>
      <c r="WMB1" s="295"/>
      <c r="WMC1" s="295"/>
      <c r="WMD1" s="295"/>
      <c r="WME1" s="295"/>
      <c r="WMF1" s="295"/>
      <c r="WMG1" s="295"/>
      <c r="WMH1" s="295"/>
      <c r="WMI1" s="295"/>
      <c r="WMJ1" s="295"/>
      <c r="WMK1" s="295"/>
      <c r="WML1" s="295"/>
      <c r="WMM1" s="295"/>
      <c r="WMN1" s="295"/>
      <c r="WMO1" s="295"/>
      <c r="WMP1" s="295"/>
      <c r="WMQ1" s="295"/>
      <c r="WMR1" s="295"/>
      <c r="WMS1" s="295"/>
      <c r="WMT1" s="295"/>
      <c r="WMU1" s="295"/>
      <c r="WMV1" s="295"/>
      <c r="WMW1" s="295"/>
      <c r="WMX1" s="295"/>
      <c r="WMY1" s="295"/>
      <c r="WMZ1" s="295"/>
      <c r="WNA1" s="295"/>
      <c r="WNB1" s="295"/>
      <c r="WNC1" s="295"/>
      <c r="WND1" s="295"/>
      <c r="WNE1" s="295"/>
      <c r="WNF1" s="295"/>
      <c r="WNG1" s="295"/>
      <c r="WNH1" s="295"/>
      <c r="WNI1" s="295"/>
      <c r="WNJ1" s="295"/>
      <c r="WNK1" s="295"/>
      <c r="WNL1" s="295"/>
      <c r="WNM1" s="295"/>
      <c r="WNN1" s="295"/>
      <c r="WNO1" s="295"/>
      <c r="WNP1" s="295"/>
      <c r="WNQ1" s="295"/>
      <c r="WNR1" s="295"/>
      <c r="WNS1" s="295"/>
      <c r="WNT1" s="295"/>
      <c r="WNU1" s="295"/>
      <c r="WNV1" s="295"/>
      <c r="WNW1" s="295"/>
      <c r="WNX1" s="295"/>
      <c r="WNY1" s="295"/>
      <c r="WNZ1" s="295"/>
      <c r="WOA1" s="295"/>
      <c r="WOB1" s="295"/>
      <c r="WOC1" s="295"/>
      <c r="WOD1" s="295"/>
      <c r="WOE1" s="295"/>
      <c r="WOF1" s="295"/>
      <c r="WOG1" s="295"/>
      <c r="WOH1" s="295"/>
      <c r="WOI1" s="295"/>
      <c r="WOJ1" s="295"/>
      <c r="WOK1" s="295"/>
      <c r="WOL1" s="295"/>
      <c r="WOM1" s="295"/>
      <c r="WON1" s="295"/>
      <c r="WOO1" s="295"/>
      <c r="WOP1" s="295"/>
      <c r="WOQ1" s="295"/>
      <c r="WOR1" s="295"/>
      <c r="WOS1" s="295"/>
      <c r="WOT1" s="295"/>
      <c r="WOU1" s="295"/>
      <c r="WOV1" s="295"/>
      <c r="WOW1" s="295"/>
      <c r="WOX1" s="295"/>
      <c r="WOY1" s="295"/>
      <c r="WOZ1" s="295"/>
      <c r="WPA1" s="295"/>
      <c r="WPB1" s="295"/>
      <c r="WPC1" s="295"/>
      <c r="WPD1" s="295"/>
      <c r="WPE1" s="295"/>
      <c r="WPF1" s="295"/>
      <c r="WPG1" s="295"/>
      <c r="WPH1" s="295"/>
      <c r="WPI1" s="295"/>
      <c r="WPJ1" s="295"/>
      <c r="WPK1" s="295"/>
      <c r="WPL1" s="295"/>
      <c r="WPM1" s="295"/>
      <c r="WPN1" s="295"/>
      <c r="WPO1" s="295"/>
      <c r="WPP1" s="295"/>
      <c r="WPQ1" s="295"/>
      <c r="WPR1" s="295"/>
      <c r="WPS1" s="295"/>
      <c r="WPT1" s="295"/>
      <c r="WPU1" s="295"/>
      <c r="WPV1" s="295"/>
      <c r="WPW1" s="295"/>
      <c r="WPX1" s="295"/>
      <c r="WPY1" s="295"/>
      <c r="WPZ1" s="295"/>
      <c r="WQA1" s="295"/>
      <c r="WQB1" s="295"/>
      <c r="WQC1" s="295"/>
      <c r="WQD1" s="295"/>
      <c r="WQE1" s="295"/>
      <c r="WQF1" s="295"/>
      <c r="WQG1" s="295"/>
      <c r="WQH1" s="295"/>
      <c r="WQI1" s="295"/>
      <c r="WQJ1" s="295"/>
      <c r="WQK1" s="295"/>
      <c r="WQL1" s="295"/>
      <c r="WQM1" s="295"/>
      <c r="WQN1" s="295"/>
      <c r="WQO1" s="295"/>
      <c r="WQP1" s="295"/>
      <c r="WQQ1" s="295"/>
      <c r="WQR1" s="295"/>
      <c r="WQS1" s="295"/>
      <c r="WQT1" s="295"/>
      <c r="WQU1" s="295"/>
      <c r="WQV1" s="295"/>
      <c r="WQW1" s="295"/>
      <c r="WQX1" s="295"/>
      <c r="WQY1" s="295"/>
      <c r="WQZ1" s="295"/>
      <c r="WRA1" s="295"/>
      <c r="WRB1" s="295"/>
      <c r="WRC1" s="295"/>
      <c r="WRD1" s="295"/>
      <c r="WRE1" s="295"/>
      <c r="WRF1" s="295"/>
      <c r="WRG1" s="295"/>
      <c r="WRH1" s="295"/>
      <c r="WRI1" s="295"/>
      <c r="WRJ1" s="295"/>
      <c r="WRK1" s="295"/>
      <c r="WRL1" s="295"/>
      <c r="WRM1" s="295"/>
      <c r="WRN1" s="295"/>
      <c r="WRO1" s="295"/>
      <c r="WRP1" s="295"/>
      <c r="WRQ1" s="295"/>
      <c r="WRR1" s="295"/>
      <c r="WRS1" s="295"/>
      <c r="WRT1" s="295"/>
      <c r="WRU1" s="295"/>
      <c r="WRV1" s="295"/>
      <c r="WRW1" s="295"/>
      <c r="WRX1" s="295"/>
      <c r="WRY1" s="295"/>
      <c r="WRZ1" s="295"/>
      <c r="WSA1" s="295"/>
      <c r="WSB1" s="295"/>
      <c r="WSC1" s="295"/>
      <c r="WSD1" s="295"/>
      <c r="WSE1" s="295"/>
      <c r="WSF1" s="295"/>
      <c r="WSG1" s="295"/>
      <c r="WSH1" s="295"/>
      <c r="WSI1" s="295"/>
      <c r="WSJ1" s="295"/>
      <c r="WSK1" s="295"/>
      <c r="WSL1" s="295"/>
      <c r="WSM1" s="295"/>
      <c r="WSN1" s="295"/>
      <c r="WSO1" s="295"/>
      <c r="WSP1" s="295"/>
      <c r="WSQ1" s="295"/>
      <c r="WSR1" s="295"/>
      <c r="WSS1" s="295"/>
      <c r="WST1" s="295"/>
      <c r="WSU1" s="295"/>
      <c r="WSV1" s="295"/>
      <c r="WSW1" s="295"/>
      <c r="WSX1" s="295"/>
      <c r="WSY1" s="295"/>
      <c r="WSZ1" s="295"/>
      <c r="WTA1" s="295"/>
      <c r="WTB1" s="295"/>
      <c r="WTC1" s="295"/>
      <c r="WTD1" s="295"/>
      <c r="WTE1" s="295"/>
      <c r="WTF1" s="295"/>
      <c r="WTG1" s="295"/>
      <c r="WTH1" s="295"/>
      <c r="WTI1" s="295"/>
      <c r="WTJ1" s="295"/>
      <c r="WTK1" s="295"/>
      <c r="WTL1" s="295"/>
      <c r="WTM1" s="295"/>
      <c r="WTN1" s="295"/>
      <c r="WTO1" s="295"/>
      <c r="WTP1" s="295"/>
      <c r="WTQ1" s="295"/>
      <c r="WTR1" s="295"/>
      <c r="WTS1" s="295"/>
      <c r="WTT1" s="295"/>
      <c r="WTU1" s="295"/>
      <c r="WTV1" s="295"/>
      <c r="WTW1" s="295"/>
      <c r="WTX1" s="295"/>
      <c r="WTY1" s="295"/>
      <c r="WTZ1" s="295"/>
      <c r="WUA1" s="295"/>
      <c r="WUB1" s="295"/>
      <c r="WUC1" s="295"/>
      <c r="WUD1" s="295"/>
      <c r="WUE1" s="295"/>
      <c r="WUF1" s="295"/>
      <c r="WUG1" s="295"/>
      <c r="WUH1" s="295"/>
      <c r="WUI1" s="295"/>
      <c r="WUJ1" s="295"/>
      <c r="WUK1" s="295"/>
      <c r="WUL1" s="295"/>
      <c r="WUM1" s="295"/>
      <c r="WUN1" s="295"/>
      <c r="WUO1" s="295"/>
      <c r="WUP1" s="295"/>
      <c r="WUQ1" s="295"/>
      <c r="WUR1" s="295"/>
      <c r="WUS1" s="295"/>
      <c r="WUT1" s="295"/>
      <c r="WUU1" s="295"/>
      <c r="WUV1" s="295"/>
      <c r="WUW1" s="295"/>
      <c r="WUX1" s="295"/>
      <c r="WUY1" s="295"/>
      <c r="WUZ1" s="295"/>
      <c r="WVA1" s="295"/>
      <c r="WVB1" s="295"/>
      <c r="WVC1" s="295"/>
      <c r="WVD1" s="295"/>
      <c r="WVE1" s="295"/>
      <c r="WVF1" s="295"/>
      <c r="WVG1" s="295"/>
      <c r="WVH1" s="295"/>
      <c r="WVI1" s="295"/>
      <c r="WVJ1" s="295"/>
      <c r="WVK1" s="295"/>
      <c r="WVL1" s="295"/>
      <c r="WVM1" s="295"/>
      <c r="WVN1" s="295"/>
      <c r="WVO1" s="295"/>
      <c r="WVP1" s="295"/>
      <c r="WVQ1" s="295"/>
      <c r="WVR1" s="295"/>
      <c r="WVS1" s="295"/>
      <c r="WVT1" s="295"/>
      <c r="WVU1" s="295"/>
      <c r="WVV1" s="295"/>
      <c r="WVW1" s="295"/>
      <c r="WVX1" s="295"/>
      <c r="WVY1" s="295"/>
      <c r="WVZ1" s="295"/>
      <c r="WWA1" s="295"/>
      <c r="WWB1" s="295"/>
      <c r="WWC1" s="295"/>
      <c r="WWD1" s="295"/>
      <c r="WWE1" s="295"/>
      <c r="WWF1" s="295"/>
      <c r="WWG1" s="295"/>
      <c r="WWH1" s="295"/>
      <c r="WWI1" s="295"/>
      <c r="WWJ1" s="295"/>
      <c r="WWK1" s="295"/>
      <c r="WWL1" s="295"/>
      <c r="WWM1" s="295"/>
      <c r="WWN1" s="295"/>
      <c r="WWO1" s="295"/>
      <c r="WWP1" s="295"/>
      <c r="WWQ1" s="295"/>
      <c r="WWR1" s="295"/>
      <c r="WWS1" s="295"/>
      <c r="WWT1" s="295"/>
      <c r="WWU1" s="295"/>
      <c r="WWV1" s="295"/>
      <c r="WWW1" s="295"/>
      <c r="WWX1" s="295"/>
      <c r="WWY1" s="295"/>
      <c r="WWZ1" s="295"/>
      <c r="WXA1" s="295"/>
      <c r="WXB1" s="295"/>
      <c r="WXC1" s="295"/>
      <c r="WXD1" s="295"/>
      <c r="WXE1" s="295"/>
      <c r="WXF1" s="295"/>
      <c r="WXG1" s="295"/>
      <c r="WXH1" s="295"/>
      <c r="WXI1" s="295"/>
      <c r="WXJ1" s="295"/>
      <c r="WXK1" s="295"/>
      <c r="WXL1" s="295"/>
      <c r="WXM1" s="295"/>
      <c r="WXN1" s="295"/>
      <c r="WXO1" s="295"/>
      <c r="WXP1" s="295"/>
      <c r="WXQ1" s="295"/>
      <c r="WXR1" s="295"/>
      <c r="WXS1" s="295"/>
      <c r="WXT1" s="295"/>
      <c r="WXU1" s="295"/>
      <c r="WXV1" s="295"/>
      <c r="WXW1" s="295"/>
      <c r="WXX1" s="295"/>
      <c r="WXY1" s="295"/>
      <c r="WXZ1" s="295"/>
      <c r="WYA1" s="295"/>
      <c r="WYB1" s="295"/>
      <c r="WYC1" s="295"/>
      <c r="WYD1" s="295"/>
      <c r="WYE1" s="295"/>
      <c r="WYF1" s="295"/>
      <c r="WYG1" s="295"/>
      <c r="WYH1" s="295"/>
      <c r="WYI1" s="295"/>
      <c r="WYJ1" s="295"/>
      <c r="WYK1" s="295"/>
      <c r="WYL1" s="295"/>
      <c r="WYM1" s="295"/>
      <c r="WYN1" s="295"/>
      <c r="WYO1" s="295"/>
      <c r="WYP1" s="295"/>
      <c r="WYQ1" s="295"/>
      <c r="WYR1" s="295"/>
      <c r="WYS1" s="295"/>
      <c r="WYT1" s="295"/>
      <c r="WYU1" s="295"/>
      <c r="WYV1" s="295"/>
      <c r="WYW1" s="295"/>
      <c r="WYX1" s="295"/>
      <c r="WYY1" s="295"/>
      <c r="WYZ1" s="295"/>
      <c r="WZA1" s="295"/>
      <c r="WZB1" s="295"/>
      <c r="WZC1" s="295"/>
      <c r="WZD1" s="295"/>
      <c r="WZE1" s="295"/>
      <c r="WZF1" s="295"/>
      <c r="WZG1" s="295"/>
      <c r="WZH1" s="295"/>
      <c r="WZI1" s="295"/>
      <c r="WZJ1" s="295"/>
      <c r="WZK1" s="295"/>
      <c r="WZL1" s="295"/>
      <c r="WZM1" s="295"/>
      <c r="WZN1" s="295"/>
      <c r="WZO1" s="295"/>
      <c r="WZP1" s="295"/>
      <c r="WZQ1" s="295"/>
      <c r="WZR1" s="295"/>
      <c r="WZS1" s="295"/>
      <c r="WZT1" s="295"/>
      <c r="WZU1" s="295"/>
      <c r="WZV1" s="295"/>
      <c r="WZW1" s="295"/>
      <c r="WZX1" s="295"/>
      <c r="WZY1" s="295"/>
      <c r="WZZ1" s="295"/>
      <c r="XAA1" s="295"/>
      <c r="XAB1" s="295"/>
      <c r="XAC1" s="295"/>
      <c r="XAD1" s="295"/>
      <c r="XAE1" s="295"/>
      <c r="XAF1" s="295"/>
      <c r="XAG1" s="295"/>
      <c r="XAH1" s="295"/>
      <c r="XAI1" s="295"/>
      <c r="XAJ1" s="295"/>
      <c r="XAK1" s="295"/>
      <c r="XAL1" s="295"/>
      <c r="XAM1" s="295"/>
      <c r="XAN1" s="295"/>
      <c r="XAO1" s="295"/>
      <c r="XAP1" s="295"/>
      <c r="XAQ1" s="295"/>
      <c r="XAR1" s="295"/>
      <c r="XAS1" s="295"/>
      <c r="XAT1" s="295"/>
      <c r="XAU1" s="295"/>
      <c r="XAV1" s="295"/>
      <c r="XAW1" s="295"/>
      <c r="XAX1" s="295"/>
      <c r="XAY1" s="295"/>
      <c r="XAZ1" s="295"/>
      <c r="XBA1" s="295"/>
      <c r="XBB1" s="295"/>
      <c r="XBC1" s="295"/>
      <c r="XBD1" s="295"/>
      <c r="XBE1" s="295"/>
      <c r="XBF1" s="295"/>
      <c r="XBG1" s="295"/>
      <c r="XBH1" s="295"/>
      <c r="XBI1" s="295"/>
      <c r="XBJ1" s="295"/>
      <c r="XBK1" s="295"/>
      <c r="XBL1" s="295"/>
      <c r="XBM1" s="295"/>
      <c r="XBN1" s="295"/>
      <c r="XBO1" s="295"/>
      <c r="XBP1" s="295"/>
      <c r="XBQ1" s="295"/>
      <c r="XBR1" s="295"/>
      <c r="XBS1" s="295"/>
      <c r="XBT1" s="295"/>
      <c r="XBU1" s="295"/>
      <c r="XBV1" s="295"/>
      <c r="XBW1" s="295"/>
      <c r="XBX1" s="295"/>
      <c r="XBY1" s="295"/>
      <c r="XBZ1" s="295"/>
      <c r="XCA1" s="295"/>
      <c r="XCB1" s="295"/>
      <c r="XCC1" s="295"/>
      <c r="XCD1" s="295"/>
      <c r="XCE1" s="295"/>
      <c r="XCF1" s="295"/>
      <c r="XCG1" s="295"/>
      <c r="XCH1" s="295"/>
      <c r="XCI1" s="295"/>
      <c r="XCJ1" s="295"/>
      <c r="XCK1" s="295"/>
      <c r="XCL1" s="295"/>
      <c r="XCM1" s="295"/>
      <c r="XCN1" s="295"/>
      <c r="XCO1" s="295"/>
      <c r="XCP1" s="295"/>
      <c r="XCQ1" s="295"/>
      <c r="XCR1" s="295"/>
      <c r="XCS1" s="295"/>
      <c r="XCT1" s="295"/>
      <c r="XCU1" s="295"/>
      <c r="XCV1" s="295"/>
      <c r="XCW1" s="295"/>
      <c r="XCX1" s="295"/>
      <c r="XCY1" s="295"/>
      <c r="XCZ1" s="295"/>
      <c r="XDA1" s="295"/>
      <c r="XDB1" s="295"/>
      <c r="XDC1" s="295"/>
      <c r="XDD1" s="295"/>
      <c r="XDE1" s="295"/>
      <c r="XDF1" s="295"/>
      <c r="XDG1" s="295"/>
      <c r="XDH1" s="295"/>
      <c r="XDI1" s="295"/>
      <c r="XDJ1" s="295"/>
      <c r="XDK1" s="295"/>
      <c r="XDL1" s="295"/>
      <c r="XDM1" s="295"/>
      <c r="XDN1" s="295"/>
      <c r="XDO1" s="295"/>
      <c r="XDP1" s="295"/>
      <c r="XDQ1" s="295"/>
      <c r="XDR1" s="295"/>
      <c r="XDS1" s="295"/>
      <c r="XDT1" s="295"/>
      <c r="XDU1" s="295"/>
      <c r="XDV1" s="295"/>
      <c r="XDW1" s="295"/>
      <c r="XDX1" s="295"/>
      <c r="XDY1" s="295"/>
      <c r="XDZ1" s="295"/>
      <c r="XEA1" s="295"/>
      <c r="XEB1" s="295"/>
      <c r="XEC1" s="295"/>
      <c r="XED1" s="295"/>
      <c r="XEE1" s="295"/>
      <c r="XEF1" s="295"/>
      <c r="XEG1" s="295"/>
      <c r="XEH1" s="295"/>
      <c r="XEI1" s="295"/>
      <c r="XEJ1" s="295"/>
      <c r="XEK1" s="295"/>
      <c r="XEL1" s="295"/>
      <c r="XEM1" s="295"/>
      <c r="XEN1" s="295"/>
      <c r="XEO1" s="295"/>
      <c r="XEP1" s="295"/>
      <c r="XEQ1" s="295"/>
      <c r="XER1" s="295"/>
      <c r="XES1" s="295"/>
      <c r="XET1" s="295"/>
      <c r="XEU1" s="295"/>
      <c r="XEV1" s="295"/>
      <c r="XEW1" s="295"/>
      <c r="XEX1" s="295"/>
      <c r="XEY1" s="295"/>
      <c r="XEZ1" s="295"/>
      <c r="XFA1" s="295"/>
      <c r="XFB1" s="295"/>
      <c r="XFC1" s="295"/>
    </row>
    <row r="2" spans="1:16383" s="4" customFormat="1" ht="20.25" customHeight="1" x14ac:dyDescent="0.25">
      <c r="A2" s="296" t="s">
        <v>1</v>
      </c>
      <c r="B2" s="296"/>
      <c r="C2" s="296"/>
      <c r="D2" s="296"/>
      <c r="E2" s="296"/>
      <c r="F2" s="296"/>
      <c r="G2" s="296"/>
      <c r="H2" s="296"/>
      <c r="I2" s="296"/>
      <c r="J2" s="296"/>
      <c r="K2" s="296"/>
      <c r="L2" s="296"/>
      <c r="M2" s="296"/>
      <c r="N2" s="296"/>
      <c r="O2" s="296"/>
      <c r="P2" s="296"/>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c r="XEN2" s="2"/>
      <c r="XEO2" s="2"/>
      <c r="XEP2" s="2"/>
      <c r="XEQ2" s="2"/>
      <c r="XER2" s="2"/>
      <c r="XES2" s="2"/>
      <c r="XET2" s="2"/>
      <c r="XEU2" s="2"/>
      <c r="XEV2" s="2"/>
      <c r="XEW2" s="2"/>
      <c r="XEX2" s="2"/>
      <c r="XEY2" s="2"/>
      <c r="XEZ2" s="2"/>
      <c r="XFA2" s="2"/>
      <c r="XFB2" s="2"/>
      <c r="XFC2" s="2"/>
    </row>
    <row r="3" spans="1:16383" ht="71.25" customHeight="1" x14ac:dyDescent="0.25">
      <c r="A3" s="279" t="s">
        <v>2</v>
      </c>
      <c r="B3" s="279" t="s">
        <v>3</v>
      </c>
      <c r="C3" s="279" t="s">
        <v>4</v>
      </c>
      <c r="D3" s="279" t="s">
        <v>5</v>
      </c>
      <c r="E3" s="279" t="s">
        <v>6</v>
      </c>
      <c r="F3" s="279" t="s">
        <v>7</v>
      </c>
      <c r="G3" s="279" t="s">
        <v>8</v>
      </c>
      <c r="H3" s="279"/>
      <c r="I3" s="279"/>
      <c r="J3" s="279"/>
      <c r="K3" s="279"/>
      <c r="L3" s="279"/>
      <c r="M3" s="279"/>
      <c r="N3" s="279"/>
      <c r="O3" s="279" t="s">
        <v>9</v>
      </c>
      <c r="P3" s="279" t="s">
        <v>10</v>
      </c>
      <c r="Q3" s="316" t="s">
        <v>4153</v>
      </c>
      <c r="S3" s="2"/>
      <c r="T3" s="2"/>
      <c r="U3" s="2"/>
      <c r="V3" s="2"/>
      <c r="W3" s="2"/>
      <c r="X3" s="2"/>
      <c r="Y3" s="2"/>
      <c r="Z3" s="2"/>
      <c r="AA3" s="2"/>
      <c r="AB3" s="2"/>
      <c r="AC3" s="2"/>
      <c r="AD3" s="2"/>
      <c r="AE3" s="2"/>
      <c r="AF3" s="2"/>
      <c r="AG3" s="2"/>
    </row>
    <row r="4" spans="1:16383" ht="24" x14ac:dyDescent="0.25">
      <c r="A4" s="279"/>
      <c r="B4" s="279"/>
      <c r="C4" s="279"/>
      <c r="D4" s="279"/>
      <c r="E4" s="279"/>
      <c r="F4" s="279"/>
      <c r="G4" s="128" t="s">
        <v>11</v>
      </c>
      <c r="H4" s="128" t="s">
        <v>12</v>
      </c>
      <c r="I4" s="128">
        <v>2025</v>
      </c>
      <c r="J4" s="128">
        <v>2026</v>
      </c>
      <c r="K4" s="128">
        <v>2027</v>
      </c>
      <c r="L4" s="128">
        <v>2028</v>
      </c>
      <c r="M4" s="128">
        <v>2029</v>
      </c>
      <c r="N4" s="128">
        <v>2030</v>
      </c>
      <c r="O4" s="279"/>
      <c r="P4" s="279"/>
      <c r="Q4" s="316"/>
    </row>
    <row r="5" spans="1:16383" x14ac:dyDescent="0.25">
      <c r="A5" s="128">
        <v>1</v>
      </c>
      <c r="B5" s="128">
        <v>2</v>
      </c>
      <c r="C5" s="128">
        <v>3</v>
      </c>
      <c r="D5" s="128">
        <v>4</v>
      </c>
      <c r="E5" s="128">
        <v>5</v>
      </c>
      <c r="F5" s="128">
        <v>6</v>
      </c>
      <c r="G5" s="128">
        <v>7</v>
      </c>
      <c r="H5" s="128">
        <v>8</v>
      </c>
      <c r="I5" s="128">
        <v>9</v>
      </c>
      <c r="J5" s="128">
        <v>10</v>
      </c>
      <c r="K5" s="128">
        <v>11</v>
      </c>
      <c r="L5" s="128">
        <v>12</v>
      </c>
      <c r="M5" s="128">
        <v>13</v>
      </c>
      <c r="N5" s="128">
        <v>14</v>
      </c>
      <c r="O5" s="128">
        <v>15</v>
      </c>
      <c r="P5" s="128">
        <v>16</v>
      </c>
      <c r="Q5" s="215">
        <v>17</v>
      </c>
    </row>
    <row r="6" spans="1:16383" x14ac:dyDescent="0.25">
      <c r="A6" s="294" t="s">
        <v>28</v>
      </c>
      <c r="B6" s="294"/>
      <c r="C6" s="294"/>
      <c r="D6" s="294"/>
      <c r="E6" s="294"/>
      <c r="F6" s="294"/>
      <c r="G6" s="294"/>
      <c r="H6" s="294"/>
      <c r="I6" s="294"/>
      <c r="J6" s="294"/>
      <c r="K6" s="294"/>
      <c r="L6" s="294"/>
      <c r="M6" s="294"/>
      <c r="N6" s="294"/>
      <c r="O6" s="294"/>
      <c r="P6" s="294"/>
    </row>
    <row r="7" spans="1:16383" ht="36" x14ac:dyDescent="0.25">
      <c r="A7" s="292" t="s">
        <v>29</v>
      </c>
      <c r="B7" s="279"/>
      <c r="C7" s="292" t="s">
        <v>28</v>
      </c>
      <c r="D7" s="279" t="s">
        <v>30</v>
      </c>
      <c r="E7" s="279">
        <v>2028</v>
      </c>
      <c r="F7" s="292" t="s">
        <v>31</v>
      </c>
      <c r="G7" s="43" t="s">
        <v>16</v>
      </c>
      <c r="H7" s="44">
        <f>SUM(H8:H11)</f>
        <v>90</v>
      </c>
      <c r="I7" s="44">
        <f t="shared" ref="I7:N7" si="0">SUM(I8:I11)</f>
        <v>0</v>
      </c>
      <c r="J7" s="44">
        <f t="shared" si="0"/>
        <v>5</v>
      </c>
      <c r="K7" s="44">
        <f t="shared" si="0"/>
        <v>85</v>
      </c>
      <c r="L7" s="44">
        <f t="shared" si="0"/>
        <v>0</v>
      </c>
      <c r="M7" s="44">
        <f t="shared" si="0"/>
        <v>0</v>
      </c>
      <c r="N7" s="44">
        <f t="shared" si="0"/>
        <v>0</v>
      </c>
      <c r="O7" s="297">
        <v>2700</v>
      </c>
      <c r="P7" s="292"/>
      <c r="Q7" s="314" t="s">
        <v>4166</v>
      </c>
    </row>
    <row r="8" spans="1:16383" x14ac:dyDescent="0.25">
      <c r="A8" s="292"/>
      <c r="B8" s="279"/>
      <c r="C8" s="292"/>
      <c r="D8" s="279"/>
      <c r="E8" s="279"/>
      <c r="F8" s="292"/>
      <c r="G8" s="43" t="s">
        <v>17</v>
      </c>
      <c r="H8" s="44">
        <f t="shared" ref="H8:H11" si="1">SUM(I8:N8)</f>
        <v>0</v>
      </c>
      <c r="I8" s="44">
        <v>0</v>
      </c>
      <c r="J8" s="44">
        <v>0</v>
      </c>
      <c r="K8" s="44">
        <v>0</v>
      </c>
      <c r="L8" s="44">
        <v>0</v>
      </c>
      <c r="M8" s="44">
        <v>0</v>
      </c>
      <c r="N8" s="44">
        <v>0</v>
      </c>
      <c r="O8" s="297"/>
      <c r="P8" s="292"/>
      <c r="Q8" s="315"/>
    </row>
    <row r="9" spans="1:16383" ht="36" x14ac:dyDescent="0.25">
      <c r="A9" s="292"/>
      <c r="B9" s="279"/>
      <c r="C9" s="292"/>
      <c r="D9" s="279"/>
      <c r="E9" s="279"/>
      <c r="F9" s="292"/>
      <c r="G9" s="43" t="s">
        <v>18</v>
      </c>
      <c r="H9" s="44">
        <f t="shared" si="1"/>
        <v>90</v>
      </c>
      <c r="I9" s="44">
        <v>0</v>
      </c>
      <c r="J9" s="44">
        <v>5</v>
      </c>
      <c r="K9" s="44">
        <v>85</v>
      </c>
      <c r="L9" s="44">
        <v>0</v>
      </c>
      <c r="M9" s="44">
        <v>0</v>
      </c>
      <c r="N9" s="44">
        <v>0</v>
      </c>
      <c r="O9" s="297"/>
      <c r="P9" s="292"/>
      <c r="Q9" s="315"/>
    </row>
    <row r="10" spans="1:16383" x14ac:dyDescent="0.25">
      <c r="A10" s="292"/>
      <c r="B10" s="279"/>
      <c r="C10" s="292"/>
      <c r="D10" s="279"/>
      <c r="E10" s="279"/>
      <c r="F10" s="292"/>
      <c r="G10" s="43" t="s">
        <v>19</v>
      </c>
      <c r="H10" s="44">
        <f t="shared" si="1"/>
        <v>0</v>
      </c>
      <c r="I10" s="44">
        <v>0</v>
      </c>
      <c r="J10" s="44">
        <v>0</v>
      </c>
      <c r="K10" s="44">
        <v>0</v>
      </c>
      <c r="L10" s="44">
        <v>0</v>
      </c>
      <c r="M10" s="44">
        <v>0</v>
      </c>
      <c r="N10" s="44">
        <v>0</v>
      </c>
      <c r="O10" s="297"/>
      <c r="P10" s="292"/>
      <c r="Q10" s="315"/>
    </row>
    <row r="11" spans="1:16383" ht="24" x14ac:dyDescent="0.25">
      <c r="A11" s="292"/>
      <c r="B11" s="279"/>
      <c r="C11" s="292"/>
      <c r="D11" s="279"/>
      <c r="E11" s="279"/>
      <c r="F11" s="292"/>
      <c r="G11" s="43" t="s">
        <v>20</v>
      </c>
      <c r="H11" s="44">
        <f t="shared" si="1"/>
        <v>0</v>
      </c>
      <c r="I11" s="44">
        <v>0</v>
      </c>
      <c r="J11" s="44">
        <v>0</v>
      </c>
      <c r="K11" s="44">
        <v>0</v>
      </c>
      <c r="L11" s="44">
        <v>0</v>
      </c>
      <c r="M11" s="44">
        <v>0</v>
      </c>
      <c r="N11" s="44">
        <v>0</v>
      </c>
      <c r="O11" s="297"/>
      <c r="P11" s="292"/>
      <c r="Q11" s="315"/>
    </row>
    <row r="12" spans="1:16383" ht="36" x14ac:dyDescent="0.25">
      <c r="A12" s="298" t="s">
        <v>32</v>
      </c>
      <c r="B12" s="298"/>
      <c r="C12" s="298"/>
      <c r="D12" s="298"/>
      <c r="E12" s="298"/>
      <c r="F12" s="298"/>
      <c r="G12" s="48" t="s">
        <v>16</v>
      </c>
      <c r="H12" s="49">
        <f>SUM(H7)</f>
        <v>90</v>
      </c>
      <c r="I12" s="49">
        <f t="shared" ref="I12:N12" si="2">SUM(I7)</f>
        <v>0</v>
      </c>
      <c r="J12" s="49">
        <f t="shared" si="2"/>
        <v>5</v>
      </c>
      <c r="K12" s="49">
        <f t="shared" si="2"/>
        <v>85</v>
      </c>
      <c r="L12" s="49">
        <f t="shared" si="2"/>
        <v>0</v>
      </c>
      <c r="M12" s="49">
        <f t="shared" si="2"/>
        <v>0</v>
      </c>
      <c r="N12" s="49">
        <f t="shared" si="2"/>
        <v>0</v>
      </c>
      <c r="O12" s="279"/>
      <c r="P12" s="292"/>
    </row>
    <row r="13" spans="1:16383" ht="24" x14ac:dyDescent="0.25">
      <c r="A13" s="298"/>
      <c r="B13" s="298"/>
      <c r="C13" s="298"/>
      <c r="D13" s="298"/>
      <c r="E13" s="298"/>
      <c r="F13" s="298"/>
      <c r="G13" s="48" t="s">
        <v>17</v>
      </c>
      <c r="H13" s="49">
        <f t="shared" ref="H13:N16" si="3">SUM(H8)</f>
        <v>0</v>
      </c>
      <c r="I13" s="49">
        <f t="shared" si="3"/>
        <v>0</v>
      </c>
      <c r="J13" s="49">
        <f t="shared" si="3"/>
        <v>0</v>
      </c>
      <c r="K13" s="49">
        <f t="shared" si="3"/>
        <v>0</v>
      </c>
      <c r="L13" s="49">
        <f t="shared" si="3"/>
        <v>0</v>
      </c>
      <c r="M13" s="49">
        <f t="shared" si="3"/>
        <v>0</v>
      </c>
      <c r="N13" s="49">
        <f t="shared" si="3"/>
        <v>0</v>
      </c>
      <c r="O13" s="279"/>
      <c r="P13" s="292"/>
    </row>
    <row r="14" spans="1:16383" ht="36" x14ac:dyDescent="0.25">
      <c r="A14" s="298"/>
      <c r="B14" s="298"/>
      <c r="C14" s="298"/>
      <c r="D14" s="298"/>
      <c r="E14" s="298"/>
      <c r="F14" s="298"/>
      <c r="G14" s="48" t="s">
        <v>18</v>
      </c>
      <c r="H14" s="49">
        <f t="shared" si="3"/>
        <v>90</v>
      </c>
      <c r="I14" s="49">
        <f t="shared" si="3"/>
        <v>0</v>
      </c>
      <c r="J14" s="49">
        <f t="shared" si="3"/>
        <v>5</v>
      </c>
      <c r="K14" s="49">
        <f t="shared" si="3"/>
        <v>85</v>
      </c>
      <c r="L14" s="49">
        <f t="shared" si="3"/>
        <v>0</v>
      </c>
      <c r="M14" s="49">
        <f t="shared" si="3"/>
        <v>0</v>
      </c>
      <c r="N14" s="49">
        <f t="shared" si="3"/>
        <v>0</v>
      </c>
      <c r="O14" s="279"/>
      <c r="P14" s="292"/>
    </row>
    <row r="15" spans="1:16383" x14ac:dyDescent="0.25">
      <c r="A15" s="298"/>
      <c r="B15" s="298"/>
      <c r="C15" s="298"/>
      <c r="D15" s="298"/>
      <c r="E15" s="298"/>
      <c r="F15" s="298"/>
      <c r="G15" s="48" t="s">
        <v>19</v>
      </c>
      <c r="H15" s="49">
        <f t="shared" si="3"/>
        <v>0</v>
      </c>
      <c r="I15" s="49">
        <f t="shared" si="3"/>
        <v>0</v>
      </c>
      <c r="J15" s="49">
        <f t="shared" si="3"/>
        <v>0</v>
      </c>
      <c r="K15" s="49">
        <f t="shared" si="3"/>
        <v>0</v>
      </c>
      <c r="L15" s="49">
        <f t="shared" si="3"/>
        <v>0</v>
      </c>
      <c r="M15" s="49">
        <f t="shared" si="3"/>
        <v>0</v>
      </c>
      <c r="N15" s="49">
        <f t="shared" si="3"/>
        <v>0</v>
      </c>
      <c r="O15" s="279"/>
      <c r="P15" s="292"/>
    </row>
    <row r="16" spans="1:16383" ht="24" x14ac:dyDescent="0.25">
      <c r="A16" s="298"/>
      <c r="B16" s="298"/>
      <c r="C16" s="298"/>
      <c r="D16" s="298"/>
      <c r="E16" s="298"/>
      <c r="F16" s="298"/>
      <c r="G16" s="48" t="s">
        <v>20</v>
      </c>
      <c r="H16" s="49">
        <f t="shared" si="3"/>
        <v>0</v>
      </c>
      <c r="I16" s="49">
        <f t="shared" si="3"/>
        <v>0</v>
      </c>
      <c r="J16" s="49">
        <f t="shared" si="3"/>
        <v>0</v>
      </c>
      <c r="K16" s="49">
        <f t="shared" si="3"/>
        <v>0</v>
      </c>
      <c r="L16" s="49">
        <f t="shared" si="3"/>
        <v>0</v>
      </c>
      <c r="M16" s="49">
        <f t="shared" si="3"/>
        <v>0</v>
      </c>
      <c r="N16" s="49">
        <f t="shared" si="3"/>
        <v>0</v>
      </c>
      <c r="O16" s="279"/>
      <c r="P16" s="292"/>
    </row>
    <row r="17" spans="1:17" x14ac:dyDescent="0.25">
      <c r="A17" s="294" t="s">
        <v>33</v>
      </c>
      <c r="B17" s="294"/>
      <c r="C17" s="294"/>
      <c r="D17" s="294"/>
      <c r="E17" s="294"/>
      <c r="F17" s="294"/>
      <c r="G17" s="294"/>
      <c r="H17" s="294"/>
      <c r="I17" s="294"/>
      <c r="J17" s="294"/>
      <c r="K17" s="294"/>
      <c r="L17" s="294"/>
      <c r="M17" s="294"/>
      <c r="N17" s="294"/>
      <c r="O17" s="294"/>
      <c r="P17" s="294"/>
    </row>
    <row r="18" spans="1:17" s="4" customFormat="1" ht="47.25" customHeight="1" x14ac:dyDescent="0.25">
      <c r="A18" s="289" t="s">
        <v>4173</v>
      </c>
      <c r="B18" s="279" t="s">
        <v>14</v>
      </c>
      <c r="C18" s="292" t="s">
        <v>34</v>
      </c>
      <c r="D18" s="279">
        <v>2026</v>
      </c>
      <c r="E18" s="279" t="s">
        <v>1089</v>
      </c>
      <c r="F18" s="279" t="s">
        <v>4174</v>
      </c>
      <c r="G18" s="208" t="s">
        <v>16</v>
      </c>
      <c r="H18" s="121">
        <v>7.4</v>
      </c>
      <c r="I18" s="121">
        <f>SUM(I19:I22)</f>
        <v>0</v>
      </c>
      <c r="J18" s="121">
        <v>7.4</v>
      </c>
      <c r="K18" s="121">
        <f>SUM(K19:K22)</f>
        <v>0</v>
      </c>
      <c r="L18" s="121">
        <f>SUM(L19:L22)</f>
        <v>0</v>
      </c>
      <c r="M18" s="121">
        <v>0</v>
      </c>
      <c r="N18" s="121">
        <f>SUM(N19:N22)</f>
        <v>0</v>
      </c>
      <c r="O18" s="279">
        <v>7626</v>
      </c>
      <c r="P18" s="293" t="s">
        <v>39</v>
      </c>
      <c r="Q18" s="279" t="s">
        <v>4198</v>
      </c>
    </row>
    <row r="19" spans="1:17" s="4" customFormat="1" x14ac:dyDescent="0.25">
      <c r="A19" s="290"/>
      <c r="B19" s="279"/>
      <c r="C19" s="292"/>
      <c r="D19" s="279"/>
      <c r="E19" s="279"/>
      <c r="F19" s="279"/>
      <c r="G19" s="208" t="s">
        <v>17</v>
      </c>
      <c r="H19" s="121">
        <f>SUM(I19:N19)</f>
        <v>6.5620000000000003</v>
      </c>
      <c r="I19" s="121">
        <v>0</v>
      </c>
      <c r="J19" s="121">
        <v>6.5620000000000003</v>
      </c>
      <c r="K19" s="121">
        <v>0</v>
      </c>
      <c r="L19" s="121">
        <v>0</v>
      </c>
      <c r="M19" s="121">
        <v>0</v>
      </c>
      <c r="N19" s="121">
        <v>0</v>
      </c>
      <c r="O19" s="279"/>
      <c r="P19" s="293"/>
      <c r="Q19" s="280"/>
    </row>
    <row r="20" spans="1:17" s="4" customFormat="1" ht="36" x14ac:dyDescent="0.25">
      <c r="A20" s="290"/>
      <c r="B20" s="279"/>
      <c r="C20" s="292"/>
      <c r="D20" s="279"/>
      <c r="E20" s="279"/>
      <c r="F20" s="279"/>
      <c r="G20" s="208" t="s">
        <v>18</v>
      </c>
      <c r="H20" s="121">
        <f>SUM(I20:N20)</f>
        <v>6.6000000000000003E-2</v>
      </c>
      <c r="I20" s="121">
        <v>0</v>
      </c>
      <c r="J20" s="121">
        <v>6.6000000000000003E-2</v>
      </c>
      <c r="K20" s="121">
        <v>0</v>
      </c>
      <c r="L20" s="121">
        <v>0</v>
      </c>
      <c r="M20" s="121">
        <v>0</v>
      </c>
      <c r="N20" s="121">
        <v>0</v>
      </c>
      <c r="O20" s="279"/>
      <c r="P20" s="293"/>
      <c r="Q20" s="280"/>
    </row>
    <row r="21" spans="1:17" s="4" customFormat="1" x14ac:dyDescent="0.25">
      <c r="A21" s="290"/>
      <c r="B21" s="279"/>
      <c r="C21" s="292"/>
      <c r="D21" s="279"/>
      <c r="E21" s="279"/>
      <c r="F21" s="279"/>
      <c r="G21" s="208" t="s">
        <v>19</v>
      </c>
      <c r="H21" s="121">
        <f>SUM(I21:N21)</f>
        <v>0.03</v>
      </c>
      <c r="I21" s="121">
        <v>0</v>
      </c>
      <c r="J21" s="121">
        <v>0.03</v>
      </c>
      <c r="K21" s="121">
        <v>0</v>
      </c>
      <c r="L21" s="121">
        <v>0</v>
      </c>
      <c r="M21" s="121">
        <v>0</v>
      </c>
      <c r="N21" s="121">
        <v>0</v>
      </c>
      <c r="O21" s="279"/>
      <c r="P21" s="293"/>
      <c r="Q21" s="280"/>
    </row>
    <row r="22" spans="1:17" s="4" customFormat="1" ht="69" customHeight="1" x14ac:dyDescent="0.25">
      <c r="A22" s="291"/>
      <c r="B22" s="279"/>
      <c r="C22" s="292"/>
      <c r="D22" s="279"/>
      <c r="E22" s="279"/>
      <c r="F22" s="279"/>
      <c r="G22" s="208" t="s">
        <v>20</v>
      </c>
      <c r="H22" s="121">
        <f>SUM(I22:N22)</f>
        <v>0.73599999999999999</v>
      </c>
      <c r="I22" s="121">
        <v>0</v>
      </c>
      <c r="J22" s="121">
        <v>0.73599999999999999</v>
      </c>
      <c r="K22" s="121">
        <v>0</v>
      </c>
      <c r="L22" s="121">
        <v>0</v>
      </c>
      <c r="M22" s="121">
        <v>0</v>
      </c>
      <c r="N22" s="121">
        <v>0</v>
      </c>
      <c r="O22" s="279"/>
      <c r="P22" s="293"/>
      <c r="Q22" s="280"/>
    </row>
    <row r="23" spans="1:17" s="4" customFormat="1" ht="36" customHeight="1" x14ac:dyDescent="0.25">
      <c r="A23" s="284" t="s">
        <v>4209</v>
      </c>
      <c r="B23" s="281" t="s">
        <v>14</v>
      </c>
      <c r="C23" s="284" t="s">
        <v>34</v>
      </c>
      <c r="D23" s="281" t="s">
        <v>23</v>
      </c>
      <c r="E23" s="281"/>
      <c r="F23" s="281" t="s">
        <v>24</v>
      </c>
      <c r="G23" s="208" t="s">
        <v>16</v>
      </c>
      <c r="H23" s="209">
        <f>SUM(H24:H27)</f>
        <v>50</v>
      </c>
      <c r="I23" s="209">
        <f t="shared" ref="I23:N48" si="4">SUM(I24:I27)</f>
        <v>0</v>
      </c>
      <c r="J23" s="209">
        <f t="shared" si="4"/>
        <v>50</v>
      </c>
      <c r="K23" s="209">
        <f t="shared" si="4"/>
        <v>0</v>
      </c>
      <c r="L23" s="209">
        <f t="shared" si="4"/>
        <v>0</v>
      </c>
      <c r="M23" s="209">
        <f t="shared" si="4"/>
        <v>0</v>
      </c>
      <c r="N23" s="209">
        <f t="shared" si="4"/>
        <v>0</v>
      </c>
      <c r="O23" s="281">
        <v>7626</v>
      </c>
      <c r="P23" s="284" t="s">
        <v>25</v>
      </c>
      <c r="Q23" s="279" t="s">
        <v>4198</v>
      </c>
    </row>
    <row r="24" spans="1:17" s="4" customFormat="1" x14ac:dyDescent="0.25">
      <c r="A24" s="285"/>
      <c r="B24" s="282"/>
      <c r="C24" s="285"/>
      <c r="D24" s="282"/>
      <c r="E24" s="282"/>
      <c r="F24" s="282"/>
      <c r="G24" s="208" t="s">
        <v>17</v>
      </c>
      <c r="H24" s="209">
        <f t="shared" ref="H24:H27" si="5">SUM(I24:N24)</f>
        <v>44.5</v>
      </c>
      <c r="I24" s="209">
        <v>0</v>
      </c>
      <c r="J24" s="209">
        <v>44.5</v>
      </c>
      <c r="K24" s="209">
        <v>0</v>
      </c>
      <c r="L24" s="209">
        <v>0</v>
      </c>
      <c r="M24" s="209">
        <v>0</v>
      </c>
      <c r="N24" s="209">
        <v>0</v>
      </c>
      <c r="O24" s="282"/>
      <c r="P24" s="285"/>
      <c r="Q24" s="280"/>
    </row>
    <row r="25" spans="1:17" s="4" customFormat="1" ht="36" x14ac:dyDescent="0.25">
      <c r="A25" s="285"/>
      <c r="B25" s="282"/>
      <c r="C25" s="285"/>
      <c r="D25" s="282"/>
      <c r="E25" s="282"/>
      <c r="F25" s="282"/>
      <c r="G25" s="208" t="s">
        <v>18</v>
      </c>
      <c r="H25" s="209">
        <f t="shared" si="5"/>
        <v>0.4</v>
      </c>
      <c r="I25" s="209">
        <v>0</v>
      </c>
      <c r="J25" s="209">
        <v>0.4</v>
      </c>
      <c r="K25" s="209">
        <v>0</v>
      </c>
      <c r="L25" s="209">
        <v>0</v>
      </c>
      <c r="M25" s="209">
        <v>0</v>
      </c>
      <c r="N25" s="209">
        <v>0</v>
      </c>
      <c r="O25" s="282"/>
      <c r="P25" s="285"/>
      <c r="Q25" s="280"/>
    </row>
    <row r="26" spans="1:17" s="4" customFormat="1" x14ac:dyDescent="0.25">
      <c r="A26" s="285"/>
      <c r="B26" s="282"/>
      <c r="C26" s="285"/>
      <c r="D26" s="282"/>
      <c r="E26" s="282"/>
      <c r="F26" s="282"/>
      <c r="G26" s="208" t="s">
        <v>19</v>
      </c>
      <c r="H26" s="209">
        <f t="shared" si="5"/>
        <v>0.1</v>
      </c>
      <c r="I26" s="209">
        <v>0</v>
      </c>
      <c r="J26" s="209">
        <v>0.1</v>
      </c>
      <c r="K26" s="209">
        <v>0</v>
      </c>
      <c r="L26" s="209">
        <v>0</v>
      </c>
      <c r="M26" s="209">
        <v>0</v>
      </c>
      <c r="N26" s="209">
        <v>0</v>
      </c>
      <c r="O26" s="282"/>
      <c r="P26" s="285"/>
      <c r="Q26" s="280"/>
    </row>
    <row r="27" spans="1:17" s="4" customFormat="1" ht="24" x14ac:dyDescent="0.25">
      <c r="A27" s="286"/>
      <c r="B27" s="283"/>
      <c r="C27" s="286"/>
      <c r="D27" s="283"/>
      <c r="E27" s="283"/>
      <c r="F27" s="283"/>
      <c r="G27" s="208" t="s">
        <v>20</v>
      </c>
      <c r="H27" s="209">
        <f t="shared" si="5"/>
        <v>5</v>
      </c>
      <c r="I27" s="209">
        <v>0</v>
      </c>
      <c r="J27" s="209">
        <v>5</v>
      </c>
      <c r="K27" s="209">
        <v>0</v>
      </c>
      <c r="L27" s="209">
        <v>0</v>
      </c>
      <c r="M27" s="209">
        <v>0</v>
      </c>
      <c r="N27" s="209">
        <v>0</v>
      </c>
      <c r="O27" s="283"/>
      <c r="P27" s="286"/>
      <c r="Q27" s="280"/>
    </row>
    <row r="28" spans="1:17" s="4" customFormat="1" ht="36" x14ac:dyDescent="0.25">
      <c r="A28" s="284" t="s">
        <v>35</v>
      </c>
      <c r="B28" s="281" t="s">
        <v>14</v>
      </c>
      <c r="C28" s="299" t="s">
        <v>36</v>
      </c>
      <c r="D28" s="281">
        <v>2026</v>
      </c>
      <c r="E28" s="281" t="s">
        <v>37</v>
      </c>
      <c r="F28" s="281" t="s">
        <v>38</v>
      </c>
      <c r="G28" s="171" t="s">
        <v>16</v>
      </c>
      <c r="H28" s="44">
        <f>SUM(H29:H32)</f>
        <v>19.970000000000002</v>
      </c>
      <c r="I28" s="44">
        <f t="shared" si="4"/>
        <v>0</v>
      </c>
      <c r="J28" s="53">
        <f>SUM(J29:J32)</f>
        <v>19.970000000000002</v>
      </c>
      <c r="K28" s="44">
        <f>SUM(K29:K32)</f>
        <v>0</v>
      </c>
      <c r="L28" s="44">
        <f>SUM(L29:L32)</f>
        <v>0</v>
      </c>
      <c r="M28" s="95">
        <f>SUM(M29:M32)</f>
        <v>0</v>
      </c>
      <c r="N28" s="47">
        <f>SUM(N29:N32)</f>
        <v>0</v>
      </c>
      <c r="O28" s="281">
        <v>7626</v>
      </c>
      <c r="P28" s="302" t="s">
        <v>39</v>
      </c>
      <c r="Q28" s="279" t="s">
        <v>4198</v>
      </c>
    </row>
    <row r="29" spans="1:17" s="4" customFormat="1" x14ac:dyDescent="0.25">
      <c r="A29" s="292"/>
      <c r="B29" s="279"/>
      <c r="C29" s="300"/>
      <c r="D29" s="279"/>
      <c r="E29" s="279"/>
      <c r="F29" s="279"/>
      <c r="G29" s="171" t="s">
        <v>17</v>
      </c>
      <c r="H29" s="44">
        <f t="shared" ref="H29:H32" si="6">SUM(I29:N29)</f>
        <v>17.78</v>
      </c>
      <c r="I29" s="44">
        <v>0</v>
      </c>
      <c r="J29" s="53">
        <v>17.78</v>
      </c>
      <c r="K29" s="44">
        <v>0</v>
      </c>
      <c r="L29" s="44">
        <v>0</v>
      </c>
      <c r="M29" s="47">
        <v>0</v>
      </c>
      <c r="N29" s="44">
        <v>0</v>
      </c>
      <c r="O29" s="279"/>
      <c r="P29" s="303"/>
      <c r="Q29" s="280"/>
    </row>
    <row r="30" spans="1:17" s="4" customFormat="1" ht="36" x14ac:dyDescent="0.25">
      <c r="A30" s="292"/>
      <c r="B30" s="279"/>
      <c r="C30" s="300"/>
      <c r="D30" s="279"/>
      <c r="E30" s="279"/>
      <c r="F30" s="279"/>
      <c r="G30" s="171" t="s">
        <v>18</v>
      </c>
      <c r="H30" s="44">
        <f t="shared" si="6"/>
        <v>0.18</v>
      </c>
      <c r="I30" s="44">
        <v>0</v>
      </c>
      <c r="J30" s="53">
        <v>0.18</v>
      </c>
      <c r="K30" s="44">
        <v>0</v>
      </c>
      <c r="L30" s="44">
        <v>0</v>
      </c>
      <c r="M30" s="44">
        <v>0</v>
      </c>
      <c r="N30" s="47">
        <v>0</v>
      </c>
      <c r="O30" s="279"/>
      <c r="P30" s="303"/>
      <c r="Q30" s="280"/>
    </row>
    <row r="31" spans="1:17" s="4" customFormat="1" x14ac:dyDescent="0.25">
      <c r="A31" s="292"/>
      <c r="B31" s="279"/>
      <c r="C31" s="300"/>
      <c r="D31" s="279"/>
      <c r="E31" s="279"/>
      <c r="F31" s="279"/>
      <c r="G31" s="171" t="s">
        <v>19</v>
      </c>
      <c r="H31" s="44">
        <f t="shared" si="6"/>
        <v>0.01</v>
      </c>
      <c r="I31" s="44">
        <v>0</v>
      </c>
      <c r="J31" s="53">
        <v>0.01</v>
      </c>
      <c r="K31" s="44">
        <v>0</v>
      </c>
      <c r="L31" s="44">
        <v>0</v>
      </c>
      <c r="M31" s="47">
        <v>0</v>
      </c>
      <c r="N31" s="44">
        <v>0</v>
      </c>
      <c r="O31" s="279"/>
      <c r="P31" s="303"/>
      <c r="Q31" s="280"/>
    </row>
    <row r="32" spans="1:17" s="4" customFormat="1" ht="24" x14ac:dyDescent="0.25">
      <c r="A32" s="292"/>
      <c r="B32" s="279"/>
      <c r="C32" s="299"/>
      <c r="D32" s="301"/>
      <c r="E32" s="281"/>
      <c r="F32" s="301"/>
      <c r="G32" s="171" t="s">
        <v>20</v>
      </c>
      <c r="H32" s="44">
        <f t="shared" si="6"/>
        <v>2</v>
      </c>
      <c r="I32" s="44">
        <v>0</v>
      </c>
      <c r="J32" s="53">
        <v>2</v>
      </c>
      <c r="K32" s="44">
        <v>0</v>
      </c>
      <c r="L32" s="44">
        <v>0</v>
      </c>
      <c r="M32" s="117">
        <v>0</v>
      </c>
      <c r="N32" s="47">
        <v>0</v>
      </c>
      <c r="O32" s="281"/>
      <c r="P32" s="303"/>
      <c r="Q32" s="280"/>
    </row>
    <row r="33" spans="1:17" s="4" customFormat="1" ht="36" x14ac:dyDescent="0.25">
      <c r="A33" s="284" t="s">
        <v>40</v>
      </c>
      <c r="B33" s="281" t="s">
        <v>14</v>
      </c>
      <c r="C33" s="299" t="s">
        <v>36</v>
      </c>
      <c r="D33" s="281">
        <v>2027</v>
      </c>
      <c r="E33" s="281" t="s">
        <v>41</v>
      </c>
      <c r="F33" s="281" t="s">
        <v>38</v>
      </c>
      <c r="G33" s="171" t="s">
        <v>16</v>
      </c>
      <c r="H33" s="44">
        <f>SUM(H34:H37)</f>
        <v>103</v>
      </c>
      <c r="I33" s="44">
        <f t="shared" si="4"/>
        <v>0</v>
      </c>
      <c r="J33" s="44">
        <f>SUM(J34:J37)</f>
        <v>0</v>
      </c>
      <c r="K33" s="44">
        <f>SUM(K34:K37)</f>
        <v>103</v>
      </c>
      <c r="L33" s="44">
        <f>SUM(L34:L37)</f>
        <v>0</v>
      </c>
      <c r="M33" s="44">
        <f>SUM(M34:M37)</f>
        <v>0</v>
      </c>
      <c r="N33" s="95">
        <f>SUM(N34:N37)</f>
        <v>0</v>
      </c>
      <c r="O33" s="281">
        <v>7626</v>
      </c>
      <c r="P33" s="305" t="s">
        <v>39</v>
      </c>
      <c r="Q33" s="279" t="s">
        <v>4198</v>
      </c>
    </row>
    <row r="34" spans="1:17" s="4" customFormat="1" x14ac:dyDescent="0.25">
      <c r="A34" s="292"/>
      <c r="B34" s="279"/>
      <c r="C34" s="300"/>
      <c r="D34" s="279"/>
      <c r="E34" s="279"/>
      <c r="F34" s="279"/>
      <c r="G34" s="171" t="s">
        <v>17</v>
      </c>
      <c r="H34" s="44">
        <f t="shared" ref="H34:H37" si="7">SUM(I34:N34)</f>
        <v>91.72</v>
      </c>
      <c r="I34" s="44">
        <v>0</v>
      </c>
      <c r="J34" s="44">
        <v>0</v>
      </c>
      <c r="K34" s="44">
        <v>91.72</v>
      </c>
      <c r="L34" s="44">
        <v>0</v>
      </c>
      <c r="M34" s="44">
        <v>0</v>
      </c>
      <c r="N34" s="44">
        <v>0</v>
      </c>
      <c r="O34" s="279"/>
      <c r="P34" s="303"/>
      <c r="Q34" s="280"/>
    </row>
    <row r="35" spans="1:17" s="4" customFormat="1" ht="36" x14ac:dyDescent="0.25">
      <c r="A35" s="292"/>
      <c r="B35" s="279"/>
      <c r="C35" s="300"/>
      <c r="D35" s="279"/>
      <c r="E35" s="279"/>
      <c r="F35" s="279"/>
      <c r="G35" s="171" t="s">
        <v>18</v>
      </c>
      <c r="H35" s="44">
        <f t="shared" si="7"/>
        <v>0.93</v>
      </c>
      <c r="I35" s="44">
        <v>0</v>
      </c>
      <c r="J35" s="44">
        <v>0</v>
      </c>
      <c r="K35" s="44">
        <v>0.93</v>
      </c>
      <c r="L35" s="44">
        <v>0</v>
      </c>
      <c r="M35" s="44">
        <v>0</v>
      </c>
      <c r="N35" s="44">
        <v>0</v>
      </c>
      <c r="O35" s="279"/>
      <c r="P35" s="303"/>
      <c r="Q35" s="280"/>
    </row>
    <row r="36" spans="1:17" s="4" customFormat="1" x14ac:dyDescent="0.25">
      <c r="A36" s="292"/>
      <c r="B36" s="279"/>
      <c r="C36" s="300"/>
      <c r="D36" s="279"/>
      <c r="E36" s="279"/>
      <c r="F36" s="279"/>
      <c r="G36" s="171" t="s">
        <v>19</v>
      </c>
      <c r="H36" s="44">
        <f t="shared" si="7"/>
        <v>0.05</v>
      </c>
      <c r="I36" s="44">
        <v>0</v>
      </c>
      <c r="J36" s="44">
        <v>0</v>
      </c>
      <c r="K36" s="44">
        <v>0.05</v>
      </c>
      <c r="L36" s="44">
        <v>0</v>
      </c>
      <c r="M36" s="44">
        <v>0</v>
      </c>
      <c r="N36" s="44">
        <v>0</v>
      </c>
      <c r="O36" s="279"/>
      <c r="P36" s="303"/>
      <c r="Q36" s="280"/>
    </row>
    <row r="37" spans="1:17" s="4" customFormat="1" ht="24" x14ac:dyDescent="0.25">
      <c r="A37" s="292"/>
      <c r="B37" s="279"/>
      <c r="C37" s="304"/>
      <c r="D37" s="279"/>
      <c r="E37" s="301"/>
      <c r="F37" s="279"/>
      <c r="G37" s="171" t="s">
        <v>20</v>
      </c>
      <c r="H37" s="44">
        <f t="shared" si="7"/>
        <v>10.3</v>
      </c>
      <c r="I37" s="44">
        <v>0</v>
      </c>
      <c r="J37" s="44">
        <v>0</v>
      </c>
      <c r="K37" s="44">
        <v>10.3</v>
      </c>
      <c r="L37" s="44">
        <v>0</v>
      </c>
      <c r="M37" s="44">
        <v>0</v>
      </c>
      <c r="N37" s="44">
        <v>0</v>
      </c>
      <c r="O37" s="301"/>
      <c r="P37" s="303"/>
      <c r="Q37" s="280"/>
    </row>
    <row r="38" spans="1:17" s="4" customFormat="1" x14ac:dyDescent="0.25">
      <c r="A38" s="284" t="s">
        <v>42</v>
      </c>
      <c r="B38" s="281" t="s">
        <v>14</v>
      </c>
      <c r="C38" s="299" t="s">
        <v>36</v>
      </c>
      <c r="D38" s="281">
        <v>2026</v>
      </c>
      <c r="E38" s="281" t="s">
        <v>43</v>
      </c>
      <c r="F38" s="281" t="s">
        <v>38</v>
      </c>
      <c r="G38" s="172" t="s">
        <v>16</v>
      </c>
      <c r="H38" s="44">
        <f>SUM(H39:H42)</f>
        <v>116.25999999999999</v>
      </c>
      <c r="I38" s="44">
        <f t="shared" si="4"/>
        <v>0</v>
      </c>
      <c r="J38" s="44">
        <f>SUM(J39:J42)</f>
        <v>116.25999999999999</v>
      </c>
      <c r="K38" s="44">
        <f>SUM(K39:K42)</f>
        <v>0</v>
      </c>
      <c r="L38" s="44">
        <f>SUM(L39:L42)</f>
        <v>0</v>
      </c>
      <c r="M38" s="44">
        <f>SUM(M39:M42)</f>
        <v>0</v>
      </c>
      <c r="N38" s="44">
        <f>SUM(N39:N42)</f>
        <v>0</v>
      </c>
      <c r="O38" s="281">
        <v>7626</v>
      </c>
      <c r="P38" s="305" t="s">
        <v>39</v>
      </c>
      <c r="Q38" s="279" t="s">
        <v>4198</v>
      </c>
    </row>
    <row r="39" spans="1:17" s="4" customFormat="1" x14ac:dyDescent="0.25">
      <c r="A39" s="292"/>
      <c r="B39" s="279"/>
      <c r="C39" s="300"/>
      <c r="D39" s="279"/>
      <c r="E39" s="279"/>
      <c r="F39" s="279"/>
      <c r="G39" s="172" t="s">
        <v>17</v>
      </c>
      <c r="H39" s="44">
        <f t="shared" ref="H39:H42" si="8">SUM(I39:N39)</f>
        <v>103.52</v>
      </c>
      <c r="I39" s="44">
        <v>0</v>
      </c>
      <c r="J39" s="44">
        <v>103.52</v>
      </c>
      <c r="K39" s="44">
        <v>0</v>
      </c>
      <c r="L39" s="44">
        <v>0</v>
      </c>
      <c r="M39" s="44">
        <v>0</v>
      </c>
      <c r="N39" s="44">
        <v>0</v>
      </c>
      <c r="O39" s="279"/>
      <c r="P39" s="303"/>
      <c r="Q39" s="280"/>
    </row>
    <row r="40" spans="1:17" s="4" customFormat="1" x14ac:dyDescent="0.25">
      <c r="A40" s="292"/>
      <c r="B40" s="279"/>
      <c r="C40" s="300"/>
      <c r="D40" s="279"/>
      <c r="E40" s="279"/>
      <c r="F40" s="279"/>
      <c r="G40" s="172" t="s">
        <v>18</v>
      </c>
      <c r="H40" s="44">
        <f t="shared" si="8"/>
        <v>1.05</v>
      </c>
      <c r="I40" s="44">
        <v>0</v>
      </c>
      <c r="J40" s="44">
        <v>1.05</v>
      </c>
      <c r="K40" s="44">
        <v>0</v>
      </c>
      <c r="L40" s="44">
        <v>0</v>
      </c>
      <c r="M40" s="44">
        <v>0</v>
      </c>
      <c r="N40" s="44">
        <v>0</v>
      </c>
      <c r="O40" s="279"/>
      <c r="P40" s="303"/>
      <c r="Q40" s="280"/>
    </row>
    <row r="41" spans="1:17" s="4" customFormat="1" x14ac:dyDescent="0.25">
      <c r="A41" s="292"/>
      <c r="B41" s="279"/>
      <c r="C41" s="300"/>
      <c r="D41" s="279"/>
      <c r="E41" s="279"/>
      <c r="F41" s="279"/>
      <c r="G41" s="172" t="s">
        <v>19</v>
      </c>
      <c r="H41" s="44">
        <f t="shared" si="8"/>
        <v>0.06</v>
      </c>
      <c r="I41" s="44">
        <v>0</v>
      </c>
      <c r="J41" s="44">
        <v>0.06</v>
      </c>
      <c r="K41" s="44">
        <v>0</v>
      </c>
      <c r="L41" s="44">
        <v>0</v>
      </c>
      <c r="M41" s="44">
        <v>0</v>
      </c>
      <c r="N41" s="44">
        <v>0</v>
      </c>
      <c r="O41" s="279"/>
      <c r="P41" s="303"/>
      <c r="Q41" s="280"/>
    </row>
    <row r="42" spans="1:17" s="4" customFormat="1" x14ac:dyDescent="0.25">
      <c r="A42" s="292"/>
      <c r="B42" s="279"/>
      <c r="C42" s="304"/>
      <c r="D42" s="279"/>
      <c r="E42" s="301"/>
      <c r="F42" s="279"/>
      <c r="G42" s="172" t="s">
        <v>20</v>
      </c>
      <c r="H42" s="44">
        <f t="shared" si="8"/>
        <v>11.63</v>
      </c>
      <c r="I42" s="44">
        <v>0</v>
      </c>
      <c r="J42" s="44">
        <v>11.63</v>
      </c>
      <c r="K42" s="44">
        <v>0</v>
      </c>
      <c r="L42" s="44">
        <v>0</v>
      </c>
      <c r="M42" s="44">
        <v>0</v>
      </c>
      <c r="N42" s="44">
        <v>0</v>
      </c>
      <c r="O42" s="301"/>
      <c r="P42" s="303"/>
      <c r="Q42" s="280"/>
    </row>
    <row r="43" spans="1:17" s="4" customFormat="1" x14ac:dyDescent="0.25">
      <c r="A43" s="284" t="s">
        <v>44</v>
      </c>
      <c r="B43" s="281" t="s">
        <v>14</v>
      </c>
      <c r="C43" s="299" t="s">
        <v>36</v>
      </c>
      <c r="D43" s="281">
        <v>2026</v>
      </c>
      <c r="E43" s="281" t="s">
        <v>45</v>
      </c>
      <c r="F43" s="281" t="s">
        <v>38</v>
      </c>
      <c r="G43" s="172" t="s">
        <v>16</v>
      </c>
      <c r="H43" s="44">
        <f>SUM(H44:H47)</f>
        <v>100.46</v>
      </c>
      <c r="I43" s="44">
        <f t="shared" si="4"/>
        <v>0</v>
      </c>
      <c r="J43" s="44">
        <f>SUM(J44:J47)</f>
        <v>100.46</v>
      </c>
      <c r="K43" s="44">
        <f>SUM(K44:K47)</f>
        <v>0</v>
      </c>
      <c r="L43" s="44">
        <f>SUM(L44:L47)</f>
        <v>0</v>
      </c>
      <c r="M43" s="44">
        <f>SUM(M44:M47)</f>
        <v>0</v>
      </c>
      <c r="N43" s="44">
        <f>SUM(N44:N47)</f>
        <v>0</v>
      </c>
      <c r="O43" s="281">
        <v>7626</v>
      </c>
      <c r="P43" s="305" t="s">
        <v>39</v>
      </c>
      <c r="Q43" s="279" t="s">
        <v>4198</v>
      </c>
    </row>
    <row r="44" spans="1:17" s="4" customFormat="1" x14ac:dyDescent="0.25">
      <c r="A44" s="292"/>
      <c r="B44" s="279"/>
      <c r="C44" s="300"/>
      <c r="D44" s="279"/>
      <c r="E44" s="279"/>
      <c r="F44" s="279"/>
      <c r="G44" s="172" t="s">
        <v>17</v>
      </c>
      <c r="H44" s="44">
        <f t="shared" ref="H44:H47" si="9">SUM(I44:N44)</f>
        <v>89.46</v>
      </c>
      <c r="I44" s="44">
        <v>0</v>
      </c>
      <c r="J44" s="44">
        <v>89.46</v>
      </c>
      <c r="K44" s="44">
        <v>0</v>
      </c>
      <c r="L44" s="44">
        <v>0</v>
      </c>
      <c r="M44" s="44">
        <v>0</v>
      </c>
      <c r="N44" s="44">
        <v>0</v>
      </c>
      <c r="O44" s="279"/>
      <c r="P44" s="303"/>
      <c r="Q44" s="280"/>
    </row>
    <row r="45" spans="1:17" s="4" customFormat="1" x14ac:dyDescent="0.25">
      <c r="A45" s="292"/>
      <c r="B45" s="279"/>
      <c r="C45" s="300"/>
      <c r="D45" s="279"/>
      <c r="E45" s="279"/>
      <c r="F45" s="279"/>
      <c r="G45" s="172" t="s">
        <v>18</v>
      </c>
      <c r="H45" s="44">
        <f t="shared" si="9"/>
        <v>0.9</v>
      </c>
      <c r="I45" s="44">
        <v>0</v>
      </c>
      <c r="J45" s="44">
        <v>0.9</v>
      </c>
      <c r="K45" s="44">
        <v>0</v>
      </c>
      <c r="L45" s="44">
        <v>0</v>
      </c>
      <c r="M45" s="44">
        <v>0</v>
      </c>
      <c r="N45" s="44">
        <v>0</v>
      </c>
      <c r="O45" s="279"/>
      <c r="P45" s="303"/>
      <c r="Q45" s="280"/>
    </row>
    <row r="46" spans="1:17" s="4" customFormat="1" x14ac:dyDescent="0.25">
      <c r="A46" s="292"/>
      <c r="B46" s="279"/>
      <c r="C46" s="300"/>
      <c r="D46" s="279"/>
      <c r="E46" s="279"/>
      <c r="F46" s="279"/>
      <c r="G46" s="172" t="s">
        <v>19</v>
      </c>
      <c r="H46" s="44">
        <f t="shared" si="9"/>
        <v>0.05</v>
      </c>
      <c r="I46" s="44">
        <v>0</v>
      </c>
      <c r="J46" s="44">
        <v>0.05</v>
      </c>
      <c r="K46" s="44">
        <v>0</v>
      </c>
      <c r="L46" s="44">
        <v>0</v>
      </c>
      <c r="M46" s="44">
        <v>0</v>
      </c>
      <c r="N46" s="44">
        <v>0</v>
      </c>
      <c r="O46" s="279"/>
      <c r="P46" s="303"/>
      <c r="Q46" s="280"/>
    </row>
    <row r="47" spans="1:17" s="4" customFormat="1" x14ac:dyDescent="0.25">
      <c r="A47" s="292"/>
      <c r="B47" s="279"/>
      <c r="C47" s="299"/>
      <c r="D47" s="279"/>
      <c r="E47" s="281"/>
      <c r="F47" s="279"/>
      <c r="G47" s="172" t="s">
        <v>20</v>
      </c>
      <c r="H47" s="44">
        <f t="shared" si="9"/>
        <v>10.050000000000001</v>
      </c>
      <c r="I47" s="44">
        <v>0</v>
      </c>
      <c r="J47" s="44">
        <v>10.050000000000001</v>
      </c>
      <c r="K47" s="44">
        <v>0</v>
      </c>
      <c r="L47" s="44">
        <v>0</v>
      </c>
      <c r="M47" s="44">
        <v>0</v>
      </c>
      <c r="N47" s="47">
        <v>0</v>
      </c>
      <c r="O47" s="279"/>
      <c r="P47" s="303"/>
      <c r="Q47" s="280"/>
    </row>
    <row r="48" spans="1:17" s="4" customFormat="1" ht="36" x14ac:dyDescent="0.25">
      <c r="A48" s="284" t="s">
        <v>46</v>
      </c>
      <c r="B48" s="281" t="s">
        <v>14</v>
      </c>
      <c r="C48" s="299" t="s">
        <v>36</v>
      </c>
      <c r="D48" s="281">
        <v>2026</v>
      </c>
      <c r="E48" s="281" t="s">
        <v>47</v>
      </c>
      <c r="F48" s="281" t="s">
        <v>38</v>
      </c>
      <c r="G48" s="171" t="s">
        <v>48</v>
      </c>
      <c r="H48" s="44">
        <f>SUM(H49:H52)</f>
        <v>6.7933999999999992</v>
      </c>
      <c r="I48" s="44">
        <f t="shared" si="4"/>
        <v>0</v>
      </c>
      <c r="J48" s="44">
        <f>SUM(J49:J52)</f>
        <v>6.7933999999999992</v>
      </c>
      <c r="K48" s="44">
        <f>SUM(K49:K52)</f>
        <v>0</v>
      </c>
      <c r="L48" s="44">
        <f>SUM(L49:L52)</f>
        <v>0</v>
      </c>
      <c r="M48" s="95">
        <f>SUM(M49:M52)</f>
        <v>0</v>
      </c>
      <c r="N48" s="44">
        <v>0</v>
      </c>
      <c r="O48" s="281">
        <v>7626</v>
      </c>
      <c r="P48" s="305" t="s">
        <v>39</v>
      </c>
      <c r="Q48" s="279" t="s">
        <v>4198</v>
      </c>
    </row>
    <row r="49" spans="1:16383" s="4" customFormat="1" x14ac:dyDescent="0.25">
      <c r="A49" s="292"/>
      <c r="B49" s="279"/>
      <c r="C49" s="300"/>
      <c r="D49" s="279"/>
      <c r="E49" s="279"/>
      <c r="F49" s="279"/>
      <c r="G49" s="171" t="s">
        <v>49</v>
      </c>
      <c r="H49" s="44">
        <f t="shared" ref="H49:H52" si="10">SUM(I49:N49)</f>
        <v>6.05</v>
      </c>
      <c r="I49" s="44">
        <v>0</v>
      </c>
      <c r="J49" s="44">
        <v>6.05</v>
      </c>
      <c r="K49" s="44">
        <v>0</v>
      </c>
      <c r="L49" s="44">
        <v>0</v>
      </c>
      <c r="M49" s="44">
        <v>0</v>
      </c>
      <c r="N49" s="44">
        <v>0</v>
      </c>
      <c r="O49" s="279"/>
      <c r="P49" s="303"/>
      <c r="Q49" s="280"/>
    </row>
    <row r="50" spans="1:16383" s="4" customFormat="1" ht="36" x14ac:dyDescent="0.25">
      <c r="A50" s="292"/>
      <c r="B50" s="279"/>
      <c r="C50" s="300"/>
      <c r="D50" s="279"/>
      <c r="E50" s="279"/>
      <c r="F50" s="279"/>
      <c r="G50" s="171" t="s">
        <v>18</v>
      </c>
      <c r="H50" s="44">
        <f t="shared" si="10"/>
        <v>6.0228219999999603E-2</v>
      </c>
      <c r="I50" s="44">
        <v>0</v>
      </c>
      <c r="J50" s="44">
        <v>6.0228219999999603E-2</v>
      </c>
      <c r="K50" s="44">
        <v>0</v>
      </c>
      <c r="L50" s="44">
        <v>0</v>
      </c>
      <c r="M50" s="44">
        <v>0</v>
      </c>
      <c r="N50" s="44">
        <v>0</v>
      </c>
      <c r="O50" s="279"/>
      <c r="P50" s="303"/>
      <c r="Q50" s="280"/>
    </row>
    <row r="51" spans="1:16383" s="4" customFormat="1" x14ac:dyDescent="0.25">
      <c r="A51" s="292"/>
      <c r="B51" s="279"/>
      <c r="C51" s="300"/>
      <c r="D51" s="279"/>
      <c r="E51" s="279"/>
      <c r="F51" s="279"/>
      <c r="G51" s="171" t="s">
        <v>19</v>
      </c>
      <c r="H51" s="44">
        <f t="shared" si="10"/>
        <v>3.1717799999999999E-3</v>
      </c>
      <c r="I51" s="44">
        <v>0</v>
      </c>
      <c r="J51" s="44">
        <v>3.1717799999999999E-3</v>
      </c>
      <c r="K51" s="44">
        <v>0</v>
      </c>
      <c r="L51" s="44">
        <v>0</v>
      </c>
      <c r="M51" s="44">
        <v>0</v>
      </c>
      <c r="N51" s="44">
        <v>0</v>
      </c>
      <c r="O51" s="279"/>
      <c r="P51" s="303"/>
      <c r="Q51" s="280"/>
    </row>
    <row r="52" spans="1:16383" s="4" customFormat="1" ht="24" x14ac:dyDescent="0.25">
      <c r="A52" s="284"/>
      <c r="B52" s="281"/>
      <c r="C52" s="299"/>
      <c r="D52" s="281"/>
      <c r="E52" s="281"/>
      <c r="F52" s="281"/>
      <c r="G52" s="171" t="s">
        <v>20</v>
      </c>
      <c r="H52" s="47">
        <f t="shared" si="10"/>
        <v>0.68</v>
      </c>
      <c r="I52" s="44">
        <v>0</v>
      </c>
      <c r="J52" s="47">
        <v>0.68</v>
      </c>
      <c r="K52" s="44">
        <v>0</v>
      </c>
      <c r="L52" s="47">
        <v>0</v>
      </c>
      <c r="M52" s="44">
        <v>0</v>
      </c>
      <c r="N52" s="47">
        <v>0</v>
      </c>
      <c r="O52" s="279"/>
      <c r="P52" s="303"/>
      <c r="Q52" s="280"/>
    </row>
    <row r="53" spans="1:16383" s="4" customFormat="1" ht="36" x14ac:dyDescent="0.25">
      <c r="A53" s="306" t="s">
        <v>50</v>
      </c>
      <c r="B53" s="306"/>
      <c r="C53" s="306"/>
      <c r="D53" s="306"/>
      <c r="E53" s="306"/>
      <c r="F53" s="306"/>
      <c r="G53" s="173" t="s">
        <v>16</v>
      </c>
      <c r="H53" s="174">
        <f>SUM(H18,H23,H28,H33,H38,H43,H48)</f>
        <v>403.88339999999999</v>
      </c>
      <c r="I53" s="174">
        <f t="shared" ref="I53:N53" si="11">SUM(I18,I23,I28,I33,I38,I43,I48)</f>
        <v>0</v>
      </c>
      <c r="J53" s="174">
        <f t="shared" si="11"/>
        <v>300.88339999999999</v>
      </c>
      <c r="K53" s="174">
        <f t="shared" si="11"/>
        <v>103</v>
      </c>
      <c r="L53" s="174">
        <f t="shared" si="11"/>
        <v>0</v>
      </c>
      <c r="M53" s="174">
        <f t="shared" si="11"/>
        <v>0</v>
      </c>
      <c r="N53" s="174">
        <f t="shared" si="11"/>
        <v>0</v>
      </c>
      <c r="O53" s="307">
        <v>7626</v>
      </c>
      <c r="P53" s="310"/>
    </row>
    <row r="54" spans="1:16383" s="4" customFormat="1" ht="24" x14ac:dyDescent="0.25">
      <c r="A54" s="306"/>
      <c r="B54" s="306"/>
      <c r="C54" s="306"/>
      <c r="D54" s="306"/>
      <c r="E54" s="306"/>
      <c r="F54" s="306"/>
      <c r="G54" s="173" t="s">
        <v>17</v>
      </c>
      <c r="H54" s="174">
        <f t="shared" ref="H54:N57" si="12">SUM(H19,H24,H29,H34,H39,H44,H49)</f>
        <v>359.59199999999998</v>
      </c>
      <c r="I54" s="174">
        <f t="shared" si="12"/>
        <v>0</v>
      </c>
      <c r="J54" s="174">
        <f t="shared" si="12"/>
        <v>267.87200000000001</v>
      </c>
      <c r="K54" s="174">
        <f t="shared" si="12"/>
        <v>91.72</v>
      </c>
      <c r="L54" s="174">
        <f t="shared" si="12"/>
        <v>0</v>
      </c>
      <c r="M54" s="174">
        <f t="shared" si="12"/>
        <v>0</v>
      </c>
      <c r="N54" s="174">
        <f t="shared" si="12"/>
        <v>0</v>
      </c>
      <c r="O54" s="308"/>
      <c r="P54" s="310"/>
    </row>
    <row r="55" spans="1:16383" s="4" customFormat="1" ht="36" x14ac:dyDescent="0.25">
      <c r="A55" s="306"/>
      <c r="B55" s="306"/>
      <c r="C55" s="306"/>
      <c r="D55" s="306"/>
      <c r="E55" s="306"/>
      <c r="F55" s="306"/>
      <c r="G55" s="173" t="s">
        <v>18</v>
      </c>
      <c r="H55" s="174">
        <f t="shared" si="12"/>
        <v>3.5862282199999997</v>
      </c>
      <c r="I55" s="174">
        <f t="shared" si="12"/>
        <v>0</v>
      </c>
      <c r="J55" s="174">
        <f t="shared" si="12"/>
        <v>2.6562282199999996</v>
      </c>
      <c r="K55" s="174">
        <f t="shared" si="12"/>
        <v>0.93</v>
      </c>
      <c r="L55" s="174">
        <f t="shared" si="12"/>
        <v>0</v>
      </c>
      <c r="M55" s="174">
        <f t="shared" si="12"/>
        <v>0</v>
      </c>
      <c r="N55" s="174">
        <f t="shared" si="12"/>
        <v>0</v>
      </c>
      <c r="O55" s="308"/>
      <c r="P55" s="310"/>
    </row>
    <row r="56" spans="1:16383" s="4" customFormat="1" x14ac:dyDescent="0.25">
      <c r="A56" s="306"/>
      <c r="B56" s="306"/>
      <c r="C56" s="306"/>
      <c r="D56" s="306"/>
      <c r="E56" s="306"/>
      <c r="F56" s="306"/>
      <c r="G56" s="173" t="s">
        <v>19</v>
      </c>
      <c r="H56" s="174">
        <f t="shared" si="12"/>
        <v>0.30317178</v>
      </c>
      <c r="I56" s="174">
        <f t="shared" si="12"/>
        <v>0</v>
      </c>
      <c r="J56" s="174">
        <f t="shared" si="12"/>
        <v>0.25317178000000001</v>
      </c>
      <c r="K56" s="174">
        <f t="shared" si="12"/>
        <v>0.05</v>
      </c>
      <c r="L56" s="174">
        <f t="shared" si="12"/>
        <v>0</v>
      </c>
      <c r="M56" s="174">
        <f t="shared" si="12"/>
        <v>0</v>
      </c>
      <c r="N56" s="174">
        <f t="shared" si="12"/>
        <v>0</v>
      </c>
      <c r="O56" s="308"/>
      <c r="P56" s="310"/>
    </row>
    <row r="57" spans="1:16383" s="4" customFormat="1" ht="24" x14ac:dyDescent="0.25">
      <c r="A57" s="306"/>
      <c r="B57" s="306"/>
      <c r="C57" s="306"/>
      <c r="D57" s="306"/>
      <c r="E57" s="306"/>
      <c r="F57" s="306"/>
      <c r="G57" s="173" t="s">
        <v>20</v>
      </c>
      <c r="H57" s="174">
        <f t="shared" si="12"/>
        <v>40.396000000000008</v>
      </c>
      <c r="I57" s="174">
        <f t="shared" si="12"/>
        <v>0</v>
      </c>
      <c r="J57" s="174">
        <f t="shared" si="12"/>
        <v>30.096</v>
      </c>
      <c r="K57" s="174">
        <f t="shared" si="12"/>
        <v>10.3</v>
      </c>
      <c r="L57" s="174">
        <f t="shared" si="12"/>
        <v>0</v>
      </c>
      <c r="M57" s="174">
        <f t="shared" si="12"/>
        <v>0</v>
      </c>
      <c r="N57" s="174">
        <f t="shared" si="12"/>
        <v>0</v>
      </c>
      <c r="O57" s="309"/>
      <c r="P57" s="310"/>
    </row>
    <row r="59" spans="1:16383" s="4" customFormat="1" ht="48" customHeight="1" x14ac:dyDescent="0.25">
      <c r="A59" s="13"/>
      <c r="B59" s="12"/>
      <c r="C59" s="13"/>
      <c r="D59" s="12"/>
      <c r="E59" s="12"/>
      <c r="F59" s="12"/>
      <c r="G59" s="14"/>
      <c r="H59" s="15"/>
      <c r="I59" s="15"/>
      <c r="J59" s="15"/>
      <c r="K59" s="15"/>
      <c r="L59" s="15"/>
      <c r="M59" s="15"/>
      <c r="N59" s="15"/>
      <c r="O59" s="16"/>
      <c r="P59" s="13"/>
      <c r="Q59" s="17"/>
      <c r="R59" s="18"/>
      <c r="S59" s="18"/>
      <c r="T59" s="18"/>
      <c r="U59" s="18"/>
      <c r="V59" s="19"/>
      <c r="W59" s="20"/>
      <c r="X59" s="20"/>
      <c r="Y59" s="20"/>
      <c r="Z59" s="20"/>
      <c r="AA59" s="20"/>
      <c r="AB59" s="20"/>
      <c r="AC59" s="20"/>
      <c r="AD59" s="21"/>
      <c r="AE59" s="17"/>
      <c r="AF59" s="17"/>
      <c r="AG59" s="18"/>
      <c r="AH59" s="17"/>
      <c r="AI59" s="18"/>
      <c r="AJ59" s="18"/>
      <c r="AK59" s="18"/>
      <c r="AL59" s="19"/>
      <c r="AM59" s="20"/>
      <c r="AN59" s="20"/>
      <c r="AO59" s="20"/>
      <c r="AP59" s="20"/>
      <c r="AQ59" s="20"/>
      <c r="AR59" s="20"/>
      <c r="AS59" s="20"/>
      <c r="AT59" s="21"/>
      <c r="AU59" s="17"/>
      <c r="AV59" s="17"/>
      <c r="AW59" s="18"/>
      <c r="AX59" s="17"/>
      <c r="AY59" s="18"/>
      <c r="AZ59" s="18"/>
      <c r="BA59" s="18"/>
      <c r="BB59" s="19"/>
      <c r="BC59" s="20"/>
      <c r="BD59" s="20"/>
      <c r="BE59" s="20"/>
      <c r="BF59" s="20"/>
      <c r="BG59" s="20"/>
      <c r="BH59" s="20"/>
      <c r="BI59" s="20"/>
      <c r="BJ59" s="21"/>
      <c r="BK59" s="17"/>
      <c r="BL59" s="17"/>
      <c r="BM59" s="18"/>
      <c r="BN59" s="17"/>
      <c r="BO59" s="18"/>
      <c r="BP59" s="18"/>
      <c r="BQ59" s="18"/>
      <c r="BR59" s="19"/>
      <c r="BS59" s="20"/>
      <c r="BT59" s="20"/>
      <c r="BU59" s="20"/>
      <c r="BV59" s="20"/>
      <c r="BW59" s="20"/>
      <c r="BX59" s="20"/>
      <c r="BY59" s="20"/>
      <c r="BZ59" s="21"/>
      <c r="CA59" s="17"/>
      <c r="CB59" s="17"/>
      <c r="CC59" s="18"/>
      <c r="CD59" s="17"/>
      <c r="CE59" s="18"/>
      <c r="CF59" s="18"/>
      <c r="CG59" s="18"/>
      <c r="CH59" s="19"/>
      <c r="CI59" s="20"/>
      <c r="CJ59" s="20"/>
      <c r="CK59" s="20"/>
      <c r="CL59" s="20"/>
      <c r="CM59" s="20"/>
      <c r="CN59" s="20"/>
      <c r="CO59" s="20"/>
      <c r="CP59" s="21"/>
      <c r="CQ59" s="17"/>
      <c r="CR59" s="17"/>
      <c r="CS59" s="18"/>
      <c r="CT59" s="17"/>
      <c r="CU59" s="18"/>
      <c r="CV59" s="18"/>
      <c r="CW59" s="18"/>
      <c r="CX59" s="19"/>
      <c r="CY59" s="20"/>
      <c r="CZ59" s="20"/>
      <c r="DA59" s="20"/>
      <c r="DB59" s="20"/>
      <c r="DC59" s="20"/>
      <c r="DD59" s="20"/>
      <c r="DE59" s="20"/>
      <c r="DF59" s="311"/>
      <c r="DG59" s="312"/>
      <c r="DH59" s="312"/>
      <c r="DI59" s="313"/>
      <c r="DJ59" s="312"/>
      <c r="DK59" s="313"/>
      <c r="DL59" s="313"/>
      <c r="DM59" s="313"/>
      <c r="DN59" s="19"/>
      <c r="DO59" s="20"/>
      <c r="DP59" s="20"/>
      <c r="DQ59" s="20"/>
      <c r="DR59" s="20"/>
      <c r="DS59" s="20"/>
      <c r="DT59" s="20"/>
      <c r="DU59" s="20"/>
      <c r="DV59" s="311"/>
      <c r="DW59" s="312"/>
      <c r="DX59" s="312"/>
      <c r="DY59" s="313"/>
      <c r="DZ59" s="312"/>
      <c r="EA59" s="313"/>
      <c r="EB59" s="313"/>
      <c r="EC59" s="313"/>
      <c r="ED59" s="19"/>
      <c r="EE59" s="20"/>
      <c r="EF59" s="20"/>
      <c r="EG59" s="20"/>
      <c r="EH59" s="20"/>
      <c r="EI59" s="20"/>
      <c r="EJ59" s="20"/>
      <c r="EK59" s="20"/>
      <c r="EL59" s="311"/>
      <c r="EM59" s="312"/>
      <c r="EN59" s="312"/>
      <c r="EO59" s="313"/>
      <c r="EP59" s="312"/>
      <c r="EQ59" s="313"/>
      <c r="ER59" s="313"/>
      <c r="ES59" s="313"/>
      <c r="ET59" s="19"/>
      <c r="EU59" s="20"/>
      <c r="EV59" s="20"/>
      <c r="EW59" s="20"/>
      <c r="EX59" s="20"/>
      <c r="EY59" s="20"/>
      <c r="EZ59" s="20"/>
      <c r="FA59" s="20"/>
      <c r="FB59" s="311"/>
      <c r="FC59" s="312"/>
      <c r="FD59" s="312"/>
      <c r="FE59" s="313"/>
      <c r="FF59" s="312"/>
      <c r="FG59" s="313"/>
      <c r="FH59" s="313"/>
      <c r="FI59" s="313"/>
      <c r="FJ59" s="19"/>
      <c r="FK59" s="20"/>
      <c r="FL59" s="20"/>
      <c r="FM59" s="20"/>
      <c r="FN59" s="20"/>
      <c r="FO59" s="20"/>
      <c r="FP59" s="20"/>
      <c r="FQ59" s="20"/>
      <c r="FR59" s="311"/>
      <c r="FS59" s="312"/>
      <c r="FT59" s="312"/>
      <c r="FU59" s="313"/>
      <c r="FV59" s="312"/>
      <c r="FW59" s="313"/>
      <c r="FX59" s="313"/>
      <c r="FY59" s="313"/>
      <c r="FZ59" s="19"/>
      <c r="GA59" s="20"/>
      <c r="GB59" s="20"/>
      <c r="GC59" s="20"/>
      <c r="GD59" s="20"/>
      <c r="GE59" s="20"/>
      <c r="GF59" s="20"/>
      <c r="GG59" s="20"/>
      <c r="GH59" s="311"/>
      <c r="GI59" s="312"/>
      <c r="GJ59" s="312"/>
      <c r="GK59" s="313"/>
      <c r="GL59" s="312"/>
      <c r="GM59" s="313"/>
      <c r="GN59" s="313"/>
      <c r="GO59" s="313"/>
      <c r="GP59" s="19"/>
      <c r="GQ59" s="20"/>
      <c r="GR59" s="20"/>
      <c r="GS59" s="20"/>
      <c r="GT59" s="20"/>
      <c r="GU59" s="20"/>
      <c r="GV59" s="20"/>
      <c r="GW59" s="20"/>
      <c r="GX59" s="311"/>
      <c r="GY59" s="312"/>
      <c r="GZ59" s="312"/>
      <c r="HA59" s="313"/>
      <c r="HB59" s="312"/>
      <c r="HC59" s="313"/>
      <c r="HD59" s="313"/>
      <c r="HE59" s="313"/>
      <c r="HF59" s="19"/>
      <c r="HG59" s="20"/>
      <c r="HH59" s="20"/>
      <c r="HI59" s="20"/>
      <c r="HJ59" s="20"/>
      <c r="HK59" s="20"/>
      <c r="HL59" s="20"/>
      <c r="HM59" s="20"/>
      <c r="HN59" s="311"/>
      <c r="HO59" s="312"/>
      <c r="HP59" s="312"/>
      <c r="HQ59" s="313"/>
      <c r="HR59" s="312"/>
      <c r="HS59" s="313"/>
      <c r="HT59" s="313"/>
      <c r="HU59" s="313"/>
      <c r="HV59" s="19"/>
      <c r="HW59" s="20"/>
      <c r="HX59" s="20"/>
      <c r="HY59" s="20"/>
      <c r="HZ59" s="20"/>
      <c r="IA59" s="20"/>
      <c r="IB59" s="20"/>
      <c r="IC59" s="20"/>
      <c r="ID59" s="311"/>
      <c r="IE59" s="312"/>
      <c r="IF59" s="312"/>
      <c r="IG59" s="313"/>
      <c r="IH59" s="312"/>
      <c r="II59" s="313"/>
      <c r="IJ59" s="313"/>
      <c r="IK59" s="313"/>
      <c r="IL59" s="19"/>
      <c r="IM59" s="20"/>
      <c r="IN59" s="20"/>
      <c r="IO59" s="20"/>
      <c r="IP59" s="20"/>
      <c r="IQ59" s="20"/>
      <c r="IR59" s="20"/>
      <c r="IS59" s="20"/>
      <c r="IT59" s="311"/>
      <c r="IU59" s="312"/>
      <c r="IV59" s="312"/>
      <c r="IW59" s="313"/>
      <c r="IX59" s="312"/>
      <c r="IY59" s="313"/>
      <c r="IZ59" s="313"/>
      <c r="JA59" s="313"/>
      <c r="JB59" s="19"/>
      <c r="JC59" s="20"/>
      <c r="JD59" s="20"/>
      <c r="JE59" s="20"/>
      <c r="JF59" s="20"/>
      <c r="JG59" s="20"/>
      <c r="JH59" s="20"/>
      <c r="JI59" s="20"/>
      <c r="JJ59" s="311"/>
      <c r="JK59" s="312"/>
      <c r="JL59" s="312"/>
      <c r="JM59" s="313"/>
      <c r="JN59" s="312"/>
      <c r="JO59" s="313"/>
      <c r="JP59" s="313"/>
      <c r="JQ59" s="313"/>
      <c r="JR59" s="19"/>
      <c r="JS59" s="20"/>
      <c r="JT59" s="20"/>
      <c r="JU59" s="20"/>
      <c r="JV59" s="20"/>
      <c r="JW59" s="20"/>
      <c r="JX59" s="20"/>
      <c r="JY59" s="20"/>
      <c r="JZ59" s="311"/>
      <c r="KA59" s="312"/>
      <c r="KB59" s="312"/>
      <c r="KC59" s="313"/>
      <c r="KD59" s="312"/>
      <c r="KE59" s="313"/>
      <c r="KF59" s="313"/>
      <c r="KG59" s="313"/>
      <c r="KH59" s="19"/>
      <c r="KI59" s="20"/>
      <c r="KJ59" s="20"/>
      <c r="KK59" s="20"/>
      <c r="KL59" s="20"/>
      <c r="KM59" s="20"/>
      <c r="KN59" s="20"/>
      <c r="KO59" s="20"/>
      <c r="KP59" s="311"/>
      <c r="KQ59" s="312"/>
      <c r="KR59" s="312"/>
      <c r="KS59" s="313"/>
      <c r="KT59" s="312"/>
      <c r="KU59" s="313"/>
      <c r="KV59" s="313"/>
      <c r="KW59" s="313"/>
      <c r="KX59" s="19"/>
      <c r="KY59" s="20"/>
      <c r="KZ59" s="20"/>
      <c r="LA59" s="20"/>
      <c r="LB59" s="20"/>
      <c r="LC59" s="20"/>
      <c r="LD59" s="20"/>
      <c r="LE59" s="20"/>
      <c r="LF59" s="311"/>
      <c r="LG59" s="312"/>
      <c r="LH59" s="312"/>
      <c r="LI59" s="313"/>
      <c r="LJ59" s="312"/>
      <c r="LK59" s="313"/>
      <c r="LL59" s="313"/>
      <c r="LM59" s="313"/>
      <c r="LN59" s="19"/>
      <c r="LO59" s="20"/>
      <c r="LP59" s="20"/>
      <c r="LQ59" s="20"/>
      <c r="LR59" s="20"/>
      <c r="LS59" s="20"/>
      <c r="LT59" s="20"/>
      <c r="LU59" s="20"/>
      <c r="LV59" s="311"/>
      <c r="LW59" s="312"/>
      <c r="LX59" s="312"/>
      <c r="LY59" s="313"/>
      <c r="LZ59" s="312"/>
      <c r="MA59" s="313"/>
      <c r="MB59" s="313"/>
      <c r="MC59" s="313"/>
      <c r="MD59" s="19"/>
      <c r="ME59" s="20"/>
      <c r="MF59" s="20"/>
      <c r="MG59" s="20"/>
      <c r="MH59" s="20"/>
      <c r="MI59" s="20"/>
      <c r="MJ59" s="20"/>
      <c r="MK59" s="20"/>
      <c r="ML59" s="311"/>
      <c r="MM59" s="312"/>
      <c r="MN59" s="312"/>
      <c r="MO59" s="313"/>
      <c r="MP59" s="312"/>
      <c r="MQ59" s="313"/>
      <c r="MR59" s="313"/>
      <c r="MS59" s="313"/>
      <c r="MT59" s="19"/>
      <c r="MU59" s="20"/>
      <c r="MV59" s="20"/>
      <c r="MW59" s="20"/>
      <c r="MX59" s="20"/>
      <c r="MY59" s="20"/>
      <c r="MZ59" s="20"/>
      <c r="NA59" s="20"/>
      <c r="NB59" s="311"/>
      <c r="NC59" s="312"/>
      <c r="ND59" s="312"/>
      <c r="NE59" s="313"/>
      <c r="NF59" s="312"/>
      <c r="NG59" s="313"/>
      <c r="NH59" s="313"/>
      <c r="NI59" s="313"/>
      <c r="NJ59" s="19"/>
      <c r="NK59" s="20"/>
      <c r="NL59" s="20"/>
      <c r="NM59" s="20"/>
      <c r="NN59" s="20"/>
      <c r="NO59" s="20"/>
      <c r="NP59" s="20"/>
      <c r="NQ59" s="20"/>
      <c r="NR59" s="311"/>
      <c r="NS59" s="312"/>
      <c r="NT59" s="312"/>
      <c r="NU59" s="313"/>
      <c r="NV59" s="312"/>
      <c r="NW59" s="313"/>
      <c r="NX59" s="313"/>
      <c r="NY59" s="313"/>
      <c r="NZ59" s="19"/>
      <c r="OA59" s="20"/>
      <c r="OB59" s="20"/>
      <c r="OC59" s="20"/>
      <c r="OD59" s="20"/>
      <c r="OE59" s="20"/>
      <c r="OF59" s="20"/>
      <c r="OG59" s="20"/>
      <c r="OH59" s="311"/>
      <c r="OI59" s="312"/>
      <c r="OJ59" s="312"/>
      <c r="OK59" s="313"/>
      <c r="OL59" s="312"/>
      <c r="OM59" s="313"/>
      <c r="ON59" s="313"/>
      <c r="OO59" s="313"/>
      <c r="OP59" s="19"/>
      <c r="OQ59" s="20"/>
      <c r="OR59" s="20"/>
      <c r="OS59" s="20"/>
      <c r="OT59" s="20"/>
      <c r="OU59" s="20"/>
      <c r="OV59" s="20"/>
      <c r="OW59" s="20"/>
      <c r="OX59" s="311"/>
      <c r="OY59" s="312"/>
      <c r="OZ59" s="312"/>
      <c r="PA59" s="313"/>
      <c r="PB59" s="312"/>
      <c r="PC59" s="313"/>
      <c r="PD59" s="313"/>
      <c r="PE59" s="313"/>
      <c r="PF59" s="19"/>
      <c r="PG59" s="20"/>
      <c r="PH59" s="20"/>
      <c r="PI59" s="20"/>
      <c r="PJ59" s="20"/>
      <c r="PK59" s="20"/>
      <c r="PL59" s="20"/>
      <c r="PM59" s="20"/>
      <c r="PN59" s="311"/>
      <c r="PO59" s="312"/>
      <c r="PP59" s="312"/>
      <c r="PQ59" s="313"/>
      <c r="PR59" s="312"/>
      <c r="PS59" s="313"/>
      <c r="PT59" s="313"/>
      <c r="PU59" s="313"/>
      <c r="PV59" s="19"/>
      <c r="PW59" s="20"/>
      <c r="PX59" s="20"/>
      <c r="PY59" s="20"/>
      <c r="PZ59" s="20"/>
      <c r="QA59" s="20"/>
      <c r="QB59" s="20"/>
      <c r="QC59" s="20"/>
      <c r="QD59" s="311"/>
      <c r="QE59" s="312"/>
      <c r="QF59" s="312"/>
      <c r="QG59" s="313"/>
      <c r="QH59" s="312"/>
      <c r="QI59" s="313"/>
      <c r="QJ59" s="313"/>
      <c r="QK59" s="313"/>
      <c r="QL59" s="19"/>
      <c r="QM59" s="20"/>
      <c r="QN59" s="20"/>
      <c r="QO59" s="20"/>
      <c r="QP59" s="20"/>
      <c r="QQ59" s="20"/>
      <c r="QR59" s="20"/>
      <c r="QS59" s="20"/>
      <c r="QT59" s="311"/>
      <c r="QU59" s="312"/>
      <c r="QV59" s="312"/>
      <c r="QW59" s="313"/>
      <c r="QX59" s="312"/>
      <c r="QY59" s="313"/>
      <c r="QZ59" s="313"/>
      <c r="RA59" s="313"/>
      <c r="RB59" s="19"/>
      <c r="RC59" s="20"/>
      <c r="RD59" s="20"/>
      <c r="RE59" s="20"/>
      <c r="RF59" s="20"/>
      <c r="RG59" s="20"/>
      <c r="RH59" s="20"/>
      <c r="RI59" s="20"/>
      <c r="RJ59" s="311"/>
      <c r="RK59" s="312"/>
      <c r="RL59" s="312"/>
      <c r="RM59" s="313"/>
      <c r="RN59" s="312"/>
      <c r="RO59" s="313"/>
      <c r="RP59" s="313"/>
      <c r="RQ59" s="313"/>
      <c r="RR59" s="19"/>
      <c r="RS59" s="20"/>
      <c r="RT59" s="20"/>
      <c r="RU59" s="20"/>
      <c r="RV59" s="20"/>
      <c r="RW59" s="20"/>
      <c r="RX59" s="20"/>
      <c r="RY59" s="20"/>
      <c r="RZ59" s="311"/>
      <c r="SA59" s="312"/>
      <c r="SB59" s="312"/>
      <c r="SC59" s="313"/>
      <c r="SD59" s="312"/>
      <c r="SE59" s="313"/>
      <c r="SF59" s="313"/>
      <c r="SG59" s="313"/>
      <c r="SH59" s="19"/>
      <c r="SI59" s="20"/>
      <c r="SJ59" s="20"/>
      <c r="SK59" s="20"/>
      <c r="SL59" s="20"/>
      <c r="SM59" s="20"/>
      <c r="SN59" s="20"/>
      <c r="SO59" s="20"/>
      <c r="SP59" s="311"/>
      <c r="SQ59" s="312"/>
      <c r="SR59" s="312"/>
      <c r="SS59" s="313"/>
      <c r="ST59" s="312"/>
      <c r="SU59" s="313"/>
      <c r="SV59" s="313"/>
      <c r="SW59" s="313"/>
      <c r="SX59" s="19"/>
      <c r="SY59" s="20"/>
      <c r="SZ59" s="20"/>
      <c r="TA59" s="20"/>
      <c r="TB59" s="20"/>
      <c r="TC59" s="20"/>
      <c r="TD59" s="20"/>
      <c r="TE59" s="20"/>
      <c r="TF59" s="311"/>
      <c r="TG59" s="312"/>
      <c r="TH59" s="312"/>
      <c r="TI59" s="313"/>
      <c r="TJ59" s="312"/>
      <c r="TK59" s="313"/>
      <c r="TL59" s="313"/>
      <c r="TM59" s="313"/>
      <c r="TN59" s="19"/>
      <c r="TO59" s="20"/>
      <c r="TP59" s="20"/>
      <c r="TQ59" s="20"/>
      <c r="TR59" s="20"/>
      <c r="TS59" s="20"/>
      <c r="TT59" s="20"/>
      <c r="TU59" s="20"/>
      <c r="TV59" s="311"/>
      <c r="TW59" s="312"/>
      <c r="TX59" s="312"/>
      <c r="TY59" s="313"/>
      <c r="TZ59" s="312"/>
      <c r="UA59" s="313"/>
      <c r="UB59" s="313"/>
      <c r="UC59" s="313"/>
      <c r="UD59" s="19"/>
      <c r="UE59" s="20"/>
      <c r="UF59" s="20"/>
      <c r="UG59" s="20"/>
      <c r="UH59" s="20"/>
      <c r="UI59" s="20"/>
      <c r="UJ59" s="20"/>
      <c r="UK59" s="20"/>
      <c r="UL59" s="311"/>
      <c r="UM59" s="312"/>
      <c r="UN59" s="312"/>
      <c r="UO59" s="313"/>
      <c r="UP59" s="312"/>
      <c r="UQ59" s="313"/>
      <c r="UR59" s="313"/>
      <c r="US59" s="313"/>
      <c r="UT59" s="19"/>
      <c r="UU59" s="20"/>
      <c r="UV59" s="20"/>
      <c r="UW59" s="20"/>
      <c r="UX59" s="20"/>
      <c r="UY59" s="20"/>
      <c r="UZ59" s="20"/>
      <c r="VA59" s="20"/>
      <c r="VB59" s="311"/>
      <c r="VC59" s="312"/>
      <c r="VD59" s="312"/>
      <c r="VE59" s="313"/>
      <c r="VF59" s="312"/>
      <c r="VG59" s="313"/>
      <c r="VH59" s="313"/>
      <c r="VI59" s="313"/>
      <c r="VJ59" s="19"/>
      <c r="VK59" s="20"/>
      <c r="VL59" s="20"/>
      <c r="VM59" s="20"/>
      <c r="VN59" s="20"/>
      <c r="VO59" s="20"/>
      <c r="VP59" s="20"/>
      <c r="VQ59" s="20"/>
      <c r="VR59" s="311"/>
      <c r="VS59" s="312"/>
      <c r="VT59" s="312"/>
      <c r="VU59" s="313"/>
      <c r="VV59" s="312"/>
      <c r="VW59" s="313"/>
      <c r="VX59" s="313"/>
      <c r="VY59" s="313"/>
      <c r="VZ59" s="19"/>
      <c r="WA59" s="20"/>
      <c r="WB59" s="20"/>
      <c r="WC59" s="20"/>
      <c r="WD59" s="20"/>
      <c r="WE59" s="20"/>
      <c r="WF59" s="20"/>
      <c r="WG59" s="20"/>
      <c r="WH59" s="311"/>
      <c r="WI59" s="312"/>
      <c r="WJ59" s="312"/>
      <c r="WK59" s="313"/>
      <c r="WL59" s="312"/>
      <c r="WM59" s="313"/>
      <c r="WN59" s="313"/>
      <c r="WO59" s="313"/>
      <c r="WP59" s="19"/>
      <c r="WQ59" s="20"/>
      <c r="WR59" s="20"/>
      <c r="WS59" s="20"/>
      <c r="WT59" s="20"/>
      <c r="WU59" s="20"/>
      <c r="WV59" s="20"/>
      <c r="WW59" s="20"/>
      <c r="WX59" s="311"/>
      <c r="WY59" s="312"/>
      <c r="WZ59" s="312"/>
      <c r="XA59" s="313"/>
      <c r="XB59" s="312"/>
      <c r="XC59" s="313"/>
      <c r="XD59" s="313"/>
      <c r="XE59" s="313"/>
      <c r="XF59" s="19"/>
      <c r="XG59" s="20"/>
      <c r="XH59" s="20"/>
      <c r="XI59" s="20"/>
      <c r="XJ59" s="20"/>
      <c r="XK59" s="20"/>
      <c r="XL59" s="20"/>
      <c r="XM59" s="20"/>
      <c r="XN59" s="311"/>
      <c r="XO59" s="312"/>
      <c r="XP59" s="312"/>
      <c r="XQ59" s="313"/>
      <c r="XR59" s="312"/>
      <c r="XS59" s="313"/>
      <c r="XT59" s="313"/>
      <c r="XU59" s="313"/>
      <c r="XV59" s="19"/>
      <c r="XW59" s="20"/>
      <c r="XX59" s="20"/>
      <c r="XY59" s="20"/>
      <c r="XZ59" s="20"/>
      <c r="YA59" s="20"/>
      <c r="YB59" s="20"/>
      <c r="YC59" s="20"/>
      <c r="YD59" s="311"/>
      <c r="YE59" s="312"/>
      <c r="YF59" s="312"/>
      <c r="YG59" s="313"/>
      <c r="YH59" s="312"/>
      <c r="YI59" s="313"/>
      <c r="YJ59" s="313"/>
      <c r="YK59" s="313"/>
      <c r="YL59" s="19"/>
      <c r="YM59" s="20"/>
      <c r="YN59" s="20"/>
      <c r="YO59" s="20"/>
      <c r="YP59" s="20"/>
      <c r="YQ59" s="20"/>
      <c r="YR59" s="20"/>
      <c r="YS59" s="20"/>
      <c r="YT59" s="311"/>
      <c r="YU59" s="312"/>
      <c r="YV59" s="312"/>
      <c r="YW59" s="313"/>
      <c r="YX59" s="312"/>
      <c r="YY59" s="313"/>
      <c r="YZ59" s="313"/>
      <c r="ZA59" s="313"/>
      <c r="ZB59" s="19"/>
      <c r="ZC59" s="20"/>
      <c r="ZD59" s="20"/>
      <c r="ZE59" s="20"/>
      <c r="ZF59" s="20"/>
      <c r="ZG59" s="20"/>
      <c r="ZH59" s="20"/>
      <c r="ZI59" s="20"/>
      <c r="ZJ59" s="311"/>
      <c r="ZK59" s="312"/>
      <c r="ZL59" s="312"/>
      <c r="ZM59" s="313"/>
      <c r="ZN59" s="312"/>
      <c r="ZO59" s="313"/>
      <c r="ZP59" s="313"/>
      <c r="ZQ59" s="313"/>
      <c r="ZR59" s="19"/>
      <c r="ZS59" s="20"/>
      <c r="ZT59" s="20"/>
      <c r="ZU59" s="20"/>
      <c r="ZV59" s="20"/>
      <c r="ZW59" s="20"/>
      <c r="ZX59" s="20"/>
      <c r="ZY59" s="20"/>
      <c r="ZZ59" s="311"/>
      <c r="AAA59" s="312"/>
      <c r="AAB59" s="312"/>
      <c r="AAC59" s="313"/>
      <c r="AAD59" s="312"/>
      <c r="AAE59" s="313"/>
      <c r="AAF59" s="313"/>
      <c r="AAG59" s="313"/>
      <c r="AAH59" s="19"/>
      <c r="AAI59" s="20"/>
      <c r="AAJ59" s="20"/>
      <c r="AAK59" s="20"/>
      <c r="AAL59" s="20"/>
      <c r="AAM59" s="20"/>
      <c r="AAN59" s="20"/>
      <c r="AAO59" s="20"/>
      <c r="AAP59" s="311"/>
      <c r="AAQ59" s="312"/>
      <c r="AAR59" s="312"/>
      <c r="AAS59" s="313"/>
      <c r="AAT59" s="312"/>
      <c r="AAU59" s="313"/>
      <c r="AAV59" s="313"/>
      <c r="AAW59" s="313"/>
      <c r="AAX59" s="19"/>
      <c r="AAY59" s="20"/>
      <c r="AAZ59" s="20"/>
      <c r="ABA59" s="20"/>
      <c r="ABB59" s="20"/>
      <c r="ABC59" s="20"/>
      <c r="ABD59" s="20"/>
      <c r="ABE59" s="20"/>
      <c r="ABF59" s="311"/>
      <c r="ABG59" s="312"/>
      <c r="ABH59" s="312"/>
      <c r="ABI59" s="313"/>
      <c r="ABJ59" s="312"/>
      <c r="ABK59" s="313"/>
      <c r="ABL59" s="313"/>
      <c r="ABM59" s="313"/>
      <c r="ABN59" s="19"/>
      <c r="ABO59" s="20"/>
      <c r="ABP59" s="20"/>
      <c r="ABQ59" s="20"/>
      <c r="ABR59" s="20"/>
      <c r="ABS59" s="20"/>
      <c r="ABT59" s="20"/>
      <c r="ABU59" s="20"/>
      <c r="ABV59" s="311"/>
      <c r="ABW59" s="312"/>
      <c r="ABX59" s="312"/>
      <c r="ABY59" s="313"/>
      <c r="ABZ59" s="312"/>
      <c r="ACA59" s="313"/>
      <c r="ACB59" s="313"/>
      <c r="ACC59" s="313"/>
      <c r="ACD59" s="19"/>
      <c r="ACE59" s="20"/>
      <c r="ACF59" s="20"/>
      <c r="ACG59" s="20"/>
      <c r="ACH59" s="20"/>
      <c r="ACI59" s="20"/>
      <c r="ACJ59" s="20"/>
      <c r="ACK59" s="20"/>
      <c r="ACL59" s="311"/>
      <c r="ACM59" s="312"/>
      <c r="ACN59" s="312"/>
      <c r="ACO59" s="313"/>
      <c r="ACP59" s="312"/>
      <c r="ACQ59" s="313"/>
      <c r="ACR59" s="313"/>
      <c r="ACS59" s="313"/>
      <c r="ACT59" s="19"/>
      <c r="ACU59" s="20"/>
      <c r="ACV59" s="20"/>
      <c r="ACW59" s="20"/>
      <c r="ACX59" s="20"/>
      <c r="ACY59" s="20"/>
      <c r="ACZ59" s="20"/>
      <c r="ADA59" s="20"/>
      <c r="ADB59" s="311"/>
      <c r="ADC59" s="312"/>
      <c r="ADD59" s="312"/>
      <c r="ADE59" s="313"/>
      <c r="ADF59" s="312"/>
      <c r="ADG59" s="313"/>
      <c r="ADH59" s="313"/>
      <c r="ADI59" s="313"/>
      <c r="ADJ59" s="19"/>
      <c r="ADK59" s="20"/>
      <c r="ADL59" s="20"/>
      <c r="ADM59" s="20"/>
      <c r="ADN59" s="20"/>
      <c r="ADO59" s="20"/>
      <c r="ADP59" s="20"/>
      <c r="ADQ59" s="20"/>
      <c r="ADR59" s="311"/>
      <c r="ADS59" s="312"/>
      <c r="ADT59" s="312"/>
      <c r="ADU59" s="313"/>
      <c r="ADV59" s="312"/>
      <c r="ADW59" s="313"/>
      <c r="ADX59" s="313"/>
      <c r="ADY59" s="313"/>
      <c r="ADZ59" s="19"/>
      <c r="AEA59" s="20"/>
      <c r="AEB59" s="20"/>
      <c r="AEC59" s="20"/>
      <c r="AED59" s="20"/>
      <c r="AEE59" s="20"/>
      <c r="AEF59" s="20"/>
      <c r="AEG59" s="20"/>
      <c r="AEH59" s="311"/>
      <c r="AEI59" s="312"/>
      <c r="AEJ59" s="312"/>
      <c r="AEK59" s="313"/>
      <c r="AEL59" s="312"/>
      <c r="AEM59" s="313"/>
      <c r="AEN59" s="313"/>
      <c r="AEO59" s="313"/>
      <c r="AEP59" s="19"/>
      <c r="AEQ59" s="20"/>
      <c r="AER59" s="20"/>
      <c r="AES59" s="20"/>
      <c r="AET59" s="20"/>
      <c r="AEU59" s="20"/>
      <c r="AEV59" s="20"/>
      <c r="AEW59" s="20"/>
      <c r="AEX59" s="311"/>
      <c r="AEY59" s="312"/>
      <c r="AEZ59" s="312"/>
      <c r="AFA59" s="313"/>
      <c r="AFB59" s="312"/>
      <c r="AFC59" s="313"/>
      <c r="AFD59" s="313"/>
      <c r="AFE59" s="313"/>
      <c r="AFF59" s="19"/>
      <c r="AFG59" s="20"/>
      <c r="AFH59" s="20"/>
      <c r="AFI59" s="20"/>
      <c r="AFJ59" s="20"/>
      <c r="AFK59" s="20"/>
      <c r="AFL59" s="20"/>
      <c r="AFM59" s="20"/>
      <c r="AFN59" s="311"/>
      <c r="AFO59" s="312"/>
      <c r="AFP59" s="312"/>
      <c r="AFQ59" s="313"/>
      <c r="AFR59" s="312"/>
      <c r="AFS59" s="313"/>
      <c r="AFT59" s="313"/>
      <c r="AFU59" s="313"/>
      <c r="AFV59" s="19"/>
      <c r="AFW59" s="20"/>
      <c r="AFX59" s="20"/>
      <c r="AFY59" s="20"/>
      <c r="AFZ59" s="20"/>
      <c r="AGA59" s="20"/>
      <c r="AGB59" s="20"/>
      <c r="AGC59" s="20"/>
      <c r="AGD59" s="311"/>
      <c r="AGE59" s="312"/>
      <c r="AGF59" s="312"/>
      <c r="AGG59" s="313"/>
      <c r="AGH59" s="312"/>
      <c r="AGI59" s="313"/>
      <c r="AGJ59" s="313"/>
      <c r="AGK59" s="313"/>
      <c r="AGL59" s="19"/>
      <c r="AGM59" s="20"/>
      <c r="AGN59" s="20"/>
      <c r="AGO59" s="20"/>
      <c r="AGP59" s="20"/>
      <c r="AGQ59" s="20"/>
      <c r="AGR59" s="20"/>
      <c r="AGS59" s="20"/>
      <c r="AGT59" s="311"/>
      <c r="AGU59" s="312"/>
      <c r="AGV59" s="312"/>
      <c r="AGW59" s="313"/>
      <c r="AGX59" s="312"/>
      <c r="AGY59" s="313"/>
      <c r="AGZ59" s="313"/>
      <c r="AHA59" s="313"/>
      <c r="AHB59" s="19"/>
      <c r="AHC59" s="20"/>
      <c r="AHD59" s="20"/>
      <c r="AHE59" s="20"/>
      <c r="AHF59" s="20"/>
      <c r="AHG59" s="20"/>
      <c r="AHH59" s="20"/>
      <c r="AHI59" s="20"/>
      <c r="AHJ59" s="311"/>
      <c r="AHK59" s="312"/>
      <c r="AHL59" s="312"/>
      <c r="AHM59" s="313"/>
      <c r="AHN59" s="312"/>
      <c r="AHO59" s="313"/>
      <c r="AHP59" s="313"/>
      <c r="AHQ59" s="313"/>
      <c r="AHR59" s="19"/>
      <c r="AHS59" s="20"/>
      <c r="AHT59" s="20"/>
      <c r="AHU59" s="20"/>
      <c r="AHV59" s="20"/>
      <c r="AHW59" s="20"/>
      <c r="AHX59" s="20"/>
      <c r="AHY59" s="20"/>
      <c r="AHZ59" s="311"/>
      <c r="AIA59" s="312"/>
      <c r="AIB59" s="312"/>
      <c r="AIC59" s="313"/>
      <c r="AID59" s="312"/>
      <c r="AIE59" s="313"/>
      <c r="AIF59" s="313"/>
      <c r="AIG59" s="313"/>
      <c r="AIH59" s="19"/>
      <c r="AII59" s="20"/>
      <c r="AIJ59" s="20"/>
      <c r="AIK59" s="20"/>
      <c r="AIL59" s="20"/>
      <c r="AIM59" s="20"/>
      <c r="AIN59" s="20"/>
      <c r="AIO59" s="20"/>
      <c r="AIP59" s="311"/>
      <c r="AIQ59" s="312"/>
      <c r="AIR59" s="312"/>
      <c r="AIS59" s="313"/>
      <c r="AIT59" s="312"/>
      <c r="AIU59" s="313"/>
      <c r="AIV59" s="313"/>
      <c r="AIW59" s="313"/>
      <c r="AIX59" s="19"/>
      <c r="AIY59" s="20"/>
      <c r="AIZ59" s="20"/>
      <c r="AJA59" s="20"/>
      <c r="AJB59" s="20"/>
      <c r="AJC59" s="20"/>
      <c r="AJD59" s="20"/>
      <c r="AJE59" s="20"/>
      <c r="AJF59" s="311"/>
      <c r="AJG59" s="312"/>
      <c r="AJH59" s="312"/>
      <c r="AJI59" s="313"/>
      <c r="AJJ59" s="312"/>
      <c r="AJK59" s="313"/>
      <c r="AJL59" s="313"/>
      <c r="AJM59" s="313"/>
      <c r="AJN59" s="19"/>
      <c r="AJO59" s="20"/>
      <c r="AJP59" s="20"/>
      <c r="AJQ59" s="20"/>
      <c r="AJR59" s="20"/>
      <c r="AJS59" s="20"/>
      <c r="AJT59" s="20"/>
      <c r="AJU59" s="20"/>
      <c r="AJV59" s="311"/>
      <c r="AJW59" s="312"/>
      <c r="AJX59" s="312"/>
      <c r="AJY59" s="313"/>
      <c r="AJZ59" s="312"/>
      <c r="AKA59" s="313"/>
      <c r="AKB59" s="313"/>
      <c r="AKC59" s="313"/>
      <c r="AKD59" s="19"/>
      <c r="AKE59" s="20"/>
      <c r="AKF59" s="20"/>
      <c r="AKG59" s="20"/>
      <c r="AKH59" s="20"/>
      <c r="AKI59" s="20"/>
      <c r="AKJ59" s="20"/>
      <c r="AKK59" s="20"/>
      <c r="AKL59" s="311"/>
      <c r="AKM59" s="312"/>
      <c r="AKN59" s="312"/>
      <c r="AKO59" s="313"/>
      <c r="AKP59" s="312"/>
      <c r="AKQ59" s="313"/>
      <c r="AKR59" s="313"/>
      <c r="AKS59" s="313"/>
      <c r="AKT59" s="19"/>
      <c r="AKU59" s="20"/>
      <c r="AKV59" s="20"/>
      <c r="AKW59" s="20"/>
      <c r="AKX59" s="20"/>
      <c r="AKY59" s="20"/>
      <c r="AKZ59" s="20"/>
      <c r="ALA59" s="20"/>
      <c r="ALB59" s="311"/>
      <c r="ALC59" s="312"/>
      <c r="ALD59" s="312"/>
      <c r="ALE59" s="313"/>
      <c r="ALF59" s="312"/>
      <c r="ALG59" s="313"/>
      <c r="ALH59" s="313"/>
      <c r="ALI59" s="313"/>
      <c r="ALJ59" s="19"/>
      <c r="ALK59" s="20"/>
      <c r="ALL59" s="20"/>
      <c r="ALM59" s="20"/>
      <c r="ALN59" s="20"/>
      <c r="ALO59" s="20"/>
      <c r="ALP59" s="20"/>
      <c r="ALQ59" s="20"/>
      <c r="ALR59" s="311"/>
      <c r="ALS59" s="312"/>
      <c r="ALT59" s="312"/>
      <c r="ALU59" s="313"/>
      <c r="ALV59" s="312"/>
      <c r="ALW59" s="313"/>
      <c r="ALX59" s="313"/>
      <c r="ALY59" s="313"/>
      <c r="ALZ59" s="19"/>
      <c r="AMA59" s="20"/>
      <c r="AMB59" s="20"/>
      <c r="AMC59" s="20"/>
      <c r="AMD59" s="20"/>
      <c r="AME59" s="20"/>
      <c r="AMF59" s="20"/>
      <c r="AMG59" s="20"/>
      <c r="AMH59" s="311"/>
      <c r="AMI59" s="312"/>
      <c r="AMJ59" s="312"/>
      <c r="AMK59" s="313"/>
      <c r="AML59" s="312"/>
      <c r="AMM59" s="313"/>
      <c r="AMN59" s="313"/>
      <c r="AMO59" s="313"/>
      <c r="AMP59" s="19"/>
      <c r="AMQ59" s="20"/>
      <c r="AMR59" s="20"/>
      <c r="AMS59" s="20"/>
      <c r="AMT59" s="20"/>
      <c r="AMU59" s="20"/>
      <c r="AMV59" s="20"/>
      <c r="AMW59" s="20"/>
      <c r="AMX59" s="311"/>
      <c r="AMY59" s="312"/>
      <c r="AMZ59" s="312"/>
      <c r="ANA59" s="313"/>
      <c r="ANB59" s="312"/>
      <c r="ANC59" s="313"/>
      <c r="AND59" s="313"/>
      <c r="ANE59" s="313"/>
      <c r="ANF59" s="19"/>
      <c r="ANG59" s="20"/>
      <c r="ANH59" s="20"/>
      <c r="ANI59" s="20"/>
      <c r="ANJ59" s="20"/>
      <c r="ANK59" s="20"/>
      <c r="ANL59" s="20"/>
      <c r="ANM59" s="20"/>
      <c r="ANN59" s="311"/>
      <c r="ANO59" s="312"/>
      <c r="ANP59" s="312"/>
      <c r="ANQ59" s="313"/>
      <c r="ANR59" s="312"/>
      <c r="ANS59" s="313"/>
      <c r="ANT59" s="313"/>
      <c r="ANU59" s="313"/>
      <c r="ANV59" s="19"/>
      <c r="ANW59" s="20"/>
      <c r="ANX59" s="20"/>
      <c r="ANY59" s="20"/>
      <c r="ANZ59" s="20"/>
      <c r="AOA59" s="20"/>
      <c r="AOB59" s="20"/>
      <c r="AOC59" s="20"/>
      <c r="AOD59" s="311"/>
      <c r="AOE59" s="312"/>
      <c r="AOF59" s="312"/>
      <c r="AOG59" s="313"/>
      <c r="AOH59" s="312"/>
      <c r="AOI59" s="313"/>
      <c r="AOJ59" s="313"/>
      <c r="AOK59" s="313"/>
      <c r="AOL59" s="19"/>
      <c r="AOM59" s="20"/>
      <c r="AON59" s="20"/>
      <c r="AOO59" s="20"/>
      <c r="AOP59" s="20"/>
      <c r="AOQ59" s="20"/>
      <c r="AOR59" s="20"/>
      <c r="AOS59" s="20"/>
      <c r="AOT59" s="311"/>
      <c r="AOU59" s="312"/>
      <c r="AOV59" s="312"/>
      <c r="AOW59" s="313"/>
      <c r="AOX59" s="312"/>
      <c r="AOY59" s="313"/>
      <c r="AOZ59" s="313"/>
      <c r="APA59" s="313"/>
      <c r="APB59" s="19"/>
      <c r="APC59" s="20"/>
      <c r="APD59" s="20"/>
      <c r="APE59" s="20"/>
      <c r="APF59" s="20"/>
      <c r="APG59" s="20"/>
      <c r="APH59" s="20"/>
      <c r="API59" s="20"/>
      <c r="APJ59" s="311"/>
      <c r="APK59" s="312"/>
      <c r="APL59" s="312"/>
      <c r="APM59" s="313"/>
      <c r="APN59" s="312"/>
      <c r="APO59" s="313"/>
      <c r="APP59" s="313"/>
      <c r="APQ59" s="313"/>
      <c r="APR59" s="19"/>
      <c r="APS59" s="20"/>
      <c r="APT59" s="20"/>
      <c r="APU59" s="20"/>
      <c r="APV59" s="20"/>
      <c r="APW59" s="20"/>
      <c r="APX59" s="20"/>
      <c r="APY59" s="20"/>
      <c r="APZ59" s="311"/>
      <c r="AQA59" s="312"/>
      <c r="AQB59" s="312"/>
      <c r="AQC59" s="313"/>
      <c r="AQD59" s="312"/>
      <c r="AQE59" s="313"/>
      <c r="AQF59" s="313"/>
      <c r="AQG59" s="313"/>
      <c r="AQH59" s="19"/>
      <c r="AQI59" s="20"/>
      <c r="AQJ59" s="20"/>
      <c r="AQK59" s="20"/>
      <c r="AQL59" s="20"/>
      <c r="AQM59" s="20"/>
      <c r="AQN59" s="20"/>
      <c r="AQO59" s="20"/>
      <c r="AQP59" s="311"/>
      <c r="AQQ59" s="312"/>
      <c r="AQR59" s="312"/>
      <c r="AQS59" s="313"/>
      <c r="AQT59" s="312"/>
      <c r="AQU59" s="313"/>
      <c r="AQV59" s="313"/>
      <c r="AQW59" s="313"/>
      <c r="AQX59" s="19"/>
      <c r="AQY59" s="20"/>
      <c r="AQZ59" s="20"/>
      <c r="ARA59" s="20"/>
      <c r="ARB59" s="20"/>
      <c r="ARC59" s="20"/>
      <c r="ARD59" s="20"/>
      <c r="ARE59" s="20"/>
      <c r="ARF59" s="311"/>
      <c r="ARG59" s="312"/>
      <c r="ARH59" s="312"/>
      <c r="ARI59" s="313"/>
      <c r="ARJ59" s="312"/>
      <c r="ARK59" s="313"/>
      <c r="ARL59" s="313"/>
      <c r="ARM59" s="313"/>
      <c r="ARN59" s="19"/>
      <c r="ARO59" s="20"/>
      <c r="ARP59" s="20"/>
      <c r="ARQ59" s="20"/>
      <c r="ARR59" s="20"/>
      <c r="ARS59" s="20"/>
      <c r="ART59" s="20"/>
      <c r="ARU59" s="20"/>
      <c r="ARV59" s="311"/>
      <c r="ARW59" s="312"/>
      <c r="ARX59" s="312"/>
      <c r="ARY59" s="313"/>
      <c r="ARZ59" s="312"/>
      <c r="ASA59" s="313"/>
      <c r="ASB59" s="313"/>
      <c r="ASC59" s="313"/>
      <c r="ASD59" s="19"/>
      <c r="ASE59" s="20"/>
      <c r="ASF59" s="20"/>
      <c r="ASG59" s="20"/>
      <c r="ASH59" s="20"/>
      <c r="ASI59" s="20"/>
      <c r="ASJ59" s="20"/>
      <c r="ASK59" s="20"/>
      <c r="ASL59" s="311"/>
      <c r="ASM59" s="312"/>
      <c r="ASN59" s="312"/>
      <c r="ASO59" s="313"/>
      <c r="ASP59" s="312"/>
      <c r="ASQ59" s="313"/>
      <c r="ASR59" s="313"/>
      <c r="ASS59" s="313"/>
      <c r="AST59" s="19"/>
      <c r="ASU59" s="20"/>
      <c r="ASV59" s="20"/>
      <c r="ASW59" s="20"/>
      <c r="ASX59" s="20"/>
      <c r="ASY59" s="20"/>
      <c r="ASZ59" s="20"/>
      <c r="ATA59" s="20"/>
      <c r="ATB59" s="311"/>
      <c r="ATC59" s="312"/>
      <c r="ATD59" s="312"/>
      <c r="ATE59" s="313"/>
      <c r="ATF59" s="312"/>
      <c r="ATG59" s="313"/>
      <c r="ATH59" s="313"/>
      <c r="ATI59" s="313"/>
      <c r="ATJ59" s="19"/>
      <c r="ATK59" s="20"/>
      <c r="ATL59" s="20"/>
      <c r="ATM59" s="20"/>
      <c r="ATN59" s="20"/>
      <c r="ATO59" s="20"/>
      <c r="ATP59" s="20"/>
      <c r="ATQ59" s="20"/>
      <c r="ATR59" s="311"/>
      <c r="ATS59" s="312"/>
      <c r="ATT59" s="312"/>
      <c r="ATU59" s="313"/>
      <c r="ATV59" s="312"/>
      <c r="ATW59" s="313"/>
      <c r="ATX59" s="313"/>
      <c r="ATY59" s="313"/>
      <c r="ATZ59" s="19"/>
      <c r="AUA59" s="20"/>
      <c r="AUB59" s="20"/>
      <c r="AUC59" s="20"/>
      <c r="AUD59" s="20"/>
      <c r="AUE59" s="20"/>
      <c r="AUF59" s="20"/>
      <c r="AUG59" s="20"/>
      <c r="AUH59" s="311"/>
      <c r="AUI59" s="312"/>
      <c r="AUJ59" s="312"/>
      <c r="AUK59" s="313"/>
      <c r="AUL59" s="312"/>
      <c r="AUM59" s="313"/>
      <c r="AUN59" s="313"/>
      <c r="AUO59" s="313"/>
      <c r="AUP59" s="19"/>
      <c r="AUQ59" s="20"/>
      <c r="AUR59" s="20"/>
      <c r="AUS59" s="20"/>
      <c r="AUT59" s="20"/>
      <c r="AUU59" s="20"/>
      <c r="AUV59" s="20"/>
      <c r="AUW59" s="20"/>
      <c r="AUX59" s="311"/>
      <c r="AUY59" s="312"/>
      <c r="AUZ59" s="312"/>
      <c r="AVA59" s="313"/>
      <c r="AVB59" s="312"/>
      <c r="AVC59" s="313"/>
      <c r="AVD59" s="313"/>
      <c r="AVE59" s="313"/>
      <c r="AVF59" s="19"/>
      <c r="AVG59" s="20"/>
      <c r="AVH59" s="20"/>
      <c r="AVI59" s="20"/>
      <c r="AVJ59" s="20"/>
      <c r="AVK59" s="20"/>
      <c r="AVL59" s="20"/>
      <c r="AVM59" s="20"/>
      <c r="AVN59" s="311"/>
      <c r="AVO59" s="312"/>
      <c r="AVP59" s="312"/>
      <c r="AVQ59" s="313"/>
      <c r="AVR59" s="312"/>
      <c r="AVS59" s="313"/>
      <c r="AVT59" s="313"/>
      <c r="AVU59" s="313"/>
      <c r="AVV59" s="19"/>
      <c r="AVW59" s="20"/>
      <c r="AVX59" s="20"/>
      <c r="AVY59" s="20"/>
      <c r="AVZ59" s="20"/>
      <c r="AWA59" s="20"/>
      <c r="AWB59" s="20"/>
      <c r="AWC59" s="20"/>
      <c r="AWD59" s="311"/>
      <c r="AWE59" s="312"/>
      <c r="AWF59" s="312"/>
      <c r="AWG59" s="313"/>
      <c r="AWH59" s="312"/>
      <c r="AWI59" s="313"/>
      <c r="AWJ59" s="313"/>
      <c r="AWK59" s="313"/>
      <c r="AWL59" s="19"/>
      <c r="AWM59" s="20"/>
      <c r="AWN59" s="20"/>
      <c r="AWO59" s="20"/>
      <c r="AWP59" s="20"/>
      <c r="AWQ59" s="20"/>
      <c r="AWR59" s="20"/>
      <c r="AWS59" s="20"/>
      <c r="AWT59" s="311"/>
      <c r="AWU59" s="312"/>
      <c r="AWV59" s="312"/>
      <c r="AWW59" s="313"/>
      <c r="AWX59" s="312"/>
      <c r="AWY59" s="313"/>
      <c r="AWZ59" s="313"/>
      <c r="AXA59" s="313"/>
      <c r="AXB59" s="19"/>
      <c r="AXC59" s="20"/>
      <c r="AXD59" s="20"/>
      <c r="AXE59" s="20"/>
      <c r="AXF59" s="20"/>
      <c r="AXG59" s="20"/>
      <c r="AXH59" s="20"/>
      <c r="AXI59" s="20"/>
      <c r="AXJ59" s="311"/>
      <c r="AXK59" s="312"/>
      <c r="AXL59" s="312"/>
      <c r="AXM59" s="313"/>
      <c r="AXN59" s="312"/>
      <c r="AXO59" s="313"/>
      <c r="AXP59" s="313"/>
      <c r="AXQ59" s="313"/>
      <c r="AXR59" s="19"/>
      <c r="AXS59" s="20"/>
      <c r="AXT59" s="20"/>
      <c r="AXU59" s="20"/>
      <c r="AXV59" s="20"/>
      <c r="AXW59" s="20"/>
      <c r="AXX59" s="20"/>
      <c r="AXY59" s="20"/>
      <c r="AXZ59" s="311"/>
      <c r="AYA59" s="312"/>
      <c r="AYB59" s="312"/>
      <c r="AYC59" s="313"/>
      <c r="AYD59" s="312"/>
      <c r="AYE59" s="313"/>
      <c r="AYF59" s="313"/>
      <c r="AYG59" s="313"/>
      <c r="AYH59" s="19"/>
      <c r="AYI59" s="20"/>
      <c r="AYJ59" s="20"/>
      <c r="AYK59" s="20"/>
      <c r="AYL59" s="20"/>
      <c r="AYM59" s="20"/>
      <c r="AYN59" s="20"/>
      <c r="AYO59" s="20"/>
      <c r="AYP59" s="311"/>
      <c r="AYQ59" s="312"/>
      <c r="AYR59" s="312"/>
      <c r="AYS59" s="313"/>
      <c r="AYT59" s="312"/>
      <c r="AYU59" s="313"/>
      <c r="AYV59" s="313"/>
      <c r="AYW59" s="313"/>
      <c r="AYX59" s="19"/>
      <c r="AYY59" s="20"/>
      <c r="AYZ59" s="20"/>
      <c r="AZA59" s="20"/>
      <c r="AZB59" s="20"/>
      <c r="AZC59" s="20"/>
      <c r="AZD59" s="20"/>
      <c r="AZE59" s="20"/>
      <c r="AZF59" s="311"/>
      <c r="AZG59" s="312"/>
      <c r="AZH59" s="312"/>
      <c r="AZI59" s="313"/>
      <c r="AZJ59" s="312"/>
      <c r="AZK59" s="313"/>
      <c r="AZL59" s="313"/>
      <c r="AZM59" s="313"/>
      <c r="AZN59" s="19"/>
      <c r="AZO59" s="20"/>
      <c r="AZP59" s="20"/>
      <c r="AZQ59" s="20"/>
      <c r="AZR59" s="20"/>
      <c r="AZS59" s="20"/>
      <c r="AZT59" s="20"/>
      <c r="AZU59" s="20"/>
      <c r="AZV59" s="311"/>
      <c r="AZW59" s="312"/>
      <c r="AZX59" s="312"/>
      <c r="AZY59" s="313"/>
      <c r="AZZ59" s="312"/>
      <c r="BAA59" s="313"/>
      <c r="BAB59" s="313"/>
      <c r="BAC59" s="313"/>
      <c r="BAD59" s="19"/>
      <c r="BAE59" s="20"/>
      <c r="BAF59" s="20"/>
      <c r="BAG59" s="20"/>
      <c r="BAH59" s="20"/>
      <c r="BAI59" s="20"/>
      <c r="BAJ59" s="20"/>
      <c r="BAK59" s="20"/>
      <c r="BAL59" s="311"/>
      <c r="BAM59" s="312"/>
      <c r="BAN59" s="312"/>
      <c r="BAO59" s="313"/>
      <c r="BAP59" s="312"/>
      <c r="BAQ59" s="313"/>
      <c r="BAR59" s="313"/>
      <c r="BAS59" s="313"/>
      <c r="BAT59" s="19"/>
      <c r="BAU59" s="20"/>
      <c r="BAV59" s="20"/>
      <c r="BAW59" s="20"/>
      <c r="BAX59" s="20"/>
      <c r="BAY59" s="20"/>
      <c r="BAZ59" s="20"/>
      <c r="BBA59" s="20"/>
      <c r="BBB59" s="311"/>
      <c r="BBC59" s="312"/>
      <c r="BBD59" s="312"/>
      <c r="BBE59" s="313"/>
      <c r="BBF59" s="312"/>
      <c r="BBG59" s="313"/>
      <c r="BBH59" s="313"/>
      <c r="BBI59" s="313"/>
      <c r="BBJ59" s="19"/>
      <c r="BBK59" s="20"/>
      <c r="BBL59" s="20"/>
      <c r="BBM59" s="20"/>
      <c r="BBN59" s="20"/>
      <c r="BBO59" s="20"/>
      <c r="BBP59" s="20"/>
      <c r="BBQ59" s="20"/>
      <c r="BBR59" s="311"/>
      <c r="BBS59" s="312"/>
      <c r="BBT59" s="312"/>
      <c r="BBU59" s="313"/>
      <c r="BBV59" s="312"/>
      <c r="BBW59" s="313"/>
      <c r="BBX59" s="313"/>
      <c r="BBY59" s="313"/>
      <c r="BBZ59" s="19"/>
      <c r="BCA59" s="20"/>
      <c r="BCB59" s="20"/>
      <c r="BCC59" s="20"/>
      <c r="BCD59" s="20"/>
      <c r="BCE59" s="20"/>
      <c r="BCF59" s="20"/>
      <c r="BCG59" s="20"/>
      <c r="BCH59" s="311"/>
      <c r="BCI59" s="312"/>
      <c r="BCJ59" s="312"/>
      <c r="BCK59" s="313"/>
      <c r="BCL59" s="312"/>
      <c r="BCM59" s="313"/>
      <c r="BCN59" s="313"/>
      <c r="BCO59" s="313"/>
      <c r="BCP59" s="19"/>
      <c r="BCQ59" s="20"/>
      <c r="BCR59" s="20"/>
      <c r="BCS59" s="20"/>
      <c r="BCT59" s="20"/>
      <c r="BCU59" s="20"/>
      <c r="BCV59" s="20"/>
      <c r="BCW59" s="20"/>
      <c r="BCX59" s="311"/>
      <c r="BCY59" s="312"/>
      <c r="BCZ59" s="312"/>
      <c r="BDA59" s="313"/>
      <c r="BDB59" s="312"/>
      <c r="BDC59" s="313"/>
      <c r="BDD59" s="313"/>
      <c r="BDE59" s="313"/>
      <c r="BDF59" s="19"/>
      <c r="BDG59" s="20"/>
      <c r="BDH59" s="20"/>
      <c r="BDI59" s="20"/>
      <c r="BDJ59" s="20"/>
      <c r="BDK59" s="20"/>
      <c r="BDL59" s="20"/>
      <c r="BDM59" s="20"/>
      <c r="BDN59" s="311"/>
      <c r="BDO59" s="312"/>
      <c r="BDP59" s="312"/>
      <c r="BDQ59" s="313"/>
      <c r="BDR59" s="312"/>
      <c r="BDS59" s="313"/>
      <c r="BDT59" s="313"/>
      <c r="BDU59" s="313"/>
      <c r="BDV59" s="19"/>
      <c r="BDW59" s="20"/>
      <c r="BDX59" s="20"/>
      <c r="BDY59" s="20"/>
      <c r="BDZ59" s="20"/>
      <c r="BEA59" s="20"/>
      <c r="BEB59" s="20"/>
      <c r="BEC59" s="20"/>
      <c r="BED59" s="311"/>
      <c r="BEE59" s="312"/>
      <c r="BEF59" s="312"/>
      <c r="BEG59" s="313"/>
      <c r="BEH59" s="312"/>
      <c r="BEI59" s="313"/>
      <c r="BEJ59" s="313"/>
      <c r="BEK59" s="313"/>
      <c r="BEL59" s="19"/>
      <c r="BEM59" s="20"/>
      <c r="BEN59" s="20"/>
      <c r="BEO59" s="20"/>
      <c r="BEP59" s="20"/>
      <c r="BEQ59" s="20"/>
      <c r="BER59" s="20"/>
      <c r="BES59" s="20"/>
      <c r="BET59" s="311"/>
      <c r="BEU59" s="312"/>
      <c r="BEV59" s="312"/>
      <c r="BEW59" s="313"/>
      <c r="BEX59" s="312"/>
      <c r="BEY59" s="313"/>
      <c r="BEZ59" s="313"/>
      <c r="BFA59" s="313"/>
      <c r="BFB59" s="19"/>
      <c r="BFC59" s="20"/>
      <c r="BFD59" s="20"/>
      <c r="BFE59" s="20"/>
      <c r="BFF59" s="20"/>
      <c r="BFG59" s="20"/>
      <c r="BFH59" s="20"/>
      <c r="BFI59" s="20"/>
      <c r="BFJ59" s="311"/>
      <c r="BFK59" s="312"/>
      <c r="BFL59" s="312"/>
      <c r="BFM59" s="313"/>
      <c r="BFN59" s="312"/>
      <c r="BFO59" s="313"/>
      <c r="BFP59" s="313"/>
      <c r="BFQ59" s="313"/>
      <c r="BFR59" s="19"/>
      <c r="BFS59" s="20"/>
      <c r="BFT59" s="20"/>
      <c r="BFU59" s="20"/>
      <c r="BFV59" s="20"/>
      <c r="BFW59" s="20"/>
      <c r="BFX59" s="20"/>
      <c r="BFY59" s="20"/>
      <c r="BFZ59" s="311"/>
      <c r="BGA59" s="312"/>
      <c r="BGB59" s="312"/>
      <c r="BGC59" s="313"/>
      <c r="BGD59" s="312"/>
      <c r="BGE59" s="313"/>
      <c r="BGF59" s="313"/>
      <c r="BGG59" s="313"/>
      <c r="BGH59" s="19"/>
      <c r="BGI59" s="20"/>
      <c r="BGJ59" s="20"/>
      <c r="BGK59" s="20"/>
      <c r="BGL59" s="20"/>
      <c r="BGM59" s="20"/>
      <c r="BGN59" s="20"/>
      <c r="BGO59" s="20"/>
      <c r="BGP59" s="311"/>
      <c r="BGQ59" s="312"/>
      <c r="BGR59" s="312"/>
      <c r="BGS59" s="313"/>
      <c r="BGT59" s="312"/>
      <c r="BGU59" s="313"/>
      <c r="BGV59" s="313"/>
      <c r="BGW59" s="313"/>
      <c r="BGX59" s="19"/>
      <c r="BGY59" s="20"/>
      <c r="BGZ59" s="20"/>
      <c r="BHA59" s="20"/>
      <c r="BHB59" s="20"/>
      <c r="BHC59" s="20"/>
      <c r="BHD59" s="20"/>
      <c r="BHE59" s="20"/>
      <c r="BHF59" s="311"/>
      <c r="BHG59" s="312"/>
      <c r="BHH59" s="312"/>
      <c r="BHI59" s="313"/>
      <c r="BHJ59" s="312"/>
      <c r="BHK59" s="313"/>
      <c r="BHL59" s="313"/>
      <c r="BHM59" s="313"/>
      <c r="BHN59" s="19"/>
      <c r="BHO59" s="20"/>
      <c r="BHP59" s="20"/>
      <c r="BHQ59" s="20"/>
      <c r="BHR59" s="20"/>
      <c r="BHS59" s="20"/>
      <c r="BHT59" s="20"/>
      <c r="BHU59" s="20"/>
      <c r="BHV59" s="311"/>
      <c r="BHW59" s="312"/>
      <c r="BHX59" s="312"/>
      <c r="BHY59" s="313"/>
      <c r="BHZ59" s="312"/>
      <c r="BIA59" s="313"/>
      <c r="BIB59" s="313"/>
      <c r="BIC59" s="313"/>
      <c r="BID59" s="19"/>
      <c r="BIE59" s="20"/>
      <c r="BIF59" s="20"/>
      <c r="BIG59" s="20"/>
      <c r="BIH59" s="20"/>
      <c r="BII59" s="20"/>
      <c r="BIJ59" s="20"/>
      <c r="BIK59" s="20"/>
      <c r="BIL59" s="311"/>
      <c r="BIM59" s="312"/>
      <c r="BIN59" s="312"/>
      <c r="BIO59" s="313"/>
      <c r="BIP59" s="312"/>
      <c r="BIQ59" s="313"/>
      <c r="BIR59" s="313"/>
      <c r="BIS59" s="313"/>
      <c r="BIT59" s="19"/>
      <c r="BIU59" s="20"/>
      <c r="BIV59" s="20"/>
      <c r="BIW59" s="20"/>
      <c r="BIX59" s="20"/>
      <c r="BIY59" s="20"/>
      <c r="BIZ59" s="20"/>
      <c r="BJA59" s="20"/>
      <c r="BJB59" s="311"/>
      <c r="BJC59" s="312"/>
      <c r="BJD59" s="312"/>
      <c r="BJE59" s="313"/>
      <c r="BJF59" s="312"/>
      <c r="BJG59" s="313"/>
      <c r="BJH59" s="313"/>
      <c r="BJI59" s="313"/>
      <c r="BJJ59" s="19"/>
      <c r="BJK59" s="20"/>
      <c r="BJL59" s="20"/>
      <c r="BJM59" s="20"/>
      <c r="BJN59" s="20"/>
      <c r="BJO59" s="20"/>
      <c r="BJP59" s="20"/>
      <c r="BJQ59" s="20"/>
      <c r="BJR59" s="311"/>
      <c r="BJS59" s="312"/>
      <c r="BJT59" s="312"/>
      <c r="BJU59" s="313"/>
      <c r="BJV59" s="312"/>
      <c r="BJW59" s="313"/>
      <c r="BJX59" s="313"/>
      <c r="BJY59" s="313"/>
      <c r="BJZ59" s="19"/>
      <c r="BKA59" s="20"/>
      <c r="BKB59" s="20"/>
      <c r="BKC59" s="20"/>
      <c r="BKD59" s="20"/>
      <c r="BKE59" s="20"/>
      <c r="BKF59" s="20"/>
      <c r="BKG59" s="20"/>
      <c r="BKH59" s="311"/>
      <c r="BKI59" s="312"/>
      <c r="BKJ59" s="312"/>
      <c r="BKK59" s="313"/>
      <c r="BKL59" s="312"/>
      <c r="BKM59" s="313"/>
      <c r="BKN59" s="313"/>
      <c r="BKO59" s="313"/>
      <c r="BKP59" s="19"/>
      <c r="BKQ59" s="20"/>
      <c r="BKR59" s="20"/>
      <c r="BKS59" s="20"/>
      <c r="BKT59" s="20"/>
      <c r="BKU59" s="20"/>
      <c r="BKV59" s="20"/>
      <c r="BKW59" s="20"/>
      <c r="BKX59" s="311"/>
      <c r="BKY59" s="312"/>
      <c r="BKZ59" s="312"/>
      <c r="BLA59" s="313"/>
      <c r="BLB59" s="312"/>
      <c r="BLC59" s="313"/>
      <c r="BLD59" s="313"/>
      <c r="BLE59" s="313"/>
      <c r="BLF59" s="19"/>
      <c r="BLG59" s="20"/>
      <c r="BLH59" s="20"/>
      <c r="BLI59" s="20"/>
      <c r="BLJ59" s="20"/>
      <c r="BLK59" s="20"/>
      <c r="BLL59" s="20"/>
      <c r="BLM59" s="20"/>
      <c r="BLN59" s="311"/>
      <c r="BLO59" s="312"/>
      <c r="BLP59" s="312"/>
      <c r="BLQ59" s="313"/>
      <c r="BLR59" s="312"/>
      <c r="BLS59" s="313"/>
      <c r="BLT59" s="313"/>
      <c r="BLU59" s="313"/>
      <c r="BLV59" s="19"/>
      <c r="BLW59" s="20"/>
      <c r="BLX59" s="20"/>
      <c r="BLY59" s="20"/>
      <c r="BLZ59" s="20"/>
      <c r="BMA59" s="20"/>
      <c r="BMB59" s="20"/>
      <c r="BMC59" s="20"/>
      <c r="BMD59" s="311"/>
      <c r="BME59" s="312"/>
      <c r="BMF59" s="312"/>
      <c r="BMG59" s="313"/>
      <c r="BMH59" s="312"/>
      <c r="BMI59" s="313"/>
      <c r="BMJ59" s="313"/>
      <c r="BMK59" s="313"/>
      <c r="BML59" s="19"/>
      <c r="BMM59" s="20"/>
      <c r="BMN59" s="20"/>
      <c r="BMO59" s="20"/>
      <c r="BMP59" s="20"/>
      <c r="BMQ59" s="20"/>
      <c r="BMR59" s="20"/>
      <c r="BMS59" s="20"/>
      <c r="BMT59" s="311"/>
      <c r="BMU59" s="312"/>
      <c r="BMV59" s="312"/>
      <c r="BMW59" s="313"/>
      <c r="BMX59" s="312"/>
      <c r="BMY59" s="313"/>
      <c r="BMZ59" s="313"/>
      <c r="BNA59" s="313"/>
      <c r="BNB59" s="19"/>
      <c r="BNC59" s="20"/>
      <c r="BND59" s="20"/>
      <c r="BNE59" s="20"/>
      <c r="BNF59" s="20"/>
      <c r="BNG59" s="20"/>
      <c r="BNH59" s="20"/>
      <c r="BNI59" s="20"/>
      <c r="BNJ59" s="311"/>
      <c r="BNK59" s="312"/>
      <c r="BNL59" s="312"/>
      <c r="BNM59" s="313"/>
      <c r="BNN59" s="312"/>
      <c r="BNO59" s="313"/>
      <c r="BNP59" s="313"/>
      <c r="BNQ59" s="313"/>
      <c r="BNR59" s="19"/>
      <c r="BNS59" s="20"/>
      <c r="BNT59" s="20"/>
      <c r="BNU59" s="20"/>
      <c r="BNV59" s="20"/>
      <c r="BNW59" s="20"/>
      <c r="BNX59" s="20"/>
      <c r="BNY59" s="20"/>
      <c r="BNZ59" s="311"/>
      <c r="BOA59" s="312"/>
      <c r="BOB59" s="312"/>
      <c r="BOC59" s="313"/>
      <c r="BOD59" s="312"/>
      <c r="BOE59" s="313"/>
      <c r="BOF59" s="313"/>
      <c r="BOG59" s="313"/>
      <c r="BOH59" s="19"/>
      <c r="BOI59" s="20"/>
      <c r="BOJ59" s="20"/>
      <c r="BOK59" s="20"/>
      <c r="BOL59" s="20"/>
      <c r="BOM59" s="20"/>
      <c r="BON59" s="20"/>
      <c r="BOO59" s="20"/>
      <c r="BOP59" s="311"/>
      <c r="BOQ59" s="312"/>
      <c r="BOR59" s="312"/>
      <c r="BOS59" s="313"/>
      <c r="BOT59" s="312"/>
      <c r="BOU59" s="313"/>
      <c r="BOV59" s="313"/>
      <c r="BOW59" s="313"/>
      <c r="BOX59" s="19"/>
      <c r="BOY59" s="20"/>
      <c r="BOZ59" s="20"/>
      <c r="BPA59" s="20"/>
      <c r="BPB59" s="20"/>
      <c r="BPC59" s="20"/>
      <c r="BPD59" s="20"/>
      <c r="BPE59" s="20"/>
      <c r="BPF59" s="311"/>
      <c r="BPG59" s="312"/>
      <c r="BPH59" s="312"/>
      <c r="BPI59" s="313"/>
      <c r="BPJ59" s="312"/>
      <c r="BPK59" s="313"/>
      <c r="BPL59" s="313"/>
      <c r="BPM59" s="313"/>
      <c r="BPN59" s="19"/>
      <c r="BPO59" s="20"/>
      <c r="BPP59" s="20"/>
      <c r="BPQ59" s="20"/>
      <c r="BPR59" s="20"/>
      <c r="BPS59" s="20"/>
      <c r="BPT59" s="20"/>
      <c r="BPU59" s="20"/>
      <c r="BPV59" s="311"/>
      <c r="BPW59" s="312"/>
      <c r="BPX59" s="312"/>
      <c r="BPY59" s="313"/>
      <c r="BPZ59" s="312"/>
      <c r="BQA59" s="313"/>
      <c r="BQB59" s="313"/>
      <c r="BQC59" s="313"/>
      <c r="BQD59" s="19"/>
      <c r="BQE59" s="20"/>
      <c r="BQF59" s="20"/>
      <c r="BQG59" s="20"/>
      <c r="BQH59" s="20"/>
      <c r="BQI59" s="20"/>
      <c r="BQJ59" s="20"/>
      <c r="BQK59" s="20"/>
      <c r="BQL59" s="311"/>
      <c r="BQM59" s="312"/>
      <c r="BQN59" s="312"/>
      <c r="BQO59" s="313"/>
      <c r="BQP59" s="312"/>
      <c r="BQQ59" s="313"/>
      <c r="BQR59" s="313"/>
      <c r="BQS59" s="313"/>
      <c r="BQT59" s="19"/>
      <c r="BQU59" s="20"/>
      <c r="BQV59" s="20"/>
      <c r="BQW59" s="20"/>
      <c r="BQX59" s="20"/>
      <c r="BQY59" s="20"/>
      <c r="BQZ59" s="20"/>
      <c r="BRA59" s="20"/>
      <c r="BRB59" s="311"/>
      <c r="BRC59" s="312"/>
      <c r="BRD59" s="312"/>
      <c r="BRE59" s="313"/>
      <c r="BRF59" s="312"/>
      <c r="BRG59" s="313"/>
      <c r="BRH59" s="313"/>
      <c r="BRI59" s="313"/>
      <c r="BRJ59" s="19"/>
      <c r="BRK59" s="20"/>
      <c r="BRL59" s="20"/>
      <c r="BRM59" s="20"/>
      <c r="BRN59" s="20"/>
      <c r="BRO59" s="20"/>
      <c r="BRP59" s="20"/>
      <c r="BRQ59" s="20"/>
      <c r="BRR59" s="311"/>
      <c r="BRS59" s="312"/>
      <c r="BRT59" s="312"/>
      <c r="BRU59" s="313"/>
      <c r="BRV59" s="312"/>
      <c r="BRW59" s="313"/>
      <c r="BRX59" s="313"/>
      <c r="BRY59" s="313"/>
      <c r="BRZ59" s="19"/>
      <c r="BSA59" s="20"/>
      <c r="BSB59" s="20"/>
      <c r="BSC59" s="20"/>
      <c r="BSD59" s="20"/>
      <c r="BSE59" s="20"/>
      <c r="BSF59" s="20"/>
      <c r="BSG59" s="20"/>
      <c r="BSH59" s="311"/>
      <c r="BSI59" s="312"/>
      <c r="BSJ59" s="312"/>
      <c r="BSK59" s="313"/>
      <c r="BSL59" s="312"/>
      <c r="BSM59" s="313"/>
      <c r="BSN59" s="313"/>
      <c r="BSO59" s="313"/>
      <c r="BSP59" s="19"/>
      <c r="BSQ59" s="20"/>
      <c r="BSR59" s="20"/>
      <c r="BSS59" s="20"/>
      <c r="BST59" s="20"/>
      <c r="BSU59" s="20"/>
      <c r="BSV59" s="20"/>
      <c r="BSW59" s="20"/>
      <c r="BSX59" s="311"/>
      <c r="BSY59" s="312"/>
      <c r="BSZ59" s="312"/>
      <c r="BTA59" s="313"/>
      <c r="BTB59" s="312"/>
      <c r="BTC59" s="313"/>
      <c r="BTD59" s="313"/>
      <c r="BTE59" s="313"/>
      <c r="BTF59" s="19"/>
      <c r="BTG59" s="20"/>
      <c r="BTH59" s="20"/>
      <c r="BTI59" s="20"/>
      <c r="BTJ59" s="20"/>
      <c r="BTK59" s="20"/>
      <c r="BTL59" s="20"/>
      <c r="BTM59" s="20"/>
      <c r="BTN59" s="311"/>
      <c r="BTO59" s="312"/>
      <c r="BTP59" s="312"/>
      <c r="BTQ59" s="313"/>
      <c r="BTR59" s="312"/>
      <c r="BTS59" s="313"/>
      <c r="BTT59" s="313"/>
      <c r="BTU59" s="313"/>
      <c r="BTV59" s="19"/>
      <c r="BTW59" s="20"/>
      <c r="BTX59" s="20"/>
      <c r="BTY59" s="20"/>
      <c r="BTZ59" s="20"/>
      <c r="BUA59" s="20"/>
      <c r="BUB59" s="20"/>
      <c r="BUC59" s="20"/>
      <c r="BUD59" s="311"/>
      <c r="BUE59" s="312"/>
      <c r="BUF59" s="312"/>
      <c r="BUG59" s="313"/>
      <c r="BUH59" s="312"/>
      <c r="BUI59" s="313"/>
      <c r="BUJ59" s="313"/>
      <c r="BUK59" s="313"/>
      <c r="BUL59" s="19"/>
      <c r="BUM59" s="20"/>
      <c r="BUN59" s="20"/>
      <c r="BUO59" s="20"/>
      <c r="BUP59" s="20"/>
      <c r="BUQ59" s="20"/>
      <c r="BUR59" s="20"/>
      <c r="BUS59" s="20"/>
      <c r="BUT59" s="311"/>
      <c r="BUU59" s="312"/>
      <c r="BUV59" s="312"/>
      <c r="BUW59" s="313"/>
      <c r="BUX59" s="312"/>
      <c r="BUY59" s="313"/>
      <c r="BUZ59" s="313"/>
      <c r="BVA59" s="313"/>
      <c r="BVB59" s="19"/>
      <c r="BVC59" s="20"/>
      <c r="BVD59" s="20"/>
      <c r="BVE59" s="20"/>
      <c r="BVF59" s="20"/>
      <c r="BVG59" s="20"/>
      <c r="BVH59" s="20"/>
      <c r="BVI59" s="20"/>
      <c r="BVJ59" s="311"/>
      <c r="BVK59" s="312"/>
      <c r="BVL59" s="312"/>
      <c r="BVM59" s="313"/>
      <c r="BVN59" s="312"/>
      <c r="BVO59" s="313"/>
      <c r="BVP59" s="313"/>
      <c r="BVQ59" s="313"/>
      <c r="BVR59" s="19"/>
      <c r="BVS59" s="20"/>
      <c r="BVT59" s="20"/>
      <c r="BVU59" s="20"/>
      <c r="BVV59" s="20"/>
      <c r="BVW59" s="20"/>
      <c r="BVX59" s="20"/>
      <c r="BVY59" s="20"/>
      <c r="BVZ59" s="311"/>
      <c r="BWA59" s="312"/>
      <c r="BWB59" s="312"/>
      <c r="BWC59" s="313"/>
      <c r="BWD59" s="312"/>
      <c r="BWE59" s="313"/>
      <c r="BWF59" s="313"/>
      <c r="BWG59" s="313"/>
      <c r="BWH59" s="19"/>
      <c r="BWI59" s="20"/>
      <c r="BWJ59" s="20"/>
      <c r="BWK59" s="20"/>
      <c r="BWL59" s="20"/>
      <c r="BWM59" s="20"/>
      <c r="BWN59" s="20"/>
      <c r="BWO59" s="20"/>
      <c r="BWP59" s="311"/>
      <c r="BWQ59" s="312"/>
      <c r="BWR59" s="312"/>
      <c r="BWS59" s="313"/>
      <c r="BWT59" s="312"/>
      <c r="BWU59" s="313"/>
      <c r="BWV59" s="313"/>
      <c r="BWW59" s="313"/>
      <c r="BWX59" s="19"/>
      <c r="BWY59" s="20"/>
      <c r="BWZ59" s="20"/>
      <c r="BXA59" s="20"/>
      <c r="BXB59" s="20"/>
      <c r="BXC59" s="20"/>
      <c r="BXD59" s="20"/>
      <c r="BXE59" s="20"/>
      <c r="BXF59" s="311"/>
      <c r="BXG59" s="312"/>
      <c r="BXH59" s="312"/>
      <c r="BXI59" s="313"/>
      <c r="BXJ59" s="312"/>
      <c r="BXK59" s="313"/>
      <c r="BXL59" s="313"/>
      <c r="BXM59" s="313"/>
      <c r="BXN59" s="19"/>
      <c r="BXO59" s="20"/>
      <c r="BXP59" s="20"/>
      <c r="BXQ59" s="20"/>
      <c r="BXR59" s="20"/>
      <c r="BXS59" s="20"/>
      <c r="BXT59" s="20"/>
      <c r="BXU59" s="20"/>
      <c r="BXV59" s="311"/>
      <c r="BXW59" s="312"/>
      <c r="BXX59" s="312"/>
      <c r="BXY59" s="313"/>
      <c r="BXZ59" s="312"/>
      <c r="BYA59" s="313"/>
      <c r="BYB59" s="313"/>
      <c r="BYC59" s="313"/>
      <c r="BYD59" s="19"/>
      <c r="BYE59" s="20"/>
      <c r="BYF59" s="20"/>
      <c r="BYG59" s="20"/>
      <c r="BYH59" s="20"/>
      <c r="BYI59" s="20"/>
      <c r="BYJ59" s="20"/>
      <c r="BYK59" s="20"/>
      <c r="BYL59" s="311"/>
      <c r="BYM59" s="312"/>
      <c r="BYN59" s="312"/>
      <c r="BYO59" s="313"/>
      <c r="BYP59" s="312"/>
      <c r="BYQ59" s="313"/>
      <c r="BYR59" s="313"/>
      <c r="BYS59" s="313"/>
      <c r="BYT59" s="19"/>
      <c r="BYU59" s="20"/>
      <c r="BYV59" s="20"/>
      <c r="BYW59" s="20"/>
      <c r="BYX59" s="20"/>
      <c r="BYY59" s="20"/>
      <c r="BYZ59" s="20"/>
      <c r="BZA59" s="20"/>
      <c r="BZB59" s="311"/>
      <c r="BZC59" s="312"/>
      <c r="BZD59" s="312"/>
      <c r="BZE59" s="313"/>
      <c r="BZF59" s="312"/>
      <c r="BZG59" s="313"/>
      <c r="BZH59" s="313"/>
      <c r="BZI59" s="313"/>
      <c r="BZJ59" s="19"/>
      <c r="BZK59" s="20"/>
      <c r="BZL59" s="20"/>
      <c r="BZM59" s="20"/>
      <c r="BZN59" s="20"/>
      <c r="BZO59" s="20"/>
      <c r="BZP59" s="20"/>
      <c r="BZQ59" s="20"/>
      <c r="BZR59" s="311"/>
      <c r="BZS59" s="312"/>
      <c r="BZT59" s="312"/>
      <c r="BZU59" s="313"/>
      <c r="BZV59" s="312"/>
      <c r="BZW59" s="313"/>
      <c r="BZX59" s="313"/>
      <c r="BZY59" s="313"/>
      <c r="BZZ59" s="19"/>
      <c r="CAA59" s="20"/>
      <c r="CAB59" s="20"/>
      <c r="CAC59" s="20"/>
      <c r="CAD59" s="20"/>
      <c r="CAE59" s="20"/>
      <c r="CAF59" s="20"/>
      <c r="CAG59" s="20"/>
      <c r="CAH59" s="311"/>
      <c r="CAI59" s="312"/>
      <c r="CAJ59" s="312"/>
      <c r="CAK59" s="313"/>
      <c r="CAL59" s="312"/>
      <c r="CAM59" s="313"/>
      <c r="CAN59" s="313"/>
      <c r="CAO59" s="313"/>
      <c r="CAP59" s="19"/>
      <c r="CAQ59" s="20"/>
      <c r="CAR59" s="20"/>
      <c r="CAS59" s="20"/>
      <c r="CAT59" s="20"/>
      <c r="CAU59" s="20"/>
      <c r="CAV59" s="20"/>
      <c r="CAW59" s="20"/>
      <c r="CAX59" s="311"/>
      <c r="CAY59" s="312"/>
      <c r="CAZ59" s="312"/>
      <c r="CBA59" s="313"/>
      <c r="CBB59" s="312"/>
      <c r="CBC59" s="313"/>
      <c r="CBD59" s="313"/>
      <c r="CBE59" s="313"/>
      <c r="CBF59" s="19"/>
      <c r="CBG59" s="20"/>
      <c r="CBH59" s="20"/>
      <c r="CBI59" s="20"/>
      <c r="CBJ59" s="20"/>
      <c r="CBK59" s="20"/>
      <c r="CBL59" s="20"/>
      <c r="CBM59" s="20"/>
      <c r="CBN59" s="311"/>
      <c r="CBO59" s="312"/>
      <c r="CBP59" s="312"/>
      <c r="CBQ59" s="313"/>
      <c r="CBR59" s="312"/>
      <c r="CBS59" s="313"/>
      <c r="CBT59" s="313"/>
      <c r="CBU59" s="313"/>
      <c r="CBV59" s="19"/>
      <c r="CBW59" s="20"/>
      <c r="CBX59" s="20"/>
      <c r="CBY59" s="20"/>
      <c r="CBZ59" s="20"/>
      <c r="CCA59" s="20"/>
      <c r="CCB59" s="20"/>
      <c r="CCC59" s="20"/>
      <c r="CCD59" s="311"/>
      <c r="CCE59" s="312"/>
      <c r="CCF59" s="312"/>
      <c r="CCG59" s="313"/>
      <c r="CCH59" s="312"/>
      <c r="CCI59" s="313"/>
      <c r="CCJ59" s="313"/>
      <c r="CCK59" s="313"/>
      <c r="CCL59" s="19"/>
      <c r="CCM59" s="20"/>
      <c r="CCN59" s="20"/>
      <c r="CCO59" s="20"/>
      <c r="CCP59" s="20"/>
      <c r="CCQ59" s="20"/>
      <c r="CCR59" s="20"/>
      <c r="CCS59" s="20"/>
      <c r="CCT59" s="311"/>
      <c r="CCU59" s="312"/>
      <c r="CCV59" s="312"/>
      <c r="CCW59" s="313"/>
      <c r="CCX59" s="312"/>
      <c r="CCY59" s="313"/>
      <c r="CCZ59" s="313"/>
      <c r="CDA59" s="313"/>
      <c r="CDB59" s="19"/>
      <c r="CDC59" s="20"/>
      <c r="CDD59" s="20"/>
      <c r="CDE59" s="20"/>
      <c r="CDF59" s="20"/>
      <c r="CDG59" s="20"/>
      <c r="CDH59" s="20"/>
      <c r="CDI59" s="20"/>
      <c r="CDJ59" s="311"/>
      <c r="CDK59" s="312"/>
      <c r="CDL59" s="312"/>
      <c r="CDM59" s="313"/>
      <c r="CDN59" s="312"/>
      <c r="CDO59" s="313"/>
      <c r="CDP59" s="313"/>
      <c r="CDQ59" s="313"/>
      <c r="CDR59" s="19"/>
      <c r="CDS59" s="20"/>
      <c r="CDT59" s="20"/>
      <c r="CDU59" s="20"/>
      <c r="CDV59" s="20"/>
      <c r="CDW59" s="20"/>
      <c r="CDX59" s="20"/>
      <c r="CDY59" s="20"/>
      <c r="CDZ59" s="311"/>
      <c r="CEA59" s="312"/>
      <c r="CEB59" s="312"/>
      <c r="CEC59" s="313"/>
      <c r="CED59" s="312"/>
      <c r="CEE59" s="313"/>
      <c r="CEF59" s="313"/>
      <c r="CEG59" s="313"/>
      <c r="CEH59" s="19"/>
      <c r="CEI59" s="20"/>
      <c r="CEJ59" s="20"/>
      <c r="CEK59" s="20"/>
      <c r="CEL59" s="20"/>
      <c r="CEM59" s="20"/>
      <c r="CEN59" s="20"/>
      <c r="CEO59" s="20"/>
      <c r="CEP59" s="311"/>
      <c r="CEQ59" s="312"/>
      <c r="CER59" s="312"/>
      <c r="CES59" s="313"/>
      <c r="CET59" s="312"/>
      <c r="CEU59" s="313"/>
      <c r="CEV59" s="313"/>
      <c r="CEW59" s="313"/>
      <c r="CEX59" s="19"/>
      <c r="CEY59" s="20"/>
      <c r="CEZ59" s="20"/>
      <c r="CFA59" s="20"/>
      <c r="CFB59" s="20"/>
      <c r="CFC59" s="20"/>
      <c r="CFD59" s="20"/>
      <c r="CFE59" s="20"/>
      <c r="CFF59" s="311"/>
      <c r="CFG59" s="312"/>
      <c r="CFH59" s="312"/>
      <c r="CFI59" s="313"/>
      <c r="CFJ59" s="312"/>
      <c r="CFK59" s="313"/>
      <c r="CFL59" s="313"/>
      <c r="CFM59" s="313"/>
      <c r="CFN59" s="19"/>
      <c r="CFO59" s="20"/>
      <c r="CFP59" s="20"/>
      <c r="CFQ59" s="20"/>
      <c r="CFR59" s="20"/>
      <c r="CFS59" s="20"/>
      <c r="CFT59" s="20"/>
      <c r="CFU59" s="20"/>
      <c r="CFV59" s="311"/>
      <c r="CFW59" s="312"/>
      <c r="CFX59" s="312"/>
      <c r="CFY59" s="313"/>
      <c r="CFZ59" s="312"/>
      <c r="CGA59" s="313"/>
      <c r="CGB59" s="313"/>
      <c r="CGC59" s="313"/>
      <c r="CGD59" s="19"/>
      <c r="CGE59" s="20"/>
      <c r="CGF59" s="20"/>
      <c r="CGG59" s="20"/>
      <c r="CGH59" s="20"/>
      <c r="CGI59" s="20"/>
      <c r="CGJ59" s="20"/>
      <c r="CGK59" s="20"/>
      <c r="CGL59" s="311"/>
      <c r="CGM59" s="312"/>
      <c r="CGN59" s="312"/>
      <c r="CGO59" s="313"/>
      <c r="CGP59" s="312"/>
      <c r="CGQ59" s="313"/>
      <c r="CGR59" s="313"/>
      <c r="CGS59" s="313"/>
      <c r="CGT59" s="19"/>
      <c r="CGU59" s="20"/>
      <c r="CGV59" s="20"/>
      <c r="CGW59" s="20"/>
      <c r="CGX59" s="20"/>
      <c r="CGY59" s="20"/>
      <c r="CGZ59" s="20"/>
      <c r="CHA59" s="20"/>
      <c r="CHB59" s="311"/>
      <c r="CHC59" s="312"/>
      <c r="CHD59" s="312"/>
      <c r="CHE59" s="313"/>
      <c r="CHF59" s="312"/>
      <c r="CHG59" s="313"/>
      <c r="CHH59" s="313"/>
      <c r="CHI59" s="313"/>
      <c r="CHJ59" s="19"/>
      <c r="CHK59" s="20"/>
      <c r="CHL59" s="20"/>
      <c r="CHM59" s="20"/>
      <c r="CHN59" s="20"/>
      <c r="CHO59" s="20"/>
      <c r="CHP59" s="20"/>
      <c r="CHQ59" s="20"/>
      <c r="CHR59" s="311"/>
      <c r="CHS59" s="312"/>
      <c r="CHT59" s="312"/>
      <c r="CHU59" s="313"/>
      <c r="CHV59" s="312"/>
      <c r="CHW59" s="313"/>
      <c r="CHX59" s="313"/>
      <c r="CHY59" s="313"/>
      <c r="CHZ59" s="19"/>
      <c r="CIA59" s="20"/>
      <c r="CIB59" s="20"/>
      <c r="CIC59" s="20"/>
      <c r="CID59" s="20"/>
      <c r="CIE59" s="20"/>
      <c r="CIF59" s="20"/>
      <c r="CIG59" s="20"/>
      <c r="CIH59" s="311"/>
      <c r="CII59" s="312"/>
      <c r="CIJ59" s="312"/>
      <c r="CIK59" s="313"/>
      <c r="CIL59" s="312"/>
      <c r="CIM59" s="313"/>
      <c r="CIN59" s="313"/>
      <c r="CIO59" s="313"/>
      <c r="CIP59" s="19"/>
      <c r="CIQ59" s="20"/>
      <c r="CIR59" s="20"/>
      <c r="CIS59" s="20"/>
      <c r="CIT59" s="20"/>
      <c r="CIU59" s="20"/>
      <c r="CIV59" s="20"/>
      <c r="CIW59" s="20"/>
      <c r="CIX59" s="311"/>
      <c r="CIY59" s="312"/>
      <c r="CIZ59" s="312"/>
      <c r="CJA59" s="313"/>
      <c r="CJB59" s="312"/>
      <c r="CJC59" s="313"/>
      <c r="CJD59" s="313"/>
      <c r="CJE59" s="313"/>
      <c r="CJF59" s="19"/>
      <c r="CJG59" s="20"/>
      <c r="CJH59" s="20"/>
      <c r="CJI59" s="20"/>
      <c r="CJJ59" s="20"/>
      <c r="CJK59" s="20"/>
      <c r="CJL59" s="20"/>
      <c r="CJM59" s="20"/>
      <c r="CJN59" s="311"/>
      <c r="CJO59" s="312"/>
      <c r="CJP59" s="312"/>
      <c r="CJQ59" s="313"/>
      <c r="CJR59" s="312"/>
      <c r="CJS59" s="313"/>
      <c r="CJT59" s="313"/>
      <c r="CJU59" s="313"/>
      <c r="CJV59" s="19"/>
      <c r="CJW59" s="20"/>
      <c r="CJX59" s="20"/>
      <c r="CJY59" s="20"/>
      <c r="CJZ59" s="20"/>
      <c r="CKA59" s="20"/>
      <c r="CKB59" s="20"/>
      <c r="CKC59" s="20"/>
      <c r="CKD59" s="311"/>
      <c r="CKE59" s="312"/>
      <c r="CKF59" s="312"/>
      <c r="CKG59" s="313"/>
      <c r="CKH59" s="312"/>
      <c r="CKI59" s="313"/>
      <c r="CKJ59" s="313"/>
      <c r="CKK59" s="313"/>
      <c r="CKL59" s="19"/>
      <c r="CKM59" s="20"/>
      <c r="CKN59" s="20"/>
      <c r="CKO59" s="20"/>
      <c r="CKP59" s="20"/>
      <c r="CKQ59" s="20"/>
      <c r="CKR59" s="20"/>
      <c r="CKS59" s="20"/>
      <c r="CKT59" s="311"/>
      <c r="CKU59" s="312"/>
      <c r="CKV59" s="312"/>
      <c r="CKW59" s="313"/>
      <c r="CKX59" s="312"/>
      <c r="CKY59" s="313"/>
      <c r="CKZ59" s="313"/>
      <c r="CLA59" s="313"/>
      <c r="CLB59" s="19"/>
      <c r="CLC59" s="20"/>
      <c r="CLD59" s="20"/>
      <c r="CLE59" s="20"/>
      <c r="CLF59" s="20"/>
      <c r="CLG59" s="20"/>
      <c r="CLH59" s="20"/>
      <c r="CLI59" s="20"/>
      <c r="CLJ59" s="311"/>
      <c r="CLK59" s="312"/>
      <c r="CLL59" s="312"/>
      <c r="CLM59" s="313"/>
      <c r="CLN59" s="312"/>
      <c r="CLO59" s="313"/>
      <c r="CLP59" s="313"/>
      <c r="CLQ59" s="313"/>
      <c r="CLR59" s="19"/>
      <c r="CLS59" s="20"/>
      <c r="CLT59" s="20"/>
      <c r="CLU59" s="20"/>
      <c r="CLV59" s="20"/>
      <c r="CLW59" s="20"/>
      <c r="CLX59" s="20"/>
      <c r="CLY59" s="20"/>
      <c r="CLZ59" s="311"/>
      <c r="CMA59" s="312"/>
      <c r="CMB59" s="312"/>
      <c r="CMC59" s="313"/>
      <c r="CMD59" s="312"/>
      <c r="CME59" s="313"/>
      <c r="CMF59" s="313"/>
      <c r="CMG59" s="313"/>
      <c r="CMH59" s="19"/>
      <c r="CMI59" s="20"/>
      <c r="CMJ59" s="20"/>
      <c r="CMK59" s="20"/>
      <c r="CML59" s="20"/>
      <c r="CMM59" s="20"/>
      <c r="CMN59" s="20"/>
      <c r="CMO59" s="20"/>
      <c r="CMP59" s="311"/>
      <c r="CMQ59" s="312"/>
      <c r="CMR59" s="312"/>
      <c r="CMS59" s="313"/>
      <c r="CMT59" s="312"/>
      <c r="CMU59" s="313"/>
      <c r="CMV59" s="313"/>
      <c r="CMW59" s="313"/>
      <c r="CMX59" s="19"/>
      <c r="CMY59" s="20"/>
      <c r="CMZ59" s="20"/>
      <c r="CNA59" s="20"/>
      <c r="CNB59" s="20"/>
      <c r="CNC59" s="20"/>
      <c r="CND59" s="20"/>
      <c r="CNE59" s="20"/>
      <c r="CNF59" s="311"/>
      <c r="CNG59" s="312"/>
      <c r="CNH59" s="312"/>
      <c r="CNI59" s="313"/>
      <c r="CNJ59" s="312"/>
      <c r="CNK59" s="313"/>
      <c r="CNL59" s="313"/>
      <c r="CNM59" s="313"/>
      <c r="CNN59" s="19"/>
      <c r="CNO59" s="20"/>
      <c r="CNP59" s="20"/>
      <c r="CNQ59" s="20"/>
      <c r="CNR59" s="20"/>
      <c r="CNS59" s="20"/>
      <c r="CNT59" s="20"/>
      <c r="CNU59" s="20"/>
      <c r="CNV59" s="311"/>
      <c r="CNW59" s="312"/>
      <c r="CNX59" s="312"/>
      <c r="CNY59" s="313"/>
      <c r="CNZ59" s="312"/>
      <c r="COA59" s="313"/>
      <c r="COB59" s="313"/>
      <c r="COC59" s="313"/>
      <c r="COD59" s="19"/>
      <c r="COE59" s="20"/>
      <c r="COF59" s="20"/>
      <c r="COG59" s="20"/>
      <c r="COH59" s="20"/>
      <c r="COI59" s="20"/>
      <c r="COJ59" s="20"/>
      <c r="COK59" s="20"/>
      <c r="COL59" s="311"/>
      <c r="COM59" s="312"/>
      <c r="CON59" s="312"/>
      <c r="COO59" s="313"/>
      <c r="COP59" s="312"/>
      <c r="COQ59" s="313"/>
      <c r="COR59" s="313"/>
      <c r="COS59" s="313"/>
      <c r="COT59" s="19"/>
      <c r="COU59" s="20"/>
      <c r="COV59" s="20"/>
      <c r="COW59" s="20"/>
      <c r="COX59" s="20"/>
      <c r="COY59" s="20"/>
      <c r="COZ59" s="20"/>
      <c r="CPA59" s="20"/>
      <c r="CPB59" s="311"/>
      <c r="CPC59" s="312"/>
      <c r="CPD59" s="312"/>
      <c r="CPE59" s="313"/>
      <c r="CPF59" s="312"/>
      <c r="CPG59" s="313"/>
      <c r="CPH59" s="313"/>
      <c r="CPI59" s="313"/>
      <c r="CPJ59" s="19"/>
      <c r="CPK59" s="20"/>
      <c r="CPL59" s="20"/>
      <c r="CPM59" s="20"/>
      <c r="CPN59" s="20"/>
      <c r="CPO59" s="20"/>
      <c r="CPP59" s="20"/>
      <c r="CPQ59" s="20"/>
      <c r="CPR59" s="311"/>
      <c r="CPS59" s="312"/>
      <c r="CPT59" s="312"/>
      <c r="CPU59" s="313"/>
      <c r="CPV59" s="312"/>
      <c r="CPW59" s="313"/>
      <c r="CPX59" s="313"/>
      <c r="CPY59" s="313"/>
      <c r="CPZ59" s="19"/>
      <c r="CQA59" s="20"/>
      <c r="CQB59" s="20"/>
      <c r="CQC59" s="20"/>
      <c r="CQD59" s="20"/>
      <c r="CQE59" s="20"/>
      <c r="CQF59" s="20"/>
      <c r="CQG59" s="20"/>
      <c r="CQH59" s="311"/>
      <c r="CQI59" s="312"/>
      <c r="CQJ59" s="312"/>
      <c r="CQK59" s="313"/>
      <c r="CQL59" s="312"/>
      <c r="CQM59" s="313"/>
      <c r="CQN59" s="313"/>
      <c r="CQO59" s="313"/>
      <c r="CQP59" s="19"/>
      <c r="CQQ59" s="20"/>
      <c r="CQR59" s="20"/>
      <c r="CQS59" s="20"/>
      <c r="CQT59" s="20"/>
      <c r="CQU59" s="20"/>
      <c r="CQV59" s="20"/>
      <c r="CQW59" s="20"/>
      <c r="CQX59" s="311"/>
      <c r="CQY59" s="312"/>
      <c r="CQZ59" s="312"/>
      <c r="CRA59" s="313"/>
      <c r="CRB59" s="312"/>
      <c r="CRC59" s="313"/>
      <c r="CRD59" s="313"/>
      <c r="CRE59" s="313"/>
      <c r="CRF59" s="19"/>
      <c r="CRG59" s="20"/>
      <c r="CRH59" s="20"/>
      <c r="CRI59" s="20"/>
      <c r="CRJ59" s="20"/>
      <c r="CRK59" s="20"/>
      <c r="CRL59" s="20"/>
      <c r="CRM59" s="20"/>
      <c r="CRN59" s="311"/>
      <c r="CRO59" s="312"/>
      <c r="CRP59" s="312"/>
      <c r="CRQ59" s="313"/>
      <c r="CRR59" s="312"/>
      <c r="CRS59" s="313"/>
      <c r="CRT59" s="313"/>
      <c r="CRU59" s="313"/>
      <c r="CRV59" s="19"/>
      <c r="CRW59" s="20"/>
      <c r="CRX59" s="20"/>
      <c r="CRY59" s="20"/>
      <c r="CRZ59" s="20"/>
      <c r="CSA59" s="20"/>
      <c r="CSB59" s="20"/>
      <c r="CSC59" s="20"/>
      <c r="CSD59" s="311"/>
      <c r="CSE59" s="312"/>
      <c r="CSF59" s="312"/>
      <c r="CSG59" s="313"/>
      <c r="CSH59" s="312"/>
      <c r="CSI59" s="313"/>
      <c r="CSJ59" s="313"/>
      <c r="CSK59" s="313"/>
      <c r="CSL59" s="19"/>
      <c r="CSM59" s="20"/>
      <c r="CSN59" s="20"/>
      <c r="CSO59" s="20"/>
      <c r="CSP59" s="20"/>
      <c r="CSQ59" s="20"/>
      <c r="CSR59" s="20"/>
      <c r="CSS59" s="20"/>
      <c r="CST59" s="311"/>
      <c r="CSU59" s="312"/>
      <c r="CSV59" s="312"/>
      <c r="CSW59" s="313"/>
      <c r="CSX59" s="312"/>
      <c r="CSY59" s="313"/>
      <c r="CSZ59" s="313"/>
      <c r="CTA59" s="313"/>
      <c r="CTB59" s="19"/>
      <c r="CTC59" s="20"/>
      <c r="CTD59" s="20"/>
      <c r="CTE59" s="20"/>
      <c r="CTF59" s="20"/>
      <c r="CTG59" s="20"/>
      <c r="CTH59" s="20"/>
      <c r="CTI59" s="20"/>
      <c r="CTJ59" s="311"/>
      <c r="CTK59" s="312"/>
      <c r="CTL59" s="312"/>
      <c r="CTM59" s="313"/>
      <c r="CTN59" s="312"/>
      <c r="CTO59" s="313"/>
      <c r="CTP59" s="313"/>
      <c r="CTQ59" s="313"/>
      <c r="CTR59" s="19"/>
      <c r="CTS59" s="20"/>
      <c r="CTT59" s="20"/>
      <c r="CTU59" s="20"/>
      <c r="CTV59" s="20"/>
      <c r="CTW59" s="20"/>
      <c r="CTX59" s="20"/>
      <c r="CTY59" s="20"/>
      <c r="CTZ59" s="311"/>
      <c r="CUA59" s="312"/>
      <c r="CUB59" s="312"/>
      <c r="CUC59" s="313"/>
      <c r="CUD59" s="312"/>
      <c r="CUE59" s="313"/>
      <c r="CUF59" s="313"/>
      <c r="CUG59" s="313"/>
      <c r="CUH59" s="19"/>
      <c r="CUI59" s="20"/>
      <c r="CUJ59" s="20"/>
      <c r="CUK59" s="20"/>
      <c r="CUL59" s="20"/>
      <c r="CUM59" s="20"/>
      <c r="CUN59" s="20"/>
      <c r="CUO59" s="20"/>
      <c r="CUP59" s="311"/>
      <c r="CUQ59" s="312"/>
      <c r="CUR59" s="312"/>
      <c r="CUS59" s="313"/>
      <c r="CUT59" s="312"/>
      <c r="CUU59" s="313"/>
      <c r="CUV59" s="313"/>
      <c r="CUW59" s="313"/>
      <c r="CUX59" s="19"/>
      <c r="CUY59" s="20"/>
      <c r="CUZ59" s="20"/>
      <c r="CVA59" s="20"/>
      <c r="CVB59" s="20"/>
      <c r="CVC59" s="20"/>
      <c r="CVD59" s="20"/>
      <c r="CVE59" s="20"/>
      <c r="CVF59" s="311"/>
      <c r="CVG59" s="312"/>
      <c r="CVH59" s="312"/>
      <c r="CVI59" s="313"/>
      <c r="CVJ59" s="312"/>
      <c r="CVK59" s="313"/>
      <c r="CVL59" s="313"/>
      <c r="CVM59" s="313"/>
      <c r="CVN59" s="19"/>
      <c r="CVO59" s="20"/>
      <c r="CVP59" s="20"/>
      <c r="CVQ59" s="20"/>
      <c r="CVR59" s="20"/>
      <c r="CVS59" s="20"/>
      <c r="CVT59" s="20"/>
      <c r="CVU59" s="20"/>
      <c r="CVV59" s="311"/>
      <c r="CVW59" s="312"/>
      <c r="CVX59" s="312"/>
      <c r="CVY59" s="313"/>
      <c r="CVZ59" s="312"/>
      <c r="CWA59" s="313"/>
      <c r="CWB59" s="313"/>
      <c r="CWC59" s="313"/>
      <c r="CWD59" s="19"/>
      <c r="CWE59" s="20"/>
      <c r="CWF59" s="20"/>
      <c r="CWG59" s="20"/>
      <c r="CWH59" s="20"/>
      <c r="CWI59" s="20"/>
      <c r="CWJ59" s="20"/>
      <c r="CWK59" s="20"/>
      <c r="CWL59" s="311"/>
      <c r="CWM59" s="312"/>
      <c r="CWN59" s="312"/>
      <c r="CWO59" s="313"/>
      <c r="CWP59" s="312"/>
      <c r="CWQ59" s="313"/>
      <c r="CWR59" s="313"/>
      <c r="CWS59" s="313"/>
      <c r="CWT59" s="19"/>
      <c r="CWU59" s="20"/>
      <c r="CWV59" s="20"/>
      <c r="CWW59" s="20"/>
      <c r="CWX59" s="20"/>
      <c r="CWY59" s="20"/>
      <c r="CWZ59" s="20"/>
      <c r="CXA59" s="20"/>
      <c r="CXB59" s="311"/>
      <c r="CXC59" s="312"/>
      <c r="CXD59" s="312"/>
      <c r="CXE59" s="313"/>
      <c r="CXF59" s="312"/>
      <c r="CXG59" s="313"/>
      <c r="CXH59" s="313"/>
      <c r="CXI59" s="313"/>
      <c r="CXJ59" s="19"/>
      <c r="CXK59" s="20"/>
      <c r="CXL59" s="20"/>
      <c r="CXM59" s="20"/>
      <c r="CXN59" s="20"/>
      <c r="CXO59" s="20"/>
      <c r="CXP59" s="20"/>
      <c r="CXQ59" s="20"/>
      <c r="CXR59" s="311"/>
      <c r="CXS59" s="312"/>
      <c r="CXT59" s="312"/>
      <c r="CXU59" s="313"/>
      <c r="CXV59" s="312"/>
      <c r="CXW59" s="313"/>
      <c r="CXX59" s="313"/>
      <c r="CXY59" s="313"/>
      <c r="CXZ59" s="19"/>
      <c r="CYA59" s="20"/>
      <c r="CYB59" s="20"/>
      <c r="CYC59" s="20"/>
      <c r="CYD59" s="20"/>
      <c r="CYE59" s="20"/>
      <c r="CYF59" s="20"/>
      <c r="CYG59" s="20"/>
      <c r="CYH59" s="311"/>
      <c r="CYI59" s="312"/>
      <c r="CYJ59" s="312"/>
      <c r="CYK59" s="313"/>
      <c r="CYL59" s="312"/>
      <c r="CYM59" s="313"/>
      <c r="CYN59" s="313"/>
      <c r="CYO59" s="313"/>
      <c r="CYP59" s="19"/>
      <c r="CYQ59" s="20"/>
      <c r="CYR59" s="20"/>
      <c r="CYS59" s="20"/>
      <c r="CYT59" s="20"/>
      <c r="CYU59" s="20"/>
      <c r="CYV59" s="20"/>
      <c r="CYW59" s="20"/>
      <c r="CYX59" s="311"/>
      <c r="CYY59" s="312"/>
      <c r="CYZ59" s="312"/>
      <c r="CZA59" s="313"/>
      <c r="CZB59" s="312"/>
      <c r="CZC59" s="313"/>
      <c r="CZD59" s="313"/>
      <c r="CZE59" s="313"/>
      <c r="CZF59" s="19"/>
      <c r="CZG59" s="20"/>
      <c r="CZH59" s="20"/>
      <c r="CZI59" s="20"/>
      <c r="CZJ59" s="20"/>
      <c r="CZK59" s="20"/>
      <c r="CZL59" s="20"/>
      <c r="CZM59" s="20"/>
      <c r="CZN59" s="311"/>
      <c r="CZO59" s="312"/>
      <c r="CZP59" s="312"/>
      <c r="CZQ59" s="313"/>
      <c r="CZR59" s="312"/>
      <c r="CZS59" s="313"/>
      <c r="CZT59" s="313"/>
      <c r="CZU59" s="313"/>
      <c r="CZV59" s="19"/>
      <c r="CZW59" s="20"/>
      <c r="CZX59" s="20"/>
      <c r="CZY59" s="20"/>
      <c r="CZZ59" s="20"/>
      <c r="DAA59" s="20"/>
      <c r="DAB59" s="20"/>
      <c r="DAC59" s="20"/>
      <c r="DAD59" s="311"/>
      <c r="DAE59" s="312"/>
      <c r="DAF59" s="312"/>
      <c r="DAG59" s="313"/>
      <c r="DAH59" s="312"/>
      <c r="DAI59" s="313"/>
      <c r="DAJ59" s="313"/>
      <c r="DAK59" s="313"/>
      <c r="DAL59" s="19"/>
      <c r="DAM59" s="20"/>
      <c r="DAN59" s="20"/>
      <c r="DAO59" s="20"/>
      <c r="DAP59" s="20"/>
      <c r="DAQ59" s="20"/>
      <c r="DAR59" s="20"/>
      <c r="DAS59" s="20"/>
      <c r="DAT59" s="311"/>
      <c r="DAU59" s="312"/>
      <c r="DAV59" s="312"/>
      <c r="DAW59" s="313"/>
      <c r="DAX59" s="312"/>
      <c r="DAY59" s="313"/>
      <c r="DAZ59" s="313"/>
      <c r="DBA59" s="313"/>
      <c r="DBB59" s="19"/>
      <c r="DBC59" s="20"/>
      <c r="DBD59" s="20"/>
      <c r="DBE59" s="20"/>
      <c r="DBF59" s="20"/>
      <c r="DBG59" s="20"/>
      <c r="DBH59" s="20"/>
      <c r="DBI59" s="20"/>
      <c r="DBJ59" s="311"/>
      <c r="DBK59" s="312"/>
      <c r="DBL59" s="312"/>
      <c r="DBM59" s="313"/>
      <c r="DBN59" s="312"/>
      <c r="DBO59" s="313"/>
      <c r="DBP59" s="313"/>
      <c r="DBQ59" s="313"/>
      <c r="DBR59" s="19"/>
      <c r="DBS59" s="20"/>
      <c r="DBT59" s="20"/>
      <c r="DBU59" s="20"/>
      <c r="DBV59" s="20"/>
      <c r="DBW59" s="20"/>
      <c r="DBX59" s="20"/>
      <c r="DBY59" s="20"/>
      <c r="DBZ59" s="311"/>
      <c r="DCA59" s="312"/>
      <c r="DCB59" s="312"/>
      <c r="DCC59" s="313"/>
      <c r="DCD59" s="312"/>
      <c r="DCE59" s="313"/>
      <c r="DCF59" s="313"/>
      <c r="DCG59" s="313"/>
      <c r="DCH59" s="19"/>
      <c r="DCI59" s="20"/>
      <c r="DCJ59" s="20"/>
      <c r="DCK59" s="20"/>
      <c r="DCL59" s="20"/>
      <c r="DCM59" s="20"/>
      <c r="DCN59" s="20"/>
      <c r="DCO59" s="20"/>
      <c r="DCP59" s="311"/>
      <c r="DCQ59" s="312"/>
      <c r="DCR59" s="312"/>
      <c r="DCS59" s="313"/>
      <c r="DCT59" s="312"/>
      <c r="DCU59" s="313"/>
      <c r="DCV59" s="313"/>
      <c r="DCW59" s="313"/>
      <c r="DCX59" s="19"/>
      <c r="DCY59" s="20"/>
      <c r="DCZ59" s="20"/>
      <c r="DDA59" s="20"/>
      <c r="DDB59" s="20"/>
      <c r="DDC59" s="20"/>
      <c r="DDD59" s="20"/>
      <c r="DDE59" s="20"/>
      <c r="DDF59" s="311"/>
      <c r="DDG59" s="312"/>
      <c r="DDH59" s="312"/>
      <c r="DDI59" s="313"/>
      <c r="DDJ59" s="312"/>
      <c r="DDK59" s="313"/>
      <c r="DDL59" s="313"/>
      <c r="DDM59" s="313"/>
      <c r="DDN59" s="19"/>
      <c r="DDO59" s="20"/>
      <c r="DDP59" s="20"/>
      <c r="DDQ59" s="20"/>
      <c r="DDR59" s="20"/>
      <c r="DDS59" s="20"/>
      <c r="DDT59" s="20"/>
      <c r="DDU59" s="20"/>
      <c r="DDV59" s="311"/>
      <c r="DDW59" s="312"/>
      <c r="DDX59" s="312"/>
      <c r="DDY59" s="313"/>
      <c r="DDZ59" s="312"/>
      <c r="DEA59" s="313"/>
      <c r="DEB59" s="313"/>
      <c r="DEC59" s="313"/>
      <c r="DED59" s="19"/>
      <c r="DEE59" s="20"/>
      <c r="DEF59" s="20"/>
      <c r="DEG59" s="20"/>
      <c r="DEH59" s="20"/>
      <c r="DEI59" s="20"/>
      <c r="DEJ59" s="20"/>
      <c r="DEK59" s="20"/>
      <c r="DEL59" s="311"/>
      <c r="DEM59" s="312"/>
      <c r="DEN59" s="312"/>
      <c r="DEO59" s="313"/>
      <c r="DEP59" s="312"/>
      <c r="DEQ59" s="313"/>
      <c r="DER59" s="313"/>
      <c r="DES59" s="313"/>
      <c r="DET59" s="19"/>
      <c r="DEU59" s="20"/>
      <c r="DEV59" s="20"/>
      <c r="DEW59" s="20"/>
      <c r="DEX59" s="20"/>
      <c r="DEY59" s="20"/>
      <c r="DEZ59" s="20"/>
      <c r="DFA59" s="20"/>
      <c r="DFB59" s="311"/>
      <c r="DFC59" s="312"/>
      <c r="DFD59" s="312"/>
      <c r="DFE59" s="313"/>
      <c r="DFF59" s="312"/>
      <c r="DFG59" s="313"/>
      <c r="DFH59" s="313"/>
      <c r="DFI59" s="313"/>
      <c r="DFJ59" s="19"/>
      <c r="DFK59" s="20"/>
      <c r="DFL59" s="20"/>
      <c r="DFM59" s="20"/>
      <c r="DFN59" s="20"/>
      <c r="DFO59" s="20"/>
      <c r="DFP59" s="20"/>
      <c r="DFQ59" s="20"/>
      <c r="DFR59" s="311"/>
      <c r="DFS59" s="312"/>
      <c r="DFT59" s="312"/>
      <c r="DFU59" s="313"/>
      <c r="DFV59" s="312"/>
      <c r="DFW59" s="313"/>
      <c r="DFX59" s="313"/>
      <c r="DFY59" s="313"/>
      <c r="DFZ59" s="19"/>
      <c r="DGA59" s="20"/>
      <c r="DGB59" s="20"/>
      <c r="DGC59" s="20"/>
      <c r="DGD59" s="20"/>
      <c r="DGE59" s="20"/>
      <c r="DGF59" s="20"/>
      <c r="DGG59" s="20"/>
      <c r="DGH59" s="311"/>
      <c r="DGI59" s="312"/>
      <c r="DGJ59" s="312"/>
      <c r="DGK59" s="313"/>
      <c r="DGL59" s="312"/>
      <c r="DGM59" s="313"/>
      <c r="DGN59" s="313"/>
      <c r="DGO59" s="313"/>
      <c r="DGP59" s="19"/>
      <c r="DGQ59" s="20"/>
      <c r="DGR59" s="20"/>
      <c r="DGS59" s="20"/>
      <c r="DGT59" s="20"/>
      <c r="DGU59" s="20"/>
      <c r="DGV59" s="20"/>
      <c r="DGW59" s="20"/>
      <c r="DGX59" s="311"/>
      <c r="DGY59" s="312"/>
      <c r="DGZ59" s="312"/>
      <c r="DHA59" s="313"/>
      <c r="DHB59" s="312"/>
      <c r="DHC59" s="313"/>
      <c r="DHD59" s="313"/>
      <c r="DHE59" s="313"/>
      <c r="DHF59" s="19"/>
      <c r="DHG59" s="20"/>
      <c r="DHH59" s="20"/>
      <c r="DHI59" s="20"/>
      <c r="DHJ59" s="20"/>
      <c r="DHK59" s="20"/>
      <c r="DHL59" s="20"/>
      <c r="DHM59" s="20"/>
      <c r="DHN59" s="311"/>
      <c r="DHO59" s="312"/>
      <c r="DHP59" s="312"/>
      <c r="DHQ59" s="313"/>
      <c r="DHR59" s="312"/>
      <c r="DHS59" s="313"/>
      <c r="DHT59" s="313"/>
      <c r="DHU59" s="313"/>
      <c r="DHV59" s="19"/>
      <c r="DHW59" s="20"/>
      <c r="DHX59" s="20"/>
      <c r="DHY59" s="20"/>
      <c r="DHZ59" s="20"/>
      <c r="DIA59" s="20"/>
      <c r="DIB59" s="20"/>
      <c r="DIC59" s="20"/>
      <c r="DID59" s="311"/>
      <c r="DIE59" s="312"/>
      <c r="DIF59" s="312"/>
      <c r="DIG59" s="313"/>
      <c r="DIH59" s="312"/>
      <c r="DII59" s="313"/>
      <c r="DIJ59" s="313"/>
      <c r="DIK59" s="313"/>
      <c r="DIL59" s="19"/>
      <c r="DIM59" s="20"/>
      <c r="DIN59" s="20"/>
      <c r="DIO59" s="20"/>
      <c r="DIP59" s="20"/>
      <c r="DIQ59" s="20"/>
      <c r="DIR59" s="20"/>
      <c r="DIS59" s="20"/>
      <c r="DIT59" s="311"/>
      <c r="DIU59" s="312"/>
      <c r="DIV59" s="312"/>
      <c r="DIW59" s="313"/>
      <c r="DIX59" s="312"/>
      <c r="DIY59" s="313"/>
      <c r="DIZ59" s="313"/>
      <c r="DJA59" s="313"/>
      <c r="DJB59" s="19"/>
      <c r="DJC59" s="20"/>
      <c r="DJD59" s="20"/>
      <c r="DJE59" s="20"/>
      <c r="DJF59" s="20"/>
      <c r="DJG59" s="20"/>
      <c r="DJH59" s="20"/>
      <c r="DJI59" s="20"/>
      <c r="DJJ59" s="311"/>
      <c r="DJK59" s="312"/>
      <c r="DJL59" s="312"/>
      <c r="DJM59" s="313"/>
      <c r="DJN59" s="312"/>
      <c r="DJO59" s="313"/>
      <c r="DJP59" s="313"/>
      <c r="DJQ59" s="313"/>
      <c r="DJR59" s="19"/>
      <c r="DJS59" s="20"/>
      <c r="DJT59" s="20"/>
      <c r="DJU59" s="20"/>
      <c r="DJV59" s="20"/>
      <c r="DJW59" s="20"/>
      <c r="DJX59" s="20"/>
      <c r="DJY59" s="20"/>
      <c r="DJZ59" s="311"/>
      <c r="DKA59" s="312"/>
      <c r="DKB59" s="312"/>
      <c r="DKC59" s="313"/>
      <c r="DKD59" s="312"/>
      <c r="DKE59" s="313"/>
      <c r="DKF59" s="313"/>
      <c r="DKG59" s="313"/>
      <c r="DKH59" s="19"/>
      <c r="DKI59" s="20"/>
      <c r="DKJ59" s="20"/>
      <c r="DKK59" s="20"/>
      <c r="DKL59" s="20"/>
      <c r="DKM59" s="20"/>
      <c r="DKN59" s="20"/>
      <c r="DKO59" s="20"/>
      <c r="DKP59" s="311"/>
      <c r="DKQ59" s="312"/>
      <c r="DKR59" s="312"/>
      <c r="DKS59" s="313"/>
      <c r="DKT59" s="312"/>
      <c r="DKU59" s="313"/>
      <c r="DKV59" s="313"/>
      <c r="DKW59" s="313"/>
      <c r="DKX59" s="19"/>
      <c r="DKY59" s="20"/>
      <c r="DKZ59" s="20"/>
      <c r="DLA59" s="20"/>
      <c r="DLB59" s="20"/>
      <c r="DLC59" s="20"/>
      <c r="DLD59" s="20"/>
      <c r="DLE59" s="20"/>
      <c r="DLF59" s="311"/>
      <c r="DLG59" s="312"/>
      <c r="DLH59" s="312"/>
      <c r="DLI59" s="313"/>
      <c r="DLJ59" s="312"/>
      <c r="DLK59" s="313"/>
      <c r="DLL59" s="313"/>
      <c r="DLM59" s="313"/>
      <c r="DLN59" s="19"/>
      <c r="DLO59" s="20"/>
      <c r="DLP59" s="20"/>
      <c r="DLQ59" s="20"/>
      <c r="DLR59" s="20"/>
      <c r="DLS59" s="20"/>
      <c r="DLT59" s="20"/>
      <c r="DLU59" s="20"/>
      <c r="DLV59" s="311"/>
      <c r="DLW59" s="312"/>
      <c r="DLX59" s="312"/>
      <c r="DLY59" s="313"/>
      <c r="DLZ59" s="312"/>
      <c r="DMA59" s="313"/>
      <c r="DMB59" s="313"/>
      <c r="DMC59" s="313"/>
      <c r="DMD59" s="19"/>
      <c r="DME59" s="20"/>
      <c r="DMF59" s="20"/>
      <c r="DMG59" s="20"/>
      <c r="DMH59" s="20"/>
      <c r="DMI59" s="20"/>
      <c r="DMJ59" s="20"/>
      <c r="DMK59" s="20"/>
      <c r="DML59" s="311"/>
      <c r="DMM59" s="312"/>
      <c r="DMN59" s="312"/>
      <c r="DMO59" s="313"/>
      <c r="DMP59" s="312"/>
      <c r="DMQ59" s="313"/>
      <c r="DMR59" s="313"/>
      <c r="DMS59" s="313"/>
      <c r="DMT59" s="19"/>
      <c r="DMU59" s="20"/>
      <c r="DMV59" s="20"/>
      <c r="DMW59" s="20"/>
      <c r="DMX59" s="20"/>
      <c r="DMY59" s="20"/>
      <c r="DMZ59" s="20"/>
      <c r="DNA59" s="20"/>
      <c r="DNB59" s="311"/>
      <c r="DNC59" s="312"/>
      <c r="DND59" s="312"/>
      <c r="DNE59" s="313"/>
      <c r="DNF59" s="312"/>
      <c r="DNG59" s="313"/>
      <c r="DNH59" s="313"/>
      <c r="DNI59" s="313"/>
      <c r="DNJ59" s="19"/>
      <c r="DNK59" s="20"/>
      <c r="DNL59" s="20"/>
      <c r="DNM59" s="20"/>
      <c r="DNN59" s="20"/>
      <c r="DNO59" s="20"/>
      <c r="DNP59" s="20"/>
      <c r="DNQ59" s="20"/>
      <c r="DNR59" s="311"/>
      <c r="DNS59" s="312"/>
      <c r="DNT59" s="312"/>
      <c r="DNU59" s="313"/>
      <c r="DNV59" s="312"/>
      <c r="DNW59" s="313"/>
      <c r="DNX59" s="313"/>
      <c r="DNY59" s="313"/>
      <c r="DNZ59" s="19"/>
      <c r="DOA59" s="20"/>
      <c r="DOB59" s="20"/>
      <c r="DOC59" s="20"/>
      <c r="DOD59" s="20"/>
      <c r="DOE59" s="20"/>
      <c r="DOF59" s="20"/>
      <c r="DOG59" s="20"/>
      <c r="DOH59" s="311"/>
      <c r="DOI59" s="312"/>
      <c r="DOJ59" s="312"/>
      <c r="DOK59" s="313"/>
      <c r="DOL59" s="312"/>
      <c r="DOM59" s="313"/>
      <c r="DON59" s="313"/>
      <c r="DOO59" s="313"/>
      <c r="DOP59" s="19"/>
      <c r="DOQ59" s="20"/>
      <c r="DOR59" s="20"/>
      <c r="DOS59" s="20"/>
      <c r="DOT59" s="20"/>
      <c r="DOU59" s="20"/>
      <c r="DOV59" s="20"/>
      <c r="DOW59" s="20"/>
      <c r="DOX59" s="311"/>
      <c r="DOY59" s="312"/>
      <c r="DOZ59" s="312"/>
      <c r="DPA59" s="313"/>
      <c r="DPB59" s="312"/>
      <c r="DPC59" s="313"/>
      <c r="DPD59" s="313"/>
      <c r="DPE59" s="313"/>
      <c r="DPF59" s="19"/>
      <c r="DPG59" s="20"/>
      <c r="DPH59" s="20"/>
      <c r="DPI59" s="20"/>
      <c r="DPJ59" s="20"/>
      <c r="DPK59" s="20"/>
      <c r="DPL59" s="20"/>
      <c r="DPM59" s="20"/>
      <c r="DPN59" s="311"/>
      <c r="DPO59" s="312"/>
      <c r="DPP59" s="312"/>
      <c r="DPQ59" s="313"/>
      <c r="DPR59" s="312"/>
      <c r="DPS59" s="313"/>
      <c r="DPT59" s="313"/>
      <c r="DPU59" s="313"/>
      <c r="DPV59" s="19"/>
      <c r="DPW59" s="20"/>
      <c r="DPX59" s="20"/>
      <c r="DPY59" s="20"/>
      <c r="DPZ59" s="20"/>
      <c r="DQA59" s="20"/>
      <c r="DQB59" s="20"/>
      <c r="DQC59" s="20"/>
      <c r="DQD59" s="311"/>
      <c r="DQE59" s="312"/>
      <c r="DQF59" s="312"/>
      <c r="DQG59" s="313"/>
      <c r="DQH59" s="312"/>
      <c r="DQI59" s="313"/>
      <c r="DQJ59" s="313"/>
      <c r="DQK59" s="313"/>
      <c r="DQL59" s="19"/>
      <c r="DQM59" s="20"/>
      <c r="DQN59" s="20"/>
      <c r="DQO59" s="20"/>
      <c r="DQP59" s="20"/>
      <c r="DQQ59" s="20"/>
      <c r="DQR59" s="20"/>
      <c r="DQS59" s="20"/>
      <c r="DQT59" s="311"/>
      <c r="DQU59" s="312"/>
      <c r="DQV59" s="312"/>
      <c r="DQW59" s="313"/>
      <c r="DQX59" s="312"/>
      <c r="DQY59" s="313"/>
      <c r="DQZ59" s="313"/>
      <c r="DRA59" s="313"/>
      <c r="DRB59" s="19"/>
      <c r="DRC59" s="20"/>
      <c r="DRD59" s="20"/>
      <c r="DRE59" s="20"/>
      <c r="DRF59" s="20"/>
      <c r="DRG59" s="20"/>
      <c r="DRH59" s="20"/>
      <c r="DRI59" s="20"/>
      <c r="DRJ59" s="311"/>
      <c r="DRK59" s="312"/>
      <c r="DRL59" s="312"/>
      <c r="DRM59" s="313"/>
      <c r="DRN59" s="312"/>
      <c r="DRO59" s="313"/>
      <c r="DRP59" s="313"/>
      <c r="DRQ59" s="313"/>
      <c r="DRR59" s="19"/>
      <c r="DRS59" s="20"/>
      <c r="DRT59" s="20"/>
      <c r="DRU59" s="20"/>
      <c r="DRV59" s="20"/>
      <c r="DRW59" s="20"/>
      <c r="DRX59" s="20"/>
      <c r="DRY59" s="20"/>
      <c r="DRZ59" s="311"/>
      <c r="DSA59" s="312"/>
      <c r="DSB59" s="312"/>
      <c r="DSC59" s="313"/>
      <c r="DSD59" s="312"/>
      <c r="DSE59" s="313"/>
      <c r="DSF59" s="313"/>
      <c r="DSG59" s="313"/>
      <c r="DSH59" s="19"/>
      <c r="DSI59" s="20"/>
      <c r="DSJ59" s="20"/>
      <c r="DSK59" s="20"/>
      <c r="DSL59" s="20"/>
      <c r="DSM59" s="20"/>
      <c r="DSN59" s="20"/>
      <c r="DSO59" s="20"/>
      <c r="DSP59" s="311"/>
      <c r="DSQ59" s="312"/>
      <c r="DSR59" s="312"/>
      <c r="DSS59" s="313"/>
      <c r="DST59" s="312"/>
      <c r="DSU59" s="313"/>
      <c r="DSV59" s="313"/>
      <c r="DSW59" s="313"/>
      <c r="DSX59" s="19"/>
      <c r="DSY59" s="20"/>
      <c r="DSZ59" s="20"/>
      <c r="DTA59" s="20"/>
      <c r="DTB59" s="20"/>
      <c r="DTC59" s="20"/>
      <c r="DTD59" s="20"/>
      <c r="DTE59" s="20"/>
      <c r="DTF59" s="311"/>
      <c r="DTG59" s="312"/>
      <c r="DTH59" s="312"/>
      <c r="DTI59" s="313"/>
      <c r="DTJ59" s="312"/>
      <c r="DTK59" s="313"/>
      <c r="DTL59" s="313"/>
      <c r="DTM59" s="313"/>
      <c r="DTN59" s="19"/>
      <c r="DTO59" s="20"/>
      <c r="DTP59" s="20"/>
      <c r="DTQ59" s="20"/>
      <c r="DTR59" s="20"/>
      <c r="DTS59" s="20"/>
      <c r="DTT59" s="20"/>
      <c r="DTU59" s="20"/>
      <c r="DTV59" s="311"/>
      <c r="DTW59" s="312"/>
      <c r="DTX59" s="312"/>
      <c r="DTY59" s="313"/>
      <c r="DTZ59" s="312"/>
      <c r="DUA59" s="313"/>
      <c r="DUB59" s="313"/>
      <c r="DUC59" s="313"/>
      <c r="DUD59" s="19"/>
      <c r="DUE59" s="20"/>
      <c r="DUF59" s="20"/>
      <c r="DUG59" s="20"/>
      <c r="DUH59" s="20"/>
      <c r="DUI59" s="20"/>
      <c r="DUJ59" s="20"/>
      <c r="DUK59" s="20"/>
      <c r="DUL59" s="311"/>
      <c r="DUM59" s="312"/>
      <c r="DUN59" s="312"/>
      <c r="DUO59" s="313"/>
      <c r="DUP59" s="312"/>
      <c r="DUQ59" s="313"/>
      <c r="DUR59" s="313"/>
      <c r="DUS59" s="313"/>
      <c r="DUT59" s="19"/>
      <c r="DUU59" s="20"/>
      <c r="DUV59" s="20"/>
      <c r="DUW59" s="20"/>
      <c r="DUX59" s="20"/>
      <c r="DUY59" s="20"/>
      <c r="DUZ59" s="20"/>
      <c r="DVA59" s="20"/>
      <c r="DVB59" s="311"/>
      <c r="DVC59" s="312"/>
      <c r="DVD59" s="312"/>
      <c r="DVE59" s="313"/>
      <c r="DVF59" s="312"/>
      <c r="DVG59" s="313"/>
      <c r="DVH59" s="313"/>
      <c r="DVI59" s="313"/>
      <c r="DVJ59" s="19"/>
      <c r="DVK59" s="20"/>
      <c r="DVL59" s="20"/>
      <c r="DVM59" s="20"/>
      <c r="DVN59" s="20"/>
      <c r="DVO59" s="20"/>
      <c r="DVP59" s="20"/>
      <c r="DVQ59" s="20"/>
      <c r="DVR59" s="311"/>
      <c r="DVS59" s="312"/>
      <c r="DVT59" s="312"/>
      <c r="DVU59" s="313"/>
      <c r="DVV59" s="312"/>
      <c r="DVW59" s="313"/>
      <c r="DVX59" s="313"/>
      <c r="DVY59" s="313"/>
      <c r="DVZ59" s="19"/>
      <c r="DWA59" s="20"/>
      <c r="DWB59" s="20"/>
      <c r="DWC59" s="20"/>
      <c r="DWD59" s="20"/>
      <c r="DWE59" s="20"/>
      <c r="DWF59" s="20"/>
      <c r="DWG59" s="20"/>
      <c r="DWH59" s="311"/>
      <c r="DWI59" s="312"/>
      <c r="DWJ59" s="312"/>
      <c r="DWK59" s="313"/>
      <c r="DWL59" s="312"/>
      <c r="DWM59" s="313"/>
      <c r="DWN59" s="313"/>
      <c r="DWO59" s="313"/>
      <c r="DWP59" s="19"/>
      <c r="DWQ59" s="20"/>
      <c r="DWR59" s="20"/>
      <c r="DWS59" s="20"/>
      <c r="DWT59" s="20"/>
      <c r="DWU59" s="20"/>
      <c r="DWV59" s="20"/>
      <c r="DWW59" s="20"/>
      <c r="DWX59" s="311"/>
      <c r="DWY59" s="312"/>
      <c r="DWZ59" s="312"/>
      <c r="DXA59" s="313"/>
      <c r="DXB59" s="312"/>
      <c r="DXC59" s="313"/>
      <c r="DXD59" s="313"/>
      <c r="DXE59" s="313"/>
      <c r="DXF59" s="19"/>
      <c r="DXG59" s="20"/>
      <c r="DXH59" s="20"/>
      <c r="DXI59" s="20"/>
      <c r="DXJ59" s="20"/>
      <c r="DXK59" s="20"/>
      <c r="DXL59" s="20"/>
      <c r="DXM59" s="20"/>
      <c r="DXN59" s="311"/>
      <c r="DXO59" s="312"/>
      <c r="DXP59" s="312"/>
      <c r="DXQ59" s="313"/>
      <c r="DXR59" s="312"/>
      <c r="DXS59" s="313"/>
      <c r="DXT59" s="313"/>
      <c r="DXU59" s="313"/>
      <c r="DXV59" s="19"/>
      <c r="DXW59" s="20"/>
      <c r="DXX59" s="20"/>
      <c r="DXY59" s="20"/>
      <c r="DXZ59" s="20"/>
      <c r="DYA59" s="20"/>
      <c r="DYB59" s="20"/>
      <c r="DYC59" s="20"/>
      <c r="DYD59" s="311"/>
      <c r="DYE59" s="312"/>
      <c r="DYF59" s="312"/>
      <c r="DYG59" s="313"/>
      <c r="DYH59" s="312"/>
      <c r="DYI59" s="313"/>
      <c r="DYJ59" s="313"/>
      <c r="DYK59" s="313"/>
      <c r="DYL59" s="19"/>
      <c r="DYM59" s="20"/>
      <c r="DYN59" s="20"/>
      <c r="DYO59" s="20"/>
      <c r="DYP59" s="20"/>
      <c r="DYQ59" s="20"/>
      <c r="DYR59" s="20"/>
      <c r="DYS59" s="20"/>
      <c r="DYT59" s="311"/>
      <c r="DYU59" s="312"/>
      <c r="DYV59" s="312"/>
      <c r="DYW59" s="313"/>
      <c r="DYX59" s="312"/>
      <c r="DYY59" s="313"/>
      <c r="DYZ59" s="313"/>
      <c r="DZA59" s="313"/>
      <c r="DZB59" s="19"/>
      <c r="DZC59" s="20"/>
      <c r="DZD59" s="20"/>
      <c r="DZE59" s="20"/>
      <c r="DZF59" s="20"/>
      <c r="DZG59" s="20"/>
      <c r="DZH59" s="20"/>
      <c r="DZI59" s="20"/>
      <c r="DZJ59" s="311"/>
      <c r="DZK59" s="312"/>
      <c r="DZL59" s="312"/>
      <c r="DZM59" s="313"/>
      <c r="DZN59" s="312"/>
      <c r="DZO59" s="313"/>
      <c r="DZP59" s="313"/>
      <c r="DZQ59" s="313"/>
      <c r="DZR59" s="19"/>
      <c r="DZS59" s="20"/>
      <c r="DZT59" s="20"/>
      <c r="DZU59" s="20"/>
      <c r="DZV59" s="20"/>
      <c r="DZW59" s="20"/>
      <c r="DZX59" s="20"/>
      <c r="DZY59" s="20"/>
      <c r="DZZ59" s="311"/>
      <c r="EAA59" s="312"/>
      <c r="EAB59" s="312"/>
      <c r="EAC59" s="313"/>
      <c r="EAD59" s="312"/>
      <c r="EAE59" s="313"/>
      <c r="EAF59" s="313"/>
      <c r="EAG59" s="313"/>
      <c r="EAH59" s="19"/>
      <c r="EAI59" s="20"/>
      <c r="EAJ59" s="20"/>
      <c r="EAK59" s="20"/>
      <c r="EAL59" s="20"/>
      <c r="EAM59" s="20"/>
      <c r="EAN59" s="20"/>
      <c r="EAO59" s="20"/>
      <c r="EAP59" s="311"/>
      <c r="EAQ59" s="312"/>
      <c r="EAR59" s="312"/>
      <c r="EAS59" s="313"/>
      <c r="EAT59" s="312"/>
      <c r="EAU59" s="313"/>
      <c r="EAV59" s="313"/>
      <c r="EAW59" s="313"/>
      <c r="EAX59" s="19"/>
      <c r="EAY59" s="20"/>
      <c r="EAZ59" s="20"/>
      <c r="EBA59" s="20"/>
      <c r="EBB59" s="20"/>
      <c r="EBC59" s="20"/>
      <c r="EBD59" s="20"/>
      <c r="EBE59" s="20"/>
      <c r="EBF59" s="311"/>
      <c r="EBG59" s="312"/>
      <c r="EBH59" s="312"/>
      <c r="EBI59" s="313"/>
      <c r="EBJ59" s="312"/>
      <c r="EBK59" s="313"/>
      <c r="EBL59" s="313"/>
      <c r="EBM59" s="313"/>
      <c r="EBN59" s="19"/>
      <c r="EBO59" s="20"/>
      <c r="EBP59" s="20"/>
      <c r="EBQ59" s="20"/>
      <c r="EBR59" s="20"/>
      <c r="EBS59" s="20"/>
      <c r="EBT59" s="20"/>
      <c r="EBU59" s="20"/>
      <c r="EBV59" s="311"/>
      <c r="EBW59" s="312"/>
      <c r="EBX59" s="312"/>
      <c r="EBY59" s="313"/>
      <c r="EBZ59" s="312"/>
      <c r="ECA59" s="313"/>
      <c r="ECB59" s="313"/>
      <c r="ECC59" s="313"/>
      <c r="ECD59" s="19"/>
      <c r="ECE59" s="20"/>
      <c r="ECF59" s="20"/>
      <c r="ECG59" s="20"/>
      <c r="ECH59" s="20"/>
      <c r="ECI59" s="20"/>
      <c r="ECJ59" s="20"/>
      <c r="ECK59" s="20"/>
      <c r="ECL59" s="311"/>
      <c r="ECM59" s="312"/>
      <c r="ECN59" s="312"/>
      <c r="ECO59" s="313"/>
      <c r="ECP59" s="312"/>
      <c r="ECQ59" s="313"/>
      <c r="ECR59" s="313"/>
      <c r="ECS59" s="313"/>
      <c r="ECT59" s="19"/>
      <c r="ECU59" s="20"/>
      <c r="ECV59" s="20"/>
      <c r="ECW59" s="20"/>
      <c r="ECX59" s="20"/>
      <c r="ECY59" s="20"/>
      <c r="ECZ59" s="20"/>
      <c r="EDA59" s="20"/>
      <c r="EDB59" s="311"/>
      <c r="EDC59" s="312"/>
      <c r="EDD59" s="312"/>
      <c r="EDE59" s="313"/>
      <c r="EDF59" s="312"/>
      <c r="EDG59" s="313"/>
      <c r="EDH59" s="313"/>
      <c r="EDI59" s="313"/>
      <c r="EDJ59" s="19"/>
      <c r="EDK59" s="20"/>
      <c r="EDL59" s="20"/>
      <c r="EDM59" s="20"/>
      <c r="EDN59" s="20"/>
      <c r="EDO59" s="20"/>
      <c r="EDP59" s="20"/>
      <c r="EDQ59" s="20"/>
      <c r="EDR59" s="311"/>
      <c r="EDS59" s="312"/>
      <c r="EDT59" s="312"/>
      <c r="EDU59" s="313"/>
      <c r="EDV59" s="312"/>
      <c r="EDW59" s="313"/>
      <c r="EDX59" s="313"/>
      <c r="EDY59" s="313"/>
      <c r="EDZ59" s="19"/>
      <c r="EEA59" s="20"/>
      <c r="EEB59" s="20"/>
      <c r="EEC59" s="20"/>
      <c r="EED59" s="20"/>
      <c r="EEE59" s="20"/>
      <c r="EEF59" s="20"/>
      <c r="EEG59" s="20"/>
      <c r="EEH59" s="311"/>
      <c r="EEI59" s="312"/>
      <c r="EEJ59" s="312"/>
      <c r="EEK59" s="313"/>
      <c r="EEL59" s="312"/>
      <c r="EEM59" s="313"/>
      <c r="EEN59" s="313"/>
      <c r="EEO59" s="313"/>
      <c r="EEP59" s="19"/>
      <c r="EEQ59" s="20"/>
      <c r="EER59" s="20"/>
      <c r="EES59" s="20"/>
      <c r="EET59" s="20"/>
      <c r="EEU59" s="20"/>
      <c r="EEV59" s="20"/>
      <c r="EEW59" s="20"/>
      <c r="EEX59" s="311"/>
      <c r="EEY59" s="312"/>
      <c r="EEZ59" s="312"/>
      <c r="EFA59" s="313"/>
      <c r="EFB59" s="312"/>
      <c r="EFC59" s="313"/>
      <c r="EFD59" s="313"/>
      <c r="EFE59" s="313"/>
      <c r="EFF59" s="19"/>
      <c r="EFG59" s="20"/>
      <c r="EFH59" s="20"/>
      <c r="EFI59" s="20"/>
      <c r="EFJ59" s="20"/>
      <c r="EFK59" s="20"/>
      <c r="EFL59" s="20"/>
      <c r="EFM59" s="20"/>
      <c r="EFN59" s="311"/>
      <c r="EFO59" s="312"/>
      <c r="EFP59" s="312"/>
      <c r="EFQ59" s="313"/>
      <c r="EFR59" s="312"/>
      <c r="EFS59" s="313"/>
      <c r="EFT59" s="313"/>
      <c r="EFU59" s="313"/>
      <c r="EFV59" s="19"/>
      <c r="EFW59" s="20"/>
      <c r="EFX59" s="20"/>
      <c r="EFY59" s="20"/>
      <c r="EFZ59" s="20"/>
      <c r="EGA59" s="20"/>
      <c r="EGB59" s="20"/>
      <c r="EGC59" s="20"/>
      <c r="EGD59" s="311"/>
      <c r="EGE59" s="312"/>
      <c r="EGF59" s="312"/>
      <c r="EGG59" s="313"/>
      <c r="EGH59" s="312"/>
      <c r="EGI59" s="313"/>
      <c r="EGJ59" s="313"/>
      <c r="EGK59" s="313"/>
      <c r="EGL59" s="19"/>
      <c r="EGM59" s="20"/>
      <c r="EGN59" s="20"/>
      <c r="EGO59" s="20"/>
      <c r="EGP59" s="20"/>
      <c r="EGQ59" s="20"/>
      <c r="EGR59" s="20"/>
      <c r="EGS59" s="20"/>
      <c r="EGT59" s="311"/>
      <c r="EGU59" s="312"/>
      <c r="EGV59" s="312"/>
      <c r="EGW59" s="313"/>
      <c r="EGX59" s="312"/>
      <c r="EGY59" s="313"/>
      <c r="EGZ59" s="313"/>
      <c r="EHA59" s="313"/>
      <c r="EHB59" s="19"/>
      <c r="EHC59" s="20"/>
      <c r="EHD59" s="20"/>
      <c r="EHE59" s="20"/>
      <c r="EHF59" s="20"/>
      <c r="EHG59" s="20"/>
      <c r="EHH59" s="20"/>
      <c r="EHI59" s="20"/>
      <c r="EHJ59" s="311"/>
      <c r="EHK59" s="312"/>
      <c r="EHL59" s="312"/>
      <c r="EHM59" s="313"/>
      <c r="EHN59" s="312"/>
      <c r="EHO59" s="313"/>
      <c r="EHP59" s="313"/>
      <c r="EHQ59" s="313"/>
      <c r="EHR59" s="19"/>
      <c r="EHS59" s="20"/>
      <c r="EHT59" s="20"/>
      <c r="EHU59" s="20"/>
      <c r="EHV59" s="20"/>
      <c r="EHW59" s="20"/>
      <c r="EHX59" s="20"/>
      <c r="EHY59" s="20"/>
      <c r="EHZ59" s="311"/>
      <c r="EIA59" s="312"/>
      <c r="EIB59" s="312"/>
      <c r="EIC59" s="313"/>
      <c r="EID59" s="312"/>
      <c r="EIE59" s="313"/>
      <c r="EIF59" s="313"/>
      <c r="EIG59" s="313"/>
      <c r="EIH59" s="19"/>
      <c r="EII59" s="20"/>
      <c r="EIJ59" s="20"/>
      <c r="EIK59" s="20"/>
      <c r="EIL59" s="20"/>
      <c r="EIM59" s="20"/>
      <c r="EIN59" s="20"/>
      <c r="EIO59" s="20"/>
      <c r="EIP59" s="311"/>
      <c r="EIQ59" s="312"/>
      <c r="EIR59" s="312"/>
      <c r="EIS59" s="313"/>
      <c r="EIT59" s="312"/>
      <c r="EIU59" s="313"/>
      <c r="EIV59" s="313"/>
      <c r="EIW59" s="313"/>
      <c r="EIX59" s="19"/>
      <c r="EIY59" s="20"/>
      <c r="EIZ59" s="20"/>
      <c r="EJA59" s="20"/>
      <c r="EJB59" s="20"/>
      <c r="EJC59" s="20"/>
      <c r="EJD59" s="20"/>
      <c r="EJE59" s="20"/>
      <c r="EJF59" s="311"/>
      <c r="EJG59" s="312"/>
      <c r="EJH59" s="312"/>
      <c r="EJI59" s="313"/>
      <c r="EJJ59" s="312"/>
      <c r="EJK59" s="313"/>
      <c r="EJL59" s="313"/>
      <c r="EJM59" s="313"/>
      <c r="EJN59" s="19"/>
      <c r="EJO59" s="20"/>
      <c r="EJP59" s="20"/>
      <c r="EJQ59" s="20"/>
      <c r="EJR59" s="20"/>
      <c r="EJS59" s="20"/>
      <c r="EJT59" s="20"/>
      <c r="EJU59" s="20"/>
      <c r="EJV59" s="311"/>
      <c r="EJW59" s="312"/>
      <c r="EJX59" s="312"/>
      <c r="EJY59" s="313"/>
      <c r="EJZ59" s="312"/>
      <c r="EKA59" s="313"/>
      <c r="EKB59" s="313"/>
      <c r="EKC59" s="313"/>
      <c r="EKD59" s="19"/>
      <c r="EKE59" s="20"/>
      <c r="EKF59" s="20"/>
      <c r="EKG59" s="20"/>
      <c r="EKH59" s="20"/>
      <c r="EKI59" s="20"/>
      <c r="EKJ59" s="20"/>
      <c r="EKK59" s="20"/>
      <c r="EKL59" s="311"/>
      <c r="EKM59" s="312"/>
      <c r="EKN59" s="312"/>
      <c r="EKO59" s="313"/>
      <c r="EKP59" s="312"/>
      <c r="EKQ59" s="313"/>
      <c r="EKR59" s="313"/>
      <c r="EKS59" s="313"/>
      <c r="EKT59" s="19"/>
      <c r="EKU59" s="20"/>
      <c r="EKV59" s="20"/>
      <c r="EKW59" s="20"/>
      <c r="EKX59" s="20"/>
      <c r="EKY59" s="20"/>
      <c r="EKZ59" s="20"/>
      <c r="ELA59" s="20"/>
      <c r="ELB59" s="311"/>
      <c r="ELC59" s="312"/>
      <c r="ELD59" s="312"/>
      <c r="ELE59" s="313"/>
      <c r="ELF59" s="312"/>
      <c r="ELG59" s="313"/>
      <c r="ELH59" s="313"/>
      <c r="ELI59" s="313"/>
      <c r="ELJ59" s="19"/>
      <c r="ELK59" s="20"/>
      <c r="ELL59" s="20"/>
      <c r="ELM59" s="20"/>
      <c r="ELN59" s="20"/>
      <c r="ELO59" s="20"/>
      <c r="ELP59" s="20"/>
      <c r="ELQ59" s="20"/>
      <c r="ELR59" s="311"/>
      <c r="ELS59" s="312"/>
      <c r="ELT59" s="312"/>
      <c r="ELU59" s="313"/>
      <c r="ELV59" s="312"/>
      <c r="ELW59" s="313"/>
      <c r="ELX59" s="313"/>
      <c r="ELY59" s="313"/>
      <c r="ELZ59" s="19"/>
      <c r="EMA59" s="20"/>
      <c r="EMB59" s="20"/>
      <c r="EMC59" s="20"/>
      <c r="EMD59" s="20"/>
      <c r="EME59" s="20"/>
      <c r="EMF59" s="20"/>
      <c r="EMG59" s="20"/>
      <c r="EMH59" s="311"/>
      <c r="EMI59" s="312"/>
      <c r="EMJ59" s="312"/>
      <c r="EMK59" s="313"/>
      <c r="EML59" s="312"/>
      <c r="EMM59" s="313"/>
      <c r="EMN59" s="313"/>
      <c r="EMO59" s="313"/>
      <c r="EMP59" s="19"/>
      <c r="EMQ59" s="20"/>
      <c r="EMR59" s="20"/>
      <c r="EMS59" s="20"/>
      <c r="EMT59" s="20"/>
      <c r="EMU59" s="20"/>
      <c r="EMV59" s="20"/>
      <c r="EMW59" s="20"/>
      <c r="EMX59" s="311"/>
      <c r="EMY59" s="312"/>
      <c r="EMZ59" s="312"/>
      <c r="ENA59" s="313"/>
      <c r="ENB59" s="312"/>
      <c r="ENC59" s="313"/>
      <c r="END59" s="313"/>
      <c r="ENE59" s="313"/>
      <c r="ENF59" s="19"/>
      <c r="ENG59" s="20"/>
      <c r="ENH59" s="20"/>
      <c r="ENI59" s="20"/>
      <c r="ENJ59" s="20"/>
      <c r="ENK59" s="20"/>
      <c r="ENL59" s="20"/>
      <c r="ENM59" s="20"/>
      <c r="ENN59" s="311"/>
      <c r="ENO59" s="312"/>
      <c r="ENP59" s="312"/>
      <c r="ENQ59" s="313"/>
      <c r="ENR59" s="312"/>
      <c r="ENS59" s="313"/>
      <c r="ENT59" s="313"/>
      <c r="ENU59" s="313"/>
      <c r="ENV59" s="19"/>
      <c r="ENW59" s="20"/>
      <c r="ENX59" s="20"/>
      <c r="ENY59" s="20"/>
      <c r="ENZ59" s="20"/>
      <c r="EOA59" s="20"/>
      <c r="EOB59" s="20"/>
      <c r="EOC59" s="20"/>
      <c r="EOD59" s="311"/>
      <c r="EOE59" s="312"/>
      <c r="EOF59" s="312"/>
      <c r="EOG59" s="313"/>
      <c r="EOH59" s="312"/>
      <c r="EOI59" s="313"/>
      <c r="EOJ59" s="313"/>
      <c r="EOK59" s="313"/>
      <c r="EOL59" s="19"/>
      <c r="EOM59" s="20"/>
      <c r="EON59" s="20"/>
      <c r="EOO59" s="20"/>
      <c r="EOP59" s="20"/>
      <c r="EOQ59" s="20"/>
      <c r="EOR59" s="20"/>
      <c r="EOS59" s="20"/>
      <c r="EOT59" s="311"/>
      <c r="EOU59" s="312"/>
      <c r="EOV59" s="312"/>
      <c r="EOW59" s="313"/>
      <c r="EOX59" s="312"/>
      <c r="EOY59" s="313"/>
      <c r="EOZ59" s="313"/>
      <c r="EPA59" s="313"/>
      <c r="EPB59" s="19"/>
      <c r="EPC59" s="20"/>
      <c r="EPD59" s="20"/>
      <c r="EPE59" s="20"/>
      <c r="EPF59" s="20"/>
      <c r="EPG59" s="20"/>
      <c r="EPH59" s="20"/>
      <c r="EPI59" s="20"/>
      <c r="EPJ59" s="311"/>
      <c r="EPK59" s="312"/>
      <c r="EPL59" s="312"/>
      <c r="EPM59" s="313"/>
      <c r="EPN59" s="312"/>
      <c r="EPO59" s="313"/>
      <c r="EPP59" s="313"/>
      <c r="EPQ59" s="313"/>
      <c r="EPR59" s="19"/>
      <c r="EPS59" s="20"/>
      <c r="EPT59" s="20"/>
      <c r="EPU59" s="20"/>
      <c r="EPV59" s="20"/>
      <c r="EPW59" s="20"/>
      <c r="EPX59" s="20"/>
      <c r="EPY59" s="20"/>
      <c r="EPZ59" s="311"/>
      <c r="EQA59" s="312"/>
      <c r="EQB59" s="312"/>
      <c r="EQC59" s="313"/>
      <c r="EQD59" s="312"/>
      <c r="EQE59" s="313"/>
      <c r="EQF59" s="313"/>
      <c r="EQG59" s="313"/>
      <c r="EQH59" s="19"/>
      <c r="EQI59" s="20"/>
      <c r="EQJ59" s="20"/>
      <c r="EQK59" s="20"/>
      <c r="EQL59" s="20"/>
      <c r="EQM59" s="20"/>
      <c r="EQN59" s="20"/>
      <c r="EQO59" s="20"/>
      <c r="EQP59" s="311"/>
      <c r="EQQ59" s="312"/>
      <c r="EQR59" s="312"/>
      <c r="EQS59" s="313"/>
      <c r="EQT59" s="312"/>
      <c r="EQU59" s="313"/>
      <c r="EQV59" s="313"/>
      <c r="EQW59" s="313"/>
      <c r="EQX59" s="19"/>
      <c r="EQY59" s="20"/>
      <c r="EQZ59" s="20"/>
      <c r="ERA59" s="20"/>
      <c r="ERB59" s="20"/>
      <c r="ERC59" s="20"/>
      <c r="ERD59" s="20"/>
      <c r="ERE59" s="20"/>
      <c r="ERF59" s="311"/>
      <c r="ERG59" s="312"/>
      <c r="ERH59" s="312"/>
      <c r="ERI59" s="313"/>
      <c r="ERJ59" s="312"/>
      <c r="ERK59" s="313"/>
      <c r="ERL59" s="313"/>
      <c r="ERM59" s="313"/>
      <c r="ERN59" s="19"/>
      <c r="ERO59" s="20"/>
      <c r="ERP59" s="20"/>
      <c r="ERQ59" s="20"/>
      <c r="ERR59" s="20"/>
      <c r="ERS59" s="20"/>
      <c r="ERT59" s="20"/>
      <c r="ERU59" s="20"/>
      <c r="ERV59" s="311"/>
      <c r="ERW59" s="312"/>
      <c r="ERX59" s="312"/>
      <c r="ERY59" s="313"/>
      <c r="ERZ59" s="312"/>
      <c r="ESA59" s="313"/>
      <c r="ESB59" s="313"/>
      <c r="ESC59" s="313"/>
      <c r="ESD59" s="19"/>
      <c r="ESE59" s="20"/>
      <c r="ESF59" s="20"/>
      <c r="ESG59" s="20"/>
      <c r="ESH59" s="20"/>
      <c r="ESI59" s="20"/>
      <c r="ESJ59" s="20"/>
      <c r="ESK59" s="20"/>
      <c r="ESL59" s="311"/>
      <c r="ESM59" s="312"/>
      <c r="ESN59" s="312"/>
      <c r="ESO59" s="313"/>
      <c r="ESP59" s="312"/>
      <c r="ESQ59" s="313"/>
      <c r="ESR59" s="313"/>
      <c r="ESS59" s="313"/>
      <c r="EST59" s="19"/>
      <c r="ESU59" s="20"/>
      <c r="ESV59" s="20"/>
      <c r="ESW59" s="20"/>
      <c r="ESX59" s="20"/>
      <c r="ESY59" s="20"/>
      <c r="ESZ59" s="20"/>
      <c r="ETA59" s="20"/>
      <c r="ETB59" s="311"/>
      <c r="ETC59" s="312"/>
      <c r="ETD59" s="312"/>
      <c r="ETE59" s="313"/>
      <c r="ETF59" s="312"/>
      <c r="ETG59" s="313"/>
      <c r="ETH59" s="313"/>
      <c r="ETI59" s="313"/>
      <c r="ETJ59" s="19"/>
      <c r="ETK59" s="20"/>
      <c r="ETL59" s="20"/>
      <c r="ETM59" s="20"/>
      <c r="ETN59" s="20"/>
      <c r="ETO59" s="20"/>
      <c r="ETP59" s="20"/>
      <c r="ETQ59" s="20"/>
      <c r="ETR59" s="311"/>
      <c r="ETS59" s="312"/>
      <c r="ETT59" s="312"/>
      <c r="ETU59" s="313"/>
      <c r="ETV59" s="312"/>
      <c r="ETW59" s="313"/>
      <c r="ETX59" s="313"/>
      <c r="ETY59" s="313"/>
      <c r="ETZ59" s="19"/>
      <c r="EUA59" s="20"/>
      <c r="EUB59" s="20"/>
      <c r="EUC59" s="20"/>
      <c r="EUD59" s="20"/>
      <c r="EUE59" s="20"/>
      <c r="EUF59" s="20"/>
      <c r="EUG59" s="20"/>
      <c r="EUH59" s="311"/>
      <c r="EUI59" s="312"/>
      <c r="EUJ59" s="312"/>
      <c r="EUK59" s="313"/>
      <c r="EUL59" s="312"/>
      <c r="EUM59" s="313"/>
      <c r="EUN59" s="313"/>
      <c r="EUO59" s="313"/>
      <c r="EUP59" s="19"/>
      <c r="EUQ59" s="20"/>
      <c r="EUR59" s="20"/>
      <c r="EUS59" s="20"/>
      <c r="EUT59" s="20"/>
      <c r="EUU59" s="20"/>
      <c r="EUV59" s="20"/>
      <c r="EUW59" s="20"/>
      <c r="EUX59" s="311"/>
      <c r="EUY59" s="312"/>
      <c r="EUZ59" s="312"/>
      <c r="EVA59" s="313"/>
      <c r="EVB59" s="312"/>
      <c r="EVC59" s="313"/>
      <c r="EVD59" s="313"/>
      <c r="EVE59" s="313"/>
      <c r="EVF59" s="19"/>
      <c r="EVG59" s="20"/>
      <c r="EVH59" s="20"/>
      <c r="EVI59" s="20"/>
      <c r="EVJ59" s="20"/>
      <c r="EVK59" s="20"/>
      <c r="EVL59" s="20"/>
      <c r="EVM59" s="20"/>
      <c r="EVN59" s="311"/>
      <c r="EVO59" s="312"/>
      <c r="EVP59" s="312"/>
      <c r="EVQ59" s="313"/>
      <c r="EVR59" s="312"/>
      <c r="EVS59" s="313"/>
      <c r="EVT59" s="313"/>
      <c r="EVU59" s="313"/>
      <c r="EVV59" s="19"/>
      <c r="EVW59" s="20"/>
      <c r="EVX59" s="20"/>
      <c r="EVY59" s="20"/>
      <c r="EVZ59" s="20"/>
      <c r="EWA59" s="20"/>
      <c r="EWB59" s="20"/>
      <c r="EWC59" s="20"/>
      <c r="EWD59" s="311"/>
      <c r="EWE59" s="312"/>
      <c r="EWF59" s="312"/>
      <c r="EWG59" s="313"/>
      <c r="EWH59" s="312"/>
      <c r="EWI59" s="313"/>
      <c r="EWJ59" s="313"/>
      <c r="EWK59" s="313"/>
      <c r="EWL59" s="19"/>
      <c r="EWM59" s="20"/>
      <c r="EWN59" s="20"/>
      <c r="EWO59" s="20"/>
      <c r="EWP59" s="20"/>
      <c r="EWQ59" s="20"/>
      <c r="EWR59" s="20"/>
      <c r="EWS59" s="20"/>
      <c r="EWT59" s="311"/>
      <c r="EWU59" s="312"/>
      <c r="EWV59" s="312"/>
      <c r="EWW59" s="313"/>
      <c r="EWX59" s="312"/>
      <c r="EWY59" s="313"/>
      <c r="EWZ59" s="313"/>
      <c r="EXA59" s="313"/>
      <c r="EXB59" s="19"/>
      <c r="EXC59" s="20"/>
      <c r="EXD59" s="20"/>
      <c r="EXE59" s="20"/>
      <c r="EXF59" s="20"/>
      <c r="EXG59" s="20"/>
      <c r="EXH59" s="20"/>
      <c r="EXI59" s="20"/>
      <c r="EXJ59" s="311"/>
      <c r="EXK59" s="312"/>
      <c r="EXL59" s="312"/>
      <c r="EXM59" s="313"/>
      <c r="EXN59" s="312"/>
      <c r="EXO59" s="313"/>
      <c r="EXP59" s="313"/>
      <c r="EXQ59" s="313"/>
      <c r="EXR59" s="19"/>
      <c r="EXS59" s="20"/>
      <c r="EXT59" s="20"/>
      <c r="EXU59" s="20"/>
      <c r="EXV59" s="20"/>
      <c r="EXW59" s="20"/>
      <c r="EXX59" s="20"/>
      <c r="EXY59" s="20"/>
      <c r="EXZ59" s="311"/>
      <c r="EYA59" s="312"/>
      <c r="EYB59" s="312"/>
      <c r="EYC59" s="313"/>
      <c r="EYD59" s="312"/>
      <c r="EYE59" s="313"/>
      <c r="EYF59" s="313"/>
      <c r="EYG59" s="313"/>
      <c r="EYH59" s="19"/>
      <c r="EYI59" s="20"/>
      <c r="EYJ59" s="20"/>
      <c r="EYK59" s="20"/>
      <c r="EYL59" s="20"/>
      <c r="EYM59" s="20"/>
      <c r="EYN59" s="20"/>
      <c r="EYO59" s="20"/>
      <c r="EYP59" s="311"/>
      <c r="EYQ59" s="312"/>
      <c r="EYR59" s="312"/>
      <c r="EYS59" s="313"/>
      <c r="EYT59" s="312"/>
      <c r="EYU59" s="313"/>
      <c r="EYV59" s="313"/>
      <c r="EYW59" s="313"/>
      <c r="EYX59" s="19"/>
      <c r="EYY59" s="20"/>
      <c r="EYZ59" s="20"/>
      <c r="EZA59" s="20"/>
      <c r="EZB59" s="20"/>
      <c r="EZC59" s="20"/>
      <c r="EZD59" s="20"/>
      <c r="EZE59" s="20"/>
      <c r="EZF59" s="311"/>
      <c r="EZG59" s="312"/>
      <c r="EZH59" s="312"/>
      <c r="EZI59" s="313"/>
      <c r="EZJ59" s="312"/>
      <c r="EZK59" s="313"/>
      <c r="EZL59" s="313"/>
      <c r="EZM59" s="313"/>
      <c r="EZN59" s="19"/>
      <c r="EZO59" s="20"/>
      <c r="EZP59" s="20"/>
      <c r="EZQ59" s="20"/>
      <c r="EZR59" s="20"/>
      <c r="EZS59" s="20"/>
      <c r="EZT59" s="20"/>
      <c r="EZU59" s="20"/>
      <c r="EZV59" s="311"/>
      <c r="EZW59" s="312"/>
      <c r="EZX59" s="312"/>
      <c r="EZY59" s="313"/>
      <c r="EZZ59" s="312"/>
      <c r="FAA59" s="313"/>
      <c r="FAB59" s="313"/>
      <c r="FAC59" s="313"/>
      <c r="FAD59" s="19"/>
      <c r="FAE59" s="20"/>
      <c r="FAF59" s="20"/>
      <c r="FAG59" s="20"/>
      <c r="FAH59" s="20"/>
      <c r="FAI59" s="20"/>
      <c r="FAJ59" s="20"/>
      <c r="FAK59" s="20"/>
      <c r="FAL59" s="311"/>
      <c r="FAM59" s="312"/>
      <c r="FAN59" s="312"/>
      <c r="FAO59" s="313"/>
      <c r="FAP59" s="312"/>
      <c r="FAQ59" s="313"/>
      <c r="FAR59" s="313"/>
      <c r="FAS59" s="313"/>
      <c r="FAT59" s="19"/>
      <c r="FAU59" s="20"/>
      <c r="FAV59" s="20"/>
      <c r="FAW59" s="20"/>
      <c r="FAX59" s="20"/>
      <c r="FAY59" s="20"/>
      <c r="FAZ59" s="20"/>
      <c r="FBA59" s="20"/>
      <c r="FBB59" s="311"/>
      <c r="FBC59" s="312"/>
      <c r="FBD59" s="312"/>
      <c r="FBE59" s="313"/>
      <c r="FBF59" s="312"/>
      <c r="FBG59" s="313"/>
      <c r="FBH59" s="313"/>
      <c r="FBI59" s="313"/>
      <c r="FBJ59" s="19"/>
      <c r="FBK59" s="20"/>
      <c r="FBL59" s="20"/>
      <c r="FBM59" s="20"/>
      <c r="FBN59" s="20"/>
      <c r="FBO59" s="20"/>
      <c r="FBP59" s="20"/>
      <c r="FBQ59" s="20"/>
      <c r="FBR59" s="311"/>
      <c r="FBS59" s="312"/>
      <c r="FBT59" s="312"/>
      <c r="FBU59" s="313"/>
      <c r="FBV59" s="312"/>
      <c r="FBW59" s="313"/>
      <c r="FBX59" s="313"/>
      <c r="FBY59" s="313"/>
      <c r="FBZ59" s="19"/>
      <c r="FCA59" s="20"/>
      <c r="FCB59" s="20"/>
      <c r="FCC59" s="20"/>
      <c r="FCD59" s="20"/>
      <c r="FCE59" s="20"/>
      <c r="FCF59" s="20"/>
      <c r="FCG59" s="20"/>
      <c r="FCH59" s="311"/>
      <c r="FCI59" s="312"/>
      <c r="FCJ59" s="312"/>
      <c r="FCK59" s="313"/>
      <c r="FCL59" s="312"/>
      <c r="FCM59" s="313"/>
      <c r="FCN59" s="313"/>
      <c r="FCO59" s="313"/>
      <c r="FCP59" s="19"/>
      <c r="FCQ59" s="20"/>
      <c r="FCR59" s="20"/>
      <c r="FCS59" s="20"/>
      <c r="FCT59" s="20"/>
      <c r="FCU59" s="20"/>
      <c r="FCV59" s="20"/>
      <c r="FCW59" s="20"/>
      <c r="FCX59" s="311"/>
      <c r="FCY59" s="312"/>
      <c r="FCZ59" s="312"/>
      <c r="FDA59" s="313"/>
      <c r="FDB59" s="312"/>
      <c r="FDC59" s="313"/>
      <c r="FDD59" s="313"/>
      <c r="FDE59" s="313"/>
      <c r="FDF59" s="19"/>
      <c r="FDG59" s="20"/>
      <c r="FDH59" s="20"/>
      <c r="FDI59" s="20"/>
      <c r="FDJ59" s="20"/>
      <c r="FDK59" s="20"/>
      <c r="FDL59" s="20"/>
      <c r="FDM59" s="20"/>
      <c r="FDN59" s="311"/>
      <c r="FDO59" s="312"/>
      <c r="FDP59" s="312"/>
      <c r="FDQ59" s="313"/>
      <c r="FDR59" s="312"/>
      <c r="FDS59" s="313"/>
      <c r="FDT59" s="313"/>
      <c r="FDU59" s="313"/>
      <c r="FDV59" s="19"/>
      <c r="FDW59" s="20"/>
      <c r="FDX59" s="20"/>
      <c r="FDY59" s="20"/>
      <c r="FDZ59" s="20"/>
      <c r="FEA59" s="20"/>
      <c r="FEB59" s="20"/>
      <c r="FEC59" s="20"/>
      <c r="FED59" s="311"/>
      <c r="FEE59" s="312"/>
      <c r="FEF59" s="312"/>
      <c r="FEG59" s="313"/>
      <c r="FEH59" s="312"/>
      <c r="FEI59" s="313"/>
      <c r="FEJ59" s="313"/>
      <c r="FEK59" s="313"/>
      <c r="FEL59" s="19"/>
      <c r="FEM59" s="20"/>
      <c r="FEN59" s="20"/>
      <c r="FEO59" s="20"/>
      <c r="FEP59" s="20"/>
      <c r="FEQ59" s="20"/>
      <c r="FER59" s="20"/>
      <c r="FES59" s="20"/>
      <c r="FET59" s="311"/>
      <c r="FEU59" s="312"/>
      <c r="FEV59" s="312"/>
      <c r="FEW59" s="313"/>
      <c r="FEX59" s="312"/>
      <c r="FEY59" s="313"/>
      <c r="FEZ59" s="313"/>
      <c r="FFA59" s="313"/>
      <c r="FFB59" s="19"/>
      <c r="FFC59" s="20"/>
      <c r="FFD59" s="20"/>
      <c r="FFE59" s="20"/>
      <c r="FFF59" s="20"/>
      <c r="FFG59" s="20"/>
      <c r="FFH59" s="20"/>
      <c r="FFI59" s="20"/>
      <c r="FFJ59" s="311"/>
      <c r="FFK59" s="312"/>
      <c r="FFL59" s="312"/>
      <c r="FFM59" s="313"/>
      <c r="FFN59" s="312"/>
      <c r="FFO59" s="313"/>
      <c r="FFP59" s="313"/>
      <c r="FFQ59" s="313"/>
      <c r="FFR59" s="19"/>
      <c r="FFS59" s="20"/>
      <c r="FFT59" s="20"/>
      <c r="FFU59" s="20"/>
      <c r="FFV59" s="20"/>
      <c r="FFW59" s="20"/>
      <c r="FFX59" s="20"/>
      <c r="FFY59" s="20"/>
      <c r="FFZ59" s="311"/>
      <c r="FGA59" s="312"/>
      <c r="FGB59" s="312"/>
      <c r="FGC59" s="313"/>
      <c r="FGD59" s="312"/>
      <c r="FGE59" s="313"/>
      <c r="FGF59" s="313"/>
      <c r="FGG59" s="313"/>
      <c r="FGH59" s="19"/>
      <c r="FGI59" s="20"/>
      <c r="FGJ59" s="20"/>
      <c r="FGK59" s="20"/>
      <c r="FGL59" s="20"/>
      <c r="FGM59" s="20"/>
      <c r="FGN59" s="20"/>
      <c r="FGO59" s="20"/>
      <c r="FGP59" s="311"/>
      <c r="FGQ59" s="312"/>
      <c r="FGR59" s="312"/>
      <c r="FGS59" s="313"/>
      <c r="FGT59" s="312"/>
      <c r="FGU59" s="313"/>
      <c r="FGV59" s="313"/>
      <c r="FGW59" s="313"/>
      <c r="FGX59" s="19"/>
      <c r="FGY59" s="20"/>
      <c r="FGZ59" s="20"/>
      <c r="FHA59" s="20"/>
      <c r="FHB59" s="20"/>
      <c r="FHC59" s="20"/>
      <c r="FHD59" s="20"/>
      <c r="FHE59" s="20"/>
      <c r="FHF59" s="311"/>
      <c r="FHG59" s="312"/>
      <c r="FHH59" s="312"/>
      <c r="FHI59" s="313"/>
      <c r="FHJ59" s="312"/>
      <c r="FHK59" s="313"/>
      <c r="FHL59" s="313"/>
      <c r="FHM59" s="313"/>
      <c r="FHN59" s="19"/>
      <c r="FHO59" s="20"/>
      <c r="FHP59" s="20"/>
      <c r="FHQ59" s="20"/>
      <c r="FHR59" s="20"/>
      <c r="FHS59" s="20"/>
      <c r="FHT59" s="20"/>
      <c r="FHU59" s="20"/>
      <c r="FHV59" s="311"/>
      <c r="FHW59" s="312"/>
      <c r="FHX59" s="312"/>
      <c r="FHY59" s="313"/>
      <c r="FHZ59" s="312"/>
      <c r="FIA59" s="313"/>
      <c r="FIB59" s="313"/>
      <c r="FIC59" s="313"/>
      <c r="FID59" s="19"/>
      <c r="FIE59" s="20"/>
      <c r="FIF59" s="20"/>
      <c r="FIG59" s="20"/>
      <c r="FIH59" s="20"/>
      <c r="FII59" s="20"/>
      <c r="FIJ59" s="20"/>
      <c r="FIK59" s="20"/>
      <c r="FIL59" s="311"/>
      <c r="FIM59" s="312"/>
      <c r="FIN59" s="312"/>
      <c r="FIO59" s="313"/>
      <c r="FIP59" s="312"/>
      <c r="FIQ59" s="313"/>
      <c r="FIR59" s="313"/>
      <c r="FIS59" s="313"/>
      <c r="FIT59" s="19"/>
      <c r="FIU59" s="20"/>
      <c r="FIV59" s="20"/>
      <c r="FIW59" s="20"/>
      <c r="FIX59" s="20"/>
      <c r="FIY59" s="20"/>
      <c r="FIZ59" s="20"/>
      <c r="FJA59" s="20"/>
      <c r="FJB59" s="311"/>
      <c r="FJC59" s="312"/>
      <c r="FJD59" s="312"/>
      <c r="FJE59" s="313"/>
      <c r="FJF59" s="312"/>
      <c r="FJG59" s="313"/>
      <c r="FJH59" s="313"/>
      <c r="FJI59" s="313"/>
      <c r="FJJ59" s="19"/>
      <c r="FJK59" s="20"/>
      <c r="FJL59" s="20"/>
      <c r="FJM59" s="20"/>
      <c r="FJN59" s="20"/>
      <c r="FJO59" s="20"/>
      <c r="FJP59" s="20"/>
      <c r="FJQ59" s="20"/>
      <c r="FJR59" s="311"/>
      <c r="FJS59" s="312"/>
      <c r="FJT59" s="312"/>
      <c r="FJU59" s="313"/>
      <c r="FJV59" s="312"/>
      <c r="FJW59" s="313"/>
      <c r="FJX59" s="313"/>
      <c r="FJY59" s="313"/>
      <c r="FJZ59" s="19"/>
      <c r="FKA59" s="20"/>
      <c r="FKB59" s="20"/>
      <c r="FKC59" s="20"/>
      <c r="FKD59" s="20"/>
      <c r="FKE59" s="20"/>
      <c r="FKF59" s="20"/>
      <c r="FKG59" s="20"/>
      <c r="FKH59" s="311"/>
      <c r="FKI59" s="312"/>
      <c r="FKJ59" s="312"/>
      <c r="FKK59" s="313"/>
      <c r="FKL59" s="312"/>
      <c r="FKM59" s="313"/>
      <c r="FKN59" s="313"/>
      <c r="FKO59" s="313"/>
      <c r="FKP59" s="19"/>
      <c r="FKQ59" s="20"/>
      <c r="FKR59" s="20"/>
      <c r="FKS59" s="20"/>
      <c r="FKT59" s="20"/>
      <c r="FKU59" s="20"/>
      <c r="FKV59" s="20"/>
      <c r="FKW59" s="20"/>
      <c r="FKX59" s="311"/>
      <c r="FKY59" s="312"/>
      <c r="FKZ59" s="312"/>
      <c r="FLA59" s="313"/>
      <c r="FLB59" s="312"/>
      <c r="FLC59" s="313"/>
      <c r="FLD59" s="313"/>
      <c r="FLE59" s="313"/>
      <c r="FLF59" s="19"/>
      <c r="FLG59" s="20"/>
      <c r="FLH59" s="20"/>
      <c r="FLI59" s="20"/>
      <c r="FLJ59" s="20"/>
      <c r="FLK59" s="20"/>
      <c r="FLL59" s="20"/>
      <c r="FLM59" s="20"/>
      <c r="FLN59" s="311"/>
      <c r="FLO59" s="312"/>
      <c r="FLP59" s="312"/>
      <c r="FLQ59" s="313"/>
      <c r="FLR59" s="312"/>
      <c r="FLS59" s="313"/>
      <c r="FLT59" s="313"/>
      <c r="FLU59" s="313"/>
      <c r="FLV59" s="19"/>
      <c r="FLW59" s="20"/>
      <c r="FLX59" s="20"/>
      <c r="FLY59" s="20"/>
      <c r="FLZ59" s="20"/>
      <c r="FMA59" s="20"/>
      <c r="FMB59" s="20"/>
      <c r="FMC59" s="20"/>
      <c r="FMD59" s="311"/>
      <c r="FME59" s="312"/>
      <c r="FMF59" s="312"/>
      <c r="FMG59" s="313"/>
      <c r="FMH59" s="312"/>
      <c r="FMI59" s="313"/>
      <c r="FMJ59" s="313"/>
      <c r="FMK59" s="313"/>
      <c r="FML59" s="19"/>
      <c r="FMM59" s="20"/>
      <c r="FMN59" s="20"/>
      <c r="FMO59" s="20"/>
      <c r="FMP59" s="20"/>
      <c r="FMQ59" s="20"/>
      <c r="FMR59" s="20"/>
      <c r="FMS59" s="20"/>
      <c r="FMT59" s="311"/>
      <c r="FMU59" s="312"/>
      <c r="FMV59" s="312"/>
      <c r="FMW59" s="313"/>
      <c r="FMX59" s="312"/>
      <c r="FMY59" s="313"/>
      <c r="FMZ59" s="313"/>
      <c r="FNA59" s="313"/>
      <c r="FNB59" s="19"/>
      <c r="FNC59" s="20"/>
      <c r="FND59" s="20"/>
      <c r="FNE59" s="20"/>
      <c r="FNF59" s="20"/>
      <c r="FNG59" s="20"/>
      <c r="FNH59" s="20"/>
      <c r="FNI59" s="20"/>
      <c r="FNJ59" s="311"/>
      <c r="FNK59" s="312"/>
      <c r="FNL59" s="312"/>
      <c r="FNM59" s="313"/>
      <c r="FNN59" s="312"/>
      <c r="FNO59" s="313"/>
      <c r="FNP59" s="313"/>
      <c r="FNQ59" s="313"/>
      <c r="FNR59" s="19"/>
      <c r="FNS59" s="20"/>
      <c r="FNT59" s="20"/>
      <c r="FNU59" s="20"/>
      <c r="FNV59" s="20"/>
      <c r="FNW59" s="20"/>
      <c r="FNX59" s="20"/>
      <c r="FNY59" s="20"/>
      <c r="FNZ59" s="311"/>
      <c r="FOA59" s="312"/>
      <c r="FOB59" s="312"/>
      <c r="FOC59" s="313"/>
      <c r="FOD59" s="312"/>
      <c r="FOE59" s="313"/>
      <c r="FOF59" s="313"/>
      <c r="FOG59" s="313"/>
      <c r="FOH59" s="19"/>
      <c r="FOI59" s="20"/>
      <c r="FOJ59" s="20"/>
      <c r="FOK59" s="20"/>
      <c r="FOL59" s="20"/>
      <c r="FOM59" s="20"/>
      <c r="FON59" s="20"/>
      <c r="FOO59" s="20"/>
      <c r="FOP59" s="311"/>
      <c r="FOQ59" s="312"/>
      <c r="FOR59" s="312"/>
      <c r="FOS59" s="313"/>
      <c r="FOT59" s="312"/>
      <c r="FOU59" s="313"/>
      <c r="FOV59" s="313"/>
      <c r="FOW59" s="313"/>
      <c r="FOX59" s="19"/>
      <c r="FOY59" s="20"/>
      <c r="FOZ59" s="20"/>
      <c r="FPA59" s="20"/>
      <c r="FPB59" s="20"/>
      <c r="FPC59" s="20"/>
      <c r="FPD59" s="20"/>
      <c r="FPE59" s="20"/>
      <c r="FPF59" s="311"/>
      <c r="FPG59" s="312"/>
      <c r="FPH59" s="312"/>
      <c r="FPI59" s="313"/>
      <c r="FPJ59" s="312"/>
      <c r="FPK59" s="313"/>
      <c r="FPL59" s="313"/>
      <c r="FPM59" s="313"/>
      <c r="FPN59" s="19"/>
      <c r="FPO59" s="20"/>
      <c r="FPP59" s="20"/>
      <c r="FPQ59" s="20"/>
      <c r="FPR59" s="20"/>
      <c r="FPS59" s="20"/>
      <c r="FPT59" s="20"/>
      <c r="FPU59" s="20"/>
      <c r="FPV59" s="311"/>
      <c r="FPW59" s="312"/>
      <c r="FPX59" s="312"/>
      <c r="FPY59" s="313"/>
      <c r="FPZ59" s="312"/>
      <c r="FQA59" s="313"/>
      <c r="FQB59" s="313"/>
      <c r="FQC59" s="313"/>
      <c r="FQD59" s="19"/>
      <c r="FQE59" s="20"/>
      <c r="FQF59" s="20"/>
      <c r="FQG59" s="20"/>
      <c r="FQH59" s="20"/>
      <c r="FQI59" s="20"/>
      <c r="FQJ59" s="20"/>
      <c r="FQK59" s="20"/>
      <c r="FQL59" s="311"/>
      <c r="FQM59" s="312"/>
      <c r="FQN59" s="312"/>
      <c r="FQO59" s="313"/>
      <c r="FQP59" s="312"/>
      <c r="FQQ59" s="313"/>
      <c r="FQR59" s="313"/>
      <c r="FQS59" s="313"/>
      <c r="FQT59" s="19"/>
      <c r="FQU59" s="20"/>
      <c r="FQV59" s="20"/>
      <c r="FQW59" s="20"/>
      <c r="FQX59" s="20"/>
      <c r="FQY59" s="20"/>
      <c r="FQZ59" s="20"/>
      <c r="FRA59" s="20"/>
      <c r="FRB59" s="311"/>
      <c r="FRC59" s="312"/>
      <c r="FRD59" s="312"/>
      <c r="FRE59" s="313"/>
      <c r="FRF59" s="312"/>
      <c r="FRG59" s="313"/>
      <c r="FRH59" s="313"/>
      <c r="FRI59" s="313"/>
      <c r="FRJ59" s="19"/>
      <c r="FRK59" s="20"/>
      <c r="FRL59" s="20"/>
      <c r="FRM59" s="20"/>
      <c r="FRN59" s="20"/>
      <c r="FRO59" s="20"/>
      <c r="FRP59" s="20"/>
      <c r="FRQ59" s="20"/>
      <c r="FRR59" s="311"/>
      <c r="FRS59" s="312"/>
      <c r="FRT59" s="312"/>
      <c r="FRU59" s="313"/>
      <c r="FRV59" s="312"/>
      <c r="FRW59" s="313"/>
      <c r="FRX59" s="313"/>
      <c r="FRY59" s="313"/>
      <c r="FRZ59" s="19"/>
      <c r="FSA59" s="20"/>
      <c r="FSB59" s="20"/>
      <c r="FSC59" s="20"/>
      <c r="FSD59" s="20"/>
      <c r="FSE59" s="20"/>
      <c r="FSF59" s="20"/>
      <c r="FSG59" s="20"/>
      <c r="FSH59" s="311"/>
      <c r="FSI59" s="312"/>
      <c r="FSJ59" s="312"/>
      <c r="FSK59" s="313"/>
      <c r="FSL59" s="312"/>
      <c r="FSM59" s="313"/>
      <c r="FSN59" s="313"/>
      <c r="FSO59" s="313"/>
      <c r="FSP59" s="19"/>
      <c r="FSQ59" s="20"/>
      <c r="FSR59" s="20"/>
      <c r="FSS59" s="20"/>
      <c r="FST59" s="20"/>
      <c r="FSU59" s="20"/>
      <c r="FSV59" s="20"/>
      <c r="FSW59" s="20"/>
      <c r="FSX59" s="311"/>
      <c r="FSY59" s="312"/>
      <c r="FSZ59" s="312"/>
      <c r="FTA59" s="313"/>
      <c r="FTB59" s="312"/>
      <c r="FTC59" s="313"/>
      <c r="FTD59" s="313"/>
      <c r="FTE59" s="313"/>
      <c r="FTF59" s="19"/>
      <c r="FTG59" s="20"/>
      <c r="FTH59" s="20"/>
      <c r="FTI59" s="20"/>
      <c r="FTJ59" s="20"/>
      <c r="FTK59" s="20"/>
      <c r="FTL59" s="20"/>
      <c r="FTM59" s="20"/>
      <c r="FTN59" s="311"/>
      <c r="FTO59" s="312"/>
      <c r="FTP59" s="312"/>
      <c r="FTQ59" s="313"/>
      <c r="FTR59" s="312"/>
      <c r="FTS59" s="313"/>
      <c r="FTT59" s="313"/>
      <c r="FTU59" s="313"/>
      <c r="FTV59" s="19"/>
      <c r="FTW59" s="20"/>
      <c r="FTX59" s="20"/>
      <c r="FTY59" s="20"/>
      <c r="FTZ59" s="20"/>
      <c r="FUA59" s="20"/>
      <c r="FUB59" s="20"/>
      <c r="FUC59" s="20"/>
      <c r="FUD59" s="311"/>
      <c r="FUE59" s="312"/>
      <c r="FUF59" s="312"/>
      <c r="FUG59" s="313"/>
      <c r="FUH59" s="312"/>
      <c r="FUI59" s="313"/>
      <c r="FUJ59" s="313"/>
      <c r="FUK59" s="313"/>
      <c r="FUL59" s="19"/>
      <c r="FUM59" s="20"/>
      <c r="FUN59" s="20"/>
      <c r="FUO59" s="20"/>
      <c r="FUP59" s="20"/>
      <c r="FUQ59" s="20"/>
      <c r="FUR59" s="20"/>
      <c r="FUS59" s="20"/>
      <c r="FUT59" s="311"/>
      <c r="FUU59" s="312"/>
      <c r="FUV59" s="312"/>
      <c r="FUW59" s="313"/>
      <c r="FUX59" s="312"/>
      <c r="FUY59" s="313"/>
      <c r="FUZ59" s="313"/>
      <c r="FVA59" s="313"/>
      <c r="FVB59" s="19"/>
      <c r="FVC59" s="20"/>
      <c r="FVD59" s="20"/>
      <c r="FVE59" s="20"/>
      <c r="FVF59" s="20"/>
      <c r="FVG59" s="20"/>
      <c r="FVH59" s="20"/>
      <c r="FVI59" s="20"/>
      <c r="FVJ59" s="311"/>
      <c r="FVK59" s="312"/>
      <c r="FVL59" s="312"/>
      <c r="FVM59" s="313"/>
      <c r="FVN59" s="312"/>
      <c r="FVO59" s="313"/>
      <c r="FVP59" s="313"/>
      <c r="FVQ59" s="313"/>
      <c r="FVR59" s="19"/>
      <c r="FVS59" s="20"/>
      <c r="FVT59" s="20"/>
      <c r="FVU59" s="20"/>
      <c r="FVV59" s="20"/>
      <c r="FVW59" s="20"/>
      <c r="FVX59" s="20"/>
      <c r="FVY59" s="20"/>
      <c r="FVZ59" s="311"/>
      <c r="FWA59" s="312"/>
      <c r="FWB59" s="312"/>
      <c r="FWC59" s="313"/>
      <c r="FWD59" s="312"/>
      <c r="FWE59" s="313"/>
      <c r="FWF59" s="313"/>
      <c r="FWG59" s="313"/>
      <c r="FWH59" s="19"/>
      <c r="FWI59" s="20"/>
      <c r="FWJ59" s="20"/>
      <c r="FWK59" s="20"/>
      <c r="FWL59" s="20"/>
      <c r="FWM59" s="20"/>
      <c r="FWN59" s="20"/>
      <c r="FWO59" s="20"/>
      <c r="FWP59" s="311"/>
      <c r="FWQ59" s="312"/>
      <c r="FWR59" s="312"/>
      <c r="FWS59" s="313"/>
      <c r="FWT59" s="312"/>
      <c r="FWU59" s="313"/>
      <c r="FWV59" s="313"/>
      <c r="FWW59" s="313"/>
      <c r="FWX59" s="19"/>
      <c r="FWY59" s="20"/>
      <c r="FWZ59" s="20"/>
      <c r="FXA59" s="20"/>
      <c r="FXB59" s="20"/>
      <c r="FXC59" s="20"/>
      <c r="FXD59" s="20"/>
      <c r="FXE59" s="20"/>
      <c r="FXF59" s="311"/>
      <c r="FXG59" s="312"/>
      <c r="FXH59" s="312"/>
      <c r="FXI59" s="313"/>
      <c r="FXJ59" s="312"/>
      <c r="FXK59" s="313"/>
      <c r="FXL59" s="313"/>
      <c r="FXM59" s="313"/>
      <c r="FXN59" s="19"/>
      <c r="FXO59" s="20"/>
      <c r="FXP59" s="20"/>
      <c r="FXQ59" s="20"/>
      <c r="FXR59" s="20"/>
      <c r="FXS59" s="20"/>
      <c r="FXT59" s="20"/>
      <c r="FXU59" s="20"/>
      <c r="FXV59" s="311"/>
      <c r="FXW59" s="312"/>
      <c r="FXX59" s="312"/>
      <c r="FXY59" s="313"/>
      <c r="FXZ59" s="312"/>
      <c r="FYA59" s="313"/>
      <c r="FYB59" s="313"/>
      <c r="FYC59" s="313"/>
      <c r="FYD59" s="19"/>
      <c r="FYE59" s="20"/>
      <c r="FYF59" s="20"/>
      <c r="FYG59" s="20"/>
      <c r="FYH59" s="20"/>
      <c r="FYI59" s="20"/>
      <c r="FYJ59" s="20"/>
      <c r="FYK59" s="20"/>
      <c r="FYL59" s="311"/>
      <c r="FYM59" s="312"/>
      <c r="FYN59" s="312"/>
      <c r="FYO59" s="313"/>
      <c r="FYP59" s="312"/>
      <c r="FYQ59" s="313"/>
      <c r="FYR59" s="313"/>
      <c r="FYS59" s="313"/>
      <c r="FYT59" s="19"/>
      <c r="FYU59" s="20"/>
      <c r="FYV59" s="20"/>
      <c r="FYW59" s="20"/>
      <c r="FYX59" s="20"/>
      <c r="FYY59" s="20"/>
      <c r="FYZ59" s="20"/>
      <c r="FZA59" s="20"/>
      <c r="FZB59" s="311"/>
      <c r="FZC59" s="312"/>
      <c r="FZD59" s="312"/>
      <c r="FZE59" s="313"/>
      <c r="FZF59" s="312"/>
      <c r="FZG59" s="313"/>
      <c r="FZH59" s="313"/>
      <c r="FZI59" s="313"/>
      <c r="FZJ59" s="19"/>
      <c r="FZK59" s="20"/>
      <c r="FZL59" s="20"/>
      <c r="FZM59" s="20"/>
      <c r="FZN59" s="20"/>
      <c r="FZO59" s="20"/>
      <c r="FZP59" s="20"/>
      <c r="FZQ59" s="20"/>
      <c r="FZR59" s="311"/>
      <c r="FZS59" s="312"/>
      <c r="FZT59" s="312"/>
      <c r="FZU59" s="313"/>
      <c r="FZV59" s="312"/>
      <c r="FZW59" s="313"/>
      <c r="FZX59" s="313"/>
      <c r="FZY59" s="313"/>
      <c r="FZZ59" s="19"/>
      <c r="GAA59" s="20"/>
      <c r="GAB59" s="20"/>
      <c r="GAC59" s="20"/>
      <c r="GAD59" s="20"/>
      <c r="GAE59" s="20"/>
      <c r="GAF59" s="20"/>
      <c r="GAG59" s="20"/>
      <c r="GAH59" s="311"/>
      <c r="GAI59" s="312"/>
      <c r="GAJ59" s="312"/>
      <c r="GAK59" s="313"/>
      <c r="GAL59" s="312"/>
      <c r="GAM59" s="313"/>
      <c r="GAN59" s="313"/>
      <c r="GAO59" s="313"/>
      <c r="GAP59" s="19"/>
      <c r="GAQ59" s="20"/>
      <c r="GAR59" s="20"/>
      <c r="GAS59" s="20"/>
      <c r="GAT59" s="20"/>
      <c r="GAU59" s="20"/>
      <c r="GAV59" s="20"/>
      <c r="GAW59" s="20"/>
      <c r="GAX59" s="311"/>
      <c r="GAY59" s="312"/>
      <c r="GAZ59" s="312"/>
      <c r="GBA59" s="313"/>
      <c r="GBB59" s="312"/>
      <c r="GBC59" s="313"/>
      <c r="GBD59" s="313"/>
      <c r="GBE59" s="313"/>
      <c r="GBF59" s="19"/>
      <c r="GBG59" s="20"/>
      <c r="GBH59" s="20"/>
      <c r="GBI59" s="20"/>
      <c r="GBJ59" s="20"/>
      <c r="GBK59" s="20"/>
      <c r="GBL59" s="20"/>
      <c r="GBM59" s="20"/>
      <c r="GBN59" s="311"/>
      <c r="GBO59" s="312"/>
      <c r="GBP59" s="312"/>
      <c r="GBQ59" s="313"/>
      <c r="GBR59" s="312"/>
      <c r="GBS59" s="313"/>
      <c r="GBT59" s="313"/>
      <c r="GBU59" s="313"/>
      <c r="GBV59" s="19"/>
      <c r="GBW59" s="20"/>
      <c r="GBX59" s="20"/>
      <c r="GBY59" s="20"/>
      <c r="GBZ59" s="20"/>
      <c r="GCA59" s="20"/>
      <c r="GCB59" s="20"/>
      <c r="GCC59" s="20"/>
      <c r="GCD59" s="311"/>
      <c r="GCE59" s="312"/>
      <c r="GCF59" s="312"/>
      <c r="GCG59" s="313"/>
      <c r="GCH59" s="312"/>
      <c r="GCI59" s="313"/>
      <c r="GCJ59" s="313"/>
      <c r="GCK59" s="313"/>
      <c r="GCL59" s="19"/>
      <c r="GCM59" s="20"/>
      <c r="GCN59" s="20"/>
      <c r="GCO59" s="20"/>
      <c r="GCP59" s="20"/>
      <c r="GCQ59" s="20"/>
      <c r="GCR59" s="20"/>
      <c r="GCS59" s="20"/>
      <c r="GCT59" s="311"/>
      <c r="GCU59" s="312"/>
      <c r="GCV59" s="312"/>
      <c r="GCW59" s="313"/>
      <c r="GCX59" s="312"/>
      <c r="GCY59" s="313"/>
      <c r="GCZ59" s="313"/>
      <c r="GDA59" s="313"/>
      <c r="GDB59" s="19"/>
      <c r="GDC59" s="20"/>
      <c r="GDD59" s="20"/>
      <c r="GDE59" s="20"/>
      <c r="GDF59" s="20"/>
      <c r="GDG59" s="20"/>
      <c r="GDH59" s="20"/>
      <c r="GDI59" s="20"/>
      <c r="GDJ59" s="311"/>
      <c r="GDK59" s="312"/>
      <c r="GDL59" s="312"/>
      <c r="GDM59" s="313"/>
      <c r="GDN59" s="312"/>
      <c r="GDO59" s="313"/>
      <c r="GDP59" s="313"/>
      <c r="GDQ59" s="313"/>
      <c r="GDR59" s="19"/>
      <c r="GDS59" s="20"/>
      <c r="GDT59" s="20"/>
      <c r="GDU59" s="20"/>
      <c r="GDV59" s="20"/>
      <c r="GDW59" s="20"/>
      <c r="GDX59" s="20"/>
      <c r="GDY59" s="20"/>
      <c r="GDZ59" s="311"/>
      <c r="GEA59" s="312"/>
      <c r="GEB59" s="312"/>
      <c r="GEC59" s="313"/>
      <c r="GED59" s="312"/>
      <c r="GEE59" s="313"/>
      <c r="GEF59" s="313"/>
      <c r="GEG59" s="313"/>
      <c r="GEH59" s="19"/>
      <c r="GEI59" s="20"/>
      <c r="GEJ59" s="20"/>
      <c r="GEK59" s="20"/>
      <c r="GEL59" s="20"/>
      <c r="GEM59" s="20"/>
      <c r="GEN59" s="20"/>
      <c r="GEO59" s="20"/>
      <c r="GEP59" s="311"/>
      <c r="GEQ59" s="312"/>
      <c r="GER59" s="312"/>
      <c r="GES59" s="313"/>
      <c r="GET59" s="312"/>
      <c r="GEU59" s="313"/>
      <c r="GEV59" s="313"/>
      <c r="GEW59" s="313"/>
      <c r="GEX59" s="19"/>
      <c r="GEY59" s="20"/>
      <c r="GEZ59" s="20"/>
      <c r="GFA59" s="20"/>
      <c r="GFB59" s="20"/>
      <c r="GFC59" s="20"/>
      <c r="GFD59" s="20"/>
      <c r="GFE59" s="20"/>
      <c r="GFF59" s="311"/>
      <c r="GFG59" s="312"/>
      <c r="GFH59" s="312"/>
      <c r="GFI59" s="313"/>
      <c r="GFJ59" s="312"/>
      <c r="GFK59" s="313"/>
      <c r="GFL59" s="313"/>
      <c r="GFM59" s="313"/>
      <c r="GFN59" s="19"/>
      <c r="GFO59" s="20"/>
      <c r="GFP59" s="20"/>
      <c r="GFQ59" s="20"/>
      <c r="GFR59" s="20"/>
      <c r="GFS59" s="20"/>
      <c r="GFT59" s="20"/>
      <c r="GFU59" s="20"/>
      <c r="GFV59" s="311"/>
      <c r="GFW59" s="312"/>
      <c r="GFX59" s="312"/>
      <c r="GFY59" s="313"/>
      <c r="GFZ59" s="312"/>
      <c r="GGA59" s="313"/>
      <c r="GGB59" s="313"/>
      <c r="GGC59" s="313"/>
      <c r="GGD59" s="19"/>
      <c r="GGE59" s="20"/>
      <c r="GGF59" s="20"/>
      <c r="GGG59" s="20"/>
      <c r="GGH59" s="20"/>
      <c r="GGI59" s="20"/>
      <c r="GGJ59" s="20"/>
      <c r="GGK59" s="20"/>
      <c r="GGL59" s="311"/>
      <c r="GGM59" s="312"/>
      <c r="GGN59" s="312"/>
      <c r="GGO59" s="313"/>
      <c r="GGP59" s="312"/>
      <c r="GGQ59" s="313"/>
      <c r="GGR59" s="313"/>
      <c r="GGS59" s="313"/>
      <c r="GGT59" s="19"/>
      <c r="GGU59" s="20"/>
      <c r="GGV59" s="20"/>
      <c r="GGW59" s="20"/>
      <c r="GGX59" s="20"/>
      <c r="GGY59" s="20"/>
      <c r="GGZ59" s="20"/>
      <c r="GHA59" s="20"/>
      <c r="GHB59" s="311"/>
      <c r="GHC59" s="312"/>
      <c r="GHD59" s="312"/>
      <c r="GHE59" s="313"/>
      <c r="GHF59" s="312"/>
      <c r="GHG59" s="313"/>
      <c r="GHH59" s="313"/>
      <c r="GHI59" s="313"/>
      <c r="GHJ59" s="19"/>
      <c r="GHK59" s="20"/>
      <c r="GHL59" s="20"/>
      <c r="GHM59" s="20"/>
      <c r="GHN59" s="20"/>
      <c r="GHO59" s="20"/>
      <c r="GHP59" s="20"/>
      <c r="GHQ59" s="20"/>
      <c r="GHR59" s="311"/>
      <c r="GHS59" s="312"/>
      <c r="GHT59" s="312"/>
      <c r="GHU59" s="313"/>
      <c r="GHV59" s="312"/>
      <c r="GHW59" s="313"/>
      <c r="GHX59" s="313"/>
      <c r="GHY59" s="313"/>
      <c r="GHZ59" s="19"/>
      <c r="GIA59" s="20"/>
      <c r="GIB59" s="20"/>
      <c r="GIC59" s="20"/>
      <c r="GID59" s="20"/>
      <c r="GIE59" s="20"/>
      <c r="GIF59" s="20"/>
      <c r="GIG59" s="20"/>
      <c r="GIH59" s="311"/>
      <c r="GII59" s="312"/>
      <c r="GIJ59" s="312"/>
      <c r="GIK59" s="313"/>
      <c r="GIL59" s="312"/>
      <c r="GIM59" s="313"/>
      <c r="GIN59" s="313"/>
      <c r="GIO59" s="313"/>
      <c r="GIP59" s="19"/>
      <c r="GIQ59" s="20"/>
      <c r="GIR59" s="20"/>
      <c r="GIS59" s="20"/>
      <c r="GIT59" s="20"/>
      <c r="GIU59" s="20"/>
      <c r="GIV59" s="20"/>
      <c r="GIW59" s="20"/>
      <c r="GIX59" s="311"/>
      <c r="GIY59" s="312"/>
      <c r="GIZ59" s="312"/>
      <c r="GJA59" s="313"/>
      <c r="GJB59" s="312"/>
      <c r="GJC59" s="313"/>
      <c r="GJD59" s="313"/>
      <c r="GJE59" s="313"/>
      <c r="GJF59" s="19"/>
      <c r="GJG59" s="20"/>
      <c r="GJH59" s="20"/>
      <c r="GJI59" s="20"/>
      <c r="GJJ59" s="20"/>
      <c r="GJK59" s="20"/>
      <c r="GJL59" s="20"/>
      <c r="GJM59" s="20"/>
      <c r="GJN59" s="311"/>
      <c r="GJO59" s="312"/>
      <c r="GJP59" s="312"/>
      <c r="GJQ59" s="313"/>
      <c r="GJR59" s="312"/>
      <c r="GJS59" s="313"/>
      <c r="GJT59" s="313"/>
      <c r="GJU59" s="313"/>
      <c r="GJV59" s="19"/>
      <c r="GJW59" s="20"/>
      <c r="GJX59" s="20"/>
      <c r="GJY59" s="20"/>
      <c r="GJZ59" s="20"/>
      <c r="GKA59" s="20"/>
      <c r="GKB59" s="20"/>
      <c r="GKC59" s="20"/>
      <c r="GKD59" s="311"/>
      <c r="GKE59" s="312"/>
      <c r="GKF59" s="312"/>
      <c r="GKG59" s="313"/>
      <c r="GKH59" s="312"/>
      <c r="GKI59" s="313"/>
      <c r="GKJ59" s="313"/>
      <c r="GKK59" s="313"/>
      <c r="GKL59" s="19"/>
      <c r="GKM59" s="20"/>
      <c r="GKN59" s="20"/>
      <c r="GKO59" s="20"/>
      <c r="GKP59" s="20"/>
      <c r="GKQ59" s="20"/>
      <c r="GKR59" s="20"/>
      <c r="GKS59" s="20"/>
      <c r="GKT59" s="311"/>
      <c r="GKU59" s="312"/>
      <c r="GKV59" s="312"/>
      <c r="GKW59" s="313"/>
      <c r="GKX59" s="312"/>
      <c r="GKY59" s="313"/>
      <c r="GKZ59" s="313"/>
      <c r="GLA59" s="313"/>
      <c r="GLB59" s="19"/>
      <c r="GLC59" s="20"/>
      <c r="GLD59" s="20"/>
      <c r="GLE59" s="20"/>
      <c r="GLF59" s="20"/>
      <c r="GLG59" s="20"/>
      <c r="GLH59" s="20"/>
      <c r="GLI59" s="20"/>
      <c r="GLJ59" s="311"/>
      <c r="GLK59" s="312"/>
      <c r="GLL59" s="312"/>
      <c r="GLM59" s="313"/>
      <c r="GLN59" s="312"/>
      <c r="GLO59" s="313"/>
      <c r="GLP59" s="313"/>
      <c r="GLQ59" s="313"/>
      <c r="GLR59" s="19"/>
      <c r="GLS59" s="20"/>
      <c r="GLT59" s="20"/>
      <c r="GLU59" s="20"/>
      <c r="GLV59" s="20"/>
      <c r="GLW59" s="20"/>
      <c r="GLX59" s="20"/>
      <c r="GLY59" s="20"/>
      <c r="GLZ59" s="311"/>
      <c r="GMA59" s="312"/>
      <c r="GMB59" s="312"/>
      <c r="GMC59" s="313"/>
      <c r="GMD59" s="312"/>
      <c r="GME59" s="313"/>
      <c r="GMF59" s="313"/>
      <c r="GMG59" s="313"/>
      <c r="GMH59" s="19"/>
      <c r="GMI59" s="20"/>
      <c r="GMJ59" s="20"/>
      <c r="GMK59" s="20"/>
      <c r="GML59" s="20"/>
      <c r="GMM59" s="20"/>
      <c r="GMN59" s="20"/>
      <c r="GMO59" s="20"/>
      <c r="GMP59" s="311"/>
      <c r="GMQ59" s="312"/>
      <c r="GMR59" s="312"/>
      <c r="GMS59" s="313"/>
      <c r="GMT59" s="312"/>
      <c r="GMU59" s="313"/>
      <c r="GMV59" s="313"/>
      <c r="GMW59" s="313"/>
      <c r="GMX59" s="19"/>
      <c r="GMY59" s="20"/>
      <c r="GMZ59" s="20"/>
      <c r="GNA59" s="20"/>
      <c r="GNB59" s="20"/>
      <c r="GNC59" s="20"/>
      <c r="GND59" s="20"/>
      <c r="GNE59" s="20"/>
      <c r="GNF59" s="311"/>
      <c r="GNG59" s="312"/>
      <c r="GNH59" s="312"/>
      <c r="GNI59" s="313"/>
      <c r="GNJ59" s="312"/>
      <c r="GNK59" s="313"/>
      <c r="GNL59" s="313"/>
      <c r="GNM59" s="313"/>
      <c r="GNN59" s="19"/>
      <c r="GNO59" s="20"/>
      <c r="GNP59" s="20"/>
      <c r="GNQ59" s="20"/>
      <c r="GNR59" s="20"/>
      <c r="GNS59" s="20"/>
      <c r="GNT59" s="20"/>
      <c r="GNU59" s="20"/>
      <c r="GNV59" s="311"/>
      <c r="GNW59" s="312"/>
      <c r="GNX59" s="312"/>
      <c r="GNY59" s="313"/>
      <c r="GNZ59" s="312"/>
      <c r="GOA59" s="313"/>
      <c r="GOB59" s="313"/>
      <c r="GOC59" s="313"/>
      <c r="GOD59" s="19"/>
      <c r="GOE59" s="20"/>
      <c r="GOF59" s="20"/>
      <c r="GOG59" s="20"/>
      <c r="GOH59" s="20"/>
      <c r="GOI59" s="20"/>
      <c r="GOJ59" s="20"/>
      <c r="GOK59" s="20"/>
      <c r="GOL59" s="311"/>
      <c r="GOM59" s="312"/>
      <c r="GON59" s="312"/>
      <c r="GOO59" s="313"/>
      <c r="GOP59" s="312"/>
      <c r="GOQ59" s="313"/>
      <c r="GOR59" s="313"/>
      <c r="GOS59" s="313"/>
      <c r="GOT59" s="19"/>
      <c r="GOU59" s="20"/>
      <c r="GOV59" s="20"/>
      <c r="GOW59" s="20"/>
      <c r="GOX59" s="20"/>
      <c r="GOY59" s="20"/>
      <c r="GOZ59" s="20"/>
      <c r="GPA59" s="20"/>
      <c r="GPB59" s="311"/>
      <c r="GPC59" s="312"/>
      <c r="GPD59" s="312"/>
      <c r="GPE59" s="313"/>
      <c r="GPF59" s="312"/>
      <c r="GPG59" s="313"/>
      <c r="GPH59" s="313"/>
      <c r="GPI59" s="313"/>
      <c r="GPJ59" s="19"/>
      <c r="GPK59" s="20"/>
      <c r="GPL59" s="20"/>
      <c r="GPM59" s="20"/>
      <c r="GPN59" s="20"/>
      <c r="GPO59" s="20"/>
      <c r="GPP59" s="20"/>
      <c r="GPQ59" s="20"/>
      <c r="GPR59" s="311"/>
      <c r="GPS59" s="312"/>
      <c r="GPT59" s="312"/>
      <c r="GPU59" s="313"/>
      <c r="GPV59" s="312"/>
      <c r="GPW59" s="313"/>
      <c r="GPX59" s="313"/>
      <c r="GPY59" s="313"/>
      <c r="GPZ59" s="19"/>
      <c r="GQA59" s="20"/>
      <c r="GQB59" s="20"/>
      <c r="GQC59" s="20"/>
      <c r="GQD59" s="20"/>
      <c r="GQE59" s="20"/>
      <c r="GQF59" s="20"/>
      <c r="GQG59" s="20"/>
      <c r="GQH59" s="311"/>
      <c r="GQI59" s="312"/>
      <c r="GQJ59" s="312"/>
      <c r="GQK59" s="313"/>
      <c r="GQL59" s="312"/>
      <c r="GQM59" s="313"/>
      <c r="GQN59" s="313"/>
      <c r="GQO59" s="313"/>
      <c r="GQP59" s="19"/>
      <c r="GQQ59" s="20"/>
      <c r="GQR59" s="20"/>
      <c r="GQS59" s="20"/>
      <c r="GQT59" s="20"/>
      <c r="GQU59" s="20"/>
      <c r="GQV59" s="20"/>
      <c r="GQW59" s="20"/>
      <c r="GQX59" s="311"/>
      <c r="GQY59" s="312"/>
      <c r="GQZ59" s="312"/>
      <c r="GRA59" s="313"/>
      <c r="GRB59" s="312"/>
      <c r="GRC59" s="313"/>
      <c r="GRD59" s="313"/>
      <c r="GRE59" s="313"/>
      <c r="GRF59" s="19"/>
      <c r="GRG59" s="20"/>
      <c r="GRH59" s="20"/>
      <c r="GRI59" s="20"/>
      <c r="GRJ59" s="20"/>
      <c r="GRK59" s="20"/>
      <c r="GRL59" s="20"/>
      <c r="GRM59" s="20"/>
      <c r="GRN59" s="311"/>
      <c r="GRO59" s="312"/>
      <c r="GRP59" s="312"/>
      <c r="GRQ59" s="313"/>
      <c r="GRR59" s="312"/>
      <c r="GRS59" s="313"/>
      <c r="GRT59" s="313"/>
      <c r="GRU59" s="313"/>
      <c r="GRV59" s="19"/>
      <c r="GRW59" s="20"/>
      <c r="GRX59" s="20"/>
      <c r="GRY59" s="20"/>
      <c r="GRZ59" s="20"/>
      <c r="GSA59" s="20"/>
      <c r="GSB59" s="20"/>
      <c r="GSC59" s="20"/>
      <c r="GSD59" s="311"/>
      <c r="GSE59" s="312"/>
      <c r="GSF59" s="312"/>
      <c r="GSG59" s="313"/>
      <c r="GSH59" s="312"/>
      <c r="GSI59" s="313"/>
      <c r="GSJ59" s="313"/>
      <c r="GSK59" s="313"/>
      <c r="GSL59" s="19"/>
      <c r="GSM59" s="20"/>
      <c r="GSN59" s="20"/>
      <c r="GSO59" s="20"/>
      <c r="GSP59" s="20"/>
      <c r="GSQ59" s="20"/>
      <c r="GSR59" s="20"/>
      <c r="GSS59" s="20"/>
      <c r="GST59" s="311"/>
      <c r="GSU59" s="312"/>
      <c r="GSV59" s="312"/>
      <c r="GSW59" s="313"/>
      <c r="GSX59" s="312"/>
      <c r="GSY59" s="313"/>
      <c r="GSZ59" s="313"/>
      <c r="GTA59" s="313"/>
      <c r="GTB59" s="19"/>
      <c r="GTC59" s="20"/>
      <c r="GTD59" s="20"/>
      <c r="GTE59" s="20"/>
      <c r="GTF59" s="20"/>
      <c r="GTG59" s="20"/>
      <c r="GTH59" s="20"/>
      <c r="GTI59" s="20"/>
      <c r="GTJ59" s="311"/>
      <c r="GTK59" s="312"/>
      <c r="GTL59" s="312"/>
      <c r="GTM59" s="313"/>
      <c r="GTN59" s="312"/>
      <c r="GTO59" s="313"/>
      <c r="GTP59" s="313"/>
      <c r="GTQ59" s="313"/>
      <c r="GTR59" s="19"/>
      <c r="GTS59" s="20"/>
      <c r="GTT59" s="20"/>
      <c r="GTU59" s="20"/>
      <c r="GTV59" s="20"/>
      <c r="GTW59" s="20"/>
      <c r="GTX59" s="20"/>
      <c r="GTY59" s="20"/>
      <c r="GTZ59" s="311"/>
      <c r="GUA59" s="312"/>
      <c r="GUB59" s="312"/>
      <c r="GUC59" s="313"/>
      <c r="GUD59" s="312"/>
      <c r="GUE59" s="313"/>
      <c r="GUF59" s="313"/>
      <c r="GUG59" s="313"/>
      <c r="GUH59" s="19"/>
      <c r="GUI59" s="20"/>
      <c r="GUJ59" s="20"/>
      <c r="GUK59" s="20"/>
      <c r="GUL59" s="20"/>
      <c r="GUM59" s="20"/>
      <c r="GUN59" s="20"/>
      <c r="GUO59" s="20"/>
      <c r="GUP59" s="311"/>
      <c r="GUQ59" s="312"/>
      <c r="GUR59" s="312"/>
      <c r="GUS59" s="313"/>
      <c r="GUT59" s="312"/>
      <c r="GUU59" s="313"/>
      <c r="GUV59" s="313"/>
      <c r="GUW59" s="313"/>
      <c r="GUX59" s="19"/>
      <c r="GUY59" s="20"/>
      <c r="GUZ59" s="20"/>
      <c r="GVA59" s="20"/>
      <c r="GVB59" s="20"/>
      <c r="GVC59" s="20"/>
      <c r="GVD59" s="20"/>
      <c r="GVE59" s="20"/>
      <c r="GVF59" s="311"/>
      <c r="GVG59" s="312"/>
      <c r="GVH59" s="312"/>
      <c r="GVI59" s="313"/>
      <c r="GVJ59" s="312"/>
      <c r="GVK59" s="313"/>
      <c r="GVL59" s="313"/>
      <c r="GVM59" s="313"/>
      <c r="GVN59" s="19"/>
      <c r="GVO59" s="20"/>
      <c r="GVP59" s="20"/>
      <c r="GVQ59" s="20"/>
      <c r="GVR59" s="20"/>
      <c r="GVS59" s="20"/>
      <c r="GVT59" s="20"/>
      <c r="GVU59" s="20"/>
      <c r="GVV59" s="311"/>
      <c r="GVW59" s="312"/>
      <c r="GVX59" s="312"/>
      <c r="GVY59" s="313"/>
      <c r="GVZ59" s="312"/>
      <c r="GWA59" s="313"/>
      <c r="GWB59" s="313"/>
      <c r="GWC59" s="313"/>
      <c r="GWD59" s="19"/>
      <c r="GWE59" s="20"/>
      <c r="GWF59" s="20"/>
      <c r="GWG59" s="20"/>
      <c r="GWH59" s="20"/>
      <c r="GWI59" s="20"/>
      <c r="GWJ59" s="20"/>
      <c r="GWK59" s="20"/>
      <c r="GWL59" s="311"/>
      <c r="GWM59" s="312"/>
      <c r="GWN59" s="312"/>
      <c r="GWO59" s="313"/>
      <c r="GWP59" s="312"/>
      <c r="GWQ59" s="313"/>
      <c r="GWR59" s="313"/>
      <c r="GWS59" s="313"/>
      <c r="GWT59" s="19"/>
      <c r="GWU59" s="20"/>
      <c r="GWV59" s="20"/>
      <c r="GWW59" s="20"/>
      <c r="GWX59" s="20"/>
      <c r="GWY59" s="20"/>
      <c r="GWZ59" s="20"/>
      <c r="GXA59" s="20"/>
      <c r="GXB59" s="311"/>
      <c r="GXC59" s="312"/>
      <c r="GXD59" s="312"/>
      <c r="GXE59" s="313"/>
      <c r="GXF59" s="312"/>
      <c r="GXG59" s="313"/>
      <c r="GXH59" s="313"/>
      <c r="GXI59" s="313"/>
      <c r="GXJ59" s="19"/>
      <c r="GXK59" s="20"/>
      <c r="GXL59" s="20"/>
      <c r="GXM59" s="20"/>
      <c r="GXN59" s="20"/>
      <c r="GXO59" s="20"/>
      <c r="GXP59" s="20"/>
      <c r="GXQ59" s="20"/>
      <c r="GXR59" s="311"/>
      <c r="GXS59" s="312"/>
      <c r="GXT59" s="312"/>
      <c r="GXU59" s="313"/>
      <c r="GXV59" s="312"/>
      <c r="GXW59" s="313"/>
      <c r="GXX59" s="313"/>
      <c r="GXY59" s="313"/>
      <c r="GXZ59" s="19"/>
      <c r="GYA59" s="20"/>
      <c r="GYB59" s="20"/>
      <c r="GYC59" s="20"/>
      <c r="GYD59" s="20"/>
      <c r="GYE59" s="20"/>
      <c r="GYF59" s="20"/>
      <c r="GYG59" s="20"/>
      <c r="GYH59" s="311"/>
      <c r="GYI59" s="312"/>
      <c r="GYJ59" s="312"/>
      <c r="GYK59" s="313"/>
      <c r="GYL59" s="312"/>
      <c r="GYM59" s="313"/>
      <c r="GYN59" s="313"/>
      <c r="GYO59" s="313"/>
      <c r="GYP59" s="19"/>
      <c r="GYQ59" s="20"/>
      <c r="GYR59" s="20"/>
      <c r="GYS59" s="20"/>
      <c r="GYT59" s="20"/>
      <c r="GYU59" s="20"/>
      <c r="GYV59" s="20"/>
      <c r="GYW59" s="20"/>
      <c r="GYX59" s="311"/>
      <c r="GYY59" s="312"/>
      <c r="GYZ59" s="312"/>
      <c r="GZA59" s="313"/>
      <c r="GZB59" s="312"/>
      <c r="GZC59" s="313"/>
      <c r="GZD59" s="313"/>
      <c r="GZE59" s="313"/>
      <c r="GZF59" s="19"/>
      <c r="GZG59" s="20"/>
      <c r="GZH59" s="20"/>
      <c r="GZI59" s="20"/>
      <c r="GZJ59" s="20"/>
      <c r="GZK59" s="20"/>
      <c r="GZL59" s="20"/>
      <c r="GZM59" s="20"/>
      <c r="GZN59" s="311"/>
      <c r="GZO59" s="312"/>
      <c r="GZP59" s="312"/>
      <c r="GZQ59" s="313"/>
      <c r="GZR59" s="312"/>
      <c r="GZS59" s="313"/>
      <c r="GZT59" s="313"/>
      <c r="GZU59" s="313"/>
      <c r="GZV59" s="19"/>
      <c r="GZW59" s="20"/>
      <c r="GZX59" s="20"/>
      <c r="GZY59" s="20"/>
      <c r="GZZ59" s="20"/>
      <c r="HAA59" s="20"/>
      <c r="HAB59" s="20"/>
      <c r="HAC59" s="20"/>
      <c r="HAD59" s="311"/>
      <c r="HAE59" s="312"/>
      <c r="HAF59" s="312"/>
      <c r="HAG59" s="313"/>
      <c r="HAH59" s="312"/>
      <c r="HAI59" s="313"/>
      <c r="HAJ59" s="313"/>
      <c r="HAK59" s="313"/>
      <c r="HAL59" s="19"/>
      <c r="HAM59" s="20"/>
      <c r="HAN59" s="20"/>
      <c r="HAO59" s="20"/>
      <c r="HAP59" s="20"/>
      <c r="HAQ59" s="20"/>
      <c r="HAR59" s="20"/>
      <c r="HAS59" s="20"/>
      <c r="HAT59" s="311"/>
      <c r="HAU59" s="312"/>
      <c r="HAV59" s="312"/>
      <c r="HAW59" s="313"/>
      <c r="HAX59" s="312"/>
      <c r="HAY59" s="313"/>
      <c r="HAZ59" s="313"/>
      <c r="HBA59" s="313"/>
      <c r="HBB59" s="19"/>
      <c r="HBC59" s="20"/>
      <c r="HBD59" s="20"/>
      <c r="HBE59" s="20"/>
      <c r="HBF59" s="20"/>
      <c r="HBG59" s="20"/>
      <c r="HBH59" s="20"/>
      <c r="HBI59" s="20"/>
      <c r="HBJ59" s="311"/>
      <c r="HBK59" s="312"/>
      <c r="HBL59" s="312"/>
      <c r="HBM59" s="313"/>
      <c r="HBN59" s="312"/>
      <c r="HBO59" s="313"/>
      <c r="HBP59" s="313"/>
      <c r="HBQ59" s="313"/>
      <c r="HBR59" s="19"/>
      <c r="HBS59" s="20"/>
      <c r="HBT59" s="20"/>
      <c r="HBU59" s="20"/>
      <c r="HBV59" s="20"/>
      <c r="HBW59" s="20"/>
      <c r="HBX59" s="20"/>
      <c r="HBY59" s="20"/>
      <c r="HBZ59" s="311"/>
      <c r="HCA59" s="312"/>
      <c r="HCB59" s="312"/>
      <c r="HCC59" s="313"/>
      <c r="HCD59" s="312"/>
      <c r="HCE59" s="313"/>
      <c r="HCF59" s="313"/>
      <c r="HCG59" s="313"/>
      <c r="HCH59" s="19"/>
      <c r="HCI59" s="20"/>
      <c r="HCJ59" s="20"/>
      <c r="HCK59" s="20"/>
      <c r="HCL59" s="20"/>
      <c r="HCM59" s="20"/>
      <c r="HCN59" s="20"/>
      <c r="HCO59" s="20"/>
      <c r="HCP59" s="311"/>
      <c r="HCQ59" s="312"/>
      <c r="HCR59" s="312"/>
      <c r="HCS59" s="313"/>
      <c r="HCT59" s="312"/>
      <c r="HCU59" s="313"/>
      <c r="HCV59" s="313"/>
      <c r="HCW59" s="313"/>
      <c r="HCX59" s="19"/>
      <c r="HCY59" s="20"/>
      <c r="HCZ59" s="20"/>
      <c r="HDA59" s="20"/>
      <c r="HDB59" s="20"/>
      <c r="HDC59" s="20"/>
      <c r="HDD59" s="20"/>
      <c r="HDE59" s="20"/>
      <c r="HDF59" s="311"/>
      <c r="HDG59" s="312"/>
      <c r="HDH59" s="312"/>
      <c r="HDI59" s="313"/>
      <c r="HDJ59" s="312"/>
      <c r="HDK59" s="313"/>
      <c r="HDL59" s="313"/>
      <c r="HDM59" s="313"/>
      <c r="HDN59" s="19"/>
      <c r="HDO59" s="20"/>
      <c r="HDP59" s="20"/>
      <c r="HDQ59" s="20"/>
      <c r="HDR59" s="20"/>
      <c r="HDS59" s="20"/>
      <c r="HDT59" s="20"/>
      <c r="HDU59" s="20"/>
      <c r="HDV59" s="311"/>
      <c r="HDW59" s="312"/>
      <c r="HDX59" s="312"/>
      <c r="HDY59" s="313"/>
      <c r="HDZ59" s="312"/>
      <c r="HEA59" s="313"/>
      <c r="HEB59" s="313"/>
      <c r="HEC59" s="313"/>
      <c r="HED59" s="19"/>
      <c r="HEE59" s="20"/>
      <c r="HEF59" s="20"/>
      <c r="HEG59" s="20"/>
      <c r="HEH59" s="20"/>
      <c r="HEI59" s="20"/>
      <c r="HEJ59" s="20"/>
      <c r="HEK59" s="20"/>
      <c r="HEL59" s="311"/>
      <c r="HEM59" s="312"/>
      <c r="HEN59" s="312"/>
      <c r="HEO59" s="313"/>
      <c r="HEP59" s="312"/>
      <c r="HEQ59" s="313"/>
      <c r="HER59" s="313"/>
      <c r="HES59" s="313"/>
      <c r="HET59" s="19"/>
      <c r="HEU59" s="20"/>
      <c r="HEV59" s="20"/>
      <c r="HEW59" s="20"/>
      <c r="HEX59" s="20"/>
      <c r="HEY59" s="20"/>
      <c r="HEZ59" s="20"/>
      <c r="HFA59" s="20"/>
      <c r="HFB59" s="311"/>
      <c r="HFC59" s="312"/>
      <c r="HFD59" s="312"/>
      <c r="HFE59" s="313"/>
      <c r="HFF59" s="312"/>
      <c r="HFG59" s="313"/>
      <c r="HFH59" s="313"/>
      <c r="HFI59" s="313"/>
      <c r="HFJ59" s="19"/>
      <c r="HFK59" s="20"/>
      <c r="HFL59" s="20"/>
      <c r="HFM59" s="20"/>
      <c r="HFN59" s="20"/>
      <c r="HFO59" s="20"/>
      <c r="HFP59" s="20"/>
      <c r="HFQ59" s="20"/>
      <c r="HFR59" s="311"/>
      <c r="HFS59" s="312"/>
      <c r="HFT59" s="312"/>
      <c r="HFU59" s="313"/>
      <c r="HFV59" s="312"/>
      <c r="HFW59" s="313"/>
      <c r="HFX59" s="313"/>
      <c r="HFY59" s="313"/>
      <c r="HFZ59" s="19"/>
      <c r="HGA59" s="20"/>
      <c r="HGB59" s="20"/>
      <c r="HGC59" s="20"/>
      <c r="HGD59" s="20"/>
      <c r="HGE59" s="20"/>
      <c r="HGF59" s="20"/>
      <c r="HGG59" s="20"/>
      <c r="HGH59" s="311"/>
      <c r="HGI59" s="312"/>
      <c r="HGJ59" s="312"/>
      <c r="HGK59" s="313"/>
      <c r="HGL59" s="312"/>
      <c r="HGM59" s="313"/>
      <c r="HGN59" s="313"/>
      <c r="HGO59" s="313"/>
      <c r="HGP59" s="19"/>
      <c r="HGQ59" s="20"/>
      <c r="HGR59" s="20"/>
      <c r="HGS59" s="20"/>
      <c r="HGT59" s="20"/>
      <c r="HGU59" s="20"/>
      <c r="HGV59" s="20"/>
      <c r="HGW59" s="20"/>
      <c r="HGX59" s="311"/>
      <c r="HGY59" s="312"/>
      <c r="HGZ59" s="312"/>
      <c r="HHA59" s="313"/>
      <c r="HHB59" s="312"/>
      <c r="HHC59" s="313"/>
      <c r="HHD59" s="313"/>
      <c r="HHE59" s="313"/>
      <c r="HHF59" s="19"/>
      <c r="HHG59" s="20"/>
      <c r="HHH59" s="20"/>
      <c r="HHI59" s="20"/>
      <c r="HHJ59" s="20"/>
      <c r="HHK59" s="20"/>
      <c r="HHL59" s="20"/>
      <c r="HHM59" s="20"/>
      <c r="HHN59" s="311"/>
      <c r="HHO59" s="312"/>
      <c r="HHP59" s="312"/>
      <c r="HHQ59" s="313"/>
      <c r="HHR59" s="312"/>
      <c r="HHS59" s="313"/>
      <c r="HHT59" s="313"/>
      <c r="HHU59" s="313"/>
      <c r="HHV59" s="19"/>
      <c r="HHW59" s="20"/>
      <c r="HHX59" s="20"/>
      <c r="HHY59" s="20"/>
      <c r="HHZ59" s="20"/>
      <c r="HIA59" s="20"/>
      <c r="HIB59" s="20"/>
      <c r="HIC59" s="20"/>
      <c r="HID59" s="311"/>
      <c r="HIE59" s="312"/>
      <c r="HIF59" s="312"/>
      <c r="HIG59" s="313"/>
      <c r="HIH59" s="312"/>
      <c r="HII59" s="313"/>
      <c r="HIJ59" s="313"/>
      <c r="HIK59" s="313"/>
      <c r="HIL59" s="19"/>
      <c r="HIM59" s="20"/>
      <c r="HIN59" s="20"/>
      <c r="HIO59" s="20"/>
      <c r="HIP59" s="20"/>
      <c r="HIQ59" s="20"/>
      <c r="HIR59" s="20"/>
      <c r="HIS59" s="20"/>
      <c r="HIT59" s="311"/>
      <c r="HIU59" s="312"/>
      <c r="HIV59" s="312"/>
      <c r="HIW59" s="313"/>
      <c r="HIX59" s="312"/>
      <c r="HIY59" s="313"/>
      <c r="HIZ59" s="313"/>
      <c r="HJA59" s="313"/>
      <c r="HJB59" s="19"/>
      <c r="HJC59" s="20"/>
      <c r="HJD59" s="20"/>
      <c r="HJE59" s="20"/>
      <c r="HJF59" s="20"/>
      <c r="HJG59" s="20"/>
      <c r="HJH59" s="20"/>
      <c r="HJI59" s="20"/>
      <c r="HJJ59" s="311"/>
      <c r="HJK59" s="312"/>
      <c r="HJL59" s="312"/>
      <c r="HJM59" s="313"/>
      <c r="HJN59" s="312"/>
      <c r="HJO59" s="313"/>
      <c r="HJP59" s="313"/>
      <c r="HJQ59" s="313"/>
      <c r="HJR59" s="19"/>
      <c r="HJS59" s="20"/>
      <c r="HJT59" s="20"/>
      <c r="HJU59" s="20"/>
      <c r="HJV59" s="20"/>
      <c r="HJW59" s="20"/>
      <c r="HJX59" s="20"/>
      <c r="HJY59" s="20"/>
      <c r="HJZ59" s="311"/>
      <c r="HKA59" s="312"/>
      <c r="HKB59" s="312"/>
      <c r="HKC59" s="313"/>
      <c r="HKD59" s="312"/>
      <c r="HKE59" s="313"/>
      <c r="HKF59" s="313"/>
      <c r="HKG59" s="313"/>
      <c r="HKH59" s="19"/>
      <c r="HKI59" s="20"/>
      <c r="HKJ59" s="20"/>
      <c r="HKK59" s="20"/>
      <c r="HKL59" s="20"/>
      <c r="HKM59" s="20"/>
      <c r="HKN59" s="20"/>
      <c r="HKO59" s="20"/>
      <c r="HKP59" s="311"/>
      <c r="HKQ59" s="312"/>
      <c r="HKR59" s="312"/>
      <c r="HKS59" s="313"/>
      <c r="HKT59" s="312"/>
      <c r="HKU59" s="313"/>
      <c r="HKV59" s="313"/>
      <c r="HKW59" s="313"/>
      <c r="HKX59" s="19"/>
      <c r="HKY59" s="20"/>
      <c r="HKZ59" s="20"/>
      <c r="HLA59" s="20"/>
      <c r="HLB59" s="20"/>
      <c r="HLC59" s="20"/>
      <c r="HLD59" s="20"/>
      <c r="HLE59" s="20"/>
      <c r="HLF59" s="311"/>
      <c r="HLG59" s="312"/>
      <c r="HLH59" s="312"/>
      <c r="HLI59" s="313"/>
      <c r="HLJ59" s="312"/>
      <c r="HLK59" s="313"/>
      <c r="HLL59" s="313"/>
      <c r="HLM59" s="313"/>
      <c r="HLN59" s="19"/>
      <c r="HLO59" s="20"/>
      <c r="HLP59" s="20"/>
      <c r="HLQ59" s="20"/>
      <c r="HLR59" s="20"/>
      <c r="HLS59" s="20"/>
      <c r="HLT59" s="20"/>
      <c r="HLU59" s="20"/>
      <c r="HLV59" s="311"/>
      <c r="HLW59" s="312"/>
      <c r="HLX59" s="312"/>
      <c r="HLY59" s="313"/>
      <c r="HLZ59" s="312"/>
      <c r="HMA59" s="313"/>
      <c r="HMB59" s="313"/>
      <c r="HMC59" s="313"/>
      <c r="HMD59" s="19"/>
      <c r="HME59" s="20"/>
      <c r="HMF59" s="20"/>
      <c r="HMG59" s="20"/>
      <c r="HMH59" s="20"/>
      <c r="HMI59" s="20"/>
      <c r="HMJ59" s="20"/>
      <c r="HMK59" s="20"/>
      <c r="HML59" s="311"/>
      <c r="HMM59" s="312"/>
      <c r="HMN59" s="312"/>
      <c r="HMO59" s="313"/>
      <c r="HMP59" s="312"/>
      <c r="HMQ59" s="313"/>
      <c r="HMR59" s="313"/>
      <c r="HMS59" s="313"/>
      <c r="HMT59" s="19"/>
      <c r="HMU59" s="20"/>
      <c r="HMV59" s="20"/>
      <c r="HMW59" s="20"/>
      <c r="HMX59" s="20"/>
      <c r="HMY59" s="20"/>
      <c r="HMZ59" s="20"/>
      <c r="HNA59" s="20"/>
      <c r="HNB59" s="311"/>
      <c r="HNC59" s="312"/>
      <c r="HND59" s="312"/>
      <c r="HNE59" s="313"/>
      <c r="HNF59" s="312"/>
      <c r="HNG59" s="313"/>
      <c r="HNH59" s="313"/>
      <c r="HNI59" s="313"/>
      <c r="HNJ59" s="19"/>
      <c r="HNK59" s="20"/>
      <c r="HNL59" s="20"/>
      <c r="HNM59" s="20"/>
      <c r="HNN59" s="20"/>
      <c r="HNO59" s="20"/>
      <c r="HNP59" s="20"/>
      <c r="HNQ59" s="20"/>
      <c r="HNR59" s="311"/>
      <c r="HNS59" s="312"/>
      <c r="HNT59" s="312"/>
      <c r="HNU59" s="313"/>
      <c r="HNV59" s="312"/>
      <c r="HNW59" s="313"/>
      <c r="HNX59" s="313"/>
      <c r="HNY59" s="313"/>
      <c r="HNZ59" s="19"/>
      <c r="HOA59" s="20"/>
      <c r="HOB59" s="20"/>
      <c r="HOC59" s="20"/>
      <c r="HOD59" s="20"/>
      <c r="HOE59" s="20"/>
      <c r="HOF59" s="20"/>
      <c r="HOG59" s="20"/>
      <c r="HOH59" s="311"/>
      <c r="HOI59" s="312"/>
      <c r="HOJ59" s="312"/>
      <c r="HOK59" s="313"/>
      <c r="HOL59" s="312"/>
      <c r="HOM59" s="313"/>
      <c r="HON59" s="313"/>
      <c r="HOO59" s="313"/>
      <c r="HOP59" s="19"/>
      <c r="HOQ59" s="20"/>
      <c r="HOR59" s="20"/>
      <c r="HOS59" s="20"/>
      <c r="HOT59" s="20"/>
      <c r="HOU59" s="20"/>
      <c r="HOV59" s="20"/>
      <c r="HOW59" s="20"/>
      <c r="HOX59" s="311"/>
      <c r="HOY59" s="312"/>
      <c r="HOZ59" s="312"/>
      <c r="HPA59" s="313"/>
      <c r="HPB59" s="312"/>
      <c r="HPC59" s="313"/>
      <c r="HPD59" s="313"/>
      <c r="HPE59" s="313"/>
      <c r="HPF59" s="19"/>
      <c r="HPG59" s="20"/>
      <c r="HPH59" s="20"/>
      <c r="HPI59" s="20"/>
      <c r="HPJ59" s="20"/>
      <c r="HPK59" s="20"/>
      <c r="HPL59" s="20"/>
      <c r="HPM59" s="20"/>
      <c r="HPN59" s="311"/>
      <c r="HPO59" s="312"/>
      <c r="HPP59" s="312"/>
      <c r="HPQ59" s="313"/>
      <c r="HPR59" s="312"/>
      <c r="HPS59" s="313"/>
      <c r="HPT59" s="313"/>
      <c r="HPU59" s="313"/>
      <c r="HPV59" s="19"/>
      <c r="HPW59" s="20"/>
      <c r="HPX59" s="20"/>
      <c r="HPY59" s="20"/>
      <c r="HPZ59" s="20"/>
      <c r="HQA59" s="20"/>
      <c r="HQB59" s="20"/>
      <c r="HQC59" s="20"/>
      <c r="HQD59" s="311"/>
      <c r="HQE59" s="312"/>
      <c r="HQF59" s="312"/>
      <c r="HQG59" s="313"/>
      <c r="HQH59" s="312"/>
      <c r="HQI59" s="313"/>
      <c r="HQJ59" s="313"/>
      <c r="HQK59" s="313"/>
      <c r="HQL59" s="19"/>
      <c r="HQM59" s="20"/>
      <c r="HQN59" s="20"/>
      <c r="HQO59" s="20"/>
      <c r="HQP59" s="20"/>
      <c r="HQQ59" s="20"/>
      <c r="HQR59" s="20"/>
      <c r="HQS59" s="20"/>
      <c r="HQT59" s="311"/>
      <c r="HQU59" s="312"/>
      <c r="HQV59" s="312"/>
      <c r="HQW59" s="313"/>
      <c r="HQX59" s="312"/>
      <c r="HQY59" s="313"/>
      <c r="HQZ59" s="313"/>
      <c r="HRA59" s="313"/>
      <c r="HRB59" s="19"/>
      <c r="HRC59" s="20"/>
      <c r="HRD59" s="20"/>
      <c r="HRE59" s="20"/>
      <c r="HRF59" s="20"/>
      <c r="HRG59" s="20"/>
      <c r="HRH59" s="20"/>
      <c r="HRI59" s="20"/>
      <c r="HRJ59" s="311"/>
      <c r="HRK59" s="312"/>
      <c r="HRL59" s="312"/>
      <c r="HRM59" s="313"/>
      <c r="HRN59" s="312"/>
      <c r="HRO59" s="313"/>
      <c r="HRP59" s="313"/>
      <c r="HRQ59" s="313"/>
      <c r="HRR59" s="19"/>
      <c r="HRS59" s="20"/>
      <c r="HRT59" s="20"/>
      <c r="HRU59" s="20"/>
      <c r="HRV59" s="20"/>
      <c r="HRW59" s="20"/>
      <c r="HRX59" s="20"/>
      <c r="HRY59" s="20"/>
      <c r="HRZ59" s="311"/>
      <c r="HSA59" s="312"/>
      <c r="HSB59" s="312"/>
      <c r="HSC59" s="313"/>
      <c r="HSD59" s="312"/>
      <c r="HSE59" s="313"/>
      <c r="HSF59" s="313"/>
      <c r="HSG59" s="313"/>
      <c r="HSH59" s="19"/>
      <c r="HSI59" s="20"/>
      <c r="HSJ59" s="20"/>
      <c r="HSK59" s="20"/>
      <c r="HSL59" s="20"/>
      <c r="HSM59" s="20"/>
      <c r="HSN59" s="20"/>
      <c r="HSO59" s="20"/>
      <c r="HSP59" s="311"/>
      <c r="HSQ59" s="312"/>
      <c r="HSR59" s="312"/>
      <c r="HSS59" s="313"/>
      <c r="HST59" s="312"/>
      <c r="HSU59" s="313"/>
      <c r="HSV59" s="313"/>
      <c r="HSW59" s="313"/>
      <c r="HSX59" s="19"/>
      <c r="HSY59" s="20"/>
      <c r="HSZ59" s="20"/>
      <c r="HTA59" s="20"/>
      <c r="HTB59" s="20"/>
      <c r="HTC59" s="20"/>
      <c r="HTD59" s="20"/>
      <c r="HTE59" s="20"/>
      <c r="HTF59" s="311"/>
      <c r="HTG59" s="312"/>
      <c r="HTH59" s="312"/>
      <c r="HTI59" s="313"/>
      <c r="HTJ59" s="312"/>
      <c r="HTK59" s="313"/>
      <c r="HTL59" s="313"/>
      <c r="HTM59" s="313"/>
      <c r="HTN59" s="19"/>
      <c r="HTO59" s="20"/>
      <c r="HTP59" s="20"/>
      <c r="HTQ59" s="20"/>
      <c r="HTR59" s="20"/>
      <c r="HTS59" s="20"/>
      <c r="HTT59" s="20"/>
      <c r="HTU59" s="20"/>
      <c r="HTV59" s="311"/>
      <c r="HTW59" s="312"/>
      <c r="HTX59" s="312"/>
      <c r="HTY59" s="313"/>
      <c r="HTZ59" s="312"/>
      <c r="HUA59" s="313"/>
      <c r="HUB59" s="313"/>
      <c r="HUC59" s="313"/>
      <c r="HUD59" s="19"/>
      <c r="HUE59" s="20"/>
      <c r="HUF59" s="20"/>
      <c r="HUG59" s="20"/>
      <c r="HUH59" s="20"/>
      <c r="HUI59" s="20"/>
      <c r="HUJ59" s="20"/>
      <c r="HUK59" s="20"/>
      <c r="HUL59" s="311"/>
      <c r="HUM59" s="312"/>
      <c r="HUN59" s="312"/>
      <c r="HUO59" s="313"/>
      <c r="HUP59" s="312"/>
      <c r="HUQ59" s="313"/>
      <c r="HUR59" s="313"/>
      <c r="HUS59" s="313"/>
      <c r="HUT59" s="19"/>
      <c r="HUU59" s="20"/>
      <c r="HUV59" s="20"/>
      <c r="HUW59" s="20"/>
      <c r="HUX59" s="20"/>
      <c r="HUY59" s="20"/>
      <c r="HUZ59" s="20"/>
      <c r="HVA59" s="20"/>
      <c r="HVB59" s="311"/>
      <c r="HVC59" s="312"/>
      <c r="HVD59" s="312"/>
      <c r="HVE59" s="313"/>
      <c r="HVF59" s="312"/>
      <c r="HVG59" s="313"/>
      <c r="HVH59" s="313"/>
      <c r="HVI59" s="313"/>
      <c r="HVJ59" s="19"/>
      <c r="HVK59" s="20"/>
      <c r="HVL59" s="20"/>
      <c r="HVM59" s="20"/>
      <c r="HVN59" s="20"/>
      <c r="HVO59" s="20"/>
      <c r="HVP59" s="20"/>
      <c r="HVQ59" s="20"/>
      <c r="HVR59" s="311"/>
      <c r="HVS59" s="312"/>
      <c r="HVT59" s="312"/>
      <c r="HVU59" s="313"/>
      <c r="HVV59" s="312"/>
      <c r="HVW59" s="313"/>
      <c r="HVX59" s="313"/>
      <c r="HVY59" s="313"/>
      <c r="HVZ59" s="19"/>
      <c r="HWA59" s="20"/>
      <c r="HWB59" s="20"/>
      <c r="HWC59" s="20"/>
      <c r="HWD59" s="20"/>
      <c r="HWE59" s="20"/>
      <c r="HWF59" s="20"/>
      <c r="HWG59" s="20"/>
      <c r="HWH59" s="311"/>
      <c r="HWI59" s="312"/>
      <c r="HWJ59" s="312"/>
      <c r="HWK59" s="313"/>
      <c r="HWL59" s="312"/>
      <c r="HWM59" s="313"/>
      <c r="HWN59" s="313"/>
      <c r="HWO59" s="313"/>
      <c r="HWP59" s="19"/>
      <c r="HWQ59" s="20"/>
      <c r="HWR59" s="20"/>
      <c r="HWS59" s="20"/>
      <c r="HWT59" s="20"/>
      <c r="HWU59" s="20"/>
      <c r="HWV59" s="20"/>
      <c r="HWW59" s="20"/>
      <c r="HWX59" s="311"/>
      <c r="HWY59" s="312"/>
      <c r="HWZ59" s="312"/>
      <c r="HXA59" s="313"/>
      <c r="HXB59" s="312"/>
      <c r="HXC59" s="313"/>
      <c r="HXD59" s="313"/>
      <c r="HXE59" s="313"/>
      <c r="HXF59" s="19"/>
      <c r="HXG59" s="20"/>
      <c r="HXH59" s="20"/>
      <c r="HXI59" s="20"/>
      <c r="HXJ59" s="20"/>
      <c r="HXK59" s="20"/>
      <c r="HXL59" s="20"/>
      <c r="HXM59" s="20"/>
      <c r="HXN59" s="311"/>
      <c r="HXO59" s="312"/>
      <c r="HXP59" s="312"/>
      <c r="HXQ59" s="313"/>
      <c r="HXR59" s="312"/>
      <c r="HXS59" s="313"/>
      <c r="HXT59" s="313"/>
      <c r="HXU59" s="313"/>
      <c r="HXV59" s="19"/>
      <c r="HXW59" s="20"/>
      <c r="HXX59" s="20"/>
      <c r="HXY59" s="20"/>
      <c r="HXZ59" s="20"/>
      <c r="HYA59" s="20"/>
      <c r="HYB59" s="20"/>
      <c r="HYC59" s="20"/>
      <c r="HYD59" s="311"/>
      <c r="HYE59" s="312"/>
      <c r="HYF59" s="312"/>
      <c r="HYG59" s="313"/>
      <c r="HYH59" s="312"/>
      <c r="HYI59" s="313"/>
      <c r="HYJ59" s="313"/>
      <c r="HYK59" s="313"/>
      <c r="HYL59" s="19"/>
      <c r="HYM59" s="20"/>
      <c r="HYN59" s="20"/>
      <c r="HYO59" s="20"/>
      <c r="HYP59" s="20"/>
      <c r="HYQ59" s="20"/>
      <c r="HYR59" s="20"/>
      <c r="HYS59" s="20"/>
      <c r="HYT59" s="311"/>
      <c r="HYU59" s="312"/>
      <c r="HYV59" s="312"/>
      <c r="HYW59" s="313"/>
      <c r="HYX59" s="312"/>
      <c r="HYY59" s="313"/>
      <c r="HYZ59" s="313"/>
      <c r="HZA59" s="313"/>
      <c r="HZB59" s="19"/>
      <c r="HZC59" s="20"/>
      <c r="HZD59" s="20"/>
      <c r="HZE59" s="20"/>
      <c r="HZF59" s="20"/>
      <c r="HZG59" s="20"/>
      <c r="HZH59" s="20"/>
      <c r="HZI59" s="20"/>
      <c r="HZJ59" s="311"/>
      <c r="HZK59" s="312"/>
      <c r="HZL59" s="312"/>
      <c r="HZM59" s="313"/>
      <c r="HZN59" s="312"/>
      <c r="HZO59" s="313"/>
      <c r="HZP59" s="313"/>
      <c r="HZQ59" s="313"/>
      <c r="HZR59" s="19"/>
      <c r="HZS59" s="20"/>
      <c r="HZT59" s="20"/>
      <c r="HZU59" s="20"/>
      <c r="HZV59" s="20"/>
      <c r="HZW59" s="20"/>
      <c r="HZX59" s="20"/>
      <c r="HZY59" s="20"/>
      <c r="HZZ59" s="311"/>
      <c r="IAA59" s="312"/>
      <c r="IAB59" s="312"/>
      <c r="IAC59" s="313"/>
      <c r="IAD59" s="312"/>
      <c r="IAE59" s="313"/>
      <c r="IAF59" s="313"/>
      <c r="IAG59" s="313"/>
      <c r="IAH59" s="19"/>
      <c r="IAI59" s="20"/>
      <c r="IAJ59" s="20"/>
      <c r="IAK59" s="20"/>
      <c r="IAL59" s="20"/>
      <c r="IAM59" s="20"/>
      <c r="IAN59" s="20"/>
      <c r="IAO59" s="20"/>
      <c r="IAP59" s="311"/>
      <c r="IAQ59" s="312"/>
      <c r="IAR59" s="312"/>
      <c r="IAS59" s="313"/>
      <c r="IAT59" s="312"/>
      <c r="IAU59" s="313"/>
      <c r="IAV59" s="313"/>
      <c r="IAW59" s="313"/>
      <c r="IAX59" s="19"/>
      <c r="IAY59" s="20"/>
      <c r="IAZ59" s="20"/>
      <c r="IBA59" s="20"/>
      <c r="IBB59" s="20"/>
      <c r="IBC59" s="20"/>
      <c r="IBD59" s="20"/>
      <c r="IBE59" s="20"/>
      <c r="IBF59" s="311"/>
      <c r="IBG59" s="312"/>
      <c r="IBH59" s="312"/>
      <c r="IBI59" s="313"/>
      <c r="IBJ59" s="312"/>
      <c r="IBK59" s="313"/>
      <c r="IBL59" s="313"/>
      <c r="IBM59" s="313"/>
      <c r="IBN59" s="19"/>
      <c r="IBO59" s="20"/>
      <c r="IBP59" s="20"/>
      <c r="IBQ59" s="20"/>
      <c r="IBR59" s="20"/>
      <c r="IBS59" s="20"/>
      <c r="IBT59" s="20"/>
      <c r="IBU59" s="20"/>
      <c r="IBV59" s="311"/>
      <c r="IBW59" s="312"/>
      <c r="IBX59" s="312"/>
      <c r="IBY59" s="313"/>
      <c r="IBZ59" s="312"/>
      <c r="ICA59" s="313"/>
      <c r="ICB59" s="313"/>
      <c r="ICC59" s="313"/>
      <c r="ICD59" s="19"/>
      <c r="ICE59" s="20"/>
      <c r="ICF59" s="20"/>
      <c r="ICG59" s="20"/>
      <c r="ICH59" s="20"/>
      <c r="ICI59" s="20"/>
      <c r="ICJ59" s="20"/>
      <c r="ICK59" s="20"/>
      <c r="ICL59" s="311"/>
      <c r="ICM59" s="312"/>
      <c r="ICN59" s="312"/>
      <c r="ICO59" s="313"/>
      <c r="ICP59" s="312"/>
      <c r="ICQ59" s="313"/>
      <c r="ICR59" s="313"/>
      <c r="ICS59" s="313"/>
      <c r="ICT59" s="19"/>
      <c r="ICU59" s="20"/>
      <c r="ICV59" s="20"/>
      <c r="ICW59" s="20"/>
      <c r="ICX59" s="20"/>
      <c r="ICY59" s="20"/>
      <c r="ICZ59" s="20"/>
      <c r="IDA59" s="20"/>
      <c r="IDB59" s="311"/>
      <c r="IDC59" s="312"/>
      <c r="IDD59" s="312"/>
      <c r="IDE59" s="313"/>
      <c r="IDF59" s="312"/>
      <c r="IDG59" s="313"/>
      <c r="IDH59" s="313"/>
      <c r="IDI59" s="313"/>
      <c r="IDJ59" s="19"/>
      <c r="IDK59" s="20"/>
      <c r="IDL59" s="20"/>
      <c r="IDM59" s="20"/>
      <c r="IDN59" s="20"/>
      <c r="IDO59" s="20"/>
      <c r="IDP59" s="20"/>
      <c r="IDQ59" s="20"/>
      <c r="IDR59" s="311"/>
      <c r="IDS59" s="312"/>
      <c r="IDT59" s="312"/>
      <c r="IDU59" s="313"/>
      <c r="IDV59" s="312"/>
      <c r="IDW59" s="313"/>
      <c r="IDX59" s="313"/>
      <c r="IDY59" s="313"/>
      <c r="IDZ59" s="19"/>
      <c r="IEA59" s="20"/>
      <c r="IEB59" s="20"/>
      <c r="IEC59" s="20"/>
      <c r="IED59" s="20"/>
      <c r="IEE59" s="20"/>
      <c r="IEF59" s="20"/>
      <c r="IEG59" s="20"/>
      <c r="IEH59" s="311"/>
      <c r="IEI59" s="312"/>
      <c r="IEJ59" s="312"/>
      <c r="IEK59" s="313"/>
      <c r="IEL59" s="312"/>
      <c r="IEM59" s="313"/>
      <c r="IEN59" s="313"/>
      <c r="IEO59" s="313"/>
      <c r="IEP59" s="19"/>
      <c r="IEQ59" s="20"/>
      <c r="IER59" s="20"/>
      <c r="IES59" s="20"/>
      <c r="IET59" s="20"/>
      <c r="IEU59" s="20"/>
      <c r="IEV59" s="20"/>
      <c r="IEW59" s="20"/>
      <c r="IEX59" s="311"/>
      <c r="IEY59" s="312"/>
      <c r="IEZ59" s="312"/>
      <c r="IFA59" s="313"/>
      <c r="IFB59" s="312"/>
      <c r="IFC59" s="313"/>
      <c r="IFD59" s="313"/>
      <c r="IFE59" s="313"/>
      <c r="IFF59" s="19"/>
      <c r="IFG59" s="20"/>
      <c r="IFH59" s="20"/>
      <c r="IFI59" s="20"/>
      <c r="IFJ59" s="20"/>
      <c r="IFK59" s="20"/>
      <c r="IFL59" s="20"/>
      <c r="IFM59" s="20"/>
      <c r="IFN59" s="311"/>
      <c r="IFO59" s="312"/>
      <c r="IFP59" s="312"/>
      <c r="IFQ59" s="313"/>
      <c r="IFR59" s="312"/>
      <c r="IFS59" s="313"/>
      <c r="IFT59" s="313"/>
      <c r="IFU59" s="313"/>
      <c r="IFV59" s="19"/>
      <c r="IFW59" s="20"/>
      <c r="IFX59" s="20"/>
      <c r="IFY59" s="20"/>
      <c r="IFZ59" s="20"/>
      <c r="IGA59" s="20"/>
      <c r="IGB59" s="20"/>
      <c r="IGC59" s="20"/>
      <c r="IGD59" s="311"/>
      <c r="IGE59" s="312"/>
      <c r="IGF59" s="312"/>
      <c r="IGG59" s="313"/>
      <c r="IGH59" s="312"/>
      <c r="IGI59" s="313"/>
      <c r="IGJ59" s="313"/>
      <c r="IGK59" s="313"/>
      <c r="IGL59" s="19"/>
      <c r="IGM59" s="20"/>
      <c r="IGN59" s="20"/>
      <c r="IGO59" s="20"/>
      <c r="IGP59" s="20"/>
      <c r="IGQ59" s="20"/>
      <c r="IGR59" s="20"/>
      <c r="IGS59" s="20"/>
      <c r="IGT59" s="311"/>
      <c r="IGU59" s="312"/>
      <c r="IGV59" s="312"/>
      <c r="IGW59" s="313"/>
      <c r="IGX59" s="312"/>
      <c r="IGY59" s="313"/>
      <c r="IGZ59" s="313"/>
      <c r="IHA59" s="313"/>
      <c r="IHB59" s="19"/>
      <c r="IHC59" s="20"/>
      <c r="IHD59" s="20"/>
      <c r="IHE59" s="20"/>
      <c r="IHF59" s="20"/>
      <c r="IHG59" s="20"/>
      <c r="IHH59" s="20"/>
      <c r="IHI59" s="20"/>
      <c r="IHJ59" s="311"/>
      <c r="IHK59" s="312"/>
      <c r="IHL59" s="312"/>
      <c r="IHM59" s="313"/>
      <c r="IHN59" s="312"/>
      <c r="IHO59" s="313"/>
      <c r="IHP59" s="313"/>
      <c r="IHQ59" s="313"/>
      <c r="IHR59" s="19"/>
      <c r="IHS59" s="20"/>
      <c r="IHT59" s="20"/>
      <c r="IHU59" s="20"/>
      <c r="IHV59" s="20"/>
      <c r="IHW59" s="20"/>
      <c r="IHX59" s="20"/>
      <c r="IHY59" s="20"/>
      <c r="IHZ59" s="311"/>
      <c r="IIA59" s="312"/>
      <c r="IIB59" s="312"/>
      <c r="IIC59" s="313"/>
      <c r="IID59" s="312"/>
      <c r="IIE59" s="313"/>
      <c r="IIF59" s="313"/>
      <c r="IIG59" s="313"/>
      <c r="IIH59" s="19"/>
      <c r="III59" s="20"/>
      <c r="IIJ59" s="20"/>
      <c r="IIK59" s="20"/>
      <c r="IIL59" s="20"/>
      <c r="IIM59" s="20"/>
      <c r="IIN59" s="20"/>
      <c r="IIO59" s="20"/>
      <c r="IIP59" s="311"/>
      <c r="IIQ59" s="312"/>
      <c r="IIR59" s="312"/>
      <c r="IIS59" s="313"/>
      <c r="IIT59" s="312"/>
      <c r="IIU59" s="313"/>
      <c r="IIV59" s="313"/>
      <c r="IIW59" s="313"/>
      <c r="IIX59" s="19"/>
      <c r="IIY59" s="20"/>
      <c r="IIZ59" s="20"/>
      <c r="IJA59" s="20"/>
      <c r="IJB59" s="20"/>
      <c r="IJC59" s="20"/>
      <c r="IJD59" s="20"/>
      <c r="IJE59" s="20"/>
      <c r="IJF59" s="311"/>
      <c r="IJG59" s="312"/>
      <c r="IJH59" s="312"/>
      <c r="IJI59" s="313"/>
      <c r="IJJ59" s="312"/>
      <c r="IJK59" s="313"/>
      <c r="IJL59" s="313"/>
      <c r="IJM59" s="313"/>
      <c r="IJN59" s="19"/>
      <c r="IJO59" s="20"/>
      <c r="IJP59" s="20"/>
      <c r="IJQ59" s="20"/>
      <c r="IJR59" s="20"/>
      <c r="IJS59" s="20"/>
      <c r="IJT59" s="20"/>
      <c r="IJU59" s="20"/>
      <c r="IJV59" s="311"/>
      <c r="IJW59" s="312"/>
      <c r="IJX59" s="312"/>
      <c r="IJY59" s="313"/>
      <c r="IJZ59" s="312"/>
      <c r="IKA59" s="313"/>
      <c r="IKB59" s="313"/>
      <c r="IKC59" s="313"/>
      <c r="IKD59" s="19"/>
      <c r="IKE59" s="20"/>
      <c r="IKF59" s="20"/>
      <c r="IKG59" s="20"/>
      <c r="IKH59" s="20"/>
      <c r="IKI59" s="20"/>
      <c r="IKJ59" s="20"/>
      <c r="IKK59" s="20"/>
      <c r="IKL59" s="311"/>
      <c r="IKM59" s="312"/>
      <c r="IKN59" s="312"/>
      <c r="IKO59" s="313"/>
      <c r="IKP59" s="312"/>
      <c r="IKQ59" s="313"/>
      <c r="IKR59" s="313"/>
      <c r="IKS59" s="313"/>
      <c r="IKT59" s="19"/>
      <c r="IKU59" s="20"/>
      <c r="IKV59" s="20"/>
      <c r="IKW59" s="20"/>
      <c r="IKX59" s="20"/>
      <c r="IKY59" s="20"/>
      <c r="IKZ59" s="20"/>
      <c r="ILA59" s="20"/>
      <c r="ILB59" s="311"/>
      <c r="ILC59" s="312"/>
      <c r="ILD59" s="312"/>
      <c r="ILE59" s="313"/>
      <c r="ILF59" s="312"/>
      <c r="ILG59" s="313"/>
      <c r="ILH59" s="313"/>
      <c r="ILI59" s="313"/>
      <c r="ILJ59" s="19"/>
      <c r="ILK59" s="20"/>
      <c r="ILL59" s="20"/>
      <c r="ILM59" s="20"/>
      <c r="ILN59" s="20"/>
      <c r="ILO59" s="20"/>
      <c r="ILP59" s="20"/>
      <c r="ILQ59" s="20"/>
      <c r="ILR59" s="311"/>
      <c r="ILS59" s="312"/>
      <c r="ILT59" s="312"/>
      <c r="ILU59" s="313"/>
      <c r="ILV59" s="312"/>
      <c r="ILW59" s="313"/>
      <c r="ILX59" s="313"/>
      <c r="ILY59" s="313"/>
      <c r="ILZ59" s="19"/>
      <c r="IMA59" s="20"/>
      <c r="IMB59" s="20"/>
      <c r="IMC59" s="20"/>
      <c r="IMD59" s="20"/>
      <c r="IME59" s="20"/>
      <c r="IMF59" s="20"/>
      <c r="IMG59" s="20"/>
      <c r="IMH59" s="311"/>
      <c r="IMI59" s="312"/>
      <c r="IMJ59" s="312"/>
      <c r="IMK59" s="313"/>
      <c r="IML59" s="312"/>
      <c r="IMM59" s="313"/>
      <c r="IMN59" s="313"/>
      <c r="IMO59" s="313"/>
      <c r="IMP59" s="19"/>
      <c r="IMQ59" s="20"/>
      <c r="IMR59" s="20"/>
      <c r="IMS59" s="20"/>
      <c r="IMT59" s="20"/>
      <c r="IMU59" s="20"/>
      <c r="IMV59" s="20"/>
      <c r="IMW59" s="20"/>
      <c r="IMX59" s="311"/>
      <c r="IMY59" s="312"/>
      <c r="IMZ59" s="312"/>
      <c r="INA59" s="313"/>
      <c r="INB59" s="312"/>
      <c r="INC59" s="313"/>
      <c r="IND59" s="313"/>
      <c r="INE59" s="313"/>
      <c r="INF59" s="19"/>
      <c r="ING59" s="20"/>
      <c r="INH59" s="20"/>
      <c r="INI59" s="20"/>
      <c r="INJ59" s="20"/>
      <c r="INK59" s="20"/>
      <c r="INL59" s="20"/>
      <c r="INM59" s="20"/>
      <c r="INN59" s="311"/>
      <c r="INO59" s="312"/>
      <c r="INP59" s="312"/>
      <c r="INQ59" s="313"/>
      <c r="INR59" s="312"/>
      <c r="INS59" s="313"/>
      <c r="INT59" s="313"/>
      <c r="INU59" s="313"/>
      <c r="INV59" s="19"/>
      <c r="INW59" s="20"/>
      <c r="INX59" s="20"/>
      <c r="INY59" s="20"/>
      <c r="INZ59" s="20"/>
      <c r="IOA59" s="20"/>
      <c r="IOB59" s="20"/>
      <c r="IOC59" s="20"/>
      <c r="IOD59" s="311"/>
      <c r="IOE59" s="312"/>
      <c r="IOF59" s="312"/>
      <c r="IOG59" s="313"/>
      <c r="IOH59" s="312"/>
      <c r="IOI59" s="313"/>
      <c r="IOJ59" s="313"/>
      <c r="IOK59" s="313"/>
      <c r="IOL59" s="19"/>
      <c r="IOM59" s="20"/>
      <c r="ION59" s="20"/>
      <c r="IOO59" s="20"/>
      <c r="IOP59" s="20"/>
      <c r="IOQ59" s="20"/>
      <c r="IOR59" s="20"/>
      <c r="IOS59" s="20"/>
      <c r="IOT59" s="311"/>
      <c r="IOU59" s="312"/>
      <c r="IOV59" s="312"/>
      <c r="IOW59" s="313"/>
      <c r="IOX59" s="312"/>
      <c r="IOY59" s="313"/>
      <c r="IOZ59" s="313"/>
      <c r="IPA59" s="313"/>
      <c r="IPB59" s="19"/>
      <c r="IPC59" s="20"/>
      <c r="IPD59" s="20"/>
      <c r="IPE59" s="20"/>
      <c r="IPF59" s="20"/>
      <c r="IPG59" s="20"/>
      <c r="IPH59" s="20"/>
      <c r="IPI59" s="20"/>
      <c r="IPJ59" s="311"/>
      <c r="IPK59" s="312"/>
      <c r="IPL59" s="312"/>
      <c r="IPM59" s="313"/>
      <c r="IPN59" s="312"/>
      <c r="IPO59" s="313"/>
      <c r="IPP59" s="313"/>
      <c r="IPQ59" s="313"/>
      <c r="IPR59" s="19"/>
      <c r="IPS59" s="20"/>
      <c r="IPT59" s="20"/>
      <c r="IPU59" s="20"/>
      <c r="IPV59" s="20"/>
      <c r="IPW59" s="20"/>
      <c r="IPX59" s="20"/>
      <c r="IPY59" s="20"/>
      <c r="IPZ59" s="311"/>
      <c r="IQA59" s="312"/>
      <c r="IQB59" s="312"/>
      <c r="IQC59" s="313"/>
      <c r="IQD59" s="312"/>
      <c r="IQE59" s="313"/>
      <c r="IQF59" s="313"/>
      <c r="IQG59" s="313"/>
      <c r="IQH59" s="19"/>
      <c r="IQI59" s="20"/>
      <c r="IQJ59" s="20"/>
      <c r="IQK59" s="20"/>
      <c r="IQL59" s="20"/>
      <c r="IQM59" s="20"/>
      <c r="IQN59" s="20"/>
      <c r="IQO59" s="20"/>
      <c r="IQP59" s="311"/>
      <c r="IQQ59" s="312"/>
      <c r="IQR59" s="312"/>
      <c r="IQS59" s="313"/>
      <c r="IQT59" s="312"/>
      <c r="IQU59" s="313"/>
      <c r="IQV59" s="313"/>
      <c r="IQW59" s="313"/>
      <c r="IQX59" s="19"/>
      <c r="IQY59" s="20"/>
      <c r="IQZ59" s="20"/>
      <c r="IRA59" s="20"/>
      <c r="IRB59" s="20"/>
      <c r="IRC59" s="20"/>
      <c r="IRD59" s="20"/>
      <c r="IRE59" s="20"/>
      <c r="IRF59" s="311"/>
      <c r="IRG59" s="312"/>
      <c r="IRH59" s="312"/>
      <c r="IRI59" s="313"/>
      <c r="IRJ59" s="312"/>
      <c r="IRK59" s="313"/>
      <c r="IRL59" s="313"/>
      <c r="IRM59" s="313"/>
      <c r="IRN59" s="19"/>
      <c r="IRO59" s="20"/>
      <c r="IRP59" s="20"/>
      <c r="IRQ59" s="20"/>
      <c r="IRR59" s="20"/>
      <c r="IRS59" s="20"/>
      <c r="IRT59" s="20"/>
      <c r="IRU59" s="20"/>
      <c r="IRV59" s="311"/>
      <c r="IRW59" s="312"/>
      <c r="IRX59" s="312"/>
      <c r="IRY59" s="313"/>
      <c r="IRZ59" s="312"/>
      <c r="ISA59" s="313"/>
      <c r="ISB59" s="313"/>
      <c r="ISC59" s="313"/>
      <c r="ISD59" s="19"/>
      <c r="ISE59" s="20"/>
      <c r="ISF59" s="20"/>
      <c r="ISG59" s="20"/>
      <c r="ISH59" s="20"/>
      <c r="ISI59" s="20"/>
      <c r="ISJ59" s="20"/>
      <c r="ISK59" s="20"/>
      <c r="ISL59" s="311"/>
      <c r="ISM59" s="312"/>
      <c r="ISN59" s="312"/>
      <c r="ISO59" s="313"/>
      <c r="ISP59" s="312"/>
      <c r="ISQ59" s="313"/>
      <c r="ISR59" s="313"/>
      <c r="ISS59" s="313"/>
      <c r="IST59" s="19"/>
      <c r="ISU59" s="20"/>
      <c r="ISV59" s="20"/>
      <c r="ISW59" s="20"/>
      <c r="ISX59" s="20"/>
      <c r="ISY59" s="20"/>
      <c r="ISZ59" s="20"/>
      <c r="ITA59" s="20"/>
      <c r="ITB59" s="311"/>
      <c r="ITC59" s="312"/>
      <c r="ITD59" s="312"/>
      <c r="ITE59" s="313"/>
      <c r="ITF59" s="312"/>
      <c r="ITG59" s="313"/>
      <c r="ITH59" s="313"/>
      <c r="ITI59" s="313"/>
      <c r="ITJ59" s="19"/>
      <c r="ITK59" s="20"/>
      <c r="ITL59" s="20"/>
      <c r="ITM59" s="20"/>
      <c r="ITN59" s="20"/>
      <c r="ITO59" s="20"/>
      <c r="ITP59" s="20"/>
      <c r="ITQ59" s="20"/>
      <c r="ITR59" s="311"/>
      <c r="ITS59" s="312"/>
      <c r="ITT59" s="312"/>
      <c r="ITU59" s="313"/>
      <c r="ITV59" s="312"/>
      <c r="ITW59" s="313"/>
      <c r="ITX59" s="313"/>
      <c r="ITY59" s="313"/>
      <c r="ITZ59" s="19"/>
      <c r="IUA59" s="20"/>
      <c r="IUB59" s="20"/>
      <c r="IUC59" s="20"/>
      <c r="IUD59" s="20"/>
      <c r="IUE59" s="20"/>
      <c r="IUF59" s="20"/>
      <c r="IUG59" s="20"/>
      <c r="IUH59" s="311"/>
      <c r="IUI59" s="312"/>
      <c r="IUJ59" s="312"/>
      <c r="IUK59" s="313"/>
      <c r="IUL59" s="312"/>
      <c r="IUM59" s="313"/>
      <c r="IUN59" s="313"/>
      <c r="IUO59" s="313"/>
      <c r="IUP59" s="19"/>
      <c r="IUQ59" s="20"/>
      <c r="IUR59" s="20"/>
      <c r="IUS59" s="20"/>
      <c r="IUT59" s="20"/>
      <c r="IUU59" s="20"/>
      <c r="IUV59" s="20"/>
      <c r="IUW59" s="20"/>
      <c r="IUX59" s="311"/>
      <c r="IUY59" s="312"/>
      <c r="IUZ59" s="312"/>
      <c r="IVA59" s="313"/>
      <c r="IVB59" s="312"/>
      <c r="IVC59" s="313"/>
      <c r="IVD59" s="313"/>
      <c r="IVE59" s="313"/>
      <c r="IVF59" s="19"/>
      <c r="IVG59" s="20"/>
      <c r="IVH59" s="20"/>
      <c r="IVI59" s="20"/>
      <c r="IVJ59" s="20"/>
      <c r="IVK59" s="20"/>
      <c r="IVL59" s="20"/>
      <c r="IVM59" s="20"/>
      <c r="IVN59" s="311"/>
      <c r="IVO59" s="312"/>
      <c r="IVP59" s="312"/>
      <c r="IVQ59" s="313"/>
      <c r="IVR59" s="312"/>
      <c r="IVS59" s="313"/>
      <c r="IVT59" s="313"/>
      <c r="IVU59" s="313"/>
      <c r="IVV59" s="19"/>
      <c r="IVW59" s="20"/>
      <c r="IVX59" s="20"/>
      <c r="IVY59" s="20"/>
      <c r="IVZ59" s="20"/>
      <c r="IWA59" s="20"/>
      <c r="IWB59" s="20"/>
      <c r="IWC59" s="20"/>
      <c r="IWD59" s="311"/>
      <c r="IWE59" s="312"/>
      <c r="IWF59" s="312"/>
      <c r="IWG59" s="313"/>
      <c r="IWH59" s="312"/>
      <c r="IWI59" s="313"/>
      <c r="IWJ59" s="313"/>
      <c r="IWK59" s="313"/>
      <c r="IWL59" s="19"/>
      <c r="IWM59" s="20"/>
      <c r="IWN59" s="20"/>
      <c r="IWO59" s="20"/>
      <c r="IWP59" s="20"/>
      <c r="IWQ59" s="20"/>
      <c r="IWR59" s="20"/>
      <c r="IWS59" s="20"/>
      <c r="IWT59" s="311"/>
      <c r="IWU59" s="312"/>
      <c r="IWV59" s="312"/>
      <c r="IWW59" s="313"/>
      <c r="IWX59" s="312"/>
      <c r="IWY59" s="313"/>
      <c r="IWZ59" s="313"/>
      <c r="IXA59" s="313"/>
      <c r="IXB59" s="19"/>
      <c r="IXC59" s="20"/>
      <c r="IXD59" s="20"/>
      <c r="IXE59" s="20"/>
      <c r="IXF59" s="20"/>
      <c r="IXG59" s="20"/>
      <c r="IXH59" s="20"/>
      <c r="IXI59" s="20"/>
      <c r="IXJ59" s="311"/>
      <c r="IXK59" s="312"/>
      <c r="IXL59" s="312"/>
      <c r="IXM59" s="313"/>
      <c r="IXN59" s="312"/>
      <c r="IXO59" s="313"/>
      <c r="IXP59" s="313"/>
      <c r="IXQ59" s="313"/>
      <c r="IXR59" s="19"/>
      <c r="IXS59" s="20"/>
      <c r="IXT59" s="20"/>
      <c r="IXU59" s="20"/>
      <c r="IXV59" s="20"/>
      <c r="IXW59" s="20"/>
      <c r="IXX59" s="20"/>
      <c r="IXY59" s="20"/>
      <c r="IXZ59" s="311"/>
      <c r="IYA59" s="312"/>
      <c r="IYB59" s="312"/>
      <c r="IYC59" s="313"/>
      <c r="IYD59" s="312"/>
      <c r="IYE59" s="313"/>
      <c r="IYF59" s="313"/>
      <c r="IYG59" s="313"/>
      <c r="IYH59" s="19"/>
      <c r="IYI59" s="20"/>
      <c r="IYJ59" s="20"/>
      <c r="IYK59" s="20"/>
      <c r="IYL59" s="20"/>
      <c r="IYM59" s="20"/>
      <c r="IYN59" s="20"/>
      <c r="IYO59" s="20"/>
      <c r="IYP59" s="311"/>
      <c r="IYQ59" s="312"/>
      <c r="IYR59" s="312"/>
      <c r="IYS59" s="313"/>
      <c r="IYT59" s="312"/>
      <c r="IYU59" s="313"/>
      <c r="IYV59" s="313"/>
      <c r="IYW59" s="313"/>
      <c r="IYX59" s="19"/>
      <c r="IYY59" s="20"/>
      <c r="IYZ59" s="20"/>
      <c r="IZA59" s="20"/>
      <c r="IZB59" s="20"/>
      <c r="IZC59" s="20"/>
      <c r="IZD59" s="20"/>
      <c r="IZE59" s="20"/>
      <c r="IZF59" s="311"/>
      <c r="IZG59" s="312"/>
      <c r="IZH59" s="312"/>
      <c r="IZI59" s="313"/>
      <c r="IZJ59" s="312"/>
      <c r="IZK59" s="313"/>
      <c r="IZL59" s="313"/>
      <c r="IZM59" s="313"/>
      <c r="IZN59" s="19"/>
      <c r="IZO59" s="20"/>
      <c r="IZP59" s="20"/>
      <c r="IZQ59" s="20"/>
      <c r="IZR59" s="20"/>
      <c r="IZS59" s="20"/>
      <c r="IZT59" s="20"/>
      <c r="IZU59" s="20"/>
      <c r="IZV59" s="311"/>
      <c r="IZW59" s="312"/>
      <c r="IZX59" s="312"/>
      <c r="IZY59" s="313"/>
      <c r="IZZ59" s="312"/>
      <c r="JAA59" s="313"/>
      <c r="JAB59" s="313"/>
      <c r="JAC59" s="313"/>
      <c r="JAD59" s="19"/>
      <c r="JAE59" s="20"/>
      <c r="JAF59" s="20"/>
      <c r="JAG59" s="20"/>
      <c r="JAH59" s="20"/>
      <c r="JAI59" s="20"/>
      <c r="JAJ59" s="20"/>
      <c r="JAK59" s="20"/>
      <c r="JAL59" s="311"/>
      <c r="JAM59" s="312"/>
      <c r="JAN59" s="312"/>
      <c r="JAO59" s="313"/>
      <c r="JAP59" s="312"/>
      <c r="JAQ59" s="313"/>
      <c r="JAR59" s="313"/>
      <c r="JAS59" s="313"/>
      <c r="JAT59" s="19"/>
      <c r="JAU59" s="20"/>
      <c r="JAV59" s="20"/>
      <c r="JAW59" s="20"/>
      <c r="JAX59" s="20"/>
      <c r="JAY59" s="20"/>
      <c r="JAZ59" s="20"/>
      <c r="JBA59" s="20"/>
      <c r="JBB59" s="311"/>
      <c r="JBC59" s="312"/>
      <c r="JBD59" s="312"/>
      <c r="JBE59" s="313"/>
      <c r="JBF59" s="312"/>
      <c r="JBG59" s="313"/>
      <c r="JBH59" s="313"/>
      <c r="JBI59" s="313"/>
      <c r="JBJ59" s="19"/>
      <c r="JBK59" s="20"/>
      <c r="JBL59" s="20"/>
      <c r="JBM59" s="20"/>
      <c r="JBN59" s="20"/>
      <c r="JBO59" s="20"/>
      <c r="JBP59" s="20"/>
      <c r="JBQ59" s="20"/>
      <c r="JBR59" s="311"/>
      <c r="JBS59" s="312"/>
      <c r="JBT59" s="312"/>
      <c r="JBU59" s="313"/>
      <c r="JBV59" s="312"/>
      <c r="JBW59" s="313"/>
      <c r="JBX59" s="313"/>
      <c r="JBY59" s="313"/>
      <c r="JBZ59" s="19"/>
      <c r="JCA59" s="20"/>
      <c r="JCB59" s="20"/>
      <c r="JCC59" s="20"/>
      <c r="JCD59" s="20"/>
      <c r="JCE59" s="20"/>
      <c r="JCF59" s="20"/>
      <c r="JCG59" s="20"/>
      <c r="JCH59" s="311"/>
      <c r="JCI59" s="312"/>
      <c r="JCJ59" s="312"/>
      <c r="JCK59" s="313"/>
      <c r="JCL59" s="312"/>
      <c r="JCM59" s="313"/>
      <c r="JCN59" s="313"/>
      <c r="JCO59" s="313"/>
      <c r="JCP59" s="19"/>
      <c r="JCQ59" s="20"/>
      <c r="JCR59" s="20"/>
      <c r="JCS59" s="20"/>
      <c r="JCT59" s="20"/>
      <c r="JCU59" s="20"/>
      <c r="JCV59" s="20"/>
      <c r="JCW59" s="20"/>
      <c r="JCX59" s="311"/>
      <c r="JCY59" s="312"/>
      <c r="JCZ59" s="312"/>
      <c r="JDA59" s="313"/>
      <c r="JDB59" s="312"/>
      <c r="JDC59" s="313"/>
      <c r="JDD59" s="313"/>
      <c r="JDE59" s="313"/>
      <c r="JDF59" s="19"/>
      <c r="JDG59" s="20"/>
      <c r="JDH59" s="20"/>
      <c r="JDI59" s="20"/>
      <c r="JDJ59" s="20"/>
      <c r="JDK59" s="20"/>
      <c r="JDL59" s="20"/>
      <c r="JDM59" s="20"/>
      <c r="JDN59" s="311"/>
      <c r="JDO59" s="312"/>
      <c r="JDP59" s="312"/>
      <c r="JDQ59" s="313"/>
      <c r="JDR59" s="312"/>
      <c r="JDS59" s="313"/>
      <c r="JDT59" s="313"/>
      <c r="JDU59" s="313"/>
      <c r="JDV59" s="19"/>
      <c r="JDW59" s="20"/>
      <c r="JDX59" s="20"/>
      <c r="JDY59" s="20"/>
      <c r="JDZ59" s="20"/>
      <c r="JEA59" s="20"/>
      <c r="JEB59" s="20"/>
      <c r="JEC59" s="20"/>
      <c r="JED59" s="311"/>
      <c r="JEE59" s="312"/>
      <c r="JEF59" s="312"/>
      <c r="JEG59" s="313"/>
      <c r="JEH59" s="312"/>
      <c r="JEI59" s="313"/>
      <c r="JEJ59" s="313"/>
      <c r="JEK59" s="313"/>
      <c r="JEL59" s="19"/>
      <c r="JEM59" s="20"/>
      <c r="JEN59" s="20"/>
      <c r="JEO59" s="20"/>
      <c r="JEP59" s="20"/>
      <c r="JEQ59" s="20"/>
      <c r="JER59" s="20"/>
      <c r="JES59" s="20"/>
      <c r="JET59" s="311"/>
      <c r="JEU59" s="312"/>
      <c r="JEV59" s="312"/>
      <c r="JEW59" s="313"/>
      <c r="JEX59" s="312"/>
      <c r="JEY59" s="313"/>
      <c r="JEZ59" s="313"/>
      <c r="JFA59" s="313"/>
      <c r="JFB59" s="19"/>
      <c r="JFC59" s="20"/>
      <c r="JFD59" s="20"/>
      <c r="JFE59" s="20"/>
      <c r="JFF59" s="20"/>
      <c r="JFG59" s="20"/>
      <c r="JFH59" s="20"/>
      <c r="JFI59" s="20"/>
      <c r="JFJ59" s="311"/>
      <c r="JFK59" s="312"/>
      <c r="JFL59" s="312"/>
      <c r="JFM59" s="313"/>
      <c r="JFN59" s="312"/>
      <c r="JFO59" s="313"/>
      <c r="JFP59" s="313"/>
      <c r="JFQ59" s="313"/>
      <c r="JFR59" s="19"/>
      <c r="JFS59" s="20"/>
      <c r="JFT59" s="20"/>
      <c r="JFU59" s="20"/>
      <c r="JFV59" s="20"/>
      <c r="JFW59" s="20"/>
      <c r="JFX59" s="20"/>
      <c r="JFY59" s="20"/>
      <c r="JFZ59" s="311"/>
      <c r="JGA59" s="312"/>
      <c r="JGB59" s="312"/>
      <c r="JGC59" s="313"/>
      <c r="JGD59" s="312"/>
      <c r="JGE59" s="313"/>
      <c r="JGF59" s="313"/>
      <c r="JGG59" s="313"/>
      <c r="JGH59" s="19"/>
      <c r="JGI59" s="20"/>
      <c r="JGJ59" s="20"/>
      <c r="JGK59" s="20"/>
      <c r="JGL59" s="20"/>
      <c r="JGM59" s="20"/>
      <c r="JGN59" s="20"/>
      <c r="JGO59" s="20"/>
      <c r="JGP59" s="311"/>
      <c r="JGQ59" s="312"/>
      <c r="JGR59" s="312"/>
      <c r="JGS59" s="313"/>
      <c r="JGT59" s="312"/>
      <c r="JGU59" s="313"/>
      <c r="JGV59" s="313"/>
      <c r="JGW59" s="313"/>
      <c r="JGX59" s="19"/>
      <c r="JGY59" s="20"/>
      <c r="JGZ59" s="20"/>
      <c r="JHA59" s="20"/>
      <c r="JHB59" s="20"/>
      <c r="JHC59" s="20"/>
      <c r="JHD59" s="20"/>
      <c r="JHE59" s="20"/>
      <c r="JHF59" s="311"/>
      <c r="JHG59" s="312"/>
      <c r="JHH59" s="312"/>
      <c r="JHI59" s="313"/>
      <c r="JHJ59" s="312"/>
      <c r="JHK59" s="313"/>
      <c r="JHL59" s="313"/>
      <c r="JHM59" s="313"/>
      <c r="JHN59" s="19"/>
      <c r="JHO59" s="20"/>
      <c r="JHP59" s="20"/>
      <c r="JHQ59" s="20"/>
      <c r="JHR59" s="20"/>
      <c r="JHS59" s="20"/>
      <c r="JHT59" s="20"/>
      <c r="JHU59" s="20"/>
      <c r="JHV59" s="311"/>
      <c r="JHW59" s="312"/>
      <c r="JHX59" s="312"/>
      <c r="JHY59" s="313"/>
      <c r="JHZ59" s="312"/>
      <c r="JIA59" s="313"/>
      <c r="JIB59" s="313"/>
      <c r="JIC59" s="313"/>
      <c r="JID59" s="19"/>
      <c r="JIE59" s="20"/>
      <c r="JIF59" s="20"/>
      <c r="JIG59" s="20"/>
      <c r="JIH59" s="20"/>
      <c r="JII59" s="20"/>
      <c r="JIJ59" s="20"/>
      <c r="JIK59" s="20"/>
      <c r="JIL59" s="311"/>
      <c r="JIM59" s="312"/>
      <c r="JIN59" s="312"/>
      <c r="JIO59" s="313"/>
      <c r="JIP59" s="312"/>
      <c r="JIQ59" s="313"/>
      <c r="JIR59" s="313"/>
      <c r="JIS59" s="313"/>
      <c r="JIT59" s="19"/>
      <c r="JIU59" s="20"/>
      <c r="JIV59" s="20"/>
      <c r="JIW59" s="20"/>
      <c r="JIX59" s="20"/>
      <c r="JIY59" s="20"/>
      <c r="JIZ59" s="20"/>
      <c r="JJA59" s="20"/>
      <c r="JJB59" s="311"/>
      <c r="JJC59" s="312"/>
      <c r="JJD59" s="312"/>
      <c r="JJE59" s="313"/>
      <c r="JJF59" s="312"/>
      <c r="JJG59" s="313"/>
      <c r="JJH59" s="313"/>
      <c r="JJI59" s="313"/>
      <c r="JJJ59" s="19"/>
      <c r="JJK59" s="20"/>
      <c r="JJL59" s="20"/>
      <c r="JJM59" s="20"/>
      <c r="JJN59" s="20"/>
      <c r="JJO59" s="20"/>
      <c r="JJP59" s="20"/>
      <c r="JJQ59" s="20"/>
      <c r="JJR59" s="311"/>
      <c r="JJS59" s="312"/>
      <c r="JJT59" s="312"/>
      <c r="JJU59" s="313"/>
      <c r="JJV59" s="312"/>
      <c r="JJW59" s="313"/>
      <c r="JJX59" s="313"/>
      <c r="JJY59" s="313"/>
      <c r="JJZ59" s="19"/>
      <c r="JKA59" s="20"/>
      <c r="JKB59" s="20"/>
      <c r="JKC59" s="20"/>
      <c r="JKD59" s="20"/>
      <c r="JKE59" s="20"/>
      <c r="JKF59" s="20"/>
      <c r="JKG59" s="20"/>
      <c r="JKH59" s="311"/>
      <c r="JKI59" s="312"/>
      <c r="JKJ59" s="312"/>
      <c r="JKK59" s="313"/>
      <c r="JKL59" s="312"/>
      <c r="JKM59" s="313"/>
      <c r="JKN59" s="313"/>
      <c r="JKO59" s="313"/>
      <c r="JKP59" s="19"/>
      <c r="JKQ59" s="20"/>
      <c r="JKR59" s="20"/>
      <c r="JKS59" s="20"/>
      <c r="JKT59" s="20"/>
      <c r="JKU59" s="20"/>
      <c r="JKV59" s="20"/>
      <c r="JKW59" s="20"/>
      <c r="JKX59" s="311"/>
      <c r="JKY59" s="312"/>
      <c r="JKZ59" s="312"/>
      <c r="JLA59" s="313"/>
      <c r="JLB59" s="312"/>
      <c r="JLC59" s="313"/>
      <c r="JLD59" s="313"/>
      <c r="JLE59" s="313"/>
      <c r="JLF59" s="19"/>
      <c r="JLG59" s="20"/>
      <c r="JLH59" s="20"/>
      <c r="JLI59" s="20"/>
      <c r="JLJ59" s="20"/>
      <c r="JLK59" s="20"/>
      <c r="JLL59" s="20"/>
      <c r="JLM59" s="20"/>
      <c r="JLN59" s="311"/>
      <c r="JLO59" s="312"/>
      <c r="JLP59" s="312"/>
      <c r="JLQ59" s="313"/>
      <c r="JLR59" s="312"/>
      <c r="JLS59" s="313"/>
      <c r="JLT59" s="313"/>
      <c r="JLU59" s="313"/>
      <c r="JLV59" s="19"/>
      <c r="JLW59" s="20"/>
      <c r="JLX59" s="20"/>
      <c r="JLY59" s="20"/>
      <c r="JLZ59" s="20"/>
      <c r="JMA59" s="20"/>
      <c r="JMB59" s="20"/>
      <c r="JMC59" s="20"/>
      <c r="JMD59" s="311"/>
      <c r="JME59" s="312"/>
      <c r="JMF59" s="312"/>
      <c r="JMG59" s="313"/>
      <c r="JMH59" s="312"/>
      <c r="JMI59" s="313"/>
      <c r="JMJ59" s="313"/>
      <c r="JMK59" s="313"/>
      <c r="JML59" s="19"/>
      <c r="JMM59" s="20"/>
      <c r="JMN59" s="20"/>
      <c r="JMO59" s="20"/>
      <c r="JMP59" s="20"/>
      <c r="JMQ59" s="20"/>
      <c r="JMR59" s="20"/>
      <c r="JMS59" s="20"/>
      <c r="JMT59" s="311"/>
      <c r="JMU59" s="312"/>
      <c r="JMV59" s="312"/>
      <c r="JMW59" s="313"/>
      <c r="JMX59" s="312"/>
      <c r="JMY59" s="313"/>
      <c r="JMZ59" s="313"/>
      <c r="JNA59" s="313"/>
      <c r="JNB59" s="19"/>
      <c r="JNC59" s="20"/>
      <c r="JND59" s="20"/>
      <c r="JNE59" s="20"/>
      <c r="JNF59" s="20"/>
      <c r="JNG59" s="20"/>
      <c r="JNH59" s="20"/>
      <c r="JNI59" s="20"/>
      <c r="JNJ59" s="311"/>
      <c r="JNK59" s="312"/>
      <c r="JNL59" s="312"/>
      <c r="JNM59" s="313"/>
      <c r="JNN59" s="312"/>
      <c r="JNO59" s="313"/>
      <c r="JNP59" s="313"/>
      <c r="JNQ59" s="313"/>
      <c r="JNR59" s="19"/>
      <c r="JNS59" s="20"/>
      <c r="JNT59" s="20"/>
      <c r="JNU59" s="20"/>
      <c r="JNV59" s="20"/>
      <c r="JNW59" s="20"/>
      <c r="JNX59" s="20"/>
      <c r="JNY59" s="20"/>
      <c r="JNZ59" s="311"/>
      <c r="JOA59" s="312"/>
      <c r="JOB59" s="312"/>
      <c r="JOC59" s="313"/>
      <c r="JOD59" s="312"/>
      <c r="JOE59" s="313"/>
      <c r="JOF59" s="313"/>
      <c r="JOG59" s="313"/>
      <c r="JOH59" s="19"/>
      <c r="JOI59" s="20"/>
      <c r="JOJ59" s="20"/>
      <c r="JOK59" s="20"/>
      <c r="JOL59" s="20"/>
      <c r="JOM59" s="20"/>
      <c r="JON59" s="20"/>
      <c r="JOO59" s="20"/>
      <c r="JOP59" s="311"/>
      <c r="JOQ59" s="312"/>
      <c r="JOR59" s="312"/>
      <c r="JOS59" s="313"/>
      <c r="JOT59" s="312"/>
      <c r="JOU59" s="313"/>
      <c r="JOV59" s="313"/>
      <c r="JOW59" s="313"/>
      <c r="JOX59" s="19"/>
      <c r="JOY59" s="20"/>
      <c r="JOZ59" s="20"/>
      <c r="JPA59" s="20"/>
      <c r="JPB59" s="20"/>
      <c r="JPC59" s="20"/>
      <c r="JPD59" s="20"/>
      <c r="JPE59" s="20"/>
      <c r="JPF59" s="311"/>
      <c r="JPG59" s="312"/>
      <c r="JPH59" s="312"/>
      <c r="JPI59" s="313"/>
      <c r="JPJ59" s="312"/>
      <c r="JPK59" s="313"/>
      <c r="JPL59" s="313"/>
      <c r="JPM59" s="313"/>
      <c r="JPN59" s="19"/>
      <c r="JPO59" s="20"/>
      <c r="JPP59" s="20"/>
      <c r="JPQ59" s="20"/>
      <c r="JPR59" s="20"/>
      <c r="JPS59" s="20"/>
      <c r="JPT59" s="20"/>
      <c r="JPU59" s="20"/>
      <c r="JPV59" s="311"/>
      <c r="JPW59" s="312"/>
      <c r="JPX59" s="312"/>
      <c r="JPY59" s="313"/>
      <c r="JPZ59" s="312"/>
      <c r="JQA59" s="313"/>
      <c r="JQB59" s="313"/>
      <c r="JQC59" s="313"/>
      <c r="JQD59" s="19"/>
      <c r="JQE59" s="20"/>
      <c r="JQF59" s="20"/>
      <c r="JQG59" s="20"/>
      <c r="JQH59" s="20"/>
      <c r="JQI59" s="20"/>
      <c r="JQJ59" s="20"/>
      <c r="JQK59" s="20"/>
      <c r="JQL59" s="311"/>
      <c r="JQM59" s="312"/>
      <c r="JQN59" s="312"/>
      <c r="JQO59" s="313"/>
      <c r="JQP59" s="312"/>
      <c r="JQQ59" s="313"/>
      <c r="JQR59" s="313"/>
      <c r="JQS59" s="313"/>
      <c r="JQT59" s="19"/>
      <c r="JQU59" s="20"/>
      <c r="JQV59" s="20"/>
      <c r="JQW59" s="20"/>
      <c r="JQX59" s="20"/>
      <c r="JQY59" s="20"/>
      <c r="JQZ59" s="20"/>
      <c r="JRA59" s="20"/>
      <c r="JRB59" s="311"/>
      <c r="JRC59" s="312"/>
      <c r="JRD59" s="312"/>
      <c r="JRE59" s="313"/>
      <c r="JRF59" s="312"/>
      <c r="JRG59" s="313"/>
      <c r="JRH59" s="313"/>
      <c r="JRI59" s="313"/>
      <c r="JRJ59" s="19"/>
      <c r="JRK59" s="20"/>
      <c r="JRL59" s="20"/>
      <c r="JRM59" s="20"/>
      <c r="JRN59" s="20"/>
      <c r="JRO59" s="20"/>
      <c r="JRP59" s="20"/>
      <c r="JRQ59" s="20"/>
      <c r="JRR59" s="311"/>
      <c r="JRS59" s="312"/>
      <c r="JRT59" s="312"/>
      <c r="JRU59" s="313"/>
      <c r="JRV59" s="312"/>
      <c r="JRW59" s="313"/>
      <c r="JRX59" s="313"/>
      <c r="JRY59" s="313"/>
      <c r="JRZ59" s="19"/>
      <c r="JSA59" s="20"/>
      <c r="JSB59" s="20"/>
      <c r="JSC59" s="20"/>
      <c r="JSD59" s="20"/>
      <c r="JSE59" s="20"/>
      <c r="JSF59" s="20"/>
      <c r="JSG59" s="20"/>
      <c r="JSH59" s="311"/>
      <c r="JSI59" s="312"/>
      <c r="JSJ59" s="312"/>
      <c r="JSK59" s="313"/>
      <c r="JSL59" s="312"/>
      <c r="JSM59" s="313"/>
      <c r="JSN59" s="313"/>
      <c r="JSO59" s="313"/>
      <c r="JSP59" s="19"/>
      <c r="JSQ59" s="20"/>
      <c r="JSR59" s="20"/>
      <c r="JSS59" s="20"/>
      <c r="JST59" s="20"/>
      <c r="JSU59" s="20"/>
      <c r="JSV59" s="20"/>
      <c r="JSW59" s="20"/>
      <c r="JSX59" s="311"/>
      <c r="JSY59" s="312"/>
      <c r="JSZ59" s="312"/>
      <c r="JTA59" s="313"/>
      <c r="JTB59" s="312"/>
      <c r="JTC59" s="313"/>
      <c r="JTD59" s="313"/>
      <c r="JTE59" s="313"/>
      <c r="JTF59" s="19"/>
      <c r="JTG59" s="20"/>
      <c r="JTH59" s="20"/>
      <c r="JTI59" s="20"/>
      <c r="JTJ59" s="20"/>
      <c r="JTK59" s="20"/>
      <c r="JTL59" s="20"/>
      <c r="JTM59" s="20"/>
      <c r="JTN59" s="311"/>
      <c r="JTO59" s="312"/>
      <c r="JTP59" s="312"/>
      <c r="JTQ59" s="313"/>
      <c r="JTR59" s="312"/>
      <c r="JTS59" s="313"/>
      <c r="JTT59" s="313"/>
      <c r="JTU59" s="313"/>
      <c r="JTV59" s="19"/>
      <c r="JTW59" s="20"/>
      <c r="JTX59" s="20"/>
      <c r="JTY59" s="20"/>
      <c r="JTZ59" s="20"/>
      <c r="JUA59" s="20"/>
      <c r="JUB59" s="20"/>
      <c r="JUC59" s="20"/>
      <c r="JUD59" s="311"/>
      <c r="JUE59" s="312"/>
      <c r="JUF59" s="312"/>
      <c r="JUG59" s="313"/>
      <c r="JUH59" s="312"/>
      <c r="JUI59" s="313"/>
      <c r="JUJ59" s="313"/>
      <c r="JUK59" s="313"/>
      <c r="JUL59" s="19"/>
      <c r="JUM59" s="20"/>
      <c r="JUN59" s="20"/>
      <c r="JUO59" s="20"/>
      <c r="JUP59" s="20"/>
      <c r="JUQ59" s="20"/>
      <c r="JUR59" s="20"/>
      <c r="JUS59" s="20"/>
      <c r="JUT59" s="311"/>
      <c r="JUU59" s="312"/>
      <c r="JUV59" s="312"/>
      <c r="JUW59" s="313"/>
      <c r="JUX59" s="312"/>
      <c r="JUY59" s="313"/>
      <c r="JUZ59" s="313"/>
      <c r="JVA59" s="313"/>
      <c r="JVB59" s="19"/>
      <c r="JVC59" s="20"/>
      <c r="JVD59" s="20"/>
      <c r="JVE59" s="20"/>
      <c r="JVF59" s="20"/>
      <c r="JVG59" s="20"/>
      <c r="JVH59" s="20"/>
      <c r="JVI59" s="20"/>
      <c r="JVJ59" s="311"/>
      <c r="JVK59" s="312"/>
      <c r="JVL59" s="312"/>
      <c r="JVM59" s="313"/>
      <c r="JVN59" s="312"/>
      <c r="JVO59" s="313"/>
      <c r="JVP59" s="313"/>
      <c r="JVQ59" s="313"/>
      <c r="JVR59" s="19"/>
      <c r="JVS59" s="20"/>
      <c r="JVT59" s="20"/>
      <c r="JVU59" s="20"/>
      <c r="JVV59" s="20"/>
      <c r="JVW59" s="20"/>
      <c r="JVX59" s="20"/>
      <c r="JVY59" s="20"/>
      <c r="JVZ59" s="311"/>
      <c r="JWA59" s="312"/>
      <c r="JWB59" s="312"/>
      <c r="JWC59" s="313"/>
      <c r="JWD59" s="312"/>
      <c r="JWE59" s="313"/>
      <c r="JWF59" s="313"/>
      <c r="JWG59" s="313"/>
      <c r="JWH59" s="19"/>
      <c r="JWI59" s="20"/>
      <c r="JWJ59" s="20"/>
      <c r="JWK59" s="20"/>
      <c r="JWL59" s="20"/>
      <c r="JWM59" s="20"/>
      <c r="JWN59" s="20"/>
      <c r="JWO59" s="20"/>
      <c r="JWP59" s="311"/>
      <c r="JWQ59" s="312"/>
      <c r="JWR59" s="312"/>
      <c r="JWS59" s="313"/>
      <c r="JWT59" s="312"/>
      <c r="JWU59" s="313"/>
      <c r="JWV59" s="313"/>
      <c r="JWW59" s="313"/>
      <c r="JWX59" s="19"/>
      <c r="JWY59" s="20"/>
      <c r="JWZ59" s="20"/>
      <c r="JXA59" s="20"/>
      <c r="JXB59" s="20"/>
      <c r="JXC59" s="20"/>
      <c r="JXD59" s="20"/>
      <c r="JXE59" s="20"/>
      <c r="JXF59" s="311"/>
      <c r="JXG59" s="312"/>
      <c r="JXH59" s="312"/>
      <c r="JXI59" s="313"/>
      <c r="JXJ59" s="312"/>
      <c r="JXK59" s="313"/>
      <c r="JXL59" s="313"/>
      <c r="JXM59" s="313"/>
      <c r="JXN59" s="19"/>
      <c r="JXO59" s="20"/>
      <c r="JXP59" s="20"/>
      <c r="JXQ59" s="20"/>
      <c r="JXR59" s="20"/>
      <c r="JXS59" s="20"/>
      <c r="JXT59" s="20"/>
      <c r="JXU59" s="20"/>
      <c r="JXV59" s="311"/>
      <c r="JXW59" s="312"/>
      <c r="JXX59" s="312"/>
      <c r="JXY59" s="313"/>
      <c r="JXZ59" s="312"/>
      <c r="JYA59" s="313"/>
      <c r="JYB59" s="313"/>
      <c r="JYC59" s="313"/>
      <c r="JYD59" s="19"/>
      <c r="JYE59" s="20"/>
      <c r="JYF59" s="20"/>
      <c r="JYG59" s="20"/>
      <c r="JYH59" s="20"/>
      <c r="JYI59" s="20"/>
      <c r="JYJ59" s="20"/>
      <c r="JYK59" s="20"/>
      <c r="JYL59" s="311"/>
      <c r="JYM59" s="312"/>
      <c r="JYN59" s="312"/>
      <c r="JYO59" s="313"/>
      <c r="JYP59" s="312"/>
      <c r="JYQ59" s="313"/>
      <c r="JYR59" s="313"/>
      <c r="JYS59" s="313"/>
      <c r="JYT59" s="19"/>
      <c r="JYU59" s="20"/>
      <c r="JYV59" s="20"/>
      <c r="JYW59" s="20"/>
      <c r="JYX59" s="20"/>
      <c r="JYY59" s="20"/>
      <c r="JYZ59" s="20"/>
      <c r="JZA59" s="20"/>
      <c r="JZB59" s="311"/>
      <c r="JZC59" s="312"/>
      <c r="JZD59" s="312"/>
      <c r="JZE59" s="313"/>
      <c r="JZF59" s="312"/>
      <c r="JZG59" s="313"/>
      <c r="JZH59" s="313"/>
      <c r="JZI59" s="313"/>
      <c r="JZJ59" s="19"/>
      <c r="JZK59" s="20"/>
      <c r="JZL59" s="20"/>
      <c r="JZM59" s="20"/>
      <c r="JZN59" s="20"/>
      <c r="JZO59" s="20"/>
      <c r="JZP59" s="20"/>
      <c r="JZQ59" s="20"/>
      <c r="JZR59" s="311"/>
      <c r="JZS59" s="312"/>
      <c r="JZT59" s="312"/>
      <c r="JZU59" s="313"/>
      <c r="JZV59" s="312"/>
      <c r="JZW59" s="313"/>
      <c r="JZX59" s="313"/>
      <c r="JZY59" s="313"/>
      <c r="JZZ59" s="19"/>
      <c r="KAA59" s="20"/>
      <c r="KAB59" s="20"/>
      <c r="KAC59" s="20"/>
      <c r="KAD59" s="20"/>
      <c r="KAE59" s="20"/>
      <c r="KAF59" s="20"/>
      <c r="KAG59" s="20"/>
      <c r="KAH59" s="311"/>
      <c r="KAI59" s="312"/>
      <c r="KAJ59" s="312"/>
      <c r="KAK59" s="313"/>
      <c r="KAL59" s="312"/>
      <c r="KAM59" s="313"/>
      <c r="KAN59" s="313"/>
      <c r="KAO59" s="313"/>
      <c r="KAP59" s="19"/>
      <c r="KAQ59" s="20"/>
      <c r="KAR59" s="20"/>
      <c r="KAS59" s="20"/>
      <c r="KAT59" s="20"/>
      <c r="KAU59" s="20"/>
      <c r="KAV59" s="20"/>
      <c r="KAW59" s="20"/>
      <c r="KAX59" s="311"/>
      <c r="KAY59" s="312"/>
      <c r="KAZ59" s="312"/>
      <c r="KBA59" s="313"/>
      <c r="KBB59" s="312"/>
      <c r="KBC59" s="313"/>
      <c r="KBD59" s="313"/>
      <c r="KBE59" s="313"/>
      <c r="KBF59" s="19"/>
      <c r="KBG59" s="20"/>
      <c r="KBH59" s="20"/>
      <c r="KBI59" s="20"/>
      <c r="KBJ59" s="20"/>
      <c r="KBK59" s="20"/>
      <c r="KBL59" s="20"/>
      <c r="KBM59" s="20"/>
      <c r="KBN59" s="311"/>
      <c r="KBO59" s="312"/>
      <c r="KBP59" s="312"/>
      <c r="KBQ59" s="313"/>
      <c r="KBR59" s="312"/>
      <c r="KBS59" s="313"/>
      <c r="KBT59" s="313"/>
      <c r="KBU59" s="313"/>
      <c r="KBV59" s="19"/>
      <c r="KBW59" s="20"/>
      <c r="KBX59" s="20"/>
      <c r="KBY59" s="20"/>
      <c r="KBZ59" s="20"/>
      <c r="KCA59" s="20"/>
      <c r="KCB59" s="20"/>
      <c r="KCC59" s="20"/>
      <c r="KCD59" s="311"/>
      <c r="KCE59" s="312"/>
      <c r="KCF59" s="312"/>
      <c r="KCG59" s="313"/>
      <c r="KCH59" s="312"/>
      <c r="KCI59" s="313"/>
      <c r="KCJ59" s="313"/>
      <c r="KCK59" s="313"/>
      <c r="KCL59" s="19"/>
      <c r="KCM59" s="20"/>
      <c r="KCN59" s="20"/>
      <c r="KCO59" s="20"/>
      <c r="KCP59" s="20"/>
      <c r="KCQ59" s="20"/>
      <c r="KCR59" s="20"/>
      <c r="KCS59" s="20"/>
      <c r="KCT59" s="311"/>
      <c r="KCU59" s="312"/>
      <c r="KCV59" s="312"/>
      <c r="KCW59" s="313"/>
      <c r="KCX59" s="312"/>
      <c r="KCY59" s="313"/>
      <c r="KCZ59" s="313"/>
      <c r="KDA59" s="313"/>
      <c r="KDB59" s="19"/>
      <c r="KDC59" s="20"/>
      <c r="KDD59" s="20"/>
      <c r="KDE59" s="20"/>
      <c r="KDF59" s="20"/>
      <c r="KDG59" s="20"/>
      <c r="KDH59" s="20"/>
      <c r="KDI59" s="20"/>
      <c r="KDJ59" s="311"/>
      <c r="KDK59" s="312"/>
      <c r="KDL59" s="312"/>
      <c r="KDM59" s="313"/>
      <c r="KDN59" s="312"/>
      <c r="KDO59" s="313"/>
      <c r="KDP59" s="313"/>
      <c r="KDQ59" s="313"/>
      <c r="KDR59" s="19"/>
      <c r="KDS59" s="20"/>
      <c r="KDT59" s="20"/>
      <c r="KDU59" s="20"/>
      <c r="KDV59" s="20"/>
      <c r="KDW59" s="20"/>
      <c r="KDX59" s="20"/>
      <c r="KDY59" s="20"/>
      <c r="KDZ59" s="311"/>
      <c r="KEA59" s="312"/>
      <c r="KEB59" s="312"/>
      <c r="KEC59" s="313"/>
      <c r="KED59" s="312"/>
      <c r="KEE59" s="313"/>
      <c r="KEF59" s="313"/>
      <c r="KEG59" s="313"/>
      <c r="KEH59" s="19"/>
      <c r="KEI59" s="20"/>
      <c r="KEJ59" s="20"/>
      <c r="KEK59" s="20"/>
      <c r="KEL59" s="20"/>
      <c r="KEM59" s="20"/>
      <c r="KEN59" s="20"/>
      <c r="KEO59" s="20"/>
      <c r="KEP59" s="311"/>
      <c r="KEQ59" s="312"/>
      <c r="KER59" s="312"/>
      <c r="KES59" s="313"/>
      <c r="KET59" s="312"/>
      <c r="KEU59" s="313"/>
      <c r="KEV59" s="313"/>
      <c r="KEW59" s="313"/>
      <c r="KEX59" s="19"/>
      <c r="KEY59" s="20"/>
      <c r="KEZ59" s="20"/>
      <c r="KFA59" s="20"/>
      <c r="KFB59" s="20"/>
      <c r="KFC59" s="20"/>
      <c r="KFD59" s="20"/>
      <c r="KFE59" s="20"/>
      <c r="KFF59" s="311"/>
      <c r="KFG59" s="312"/>
      <c r="KFH59" s="312"/>
      <c r="KFI59" s="313"/>
      <c r="KFJ59" s="312"/>
      <c r="KFK59" s="313"/>
      <c r="KFL59" s="313"/>
      <c r="KFM59" s="313"/>
      <c r="KFN59" s="19"/>
      <c r="KFO59" s="20"/>
      <c r="KFP59" s="20"/>
      <c r="KFQ59" s="20"/>
      <c r="KFR59" s="20"/>
      <c r="KFS59" s="20"/>
      <c r="KFT59" s="20"/>
      <c r="KFU59" s="20"/>
      <c r="KFV59" s="311"/>
      <c r="KFW59" s="312"/>
      <c r="KFX59" s="312"/>
      <c r="KFY59" s="313"/>
      <c r="KFZ59" s="312"/>
      <c r="KGA59" s="313"/>
      <c r="KGB59" s="313"/>
      <c r="KGC59" s="313"/>
      <c r="KGD59" s="19"/>
      <c r="KGE59" s="20"/>
      <c r="KGF59" s="20"/>
      <c r="KGG59" s="20"/>
      <c r="KGH59" s="20"/>
      <c r="KGI59" s="20"/>
      <c r="KGJ59" s="20"/>
      <c r="KGK59" s="20"/>
      <c r="KGL59" s="311"/>
      <c r="KGM59" s="312"/>
      <c r="KGN59" s="312"/>
      <c r="KGO59" s="313"/>
      <c r="KGP59" s="312"/>
      <c r="KGQ59" s="313"/>
      <c r="KGR59" s="313"/>
      <c r="KGS59" s="313"/>
      <c r="KGT59" s="19"/>
      <c r="KGU59" s="20"/>
      <c r="KGV59" s="20"/>
      <c r="KGW59" s="20"/>
      <c r="KGX59" s="20"/>
      <c r="KGY59" s="20"/>
      <c r="KGZ59" s="20"/>
      <c r="KHA59" s="20"/>
      <c r="KHB59" s="311"/>
      <c r="KHC59" s="312"/>
      <c r="KHD59" s="312"/>
      <c r="KHE59" s="313"/>
      <c r="KHF59" s="312"/>
      <c r="KHG59" s="313"/>
      <c r="KHH59" s="313"/>
      <c r="KHI59" s="313"/>
      <c r="KHJ59" s="19"/>
      <c r="KHK59" s="20"/>
      <c r="KHL59" s="20"/>
      <c r="KHM59" s="20"/>
      <c r="KHN59" s="20"/>
      <c r="KHO59" s="20"/>
      <c r="KHP59" s="20"/>
      <c r="KHQ59" s="20"/>
      <c r="KHR59" s="311"/>
      <c r="KHS59" s="312"/>
      <c r="KHT59" s="312"/>
      <c r="KHU59" s="313"/>
      <c r="KHV59" s="312"/>
      <c r="KHW59" s="313"/>
      <c r="KHX59" s="313"/>
      <c r="KHY59" s="313"/>
      <c r="KHZ59" s="19"/>
      <c r="KIA59" s="20"/>
      <c r="KIB59" s="20"/>
      <c r="KIC59" s="20"/>
      <c r="KID59" s="20"/>
      <c r="KIE59" s="20"/>
      <c r="KIF59" s="20"/>
      <c r="KIG59" s="20"/>
      <c r="KIH59" s="311"/>
      <c r="KII59" s="312"/>
      <c r="KIJ59" s="312"/>
      <c r="KIK59" s="313"/>
      <c r="KIL59" s="312"/>
      <c r="KIM59" s="313"/>
      <c r="KIN59" s="313"/>
      <c r="KIO59" s="313"/>
      <c r="KIP59" s="19"/>
      <c r="KIQ59" s="20"/>
      <c r="KIR59" s="20"/>
      <c r="KIS59" s="20"/>
      <c r="KIT59" s="20"/>
      <c r="KIU59" s="20"/>
      <c r="KIV59" s="20"/>
      <c r="KIW59" s="20"/>
      <c r="KIX59" s="311"/>
      <c r="KIY59" s="312"/>
      <c r="KIZ59" s="312"/>
      <c r="KJA59" s="313"/>
      <c r="KJB59" s="312"/>
      <c r="KJC59" s="313"/>
      <c r="KJD59" s="313"/>
      <c r="KJE59" s="313"/>
      <c r="KJF59" s="19"/>
      <c r="KJG59" s="20"/>
      <c r="KJH59" s="20"/>
      <c r="KJI59" s="20"/>
      <c r="KJJ59" s="20"/>
      <c r="KJK59" s="20"/>
      <c r="KJL59" s="20"/>
      <c r="KJM59" s="20"/>
      <c r="KJN59" s="311"/>
      <c r="KJO59" s="312"/>
      <c r="KJP59" s="312"/>
      <c r="KJQ59" s="313"/>
      <c r="KJR59" s="312"/>
      <c r="KJS59" s="313"/>
      <c r="KJT59" s="313"/>
      <c r="KJU59" s="313"/>
      <c r="KJV59" s="19"/>
      <c r="KJW59" s="20"/>
      <c r="KJX59" s="20"/>
      <c r="KJY59" s="20"/>
      <c r="KJZ59" s="20"/>
      <c r="KKA59" s="20"/>
      <c r="KKB59" s="20"/>
      <c r="KKC59" s="20"/>
      <c r="KKD59" s="311"/>
      <c r="KKE59" s="312"/>
      <c r="KKF59" s="312"/>
      <c r="KKG59" s="313"/>
      <c r="KKH59" s="312"/>
      <c r="KKI59" s="313"/>
      <c r="KKJ59" s="313"/>
      <c r="KKK59" s="313"/>
      <c r="KKL59" s="19"/>
      <c r="KKM59" s="20"/>
      <c r="KKN59" s="20"/>
      <c r="KKO59" s="20"/>
      <c r="KKP59" s="20"/>
      <c r="KKQ59" s="20"/>
      <c r="KKR59" s="20"/>
      <c r="KKS59" s="20"/>
      <c r="KKT59" s="311"/>
      <c r="KKU59" s="312"/>
      <c r="KKV59" s="312"/>
      <c r="KKW59" s="313"/>
      <c r="KKX59" s="312"/>
      <c r="KKY59" s="313"/>
      <c r="KKZ59" s="313"/>
      <c r="KLA59" s="313"/>
      <c r="KLB59" s="19"/>
      <c r="KLC59" s="20"/>
      <c r="KLD59" s="20"/>
      <c r="KLE59" s="20"/>
      <c r="KLF59" s="20"/>
      <c r="KLG59" s="20"/>
      <c r="KLH59" s="20"/>
      <c r="KLI59" s="20"/>
      <c r="KLJ59" s="311"/>
      <c r="KLK59" s="312"/>
      <c r="KLL59" s="312"/>
      <c r="KLM59" s="313"/>
      <c r="KLN59" s="312"/>
      <c r="KLO59" s="313"/>
      <c r="KLP59" s="313"/>
      <c r="KLQ59" s="313"/>
      <c r="KLR59" s="19"/>
      <c r="KLS59" s="20"/>
      <c r="KLT59" s="20"/>
      <c r="KLU59" s="20"/>
      <c r="KLV59" s="20"/>
      <c r="KLW59" s="20"/>
      <c r="KLX59" s="20"/>
      <c r="KLY59" s="20"/>
      <c r="KLZ59" s="311"/>
      <c r="KMA59" s="312"/>
      <c r="KMB59" s="312"/>
      <c r="KMC59" s="313"/>
      <c r="KMD59" s="312"/>
      <c r="KME59" s="313"/>
      <c r="KMF59" s="313"/>
      <c r="KMG59" s="313"/>
      <c r="KMH59" s="19"/>
      <c r="KMI59" s="20"/>
      <c r="KMJ59" s="20"/>
      <c r="KMK59" s="20"/>
      <c r="KML59" s="20"/>
      <c r="KMM59" s="20"/>
      <c r="KMN59" s="20"/>
      <c r="KMO59" s="20"/>
      <c r="KMP59" s="311"/>
      <c r="KMQ59" s="312"/>
      <c r="KMR59" s="312"/>
      <c r="KMS59" s="313"/>
      <c r="KMT59" s="312"/>
      <c r="KMU59" s="313"/>
      <c r="KMV59" s="313"/>
      <c r="KMW59" s="313"/>
      <c r="KMX59" s="19"/>
      <c r="KMY59" s="20"/>
      <c r="KMZ59" s="20"/>
      <c r="KNA59" s="20"/>
      <c r="KNB59" s="20"/>
      <c r="KNC59" s="20"/>
      <c r="KND59" s="20"/>
      <c r="KNE59" s="20"/>
      <c r="KNF59" s="311"/>
      <c r="KNG59" s="312"/>
      <c r="KNH59" s="312"/>
      <c r="KNI59" s="313"/>
      <c r="KNJ59" s="312"/>
      <c r="KNK59" s="313"/>
      <c r="KNL59" s="313"/>
      <c r="KNM59" s="313"/>
      <c r="KNN59" s="19"/>
      <c r="KNO59" s="20"/>
      <c r="KNP59" s="20"/>
      <c r="KNQ59" s="20"/>
      <c r="KNR59" s="20"/>
      <c r="KNS59" s="20"/>
      <c r="KNT59" s="20"/>
      <c r="KNU59" s="20"/>
      <c r="KNV59" s="311"/>
      <c r="KNW59" s="312"/>
      <c r="KNX59" s="312"/>
      <c r="KNY59" s="313"/>
      <c r="KNZ59" s="312"/>
      <c r="KOA59" s="313"/>
      <c r="KOB59" s="313"/>
      <c r="KOC59" s="313"/>
      <c r="KOD59" s="19"/>
      <c r="KOE59" s="20"/>
      <c r="KOF59" s="20"/>
      <c r="KOG59" s="20"/>
      <c r="KOH59" s="20"/>
      <c r="KOI59" s="20"/>
      <c r="KOJ59" s="20"/>
      <c r="KOK59" s="20"/>
      <c r="KOL59" s="311"/>
      <c r="KOM59" s="312"/>
      <c r="KON59" s="312"/>
      <c r="KOO59" s="313"/>
      <c r="KOP59" s="312"/>
      <c r="KOQ59" s="313"/>
      <c r="KOR59" s="313"/>
      <c r="KOS59" s="313"/>
      <c r="KOT59" s="19"/>
      <c r="KOU59" s="20"/>
      <c r="KOV59" s="20"/>
      <c r="KOW59" s="20"/>
      <c r="KOX59" s="20"/>
      <c r="KOY59" s="20"/>
      <c r="KOZ59" s="20"/>
      <c r="KPA59" s="20"/>
      <c r="KPB59" s="311"/>
      <c r="KPC59" s="312"/>
      <c r="KPD59" s="312"/>
      <c r="KPE59" s="313"/>
      <c r="KPF59" s="312"/>
      <c r="KPG59" s="313"/>
      <c r="KPH59" s="313"/>
      <c r="KPI59" s="313"/>
      <c r="KPJ59" s="19"/>
      <c r="KPK59" s="20"/>
      <c r="KPL59" s="20"/>
      <c r="KPM59" s="20"/>
      <c r="KPN59" s="20"/>
      <c r="KPO59" s="20"/>
      <c r="KPP59" s="20"/>
      <c r="KPQ59" s="20"/>
      <c r="KPR59" s="311"/>
      <c r="KPS59" s="312"/>
      <c r="KPT59" s="312"/>
      <c r="KPU59" s="313"/>
      <c r="KPV59" s="312"/>
      <c r="KPW59" s="313"/>
      <c r="KPX59" s="313"/>
      <c r="KPY59" s="313"/>
      <c r="KPZ59" s="19"/>
      <c r="KQA59" s="20"/>
      <c r="KQB59" s="20"/>
      <c r="KQC59" s="20"/>
      <c r="KQD59" s="20"/>
      <c r="KQE59" s="20"/>
      <c r="KQF59" s="20"/>
      <c r="KQG59" s="20"/>
      <c r="KQH59" s="311"/>
      <c r="KQI59" s="312"/>
      <c r="KQJ59" s="312"/>
      <c r="KQK59" s="313"/>
      <c r="KQL59" s="312"/>
      <c r="KQM59" s="313"/>
      <c r="KQN59" s="313"/>
      <c r="KQO59" s="313"/>
      <c r="KQP59" s="19"/>
      <c r="KQQ59" s="20"/>
      <c r="KQR59" s="20"/>
      <c r="KQS59" s="20"/>
      <c r="KQT59" s="20"/>
      <c r="KQU59" s="20"/>
      <c r="KQV59" s="20"/>
      <c r="KQW59" s="20"/>
      <c r="KQX59" s="311"/>
      <c r="KQY59" s="312"/>
      <c r="KQZ59" s="312"/>
      <c r="KRA59" s="313"/>
      <c r="KRB59" s="312"/>
      <c r="KRC59" s="313"/>
      <c r="KRD59" s="313"/>
      <c r="KRE59" s="313"/>
      <c r="KRF59" s="19"/>
      <c r="KRG59" s="20"/>
      <c r="KRH59" s="20"/>
      <c r="KRI59" s="20"/>
      <c r="KRJ59" s="20"/>
      <c r="KRK59" s="20"/>
      <c r="KRL59" s="20"/>
      <c r="KRM59" s="20"/>
      <c r="KRN59" s="311"/>
      <c r="KRO59" s="312"/>
      <c r="KRP59" s="312"/>
      <c r="KRQ59" s="313"/>
      <c r="KRR59" s="312"/>
      <c r="KRS59" s="313"/>
      <c r="KRT59" s="313"/>
      <c r="KRU59" s="313"/>
      <c r="KRV59" s="19"/>
      <c r="KRW59" s="20"/>
      <c r="KRX59" s="20"/>
      <c r="KRY59" s="20"/>
      <c r="KRZ59" s="20"/>
      <c r="KSA59" s="20"/>
      <c r="KSB59" s="20"/>
      <c r="KSC59" s="20"/>
      <c r="KSD59" s="311"/>
      <c r="KSE59" s="312"/>
      <c r="KSF59" s="312"/>
      <c r="KSG59" s="313"/>
      <c r="KSH59" s="312"/>
      <c r="KSI59" s="313"/>
      <c r="KSJ59" s="313"/>
      <c r="KSK59" s="313"/>
      <c r="KSL59" s="19"/>
      <c r="KSM59" s="20"/>
      <c r="KSN59" s="20"/>
      <c r="KSO59" s="20"/>
      <c r="KSP59" s="20"/>
      <c r="KSQ59" s="20"/>
      <c r="KSR59" s="20"/>
      <c r="KSS59" s="20"/>
      <c r="KST59" s="311"/>
      <c r="KSU59" s="312"/>
      <c r="KSV59" s="312"/>
      <c r="KSW59" s="313"/>
      <c r="KSX59" s="312"/>
      <c r="KSY59" s="313"/>
      <c r="KSZ59" s="313"/>
      <c r="KTA59" s="313"/>
      <c r="KTB59" s="19"/>
      <c r="KTC59" s="20"/>
      <c r="KTD59" s="20"/>
      <c r="KTE59" s="20"/>
      <c r="KTF59" s="20"/>
      <c r="KTG59" s="20"/>
      <c r="KTH59" s="20"/>
      <c r="KTI59" s="20"/>
      <c r="KTJ59" s="311"/>
      <c r="KTK59" s="312"/>
      <c r="KTL59" s="312"/>
      <c r="KTM59" s="313"/>
      <c r="KTN59" s="312"/>
      <c r="KTO59" s="313"/>
      <c r="KTP59" s="313"/>
      <c r="KTQ59" s="313"/>
      <c r="KTR59" s="19"/>
      <c r="KTS59" s="20"/>
      <c r="KTT59" s="20"/>
      <c r="KTU59" s="20"/>
      <c r="KTV59" s="20"/>
      <c r="KTW59" s="20"/>
      <c r="KTX59" s="20"/>
      <c r="KTY59" s="20"/>
      <c r="KTZ59" s="311"/>
      <c r="KUA59" s="312"/>
      <c r="KUB59" s="312"/>
      <c r="KUC59" s="313"/>
      <c r="KUD59" s="312"/>
      <c r="KUE59" s="313"/>
      <c r="KUF59" s="313"/>
      <c r="KUG59" s="313"/>
      <c r="KUH59" s="19"/>
      <c r="KUI59" s="20"/>
      <c r="KUJ59" s="20"/>
      <c r="KUK59" s="20"/>
      <c r="KUL59" s="20"/>
      <c r="KUM59" s="20"/>
      <c r="KUN59" s="20"/>
      <c r="KUO59" s="20"/>
      <c r="KUP59" s="311"/>
      <c r="KUQ59" s="312"/>
      <c r="KUR59" s="312"/>
      <c r="KUS59" s="313"/>
      <c r="KUT59" s="312"/>
      <c r="KUU59" s="313"/>
      <c r="KUV59" s="313"/>
      <c r="KUW59" s="313"/>
      <c r="KUX59" s="19"/>
      <c r="KUY59" s="20"/>
      <c r="KUZ59" s="20"/>
      <c r="KVA59" s="20"/>
      <c r="KVB59" s="20"/>
      <c r="KVC59" s="20"/>
      <c r="KVD59" s="20"/>
      <c r="KVE59" s="20"/>
      <c r="KVF59" s="311"/>
      <c r="KVG59" s="312"/>
      <c r="KVH59" s="312"/>
      <c r="KVI59" s="313"/>
      <c r="KVJ59" s="312"/>
      <c r="KVK59" s="313"/>
      <c r="KVL59" s="313"/>
      <c r="KVM59" s="313"/>
      <c r="KVN59" s="19"/>
      <c r="KVO59" s="20"/>
      <c r="KVP59" s="20"/>
      <c r="KVQ59" s="20"/>
      <c r="KVR59" s="20"/>
      <c r="KVS59" s="20"/>
      <c r="KVT59" s="20"/>
      <c r="KVU59" s="20"/>
      <c r="KVV59" s="311"/>
      <c r="KVW59" s="312"/>
      <c r="KVX59" s="312"/>
      <c r="KVY59" s="313"/>
      <c r="KVZ59" s="312"/>
      <c r="KWA59" s="313"/>
      <c r="KWB59" s="313"/>
      <c r="KWC59" s="313"/>
      <c r="KWD59" s="19"/>
      <c r="KWE59" s="20"/>
      <c r="KWF59" s="20"/>
      <c r="KWG59" s="20"/>
      <c r="KWH59" s="20"/>
      <c r="KWI59" s="20"/>
      <c r="KWJ59" s="20"/>
      <c r="KWK59" s="20"/>
      <c r="KWL59" s="311"/>
      <c r="KWM59" s="312"/>
      <c r="KWN59" s="312"/>
      <c r="KWO59" s="313"/>
      <c r="KWP59" s="312"/>
      <c r="KWQ59" s="313"/>
      <c r="KWR59" s="313"/>
      <c r="KWS59" s="313"/>
      <c r="KWT59" s="19"/>
      <c r="KWU59" s="20"/>
      <c r="KWV59" s="20"/>
      <c r="KWW59" s="20"/>
      <c r="KWX59" s="20"/>
      <c r="KWY59" s="20"/>
      <c r="KWZ59" s="20"/>
      <c r="KXA59" s="20"/>
      <c r="KXB59" s="311"/>
      <c r="KXC59" s="312"/>
      <c r="KXD59" s="312"/>
      <c r="KXE59" s="313"/>
      <c r="KXF59" s="312"/>
      <c r="KXG59" s="313"/>
      <c r="KXH59" s="313"/>
      <c r="KXI59" s="313"/>
      <c r="KXJ59" s="19"/>
      <c r="KXK59" s="20"/>
      <c r="KXL59" s="20"/>
      <c r="KXM59" s="20"/>
      <c r="KXN59" s="20"/>
      <c r="KXO59" s="20"/>
      <c r="KXP59" s="20"/>
      <c r="KXQ59" s="20"/>
      <c r="KXR59" s="311"/>
      <c r="KXS59" s="312"/>
      <c r="KXT59" s="312"/>
      <c r="KXU59" s="313"/>
      <c r="KXV59" s="312"/>
      <c r="KXW59" s="313"/>
      <c r="KXX59" s="313"/>
      <c r="KXY59" s="313"/>
      <c r="KXZ59" s="19"/>
      <c r="KYA59" s="20"/>
      <c r="KYB59" s="20"/>
      <c r="KYC59" s="20"/>
      <c r="KYD59" s="20"/>
      <c r="KYE59" s="20"/>
      <c r="KYF59" s="20"/>
      <c r="KYG59" s="20"/>
      <c r="KYH59" s="311"/>
      <c r="KYI59" s="312"/>
      <c r="KYJ59" s="312"/>
      <c r="KYK59" s="313"/>
      <c r="KYL59" s="312"/>
      <c r="KYM59" s="313"/>
      <c r="KYN59" s="313"/>
      <c r="KYO59" s="313"/>
      <c r="KYP59" s="19"/>
      <c r="KYQ59" s="20"/>
      <c r="KYR59" s="20"/>
      <c r="KYS59" s="20"/>
      <c r="KYT59" s="20"/>
      <c r="KYU59" s="20"/>
      <c r="KYV59" s="20"/>
      <c r="KYW59" s="20"/>
      <c r="KYX59" s="311"/>
      <c r="KYY59" s="312"/>
      <c r="KYZ59" s="312"/>
      <c r="KZA59" s="313"/>
      <c r="KZB59" s="312"/>
      <c r="KZC59" s="313"/>
      <c r="KZD59" s="313"/>
      <c r="KZE59" s="313"/>
      <c r="KZF59" s="19"/>
      <c r="KZG59" s="20"/>
      <c r="KZH59" s="20"/>
      <c r="KZI59" s="20"/>
      <c r="KZJ59" s="20"/>
      <c r="KZK59" s="20"/>
      <c r="KZL59" s="20"/>
      <c r="KZM59" s="20"/>
      <c r="KZN59" s="311"/>
      <c r="KZO59" s="312"/>
      <c r="KZP59" s="312"/>
      <c r="KZQ59" s="313"/>
      <c r="KZR59" s="312"/>
      <c r="KZS59" s="313"/>
      <c r="KZT59" s="313"/>
      <c r="KZU59" s="313"/>
      <c r="KZV59" s="19"/>
      <c r="KZW59" s="20"/>
      <c r="KZX59" s="20"/>
      <c r="KZY59" s="20"/>
      <c r="KZZ59" s="20"/>
      <c r="LAA59" s="20"/>
      <c r="LAB59" s="20"/>
      <c r="LAC59" s="20"/>
      <c r="LAD59" s="311"/>
      <c r="LAE59" s="312"/>
      <c r="LAF59" s="312"/>
      <c r="LAG59" s="313"/>
      <c r="LAH59" s="312"/>
      <c r="LAI59" s="313"/>
      <c r="LAJ59" s="313"/>
      <c r="LAK59" s="313"/>
      <c r="LAL59" s="19"/>
      <c r="LAM59" s="20"/>
      <c r="LAN59" s="20"/>
      <c r="LAO59" s="20"/>
      <c r="LAP59" s="20"/>
      <c r="LAQ59" s="20"/>
      <c r="LAR59" s="20"/>
      <c r="LAS59" s="20"/>
      <c r="LAT59" s="311"/>
      <c r="LAU59" s="312"/>
      <c r="LAV59" s="312"/>
      <c r="LAW59" s="313"/>
      <c r="LAX59" s="312"/>
      <c r="LAY59" s="313"/>
      <c r="LAZ59" s="313"/>
      <c r="LBA59" s="313"/>
      <c r="LBB59" s="19"/>
      <c r="LBC59" s="20"/>
      <c r="LBD59" s="20"/>
      <c r="LBE59" s="20"/>
      <c r="LBF59" s="20"/>
      <c r="LBG59" s="20"/>
      <c r="LBH59" s="20"/>
      <c r="LBI59" s="20"/>
      <c r="LBJ59" s="311"/>
      <c r="LBK59" s="312"/>
      <c r="LBL59" s="312"/>
      <c r="LBM59" s="313"/>
      <c r="LBN59" s="312"/>
      <c r="LBO59" s="313"/>
      <c r="LBP59" s="313"/>
      <c r="LBQ59" s="313"/>
      <c r="LBR59" s="19"/>
      <c r="LBS59" s="20"/>
      <c r="LBT59" s="20"/>
      <c r="LBU59" s="20"/>
      <c r="LBV59" s="20"/>
      <c r="LBW59" s="20"/>
      <c r="LBX59" s="20"/>
      <c r="LBY59" s="20"/>
      <c r="LBZ59" s="311"/>
      <c r="LCA59" s="312"/>
      <c r="LCB59" s="312"/>
      <c r="LCC59" s="313"/>
      <c r="LCD59" s="312"/>
      <c r="LCE59" s="313"/>
      <c r="LCF59" s="313"/>
      <c r="LCG59" s="313"/>
      <c r="LCH59" s="19"/>
      <c r="LCI59" s="20"/>
      <c r="LCJ59" s="20"/>
      <c r="LCK59" s="20"/>
      <c r="LCL59" s="20"/>
      <c r="LCM59" s="20"/>
      <c r="LCN59" s="20"/>
      <c r="LCO59" s="20"/>
      <c r="LCP59" s="311"/>
      <c r="LCQ59" s="312"/>
      <c r="LCR59" s="312"/>
      <c r="LCS59" s="313"/>
      <c r="LCT59" s="312"/>
      <c r="LCU59" s="313"/>
      <c r="LCV59" s="313"/>
      <c r="LCW59" s="313"/>
      <c r="LCX59" s="19"/>
      <c r="LCY59" s="20"/>
      <c r="LCZ59" s="20"/>
      <c r="LDA59" s="20"/>
      <c r="LDB59" s="20"/>
      <c r="LDC59" s="20"/>
      <c r="LDD59" s="20"/>
      <c r="LDE59" s="20"/>
      <c r="LDF59" s="311"/>
      <c r="LDG59" s="312"/>
      <c r="LDH59" s="312"/>
      <c r="LDI59" s="313"/>
      <c r="LDJ59" s="312"/>
      <c r="LDK59" s="313"/>
      <c r="LDL59" s="313"/>
      <c r="LDM59" s="313"/>
      <c r="LDN59" s="19"/>
      <c r="LDO59" s="20"/>
      <c r="LDP59" s="20"/>
      <c r="LDQ59" s="20"/>
      <c r="LDR59" s="20"/>
      <c r="LDS59" s="20"/>
      <c r="LDT59" s="20"/>
      <c r="LDU59" s="20"/>
      <c r="LDV59" s="311"/>
      <c r="LDW59" s="312"/>
      <c r="LDX59" s="312"/>
      <c r="LDY59" s="313"/>
      <c r="LDZ59" s="312"/>
      <c r="LEA59" s="313"/>
      <c r="LEB59" s="313"/>
      <c r="LEC59" s="313"/>
      <c r="LED59" s="19"/>
      <c r="LEE59" s="20"/>
      <c r="LEF59" s="20"/>
      <c r="LEG59" s="20"/>
      <c r="LEH59" s="20"/>
      <c r="LEI59" s="20"/>
      <c r="LEJ59" s="20"/>
      <c r="LEK59" s="20"/>
      <c r="LEL59" s="311"/>
      <c r="LEM59" s="312"/>
      <c r="LEN59" s="312"/>
      <c r="LEO59" s="313"/>
      <c r="LEP59" s="312"/>
      <c r="LEQ59" s="313"/>
      <c r="LER59" s="313"/>
      <c r="LES59" s="313"/>
      <c r="LET59" s="19"/>
      <c r="LEU59" s="20"/>
      <c r="LEV59" s="20"/>
      <c r="LEW59" s="20"/>
      <c r="LEX59" s="20"/>
      <c r="LEY59" s="20"/>
      <c r="LEZ59" s="20"/>
      <c r="LFA59" s="20"/>
      <c r="LFB59" s="311"/>
      <c r="LFC59" s="312"/>
      <c r="LFD59" s="312"/>
      <c r="LFE59" s="313"/>
      <c r="LFF59" s="312"/>
      <c r="LFG59" s="313"/>
      <c r="LFH59" s="313"/>
      <c r="LFI59" s="313"/>
      <c r="LFJ59" s="19"/>
      <c r="LFK59" s="20"/>
      <c r="LFL59" s="20"/>
      <c r="LFM59" s="20"/>
      <c r="LFN59" s="20"/>
      <c r="LFO59" s="20"/>
      <c r="LFP59" s="20"/>
      <c r="LFQ59" s="20"/>
      <c r="LFR59" s="311"/>
      <c r="LFS59" s="312"/>
      <c r="LFT59" s="312"/>
      <c r="LFU59" s="313"/>
      <c r="LFV59" s="312"/>
      <c r="LFW59" s="313"/>
      <c r="LFX59" s="313"/>
      <c r="LFY59" s="313"/>
      <c r="LFZ59" s="19"/>
      <c r="LGA59" s="20"/>
      <c r="LGB59" s="20"/>
      <c r="LGC59" s="20"/>
      <c r="LGD59" s="20"/>
      <c r="LGE59" s="20"/>
      <c r="LGF59" s="20"/>
      <c r="LGG59" s="20"/>
      <c r="LGH59" s="311"/>
      <c r="LGI59" s="312"/>
      <c r="LGJ59" s="312"/>
      <c r="LGK59" s="313"/>
      <c r="LGL59" s="312"/>
      <c r="LGM59" s="313"/>
      <c r="LGN59" s="313"/>
      <c r="LGO59" s="313"/>
      <c r="LGP59" s="19"/>
      <c r="LGQ59" s="20"/>
      <c r="LGR59" s="20"/>
      <c r="LGS59" s="20"/>
      <c r="LGT59" s="20"/>
      <c r="LGU59" s="20"/>
      <c r="LGV59" s="20"/>
      <c r="LGW59" s="20"/>
      <c r="LGX59" s="311"/>
      <c r="LGY59" s="312"/>
      <c r="LGZ59" s="312"/>
      <c r="LHA59" s="313"/>
      <c r="LHB59" s="312"/>
      <c r="LHC59" s="313"/>
      <c r="LHD59" s="313"/>
      <c r="LHE59" s="313"/>
      <c r="LHF59" s="19"/>
      <c r="LHG59" s="20"/>
      <c r="LHH59" s="20"/>
      <c r="LHI59" s="20"/>
      <c r="LHJ59" s="20"/>
      <c r="LHK59" s="20"/>
      <c r="LHL59" s="20"/>
      <c r="LHM59" s="20"/>
      <c r="LHN59" s="311"/>
      <c r="LHO59" s="312"/>
      <c r="LHP59" s="312"/>
      <c r="LHQ59" s="313"/>
      <c r="LHR59" s="312"/>
      <c r="LHS59" s="313"/>
      <c r="LHT59" s="313"/>
      <c r="LHU59" s="313"/>
      <c r="LHV59" s="19"/>
      <c r="LHW59" s="20"/>
      <c r="LHX59" s="20"/>
      <c r="LHY59" s="20"/>
      <c r="LHZ59" s="20"/>
      <c r="LIA59" s="20"/>
      <c r="LIB59" s="20"/>
      <c r="LIC59" s="20"/>
      <c r="LID59" s="311"/>
      <c r="LIE59" s="312"/>
      <c r="LIF59" s="312"/>
      <c r="LIG59" s="313"/>
      <c r="LIH59" s="312"/>
      <c r="LII59" s="313"/>
      <c r="LIJ59" s="313"/>
      <c r="LIK59" s="313"/>
      <c r="LIL59" s="19"/>
      <c r="LIM59" s="20"/>
      <c r="LIN59" s="20"/>
      <c r="LIO59" s="20"/>
      <c r="LIP59" s="20"/>
      <c r="LIQ59" s="20"/>
      <c r="LIR59" s="20"/>
      <c r="LIS59" s="20"/>
      <c r="LIT59" s="311"/>
      <c r="LIU59" s="312"/>
      <c r="LIV59" s="312"/>
      <c r="LIW59" s="313"/>
      <c r="LIX59" s="312"/>
      <c r="LIY59" s="313"/>
      <c r="LIZ59" s="313"/>
      <c r="LJA59" s="313"/>
      <c r="LJB59" s="19"/>
      <c r="LJC59" s="20"/>
      <c r="LJD59" s="20"/>
      <c r="LJE59" s="20"/>
      <c r="LJF59" s="20"/>
      <c r="LJG59" s="20"/>
      <c r="LJH59" s="20"/>
      <c r="LJI59" s="20"/>
      <c r="LJJ59" s="311"/>
      <c r="LJK59" s="312"/>
      <c r="LJL59" s="312"/>
      <c r="LJM59" s="313"/>
      <c r="LJN59" s="312"/>
      <c r="LJO59" s="313"/>
      <c r="LJP59" s="313"/>
      <c r="LJQ59" s="313"/>
      <c r="LJR59" s="19"/>
      <c r="LJS59" s="20"/>
      <c r="LJT59" s="20"/>
      <c r="LJU59" s="20"/>
      <c r="LJV59" s="20"/>
      <c r="LJW59" s="20"/>
      <c r="LJX59" s="20"/>
      <c r="LJY59" s="20"/>
      <c r="LJZ59" s="311"/>
      <c r="LKA59" s="312"/>
      <c r="LKB59" s="312"/>
      <c r="LKC59" s="313"/>
      <c r="LKD59" s="312"/>
      <c r="LKE59" s="313"/>
      <c r="LKF59" s="313"/>
      <c r="LKG59" s="313"/>
      <c r="LKH59" s="19"/>
      <c r="LKI59" s="20"/>
      <c r="LKJ59" s="20"/>
      <c r="LKK59" s="20"/>
      <c r="LKL59" s="20"/>
      <c r="LKM59" s="20"/>
      <c r="LKN59" s="20"/>
      <c r="LKO59" s="20"/>
      <c r="LKP59" s="311"/>
      <c r="LKQ59" s="312"/>
      <c r="LKR59" s="312"/>
      <c r="LKS59" s="313"/>
      <c r="LKT59" s="312"/>
      <c r="LKU59" s="313"/>
      <c r="LKV59" s="313"/>
      <c r="LKW59" s="313"/>
      <c r="LKX59" s="19"/>
      <c r="LKY59" s="20"/>
      <c r="LKZ59" s="20"/>
      <c r="LLA59" s="20"/>
      <c r="LLB59" s="20"/>
      <c r="LLC59" s="20"/>
      <c r="LLD59" s="20"/>
      <c r="LLE59" s="20"/>
      <c r="LLF59" s="311"/>
      <c r="LLG59" s="312"/>
      <c r="LLH59" s="312"/>
      <c r="LLI59" s="313"/>
      <c r="LLJ59" s="312"/>
      <c r="LLK59" s="313"/>
      <c r="LLL59" s="313"/>
      <c r="LLM59" s="313"/>
      <c r="LLN59" s="19"/>
      <c r="LLO59" s="20"/>
      <c r="LLP59" s="20"/>
      <c r="LLQ59" s="20"/>
      <c r="LLR59" s="20"/>
      <c r="LLS59" s="20"/>
      <c r="LLT59" s="20"/>
      <c r="LLU59" s="20"/>
      <c r="LLV59" s="311"/>
      <c r="LLW59" s="312"/>
      <c r="LLX59" s="312"/>
      <c r="LLY59" s="313"/>
      <c r="LLZ59" s="312"/>
      <c r="LMA59" s="313"/>
      <c r="LMB59" s="313"/>
      <c r="LMC59" s="313"/>
      <c r="LMD59" s="19"/>
      <c r="LME59" s="20"/>
      <c r="LMF59" s="20"/>
      <c r="LMG59" s="20"/>
      <c r="LMH59" s="20"/>
      <c r="LMI59" s="20"/>
      <c r="LMJ59" s="20"/>
      <c r="LMK59" s="20"/>
      <c r="LML59" s="311"/>
      <c r="LMM59" s="312"/>
      <c r="LMN59" s="312"/>
      <c r="LMO59" s="313"/>
      <c r="LMP59" s="312"/>
      <c r="LMQ59" s="313"/>
      <c r="LMR59" s="313"/>
      <c r="LMS59" s="313"/>
      <c r="LMT59" s="19"/>
      <c r="LMU59" s="20"/>
      <c r="LMV59" s="20"/>
      <c r="LMW59" s="20"/>
      <c r="LMX59" s="20"/>
      <c r="LMY59" s="20"/>
      <c r="LMZ59" s="20"/>
      <c r="LNA59" s="20"/>
      <c r="LNB59" s="311"/>
      <c r="LNC59" s="312"/>
      <c r="LND59" s="312"/>
      <c r="LNE59" s="313"/>
      <c r="LNF59" s="312"/>
      <c r="LNG59" s="313"/>
      <c r="LNH59" s="313"/>
      <c r="LNI59" s="313"/>
      <c r="LNJ59" s="19"/>
      <c r="LNK59" s="20"/>
      <c r="LNL59" s="20"/>
      <c r="LNM59" s="20"/>
      <c r="LNN59" s="20"/>
      <c r="LNO59" s="20"/>
      <c r="LNP59" s="20"/>
      <c r="LNQ59" s="20"/>
      <c r="LNR59" s="311"/>
      <c r="LNS59" s="312"/>
      <c r="LNT59" s="312"/>
      <c r="LNU59" s="313"/>
      <c r="LNV59" s="312"/>
      <c r="LNW59" s="313"/>
      <c r="LNX59" s="313"/>
      <c r="LNY59" s="313"/>
      <c r="LNZ59" s="19"/>
      <c r="LOA59" s="20"/>
      <c r="LOB59" s="20"/>
      <c r="LOC59" s="20"/>
      <c r="LOD59" s="20"/>
      <c r="LOE59" s="20"/>
      <c r="LOF59" s="20"/>
      <c r="LOG59" s="20"/>
      <c r="LOH59" s="311"/>
      <c r="LOI59" s="312"/>
      <c r="LOJ59" s="312"/>
      <c r="LOK59" s="313"/>
      <c r="LOL59" s="312"/>
      <c r="LOM59" s="313"/>
      <c r="LON59" s="313"/>
      <c r="LOO59" s="313"/>
      <c r="LOP59" s="19"/>
      <c r="LOQ59" s="20"/>
      <c r="LOR59" s="20"/>
      <c r="LOS59" s="20"/>
      <c r="LOT59" s="20"/>
      <c r="LOU59" s="20"/>
      <c r="LOV59" s="20"/>
      <c r="LOW59" s="20"/>
      <c r="LOX59" s="311"/>
      <c r="LOY59" s="312"/>
      <c r="LOZ59" s="312"/>
      <c r="LPA59" s="313"/>
      <c r="LPB59" s="312"/>
      <c r="LPC59" s="313"/>
      <c r="LPD59" s="313"/>
      <c r="LPE59" s="313"/>
      <c r="LPF59" s="19"/>
      <c r="LPG59" s="20"/>
      <c r="LPH59" s="20"/>
      <c r="LPI59" s="20"/>
      <c r="LPJ59" s="20"/>
      <c r="LPK59" s="20"/>
      <c r="LPL59" s="20"/>
      <c r="LPM59" s="20"/>
      <c r="LPN59" s="311"/>
      <c r="LPO59" s="312"/>
      <c r="LPP59" s="312"/>
      <c r="LPQ59" s="313"/>
      <c r="LPR59" s="312"/>
      <c r="LPS59" s="313"/>
      <c r="LPT59" s="313"/>
      <c r="LPU59" s="313"/>
      <c r="LPV59" s="19"/>
      <c r="LPW59" s="20"/>
      <c r="LPX59" s="20"/>
      <c r="LPY59" s="20"/>
      <c r="LPZ59" s="20"/>
      <c r="LQA59" s="20"/>
      <c r="LQB59" s="20"/>
      <c r="LQC59" s="20"/>
      <c r="LQD59" s="311"/>
      <c r="LQE59" s="312"/>
      <c r="LQF59" s="312"/>
      <c r="LQG59" s="313"/>
      <c r="LQH59" s="312"/>
      <c r="LQI59" s="313"/>
      <c r="LQJ59" s="313"/>
      <c r="LQK59" s="313"/>
      <c r="LQL59" s="19"/>
      <c r="LQM59" s="20"/>
      <c r="LQN59" s="20"/>
      <c r="LQO59" s="20"/>
      <c r="LQP59" s="20"/>
      <c r="LQQ59" s="20"/>
      <c r="LQR59" s="20"/>
      <c r="LQS59" s="20"/>
      <c r="LQT59" s="311"/>
      <c r="LQU59" s="312"/>
      <c r="LQV59" s="312"/>
      <c r="LQW59" s="313"/>
      <c r="LQX59" s="312"/>
      <c r="LQY59" s="313"/>
      <c r="LQZ59" s="313"/>
      <c r="LRA59" s="313"/>
      <c r="LRB59" s="19"/>
      <c r="LRC59" s="20"/>
      <c r="LRD59" s="20"/>
      <c r="LRE59" s="20"/>
      <c r="LRF59" s="20"/>
      <c r="LRG59" s="20"/>
      <c r="LRH59" s="20"/>
      <c r="LRI59" s="20"/>
      <c r="LRJ59" s="311"/>
      <c r="LRK59" s="312"/>
      <c r="LRL59" s="312"/>
      <c r="LRM59" s="313"/>
      <c r="LRN59" s="312"/>
      <c r="LRO59" s="313"/>
      <c r="LRP59" s="313"/>
      <c r="LRQ59" s="313"/>
      <c r="LRR59" s="19"/>
      <c r="LRS59" s="20"/>
      <c r="LRT59" s="20"/>
      <c r="LRU59" s="20"/>
      <c r="LRV59" s="20"/>
      <c r="LRW59" s="20"/>
      <c r="LRX59" s="20"/>
      <c r="LRY59" s="20"/>
      <c r="LRZ59" s="311"/>
      <c r="LSA59" s="312"/>
      <c r="LSB59" s="312"/>
      <c r="LSC59" s="313"/>
      <c r="LSD59" s="312"/>
      <c r="LSE59" s="313"/>
      <c r="LSF59" s="313"/>
      <c r="LSG59" s="313"/>
      <c r="LSH59" s="19"/>
      <c r="LSI59" s="20"/>
      <c r="LSJ59" s="20"/>
      <c r="LSK59" s="20"/>
      <c r="LSL59" s="20"/>
      <c r="LSM59" s="20"/>
      <c r="LSN59" s="20"/>
      <c r="LSO59" s="20"/>
      <c r="LSP59" s="311"/>
      <c r="LSQ59" s="312"/>
      <c r="LSR59" s="312"/>
      <c r="LSS59" s="313"/>
      <c r="LST59" s="312"/>
      <c r="LSU59" s="313"/>
      <c r="LSV59" s="313"/>
      <c r="LSW59" s="313"/>
      <c r="LSX59" s="19"/>
      <c r="LSY59" s="20"/>
      <c r="LSZ59" s="20"/>
      <c r="LTA59" s="20"/>
      <c r="LTB59" s="20"/>
      <c r="LTC59" s="20"/>
      <c r="LTD59" s="20"/>
      <c r="LTE59" s="20"/>
      <c r="LTF59" s="311"/>
      <c r="LTG59" s="312"/>
      <c r="LTH59" s="312"/>
      <c r="LTI59" s="313"/>
      <c r="LTJ59" s="312"/>
      <c r="LTK59" s="313"/>
      <c r="LTL59" s="313"/>
      <c r="LTM59" s="313"/>
      <c r="LTN59" s="19"/>
      <c r="LTO59" s="20"/>
      <c r="LTP59" s="20"/>
      <c r="LTQ59" s="20"/>
      <c r="LTR59" s="20"/>
      <c r="LTS59" s="20"/>
      <c r="LTT59" s="20"/>
      <c r="LTU59" s="20"/>
      <c r="LTV59" s="311"/>
      <c r="LTW59" s="312"/>
      <c r="LTX59" s="312"/>
      <c r="LTY59" s="313"/>
      <c r="LTZ59" s="312"/>
      <c r="LUA59" s="313"/>
      <c r="LUB59" s="313"/>
      <c r="LUC59" s="313"/>
      <c r="LUD59" s="19"/>
      <c r="LUE59" s="20"/>
      <c r="LUF59" s="20"/>
      <c r="LUG59" s="20"/>
      <c r="LUH59" s="20"/>
      <c r="LUI59" s="20"/>
      <c r="LUJ59" s="20"/>
      <c r="LUK59" s="20"/>
      <c r="LUL59" s="311"/>
      <c r="LUM59" s="312"/>
      <c r="LUN59" s="312"/>
      <c r="LUO59" s="313"/>
      <c r="LUP59" s="312"/>
      <c r="LUQ59" s="313"/>
      <c r="LUR59" s="313"/>
      <c r="LUS59" s="313"/>
      <c r="LUT59" s="19"/>
      <c r="LUU59" s="20"/>
      <c r="LUV59" s="20"/>
      <c r="LUW59" s="20"/>
      <c r="LUX59" s="20"/>
      <c r="LUY59" s="20"/>
      <c r="LUZ59" s="20"/>
      <c r="LVA59" s="20"/>
      <c r="LVB59" s="311"/>
      <c r="LVC59" s="312"/>
      <c r="LVD59" s="312"/>
      <c r="LVE59" s="313"/>
      <c r="LVF59" s="312"/>
      <c r="LVG59" s="313"/>
      <c r="LVH59" s="313"/>
      <c r="LVI59" s="313"/>
      <c r="LVJ59" s="19"/>
      <c r="LVK59" s="20"/>
      <c r="LVL59" s="20"/>
      <c r="LVM59" s="20"/>
      <c r="LVN59" s="20"/>
      <c r="LVO59" s="20"/>
      <c r="LVP59" s="20"/>
      <c r="LVQ59" s="20"/>
      <c r="LVR59" s="311"/>
      <c r="LVS59" s="312"/>
      <c r="LVT59" s="312"/>
      <c r="LVU59" s="313"/>
      <c r="LVV59" s="312"/>
      <c r="LVW59" s="313"/>
      <c r="LVX59" s="313"/>
      <c r="LVY59" s="313"/>
      <c r="LVZ59" s="19"/>
      <c r="LWA59" s="20"/>
      <c r="LWB59" s="20"/>
      <c r="LWC59" s="20"/>
      <c r="LWD59" s="20"/>
      <c r="LWE59" s="20"/>
      <c r="LWF59" s="20"/>
      <c r="LWG59" s="20"/>
      <c r="LWH59" s="311"/>
      <c r="LWI59" s="312"/>
      <c r="LWJ59" s="312"/>
      <c r="LWK59" s="313"/>
      <c r="LWL59" s="312"/>
      <c r="LWM59" s="313"/>
      <c r="LWN59" s="313"/>
      <c r="LWO59" s="313"/>
      <c r="LWP59" s="19"/>
      <c r="LWQ59" s="20"/>
      <c r="LWR59" s="20"/>
      <c r="LWS59" s="20"/>
      <c r="LWT59" s="20"/>
      <c r="LWU59" s="20"/>
      <c r="LWV59" s="20"/>
      <c r="LWW59" s="20"/>
      <c r="LWX59" s="311"/>
      <c r="LWY59" s="312"/>
      <c r="LWZ59" s="312"/>
      <c r="LXA59" s="313"/>
      <c r="LXB59" s="312"/>
      <c r="LXC59" s="313"/>
      <c r="LXD59" s="313"/>
      <c r="LXE59" s="313"/>
      <c r="LXF59" s="19"/>
      <c r="LXG59" s="20"/>
      <c r="LXH59" s="20"/>
      <c r="LXI59" s="20"/>
      <c r="LXJ59" s="20"/>
      <c r="LXK59" s="20"/>
      <c r="LXL59" s="20"/>
      <c r="LXM59" s="20"/>
      <c r="LXN59" s="311"/>
      <c r="LXO59" s="312"/>
      <c r="LXP59" s="312"/>
      <c r="LXQ59" s="313"/>
      <c r="LXR59" s="312"/>
      <c r="LXS59" s="313"/>
      <c r="LXT59" s="313"/>
      <c r="LXU59" s="313"/>
      <c r="LXV59" s="19"/>
      <c r="LXW59" s="20"/>
      <c r="LXX59" s="20"/>
      <c r="LXY59" s="20"/>
      <c r="LXZ59" s="20"/>
      <c r="LYA59" s="20"/>
      <c r="LYB59" s="20"/>
      <c r="LYC59" s="20"/>
      <c r="LYD59" s="311"/>
      <c r="LYE59" s="312"/>
      <c r="LYF59" s="312"/>
      <c r="LYG59" s="313"/>
      <c r="LYH59" s="312"/>
      <c r="LYI59" s="313"/>
      <c r="LYJ59" s="313"/>
      <c r="LYK59" s="313"/>
      <c r="LYL59" s="19"/>
      <c r="LYM59" s="20"/>
      <c r="LYN59" s="20"/>
      <c r="LYO59" s="20"/>
      <c r="LYP59" s="20"/>
      <c r="LYQ59" s="20"/>
      <c r="LYR59" s="20"/>
      <c r="LYS59" s="20"/>
      <c r="LYT59" s="311"/>
      <c r="LYU59" s="312"/>
      <c r="LYV59" s="312"/>
      <c r="LYW59" s="313"/>
      <c r="LYX59" s="312"/>
      <c r="LYY59" s="313"/>
      <c r="LYZ59" s="313"/>
      <c r="LZA59" s="313"/>
      <c r="LZB59" s="19"/>
      <c r="LZC59" s="20"/>
      <c r="LZD59" s="20"/>
      <c r="LZE59" s="20"/>
      <c r="LZF59" s="20"/>
      <c r="LZG59" s="20"/>
      <c r="LZH59" s="20"/>
      <c r="LZI59" s="20"/>
      <c r="LZJ59" s="311"/>
      <c r="LZK59" s="312"/>
      <c r="LZL59" s="312"/>
      <c r="LZM59" s="313"/>
      <c r="LZN59" s="312"/>
      <c r="LZO59" s="313"/>
      <c r="LZP59" s="313"/>
      <c r="LZQ59" s="313"/>
      <c r="LZR59" s="19"/>
      <c r="LZS59" s="20"/>
      <c r="LZT59" s="20"/>
      <c r="LZU59" s="20"/>
      <c r="LZV59" s="20"/>
      <c r="LZW59" s="20"/>
      <c r="LZX59" s="20"/>
      <c r="LZY59" s="20"/>
      <c r="LZZ59" s="311"/>
      <c r="MAA59" s="312"/>
      <c r="MAB59" s="312"/>
      <c r="MAC59" s="313"/>
      <c r="MAD59" s="312"/>
      <c r="MAE59" s="313"/>
      <c r="MAF59" s="313"/>
      <c r="MAG59" s="313"/>
      <c r="MAH59" s="19"/>
      <c r="MAI59" s="20"/>
      <c r="MAJ59" s="20"/>
      <c r="MAK59" s="20"/>
      <c r="MAL59" s="20"/>
      <c r="MAM59" s="20"/>
      <c r="MAN59" s="20"/>
      <c r="MAO59" s="20"/>
      <c r="MAP59" s="311"/>
      <c r="MAQ59" s="312"/>
      <c r="MAR59" s="312"/>
      <c r="MAS59" s="313"/>
      <c r="MAT59" s="312"/>
      <c r="MAU59" s="313"/>
      <c r="MAV59" s="313"/>
      <c r="MAW59" s="313"/>
      <c r="MAX59" s="19"/>
      <c r="MAY59" s="20"/>
      <c r="MAZ59" s="20"/>
      <c r="MBA59" s="20"/>
      <c r="MBB59" s="20"/>
      <c r="MBC59" s="20"/>
      <c r="MBD59" s="20"/>
      <c r="MBE59" s="20"/>
      <c r="MBF59" s="311"/>
      <c r="MBG59" s="312"/>
      <c r="MBH59" s="312"/>
      <c r="MBI59" s="313"/>
      <c r="MBJ59" s="312"/>
      <c r="MBK59" s="313"/>
      <c r="MBL59" s="313"/>
      <c r="MBM59" s="313"/>
      <c r="MBN59" s="19"/>
      <c r="MBO59" s="20"/>
      <c r="MBP59" s="20"/>
      <c r="MBQ59" s="20"/>
      <c r="MBR59" s="20"/>
      <c r="MBS59" s="20"/>
      <c r="MBT59" s="20"/>
      <c r="MBU59" s="20"/>
      <c r="MBV59" s="311"/>
      <c r="MBW59" s="312"/>
      <c r="MBX59" s="312"/>
      <c r="MBY59" s="313"/>
      <c r="MBZ59" s="312"/>
      <c r="MCA59" s="313"/>
      <c r="MCB59" s="313"/>
      <c r="MCC59" s="313"/>
      <c r="MCD59" s="19"/>
      <c r="MCE59" s="20"/>
      <c r="MCF59" s="20"/>
      <c r="MCG59" s="20"/>
      <c r="MCH59" s="20"/>
      <c r="MCI59" s="20"/>
      <c r="MCJ59" s="20"/>
      <c r="MCK59" s="20"/>
      <c r="MCL59" s="311"/>
      <c r="MCM59" s="312"/>
      <c r="MCN59" s="312"/>
      <c r="MCO59" s="313"/>
      <c r="MCP59" s="312"/>
      <c r="MCQ59" s="313"/>
      <c r="MCR59" s="313"/>
      <c r="MCS59" s="313"/>
      <c r="MCT59" s="19"/>
      <c r="MCU59" s="20"/>
      <c r="MCV59" s="20"/>
      <c r="MCW59" s="20"/>
      <c r="MCX59" s="20"/>
      <c r="MCY59" s="20"/>
      <c r="MCZ59" s="20"/>
      <c r="MDA59" s="20"/>
      <c r="MDB59" s="311"/>
      <c r="MDC59" s="312"/>
      <c r="MDD59" s="312"/>
      <c r="MDE59" s="313"/>
      <c r="MDF59" s="312"/>
      <c r="MDG59" s="313"/>
      <c r="MDH59" s="313"/>
      <c r="MDI59" s="313"/>
      <c r="MDJ59" s="19"/>
      <c r="MDK59" s="20"/>
      <c r="MDL59" s="20"/>
      <c r="MDM59" s="20"/>
      <c r="MDN59" s="20"/>
      <c r="MDO59" s="20"/>
      <c r="MDP59" s="20"/>
      <c r="MDQ59" s="20"/>
      <c r="MDR59" s="311"/>
      <c r="MDS59" s="312"/>
      <c r="MDT59" s="312"/>
      <c r="MDU59" s="313"/>
      <c r="MDV59" s="312"/>
      <c r="MDW59" s="313"/>
      <c r="MDX59" s="313"/>
      <c r="MDY59" s="313"/>
      <c r="MDZ59" s="19"/>
      <c r="MEA59" s="20"/>
      <c r="MEB59" s="20"/>
      <c r="MEC59" s="20"/>
      <c r="MED59" s="20"/>
      <c r="MEE59" s="20"/>
      <c r="MEF59" s="20"/>
      <c r="MEG59" s="20"/>
      <c r="MEH59" s="311"/>
      <c r="MEI59" s="312"/>
      <c r="MEJ59" s="312"/>
      <c r="MEK59" s="313"/>
      <c r="MEL59" s="312"/>
      <c r="MEM59" s="313"/>
      <c r="MEN59" s="313"/>
      <c r="MEO59" s="313"/>
      <c r="MEP59" s="19"/>
      <c r="MEQ59" s="20"/>
      <c r="MER59" s="20"/>
      <c r="MES59" s="20"/>
      <c r="MET59" s="20"/>
      <c r="MEU59" s="20"/>
      <c r="MEV59" s="20"/>
      <c r="MEW59" s="20"/>
      <c r="MEX59" s="311"/>
      <c r="MEY59" s="312"/>
      <c r="MEZ59" s="312"/>
      <c r="MFA59" s="313"/>
      <c r="MFB59" s="312"/>
      <c r="MFC59" s="313"/>
      <c r="MFD59" s="313"/>
      <c r="MFE59" s="313"/>
      <c r="MFF59" s="19"/>
      <c r="MFG59" s="20"/>
      <c r="MFH59" s="20"/>
      <c r="MFI59" s="20"/>
      <c r="MFJ59" s="20"/>
      <c r="MFK59" s="20"/>
      <c r="MFL59" s="20"/>
      <c r="MFM59" s="20"/>
      <c r="MFN59" s="311"/>
      <c r="MFO59" s="312"/>
      <c r="MFP59" s="312"/>
      <c r="MFQ59" s="313"/>
      <c r="MFR59" s="312"/>
      <c r="MFS59" s="313"/>
      <c r="MFT59" s="313"/>
      <c r="MFU59" s="313"/>
      <c r="MFV59" s="19"/>
      <c r="MFW59" s="20"/>
      <c r="MFX59" s="20"/>
      <c r="MFY59" s="20"/>
      <c r="MFZ59" s="20"/>
      <c r="MGA59" s="20"/>
      <c r="MGB59" s="20"/>
      <c r="MGC59" s="20"/>
      <c r="MGD59" s="311"/>
      <c r="MGE59" s="312"/>
      <c r="MGF59" s="312"/>
      <c r="MGG59" s="313"/>
      <c r="MGH59" s="312"/>
      <c r="MGI59" s="313"/>
      <c r="MGJ59" s="313"/>
      <c r="MGK59" s="313"/>
      <c r="MGL59" s="19"/>
      <c r="MGM59" s="20"/>
      <c r="MGN59" s="20"/>
      <c r="MGO59" s="20"/>
      <c r="MGP59" s="20"/>
      <c r="MGQ59" s="20"/>
      <c r="MGR59" s="20"/>
      <c r="MGS59" s="20"/>
      <c r="MGT59" s="311"/>
      <c r="MGU59" s="312"/>
      <c r="MGV59" s="312"/>
      <c r="MGW59" s="313"/>
      <c r="MGX59" s="312"/>
      <c r="MGY59" s="313"/>
      <c r="MGZ59" s="313"/>
      <c r="MHA59" s="313"/>
      <c r="MHB59" s="19"/>
      <c r="MHC59" s="20"/>
      <c r="MHD59" s="20"/>
      <c r="MHE59" s="20"/>
      <c r="MHF59" s="20"/>
      <c r="MHG59" s="20"/>
      <c r="MHH59" s="20"/>
      <c r="MHI59" s="20"/>
      <c r="MHJ59" s="311"/>
      <c r="MHK59" s="312"/>
      <c r="MHL59" s="312"/>
      <c r="MHM59" s="313"/>
      <c r="MHN59" s="312"/>
      <c r="MHO59" s="313"/>
      <c r="MHP59" s="313"/>
      <c r="MHQ59" s="313"/>
      <c r="MHR59" s="19"/>
      <c r="MHS59" s="20"/>
      <c r="MHT59" s="20"/>
      <c r="MHU59" s="20"/>
      <c r="MHV59" s="20"/>
      <c r="MHW59" s="20"/>
      <c r="MHX59" s="20"/>
      <c r="MHY59" s="20"/>
      <c r="MHZ59" s="311"/>
      <c r="MIA59" s="312"/>
      <c r="MIB59" s="312"/>
      <c r="MIC59" s="313"/>
      <c r="MID59" s="312"/>
      <c r="MIE59" s="313"/>
      <c r="MIF59" s="313"/>
      <c r="MIG59" s="313"/>
      <c r="MIH59" s="19"/>
      <c r="MII59" s="20"/>
      <c r="MIJ59" s="20"/>
      <c r="MIK59" s="20"/>
      <c r="MIL59" s="20"/>
      <c r="MIM59" s="20"/>
      <c r="MIN59" s="20"/>
      <c r="MIO59" s="20"/>
      <c r="MIP59" s="311"/>
      <c r="MIQ59" s="312"/>
      <c r="MIR59" s="312"/>
      <c r="MIS59" s="313"/>
      <c r="MIT59" s="312"/>
      <c r="MIU59" s="313"/>
      <c r="MIV59" s="313"/>
      <c r="MIW59" s="313"/>
      <c r="MIX59" s="19"/>
      <c r="MIY59" s="20"/>
      <c r="MIZ59" s="20"/>
      <c r="MJA59" s="20"/>
      <c r="MJB59" s="20"/>
      <c r="MJC59" s="20"/>
      <c r="MJD59" s="20"/>
      <c r="MJE59" s="20"/>
      <c r="MJF59" s="311"/>
      <c r="MJG59" s="312"/>
      <c r="MJH59" s="312"/>
      <c r="MJI59" s="313"/>
      <c r="MJJ59" s="312"/>
      <c r="MJK59" s="313"/>
      <c r="MJL59" s="313"/>
      <c r="MJM59" s="313"/>
      <c r="MJN59" s="19"/>
      <c r="MJO59" s="20"/>
      <c r="MJP59" s="20"/>
      <c r="MJQ59" s="20"/>
      <c r="MJR59" s="20"/>
      <c r="MJS59" s="20"/>
      <c r="MJT59" s="20"/>
      <c r="MJU59" s="20"/>
      <c r="MJV59" s="311"/>
      <c r="MJW59" s="312"/>
      <c r="MJX59" s="312"/>
      <c r="MJY59" s="313"/>
      <c r="MJZ59" s="312"/>
      <c r="MKA59" s="313"/>
      <c r="MKB59" s="313"/>
      <c r="MKC59" s="313"/>
      <c r="MKD59" s="19"/>
      <c r="MKE59" s="20"/>
      <c r="MKF59" s="20"/>
      <c r="MKG59" s="20"/>
      <c r="MKH59" s="20"/>
      <c r="MKI59" s="20"/>
      <c r="MKJ59" s="20"/>
      <c r="MKK59" s="20"/>
      <c r="MKL59" s="311"/>
      <c r="MKM59" s="312"/>
      <c r="MKN59" s="312"/>
      <c r="MKO59" s="313"/>
      <c r="MKP59" s="312"/>
      <c r="MKQ59" s="313"/>
      <c r="MKR59" s="313"/>
      <c r="MKS59" s="313"/>
      <c r="MKT59" s="19"/>
      <c r="MKU59" s="20"/>
      <c r="MKV59" s="20"/>
      <c r="MKW59" s="20"/>
      <c r="MKX59" s="20"/>
      <c r="MKY59" s="20"/>
      <c r="MKZ59" s="20"/>
      <c r="MLA59" s="20"/>
      <c r="MLB59" s="311"/>
      <c r="MLC59" s="312"/>
      <c r="MLD59" s="312"/>
      <c r="MLE59" s="313"/>
      <c r="MLF59" s="312"/>
      <c r="MLG59" s="313"/>
      <c r="MLH59" s="313"/>
      <c r="MLI59" s="313"/>
      <c r="MLJ59" s="19"/>
      <c r="MLK59" s="20"/>
      <c r="MLL59" s="20"/>
      <c r="MLM59" s="20"/>
      <c r="MLN59" s="20"/>
      <c r="MLO59" s="20"/>
      <c r="MLP59" s="20"/>
      <c r="MLQ59" s="20"/>
      <c r="MLR59" s="311"/>
      <c r="MLS59" s="312"/>
      <c r="MLT59" s="312"/>
      <c r="MLU59" s="313"/>
      <c r="MLV59" s="312"/>
      <c r="MLW59" s="313"/>
      <c r="MLX59" s="313"/>
      <c r="MLY59" s="313"/>
      <c r="MLZ59" s="19"/>
      <c r="MMA59" s="20"/>
      <c r="MMB59" s="20"/>
      <c r="MMC59" s="20"/>
      <c r="MMD59" s="20"/>
      <c r="MME59" s="20"/>
      <c r="MMF59" s="20"/>
      <c r="MMG59" s="20"/>
      <c r="MMH59" s="311"/>
      <c r="MMI59" s="312"/>
      <c r="MMJ59" s="312"/>
      <c r="MMK59" s="313"/>
      <c r="MML59" s="312"/>
      <c r="MMM59" s="313"/>
      <c r="MMN59" s="313"/>
      <c r="MMO59" s="313"/>
      <c r="MMP59" s="19"/>
      <c r="MMQ59" s="20"/>
      <c r="MMR59" s="20"/>
      <c r="MMS59" s="20"/>
      <c r="MMT59" s="20"/>
      <c r="MMU59" s="20"/>
      <c r="MMV59" s="20"/>
      <c r="MMW59" s="20"/>
      <c r="MMX59" s="311"/>
      <c r="MMY59" s="312"/>
      <c r="MMZ59" s="312"/>
      <c r="MNA59" s="313"/>
      <c r="MNB59" s="312"/>
      <c r="MNC59" s="313"/>
      <c r="MND59" s="313"/>
      <c r="MNE59" s="313"/>
      <c r="MNF59" s="19"/>
      <c r="MNG59" s="20"/>
      <c r="MNH59" s="20"/>
      <c r="MNI59" s="20"/>
      <c r="MNJ59" s="20"/>
      <c r="MNK59" s="20"/>
      <c r="MNL59" s="20"/>
      <c r="MNM59" s="20"/>
      <c r="MNN59" s="311"/>
      <c r="MNO59" s="312"/>
      <c r="MNP59" s="312"/>
      <c r="MNQ59" s="313"/>
      <c r="MNR59" s="312"/>
      <c r="MNS59" s="313"/>
      <c r="MNT59" s="313"/>
      <c r="MNU59" s="313"/>
      <c r="MNV59" s="19"/>
      <c r="MNW59" s="20"/>
      <c r="MNX59" s="20"/>
      <c r="MNY59" s="20"/>
      <c r="MNZ59" s="20"/>
      <c r="MOA59" s="20"/>
      <c r="MOB59" s="20"/>
      <c r="MOC59" s="20"/>
      <c r="MOD59" s="311"/>
      <c r="MOE59" s="312"/>
      <c r="MOF59" s="312"/>
      <c r="MOG59" s="313"/>
      <c r="MOH59" s="312"/>
      <c r="MOI59" s="313"/>
      <c r="MOJ59" s="313"/>
      <c r="MOK59" s="313"/>
      <c r="MOL59" s="19"/>
      <c r="MOM59" s="20"/>
      <c r="MON59" s="20"/>
      <c r="MOO59" s="20"/>
      <c r="MOP59" s="20"/>
      <c r="MOQ59" s="20"/>
      <c r="MOR59" s="20"/>
      <c r="MOS59" s="20"/>
      <c r="MOT59" s="311"/>
      <c r="MOU59" s="312"/>
      <c r="MOV59" s="312"/>
      <c r="MOW59" s="313"/>
      <c r="MOX59" s="312"/>
      <c r="MOY59" s="313"/>
      <c r="MOZ59" s="313"/>
      <c r="MPA59" s="313"/>
      <c r="MPB59" s="19"/>
      <c r="MPC59" s="20"/>
      <c r="MPD59" s="20"/>
      <c r="MPE59" s="20"/>
      <c r="MPF59" s="20"/>
      <c r="MPG59" s="20"/>
      <c r="MPH59" s="20"/>
      <c r="MPI59" s="20"/>
      <c r="MPJ59" s="311"/>
      <c r="MPK59" s="312"/>
      <c r="MPL59" s="312"/>
      <c r="MPM59" s="313"/>
      <c r="MPN59" s="312"/>
      <c r="MPO59" s="313"/>
      <c r="MPP59" s="313"/>
      <c r="MPQ59" s="313"/>
      <c r="MPR59" s="19"/>
      <c r="MPS59" s="20"/>
      <c r="MPT59" s="20"/>
      <c r="MPU59" s="20"/>
      <c r="MPV59" s="20"/>
      <c r="MPW59" s="20"/>
      <c r="MPX59" s="20"/>
      <c r="MPY59" s="20"/>
      <c r="MPZ59" s="311"/>
      <c r="MQA59" s="312"/>
      <c r="MQB59" s="312"/>
      <c r="MQC59" s="313"/>
      <c r="MQD59" s="312"/>
      <c r="MQE59" s="313"/>
      <c r="MQF59" s="313"/>
      <c r="MQG59" s="313"/>
      <c r="MQH59" s="19"/>
      <c r="MQI59" s="20"/>
      <c r="MQJ59" s="20"/>
      <c r="MQK59" s="20"/>
      <c r="MQL59" s="20"/>
      <c r="MQM59" s="20"/>
      <c r="MQN59" s="20"/>
      <c r="MQO59" s="20"/>
      <c r="MQP59" s="311"/>
      <c r="MQQ59" s="312"/>
      <c r="MQR59" s="312"/>
      <c r="MQS59" s="313"/>
      <c r="MQT59" s="312"/>
      <c r="MQU59" s="313"/>
      <c r="MQV59" s="313"/>
      <c r="MQW59" s="313"/>
      <c r="MQX59" s="19"/>
      <c r="MQY59" s="20"/>
      <c r="MQZ59" s="20"/>
      <c r="MRA59" s="20"/>
      <c r="MRB59" s="20"/>
      <c r="MRC59" s="20"/>
      <c r="MRD59" s="20"/>
      <c r="MRE59" s="20"/>
      <c r="MRF59" s="311"/>
      <c r="MRG59" s="312"/>
      <c r="MRH59" s="312"/>
      <c r="MRI59" s="313"/>
      <c r="MRJ59" s="312"/>
      <c r="MRK59" s="313"/>
      <c r="MRL59" s="313"/>
      <c r="MRM59" s="313"/>
      <c r="MRN59" s="19"/>
      <c r="MRO59" s="20"/>
      <c r="MRP59" s="20"/>
      <c r="MRQ59" s="20"/>
      <c r="MRR59" s="20"/>
      <c r="MRS59" s="20"/>
      <c r="MRT59" s="20"/>
      <c r="MRU59" s="20"/>
      <c r="MRV59" s="311"/>
      <c r="MRW59" s="312"/>
      <c r="MRX59" s="312"/>
      <c r="MRY59" s="313"/>
      <c r="MRZ59" s="312"/>
      <c r="MSA59" s="313"/>
      <c r="MSB59" s="313"/>
      <c r="MSC59" s="313"/>
      <c r="MSD59" s="19"/>
      <c r="MSE59" s="20"/>
      <c r="MSF59" s="20"/>
      <c r="MSG59" s="20"/>
      <c r="MSH59" s="20"/>
      <c r="MSI59" s="20"/>
      <c r="MSJ59" s="20"/>
      <c r="MSK59" s="20"/>
      <c r="MSL59" s="311"/>
      <c r="MSM59" s="312"/>
      <c r="MSN59" s="312"/>
      <c r="MSO59" s="313"/>
      <c r="MSP59" s="312"/>
      <c r="MSQ59" s="313"/>
      <c r="MSR59" s="313"/>
      <c r="MSS59" s="313"/>
      <c r="MST59" s="19"/>
      <c r="MSU59" s="20"/>
      <c r="MSV59" s="20"/>
      <c r="MSW59" s="20"/>
      <c r="MSX59" s="20"/>
      <c r="MSY59" s="20"/>
      <c r="MSZ59" s="20"/>
      <c r="MTA59" s="20"/>
      <c r="MTB59" s="311"/>
      <c r="MTC59" s="312"/>
      <c r="MTD59" s="312"/>
      <c r="MTE59" s="313"/>
      <c r="MTF59" s="312"/>
      <c r="MTG59" s="313"/>
      <c r="MTH59" s="313"/>
      <c r="MTI59" s="313"/>
      <c r="MTJ59" s="19"/>
      <c r="MTK59" s="20"/>
      <c r="MTL59" s="20"/>
      <c r="MTM59" s="20"/>
      <c r="MTN59" s="20"/>
      <c r="MTO59" s="20"/>
      <c r="MTP59" s="20"/>
      <c r="MTQ59" s="20"/>
      <c r="MTR59" s="311"/>
      <c r="MTS59" s="312"/>
      <c r="MTT59" s="312"/>
      <c r="MTU59" s="313"/>
      <c r="MTV59" s="312"/>
      <c r="MTW59" s="313"/>
      <c r="MTX59" s="313"/>
      <c r="MTY59" s="313"/>
      <c r="MTZ59" s="19"/>
      <c r="MUA59" s="20"/>
      <c r="MUB59" s="20"/>
      <c r="MUC59" s="20"/>
      <c r="MUD59" s="20"/>
      <c r="MUE59" s="20"/>
      <c r="MUF59" s="20"/>
      <c r="MUG59" s="20"/>
      <c r="MUH59" s="311"/>
      <c r="MUI59" s="312"/>
      <c r="MUJ59" s="312"/>
      <c r="MUK59" s="313"/>
      <c r="MUL59" s="312"/>
      <c r="MUM59" s="313"/>
      <c r="MUN59" s="313"/>
      <c r="MUO59" s="313"/>
      <c r="MUP59" s="19"/>
      <c r="MUQ59" s="20"/>
      <c r="MUR59" s="20"/>
      <c r="MUS59" s="20"/>
      <c r="MUT59" s="20"/>
      <c r="MUU59" s="20"/>
      <c r="MUV59" s="20"/>
      <c r="MUW59" s="20"/>
      <c r="MUX59" s="311"/>
      <c r="MUY59" s="312"/>
      <c r="MUZ59" s="312"/>
      <c r="MVA59" s="313"/>
      <c r="MVB59" s="312"/>
      <c r="MVC59" s="313"/>
      <c r="MVD59" s="313"/>
      <c r="MVE59" s="313"/>
      <c r="MVF59" s="19"/>
      <c r="MVG59" s="20"/>
      <c r="MVH59" s="20"/>
      <c r="MVI59" s="20"/>
      <c r="MVJ59" s="20"/>
      <c r="MVK59" s="20"/>
      <c r="MVL59" s="20"/>
      <c r="MVM59" s="20"/>
      <c r="MVN59" s="311"/>
      <c r="MVO59" s="312"/>
      <c r="MVP59" s="312"/>
      <c r="MVQ59" s="313"/>
      <c r="MVR59" s="312"/>
      <c r="MVS59" s="313"/>
      <c r="MVT59" s="313"/>
      <c r="MVU59" s="313"/>
      <c r="MVV59" s="19"/>
      <c r="MVW59" s="20"/>
      <c r="MVX59" s="20"/>
      <c r="MVY59" s="20"/>
      <c r="MVZ59" s="20"/>
      <c r="MWA59" s="20"/>
      <c r="MWB59" s="20"/>
      <c r="MWC59" s="20"/>
      <c r="MWD59" s="311"/>
      <c r="MWE59" s="312"/>
      <c r="MWF59" s="312"/>
      <c r="MWG59" s="313"/>
      <c r="MWH59" s="312"/>
      <c r="MWI59" s="313"/>
      <c r="MWJ59" s="313"/>
      <c r="MWK59" s="313"/>
      <c r="MWL59" s="19"/>
      <c r="MWM59" s="20"/>
      <c r="MWN59" s="20"/>
      <c r="MWO59" s="20"/>
      <c r="MWP59" s="20"/>
      <c r="MWQ59" s="20"/>
      <c r="MWR59" s="20"/>
      <c r="MWS59" s="20"/>
      <c r="MWT59" s="311"/>
      <c r="MWU59" s="312"/>
      <c r="MWV59" s="312"/>
      <c r="MWW59" s="313"/>
      <c r="MWX59" s="312"/>
      <c r="MWY59" s="313"/>
      <c r="MWZ59" s="313"/>
      <c r="MXA59" s="313"/>
      <c r="MXB59" s="19"/>
      <c r="MXC59" s="20"/>
      <c r="MXD59" s="20"/>
      <c r="MXE59" s="20"/>
      <c r="MXF59" s="20"/>
      <c r="MXG59" s="20"/>
      <c r="MXH59" s="20"/>
      <c r="MXI59" s="20"/>
      <c r="MXJ59" s="311"/>
      <c r="MXK59" s="312"/>
      <c r="MXL59" s="312"/>
      <c r="MXM59" s="313"/>
      <c r="MXN59" s="312"/>
      <c r="MXO59" s="313"/>
      <c r="MXP59" s="313"/>
      <c r="MXQ59" s="313"/>
      <c r="MXR59" s="19"/>
      <c r="MXS59" s="20"/>
      <c r="MXT59" s="20"/>
      <c r="MXU59" s="20"/>
      <c r="MXV59" s="20"/>
      <c r="MXW59" s="20"/>
      <c r="MXX59" s="20"/>
      <c r="MXY59" s="20"/>
      <c r="MXZ59" s="311"/>
      <c r="MYA59" s="312"/>
      <c r="MYB59" s="312"/>
      <c r="MYC59" s="313"/>
      <c r="MYD59" s="312"/>
      <c r="MYE59" s="313"/>
      <c r="MYF59" s="313"/>
      <c r="MYG59" s="313"/>
      <c r="MYH59" s="19"/>
      <c r="MYI59" s="20"/>
      <c r="MYJ59" s="20"/>
      <c r="MYK59" s="20"/>
      <c r="MYL59" s="20"/>
      <c r="MYM59" s="20"/>
      <c r="MYN59" s="20"/>
      <c r="MYO59" s="20"/>
      <c r="MYP59" s="311"/>
      <c r="MYQ59" s="312"/>
      <c r="MYR59" s="312"/>
      <c r="MYS59" s="313"/>
      <c r="MYT59" s="312"/>
      <c r="MYU59" s="313"/>
      <c r="MYV59" s="313"/>
      <c r="MYW59" s="313"/>
      <c r="MYX59" s="19"/>
      <c r="MYY59" s="20"/>
      <c r="MYZ59" s="20"/>
      <c r="MZA59" s="20"/>
      <c r="MZB59" s="20"/>
      <c r="MZC59" s="20"/>
      <c r="MZD59" s="20"/>
      <c r="MZE59" s="20"/>
      <c r="MZF59" s="311"/>
      <c r="MZG59" s="312"/>
      <c r="MZH59" s="312"/>
      <c r="MZI59" s="313"/>
      <c r="MZJ59" s="312"/>
      <c r="MZK59" s="313"/>
      <c r="MZL59" s="313"/>
      <c r="MZM59" s="313"/>
      <c r="MZN59" s="19"/>
      <c r="MZO59" s="20"/>
      <c r="MZP59" s="20"/>
      <c r="MZQ59" s="20"/>
      <c r="MZR59" s="20"/>
      <c r="MZS59" s="20"/>
      <c r="MZT59" s="20"/>
      <c r="MZU59" s="20"/>
      <c r="MZV59" s="311"/>
      <c r="MZW59" s="312"/>
      <c r="MZX59" s="312"/>
      <c r="MZY59" s="313"/>
      <c r="MZZ59" s="312"/>
      <c r="NAA59" s="313"/>
      <c r="NAB59" s="313"/>
      <c r="NAC59" s="313"/>
      <c r="NAD59" s="19"/>
      <c r="NAE59" s="20"/>
      <c r="NAF59" s="20"/>
      <c r="NAG59" s="20"/>
      <c r="NAH59" s="20"/>
      <c r="NAI59" s="20"/>
      <c r="NAJ59" s="20"/>
      <c r="NAK59" s="20"/>
      <c r="NAL59" s="311"/>
      <c r="NAM59" s="312"/>
      <c r="NAN59" s="312"/>
      <c r="NAO59" s="313"/>
      <c r="NAP59" s="312"/>
      <c r="NAQ59" s="313"/>
      <c r="NAR59" s="313"/>
      <c r="NAS59" s="313"/>
      <c r="NAT59" s="19"/>
      <c r="NAU59" s="20"/>
      <c r="NAV59" s="20"/>
      <c r="NAW59" s="20"/>
      <c r="NAX59" s="20"/>
      <c r="NAY59" s="20"/>
      <c r="NAZ59" s="20"/>
      <c r="NBA59" s="20"/>
      <c r="NBB59" s="311"/>
      <c r="NBC59" s="312"/>
      <c r="NBD59" s="312"/>
      <c r="NBE59" s="313"/>
      <c r="NBF59" s="312"/>
      <c r="NBG59" s="313"/>
      <c r="NBH59" s="313"/>
      <c r="NBI59" s="313"/>
      <c r="NBJ59" s="19"/>
      <c r="NBK59" s="20"/>
      <c r="NBL59" s="20"/>
      <c r="NBM59" s="20"/>
      <c r="NBN59" s="20"/>
      <c r="NBO59" s="20"/>
      <c r="NBP59" s="20"/>
      <c r="NBQ59" s="20"/>
      <c r="NBR59" s="311"/>
      <c r="NBS59" s="312"/>
      <c r="NBT59" s="312"/>
      <c r="NBU59" s="313"/>
      <c r="NBV59" s="312"/>
      <c r="NBW59" s="313"/>
      <c r="NBX59" s="313"/>
      <c r="NBY59" s="313"/>
      <c r="NBZ59" s="19"/>
      <c r="NCA59" s="20"/>
      <c r="NCB59" s="20"/>
      <c r="NCC59" s="20"/>
      <c r="NCD59" s="20"/>
      <c r="NCE59" s="20"/>
      <c r="NCF59" s="20"/>
      <c r="NCG59" s="20"/>
      <c r="NCH59" s="311"/>
      <c r="NCI59" s="312"/>
      <c r="NCJ59" s="312"/>
      <c r="NCK59" s="313"/>
      <c r="NCL59" s="312"/>
      <c r="NCM59" s="313"/>
      <c r="NCN59" s="313"/>
      <c r="NCO59" s="313"/>
      <c r="NCP59" s="19"/>
      <c r="NCQ59" s="20"/>
      <c r="NCR59" s="20"/>
      <c r="NCS59" s="20"/>
      <c r="NCT59" s="20"/>
      <c r="NCU59" s="20"/>
      <c r="NCV59" s="20"/>
      <c r="NCW59" s="20"/>
      <c r="NCX59" s="311"/>
      <c r="NCY59" s="312"/>
      <c r="NCZ59" s="312"/>
      <c r="NDA59" s="313"/>
      <c r="NDB59" s="312"/>
      <c r="NDC59" s="313"/>
      <c r="NDD59" s="313"/>
      <c r="NDE59" s="313"/>
      <c r="NDF59" s="19"/>
      <c r="NDG59" s="20"/>
      <c r="NDH59" s="20"/>
      <c r="NDI59" s="20"/>
      <c r="NDJ59" s="20"/>
      <c r="NDK59" s="20"/>
      <c r="NDL59" s="20"/>
      <c r="NDM59" s="20"/>
      <c r="NDN59" s="311"/>
      <c r="NDO59" s="312"/>
      <c r="NDP59" s="312"/>
      <c r="NDQ59" s="313"/>
      <c r="NDR59" s="312"/>
      <c r="NDS59" s="313"/>
      <c r="NDT59" s="313"/>
      <c r="NDU59" s="313"/>
      <c r="NDV59" s="19"/>
      <c r="NDW59" s="20"/>
      <c r="NDX59" s="20"/>
      <c r="NDY59" s="20"/>
      <c r="NDZ59" s="20"/>
      <c r="NEA59" s="20"/>
      <c r="NEB59" s="20"/>
      <c r="NEC59" s="20"/>
      <c r="NED59" s="311"/>
      <c r="NEE59" s="312"/>
      <c r="NEF59" s="312"/>
      <c r="NEG59" s="313"/>
      <c r="NEH59" s="312"/>
      <c r="NEI59" s="313"/>
      <c r="NEJ59" s="313"/>
      <c r="NEK59" s="313"/>
      <c r="NEL59" s="19"/>
      <c r="NEM59" s="20"/>
      <c r="NEN59" s="20"/>
      <c r="NEO59" s="20"/>
      <c r="NEP59" s="20"/>
      <c r="NEQ59" s="20"/>
      <c r="NER59" s="20"/>
      <c r="NES59" s="20"/>
      <c r="NET59" s="311"/>
      <c r="NEU59" s="312"/>
      <c r="NEV59" s="312"/>
      <c r="NEW59" s="313"/>
      <c r="NEX59" s="312"/>
      <c r="NEY59" s="313"/>
      <c r="NEZ59" s="313"/>
      <c r="NFA59" s="313"/>
      <c r="NFB59" s="19"/>
      <c r="NFC59" s="20"/>
      <c r="NFD59" s="20"/>
      <c r="NFE59" s="20"/>
      <c r="NFF59" s="20"/>
      <c r="NFG59" s="20"/>
      <c r="NFH59" s="20"/>
      <c r="NFI59" s="20"/>
      <c r="NFJ59" s="311"/>
      <c r="NFK59" s="312"/>
      <c r="NFL59" s="312"/>
      <c r="NFM59" s="313"/>
      <c r="NFN59" s="312"/>
      <c r="NFO59" s="313"/>
      <c r="NFP59" s="313"/>
      <c r="NFQ59" s="313"/>
      <c r="NFR59" s="19"/>
      <c r="NFS59" s="20"/>
      <c r="NFT59" s="20"/>
      <c r="NFU59" s="20"/>
      <c r="NFV59" s="20"/>
      <c r="NFW59" s="20"/>
      <c r="NFX59" s="20"/>
      <c r="NFY59" s="20"/>
      <c r="NFZ59" s="311"/>
      <c r="NGA59" s="312"/>
      <c r="NGB59" s="312"/>
      <c r="NGC59" s="313"/>
      <c r="NGD59" s="312"/>
      <c r="NGE59" s="313"/>
      <c r="NGF59" s="313"/>
      <c r="NGG59" s="313"/>
      <c r="NGH59" s="19"/>
      <c r="NGI59" s="20"/>
      <c r="NGJ59" s="20"/>
      <c r="NGK59" s="20"/>
      <c r="NGL59" s="20"/>
      <c r="NGM59" s="20"/>
      <c r="NGN59" s="20"/>
      <c r="NGO59" s="20"/>
      <c r="NGP59" s="311"/>
      <c r="NGQ59" s="312"/>
      <c r="NGR59" s="312"/>
      <c r="NGS59" s="313"/>
      <c r="NGT59" s="312"/>
      <c r="NGU59" s="313"/>
      <c r="NGV59" s="313"/>
      <c r="NGW59" s="313"/>
      <c r="NGX59" s="19"/>
      <c r="NGY59" s="20"/>
      <c r="NGZ59" s="20"/>
      <c r="NHA59" s="20"/>
      <c r="NHB59" s="20"/>
      <c r="NHC59" s="20"/>
      <c r="NHD59" s="20"/>
      <c r="NHE59" s="20"/>
      <c r="NHF59" s="311"/>
      <c r="NHG59" s="312"/>
      <c r="NHH59" s="312"/>
      <c r="NHI59" s="313"/>
      <c r="NHJ59" s="312"/>
      <c r="NHK59" s="313"/>
      <c r="NHL59" s="313"/>
      <c r="NHM59" s="313"/>
      <c r="NHN59" s="19"/>
      <c r="NHO59" s="20"/>
      <c r="NHP59" s="20"/>
      <c r="NHQ59" s="20"/>
      <c r="NHR59" s="20"/>
      <c r="NHS59" s="20"/>
      <c r="NHT59" s="20"/>
      <c r="NHU59" s="20"/>
      <c r="NHV59" s="311"/>
      <c r="NHW59" s="312"/>
      <c r="NHX59" s="312"/>
      <c r="NHY59" s="313"/>
      <c r="NHZ59" s="312"/>
      <c r="NIA59" s="313"/>
      <c r="NIB59" s="313"/>
      <c r="NIC59" s="313"/>
      <c r="NID59" s="19"/>
      <c r="NIE59" s="20"/>
      <c r="NIF59" s="20"/>
      <c r="NIG59" s="20"/>
      <c r="NIH59" s="20"/>
      <c r="NII59" s="20"/>
      <c r="NIJ59" s="20"/>
      <c r="NIK59" s="20"/>
      <c r="NIL59" s="311"/>
      <c r="NIM59" s="312"/>
      <c r="NIN59" s="312"/>
      <c r="NIO59" s="313"/>
      <c r="NIP59" s="312"/>
      <c r="NIQ59" s="313"/>
      <c r="NIR59" s="313"/>
      <c r="NIS59" s="313"/>
      <c r="NIT59" s="19"/>
      <c r="NIU59" s="20"/>
      <c r="NIV59" s="20"/>
      <c r="NIW59" s="20"/>
      <c r="NIX59" s="20"/>
      <c r="NIY59" s="20"/>
      <c r="NIZ59" s="20"/>
      <c r="NJA59" s="20"/>
      <c r="NJB59" s="311"/>
      <c r="NJC59" s="312"/>
      <c r="NJD59" s="312"/>
      <c r="NJE59" s="313"/>
      <c r="NJF59" s="312"/>
      <c r="NJG59" s="313"/>
      <c r="NJH59" s="313"/>
      <c r="NJI59" s="313"/>
      <c r="NJJ59" s="19"/>
      <c r="NJK59" s="20"/>
      <c r="NJL59" s="20"/>
      <c r="NJM59" s="20"/>
      <c r="NJN59" s="20"/>
      <c r="NJO59" s="20"/>
      <c r="NJP59" s="20"/>
      <c r="NJQ59" s="20"/>
      <c r="NJR59" s="311"/>
      <c r="NJS59" s="312"/>
      <c r="NJT59" s="312"/>
      <c r="NJU59" s="313"/>
      <c r="NJV59" s="312"/>
      <c r="NJW59" s="313"/>
      <c r="NJX59" s="313"/>
      <c r="NJY59" s="313"/>
      <c r="NJZ59" s="19"/>
      <c r="NKA59" s="20"/>
      <c r="NKB59" s="20"/>
      <c r="NKC59" s="20"/>
      <c r="NKD59" s="20"/>
      <c r="NKE59" s="20"/>
      <c r="NKF59" s="20"/>
      <c r="NKG59" s="20"/>
      <c r="NKH59" s="311"/>
      <c r="NKI59" s="312"/>
      <c r="NKJ59" s="312"/>
      <c r="NKK59" s="313"/>
      <c r="NKL59" s="312"/>
      <c r="NKM59" s="313"/>
      <c r="NKN59" s="313"/>
      <c r="NKO59" s="313"/>
      <c r="NKP59" s="19"/>
      <c r="NKQ59" s="20"/>
      <c r="NKR59" s="20"/>
      <c r="NKS59" s="20"/>
      <c r="NKT59" s="20"/>
      <c r="NKU59" s="20"/>
      <c r="NKV59" s="20"/>
      <c r="NKW59" s="20"/>
      <c r="NKX59" s="311"/>
      <c r="NKY59" s="312"/>
      <c r="NKZ59" s="312"/>
      <c r="NLA59" s="313"/>
      <c r="NLB59" s="312"/>
      <c r="NLC59" s="313"/>
      <c r="NLD59" s="313"/>
      <c r="NLE59" s="313"/>
      <c r="NLF59" s="19"/>
      <c r="NLG59" s="20"/>
      <c r="NLH59" s="20"/>
      <c r="NLI59" s="20"/>
      <c r="NLJ59" s="20"/>
      <c r="NLK59" s="20"/>
      <c r="NLL59" s="20"/>
      <c r="NLM59" s="20"/>
      <c r="NLN59" s="311"/>
      <c r="NLO59" s="312"/>
      <c r="NLP59" s="312"/>
      <c r="NLQ59" s="313"/>
      <c r="NLR59" s="312"/>
      <c r="NLS59" s="313"/>
      <c r="NLT59" s="313"/>
      <c r="NLU59" s="313"/>
      <c r="NLV59" s="19"/>
      <c r="NLW59" s="20"/>
      <c r="NLX59" s="20"/>
      <c r="NLY59" s="20"/>
      <c r="NLZ59" s="20"/>
      <c r="NMA59" s="20"/>
      <c r="NMB59" s="20"/>
      <c r="NMC59" s="20"/>
      <c r="NMD59" s="311"/>
      <c r="NME59" s="312"/>
      <c r="NMF59" s="312"/>
      <c r="NMG59" s="313"/>
      <c r="NMH59" s="312"/>
      <c r="NMI59" s="313"/>
      <c r="NMJ59" s="313"/>
      <c r="NMK59" s="313"/>
      <c r="NML59" s="19"/>
      <c r="NMM59" s="20"/>
      <c r="NMN59" s="20"/>
      <c r="NMO59" s="20"/>
      <c r="NMP59" s="20"/>
      <c r="NMQ59" s="20"/>
      <c r="NMR59" s="20"/>
      <c r="NMS59" s="20"/>
      <c r="NMT59" s="311"/>
      <c r="NMU59" s="312"/>
      <c r="NMV59" s="312"/>
      <c r="NMW59" s="313"/>
      <c r="NMX59" s="312"/>
      <c r="NMY59" s="313"/>
      <c r="NMZ59" s="313"/>
      <c r="NNA59" s="313"/>
      <c r="NNB59" s="19"/>
      <c r="NNC59" s="20"/>
      <c r="NND59" s="20"/>
      <c r="NNE59" s="20"/>
      <c r="NNF59" s="20"/>
      <c r="NNG59" s="20"/>
      <c r="NNH59" s="20"/>
      <c r="NNI59" s="20"/>
      <c r="NNJ59" s="311"/>
      <c r="NNK59" s="312"/>
      <c r="NNL59" s="312"/>
      <c r="NNM59" s="313"/>
      <c r="NNN59" s="312"/>
      <c r="NNO59" s="313"/>
      <c r="NNP59" s="313"/>
      <c r="NNQ59" s="313"/>
      <c r="NNR59" s="19"/>
      <c r="NNS59" s="20"/>
      <c r="NNT59" s="20"/>
      <c r="NNU59" s="20"/>
      <c r="NNV59" s="20"/>
      <c r="NNW59" s="20"/>
      <c r="NNX59" s="20"/>
      <c r="NNY59" s="20"/>
      <c r="NNZ59" s="311"/>
      <c r="NOA59" s="312"/>
      <c r="NOB59" s="312"/>
      <c r="NOC59" s="313"/>
      <c r="NOD59" s="312"/>
      <c r="NOE59" s="313"/>
      <c r="NOF59" s="313"/>
      <c r="NOG59" s="313"/>
      <c r="NOH59" s="19"/>
      <c r="NOI59" s="20"/>
      <c r="NOJ59" s="20"/>
      <c r="NOK59" s="20"/>
      <c r="NOL59" s="20"/>
      <c r="NOM59" s="20"/>
      <c r="NON59" s="20"/>
      <c r="NOO59" s="20"/>
      <c r="NOP59" s="311"/>
      <c r="NOQ59" s="312"/>
      <c r="NOR59" s="312"/>
      <c r="NOS59" s="313"/>
      <c r="NOT59" s="312"/>
      <c r="NOU59" s="313"/>
      <c r="NOV59" s="313"/>
      <c r="NOW59" s="313"/>
      <c r="NOX59" s="19"/>
      <c r="NOY59" s="20"/>
      <c r="NOZ59" s="20"/>
      <c r="NPA59" s="20"/>
      <c r="NPB59" s="20"/>
      <c r="NPC59" s="20"/>
      <c r="NPD59" s="20"/>
      <c r="NPE59" s="20"/>
      <c r="NPF59" s="311"/>
      <c r="NPG59" s="312"/>
      <c r="NPH59" s="312"/>
      <c r="NPI59" s="313"/>
      <c r="NPJ59" s="312"/>
      <c r="NPK59" s="313"/>
      <c r="NPL59" s="313"/>
      <c r="NPM59" s="313"/>
      <c r="NPN59" s="19"/>
      <c r="NPO59" s="20"/>
      <c r="NPP59" s="20"/>
      <c r="NPQ59" s="20"/>
      <c r="NPR59" s="20"/>
      <c r="NPS59" s="20"/>
      <c r="NPT59" s="20"/>
      <c r="NPU59" s="20"/>
      <c r="NPV59" s="311"/>
      <c r="NPW59" s="312"/>
      <c r="NPX59" s="312"/>
      <c r="NPY59" s="313"/>
      <c r="NPZ59" s="312"/>
      <c r="NQA59" s="313"/>
      <c r="NQB59" s="313"/>
      <c r="NQC59" s="313"/>
      <c r="NQD59" s="19"/>
      <c r="NQE59" s="20"/>
      <c r="NQF59" s="20"/>
      <c r="NQG59" s="20"/>
      <c r="NQH59" s="20"/>
      <c r="NQI59" s="20"/>
      <c r="NQJ59" s="20"/>
      <c r="NQK59" s="20"/>
      <c r="NQL59" s="311"/>
      <c r="NQM59" s="312"/>
      <c r="NQN59" s="312"/>
      <c r="NQO59" s="313"/>
      <c r="NQP59" s="312"/>
      <c r="NQQ59" s="313"/>
      <c r="NQR59" s="313"/>
      <c r="NQS59" s="313"/>
      <c r="NQT59" s="19"/>
      <c r="NQU59" s="20"/>
      <c r="NQV59" s="20"/>
      <c r="NQW59" s="20"/>
      <c r="NQX59" s="20"/>
      <c r="NQY59" s="20"/>
      <c r="NQZ59" s="20"/>
      <c r="NRA59" s="20"/>
      <c r="NRB59" s="311"/>
      <c r="NRC59" s="312"/>
      <c r="NRD59" s="312"/>
      <c r="NRE59" s="313"/>
      <c r="NRF59" s="312"/>
      <c r="NRG59" s="313"/>
      <c r="NRH59" s="313"/>
      <c r="NRI59" s="313"/>
      <c r="NRJ59" s="19"/>
      <c r="NRK59" s="20"/>
      <c r="NRL59" s="20"/>
      <c r="NRM59" s="20"/>
      <c r="NRN59" s="20"/>
      <c r="NRO59" s="20"/>
      <c r="NRP59" s="20"/>
      <c r="NRQ59" s="20"/>
      <c r="NRR59" s="311"/>
      <c r="NRS59" s="312"/>
      <c r="NRT59" s="312"/>
      <c r="NRU59" s="313"/>
      <c r="NRV59" s="312"/>
      <c r="NRW59" s="313"/>
      <c r="NRX59" s="313"/>
      <c r="NRY59" s="313"/>
      <c r="NRZ59" s="19"/>
      <c r="NSA59" s="20"/>
      <c r="NSB59" s="20"/>
      <c r="NSC59" s="20"/>
      <c r="NSD59" s="20"/>
      <c r="NSE59" s="20"/>
      <c r="NSF59" s="20"/>
      <c r="NSG59" s="20"/>
      <c r="NSH59" s="311"/>
      <c r="NSI59" s="312"/>
      <c r="NSJ59" s="312"/>
      <c r="NSK59" s="313"/>
      <c r="NSL59" s="312"/>
      <c r="NSM59" s="313"/>
      <c r="NSN59" s="313"/>
      <c r="NSO59" s="313"/>
      <c r="NSP59" s="19"/>
      <c r="NSQ59" s="20"/>
      <c r="NSR59" s="20"/>
      <c r="NSS59" s="20"/>
      <c r="NST59" s="20"/>
      <c r="NSU59" s="20"/>
      <c r="NSV59" s="20"/>
      <c r="NSW59" s="20"/>
      <c r="NSX59" s="311"/>
      <c r="NSY59" s="312"/>
      <c r="NSZ59" s="312"/>
      <c r="NTA59" s="313"/>
      <c r="NTB59" s="312"/>
      <c r="NTC59" s="313"/>
      <c r="NTD59" s="313"/>
      <c r="NTE59" s="313"/>
      <c r="NTF59" s="19"/>
      <c r="NTG59" s="20"/>
      <c r="NTH59" s="20"/>
      <c r="NTI59" s="20"/>
      <c r="NTJ59" s="20"/>
      <c r="NTK59" s="20"/>
      <c r="NTL59" s="20"/>
      <c r="NTM59" s="20"/>
      <c r="NTN59" s="311"/>
      <c r="NTO59" s="312"/>
      <c r="NTP59" s="312"/>
      <c r="NTQ59" s="313"/>
      <c r="NTR59" s="312"/>
      <c r="NTS59" s="313"/>
      <c r="NTT59" s="313"/>
      <c r="NTU59" s="313"/>
      <c r="NTV59" s="19"/>
      <c r="NTW59" s="20"/>
      <c r="NTX59" s="20"/>
      <c r="NTY59" s="20"/>
      <c r="NTZ59" s="20"/>
      <c r="NUA59" s="20"/>
      <c r="NUB59" s="20"/>
      <c r="NUC59" s="20"/>
      <c r="NUD59" s="311"/>
      <c r="NUE59" s="312"/>
      <c r="NUF59" s="312"/>
      <c r="NUG59" s="313"/>
      <c r="NUH59" s="312"/>
      <c r="NUI59" s="313"/>
      <c r="NUJ59" s="313"/>
      <c r="NUK59" s="313"/>
      <c r="NUL59" s="19"/>
      <c r="NUM59" s="20"/>
      <c r="NUN59" s="20"/>
      <c r="NUO59" s="20"/>
      <c r="NUP59" s="20"/>
      <c r="NUQ59" s="20"/>
      <c r="NUR59" s="20"/>
      <c r="NUS59" s="20"/>
      <c r="NUT59" s="311"/>
      <c r="NUU59" s="312"/>
      <c r="NUV59" s="312"/>
      <c r="NUW59" s="313"/>
      <c r="NUX59" s="312"/>
      <c r="NUY59" s="313"/>
      <c r="NUZ59" s="313"/>
      <c r="NVA59" s="313"/>
      <c r="NVB59" s="19"/>
      <c r="NVC59" s="20"/>
      <c r="NVD59" s="20"/>
      <c r="NVE59" s="20"/>
      <c r="NVF59" s="20"/>
      <c r="NVG59" s="20"/>
      <c r="NVH59" s="20"/>
      <c r="NVI59" s="20"/>
      <c r="NVJ59" s="311"/>
      <c r="NVK59" s="312"/>
      <c r="NVL59" s="312"/>
      <c r="NVM59" s="313"/>
      <c r="NVN59" s="312"/>
      <c r="NVO59" s="313"/>
      <c r="NVP59" s="313"/>
      <c r="NVQ59" s="313"/>
      <c r="NVR59" s="19"/>
      <c r="NVS59" s="20"/>
      <c r="NVT59" s="20"/>
      <c r="NVU59" s="20"/>
      <c r="NVV59" s="20"/>
      <c r="NVW59" s="20"/>
      <c r="NVX59" s="20"/>
      <c r="NVY59" s="20"/>
      <c r="NVZ59" s="311"/>
      <c r="NWA59" s="312"/>
      <c r="NWB59" s="312"/>
      <c r="NWC59" s="313"/>
      <c r="NWD59" s="312"/>
      <c r="NWE59" s="313"/>
      <c r="NWF59" s="313"/>
      <c r="NWG59" s="313"/>
      <c r="NWH59" s="19"/>
      <c r="NWI59" s="20"/>
      <c r="NWJ59" s="20"/>
      <c r="NWK59" s="20"/>
      <c r="NWL59" s="20"/>
      <c r="NWM59" s="20"/>
      <c r="NWN59" s="20"/>
      <c r="NWO59" s="20"/>
      <c r="NWP59" s="311"/>
      <c r="NWQ59" s="312"/>
      <c r="NWR59" s="312"/>
      <c r="NWS59" s="313"/>
      <c r="NWT59" s="312"/>
      <c r="NWU59" s="313"/>
      <c r="NWV59" s="313"/>
      <c r="NWW59" s="313"/>
      <c r="NWX59" s="19"/>
      <c r="NWY59" s="20"/>
      <c r="NWZ59" s="20"/>
      <c r="NXA59" s="20"/>
      <c r="NXB59" s="20"/>
      <c r="NXC59" s="20"/>
      <c r="NXD59" s="20"/>
      <c r="NXE59" s="20"/>
      <c r="NXF59" s="311"/>
      <c r="NXG59" s="312"/>
      <c r="NXH59" s="312"/>
      <c r="NXI59" s="313"/>
      <c r="NXJ59" s="312"/>
      <c r="NXK59" s="313"/>
      <c r="NXL59" s="313"/>
      <c r="NXM59" s="313"/>
      <c r="NXN59" s="19"/>
      <c r="NXO59" s="20"/>
      <c r="NXP59" s="20"/>
      <c r="NXQ59" s="20"/>
      <c r="NXR59" s="20"/>
      <c r="NXS59" s="20"/>
      <c r="NXT59" s="20"/>
      <c r="NXU59" s="20"/>
      <c r="NXV59" s="311"/>
      <c r="NXW59" s="312"/>
      <c r="NXX59" s="312"/>
      <c r="NXY59" s="313"/>
      <c r="NXZ59" s="312"/>
      <c r="NYA59" s="313"/>
      <c r="NYB59" s="313"/>
      <c r="NYC59" s="313"/>
      <c r="NYD59" s="19"/>
      <c r="NYE59" s="20"/>
      <c r="NYF59" s="20"/>
      <c r="NYG59" s="20"/>
      <c r="NYH59" s="20"/>
      <c r="NYI59" s="20"/>
      <c r="NYJ59" s="20"/>
      <c r="NYK59" s="20"/>
      <c r="NYL59" s="311"/>
      <c r="NYM59" s="312"/>
      <c r="NYN59" s="312"/>
      <c r="NYO59" s="313"/>
      <c r="NYP59" s="312"/>
      <c r="NYQ59" s="313"/>
      <c r="NYR59" s="313"/>
      <c r="NYS59" s="313"/>
      <c r="NYT59" s="19"/>
      <c r="NYU59" s="20"/>
      <c r="NYV59" s="20"/>
      <c r="NYW59" s="20"/>
      <c r="NYX59" s="20"/>
      <c r="NYY59" s="20"/>
      <c r="NYZ59" s="20"/>
      <c r="NZA59" s="20"/>
      <c r="NZB59" s="311"/>
      <c r="NZC59" s="312"/>
      <c r="NZD59" s="312"/>
      <c r="NZE59" s="313"/>
      <c r="NZF59" s="312"/>
      <c r="NZG59" s="313"/>
      <c r="NZH59" s="313"/>
      <c r="NZI59" s="313"/>
      <c r="NZJ59" s="19"/>
      <c r="NZK59" s="20"/>
      <c r="NZL59" s="20"/>
      <c r="NZM59" s="20"/>
      <c r="NZN59" s="20"/>
      <c r="NZO59" s="20"/>
      <c r="NZP59" s="20"/>
      <c r="NZQ59" s="20"/>
      <c r="NZR59" s="311"/>
      <c r="NZS59" s="312"/>
      <c r="NZT59" s="312"/>
      <c r="NZU59" s="313"/>
      <c r="NZV59" s="312"/>
      <c r="NZW59" s="313"/>
      <c r="NZX59" s="313"/>
      <c r="NZY59" s="313"/>
      <c r="NZZ59" s="19"/>
      <c r="OAA59" s="20"/>
      <c r="OAB59" s="20"/>
      <c r="OAC59" s="20"/>
      <c r="OAD59" s="20"/>
      <c r="OAE59" s="20"/>
      <c r="OAF59" s="20"/>
      <c r="OAG59" s="20"/>
      <c r="OAH59" s="311"/>
      <c r="OAI59" s="312"/>
      <c r="OAJ59" s="312"/>
      <c r="OAK59" s="313"/>
      <c r="OAL59" s="312"/>
      <c r="OAM59" s="313"/>
      <c r="OAN59" s="313"/>
      <c r="OAO59" s="313"/>
      <c r="OAP59" s="19"/>
      <c r="OAQ59" s="20"/>
      <c r="OAR59" s="20"/>
      <c r="OAS59" s="20"/>
      <c r="OAT59" s="20"/>
      <c r="OAU59" s="20"/>
      <c r="OAV59" s="20"/>
      <c r="OAW59" s="20"/>
      <c r="OAX59" s="311"/>
      <c r="OAY59" s="312"/>
      <c r="OAZ59" s="312"/>
      <c r="OBA59" s="313"/>
      <c r="OBB59" s="312"/>
      <c r="OBC59" s="313"/>
      <c r="OBD59" s="313"/>
      <c r="OBE59" s="313"/>
      <c r="OBF59" s="19"/>
      <c r="OBG59" s="20"/>
      <c r="OBH59" s="20"/>
      <c r="OBI59" s="20"/>
      <c r="OBJ59" s="20"/>
      <c r="OBK59" s="20"/>
      <c r="OBL59" s="20"/>
      <c r="OBM59" s="20"/>
      <c r="OBN59" s="311"/>
      <c r="OBO59" s="312"/>
      <c r="OBP59" s="312"/>
      <c r="OBQ59" s="313"/>
      <c r="OBR59" s="312"/>
      <c r="OBS59" s="313"/>
      <c r="OBT59" s="313"/>
      <c r="OBU59" s="313"/>
      <c r="OBV59" s="19"/>
      <c r="OBW59" s="20"/>
      <c r="OBX59" s="20"/>
      <c r="OBY59" s="20"/>
      <c r="OBZ59" s="20"/>
      <c r="OCA59" s="20"/>
      <c r="OCB59" s="20"/>
      <c r="OCC59" s="20"/>
      <c r="OCD59" s="311"/>
      <c r="OCE59" s="312"/>
      <c r="OCF59" s="312"/>
      <c r="OCG59" s="313"/>
      <c r="OCH59" s="312"/>
      <c r="OCI59" s="313"/>
      <c r="OCJ59" s="313"/>
      <c r="OCK59" s="313"/>
      <c r="OCL59" s="19"/>
      <c r="OCM59" s="20"/>
      <c r="OCN59" s="20"/>
      <c r="OCO59" s="20"/>
      <c r="OCP59" s="20"/>
      <c r="OCQ59" s="20"/>
      <c r="OCR59" s="20"/>
      <c r="OCS59" s="20"/>
      <c r="OCT59" s="311"/>
      <c r="OCU59" s="312"/>
      <c r="OCV59" s="312"/>
      <c r="OCW59" s="313"/>
      <c r="OCX59" s="312"/>
      <c r="OCY59" s="313"/>
      <c r="OCZ59" s="313"/>
      <c r="ODA59" s="313"/>
      <c r="ODB59" s="19"/>
      <c r="ODC59" s="20"/>
      <c r="ODD59" s="20"/>
      <c r="ODE59" s="20"/>
      <c r="ODF59" s="20"/>
      <c r="ODG59" s="20"/>
      <c r="ODH59" s="20"/>
      <c r="ODI59" s="20"/>
      <c r="ODJ59" s="311"/>
      <c r="ODK59" s="312"/>
      <c r="ODL59" s="312"/>
      <c r="ODM59" s="313"/>
      <c r="ODN59" s="312"/>
      <c r="ODO59" s="313"/>
      <c r="ODP59" s="313"/>
      <c r="ODQ59" s="313"/>
      <c r="ODR59" s="19"/>
      <c r="ODS59" s="20"/>
      <c r="ODT59" s="20"/>
      <c r="ODU59" s="20"/>
      <c r="ODV59" s="20"/>
      <c r="ODW59" s="20"/>
      <c r="ODX59" s="20"/>
      <c r="ODY59" s="20"/>
      <c r="ODZ59" s="311"/>
      <c r="OEA59" s="312"/>
      <c r="OEB59" s="312"/>
      <c r="OEC59" s="313"/>
      <c r="OED59" s="312"/>
      <c r="OEE59" s="313"/>
      <c r="OEF59" s="313"/>
      <c r="OEG59" s="313"/>
      <c r="OEH59" s="19"/>
      <c r="OEI59" s="20"/>
      <c r="OEJ59" s="20"/>
      <c r="OEK59" s="20"/>
      <c r="OEL59" s="20"/>
      <c r="OEM59" s="20"/>
      <c r="OEN59" s="20"/>
      <c r="OEO59" s="20"/>
      <c r="OEP59" s="311"/>
      <c r="OEQ59" s="312"/>
      <c r="OER59" s="312"/>
      <c r="OES59" s="313"/>
      <c r="OET59" s="312"/>
      <c r="OEU59" s="313"/>
      <c r="OEV59" s="313"/>
      <c r="OEW59" s="313"/>
      <c r="OEX59" s="19"/>
      <c r="OEY59" s="20"/>
      <c r="OEZ59" s="20"/>
      <c r="OFA59" s="20"/>
      <c r="OFB59" s="20"/>
      <c r="OFC59" s="20"/>
      <c r="OFD59" s="20"/>
      <c r="OFE59" s="20"/>
      <c r="OFF59" s="311"/>
      <c r="OFG59" s="312"/>
      <c r="OFH59" s="312"/>
      <c r="OFI59" s="313"/>
      <c r="OFJ59" s="312"/>
      <c r="OFK59" s="313"/>
      <c r="OFL59" s="313"/>
      <c r="OFM59" s="313"/>
      <c r="OFN59" s="19"/>
      <c r="OFO59" s="20"/>
      <c r="OFP59" s="20"/>
      <c r="OFQ59" s="20"/>
      <c r="OFR59" s="20"/>
      <c r="OFS59" s="20"/>
      <c r="OFT59" s="20"/>
      <c r="OFU59" s="20"/>
      <c r="OFV59" s="311"/>
      <c r="OFW59" s="312"/>
      <c r="OFX59" s="312"/>
      <c r="OFY59" s="313"/>
      <c r="OFZ59" s="312"/>
      <c r="OGA59" s="313"/>
      <c r="OGB59" s="313"/>
      <c r="OGC59" s="313"/>
      <c r="OGD59" s="19"/>
      <c r="OGE59" s="20"/>
      <c r="OGF59" s="20"/>
      <c r="OGG59" s="20"/>
      <c r="OGH59" s="20"/>
      <c r="OGI59" s="20"/>
      <c r="OGJ59" s="20"/>
      <c r="OGK59" s="20"/>
      <c r="OGL59" s="311"/>
      <c r="OGM59" s="312"/>
      <c r="OGN59" s="312"/>
      <c r="OGO59" s="313"/>
      <c r="OGP59" s="312"/>
      <c r="OGQ59" s="313"/>
      <c r="OGR59" s="313"/>
      <c r="OGS59" s="313"/>
      <c r="OGT59" s="19"/>
      <c r="OGU59" s="20"/>
      <c r="OGV59" s="20"/>
      <c r="OGW59" s="20"/>
      <c r="OGX59" s="20"/>
      <c r="OGY59" s="20"/>
      <c r="OGZ59" s="20"/>
      <c r="OHA59" s="20"/>
      <c r="OHB59" s="311"/>
      <c r="OHC59" s="312"/>
      <c r="OHD59" s="312"/>
      <c r="OHE59" s="313"/>
      <c r="OHF59" s="312"/>
      <c r="OHG59" s="313"/>
      <c r="OHH59" s="313"/>
      <c r="OHI59" s="313"/>
      <c r="OHJ59" s="19"/>
      <c r="OHK59" s="20"/>
      <c r="OHL59" s="20"/>
      <c r="OHM59" s="20"/>
      <c r="OHN59" s="20"/>
      <c r="OHO59" s="20"/>
      <c r="OHP59" s="20"/>
      <c r="OHQ59" s="20"/>
      <c r="OHR59" s="311"/>
      <c r="OHS59" s="312"/>
      <c r="OHT59" s="312"/>
      <c r="OHU59" s="313"/>
      <c r="OHV59" s="312"/>
      <c r="OHW59" s="313"/>
      <c r="OHX59" s="313"/>
      <c r="OHY59" s="313"/>
      <c r="OHZ59" s="19"/>
      <c r="OIA59" s="20"/>
      <c r="OIB59" s="20"/>
      <c r="OIC59" s="20"/>
      <c r="OID59" s="20"/>
      <c r="OIE59" s="20"/>
      <c r="OIF59" s="20"/>
      <c r="OIG59" s="20"/>
      <c r="OIH59" s="311"/>
      <c r="OII59" s="312"/>
      <c r="OIJ59" s="312"/>
      <c r="OIK59" s="313"/>
      <c r="OIL59" s="312"/>
      <c r="OIM59" s="313"/>
      <c r="OIN59" s="313"/>
      <c r="OIO59" s="313"/>
      <c r="OIP59" s="19"/>
      <c r="OIQ59" s="20"/>
      <c r="OIR59" s="20"/>
      <c r="OIS59" s="20"/>
      <c r="OIT59" s="20"/>
      <c r="OIU59" s="20"/>
      <c r="OIV59" s="20"/>
      <c r="OIW59" s="20"/>
      <c r="OIX59" s="311"/>
      <c r="OIY59" s="312"/>
      <c r="OIZ59" s="312"/>
      <c r="OJA59" s="313"/>
      <c r="OJB59" s="312"/>
      <c r="OJC59" s="313"/>
      <c r="OJD59" s="313"/>
      <c r="OJE59" s="313"/>
      <c r="OJF59" s="19"/>
      <c r="OJG59" s="20"/>
      <c r="OJH59" s="20"/>
      <c r="OJI59" s="20"/>
      <c r="OJJ59" s="20"/>
      <c r="OJK59" s="20"/>
      <c r="OJL59" s="20"/>
      <c r="OJM59" s="20"/>
      <c r="OJN59" s="311"/>
      <c r="OJO59" s="312"/>
      <c r="OJP59" s="312"/>
      <c r="OJQ59" s="313"/>
      <c r="OJR59" s="312"/>
      <c r="OJS59" s="313"/>
      <c r="OJT59" s="313"/>
      <c r="OJU59" s="313"/>
      <c r="OJV59" s="19"/>
      <c r="OJW59" s="20"/>
      <c r="OJX59" s="20"/>
      <c r="OJY59" s="20"/>
      <c r="OJZ59" s="20"/>
      <c r="OKA59" s="20"/>
      <c r="OKB59" s="20"/>
      <c r="OKC59" s="20"/>
      <c r="OKD59" s="311"/>
      <c r="OKE59" s="312"/>
      <c r="OKF59" s="312"/>
      <c r="OKG59" s="313"/>
      <c r="OKH59" s="312"/>
      <c r="OKI59" s="313"/>
      <c r="OKJ59" s="313"/>
      <c r="OKK59" s="313"/>
      <c r="OKL59" s="19"/>
      <c r="OKM59" s="20"/>
      <c r="OKN59" s="20"/>
      <c r="OKO59" s="20"/>
      <c r="OKP59" s="20"/>
      <c r="OKQ59" s="20"/>
      <c r="OKR59" s="20"/>
      <c r="OKS59" s="20"/>
      <c r="OKT59" s="311"/>
      <c r="OKU59" s="312"/>
      <c r="OKV59" s="312"/>
      <c r="OKW59" s="313"/>
      <c r="OKX59" s="312"/>
      <c r="OKY59" s="313"/>
      <c r="OKZ59" s="313"/>
      <c r="OLA59" s="313"/>
      <c r="OLB59" s="19"/>
      <c r="OLC59" s="20"/>
      <c r="OLD59" s="20"/>
      <c r="OLE59" s="20"/>
      <c r="OLF59" s="20"/>
      <c r="OLG59" s="20"/>
      <c r="OLH59" s="20"/>
      <c r="OLI59" s="20"/>
      <c r="OLJ59" s="311"/>
      <c r="OLK59" s="312"/>
      <c r="OLL59" s="312"/>
      <c r="OLM59" s="313"/>
      <c r="OLN59" s="312"/>
      <c r="OLO59" s="313"/>
      <c r="OLP59" s="313"/>
      <c r="OLQ59" s="313"/>
      <c r="OLR59" s="19"/>
      <c r="OLS59" s="20"/>
      <c r="OLT59" s="20"/>
      <c r="OLU59" s="20"/>
      <c r="OLV59" s="20"/>
      <c r="OLW59" s="20"/>
      <c r="OLX59" s="20"/>
      <c r="OLY59" s="20"/>
      <c r="OLZ59" s="311"/>
      <c r="OMA59" s="312"/>
      <c r="OMB59" s="312"/>
      <c r="OMC59" s="313"/>
      <c r="OMD59" s="312"/>
      <c r="OME59" s="313"/>
      <c r="OMF59" s="313"/>
      <c r="OMG59" s="313"/>
      <c r="OMH59" s="19"/>
      <c r="OMI59" s="20"/>
      <c r="OMJ59" s="20"/>
      <c r="OMK59" s="20"/>
      <c r="OML59" s="20"/>
      <c r="OMM59" s="20"/>
      <c r="OMN59" s="20"/>
      <c r="OMO59" s="20"/>
      <c r="OMP59" s="311"/>
      <c r="OMQ59" s="312"/>
      <c r="OMR59" s="312"/>
      <c r="OMS59" s="313"/>
      <c r="OMT59" s="312"/>
      <c r="OMU59" s="313"/>
      <c r="OMV59" s="313"/>
      <c r="OMW59" s="313"/>
      <c r="OMX59" s="19"/>
      <c r="OMY59" s="20"/>
      <c r="OMZ59" s="20"/>
      <c r="ONA59" s="20"/>
      <c r="ONB59" s="20"/>
      <c r="ONC59" s="20"/>
      <c r="OND59" s="20"/>
      <c r="ONE59" s="20"/>
      <c r="ONF59" s="311"/>
      <c r="ONG59" s="312"/>
      <c r="ONH59" s="312"/>
      <c r="ONI59" s="313"/>
      <c r="ONJ59" s="312"/>
      <c r="ONK59" s="313"/>
      <c r="ONL59" s="313"/>
      <c r="ONM59" s="313"/>
      <c r="ONN59" s="19"/>
      <c r="ONO59" s="20"/>
      <c r="ONP59" s="20"/>
      <c r="ONQ59" s="20"/>
      <c r="ONR59" s="20"/>
      <c r="ONS59" s="20"/>
      <c r="ONT59" s="20"/>
      <c r="ONU59" s="20"/>
      <c r="ONV59" s="311"/>
      <c r="ONW59" s="312"/>
      <c r="ONX59" s="312"/>
      <c r="ONY59" s="313"/>
      <c r="ONZ59" s="312"/>
      <c r="OOA59" s="313"/>
      <c r="OOB59" s="313"/>
      <c r="OOC59" s="313"/>
      <c r="OOD59" s="19"/>
      <c r="OOE59" s="20"/>
      <c r="OOF59" s="20"/>
      <c r="OOG59" s="20"/>
      <c r="OOH59" s="20"/>
      <c r="OOI59" s="20"/>
      <c r="OOJ59" s="20"/>
      <c r="OOK59" s="20"/>
      <c r="OOL59" s="311"/>
      <c r="OOM59" s="312"/>
      <c r="OON59" s="312"/>
      <c r="OOO59" s="313"/>
      <c r="OOP59" s="312"/>
      <c r="OOQ59" s="313"/>
      <c r="OOR59" s="313"/>
      <c r="OOS59" s="313"/>
      <c r="OOT59" s="19"/>
      <c r="OOU59" s="20"/>
      <c r="OOV59" s="20"/>
      <c r="OOW59" s="20"/>
      <c r="OOX59" s="20"/>
      <c r="OOY59" s="20"/>
      <c r="OOZ59" s="20"/>
      <c r="OPA59" s="20"/>
      <c r="OPB59" s="311"/>
      <c r="OPC59" s="312"/>
      <c r="OPD59" s="312"/>
      <c r="OPE59" s="313"/>
      <c r="OPF59" s="312"/>
      <c r="OPG59" s="313"/>
      <c r="OPH59" s="313"/>
      <c r="OPI59" s="313"/>
      <c r="OPJ59" s="19"/>
      <c r="OPK59" s="20"/>
      <c r="OPL59" s="20"/>
      <c r="OPM59" s="20"/>
      <c r="OPN59" s="20"/>
      <c r="OPO59" s="20"/>
      <c r="OPP59" s="20"/>
      <c r="OPQ59" s="20"/>
      <c r="OPR59" s="311"/>
      <c r="OPS59" s="312"/>
      <c r="OPT59" s="312"/>
      <c r="OPU59" s="313"/>
      <c r="OPV59" s="312"/>
      <c r="OPW59" s="313"/>
      <c r="OPX59" s="313"/>
      <c r="OPY59" s="313"/>
      <c r="OPZ59" s="19"/>
      <c r="OQA59" s="20"/>
      <c r="OQB59" s="20"/>
      <c r="OQC59" s="20"/>
      <c r="OQD59" s="20"/>
      <c r="OQE59" s="20"/>
      <c r="OQF59" s="20"/>
      <c r="OQG59" s="20"/>
      <c r="OQH59" s="311"/>
      <c r="OQI59" s="312"/>
      <c r="OQJ59" s="312"/>
      <c r="OQK59" s="313"/>
      <c r="OQL59" s="312"/>
      <c r="OQM59" s="313"/>
      <c r="OQN59" s="313"/>
      <c r="OQO59" s="313"/>
      <c r="OQP59" s="19"/>
      <c r="OQQ59" s="20"/>
      <c r="OQR59" s="20"/>
      <c r="OQS59" s="20"/>
      <c r="OQT59" s="20"/>
      <c r="OQU59" s="20"/>
      <c r="OQV59" s="20"/>
      <c r="OQW59" s="20"/>
      <c r="OQX59" s="311"/>
      <c r="OQY59" s="312"/>
      <c r="OQZ59" s="312"/>
      <c r="ORA59" s="313"/>
      <c r="ORB59" s="312"/>
      <c r="ORC59" s="313"/>
      <c r="ORD59" s="313"/>
      <c r="ORE59" s="313"/>
      <c r="ORF59" s="19"/>
      <c r="ORG59" s="20"/>
      <c r="ORH59" s="20"/>
      <c r="ORI59" s="20"/>
      <c r="ORJ59" s="20"/>
      <c r="ORK59" s="20"/>
      <c r="ORL59" s="20"/>
      <c r="ORM59" s="20"/>
      <c r="ORN59" s="311"/>
      <c r="ORO59" s="312"/>
      <c r="ORP59" s="312"/>
      <c r="ORQ59" s="313"/>
      <c r="ORR59" s="312"/>
      <c r="ORS59" s="313"/>
      <c r="ORT59" s="313"/>
      <c r="ORU59" s="313"/>
      <c r="ORV59" s="19"/>
      <c r="ORW59" s="20"/>
      <c r="ORX59" s="20"/>
      <c r="ORY59" s="20"/>
      <c r="ORZ59" s="20"/>
      <c r="OSA59" s="20"/>
      <c r="OSB59" s="20"/>
      <c r="OSC59" s="20"/>
      <c r="OSD59" s="311"/>
      <c r="OSE59" s="312"/>
      <c r="OSF59" s="312"/>
      <c r="OSG59" s="313"/>
      <c r="OSH59" s="312"/>
      <c r="OSI59" s="313"/>
      <c r="OSJ59" s="313"/>
      <c r="OSK59" s="313"/>
      <c r="OSL59" s="19"/>
      <c r="OSM59" s="20"/>
      <c r="OSN59" s="20"/>
      <c r="OSO59" s="20"/>
      <c r="OSP59" s="20"/>
      <c r="OSQ59" s="20"/>
      <c r="OSR59" s="20"/>
      <c r="OSS59" s="20"/>
      <c r="OST59" s="311"/>
      <c r="OSU59" s="312"/>
      <c r="OSV59" s="312"/>
      <c r="OSW59" s="313"/>
      <c r="OSX59" s="312"/>
      <c r="OSY59" s="313"/>
      <c r="OSZ59" s="313"/>
      <c r="OTA59" s="313"/>
      <c r="OTB59" s="19"/>
      <c r="OTC59" s="20"/>
      <c r="OTD59" s="20"/>
      <c r="OTE59" s="20"/>
      <c r="OTF59" s="20"/>
      <c r="OTG59" s="20"/>
      <c r="OTH59" s="20"/>
      <c r="OTI59" s="20"/>
      <c r="OTJ59" s="311"/>
      <c r="OTK59" s="312"/>
      <c r="OTL59" s="312"/>
      <c r="OTM59" s="313"/>
      <c r="OTN59" s="312"/>
      <c r="OTO59" s="313"/>
      <c r="OTP59" s="313"/>
      <c r="OTQ59" s="313"/>
      <c r="OTR59" s="19"/>
      <c r="OTS59" s="20"/>
      <c r="OTT59" s="20"/>
      <c r="OTU59" s="20"/>
      <c r="OTV59" s="20"/>
      <c r="OTW59" s="20"/>
      <c r="OTX59" s="20"/>
      <c r="OTY59" s="20"/>
      <c r="OTZ59" s="311"/>
      <c r="OUA59" s="312"/>
      <c r="OUB59" s="312"/>
      <c r="OUC59" s="313"/>
      <c r="OUD59" s="312"/>
      <c r="OUE59" s="313"/>
      <c r="OUF59" s="313"/>
      <c r="OUG59" s="313"/>
      <c r="OUH59" s="19"/>
      <c r="OUI59" s="20"/>
      <c r="OUJ59" s="20"/>
      <c r="OUK59" s="20"/>
      <c r="OUL59" s="20"/>
      <c r="OUM59" s="20"/>
      <c r="OUN59" s="20"/>
      <c r="OUO59" s="20"/>
      <c r="OUP59" s="311"/>
      <c r="OUQ59" s="312"/>
      <c r="OUR59" s="312"/>
      <c r="OUS59" s="313"/>
      <c r="OUT59" s="312"/>
      <c r="OUU59" s="313"/>
      <c r="OUV59" s="313"/>
      <c r="OUW59" s="313"/>
      <c r="OUX59" s="19"/>
      <c r="OUY59" s="20"/>
      <c r="OUZ59" s="20"/>
      <c r="OVA59" s="20"/>
      <c r="OVB59" s="20"/>
      <c r="OVC59" s="20"/>
      <c r="OVD59" s="20"/>
      <c r="OVE59" s="20"/>
      <c r="OVF59" s="311"/>
      <c r="OVG59" s="312"/>
      <c r="OVH59" s="312"/>
      <c r="OVI59" s="313"/>
      <c r="OVJ59" s="312"/>
      <c r="OVK59" s="313"/>
      <c r="OVL59" s="313"/>
      <c r="OVM59" s="313"/>
      <c r="OVN59" s="19"/>
      <c r="OVO59" s="20"/>
      <c r="OVP59" s="20"/>
      <c r="OVQ59" s="20"/>
      <c r="OVR59" s="20"/>
      <c r="OVS59" s="20"/>
      <c r="OVT59" s="20"/>
      <c r="OVU59" s="20"/>
      <c r="OVV59" s="311"/>
      <c r="OVW59" s="312"/>
      <c r="OVX59" s="312"/>
      <c r="OVY59" s="313"/>
      <c r="OVZ59" s="312"/>
      <c r="OWA59" s="313"/>
      <c r="OWB59" s="313"/>
      <c r="OWC59" s="313"/>
      <c r="OWD59" s="19"/>
      <c r="OWE59" s="20"/>
      <c r="OWF59" s="20"/>
      <c r="OWG59" s="20"/>
      <c r="OWH59" s="20"/>
      <c r="OWI59" s="20"/>
      <c r="OWJ59" s="20"/>
      <c r="OWK59" s="20"/>
      <c r="OWL59" s="311"/>
      <c r="OWM59" s="312"/>
      <c r="OWN59" s="312"/>
      <c r="OWO59" s="313"/>
      <c r="OWP59" s="312"/>
      <c r="OWQ59" s="313"/>
      <c r="OWR59" s="313"/>
      <c r="OWS59" s="313"/>
      <c r="OWT59" s="19"/>
      <c r="OWU59" s="20"/>
      <c r="OWV59" s="20"/>
      <c r="OWW59" s="20"/>
      <c r="OWX59" s="20"/>
      <c r="OWY59" s="20"/>
      <c r="OWZ59" s="20"/>
      <c r="OXA59" s="20"/>
      <c r="OXB59" s="311"/>
      <c r="OXC59" s="312"/>
      <c r="OXD59" s="312"/>
      <c r="OXE59" s="313"/>
      <c r="OXF59" s="312"/>
      <c r="OXG59" s="313"/>
      <c r="OXH59" s="313"/>
      <c r="OXI59" s="313"/>
      <c r="OXJ59" s="19"/>
      <c r="OXK59" s="20"/>
      <c r="OXL59" s="20"/>
      <c r="OXM59" s="20"/>
      <c r="OXN59" s="20"/>
      <c r="OXO59" s="20"/>
      <c r="OXP59" s="20"/>
      <c r="OXQ59" s="20"/>
      <c r="OXR59" s="311"/>
      <c r="OXS59" s="312"/>
      <c r="OXT59" s="312"/>
      <c r="OXU59" s="313"/>
      <c r="OXV59" s="312"/>
      <c r="OXW59" s="313"/>
      <c r="OXX59" s="313"/>
      <c r="OXY59" s="313"/>
      <c r="OXZ59" s="19"/>
      <c r="OYA59" s="20"/>
      <c r="OYB59" s="20"/>
      <c r="OYC59" s="20"/>
      <c r="OYD59" s="20"/>
      <c r="OYE59" s="20"/>
      <c r="OYF59" s="20"/>
      <c r="OYG59" s="20"/>
      <c r="OYH59" s="311"/>
      <c r="OYI59" s="312"/>
      <c r="OYJ59" s="312"/>
      <c r="OYK59" s="313"/>
      <c r="OYL59" s="312"/>
      <c r="OYM59" s="313"/>
      <c r="OYN59" s="313"/>
      <c r="OYO59" s="313"/>
      <c r="OYP59" s="19"/>
      <c r="OYQ59" s="20"/>
      <c r="OYR59" s="20"/>
      <c r="OYS59" s="20"/>
      <c r="OYT59" s="20"/>
      <c r="OYU59" s="20"/>
      <c r="OYV59" s="20"/>
      <c r="OYW59" s="20"/>
      <c r="OYX59" s="311"/>
      <c r="OYY59" s="312"/>
      <c r="OYZ59" s="312"/>
      <c r="OZA59" s="313"/>
      <c r="OZB59" s="312"/>
      <c r="OZC59" s="313"/>
      <c r="OZD59" s="313"/>
      <c r="OZE59" s="313"/>
      <c r="OZF59" s="19"/>
      <c r="OZG59" s="20"/>
      <c r="OZH59" s="20"/>
      <c r="OZI59" s="20"/>
      <c r="OZJ59" s="20"/>
      <c r="OZK59" s="20"/>
      <c r="OZL59" s="20"/>
      <c r="OZM59" s="20"/>
      <c r="OZN59" s="311"/>
      <c r="OZO59" s="312"/>
      <c r="OZP59" s="312"/>
      <c r="OZQ59" s="313"/>
      <c r="OZR59" s="312"/>
      <c r="OZS59" s="313"/>
      <c r="OZT59" s="313"/>
      <c r="OZU59" s="313"/>
      <c r="OZV59" s="19"/>
      <c r="OZW59" s="20"/>
      <c r="OZX59" s="20"/>
      <c r="OZY59" s="20"/>
      <c r="OZZ59" s="20"/>
      <c r="PAA59" s="20"/>
      <c r="PAB59" s="20"/>
      <c r="PAC59" s="20"/>
      <c r="PAD59" s="311"/>
      <c r="PAE59" s="312"/>
      <c r="PAF59" s="312"/>
      <c r="PAG59" s="313"/>
      <c r="PAH59" s="312"/>
      <c r="PAI59" s="313"/>
      <c r="PAJ59" s="313"/>
      <c r="PAK59" s="313"/>
      <c r="PAL59" s="19"/>
      <c r="PAM59" s="20"/>
      <c r="PAN59" s="20"/>
      <c r="PAO59" s="20"/>
      <c r="PAP59" s="20"/>
      <c r="PAQ59" s="20"/>
      <c r="PAR59" s="20"/>
      <c r="PAS59" s="20"/>
      <c r="PAT59" s="311"/>
      <c r="PAU59" s="312"/>
      <c r="PAV59" s="312"/>
      <c r="PAW59" s="313"/>
      <c r="PAX59" s="312"/>
      <c r="PAY59" s="313"/>
      <c r="PAZ59" s="313"/>
      <c r="PBA59" s="313"/>
      <c r="PBB59" s="19"/>
      <c r="PBC59" s="20"/>
      <c r="PBD59" s="20"/>
      <c r="PBE59" s="20"/>
      <c r="PBF59" s="20"/>
      <c r="PBG59" s="20"/>
      <c r="PBH59" s="20"/>
      <c r="PBI59" s="20"/>
      <c r="PBJ59" s="311"/>
      <c r="PBK59" s="312"/>
      <c r="PBL59" s="312"/>
      <c r="PBM59" s="313"/>
      <c r="PBN59" s="312"/>
      <c r="PBO59" s="313"/>
      <c r="PBP59" s="313"/>
      <c r="PBQ59" s="313"/>
      <c r="PBR59" s="19"/>
      <c r="PBS59" s="20"/>
      <c r="PBT59" s="20"/>
      <c r="PBU59" s="20"/>
      <c r="PBV59" s="20"/>
      <c r="PBW59" s="20"/>
      <c r="PBX59" s="20"/>
      <c r="PBY59" s="20"/>
      <c r="PBZ59" s="311"/>
      <c r="PCA59" s="312"/>
      <c r="PCB59" s="312"/>
      <c r="PCC59" s="313"/>
      <c r="PCD59" s="312"/>
      <c r="PCE59" s="313"/>
      <c r="PCF59" s="313"/>
      <c r="PCG59" s="313"/>
      <c r="PCH59" s="19"/>
      <c r="PCI59" s="20"/>
      <c r="PCJ59" s="20"/>
      <c r="PCK59" s="20"/>
      <c r="PCL59" s="20"/>
      <c r="PCM59" s="20"/>
      <c r="PCN59" s="20"/>
      <c r="PCO59" s="20"/>
      <c r="PCP59" s="311"/>
      <c r="PCQ59" s="312"/>
      <c r="PCR59" s="312"/>
      <c r="PCS59" s="313"/>
      <c r="PCT59" s="312"/>
      <c r="PCU59" s="313"/>
      <c r="PCV59" s="313"/>
      <c r="PCW59" s="313"/>
      <c r="PCX59" s="19"/>
      <c r="PCY59" s="20"/>
      <c r="PCZ59" s="20"/>
      <c r="PDA59" s="20"/>
      <c r="PDB59" s="20"/>
      <c r="PDC59" s="20"/>
      <c r="PDD59" s="20"/>
      <c r="PDE59" s="20"/>
      <c r="PDF59" s="311"/>
      <c r="PDG59" s="312"/>
      <c r="PDH59" s="312"/>
      <c r="PDI59" s="313"/>
      <c r="PDJ59" s="312"/>
      <c r="PDK59" s="313"/>
      <c r="PDL59" s="313"/>
      <c r="PDM59" s="313"/>
      <c r="PDN59" s="19"/>
      <c r="PDO59" s="20"/>
      <c r="PDP59" s="20"/>
      <c r="PDQ59" s="20"/>
      <c r="PDR59" s="20"/>
      <c r="PDS59" s="20"/>
      <c r="PDT59" s="20"/>
      <c r="PDU59" s="20"/>
      <c r="PDV59" s="311"/>
      <c r="PDW59" s="312"/>
      <c r="PDX59" s="312"/>
      <c r="PDY59" s="313"/>
      <c r="PDZ59" s="312"/>
      <c r="PEA59" s="313"/>
      <c r="PEB59" s="313"/>
      <c r="PEC59" s="313"/>
      <c r="PED59" s="19"/>
      <c r="PEE59" s="20"/>
      <c r="PEF59" s="20"/>
      <c r="PEG59" s="20"/>
      <c r="PEH59" s="20"/>
      <c r="PEI59" s="20"/>
      <c r="PEJ59" s="20"/>
      <c r="PEK59" s="20"/>
      <c r="PEL59" s="311"/>
      <c r="PEM59" s="312"/>
      <c r="PEN59" s="312"/>
      <c r="PEO59" s="313"/>
      <c r="PEP59" s="312"/>
      <c r="PEQ59" s="313"/>
      <c r="PER59" s="313"/>
      <c r="PES59" s="313"/>
      <c r="PET59" s="19"/>
      <c r="PEU59" s="20"/>
      <c r="PEV59" s="20"/>
      <c r="PEW59" s="20"/>
      <c r="PEX59" s="20"/>
      <c r="PEY59" s="20"/>
      <c r="PEZ59" s="20"/>
      <c r="PFA59" s="20"/>
      <c r="PFB59" s="311"/>
      <c r="PFC59" s="312"/>
      <c r="PFD59" s="312"/>
      <c r="PFE59" s="313"/>
      <c r="PFF59" s="312"/>
      <c r="PFG59" s="313"/>
      <c r="PFH59" s="313"/>
      <c r="PFI59" s="313"/>
      <c r="PFJ59" s="19"/>
      <c r="PFK59" s="20"/>
      <c r="PFL59" s="20"/>
      <c r="PFM59" s="20"/>
      <c r="PFN59" s="20"/>
      <c r="PFO59" s="20"/>
      <c r="PFP59" s="20"/>
      <c r="PFQ59" s="20"/>
      <c r="PFR59" s="311"/>
      <c r="PFS59" s="312"/>
      <c r="PFT59" s="312"/>
      <c r="PFU59" s="313"/>
      <c r="PFV59" s="312"/>
      <c r="PFW59" s="313"/>
      <c r="PFX59" s="313"/>
      <c r="PFY59" s="313"/>
      <c r="PFZ59" s="19"/>
      <c r="PGA59" s="20"/>
      <c r="PGB59" s="20"/>
      <c r="PGC59" s="20"/>
      <c r="PGD59" s="20"/>
      <c r="PGE59" s="20"/>
      <c r="PGF59" s="20"/>
      <c r="PGG59" s="20"/>
      <c r="PGH59" s="311"/>
      <c r="PGI59" s="312"/>
      <c r="PGJ59" s="312"/>
      <c r="PGK59" s="313"/>
      <c r="PGL59" s="312"/>
      <c r="PGM59" s="313"/>
      <c r="PGN59" s="313"/>
      <c r="PGO59" s="313"/>
      <c r="PGP59" s="19"/>
      <c r="PGQ59" s="20"/>
      <c r="PGR59" s="20"/>
      <c r="PGS59" s="20"/>
      <c r="PGT59" s="20"/>
      <c r="PGU59" s="20"/>
      <c r="PGV59" s="20"/>
      <c r="PGW59" s="20"/>
      <c r="PGX59" s="311"/>
      <c r="PGY59" s="312"/>
      <c r="PGZ59" s="312"/>
      <c r="PHA59" s="313"/>
      <c r="PHB59" s="312"/>
      <c r="PHC59" s="313"/>
      <c r="PHD59" s="313"/>
      <c r="PHE59" s="313"/>
      <c r="PHF59" s="19"/>
      <c r="PHG59" s="20"/>
      <c r="PHH59" s="20"/>
      <c r="PHI59" s="20"/>
      <c r="PHJ59" s="20"/>
      <c r="PHK59" s="20"/>
      <c r="PHL59" s="20"/>
      <c r="PHM59" s="20"/>
      <c r="PHN59" s="311"/>
      <c r="PHO59" s="312"/>
      <c r="PHP59" s="312"/>
      <c r="PHQ59" s="313"/>
      <c r="PHR59" s="312"/>
      <c r="PHS59" s="313"/>
      <c r="PHT59" s="313"/>
      <c r="PHU59" s="313"/>
      <c r="PHV59" s="19"/>
      <c r="PHW59" s="20"/>
      <c r="PHX59" s="20"/>
      <c r="PHY59" s="20"/>
      <c r="PHZ59" s="20"/>
      <c r="PIA59" s="20"/>
      <c r="PIB59" s="20"/>
      <c r="PIC59" s="20"/>
      <c r="PID59" s="311"/>
      <c r="PIE59" s="312"/>
      <c r="PIF59" s="312"/>
      <c r="PIG59" s="313"/>
      <c r="PIH59" s="312"/>
      <c r="PII59" s="313"/>
      <c r="PIJ59" s="313"/>
      <c r="PIK59" s="313"/>
      <c r="PIL59" s="19"/>
      <c r="PIM59" s="20"/>
      <c r="PIN59" s="20"/>
      <c r="PIO59" s="20"/>
      <c r="PIP59" s="20"/>
      <c r="PIQ59" s="20"/>
      <c r="PIR59" s="20"/>
      <c r="PIS59" s="20"/>
      <c r="PIT59" s="311"/>
      <c r="PIU59" s="312"/>
      <c r="PIV59" s="312"/>
      <c r="PIW59" s="313"/>
      <c r="PIX59" s="312"/>
      <c r="PIY59" s="313"/>
      <c r="PIZ59" s="313"/>
      <c r="PJA59" s="313"/>
      <c r="PJB59" s="19"/>
      <c r="PJC59" s="20"/>
      <c r="PJD59" s="20"/>
      <c r="PJE59" s="20"/>
      <c r="PJF59" s="20"/>
      <c r="PJG59" s="20"/>
      <c r="PJH59" s="20"/>
      <c r="PJI59" s="20"/>
      <c r="PJJ59" s="311"/>
      <c r="PJK59" s="312"/>
      <c r="PJL59" s="312"/>
      <c r="PJM59" s="313"/>
      <c r="PJN59" s="312"/>
      <c r="PJO59" s="313"/>
      <c r="PJP59" s="313"/>
      <c r="PJQ59" s="313"/>
      <c r="PJR59" s="19"/>
      <c r="PJS59" s="20"/>
      <c r="PJT59" s="20"/>
      <c r="PJU59" s="20"/>
      <c r="PJV59" s="20"/>
      <c r="PJW59" s="20"/>
      <c r="PJX59" s="20"/>
      <c r="PJY59" s="20"/>
      <c r="PJZ59" s="311"/>
      <c r="PKA59" s="312"/>
      <c r="PKB59" s="312"/>
      <c r="PKC59" s="313"/>
      <c r="PKD59" s="312"/>
      <c r="PKE59" s="313"/>
      <c r="PKF59" s="313"/>
      <c r="PKG59" s="313"/>
      <c r="PKH59" s="19"/>
      <c r="PKI59" s="20"/>
      <c r="PKJ59" s="20"/>
      <c r="PKK59" s="20"/>
      <c r="PKL59" s="20"/>
      <c r="PKM59" s="20"/>
      <c r="PKN59" s="20"/>
      <c r="PKO59" s="20"/>
      <c r="PKP59" s="311"/>
      <c r="PKQ59" s="312"/>
      <c r="PKR59" s="312"/>
      <c r="PKS59" s="313"/>
      <c r="PKT59" s="312"/>
      <c r="PKU59" s="313"/>
      <c r="PKV59" s="313"/>
      <c r="PKW59" s="313"/>
      <c r="PKX59" s="19"/>
      <c r="PKY59" s="20"/>
      <c r="PKZ59" s="20"/>
      <c r="PLA59" s="20"/>
      <c r="PLB59" s="20"/>
      <c r="PLC59" s="20"/>
      <c r="PLD59" s="20"/>
      <c r="PLE59" s="20"/>
      <c r="PLF59" s="311"/>
      <c r="PLG59" s="312"/>
      <c r="PLH59" s="312"/>
      <c r="PLI59" s="313"/>
      <c r="PLJ59" s="312"/>
      <c r="PLK59" s="313"/>
      <c r="PLL59" s="313"/>
      <c r="PLM59" s="313"/>
      <c r="PLN59" s="19"/>
      <c r="PLO59" s="20"/>
      <c r="PLP59" s="20"/>
      <c r="PLQ59" s="20"/>
      <c r="PLR59" s="20"/>
      <c r="PLS59" s="20"/>
      <c r="PLT59" s="20"/>
      <c r="PLU59" s="20"/>
      <c r="PLV59" s="311"/>
      <c r="PLW59" s="312"/>
      <c r="PLX59" s="312"/>
      <c r="PLY59" s="313"/>
      <c r="PLZ59" s="312"/>
      <c r="PMA59" s="313"/>
      <c r="PMB59" s="313"/>
      <c r="PMC59" s="313"/>
      <c r="PMD59" s="19"/>
      <c r="PME59" s="20"/>
      <c r="PMF59" s="20"/>
      <c r="PMG59" s="20"/>
      <c r="PMH59" s="20"/>
      <c r="PMI59" s="20"/>
      <c r="PMJ59" s="20"/>
      <c r="PMK59" s="20"/>
      <c r="PML59" s="311"/>
      <c r="PMM59" s="312"/>
      <c r="PMN59" s="312"/>
      <c r="PMO59" s="313"/>
      <c r="PMP59" s="312"/>
      <c r="PMQ59" s="313"/>
      <c r="PMR59" s="313"/>
      <c r="PMS59" s="313"/>
      <c r="PMT59" s="19"/>
      <c r="PMU59" s="20"/>
      <c r="PMV59" s="20"/>
      <c r="PMW59" s="20"/>
      <c r="PMX59" s="20"/>
      <c r="PMY59" s="20"/>
      <c r="PMZ59" s="20"/>
      <c r="PNA59" s="20"/>
      <c r="PNB59" s="311"/>
      <c r="PNC59" s="312"/>
      <c r="PND59" s="312"/>
      <c r="PNE59" s="313"/>
      <c r="PNF59" s="312"/>
      <c r="PNG59" s="313"/>
      <c r="PNH59" s="313"/>
      <c r="PNI59" s="313"/>
      <c r="PNJ59" s="19"/>
      <c r="PNK59" s="20"/>
      <c r="PNL59" s="20"/>
      <c r="PNM59" s="20"/>
      <c r="PNN59" s="20"/>
      <c r="PNO59" s="20"/>
      <c r="PNP59" s="20"/>
      <c r="PNQ59" s="20"/>
      <c r="PNR59" s="311"/>
      <c r="PNS59" s="312"/>
      <c r="PNT59" s="312"/>
      <c r="PNU59" s="313"/>
      <c r="PNV59" s="312"/>
      <c r="PNW59" s="313"/>
      <c r="PNX59" s="313"/>
      <c r="PNY59" s="313"/>
      <c r="PNZ59" s="19"/>
      <c r="POA59" s="20"/>
      <c r="POB59" s="20"/>
      <c r="POC59" s="20"/>
      <c r="POD59" s="20"/>
      <c r="POE59" s="20"/>
      <c r="POF59" s="20"/>
      <c r="POG59" s="20"/>
      <c r="POH59" s="311"/>
      <c r="POI59" s="312"/>
      <c r="POJ59" s="312"/>
      <c r="POK59" s="313"/>
      <c r="POL59" s="312"/>
      <c r="POM59" s="313"/>
      <c r="PON59" s="313"/>
      <c r="POO59" s="313"/>
      <c r="POP59" s="19"/>
      <c r="POQ59" s="20"/>
      <c r="POR59" s="20"/>
      <c r="POS59" s="20"/>
      <c r="POT59" s="20"/>
      <c r="POU59" s="20"/>
      <c r="POV59" s="20"/>
      <c r="POW59" s="20"/>
      <c r="POX59" s="311"/>
      <c r="POY59" s="312"/>
      <c r="POZ59" s="312"/>
      <c r="PPA59" s="313"/>
      <c r="PPB59" s="312"/>
      <c r="PPC59" s="313"/>
      <c r="PPD59" s="313"/>
      <c r="PPE59" s="313"/>
      <c r="PPF59" s="19"/>
      <c r="PPG59" s="20"/>
      <c r="PPH59" s="20"/>
      <c r="PPI59" s="20"/>
      <c r="PPJ59" s="20"/>
      <c r="PPK59" s="20"/>
      <c r="PPL59" s="20"/>
      <c r="PPM59" s="20"/>
      <c r="PPN59" s="311"/>
      <c r="PPO59" s="312"/>
      <c r="PPP59" s="312"/>
      <c r="PPQ59" s="313"/>
      <c r="PPR59" s="312"/>
      <c r="PPS59" s="313"/>
      <c r="PPT59" s="313"/>
      <c r="PPU59" s="313"/>
      <c r="PPV59" s="19"/>
      <c r="PPW59" s="20"/>
      <c r="PPX59" s="20"/>
      <c r="PPY59" s="20"/>
      <c r="PPZ59" s="20"/>
      <c r="PQA59" s="20"/>
      <c r="PQB59" s="20"/>
      <c r="PQC59" s="20"/>
      <c r="PQD59" s="311"/>
      <c r="PQE59" s="312"/>
      <c r="PQF59" s="312"/>
      <c r="PQG59" s="313"/>
      <c r="PQH59" s="312"/>
      <c r="PQI59" s="313"/>
      <c r="PQJ59" s="313"/>
      <c r="PQK59" s="313"/>
      <c r="PQL59" s="19"/>
      <c r="PQM59" s="20"/>
      <c r="PQN59" s="20"/>
      <c r="PQO59" s="20"/>
      <c r="PQP59" s="20"/>
      <c r="PQQ59" s="20"/>
      <c r="PQR59" s="20"/>
      <c r="PQS59" s="20"/>
      <c r="PQT59" s="311"/>
      <c r="PQU59" s="312"/>
      <c r="PQV59" s="312"/>
      <c r="PQW59" s="313"/>
      <c r="PQX59" s="312"/>
      <c r="PQY59" s="313"/>
      <c r="PQZ59" s="313"/>
      <c r="PRA59" s="313"/>
      <c r="PRB59" s="19"/>
      <c r="PRC59" s="20"/>
      <c r="PRD59" s="20"/>
      <c r="PRE59" s="20"/>
      <c r="PRF59" s="20"/>
      <c r="PRG59" s="20"/>
      <c r="PRH59" s="20"/>
      <c r="PRI59" s="20"/>
      <c r="PRJ59" s="311"/>
      <c r="PRK59" s="312"/>
      <c r="PRL59" s="312"/>
      <c r="PRM59" s="313"/>
      <c r="PRN59" s="312"/>
      <c r="PRO59" s="313"/>
      <c r="PRP59" s="313"/>
      <c r="PRQ59" s="313"/>
      <c r="PRR59" s="19"/>
      <c r="PRS59" s="20"/>
      <c r="PRT59" s="20"/>
      <c r="PRU59" s="20"/>
      <c r="PRV59" s="20"/>
      <c r="PRW59" s="20"/>
      <c r="PRX59" s="20"/>
      <c r="PRY59" s="20"/>
      <c r="PRZ59" s="311"/>
      <c r="PSA59" s="312"/>
      <c r="PSB59" s="312"/>
      <c r="PSC59" s="313"/>
      <c r="PSD59" s="312"/>
      <c r="PSE59" s="313"/>
      <c r="PSF59" s="313"/>
      <c r="PSG59" s="313"/>
      <c r="PSH59" s="19"/>
      <c r="PSI59" s="20"/>
      <c r="PSJ59" s="20"/>
      <c r="PSK59" s="20"/>
      <c r="PSL59" s="20"/>
      <c r="PSM59" s="20"/>
      <c r="PSN59" s="20"/>
      <c r="PSO59" s="20"/>
      <c r="PSP59" s="311"/>
      <c r="PSQ59" s="312"/>
      <c r="PSR59" s="312"/>
      <c r="PSS59" s="313"/>
      <c r="PST59" s="312"/>
      <c r="PSU59" s="313"/>
      <c r="PSV59" s="313"/>
      <c r="PSW59" s="313"/>
      <c r="PSX59" s="19"/>
      <c r="PSY59" s="20"/>
      <c r="PSZ59" s="20"/>
      <c r="PTA59" s="20"/>
      <c r="PTB59" s="20"/>
      <c r="PTC59" s="20"/>
      <c r="PTD59" s="20"/>
      <c r="PTE59" s="20"/>
      <c r="PTF59" s="311"/>
      <c r="PTG59" s="312"/>
      <c r="PTH59" s="312"/>
      <c r="PTI59" s="313"/>
      <c r="PTJ59" s="312"/>
      <c r="PTK59" s="313"/>
      <c r="PTL59" s="313"/>
      <c r="PTM59" s="313"/>
      <c r="PTN59" s="19"/>
      <c r="PTO59" s="20"/>
      <c r="PTP59" s="20"/>
      <c r="PTQ59" s="20"/>
      <c r="PTR59" s="20"/>
      <c r="PTS59" s="20"/>
      <c r="PTT59" s="20"/>
      <c r="PTU59" s="20"/>
      <c r="PTV59" s="311"/>
      <c r="PTW59" s="312"/>
      <c r="PTX59" s="312"/>
      <c r="PTY59" s="313"/>
      <c r="PTZ59" s="312"/>
      <c r="PUA59" s="313"/>
      <c r="PUB59" s="313"/>
      <c r="PUC59" s="313"/>
      <c r="PUD59" s="19"/>
      <c r="PUE59" s="20"/>
      <c r="PUF59" s="20"/>
      <c r="PUG59" s="20"/>
      <c r="PUH59" s="20"/>
      <c r="PUI59" s="20"/>
      <c r="PUJ59" s="20"/>
      <c r="PUK59" s="20"/>
      <c r="PUL59" s="311"/>
      <c r="PUM59" s="312"/>
      <c r="PUN59" s="312"/>
      <c r="PUO59" s="313"/>
      <c r="PUP59" s="312"/>
      <c r="PUQ59" s="313"/>
      <c r="PUR59" s="313"/>
      <c r="PUS59" s="313"/>
      <c r="PUT59" s="19"/>
      <c r="PUU59" s="20"/>
      <c r="PUV59" s="20"/>
      <c r="PUW59" s="20"/>
      <c r="PUX59" s="20"/>
      <c r="PUY59" s="20"/>
      <c r="PUZ59" s="20"/>
      <c r="PVA59" s="20"/>
      <c r="PVB59" s="311"/>
      <c r="PVC59" s="312"/>
      <c r="PVD59" s="312"/>
      <c r="PVE59" s="313"/>
      <c r="PVF59" s="312"/>
      <c r="PVG59" s="313"/>
      <c r="PVH59" s="313"/>
      <c r="PVI59" s="313"/>
      <c r="PVJ59" s="19"/>
      <c r="PVK59" s="20"/>
      <c r="PVL59" s="20"/>
      <c r="PVM59" s="20"/>
      <c r="PVN59" s="20"/>
      <c r="PVO59" s="20"/>
      <c r="PVP59" s="20"/>
      <c r="PVQ59" s="20"/>
      <c r="PVR59" s="311"/>
      <c r="PVS59" s="312"/>
      <c r="PVT59" s="312"/>
      <c r="PVU59" s="313"/>
      <c r="PVV59" s="312"/>
      <c r="PVW59" s="313"/>
      <c r="PVX59" s="313"/>
      <c r="PVY59" s="313"/>
      <c r="PVZ59" s="19"/>
      <c r="PWA59" s="20"/>
      <c r="PWB59" s="20"/>
      <c r="PWC59" s="20"/>
      <c r="PWD59" s="20"/>
      <c r="PWE59" s="20"/>
      <c r="PWF59" s="20"/>
      <c r="PWG59" s="20"/>
      <c r="PWH59" s="311"/>
      <c r="PWI59" s="312"/>
      <c r="PWJ59" s="312"/>
      <c r="PWK59" s="313"/>
      <c r="PWL59" s="312"/>
      <c r="PWM59" s="313"/>
      <c r="PWN59" s="313"/>
      <c r="PWO59" s="313"/>
      <c r="PWP59" s="19"/>
      <c r="PWQ59" s="20"/>
      <c r="PWR59" s="20"/>
      <c r="PWS59" s="20"/>
      <c r="PWT59" s="20"/>
      <c r="PWU59" s="20"/>
      <c r="PWV59" s="20"/>
      <c r="PWW59" s="20"/>
      <c r="PWX59" s="311"/>
      <c r="PWY59" s="312"/>
      <c r="PWZ59" s="312"/>
      <c r="PXA59" s="313"/>
      <c r="PXB59" s="312"/>
      <c r="PXC59" s="313"/>
      <c r="PXD59" s="313"/>
      <c r="PXE59" s="313"/>
      <c r="PXF59" s="19"/>
      <c r="PXG59" s="20"/>
      <c r="PXH59" s="20"/>
      <c r="PXI59" s="20"/>
      <c r="PXJ59" s="20"/>
      <c r="PXK59" s="20"/>
      <c r="PXL59" s="20"/>
      <c r="PXM59" s="20"/>
      <c r="PXN59" s="311"/>
      <c r="PXO59" s="312"/>
      <c r="PXP59" s="312"/>
      <c r="PXQ59" s="313"/>
      <c r="PXR59" s="312"/>
      <c r="PXS59" s="313"/>
      <c r="PXT59" s="313"/>
      <c r="PXU59" s="313"/>
      <c r="PXV59" s="19"/>
      <c r="PXW59" s="20"/>
      <c r="PXX59" s="20"/>
      <c r="PXY59" s="20"/>
      <c r="PXZ59" s="20"/>
      <c r="PYA59" s="20"/>
      <c r="PYB59" s="20"/>
      <c r="PYC59" s="20"/>
      <c r="PYD59" s="311"/>
      <c r="PYE59" s="312"/>
      <c r="PYF59" s="312"/>
      <c r="PYG59" s="313"/>
      <c r="PYH59" s="312"/>
      <c r="PYI59" s="313"/>
      <c r="PYJ59" s="313"/>
      <c r="PYK59" s="313"/>
      <c r="PYL59" s="19"/>
      <c r="PYM59" s="20"/>
      <c r="PYN59" s="20"/>
      <c r="PYO59" s="20"/>
      <c r="PYP59" s="20"/>
      <c r="PYQ59" s="20"/>
      <c r="PYR59" s="20"/>
      <c r="PYS59" s="20"/>
      <c r="PYT59" s="311"/>
      <c r="PYU59" s="312"/>
      <c r="PYV59" s="312"/>
      <c r="PYW59" s="313"/>
      <c r="PYX59" s="312"/>
      <c r="PYY59" s="313"/>
      <c r="PYZ59" s="313"/>
      <c r="PZA59" s="313"/>
      <c r="PZB59" s="19"/>
      <c r="PZC59" s="20"/>
      <c r="PZD59" s="20"/>
      <c r="PZE59" s="20"/>
      <c r="PZF59" s="20"/>
      <c r="PZG59" s="20"/>
      <c r="PZH59" s="20"/>
      <c r="PZI59" s="20"/>
      <c r="PZJ59" s="311"/>
      <c r="PZK59" s="312"/>
      <c r="PZL59" s="312"/>
      <c r="PZM59" s="313"/>
      <c r="PZN59" s="312"/>
      <c r="PZO59" s="313"/>
      <c r="PZP59" s="313"/>
      <c r="PZQ59" s="313"/>
      <c r="PZR59" s="19"/>
      <c r="PZS59" s="20"/>
      <c r="PZT59" s="20"/>
      <c r="PZU59" s="20"/>
      <c r="PZV59" s="20"/>
      <c r="PZW59" s="20"/>
      <c r="PZX59" s="20"/>
      <c r="PZY59" s="20"/>
      <c r="PZZ59" s="311"/>
      <c r="QAA59" s="312"/>
      <c r="QAB59" s="312"/>
      <c r="QAC59" s="313"/>
      <c r="QAD59" s="312"/>
      <c r="QAE59" s="313"/>
      <c r="QAF59" s="313"/>
      <c r="QAG59" s="313"/>
      <c r="QAH59" s="19"/>
      <c r="QAI59" s="20"/>
      <c r="QAJ59" s="20"/>
      <c r="QAK59" s="20"/>
      <c r="QAL59" s="20"/>
      <c r="QAM59" s="20"/>
      <c r="QAN59" s="20"/>
      <c r="QAO59" s="20"/>
      <c r="QAP59" s="311"/>
      <c r="QAQ59" s="312"/>
      <c r="QAR59" s="312"/>
      <c r="QAS59" s="313"/>
      <c r="QAT59" s="312"/>
      <c r="QAU59" s="313"/>
      <c r="QAV59" s="313"/>
      <c r="QAW59" s="313"/>
      <c r="QAX59" s="19"/>
      <c r="QAY59" s="20"/>
      <c r="QAZ59" s="20"/>
      <c r="QBA59" s="20"/>
      <c r="QBB59" s="20"/>
      <c r="QBC59" s="20"/>
      <c r="QBD59" s="20"/>
      <c r="QBE59" s="20"/>
      <c r="QBF59" s="311"/>
      <c r="QBG59" s="312"/>
      <c r="QBH59" s="312"/>
      <c r="QBI59" s="313"/>
      <c r="QBJ59" s="312"/>
      <c r="QBK59" s="313"/>
      <c r="QBL59" s="313"/>
      <c r="QBM59" s="313"/>
      <c r="QBN59" s="19"/>
      <c r="QBO59" s="20"/>
      <c r="QBP59" s="20"/>
      <c r="QBQ59" s="20"/>
      <c r="QBR59" s="20"/>
      <c r="QBS59" s="20"/>
      <c r="QBT59" s="20"/>
      <c r="QBU59" s="20"/>
      <c r="QBV59" s="311"/>
      <c r="QBW59" s="312"/>
      <c r="QBX59" s="312"/>
      <c r="QBY59" s="313"/>
      <c r="QBZ59" s="312"/>
      <c r="QCA59" s="313"/>
      <c r="QCB59" s="313"/>
      <c r="QCC59" s="313"/>
      <c r="QCD59" s="19"/>
      <c r="QCE59" s="20"/>
      <c r="QCF59" s="20"/>
      <c r="QCG59" s="20"/>
      <c r="QCH59" s="20"/>
      <c r="QCI59" s="20"/>
      <c r="QCJ59" s="20"/>
      <c r="QCK59" s="20"/>
      <c r="QCL59" s="311"/>
      <c r="QCM59" s="312"/>
      <c r="QCN59" s="312"/>
      <c r="QCO59" s="313"/>
      <c r="QCP59" s="312"/>
      <c r="QCQ59" s="313"/>
      <c r="QCR59" s="313"/>
      <c r="QCS59" s="313"/>
      <c r="QCT59" s="19"/>
      <c r="QCU59" s="20"/>
      <c r="QCV59" s="20"/>
      <c r="QCW59" s="20"/>
      <c r="QCX59" s="20"/>
      <c r="QCY59" s="20"/>
      <c r="QCZ59" s="20"/>
      <c r="QDA59" s="20"/>
      <c r="QDB59" s="311"/>
      <c r="QDC59" s="312"/>
      <c r="QDD59" s="312"/>
      <c r="QDE59" s="313"/>
      <c r="QDF59" s="312"/>
      <c r="QDG59" s="313"/>
      <c r="QDH59" s="313"/>
      <c r="QDI59" s="313"/>
      <c r="QDJ59" s="19"/>
      <c r="QDK59" s="20"/>
      <c r="QDL59" s="20"/>
      <c r="QDM59" s="20"/>
      <c r="QDN59" s="20"/>
      <c r="QDO59" s="20"/>
      <c r="QDP59" s="20"/>
      <c r="QDQ59" s="20"/>
      <c r="QDR59" s="311"/>
      <c r="QDS59" s="312"/>
      <c r="QDT59" s="312"/>
      <c r="QDU59" s="313"/>
      <c r="QDV59" s="312"/>
      <c r="QDW59" s="313"/>
      <c r="QDX59" s="313"/>
      <c r="QDY59" s="313"/>
      <c r="QDZ59" s="19"/>
      <c r="QEA59" s="20"/>
      <c r="QEB59" s="20"/>
      <c r="QEC59" s="20"/>
      <c r="QED59" s="20"/>
      <c r="QEE59" s="20"/>
      <c r="QEF59" s="20"/>
      <c r="QEG59" s="20"/>
      <c r="QEH59" s="311"/>
      <c r="QEI59" s="312"/>
      <c r="QEJ59" s="312"/>
      <c r="QEK59" s="313"/>
      <c r="QEL59" s="312"/>
      <c r="QEM59" s="313"/>
      <c r="QEN59" s="313"/>
      <c r="QEO59" s="313"/>
      <c r="QEP59" s="19"/>
      <c r="QEQ59" s="20"/>
      <c r="QER59" s="20"/>
      <c r="QES59" s="20"/>
      <c r="QET59" s="20"/>
      <c r="QEU59" s="20"/>
      <c r="QEV59" s="20"/>
      <c r="QEW59" s="20"/>
      <c r="QEX59" s="311"/>
      <c r="QEY59" s="312"/>
      <c r="QEZ59" s="312"/>
      <c r="QFA59" s="313"/>
      <c r="QFB59" s="312"/>
      <c r="QFC59" s="313"/>
      <c r="QFD59" s="313"/>
      <c r="QFE59" s="313"/>
      <c r="QFF59" s="19"/>
      <c r="QFG59" s="20"/>
      <c r="QFH59" s="20"/>
      <c r="QFI59" s="20"/>
      <c r="QFJ59" s="20"/>
      <c r="QFK59" s="20"/>
      <c r="QFL59" s="20"/>
      <c r="QFM59" s="20"/>
      <c r="QFN59" s="311"/>
      <c r="QFO59" s="312"/>
      <c r="QFP59" s="312"/>
      <c r="QFQ59" s="313"/>
      <c r="QFR59" s="312"/>
      <c r="QFS59" s="313"/>
      <c r="QFT59" s="313"/>
      <c r="QFU59" s="313"/>
      <c r="QFV59" s="19"/>
      <c r="QFW59" s="20"/>
      <c r="QFX59" s="20"/>
      <c r="QFY59" s="20"/>
      <c r="QFZ59" s="20"/>
      <c r="QGA59" s="20"/>
      <c r="QGB59" s="20"/>
      <c r="QGC59" s="20"/>
      <c r="QGD59" s="311"/>
      <c r="QGE59" s="312"/>
      <c r="QGF59" s="312"/>
      <c r="QGG59" s="313"/>
      <c r="QGH59" s="312"/>
      <c r="QGI59" s="313"/>
      <c r="QGJ59" s="313"/>
      <c r="QGK59" s="313"/>
      <c r="QGL59" s="19"/>
      <c r="QGM59" s="20"/>
      <c r="QGN59" s="20"/>
      <c r="QGO59" s="20"/>
      <c r="QGP59" s="20"/>
      <c r="QGQ59" s="20"/>
      <c r="QGR59" s="20"/>
      <c r="QGS59" s="20"/>
      <c r="QGT59" s="311"/>
      <c r="QGU59" s="312"/>
      <c r="QGV59" s="312"/>
      <c r="QGW59" s="313"/>
      <c r="QGX59" s="312"/>
      <c r="QGY59" s="313"/>
      <c r="QGZ59" s="313"/>
      <c r="QHA59" s="313"/>
      <c r="QHB59" s="19"/>
      <c r="QHC59" s="20"/>
      <c r="QHD59" s="20"/>
      <c r="QHE59" s="20"/>
      <c r="QHF59" s="20"/>
      <c r="QHG59" s="20"/>
      <c r="QHH59" s="20"/>
      <c r="QHI59" s="20"/>
      <c r="QHJ59" s="311"/>
      <c r="QHK59" s="312"/>
      <c r="QHL59" s="312"/>
      <c r="QHM59" s="313"/>
      <c r="QHN59" s="312"/>
      <c r="QHO59" s="313"/>
      <c r="QHP59" s="313"/>
      <c r="QHQ59" s="313"/>
      <c r="QHR59" s="19"/>
      <c r="QHS59" s="20"/>
      <c r="QHT59" s="20"/>
      <c r="QHU59" s="20"/>
      <c r="QHV59" s="20"/>
      <c r="QHW59" s="20"/>
      <c r="QHX59" s="20"/>
      <c r="QHY59" s="20"/>
      <c r="QHZ59" s="311"/>
      <c r="QIA59" s="312"/>
      <c r="QIB59" s="312"/>
      <c r="QIC59" s="313"/>
      <c r="QID59" s="312"/>
      <c r="QIE59" s="313"/>
      <c r="QIF59" s="313"/>
      <c r="QIG59" s="313"/>
      <c r="QIH59" s="19"/>
      <c r="QII59" s="20"/>
      <c r="QIJ59" s="20"/>
      <c r="QIK59" s="20"/>
      <c r="QIL59" s="20"/>
      <c r="QIM59" s="20"/>
      <c r="QIN59" s="20"/>
      <c r="QIO59" s="20"/>
      <c r="QIP59" s="311"/>
      <c r="QIQ59" s="312"/>
      <c r="QIR59" s="312"/>
      <c r="QIS59" s="313"/>
      <c r="QIT59" s="312"/>
      <c r="QIU59" s="313"/>
      <c r="QIV59" s="313"/>
      <c r="QIW59" s="313"/>
      <c r="QIX59" s="19"/>
      <c r="QIY59" s="20"/>
      <c r="QIZ59" s="20"/>
      <c r="QJA59" s="20"/>
      <c r="QJB59" s="20"/>
      <c r="QJC59" s="20"/>
      <c r="QJD59" s="20"/>
      <c r="QJE59" s="20"/>
      <c r="QJF59" s="311"/>
      <c r="QJG59" s="312"/>
      <c r="QJH59" s="312"/>
      <c r="QJI59" s="313"/>
      <c r="QJJ59" s="312"/>
      <c r="QJK59" s="313"/>
      <c r="QJL59" s="313"/>
      <c r="QJM59" s="313"/>
      <c r="QJN59" s="19"/>
      <c r="QJO59" s="20"/>
      <c r="QJP59" s="20"/>
      <c r="QJQ59" s="20"/>
      <c r="QJR59" s="20"/>
      <c r="QJS59" s="20"/>
      <c r="QJT59" s="20"/>
      <c r="QJU59" s="20"/>
      <c r="QJV59" s="311"/>
      <c r="QJW59" s="312"/>
      <c r="QJX59" s="312"/>
      <c r="QJY59" s="313"/>
      <c r="QJZ59" s="312"/>
      <c r="QKA59" s="313"/>
      <c r="QKB59" s="313"/>
      <c r="QKC59" s="313"/>
      <c r="QKD59" s="19"/>
      <c r="QKE59" s="20"/>
      <c r="QKF59" s="20"/>
      <c r="QKG59" s="20"/>
      <c r="QKH59" s="20"/>
      <c r="QKI59" s="20"/>
      <c r="QKJ59" s="20"/>
      <c r="QKK59" s="20"/>
      <c r="QKL59" s="311"/>
      <c r="QKM59" s="312"/>
      <c r="QKN59" s="312"/>
      <c r="QKO59" s="313"/>
      <c r="QKP59" s="312"/>
      <c r="QKQ59" s="313"/>
      <c r="QKR59" s="313"/>
      <c r="QKS59" s="313"/>
      <c r="QKT59" s="19"/>
      <c r="QKU59" s="20"/>
      <c r="QKV59" s="20"/>
      <c r="QKW59" s="20"/>
      <c r="QKX59" s="20"/>
      <c r="QKY59" s="20"/>
      <c r="QKZ59" s="20"/>
      <c r="QLA59" s="20"/>
      <c r="QLB59" s="311"/>
      <c r="QLC59" s="312"/>
      <c r="QLD59" s="312"/>
      <c r="QLE59" s="313"/>
      <c r="QLF59" s="312"/>
      <c r="QLG59" s="313"/>
      <c r="QLH59" s="313"/>
      <c r="QLI59" s="313"/>
      <c r="QLJ59" s="19"/>
      <c r="QLK59" s="20"/>
      <c r="QLL59" s="20"/>
      <c r="QLM59" s="20"/>
      <c r="QLN59" s="20"/>
      <c r="QLO59" s="20"/>
      <c r="QLP59" s="20"/>
      <c r="QLQ59" s="20"/>
      <c r="QLR59" s="311"/>
      <c r="QLS59" s="312"/>
      <c r="QLT59" s="312"/>
      <c r="QLU59" s="313"/>
      <c r="QLV59" s="312"/>
      <c r="QLW59" s="313"/>
      <c r="QLX59" s="313"/>
      <c r="QLY59" s="313"/>
      <c r="QLZ59" s="19"/>
      <c r="QMA59" s="20"/>
      <c r="QMB59" s="20"/>
      <c r="QMC59" s="20"/>
      <c r="QMD59" s="20"/>
      <c r="QME59" s="20"/>
      <c r="QMF59" s="20"/>
      <c r="QMG59" s="20"/>
      <c r="QMH59" s="311"/>
      <c r="QMI59" s="312"/>
      <c r="QMJ59" s="312"/>
      <c r="QMK59" s="313"/>
      <c r="QML59" s="312"/>
      <c r="QMM59" s="313"/>
      <c r="QMN59" s="313"/>
      <c r="QMO59" s="313"/>
      <c r="QMP59" s="19"/>
      <c r="QMQ59" s="20"/>
      <c r="QMR59" s="20"/>
      <c r="QMS59" s="20"/>
      <c r="QMT59" s="20"/>
      <c r="QMU59" s="20"/>
      <c r="QMV59" s="20"/>
      <c r="QMW59" s="20"/>
      <c r="QMX59" s="311"/>
      <c r="QMY59" s="312"/>
      <c r="QMZ59" s="312"/>
      <c r="QNA59" s="313"/>
      <c r="QNB59" s="312"/>
      <c r="QNC59" s="313"/>
      <c r="QND59" s="313"/>
      <c r="QNE59" s="313"/>
      <c r="QNF59" s="19"/>
      <c r="QNG59" s="20"/>
      <c r="QNH59" s="20"/>
      <c r="QNI59" s="20"/>
      <c r="QNJ59" s="20"/>
      <c r="QNK59" s="20"/>
      <c r="QNL59" s="20"/>
      <c r="QNM59" s="20"/>
      <c r="QNN59" s="311"/>
      <c r="QNO59" s="312"/>
      <c r="QNP59" s="312"/>
      <c r="QNQ59" s="313"/>
      <c r="QNR59" s="312"/>
      <c r="QNS59" s="313"/>
      <c r="QNT59" s="313"/>
      <c r="QNU59" s="313"/>
      <c r="QNV59" s="19"/>
      <c r="QNW59" s="20"/>
      <c r="QNX59" s="20"/>
      <c r="QNY59" s="20"/>
      <c r="QNZ59" s="20"/>
      <c r="QOA59" s="20"/>
      <c r="QOB59" s="20"/>
      <c r="QOC59" s="20"/>
      <c r="QOD59" s="311"/>
      <c r="QOE59" s="312"/>
      <c r="QOF59" s="312"/>
      <c r="QOG59" s="313"/>
      <c r="QOH59" s="312"/>
      <c r="QOI59" s="313"/>
      <c r="QOJ59" s="313"/>
      <c r="QOK59" s="313"/>
      <c r="QOL59" s="19"/>
      <c r="QOM59" s="20"/>
      <c r="QON59" s="20"/>
      <c r="QOO59" s="20"/>
      <c r="QOP59" s="20"/>
      <c r="QOQ59" s="20"/>
      <c r="QOR59" s="20"/>
      <c r="QOS59" s="20"/>
      <c r="QOT59" s="311"/>
      <c r="QOU59" s="312"/>
      <c r="QOV59" s="312"/>
      <c r="QOW59" s="313"/>
      <c r="QOX59" s="312"/>
      <c r="QOY59" s="313"/>
      <c r="QOZ59" s="313"/>
      <c r="QPA59" s="313"/>
      <c r="QPB59" s="19"/>
      <c r="QPC59" s="20"/>
      <c r="QPD59" s="20"/>
      <c r="QPE59" s="20"/>
      <c r="QPF59" s="20"/>
      <c r="QPG59" s="20"/>
      <c r="QPH59" s="20"/>
      <c r="QPI59" s="20"/>
      <c r="QPJ59" s="311"/>
      <c r="QPK59" s="312"/>
      <c r="QPL59" s="312"/>
      <c r="QPM59" s="313"/>
      <c r="QPN59" s="312"/>
      <c r="QPO59" s="313"/>
      <c r="QPP59" s="313"/>
      <c r="QPQ59" s="313"/>
      <c r="QPR59" s="19"/>
      <c r="QPS59" s="20"/>
      <c r="QPT59" s="20"/>
      <c r="QPU59" s="20"/>
      <c r="QPV59" s="20"/>
      <c r="QPW59" s="20"/>
      <c r="QPX59" s="20"/>
      <c r="QPY59" s="20"/>
      <c r="QPZ59" s="311"/>
      <c r="QQA59" s="312"/>
      <c r="QQB59" s="312"/>
      <c r="QQC59" s="313"/>
      <c r="QQD59" s="312"/>
      <c r="QQE59" s="313"/>
      <c r="QQF59" s="313"/>
      <c r="QQG59" s="313"/>
      <c r="QQH59" s="19"/>
      <c r="QQI59" s="20"/>
      <c r="QQJ59" s="20"/>
      <c r="QQK59" s="20"/>
      <c r="QQL59" s="20"/>
      <c r="QQM59" s="20"/>
      <c r="QQN59" s="20"/>
      <c r="QQO59" s="20"/>
      <c r="QQP59" s="311"/>
      <c r="QQQ59" s="312"/>
      <c r="QQR59" s="312"/>
      <c r="QQS59" s="313"/>
      <c r="QQT59" s="312"/>
      <c r="QQU59" s="313"/>
      <c r="QQV59" s="313"/>
      <c r="QQW59" s="313"/>
      <c r="QQX59" s="19"/>
      <c r="QQY59" s="20"/>
      <c r="QQZ59" s="20"/>
      <c r="QRA59" s="20"/>
      <c r="QRB59" s="20"/>
      <c r="QRC59" s="20"/>
      <c r="QRD59" s="20"/>
      <c r="QRE59" s="20"/>
      <c r="QRF59" s="311"/>
      <c r="QRG59" s="312"/>
      <c r="QRH59" s="312"/>
      <c r="QRI59" s="313"/>
      <c r="QRJ59" s="312"/>
      <c r="QRK59" s="313"/>
      <c r="QRL59" s="313"/>
      <c r="QRM59" s="313"/>
      <c r="QRN59" s="19"/>
      <c r="QRO59" s="20"/>
      <c r="QRP59" s="20"/>
      <c r="QRQ59" s="20"/>
      <c r="QRR59" s="20"/>
      <c r="QRS59" s="20"/>
      <c r="QRT59" s="20"/>
      <c r="QRU59" s="20"/>
      <c r="QRV59" s="311"/>
      <c r="QRW59" s="312"/>
      <c r="QRX59" s="312"/>
      <c r="QRY59" s="313"/>
      <c r="QRZ59" s="312"/>
      <c r="QSA59" s="313"/>
      <c r="QSB59" s="313"/>
      <c r="QSC59" s="313"/>
      <c r="QSD59" s="19"/>
      <c r="QSE59" s="20"/>
      <c r="QSF59" s="20"/>
      <c r="QSG59" s="20"/>
      <c r="QSH59" s="20"/>
      <c r="QSI59" s="20"/>
      <c r="QSJ59" s="20"/>
      <c r="QSK59" s="20"/>
      <c r="QSL59" s="311"/>
      <c r="QSM59" s="312"/>
      <c r="QSN59" s="312"/>
      <c r="QSO59" s="313"/>
      <c r="QSP59" s="312"/>
      <c r="QSQ59" s="313"/>
      <c r="QSR59" s="313"/>
      <c r="QSS59" s="313"/>
      <c r="QST59" s="19"/>
      <c r="QSU59" s="20"/>
      <c r="QSV59" s="20"/>
      <c r="QSW59" s="20"/>
      <c r="QSX59" s="20"/>
      <c r="QSY59" s="20"/>
      <c r="QSZ59" s="20"/>
      <c r="QTA59" s="20"/>
      <c r="QTB59" s="311"/>
      <c r="QTC59" s="312"/>
      <c r="QTD59" s="312"/>
      <c r="QTE59" s="313"/>
      <c r="QTF59" s="312"/>
      <c r="QTG59" s="313"/>
      <c r="QTH59" s="313"/>
      <c r="QTI59" s="313"/>
      <c r="QTJ59" s="19"/>
      <c r="QTK59" s="20"/>
      <c r="QTL59" s="20"/>
      <c r="QTM59" s="20"/>
      <c r="QTN59" s="20"/>
      <c r="QTO59" s="20"/>
      <c r="QTP59" s="20"/>
      <c r="QTQ59" s="20"/>
      <c r="QTR59" s="311"/>
      <c r="QTS59" s="312"/>
      <c r="QTT59" s="312"/>
      <c r="QTU59" s="313"/>
      <c r="QTV59" s="312"/>
      <c r="QTW59" s="313"/>
      <c r="QTX59" s="313"/>
      <c r="QTY59" s="313"/>
      <c r="QTZ59" s="19"/>
      <c r="QUA59" s="20"/>
      <c r="QUB59" s="20"/>
      <c r="QUC59" s="20"/>
      <c r="QUD59" s="20"/>
      <c r="QUE59" s="20"/>
      <c r="QUF59" s="20"/>
      <c r="QUG59" s="20"/>
      <c r="QUH59" s="311"/>
      <c r="QUI59" s="312"/>
      <c r="QUJ59" s="312"/>
      <c r="QUK59" s="313"/>
      <c r="QUL59" s="312"/>
      <c r="QUM59" s="313"/>
      <c r="QUN59" s="313"/>
      <c r="QUO59" s="313"/>
      <c r="QUP59" s="19"/>
      <c r="QUQ59" s="20"/>
      <c r="QUR59" s="20"/>
      <c r="QUS59" s="20"/>
      <c r="QUT59" s="20"/>
      <c r="QUU59" s="20"/>
      <c r="QUV59" s="20"/>
      <c r="QUW59" s="20"/>
      <c r="QUX59" s="311"/>
      <c r="QUY59" s="312"/>
      <c r="QUZ59" s="312"/>
      <c r="QVA59" s="313"/>
      <c r="QVB59" s="312"/>
      <c r="QVC59" s="313"/>
      <c r="QVD59" s="313"/>
      <c r="QVE59" s="313"/>
      <c r="QVF59" s="19"/>
      <c r="QVG59" s="20"/>
      <c r="QVH59" s="20"/>
      <c r="QVI59" s="20"/>
      <c r="QVJ59" s="20"/>
      <c r="QVK59" s="20"/>
      <c r="QVL59" s="20"/>
      <c r="QVM59" s="20"/>
      <c r="QVN59" s="311"/>
      <c r="QVO59" s="312"/>
      <c r="QVP59" s="312"/>
      <c r="QVQ59" s="313"/>
      <c r="QVR59" s="312"/>
      <c r="QVS59" s="313"/>
      <c r="QVT59" s="313"/>
      <c r="QVU59" s="313"/>
      <c r="QVV59" s="19"/>
      <c r="QVW59" s="20"/>
      <c r="QVX59" s="20"/>
      <c r="QVY59" s="20"/>
      <c r="QVZ59" s="20"/>
      <c r="QWA59" s="20"/>
      <c r="QWB59" s="20"/>
      <c r="QWC59" s="20"/>
      <c r="QWD59" s="311"/>
      <c r="QWE59" s="312"/>
      <c r="QWF59" s="312"/>
      <c r="QWG59" s="313"/>
      <c r="QWH59" s="312"/>
      <c r="QWI59" s="313"/>
      <c r="QWJ59" s="313"/>
      <c r="QWK59" s="313"/>
      <c r="QWL59" s="19"/>
      <c r="QWM59" s="20"/>
      <c r="QWN59" s="20"/>
      <c r="QWO59" s="20"/>
      <c r="QWP59" s="20"/>
      <c r="QWQ59" s="20"/>
      <c r="QWR59" s="20"/>
      <c r="QWS59" s="20"/>
      <c r="QWT59" s="311"/>
      <c r="QWU59" s="312"/>
      <c r="QWV59" s="312"/>
      <c r="QWW59" s="313"/>
      <c r="QWX59" s="312"/>
      <c r="QWY59" s="313"/>
      <c r="QWZ59" s="313"/>
      <c r="QXA59" s="313"/>
      <c r="QXB59" s="19"/>
      <c r="QXC59" s="20"/>
      <c r="QXD59" s="20"/>
      <c r="QXE59" s="20"/>
      <c r="QXF59" s="20"/>
      <c r="QXG59" s="20"/>
      <c r="QXH59" s="20"/>
      <c r="QXI59" s="20"/>
      <c r="QXJ59" s="311"/>
      <c r="QXK59" s="312"/>
      <c r="QXL59" s="312"/>
      <c r="QXM59" s="313"/>
      <c r="QXN59" s="312"/>
      <c r="QXO59" s="313"/>
      <c r="QXP59" s="313"/>
      <c r="QXQ59" s="313"/>
      <c r="QXR59" s="19"/>
      <c r="QXS59" s="20"/>
      <c r="QXT59" s="20"/>
      <c r="QXU59" s="20"/>
      <c r="QXV59" s="20"/>
      <c r="QXW59" s="20"/>
      <c r="QXX59" s="20"/>
      <c r="QXY59" s="20"/>
      <c r="QXZ59" s="311"/>
      <c r="QYA59" s="312"/>
      <c r="QYB59" s="312"/>
      <c r="QYC59" s="313"/>
      <c r="QYD59" s="312"/>
      <c r="QYE59" s="313"/>
      <c r="QYF59" s="313"/>
      <c r="QYG59" s="313"/>
      <c r="QYH59" s="19"/>
      <c r="QYI59" s="20"/>
      <c r="QYJ59" s="20"/>
      <c r="QYK59" s="20"/>
      <c r="QYL59" s="20"/>
      <c r="QYM59" s="20"/>
      <c r="QYN59" s="20"/>
      <c r="QYO59" s="20"/>
      <c r="QYP59" s="311"/>
      <c r="QYQ59" s="312"/>
      <c r="QYR59" s="312"/>
      <c r="QYS59" s="313"/>
      <c r="QYT59" s="312"/>
      <c r="QYU59" s="313"/>
      <c r="QYV59" s="313"/>
      <c r="QYW59" s="313"/>
      <c r="QYX59" s="19"/>
      <c r="QYY59" s="20"/>
      <c r="QYZ59" s="20"/>
      <c r="QZA59" s="20"/>
      <c r="QZB59" s="20"/>
      <c r="QZC59" s="20"/>
      <c r="QZD59" s="20"/>
      <c r="QZE59" s="20"/>
      <c r="QZF59" s="311"/>
      <c r="QZG59" s="312"/>
      <c r="QZH59" s="312"/>
      <c r="QZI59" s="313"/>
      <c r="QZJ59" s="312"/>
      <c r="QZK59" s="313"/>
      <c r="QZL59" s="313"/>
      <c r="QZM59" s="313"/>
      <c r="QZN59" s="19"/>
      <c r="QZO59" s="20"/>
      <c r="QZP59" s="20"/>
      <c r="QZQ59" s="20"/>
      <c r="QZR59" s="20"/>
      <c r="QZS59" s="20"/>
      <c r="QZT59" s="20"/>
      <c r="QZU59" s="20"/>
      <c r="QZV59" s="311"/>
      <c r="QZW59" s="312"/>
      <c r="QZX59" s="312"/>
      <c r="QZY59" s="313"/>
      <c r="QZZ59" s="312"/>
      <c r="RAA59" s="313"/>
      <c r="RAB59" s="313"/>
      <c r="RAC59" s="313"/>
      <c r="RAD59" s="19"/>
      <c r="RAE59" s="20"/>
      <c r="RAF59" s="20"/>
      <c r="RAG59" s="20"/>
      <c r="RAH59" s="20"/>
      <c r="RAI59" s="20"/>
      <c r="RAJ59" s="20"/>
      <c r="RAK59" s="20"/>
      <c r="RAL59" s="311"/>
      <c r="RAM59" s="312"/>
      <c r="RAN59" s="312"/>
      <c r="RAO59" s="313"/>
      <c r="RAP59" s="312"/>
      <c r="RAQ59" s="313"/>
      <c r="RAR59" s="313"/>
      <c r="RAS59" s="313"/>
      <c r="RAT59" s="19"/>
      <c r="RAU59" s="20"/>
      <c r="RAV59" s="20"/>
      <c r="RAW59" s="20"/>
      <c r="RAX59" s="20"/>
      <c r="RAY59" s="20"/>
      <c r="RAZ59" s="20"/>
      <c r="RBA59" s="20"/>
      <c r="RBB59" s="311"/>
      <c r="RBC59" s="312"/>
      <c r="RBD59" s="312"/>
      <c r="RBE59" s="313"/>
      <c r="RBF59" s="312"/>
      <c r="RBG59" s="313"/>
      <c r="RBH59" s="313"/>
      <c r="RBI59" s="313"/>
      <c r="RBJ59" s="19"/>
      <c r="RBK59" s="20"/>
      <c r="RBL59" s="20"/>
      <c r="RBM59" s="20"/>
      <c r="RBN59" s="20"/>
      <c r="RBO59" s="20"/>
      <c r="RBP59" s="20"/>
      <c r="RBQ59" s="20"/>
      <c r="RBR59" s="311"/>
      <c r="RBS59" s="312"/>
      <c r="RBT59" s="312"/>
      <c r="RBU59" s="313"/>
      <c r="RBV59" s="312"/>
      <c r="RBW59" s="313"/>
      <c r="RBX59" s="313"/>
      <c r="RBY59" s="313"/>
      <c r="RBZ59" s="19"/>
      <c r="RCA59" s="20"/>
      <c r="RCB59" s="20"/>
      <c r="RCC59" s="20"/>
      <c r="RCD59" s="20"/>
      <c r="RCE59" s="20"/>
      <c r="RCF59" s="20"/>
      <c r="RCG59" s="20"/>
      <c r="RCH59" s="311"/>
      <c r="RCI59" s="312"/>
      <c r="RCJ59" s="312"/>
      <c r="RCK59" s="313"/>
      <c r="RCL59" s="312"/>
      <c r="RCM59" s="313"/>
      <c r="RCN59" s="313"/>
      <c r="RCO59" s="313"/>
      <c r="RCP59" s="19"/>
      <c r="RCQ59" s="20"/>
      <c r="RCR59" s="20"/>
      <c r="RCS59" s="20"/>
      <c r="RCT59" s="20"/>
      <c r="RCU59" s="20"/>
      <c r="RCV59" s="20"/>
      <c r="RCW59" s="20"/>
      <c r="RCX59" s="311"/>
      <c r="RCY59" s="312"/>
      <c r="RCZ59" s="312"/>
      <c r="RDA59" s="313"/>
      <c r="RDB59" s="312"/>
      <c r="RDC59" s="313"/>
      <c r="RDD59" s="313"/>
      <c r="RDE59" s="313"/>
      <c r="RDF59" s="19"/>
      <c r="RDG59" s="20"/>
      <c r="RDH59" s="20"/>
      <c r="RDI59" s="20"/>
      <c r="RDJ59" s="20"/>
      <c r="RDK59" s="20"/>
      <c r="RDL59" s="20"/>
      <c r="RDM59" s="20"/>
      <c r="RDN59" s="311"/>
      <c r="RDO59" s="312"/>
      <c r="RDP59" s="312"/>
      <c r="RDQ59" s="313"/>
      <c r="RDR59" s="312"/>
      <c r="RDS59" s="313"/>
      <c r="RDT59" s="313"/>
      <c r="RDU59" s="313"/>
      <c r="RDV59" s="19"/>
      <c r="RDW59" s="20"/>
      <c r="RDX59" s="20"/>
      <c r="RDY59" s="20"/>
      <c r="RDZ59" s="20"/>
      <c r="REA59" s="20"/>
      <c r="REB59" s="20"/>
      <c r="REC59" s="20"/>
      <c r="RED59" s="311"/>
      <c r="REE59" s="312"/>
      <c r="REF59" s="312"/>
      <c r="REG59" s="313"/>
      <c r="REH59" s="312"/>
      <c r="REI59" s="313"/>
      <c r="REJ59" s="313"/>
      <c r="REK59" s="313"/>
      <c r="REL59" s="19"/>
      <c r="REM59" s="20"/>
      <c r="REN59" s="20"/>
      <c r="REO59" s="20"/>
      <c r="REP59" s="20"/>
      <c r="REQ59" s="20"/>
      <c r="RER59" s="20"/>
      <c r="RES59" s="20"/>
      <c r="RET59" s="311"/>
      <c r="REU59" s="312"/>
      <c r="REV59" s="312"/>
      <c r="REW59" s="313"/>
      <c r="REX59" s="312"/>
      <c r="REY59" s="313"/>
      <c r="REZ59" s="313"/>
      <c r="RFA59" s="313"/>
      <c r="RFB59" s="19"/>
      <c r="RFC59" s="20"/>
      <c r="RFD59" s="20"/>
      <c r="RFE59" s="20"/>
      <c r="RFF59" s="20"/>
      <c r="RFG59" s="20"/>
      <c r="RFH59" s="20"/>
      <c r="RFI59" s="20"/>
      <c r="RFJ59" s="311"/>
      <c r="RFK59" s="312"/>
      <c r="RFL59" s="312"/>
      <c r="RFM59" s="313"/>
      <c r="RFN59" s="312"/>
      <c r="RFO59" s="313"/>
      <c r="RFP59" s="313"/>
      <c r="RFQ59" s="313"/>
      <c r="RFR59" s="19"/>
      <c r="RFS59" s="20"/>
      <c r="RFT59" s="20"/>
      <c r="RFU59" s="20"/>
      <c r="RFV59" s="20"/>
      <c r="RFW59" s="20"/>
      <c r="RFX59" s="20"/>
      <c r="RFY59" s="20"/>
      <c r="RFZ59" s="311"/>
      <c r="RGA59" s="312"/>
      <c r="RGB59" s="312"/>
      <c r="RGC59" s="313"/>
      <c r="RGD59" s="312"/>
      <c r="RGE59" s="313"/>
      <c r="RGF59" s="313"/>
      <c r="RGG59" s="313"/>
      <c r="RGH59" s="19"/>
      <c r="RGI59" s="20"/>
      <c r="RGJ59" s="20"/>
      <c r="RGK59" s="20"/>
      <c r="RGL59" s="20"/>
      <c r="RGM59" s="20"/>
      <c r="RGN59" s="20"/>
      <c r="RGO59" s="20"/>
      <c r="RGP59" s="311"/>
      <c r="RGQ59" s="312"/>
      <c r="RGR59" s="312"/>
      <c r="RGS59" s="313"/>
      <c r="RGT59" s="312"/>
      <c r="RGU59" s="313"/>
      <c r="RGV59" s="313"/>
      <c r="RGW59" s="313"/>
      <c r="RGX59" s="19"/>
      <c r="RGY59" s="20"/>
      <c r="RGZ59" s="20"/>
      <c r="RHA59" s="20"/>
      <c r="RHB59" s="20"/>
      <c r="RHC59" s="20"/>
      <c r="RHD59" s="20"/>
      <c r="RHE59" s="20"/>
      <c r="RHF59" s="311"/>
      <c r="RHG59" s="312"/>
      <c r="RHH59" s="312"/>
      <c r="RHI59" s="313"/>
      <c r="RHJ59" s="312"/>
      <c r="RHK59" s="313"/>
      <c r="RHL59" s="313"/>
      <c r="RHM59" s="313"/>
      <c r="RHN59" s="19"/>
      <c r="RHO59" s="20"/>
      <c r="RHP59" s="20"/>
      <c r="RHQ59" s="20"/>
      <c r="RHR59" s="20"/>
      <c r="RHS59" s="20"/>
      <c r="RHT59" s="20"/>
      <c r="RHU59" s="20"/>
      <c r="RHV59" s="311"/>
      <c r="RHW59" s="312"/>
      <c r="RHX59" s="312"/>
      <c r="RHY59" s="313"/>
      <c r="RHZ59" s="312"/>
      <c r="RIA59" s="313"/>
      <c r="RIB59" s="313"/>
      <c r="RIC59" s="313"/>
      <c r="RID59" s="19"/>
      <c r="RIE59" s="20"/>
      <c r="RIF59" s="20"/>
      <c r="RIG59" s="20"/>
      <c r="RIH59" s="20"/>
      <c r="RII59" s="20"/>
      <c r="RIJ59" s="20"/>
      <c r="RIK59" s="20"/>
      <c r="RIL59" s="311"/>
      <c r="RIM59" s="312"/>
      <c r="RIN59" s="312"/>
      <c r="RIO59" s="313"/>
      <c r="RIP59" s="312"/>
      <c r="RIQ59" s="313"/>
      <c r="RIR59" s="313"/>
      <c r="RIS59" s="313"/>
      <c r="RIT59" s="19"/>
      <c r="RIU59" s="20"/>
      <c r="RIV59" s="20"/>
      <c r="RIW59" s="20"/>
      <c r="RIX59" s="20"/>
      <c r="RIY59" s="20"/>
      <c r="RIZ59" s="20"/>
      <c r="RJA59" s="20"/>
      <c r="RJB59" s="311"/>
      <c r="RJC59" s="312"/>
      <c r="RJD59" s="312"/>
      <c r="RJE59" s="313"/>
      <c r="RJF59" s="312"/>
      <c r="RJG59" s="313"/>
      <c r="RJH59" s="313"/>
      <c r="RJI59" s="313"/>
      <c r="RJJ59" s="19"/>
      <c r="RJK59" s="20"/>
      <c r="RJL59" s="20"/>
      <c r="RJM59" s="20"/>
      <c r="RJN59" s="20"/>
      <c r="RJO59" s="20"/>
      <c r="RJP59" s="20"/>
      <c r="RJQ59" s="20"/>
      <c r="RJR59" s="311"/>
      <c r="RJS59" s="312"/>
      <c r="RJT59" s="312"/>
      <c r="RJU59" s="313"/>
      <c r="RJV59" s="312"/>
      <c r="RJW59" s="313"/>
      <c r="RJX59" s="313"/>
      <c r="RJY59" s="313"/>
      <c r="RJZ59" s="19"/>
      <c r="RKA59" s="20"/>
      <c r="RKB59" s="20"/>
      <c r="RKC59" s="20"/>
      <c r="RKD59" s="20"/>
      <c r="RKE59" s="20"/>
      <c r="RKF59" s="20"/>
      <c r="RKG59" s="20"/>
      <c r="RKH59" s="311"/>
      <c r="RKI59" s="312"/>
      <c r="RKJ59" s="312"/>
      <c r="RKK59" s="313"/>
      <c r="RKL59" s="312"/>
      <c r="RKM59" s="313"/>
      <c r="RKN59" s="313"/>
      <c r="RKO59" s="313"/>
      <c r="RKP59" s="19"/>
      <c r="RKQ59" s="20"/>
      <c r="RKR59" s="20"/>
      <c r="RKS59" s="20"/>
      <c r="RKT59" s="20"/>
      <c r="RKU59" s="20"/>
      <c r="RKV59" s="20"/>
      <c r="RKW59" s="20"/>
      <c r="RKX59" s="311"/>
      <c r="RKY59" s="312"/>
      <c r="RKZ59" s="312"/>
      <c r="RLA59" s="313"/>
      <c r="RLB59" s="312"/>
      <c r="RLC59" s="313"/>
      <c r="RLD59" s="313"/>
      <c r="RLE59" s="313"/>
      <c r="RLF59" s="19"/>
      <c r="RLG59" s="20"/>
      <c r="RLH59" s="20"/>
      <c r="RLI59" s="20"/>
      <c r="RLJ59" s="20"/>
      <c r="RLK59" s="20"/>
      <c r="RLL59" s="20"/>
      <c r="RLM59" s="20"/>
      <c r="RLN59" s="311"/>
      <c r="RLO59" s="312"/>
      <c r="RLP59" s="312"/>
      <c r="RLQ59" s="313"/>
      <c r="RLR59" s="312"/>
      <c r="RLS59" s="313"/>
      <c r="RLT59" s="313"/>
      <c r="RLU59" s="313"/>
      <c r="RLV59" s="19"/>
      <c r="RLW59" s="20"/>
      <c r="RLX59" s="20"/>
      <c r="RLY59" s="20"/>
      <c r="RLZ59" s="20"/>
      <c r="RMA59" s="20"/>
      <c r="RMB59" s="20"/>
      <c r="RMC59" s="20"/>
      <c r="RMD59" s="311"/>
      <c r="RME59" s="312"/>
      <c r="RMF59" s="312"/>
      <c r="RMG59" s="313"/>
      <c r="RMH59" s="312"/>
      <c r="RMI59" s="313"/>
      <c r="RMJ59" s="313"/>
      <c r="RMK59" s="313"/>
      <c r="RML59" s="19"/>
      <c r="RMM59" s="20"/>
      <c r="RMN59" s="20"/>
      <c r="RMO59" s="20"/>
      <c r="RMP59" s="20"/>
      <c r="RMQ59" s="20"/>
      <c r="RMR59" s="20"/>
      <c r="RMS59" s="20"/>
      <c r="RMT59" s="311"/>
      <c r="RMU59" s="312"/>
      <c r="RMV59" s="312"/>
      <c r="RMW59" s="313"/>
      <c r="RMX59" s="312"/>
      <c r="RMY59" s="313"/>
      <c r="RMZ59" s="313"/>
      <c r="RNA59" s="313"/>
      <c r="RNB59" s="19"/>
      <c r="RNC59" s="20"/>
      <c r="RND59" s="20"/>
      <c r="RNE59" s="20"/>
      <c r="RNF59" s="20"/>
      <c r="RNG59" s="20"/>
      <c r="RNH59" s="20"/>
      <c r="RNI59" s="20"/>
      <c r="RNJ59" s="311"/>
      <c r="RNK59" s="312"/>
      <c r="RNL59" s="312"/>
      <c r="RNM59" s="313"/>
      <c r="RNN59" s="312"/>
      <c r="RNO59" s="313"/>
      <c r="RNP59" s="313"/>
      <c r="RNQ59" s="313"/>
      <c r="RNR59" s="19"/>
      <c r="RNS59" s="20"/>
      <c r="RNT59" s="20"/>
      <c r="RNU59" s="20"/>
      <c r="RNV59" s="20"/>
      <c r="RNW59" s="20"/>
      <c r="RNX59" s="20"/>
      <c r="RNY59" s="20"/>
      <c r="RNZ59" s="311"/>
      <c r="ROA59" s="312"/>
      <c r="ROB59" s="312"/>
      <c r="ROC59" s="313"/>
      <c r="ROD59" s="312"/>
      <c r="ROE59" s="313"/>
      <c r="ROF59" s="313"/>
      <c r="ROG59" s="313"/>
      <c r="ROH59" s="19"/>
      <c r="ROI59" s="20"/>
      <c r="ROJ59" s="20"/>
      <c r="ROK59" s="20"/>
      <c r="ROL59" s="20"/>
      <c r="ROM59" s="20"/>
      <c r="RON59" s="20"/>
      <c r="ROO59" s="20"/>
      <c r="ROP59" s="311"/>
      <c r="ROQ59" s="312"/>
      <c r="ROR59" s="312"/>
      <c r="ROS59" s="313"/>
      <c r="ROT59" s="312"/>
      <c r="ROU59" s="313"/>
      <c r="ROV59" s="313"/>
      <c r="ROW59" s="313"/>
      <c r="ROX59" s="19"/>
      <c r="ROY59" s="20"/>
      <c r="ROZ59" s="20"/>
      <c r="RPA59" s="20"/>
      <c r="RPB59" s="20"/>
      <c r="RPC59" s="20"/>
      <c r="RPD59" s="20"/>
      <c r="RPE59" s="20"/>
      <c r="RPF59" s="311"/>
      <c r="RPG59" s="312"/>
      <c r="RPH59" s="312"/>
      <c r="RPI59" s="313"/>
      <c r="RPJ59" s="312"/>
      <c r="RPK59" s="313"/>
      <c r="RPL59" s="313"/>
      <c r="RPM59" s="313"/>
      <c r="RPN59" s="19"/>
      <c r="RPO59" s="20"/>
      <c r="RPP59" s="20"/>
      <c r="RPQ59" s="20"/>
      <c r="RPR59" s="20"/>
      <c r="RPS59" s="20"/>
      <c r="RPT59" s="20"/>
      <c r="RPU59" s="20"/>
      <c r="RPV59" s="311"/>
      <c r="RPW59" s="312"/>
      <c r="RPX59" s="312"/>
      <c r="RPY59" s="313"/>
      <c r="RPZ59" s="312"/>
      <c r="RQA59" s="313"/>
      <c r="RQB59" s="313"/>
      <c r="RQC59" s="313"/>
      <c r="RQD59" s="19"/>
      <c r="RQE59" s="20"/>
      <c r="RQF59" s="20"/>
      <c r="RQG59" s="20"/>
      <c r="RQH59" s="20"/>
      <c r="RQI59" s="20"/>
      <c r="RQJ59" s="20"/>
      <c r="RQK59" s="20"/>
      <c r="RQL59" s="311"/>
      <c r="RQM59" s="312"/>
      <c r="RQN59" s="312"/>
      <c r="RQO59" s="313"/>
      <c r="RQP59" s="312"/>
      <c r="RQQ59" s="313"/>
      <c r="RQR59" s="313"/>
      <c r="RQS59" s="313"/>
      <c r="RQT59" s="19"/>
      <c r="RQU59" s="20"/>
      <c r="RQV59" s="20"/>
      <c r="RQW59" s="20"/>
      <c r="RQX59" s="20"/>
      <c r="RQY59" s="20"/>
      <c r="RQZ59" s="20"/>
      <c r="RRA59" s="20"/>
      <c r="RRB59" s="311"/>
      <c r="RRC59" s="312"/>
      <c r="RRD59" s="312"/>
      <c r="RRE59" s="313"/>
      <c r="RRF59" s="312"/>
      <c r="RRG59" s="313"/>
      <c r="RRH59" s="313"/>
      <c r="RRI59" s="313"/>
      <c r="RRJ59" s="19"/>
      <c r="RRK59" s="20"/>
      <c r="RRL59" s="20"/>
      <c r="RRM59" s="20"/>
      <c r="RRN59" s="20"/>
      <c r="RRO59" s="20"/>
      <c r="RRP59" s="20"/>
      <c r="RRQ59" s="20"/>
      <c r="RRR59" s="311"/>
      <c r="RRS59" s="312"/>
      <c r="RRT59" s="312"/>
      <c r="RRU59" s="313"/>
      <c r="RRV59" s="312"/>
      <c r="RRW59" s="313"/>
      <c r="RRX59" s="313"/>
      <c r="RRY59" s="313"/>
      <c r="RRZ59" s="19"/>
      <c r="RSA59" s="20"/>
      <c r="RSB59" s="20"/>
      <c r="RSC59" s="20"/>
      <c r="RSD59" s="20"/>
      <c r="RSE59" s="20"/>
      <c r="RSF59" s="20"/>
      <c r="RSG59" s="20"/>
      <c r="RSH59" s="311"/>
      <c r="RSI59" s="312"/>
      <c r="RSJ59" s="312"/>
      <c r="RSK59" s="313"/>
      <c r="RSL59" s="312"/>
      <c r="RSM59" s="313"/>
      <c r="RSN59" s="313"/>
      <c r="RSO59" s="313"/>
      <c r="RSP59" s="19"/>
      <c r="RSQ59" s="20"/>
      <c r="RSR59" s="20"/>
      <c r="RSS59" s="20"/>
      <c r="RST59" s="20"/>
      <c r="RSU59" s="20"/>
      <c r="RSV59" s="20"/>
      <c r="RSW59" s="20"/>
      <c r="RSX59" s="311"/>
      <c r="RSY59" s="312"/>
      <c r="RSZ59" s="312"/>
      <c r="RTA59" s="313"/>
      <c r="RTB59" s="312"/>
      <c r="RTC59" s="313"/>
      <c r="RTD59" s="313"/>
      <c r="RTE59" s="313"/>
      <c r="RTF59" s="19"/>
      <c r="RTG59" s="20"/>
      <c r="RTH59" s="20"/>
      <c r="RTI59" s="20"/>
      <c r="RTJ59" s="20"/>
      <c r="RTK59" s="20"/>
      <c r="RTL59" s="20"/>
      <c r="RTM59" s="20"/>
      <c r="RTN59" s="311"/>
      <c r="RTO59" s="312"/>
      <c r="RTP59" s="312"/>
      <c r="RTQ59" s="313"/>
      <c r="RTR59" s="312"/>
      <c r="RTS59" s="313"/>
      <c r="RTT59" s="313"/>
      <c r="RTU59" s="313"/>
      <c r="RTV59" s="19"/>
      <c r="RTW59" s="20"/>
      <c r="RTX59" s="20"/>
      <c r="RTY59" s="20"/>
      <c r="RTZ59" s="20"/>
      <c r="RUA59" s="20"/>
      <c r="RUB59" s="20"/>
      <c r="RUC59" s="20"/>
      <c r="RUD59" s="311"/>
      <c r="RUE59" s="312"/>
      <c r="RUF59" s="312"/>
      <c r="RUG59" s="313"/>
      <c r="RUH59" s="312"/>
      <c r="RUI59" s="313"/>
      <c r="RUJ59" s="313"/>
      <c r="RUK59" s="313"/>
      <c r="RUL59" s="19"/>
      <c r="RUM59" s="20"/>
      <c r="RUN59" s="20"/>
      <c r="RUO59" s="20"/>
      <c r="RUP59" s="20"/>
      <c r="RUQ59" s="20"/>
      <c r="RUR59" s="20"/>
      <c r="RUS59" s="20"/>
      <c r="RUT59" s="311"/>
      <c r="RUU59" s="312"/>
      <c r="RUV59" s="312"/>
      <c r="RUW59" s="313"/>
      <c r="RUX59" s="312"/>
      <c r="RUY59" s="313"/>
      <c r="RUZ59" s="313"/>
      <c r="RVA59" s="313"/>
      <c r="RVB59" s="19"/>
      <c r="RVC59" s="20"/>
      <c r="RVD59" s="20"/>
      <c r="RVE59" s="20"/>
      <c r="RVF59" s="20"/>
      <c r="RVG59" s="20"/>
      <c r="RVH59" s="20"/>
      <c r="RVI59" s="20"/>
      <c r="RVJ59" s="311"/>
      <c r="RVK59" s="312"/>
      <c r="RVL59" s="312"/>
      <c r="RVM59" s="313"/>
      <c r="RVN59" s="312"/>
      <c r="RVO59" s="313"/>
      <c r="RVP59" s="313"/>
      <c r="RVQ59" s="313"/>
      <c r="RVR59" s="19"/>
      <c r="RVS59" s="20"/>
      <c r="RVT59" s="20"/>
      <c r="RVU59" s="20"/>
      <c r="RVV59" s="20"/>
      <c r="RVW59" s="20"/>
      <c r="RVX59" s="20"/>
      <c r="RVY59" s="20"/>
      <c r="RVZ59" s="311"/>
      <c r="RWA59" s="312"/>
      <c r="RWB59" s="312"/>
      <c r="RWC59" s="313"/>
      <c r="RWD59" s="312"/>
      <c r="RWE59" s="313"/>
      <c r="RWF59" s="313"/>
      <c r="RWG59" s="313"/>
      <c r="RWH59" s="19"/>
      <c r="RWI59" s="20"/>
      <c r="RWJ59" s="20"/>
      <c r="RWK59" s="20"/>
      <c r="RWL59" s="20"/>
      <c r="RWM59" s="20"/>
      <c r="RWN59" s="20"/>
      <c r="RWO59" s="20"/>
      <c r="RWP59" s="311"/>
      <c r="RWQ59" s="312"/>
      <c r="RWR59" s="312"/>
      <c r="RWS59" s="313"/>
      <c r="RWT59" s="312"/>
      <c r="RWU59" s="313"/>
      <c r="RWV59" s="313"/>
      <c r="RWW59" s="313"/>
      <c r="RWX59" s="19"/>
      <c r="RWY59" s="20"/>
      <c r="RWZ59" s="20"/>
      <c r="RXA59" s="20"/>
      <c r="RXB59" s="20"/>
      <c r="RXC59" s="20"/>
      <c r="RXD59" s="20"/>
      <c r="RXE59" s="20"/>
      <c r="RXF59" s="311"/>
      <c r="RXG59" s="312"/>
      <c r="RXH59" s="312"/>
      <c r="RXI59" s="313"/>
      <c r="RXJ59" s="312"/>
      <c r="RXK59" s="313"/>
      <c r="RXL59" s="313"/>
      <c r="RXM59" s="313"/>
      <c r="RXN59" s="19"/>
      <c r="RXO59" s="20"/>
      <c r="RXP59" s="20"/>
      <c r="RXQ59" s="20"/>
      <c r="RXR59" s="20"/>
      <c r="RXS59" s="20"/>
      <c r="RXT59" s="20"/>
      <c r="RXU59" s="20"/>
      <c r="RXV59" s="311"/>
      <c r="RXW59" s="312"/>
      <c r="RXX59" s="312"/>
      <c r="RXY59" s="313"/>
      <c r="RXZ59" s="312"/>
      <c r="RYA59" s="313"/>
      <c r="RYB59" s="313"/>
      <c r="RYC59" s="313"/>
      <c r="RYD59" s="19"/>
      <c r="RYE59" s="20"/>
      <c r="RYF59" s="20"/>
      <c r="RYG59" s="20"/>
      <c r="RYH59" s="20"/>
      <c r="RYI59" s="20"/>
      <c r="RYJ59" s="20"/>
      <c r="RYK59" s="20"/>
      <c r="RYL59" s="311"/>
      <c r="RYM59" s="312"/>
      <c r="RYN59" s="312"/>
      <c r="RYO59" s="313"/>
      <c r="RYP59" s="312"/>
      <c r="RYQ59" s="313"/>
      <c r="RYR59" s="313"/>
      <c r="RYS59" s="313"/>
      <c r="RYT59" s="19"/>
      <c r="RYU59" s="20"/>
      <c r="RYV59" s="20"/>
      <c r="RYW59" s="20"/>
      <c r="RYX59" s="20"/>
      <c r="RYY59" s="20"/>
      <c r="RYZ59" s="20"/>
      <c r="RZA59" s="20"/>
      <c r="RZB59" s="311"/>
      <c r="RZC59" s="312"/>
      <c r="RZD59" s="312"/>
      <c r="RZE59" s="313"/>
      <c r="RZF59" s="312"/>
      <c r="RZG59" s="313"/>
      <c r="RZH59" s="313"/>
      <c r="RZI59" s="313"/>
      <c r="RZJ59" s="19"/>
      <c r="RZK59" s="20"/>
      <c r="RZL59" s="20"/>
      <c r="RZM59" s="20"/>
      <c r="RZN59" s="20"/>
      <c r="RZO59" s="20"/>
      <c r="RZP59" s="20"/>
      <c r="RZQ59" s="20"/>
      <c r="RZR59" s="311"/>
      <c r="RZS59" s="312"/>
      <c r="RZT59" s="312"/>
      <c r="RZU59" s="313"/>
      <c r="RZV59" s="312"/>
      <c r="RZW59" s="313"/>
      <c r="RZX59" s="313"/>
      <c r="RZY59" s="313"/>
      <c r="RZZ59" s="19"/>
      <c r="SAA59" s="20"/>
      <c r="SAB59" s="20"/>
      <c r="SAC59" s="20"/>
      <c r="SAD59" s="20"/>
      <c r="SAE59" s="20"/>
      <c r="SAF59" s="20"/>
      <c r="SAG59" s="20"/>
      <c r="SAH59" s="311"/>
      <c r="SAI59" s="312"/>
      <c r="SAJ59" s="312"/>
      <c r="SAK59" s="313"/>
      <c r="SAL59" s="312"/>
      <c r="SAM59" s="313"/>
      <c r="SAN59" s="313"/>
      <c r="SAO59" s="313"/>
      <c r="SAP59" s="19"/>
      <c r="SAQ59" s="20"/>
      <c r="SAR59" s="20"/>
      <c r="SAS59" s="20"/>
      <c r="SAT59" s="20"/>
      <c r="SAU59" s="20"/>
      <c r="SAV59" s="20"/>
      <c r="SAW59" s="20"/>
      <c r="SAX59" s="311"/>
      <c r="SAY59" s="312"/>
      <c r="SAZ59" s="312"/>
      <c r="SBA59" s="313"/>
      <c r="SBB59" s="312"/>
      <c r="SBC59" s="313"/>
      <c r="SBD59" s="313"/>
      <c r="SBE59" s="313"/>
      <c r="SBF59" s="19"/>
      <c r="SBG59" s="20"/>
      <c r="SBH59" s="20"/>
      <c r="SBI59" s="20"/>
      <c r="SBJ59" s="20"/>
      <c r="SBK59" s="20"/>
      <c r="SBL59" s="20"/>
      <c r="SBM59" s="20"/>
      <c r="SBN59" s="311"/>
      <c r="SBO59" s="312"/>
      <c r="SBP59" s="312"/>
      <c r="SBQ59" s="313"/>
      <c r="SBR59" s="312"/>
      <c r="SBS59" s="313"/>
      <c r="SBT59" s="313"/>
      <c r="SBU59" s="313"/>
      <c r="SBV59" s="19"/>
      <c r="SBW59" s="20"/>
      <c r="SBX59" s="20"/>
      <c r="SBY59" s="20"/>
      <c r="SBZ59" s="20"/>
      <c r="SCA59" s="20"/>
      <c r="SCB59" s="20"/>
      <c r="SCC59" s="20"/>
      <c r="SCD59" s="311"/>
      <c r="SCE59" s="312"/>
      <c r="SCF59" s="312"/>
      <c r="SCG59" s="313"/>
      <c r="SCH59" s="312"/>
      <c r="SCI59" s="313"/>
      <c r="SCJ59" s="313"/>
      <c r="SCK59" s="313"/>
      <c r="SCL59" s="19"/>
      <c r="SCM59" s="20"/>
      <c r="SCN59" s="20"/>
      <c r="SCO59" s="20"/>
      <c r="SCP59" s="20"/>
      <c r="SCQ59" s="20"/>
      <c r="SCR59" s="20"/>
      <c r="SCS59" s="20"/>
      <c r="SCT59" s="311"/>
      <c r="SCU59" s="312"/>
      <c r="SCV59" s="312"/>
      <c r="SCW59" s="313"/>
      <c r="SCX59" s="312"/>
      <c r="SCY59" s="313"/>
      <c r="SCZ59" s="313"/>
      <c r="SDA59" s="313"/>
      <c r="SDB59" s="19"/>
      <c r="SDC59" s="20"/>
      <c r="SDD59" s="20"/>
      <c r="SDE59" s="20"/>
      <c r="SDF59" s="20"/>
      <c r="SDG59" s="20"/>
      <c r="SDH59" s="20"/>
      <c r="SDI59" s="20"/>
      <c r="SDJ59" s="311"/>
      <c r="SDK59" s="312"/>
      <c r="SDL59" s="312"/>
      <c r="SDM59" s="313"/>
      <c r="SDN59" s="312"/>
      <c r="SDO59" s="313"/>
      <c r="SDP59" s="313"/>
      <c r="SDQ59" s="313"/>
      <c r="SDR59" s="19"/>
      <c r="SDS59" s="20"/>
      <c r="SDT59" s="20"/>
      <c r="SDU59" s="20"/>
      <c r="SDV59" s="20"/>
      <c r="SDW59" s="20"/>
      <c r="SDX59" s="20"/>
      <c r="SDY59" s="20"/>
      <c r="SDZ59" s="311"/>
      <c r="SEA59" s="312"/>
      <c r="SEB59" s="312"/>
      <c r="SEC59" s="313"/>
      <c r="SED59" s="312"/>
      <c r="SEE59" s="313"/>
      <c r="SEF59" s="313"/>
      <c r="SEG59" s="313"/>
      <c r="SEH59" s="19"/>
      <c r="SEI59" s="20"/>
      <c r="SEJ59" s="20"/>
      <c r="SEK59" s="20"/>
      <c r="SEL59" s="20"/>
      <c r="SEM59" s="20"/>
      <c r="SEN59" s="20"/>
      <c r="SEO59" s="20"/>
      <c r="SEP59" s="311"/>
      <c r="SEQ59" s="312"/>
      <c r="SER59" s="312"/>
      <c r="SES59" s="313"/>
      <c r="SET59" s="312"/>
      <c r="SEU59" s="313"/>
      <c r="SEV59" s="313"/>
      <c r="SEW59" s="313"/>
      <c r="SEX59" s="19"/>
      <c r="SEY59" s="20"/>
      <c r="SEZ59" s="20"/>
      <c r="SFA59" s="20"/>
      <c r="SFB59" s="20"/>
      <c r="SFC59" s="20"/>
      <c r="SFD59" s="20"/>
      <c r="SFE59" s="20"/>
      <c r="SFF59" s="311"/>
      <c r="SFG59" s="312"/>
      <c r="SFH59" s="312"/>
      <c r="SFI59" s="313"/>
      <c r="SFJ59" s="312"/>
      <c r="SFK59" s="313"/>
      <c r="SFL59" s="313"/>
      <c r="SFM59" s="313"/>
      <c r="SFN59" s="19"/>
      <c r="SFO59" s="20"/>
      <c r="SFP59" s="20"/>
      <c r="SFQ59" s="20"/>
      <c r="SFR59" s="20"/>
      <c r="SFS59" s="20"/>
      <c r="SFT59" s="20"/>
      <c r="SFU59" s="20"/>
      <c r="SFV59" s="311"/>
      <c r="SFW59" s="312"/>
      <c r="SFX59" s="312"/>
      <c r="SFY59" s="313"/>
      <c r="SFZ59" s="312"/>
      <c r="SGA59" s="313"/>
      <c r="SGB59" s="313"/>
      <c r="SGC59" s="313"/>
      <c r="SGD59" s="19"/>
      <c r="SGE59" s="20"/>
      <c r="SGF59" s="20"/>
      <c r="SGG59" s="20"/>
      <c r="SGH59" s="20"/>
      <c r="SGI59" s="20"/>
      <c r="SGJ59" s="20"/>
      <c r="SGK59" s="20"/>
      <c r="SGL59" s="311"/>
      <c r="SGM59" s="312"/>
      <c r="SGN59" s="312"/>
      <c r="SGO59" s="313"/>
      <c r="SGP59" s="312"/>
      <c r="SGQ59" s="313"/>
      <c r="SGR59" s="313"/>
      <c r="SGS59" s="313"/>
      <c r="SGT59" s="19"/>
      <c r="SGU59" s="20"/>
      <c r="SGV59" s="20"/>
      <c r="SGW59" s="20"/>
      <c r="SGX59" s="20"/>
      <c r="SGY59" s="20"/>
      <c r="SGZ59" s="20"/>
      <c r="SHA59" s="20"/>
      <c r="SHB59" s="311"/>
      <c r="SHC59" s="312"/>
      <c r="SHD59" s="312"/>
      <c r="SHE59" s="313"/>
      <c r="SHF59" s="312"/>
      <c r="SHG59" s="313"/>
      <c r="SHH59" s="313"/>
      <c r="SHI59" s="313"/>
      <c r="SHJ59" s="19"/>
      <c r="SHK59" s="20"/>
      <c r="SHL59" s="20"/>
      <c r="SHM59" s="20"/>
      <c r="SHN59" s="20"/>
      <c r="SHO59" s="20"/>
      <c r="SHP59" s="20"/>
      <c r="SHQ59" s="20"/>
      <c r="SHR59" s="311"/>
      <c r="SHS59" s="312"/>
      <c r="SHT59" s="312"/>
      <c r="SHU59" s="313"/>
      <c r="SHV59" s="312"/>
      <c r="SHW59" s="313"/>
      <c r="SHX59" s="313"/>
      <c r="SHY59" s="313"/>
      <c r="SHZ59" s="19"/>
      <c r="SIA59" s="20"/>
      <c r="SIB59" s="20"/>
      <c r="SIC59" s="20"/>
      <c r="SID59" s="20"/>
      <c r="SIE59" s="20"/>
      <c r="SIF59" s="20"/>
      <c r="SIG59" s="20"/>
      <c r="SIH59" s="311"/>
      <c r="SII59" s="312"/>
      <c r="SIJ59" s="312"/>
      <c r="SIK59" s="313"/>
      <c r="SIL59" s="312"/>
      <c r="SIM59" s="313"/>
      <c r="SIN59" s="313"/>
      <c r="SIO59" s="313"/>
      <c r="SIP59" s="19"/>
      <c r="SIQ59" s="20"/>
      <c r="SIR59" s="20"/>
      <c r="SIS59" s="20"/>
      <c r="SIT59" s="20"/>
      <c r="SIU59" s="20"/>
      <c r="SIV59" s="20"/>
      <c r="SIW59" s="20"/>
      <c r="SIX59" s="311"/>
      <c r="SIY59" s="312"/>
      <c r="SIZ59" s="312"/>
      <c r="SJA59" s="313"/>
      <c r="SJB59" s="312"/>
      <c r="SJC59" s="313"/>
      <c r="SJD59" s="313"/>
      <c r="SJE59" s="313"/>
      <c r="SJF59" s="19"/>
      <c r="SJG59" s="20"/>
      <c r="SJH59" s="20"/>
      <c r="SJI59" s="20"/>
      <c r="SJJ59" s="20"/>
      <c r="SJK59" s="20"/>
      <c r="SJL59" s="20"/>
      <c r="SJM59" s="20"/>
      <c r="SJN59" s="311"/>
      <c r="SJO59" s="312"/>
      <c r="SJP59" s="312"/>
      <c r="SJQ59" s="313"/>
      <c r="SJR59" s="312"/>
      <c r="SJS59" s="313"/>
      <c r="SJT59" s="313"/>
      <c r="SJU59" s="313"/>
      <c r="SJV59" s="19"/>
      <c r="SJW59" s="20"/>
      <c r="SJX59" s="20"/>
      <c r="SJY59" s="20"/>
      <c r="SJZ59" s="20"/>
      <c r="SKA59" s="20"/>
      <c r="SKB59" s="20"/>
      <c r="SKC59" s="20"/>
      <c r="SKD59" s="311"/>
      <c r="SKE59" s="312"/>
      <c r="SKF59" s="312"/>
      <c r="SKG59" s="313"/>
      <c r="SKH59" s="312"/>
      <c r="SKI59" s="313"/>
      <c r="SKJ59" s="313"/>
      <c r="SKK59" s="313"/>
      <c r="SKL59" s="19"/>
      <c r="SKM59" s="20"/>
      <c r="SKN59" s="20"/>
      <c r="SKO59" s="20"/>
      <c r="SKP59" s="20"/>
      <c r="SKQ59" s="20"/>
      <c r="SKR59" s="20"/>
      <c r="SKS59" s="20"/>
      <c r="SKT59" s="311"/>
      <c r="SKU59" s="312"/>
      <c r="SKV59" s="312"/>
      <c r="SKW59" s="313"/>
      <c r="SKX59" s="312"/>
      <c r="SKY59" s="313"/>
      <c r="SKZ59" s="313"/>
      <c r="SLA59" s="313"/>
      <c r="SLB59" s="19"/>
      <c r="SLC59" s="20"/>
      <c r="SLD59" s="20"/>
      <c r="SLE59" s="20"/>
      <c r="SLF59" s="20"/>
      <c r="SLG59" s="20"/>
      <c r="SLH59" s="20"/>
      <c r="SLI59" s="20"/>
      <c r="SLJ59" s="311"/>
      <c r="SLK59" s="312"/>
      <c r="SLL59" s="312"/>
      <c r="SLM59" s="313"/>
      <c r="SLN59" s="312"/>
      <c r="SLO59" s="313"/>
      <c r="SLP59" s="313"/>
      <c r="SLQ59" s="313"/>
      <c r="SLR59" s="19"/>
      <c r="SLS59" s="20"/>
      <c r="SLT59" s="20"/>
      <c r="SLU59" s="20"/>
      <c r="SLV59" s="20"/>
      <c r="SLW59" s="20"/>
      <c r="SLX59" s="20"/>
      <c r="SLY59" s="20"/>
      <c r="SLZ59" s="311"/>
      <c r="SMA59" s="312"/>
      <c r="SMB59" s="312"/>
      <c r="SMC59" s="313"/>
      <c r="SMD59" s="312"/>
      <c r="SME59" s="313"/>
      <c r="SMF59" s="313"/>
      <c r="SMG59" s="313"/>
      <c r="SMH59" s="19"/>
      <c r="SMI59" s="20"/>
      <c r="SMJ59" s="20"/>
      <c r="SMK59" s="20"/>
      <c r="SML59" s="20"/>
      <c r="SMM59" s="20"/>
      <c r="SMN59" s="20"/>
      <c r="SMO59" s="20"/>
      <c r="SMP59" s="311"/>
      <c r="SMQ59" s="312"/>
      <c r="SMR59" s="312"/>
      <c r="SMS59" s="313"/>
      <c r="SMT59" s="312"/>
      <c r="SMU59" s="313"/>
      <c r="SMV59" s="313"/>
      <c r="SMW59" s="313"/>
      <c r="SMX59" s="19"/>
      <c r="SMY59" s="20"/>
      <c r="SMZ59" s="20"/>
      <c r="SNA59" s="20"/>
      <c r="SNB59" s="20"/>
      <c r="SNC59" s="20"/>
      <c r="SND59" s="20"/>
      <c r="SNE59" s="20"/>
      <c r="SNF59" s="311"/>
      <c r="SNG59" s="312"/>
      <c r="SNH59" s="312"/>
      <c r="SNI59" s="313"/>
      <c r="SNJ59" s="312"/>
      <c r="SNK59" s="313"/>
      <c r="SNL59" s="313"/>
      <c r="SNM59" s="313"/>
      <c r="SNN59" s="19"/>
      <c r="SNO59" s="20"/>
      <c r="SNP59" s="20"/>
      <c r="SNQ59" s="20"/>
      <c r="SNR59" s="20"/>
      <c r="SNS59" s="20"/>
      <c r="SNT59" s="20"/>
      <c r="SNU59" s="20"/>
      <c r="SNV59" s="311"/>
      <c r="SNW59" s="312"/>
      <c r="SNX59" s="312"/>
      <c r="SNY59" s="313"/>
      <c r="SNZ59" s="312"/>
      <c r="SOA59" s="313"/>
      <c r="SOB59" s="313"/>
      <c r="SOC59" s="313"/>
      <c r="SOD59" s="19"/>
      <c r="SOE59" s="20"/>
      <c r="SOF59" s="20"/>
      <c r="SOG59" s="20"/>
      <c r="SOH59" s="20"/>
      <c r="SOI59" s="20"/>
      <c r="SOJ59" s="20"/>
      <c r="SOK59" s="20"/>
      <c r="SOL59" s="311"/>
      <c r="SOM59" s="312"/>
      <c r="SON59" s="312"/>
      <c r="SOO59" s="313"/>
      <c r="SOP59" s="312"/>
      <c r="SOQ59" s="313"/>
      <c r="SOR59" s="313"/>
      <c r="SOS59" s="313"/>
      <c r="SOT59" s="19"/>
      <c r="SOU59" s="20"/>
      <c r="SOV59" s="20"/>
      <c r="SOW59" s="20"/>
      <c r="SOX59" s="20"/>
      <c r="SOY59" s="20"/>
      <c r="SOZ59" s="20"/>
      <c r="SPA59" s="20"/>
      <c r="SPB59" s="311"/>
      <c r="SPC59" s="312"/>
      <c r="SPD59" s="312"/>
      <c r="SPE59" s="313"/>
      <c r="SPF59" s="312"/>
      <c r="SPG59" s="313"/>
      <c r="SPH59" s="313"/>
      <c r="SPI59" s="313"/>
      <c r="SPJ59" s="19"/>
      <c r="SPK59" s="20"/>
      <c r="SPL59" s="20"/>
      <c r="SPM59" s="20"/>
      <c r="SPN59" s="20"/>
      <c r="SPO59" s="20"/>
      <c r="SPP59" s="20"/>
      <c r="SPQ59" s="20"/>
      <c r="SPR59" s="311"/>
      <c r="SPS59" s="312"/>
      <c r="SPT59" s="312"/>
      <c r="SPU59" s="313"/>
      <c r="SPV59" s="312"/>
      <c r="SPW59" s="313"/>
      <c r="SPX59" s="313"/>
      <c r="SPY59" s="313"/>
      <c r="SPZ59" s="19"/>
      <c r="SQA59" s="20"/>
      <c r="SQB59" s="20"/>
      <c r="SQC59" s="20"/>
      <c r="SQD59" s="20"/>
      <c r="SQE59" s="20"/>
      <c r="SQF59" s="20"/>
      <c r="SQG59" s="20"/>
      <c r="SQH59" s="311"/>
      <c r="SQI59" s="312"/>
      <c r="SQJ59" s="312"/>
      <c r="SQK59" s="313"/>
      <c r="SQL59" s="312"/>
      <c r="SQM59" s="313"/>
      <c r="SQN59" s="313"/>
      <c r="SQO59" s="313"/>
      <c r="SQP59" s="19"/>
      <c r="SQQ59" s="20"/>
      <c r="SQR59" s="20"/>
      <c r="SQS59" s="20"/>
      <c r="SQT59" s="20"/>
      <c r="SQU59" s="20"/>
      <c r="SQV59" s="20"/>
      <c r="SQW59" s="20"/>
      <c r="SQX59" s="311"/>
      <c r="SQY59" s="312"/>
      <c r="SQZ59" s="312"/>
      <c r="SRA59" s="313"/>
      <c r="SRB59" s="312"/>
      <c r="SRC59" s="313"/>
      <c r="SRD59" s="313"/>
      <c r="SRE59" s="313"/>
      <c r="SRF59" s="19"/>
      <c r="SRG59" s="20"/>
      <c r="SRH59" s="20"/>
      <c r="SRI59" s="20"/>
      <c r="SRJ59" s="20"/>
      <c r="SRK59" s="20"/>
      <c r="SRL59" s="20"/>
      <c r="SRM59" s="20"/>
      <c r="SRN59" s="311"/>
      <c r="SRO59" s="312"/>
      <c r="SRP59" s="312"/>
      <c r="SRQ59" s="313"/>
      <c r="SRR59" s="312"/>
      <c r="SRS59" s="313"/>
      <c r="SRT59" s="313"/>
      <c r="SRU59" s="313"/>
      <c r="SRV59" s="19"/>
      <c r="SRW59" s="20"/>
      <c r="SRX59" s="20"/>
      <c r="SRY59" s="20"/>
      <c r="SRZ59" s="20"/>
      <c r="SSA59" s="20"/>
      <c r="SSB59" s="20"/>
      <c r="SSC59" s="20"/>
      <c r="SSD59" s="311"/>
      <c r="SSE59" s="312"/>
      <c r="SSF59" s="312"/>
      <c r="SSG59" s="313"/>
      <c r="SSH59" s="312"/>
      <c r="SSI59" s="313"/>
      <c r="SSJ59" s="313"/>
      <c r="SSK59" s="313"/>
      <c r="SSL59" s="19"/>
      <c r="SSM59" s="20"/>
      <c r="SSN59" s="20"/>
      <c r="SSO59" s="20"/>
      <c r="SSP59" s="20"/>
      <c r="SSQ59" s="20"/>
      <c r="SSR59" s="20"/>
      <c r="SSS59" s="20"/>
      <c r="SST59" s="311"/>
      <c r="SSU59" s="312"/>
      <c r="SSV59" s="312"/>
      <c r="SSW59" s="313"/>
      <c r="SSX59" s="312"/>
      <c r="SSY59" s="313"/>
      <c r="SSZ59" s="313"/>
      <c r="STA59" s="313"/>
      <c r="STB59" s="19"/>
      <c r="STC59" s="20"/>
      <c r="STD59" s="20"/>
      <c r="STE59" s="20"/>
      <c r="STF59" s="20"/>
      <c r="STG59" s="20"/>
      <c r="STH59" s="20"/>
      <c r="STI59" s="20"/>
      <c r="STJ59" s="311"/>
      <c r="STK59" s="312"/>
      <c r="STL59" s="312"/>
      <c r="STM59" s="313"/>
      <c r="STN59" s="312"/>
      <c r="STO59" s="313"/>
      <c r="STP59" s="313"/>
      <c r="STQ59" s="313"/>
      <c r="STR59" s="19"/>
      <c r="STS59" s="20"/>
      <c r="STT59" s="20"/>
      <c r="STU59" s="20"/>
      <c r="STV59" s="20"/>
      <c r="STW59" s="20"/>
      <c r="STX59" s="20"/>
      <c r="STY59" s="20"/>
      <c r="STZ59" s="311"/>
      <c r="SUA59" s="312"/>
      <c r="SUB59" s="312"/>
      <c r="SUC59" s="313"/>
      <c r="SUD59" s="312"/>
      <c r="SUE59" s="313"/>
      <c r="SUF59" s="313"/>
      <c r="SUG59" s="313"/>
      <c r="SUH59" s="19"/>
      <c r="SUI59" s="20"/>
      <c r="SUJ59" s="20"/>
      <c r="SUK59" s="20"/>
      <c r="SUL59" s="20"/>
      <c r="SUM59" s="20"/>
      <c r="SUN59" s="20"/>
      <c r="SUO59" s="20"/>
      <c r="SUP59" s="311"/>
      <c r="SUQ59" s="312"/>
      <c r="SUR59" s="312"/>
      <c r="SUS59" s="313"/>
      <c r="SUT59" s="312"/>
      <c r="SUU59" s="313"/>
      <c r="SUV59" s="313"/>
      <c r="SUW59" s="313"/>
      <c r="SUX59" s="19"/>
      <c r="SUY59" s="20"/>
      <c r="SUZ59" s="20"/>
      <c r="SVA59" s="20"/>
      <c r="SVB59" s="20"/>
      <c r="SVC59" s="20"/>
      <c r="SVD59" s="20"/>
      <c r="SVE59" s="20"/>
      <c r="SVF59" s="311"/>
      <c r="SVG59" s="312"/>
      <c r="SVH59" s="312"/>
      <c r="SVI59" s="313"/>
      <c r="SVJ59" s="312"/>
      <c r="SVK59" s="313"/>
      <c r="SVL59" s="313"/>
      <c r="SVM59" s="313"/>
      <c r="SVN59" s="19"/>
      <c r="SVO59" s="20"/>
      <c r="SVP59" s="20"/>
      <c r="SVQ59" s="20"/>
      <c r="SVR59" s="20"/>
      <c r="SVS59" s="20"/>
      <c r="SVT59" s="20"/>
      <c r="SVU59" s="20"/>
      <c r="SVV59" s="311"/>
      <c r="SVW59" s="312"/>
      <c r="SVX59" s="312"/>
      <c r="SVY59" s="313"/>
      <c r="SVZ59" s="312"/>
      <c r="SWA59" s="313"/>
      <c r="SWB59" s="313"/>
      <c r="SWC59" s="313"/>
      <c r="SWD59" s="19"/>
      <c r="SWE59" s="20"/>
      <c r="SWF59" s="20"/>
      <c r="SWG59" s="20"/>
      <c r="SWH59" s="20"/>
      <c r="SWI59" s="20"/>
      <c r="SWJ59" s="20"/>
      <c r="SWK59" s="20"/>
      <c r="SWL59" s="311"/>
      <c r="SWM59" s="312"/>
      <c r="SWN59" s="312"/>
      <c r="SWO59" s="313"/>
      <c r="SWP59" s="312"/>
      <c r="SWQ59" s="313"/>
      <c r="SWR59" s="313"/>
      <c r="SWS59" s="313"/>
      <c r="SWT59" s="19"/>
      <c r="SWU59" s="20"/>
      <c r="SWV59" s="20"/>
      <c r="SWW59" s="20"/>
      <c r="SWX59" s="20"/>
      <c r="SWY59" s="20"/>
      <c r="SWZ59" s="20"/>
      <c r="SXA59" s="20"/>
      <c r="SXB59" s="311"/>
      <c r="SXC59" s="312"/>
      <c r="SXD59" s="312"/>
      <c r="SXE59" s="313"/>
      <c r="SXF59" s="312"/>
      <c r="SXG59" s="313"/>
      <c r="SXH59" s="313"/>
      <c r="SXI59" s="313"/>
      <c r="SXJ59" s="19"/>
      <c r="SXK59" s="20"/>
      <c r="SXL59" s="20"/>
      <c r="SXM59" s="20"/>
      <c r="SXN59" s="20"/>
      <c r="SXO59" s="20"/>
      <c r="SXP59" s="20"/>
      <c r="SXQ59" s="20"/>
      <c r="SXR59" s="311"/>
      <c r="SXS59" s="312"/>
      <c r="SXT59" s="312"/>
      <c r="SXU59" s="313"/>
      <c r="SXV59" s="312"/>
      <c r="SXW59" s="313"/>
      <c r="SXX59" s="313"/>
      <c r="SXY59" s="313"/>
      <c r="SXZ59" s="19"/>
      <c r="SYA59" s="20"/>
      <c r="SYB59" s="20"/>
      <c r="SYC59" s="20"/>
      <c r="SYD59" s="20"/>
      <c r="SYE59" s="20"/>
      <c r="SYF59" s="20"/>
      <c r="SYG59" s="20"/>
      <c r="SYH59" s="311"/>
      <c r="SYI59" s="312"/>
      <c r="SYJ59" s="312"/>
      <c r="SYK59" s="313"/>
      <c r="SYL59" s="312"/>
      <c r="SYM59" s="313"/>
      <c r="SYN59" s="313"/>
      <c r="SYO59" s="313"/>
      <c r="SYP59" s="19"/>
      <c r="SYQ59" s="20"/>
      <c r="SYR59" s="20"/>
      <c r="SYS59" s="20"/>
      <c r="SYT59" s="20"/>
      <c r="SYU59" s="20"/>
      <c r="SYV59" s="20"/>
      <c r="SYW59" s="20"/>
      <c r="SYX59" s="311"/>
      <c r="SYY59" s="312"/>
      <c r="SYZ59" s="312"/>
      <c r="SZA59" s="313"/>
      <c r="SZB59" s="312"/>
      <c r="SZC59" s="313"/>
      <c r="SZD59" s="313"/>
      <c r="SZE59" s="313"/>
      <c r="SZF59" s="19"/>
      <c r="SZG59" s="20"/>
      <c r="SZH59" s="20"/>
      <c r="SZI59" s="20"/>
      <c r="SZJ59" s="20"/>
      <c r="SZK59" s="20"/>
      <c r="SZL59" s="20"/>
      <c r="SZM59" s="20"/>
      <c r="SZN59" s="311"/>
      <c r="SZO59" s="312"/>
      <c r="SZP59" s="312"/>
      <c r="SZQ59" s="313"/>
      <c r="SZR59" s="312"/>
      <c r="SZS59" s="313"/>
      <c r="SZT59" s="313"/>
      <c r="SZU59" s="313"/>
      <c r="SZV59" s="19"/>
      <c r="SZW59" s="20"/>
      <c r="SZX59" s="20"/>
      <c r="SZY59" s="20"/>
      <c r="SZZ59" s="20"/>
      <c r="TAA59" s="20"/>
      <c r="TAB59" s="20"/>
      <c r="TAC59" s="20"/>
      <c r="TAD59" s="311"/>
      <c r="TAE59" s="312"/>
      <c r="TAF59" s="312"/>
      <c r="TAG59" s="313"/>
      <c r="TAH59" s="312"/>
      <c r="TAI59" s="313"/>
      <c r="TAJ59" s="313"/>
      <c r="TAK59" s="313"/>
      <c r="TAL59" s="19"/>
      <c r="TAM59" s="20"/>
      <c r="TAN59" s="20"/>
      <c r="TAO59" s="20"/>
      <c r="TAP59" s="20"/>
      <c r="TAQ59" s="20"/>
      <c r="TAR59" s="20"/>
      <c r="TAS59" s="20"/>
      <c r="TAT59" s="311"/>
      <c r="TAU59" s="312"/>
      <c r="TAV59" s="312"/>
      <c r="TAW59" s="313"/>
      <c r="TAX59" s="312"/>
      <c r="TAY59" s="313"/>
      <c r="TAZ59" s="313"/>
      <c r="TBA59" s="313"/>
      <c r="TBB59" s="19"/>
      <c r="TBC59" s="20"/>
      <c r="TBD59" s="20"/>
      <c r="TBE59" s="20"/>
      <c r="TBF59" s="20"/>
      <c r="TBG59" s="20"/>
      <c r="TBH59" s="20"/>
      <c r="TBI59" s="20"/>
      <c r="TBJ59" s="311"/>
      <c r="TBK59" s="312"/>
      <c r="TBL59" s="312"/>
      <c r="TBM59" s="313"/>
      <c r="TBN59" s="312"/>
      <c r="TBO59" s="313"/>
      <c r="TBP59" s="313"/>
      <c r="TBQ59" s="313"/>
      <c r="TBR59" s="19"/>
      <c r="TBS59" s="20"/>
      <c r="TBT59" s="20"/>
      <c r="TBU59" s="20"/>
      <c r="TBV59" s="20"/>
      <c r="TBW59" s="20"/>
      <c r="TBX59" s="20"/>
      <c r="TBY59" s="20"/>
      <c r="TBZ59" s="311"/>
      <c r="TCA59" s="312"/>
      <c r="TCB59" s="312"/>
      <c r="TCC59" s="313"/>
      <c r="TCD59" s="312"/>
      <c r="TCE59" s="313"/>
      <c r="TCF59" s="313"/>
      <c r="TCG59" s="313"/>
      <c r="TCH59" s="19"/>
      <c r="TCI59" s="20"/>
      <c r="TCJ59" s="20"/>
      <c r="TCK59" s="20"/>
      <c r="TCL59" s="20"/>
      <c r="TCM59" s="20"/>
      <c r="TCN59" s="20"/>
      <c r="TCO59" s="20"/>
      <c r="TCP59" s="311"/>
      <c r="TCQ59" s="312"/>
      <c r="TCR59" s="312"/>
      <c r="TCS59" s="313"/>
      <c r="TCT59" s="312"/>
      <c r="TCU59" s="313"/>
      <c r="TCV59" s="313"/>
      <c r="TCW59" s="313"/>
      <c r="TCX59" s="19"/>
      <c r="TCY59" s="20"/>
      <c r="TCZ59" s="20"/>
      <c r="TDA59" s="20"/>
      <c r="TDB59" s="20"/>
      <c r="TDC59" s="20"/>
      <c r="TDD59" s="20"/>
      <c r="TDE59" s="20"/>
      <c r="TDF59" s="311"/>
      <c r="TDG59" s="312"/>
      <c r="TDH59" s="312"/>
      <c r="TDI59" s="313"/>
      <c r="TDJ59" s="312"/>
      <c r="TDK59" s="313"/>
      <c r="TDL59" s="313"/>
      <c r="TDM59" s="313"/>
      <c r="TDN59" s="19"/>
      <c r="TDO59" s="20"/>
      <c r="TDP59" s="20"/>
      <c r="TDQ59" s="20"/>
      <c r="TDR59" s="20"/>
      <c r="TDS59" s="20"/>
      <c r="TDT59" s="20"/>
      <c r="TDU59" s="20"/>
      <c r="TDV59" s="311"/>
      <c r="TDW59" s="312"/>
      <c r="TDX59" s="312"/>
      <c r="TDY59" s="313"/>
      <c r="TDZ59" s="312"/>
      <c r="TEA59" s="313"/>
      <c r="TEB59" s="313"/>
      <c r="TEC59" s="313"/>
      <c r="TED59" s="19"/>
      <c r="TEE59" s="20"/>
      <c r="TEF59" s="20"/>
      <c r="TEG59" s="20"/>
      <c r="TEH59" s="20"/>
      <c r="TEI59" s="20"/>
      <c r="TEJ59" s="20"/>
      <c r="TEK59" s="20"/>
      <c r="TEL59" s="311"/>
      <c r="TEM59" s="312"/>
      <c r="TEN59" s="312"/>
      <c r="TEO59" s="313"/>
      <c r="TEP59" s="312"/>
      <c r="TEQ59" s="313"/>
      <c r="TER59" s="313"/>
      <c r="TES59" s="313"/>
      <c r="TET59" s="19"/>
      <c r="TEU59" s="20"/>
      <c r="TEV59" s="20"/>
      <c r="TEW59" s="20"/>
      <c r="TEX59" s="20"/>
      <c r="TEY59" s="20"/>
      <c r="TEZ59" s="20"/>
      <c r="TFA59" s="20"/>
      <c r="TFB59" s="311"/>
      <c r="TFC59" s="312"/>
      <c r="TFD59" s="312"/>
      <c r="TFE59" s="313"/>
      <c r="TFF59" s="312"/>
      <c r="TFG59" s="313"/>
      <c r="TFH59" s="313"/>
      <c r="TFI59" s="313"/>
      <c r="TFJ59" s="19"/>
      <c r="TFK59" s="20"/>
      <c r="TFL59" s="20"/>
      <c r="TFM59" s="20"/>
      <c r="TFN59" s="20"/>
      <c r="TFO59" s="20"/>
      <c r="TFP59" s="20"/>
      <c r="TFQ59" s="20"/>
      <c r="TFR59" s="311"/>
      <c r="TFS59" s="312"/>
      <c r="TFT59" s="312"/>
      <c r="TFU59" s="313"/>
      <c r="TFV59" s="312"/>
      <c r="TFW59" s="313"/>
      <c r="TFX59" s="313"/>
      <c r="TFY59" s="313"/>
      <c r="TFZ59" s="19"/>
      <c r="TGA59" s="20"/>
      <c r="TGB59" s="20"/>
      <c r="TGC59" s="20"/>
      <c r="TGD59" s="20"/>
      <c r="TGE59" s="20"/>
      <c r="TGF59" s="20"/>
      <c r="TGG59" s="20"/>
      <c r="TGH59" s="311"/>
      <c r="TGI59" s="312"/>
      <c r="TGJ59" s="312"/>
      <c r="TGK59" s="313"/>
      <c r="TGL59" s="312"/>
      <c r="TGM59" s="313"/>
      <c r="TGN59" s="313"/>
      <c r="TGO59" s="313"/>
      <c r="TGP59" s="19"/>
      <c r="TGQ59" s="20"/>
      <c r="TGR59" s="20"/>
      <c r="TGS59" s="20"/>
      <c r="TGT59" s="20"/>
      <c r="TGU59" s="20"/>
      <c r="TGV59" s="20"/>
      <c r="TGW59" s="20"/>
      <c r="TGX59" s="311"/>
      <c r="TGY59" s="312"/>
      <c r="TGZ59" s="312"/>
      <c r="THA59" s="313"/>
      <c r="THB59" s="312"/>
      <c r="THC59" s="313"/>
      <c r="THD59" s="313"/>
      <c r="THE59" s="313"/>
      <c r="THF59" s="19"/>
      <c r="THG59" s="20"/>
      <c r="THH59" s="20"/>
      <c r="THI59" s="20"/>
      <c r="THJ59" s="20"/>
      <c r="THK59" s="20"/>
      <c r="THL59" s="20"/>
      <c r="THM59" s="20"/>
      <c r="THN59" s="311"/>
      <c r="THO59" s="312"/>
      <c r="THP59" s="312"/>
      <c r="THQ59" s="313"/>
      <c r="THR59" s="312"/>
      <c r="THS59" s="313"/>
      <c r="THT59" s="313"/>
      <c r="THU59" s="313"/>
      <c r="THV59" s="19"/>
      <c r="THW59" s="20"/>
      <c r="THX59" s="20"/>
      <c r="THY59" s="20"/>
      <c r="THZ59" s="20"/>
      <c r="TIA59" s="20"/>
      <c r="TIB59" s="20"/>
      <c r="TIC59" s="20"/>
      <c r="TID59" s="311"/>
      <c r="TIE59" s="312"/>
      <c r="TIF59" s="312"/>
      <c r="TIG59" s="313"/>
      <c r="TIH59" s="312"/>
      <c r="TII59" s="313"/>
      <c r="TIJ59" s="313"/>
      <c r="TIK59" s="313"/>
      <c r="TIL59" s="19"/>
      <c r="TIM59" s="20"/>
      <c r="TIN59" s="20"/>
      <c r="TIO59" s="20"/>
      <c r="TIP59" s="20"/>
      <c r="TIQ59" s="20"/>
      <c r="TIR59" s="20"/>
      <c r="TIS59" s="20"/>
      <c r="TIT59" s="311"/>
      <c r="TIU59" s="312"/>
      <c r="TIV59" s="312"/>
      <c r="TIW59" s="313"/>
      <c r="TIX59" s="312"/>
      <c r="TIY59" s="313"/>
      <c r="TIZ59" s="313"/>
      <c r="TJA59" s="313"/>
      <c r="TJB59" s="19"/>
      <c r="TJC59" s="20"/>
      <c r="TJD59" s="20"/>
      <c r="TJE59" s="20"/>
      <c r="TJF59" s="20"/>
      <c r="TJG59" s="20"/>
      <c r="TJH59" s="20"/>
      <c r="TJI59" s="20"/>
      <c r="TJJ59" s="311"/>
      <c r="TJK59" s="312"/>
      <c r="TJL59" s="312"/>
      <c r="TJM59" s="313"/>
      <c r="TJN59" s="312"/>
      <c r="TJO59" s="313"/>
      <c r="TJP59" s="313"/>
      <c r="TJQ59" s="313"/>
      <c r="TJR59" s="19"/>
      <c r="TJS59" s="20"/>
      <c r="TJT59" s="20"/>
      <c r="TJU59" s="20"/>
      <c r="TJV59" s="20"/>
      <c r="TJW59" s="20"/>
      <c r="TJX59" s="20"/>
      <c r="TJY59" s="20"/>
      <c r="TJZ59" s="311"/>
      <c r="TKA59" s="312"/>
      <c r="TKB59" s="312"/>
      <c r="TKC59" s="313"/>
      <c r="TKD59" s="312"/>
      <c r="TKE59" s="313"/>
      <c r="TKF59" s="313"/>
      <c r="TKG59" s="313"/>
      <c r="TKH59" s="19"/>
      <c r="TKI59" s="20"/>
      <c r="TKJ59" s="20"/>
      <c r="TKK59" s="20"/>
      <c r="TKL59" s="20"/>
      <c r="TKM59" s="20"/>
      <c r="TKN59" s="20"/>
      <c r="TKO59" s="20"/>
      <c r="TKP59" s="311"/>
      <c r="TKQ59" s="312"/>
      <c r="TKR59" s="312"/>
      <c r="TKS59" s="313"/>
      <c r="TKT59" s="312"/>
      <c r="TKU59" s="313"/>
      <c r="TKV59" s="313"/>
      <c r="TKW59" s="313"/>
      <c r="TKX59" s="19"/>
      <c r="TKY59" s="20"/>
      <c r="TKZ59" s="20"/>
      <c r="TLA59" s="20"/>
      <c r="TLB59" s="20"/>
      <c r="TLC59" s="20"/>
      <c r="TLD59" s="20"/>
      <c r="TLE59" s="20"/>
      <c r="TLF59" s="311"/>
      <c r="TLG59" s="312"/>
      <c r="TLH59" s="312"/>
      <c r="TLI59" s="313"/>
      <c r="TLJ59" s="312"/>
      <c r="TLK59" s="313"/>
      <c r="TLL59" s="313"/>
      <c r="TLM59" s="313"/>
      <c r="TLN59" s="19"/>
      <c r="TLO59" s="20"/>
      <c r="TLP59" s="20"/>
      <c r="TLQ59" s="20"/>
      <c r="TLR59" s="20"/>
      <c r="TLS59" s="20"/>
      <c r="TLT59" s="20"/>
      <c r="TLU59" s="20"/>
      <c r="TLV59" s="311"/>
      <c r="TLW59" s="312"/>
      <c r="TLX59" s="312"/>
      <c r="TLY59" s="313"/>
      <c r="TLZ59" s="312"/>
      <c r="TMA59" s="313"/>
      <c r="TMB59" s="313"/>
      <c r="TMC59" s="313"/>
      <c r="TMD59" s="19"/>
      <c r="TME59" s="20"/>
      <c r="TMF59" s="20"/>
      <c r="TMG59" s="20"/>
      <c r="TMH59" s="20"/>
      <c r="TMI59" s="20"/>
      <c r="TMJ59" s="20"/>
      <c r="TMK59" s="20"/>
      <c r="TML59" s="311"/>
      <c r="TMM59" s="312"/>
      <c r="TMN59" s="312"/>
      <c r="TMO59" s="313"/>
      <c r="TMP59" s="312"/>
      <c r="TMQ59" s="313"/>
      <c r="TMR59" s="313"/>
      <c r="TMS59" s="313"/>
      <c r="TMT59" s="19"/>
      <c r="TMU59" s="20"/>
      <c r="TMV59" s="20"/>
      <c r="TMW59" s="20"/>
      <c r="TMX59" s="20"/>
      <c r="TMY59" s="20"/>
      <c r="TMZ59" s="20"/>
      <c r="TNA59" s="20"/>
      <c r="TNB59" s="311"/>
      <c r="TNC59" s="312"/>
      <c r="TND59" s="312"/>
      <c r="TNE59" s="313"/>
      <c r="TNF59" s="312"/>
      <c r="TNG59" s="313"/>
      <c r="TNH59" s="313"/>
      <c r="TNI59" s="313"/>
      <c r="TNJ59" s="19"/>
      <c r="TNK59" s="20"/>
      <c r="TNL59" s="20"/>
      <c r="TNM59" s="20"/>
      <c r="TNN59" s="20"/>
      <c r="TNO59" s="20"/>
      <c r="TNP59" s="20"/>
      <c r="TNQ59" s="20"/>
      <c r="TNR59" s="311"/>
      <c r="TNS59" s="312"/>
      <c r="TNT59" s="312"/>
      <c r="TNU59" s="313"/>
      <c r="TNV59" s="312"/>
      <c r="TNW59" s="313"/>
      <c r="TNX59" s="313"/>
      <c r="TNY59" s="313"/>
      <c r="TNZ59" s="19"/>
      <c r="TOA59" s="20"/>
      <c r="TOB59" s="20"/>
      <c r="TOC59" s="20"/>
      <c r="TOD59" s="20"/>
      <c r="TOE59" s="20"/>
      <c r="TOF59" s="20"/>
      <c r="TOG59" s="20"/>
      <c r="TOH59" s="311"/>
      <c r="TOI59" s="312"/>
      <c r="TOJ59" s="312"/>
      <c r="TOK59" s="313"/>
      <c r="TOL59" s="312"/>
      <c r="TOM59" s="313"/>
      <c r="TON59" s="313"/>
      <c r="TOO59" s="313"/>
      <c r="TOP59" s="19"/>
      <c r="TOQ59" s="20"/>
      <c r="TOR59" s="20"/>
      <c r="TOS59" s="20"/>
      <c r="TOT59" s="20"/>
      <c r="TOU59" s="20"/>
      <c r="TOV59" s="20"/>
      <c r="TOW59" s="20"/>
      <c r="TOX59" s="311"/>
      <c r="TOY59" s="312"/>
      <c r="TOZ59" s="312"/>
      <c r="TPA59" s="313"/>
      <c r="TPB59" s="312"/>
      <c r="TPC59" s="313"/>
      <c r="TPD59" s="313"/>
      <c r="TPE59" s="313"/>
      <c r="TPF59" s="19"/>
      <c r="TPG59" s="20"/>
      <c r="TPH59" s="20"/>
      <c r="TPI59" s="20"/>
      <c r="TPJ59" s="20"/>
      <c r="TPK59" s="20"/>
      <c r="TPL59" s="20"/>
      <c r="TPM59" s="20"/>
      <c r="TPN59" s="311"/>
      <c r="TPO59" s="312"/>
      <c r="TPP59" s="312"/>
      <c r="TPQ59" s="313"/>
      <c r="TPR59" s="312"/>
      <c r="TPS59" s="313"/>
      <c r="TPT59" s="313"/>
      <c r="TPU59" s="313"/>
      <c r="TPV59" s="19"/>
      <c r="TPW59" s="20"/>
      <c r="TPX59" s="20"/>
      <c r="TPY59" s="20"/>
      <c r="TPZ59" s="20"/>
      <c r="TQA59" s="20"/>
      <c r="TQB59" s="20"/>
      <c r="TQC59" s="20"/>
      <c r="TQD59" s="311"/>
      <c r="TQE59" s="312"/>
      <c r="TQF59" s="312"/>
      <c r="TQG59" s="313"/>
      <c r="TQH59" s="312"/>
      <c r="TQI59" s="313"/>
      <c r="TQJ59" s="313"/>
      <c r="TQK59" s="313"/>
      <c r="TQL59" s="19"/>
      <c r="TQM59" s="20"/>
      <c r="TQN59" s="20"/>
      <c r="TQO59" s="20"/>
      <c r="TQP59" s="20"/>
      <c r="TQQ59" s="20"/>
      <c r="TQR59" s="20"/>
      <c r="TQS59" s="20"/>
      <c r="TQT59" s="311"/>
      <c r="TQU59" s="312"/>
      <c r="TQV59" s="312"/>
      <c r="TQW59" s="313"/>
      <c r="TQX59" s="312"/>
      <c r="TQY59" s="313"/>
      <c r="TQZ59" s="313"/>
      <c r="TRA59" s="313"/>
      <c r="TRB59" s="19"/>
      <c r="TRC59" s="20"/>
      <c r="TRD59" s="20"/>
      <c r="TRE59" s="20"/>
      <c r="TRF59" s="20"/>
      <c r="TRG59" s="20"/>
      <c r="TRH59" s="20"/>
      <c r="TRI59" s="20"/>
      <c r="TRJ59" s="311"/>
      <c r="TRK59" s="312"/>
      <c r="TRL59" s="312"/>
      <c r="TRM59" s="313"/>
      <c r="TRN59" s="312"/>
      <c r="TRO59" s="313"/>
      <c r="TRP59" s="313"/>
      <c r="TRQ59" s="313"/>
      <c r="TRR59" s="19"/>
      <c r="TRS59" s="20"/>
      <c r="TRT59" s="20"/>
      <c r="TRU59" s="20"/>
      <c r="TRV59" s="20"/>
      <c r="TRW59" s="20"/>
      <c r="TRX59" s="20"/>
      <c r="TRY59" s="20"/>
      <c r="TRZ59" s="311"/>
      <c r="TSA59" s="312"/>
      <c r="TSB59" s="312"/>
      <c r="TSC59" s="313"/>
      <c r="TSD59" s="312"/>
      <c r="TSE59" s="313"/>
      <c r="TSF59" s="313"/>
      <c r="TSG59" s="313"/>
      <c r="TSH59" s="19"/>
      <c r="TSI59" s="20"/>
      <c r="TSJ59" s="20"/>
      <c r="TSK59" s="20"/>
      <c r="TSL59" s="20"/>
      <c r="TSM59" s="20"/>
      <c r="TSN59" s="20"/>
      <c r="TSO59" s="20"/>
      <c r="TSP59" s="311"/>
      <c r="TSQ59" s="312"/>
      <c r="TSR59" s="312"/>
      <c r="TSS59" s="313"/>
      <c r="TST59" s="312"/>
      <c r="TSU59" s="313"/>
      <c r="TSV59" s="313"/>
      <c r="TSW59" s="313"/>
      <c r="TSX59" s="19"/>
      <c r="TSY59" s="20"/>
      <c r="TSZ59" s="20"/>
      <c r="TTA59" s="20"/>
      <c r="TTB59" s="20"/>
      <c r="TTC59" s="20"/>
      <c r="TTD59" s="20"/>
      <c r="TTE59" s="20"/>
      <c r="TTF59" s="311"/>
      <c r="TTG59" s="312"/>
      <c r="TTH59" s="312"/>
      <c r="TTI59" s="313"/>
      <c r="TTJ59" s="312"/>
      <c r="TTK59" s="313"/>
      <c r="TTL59" s="313"/>
      <c r="TTM59" s="313"/>
      <c r="TTN59" s="19"/>
      <c r="TTO59" s="20"/>
      <c r="TTP59" s="20"/>
      <c r="TTQ59" s="20"/>
      <c r="TTR59" s="20"/>
      <c r="TTS59" s="20"/>
      <c r="TTT59" s="20"/>
      <c r="TTU59" s="20"/>
      <c r="TTV59" s="311"/>
      <c r="TTW59" s="312"/>
      <c r="TTX59" s="312"/>
      <c r="TTY59" s="313"/>
      <c r="TTZ59" s="312"/>
      <c r="TUA59" s="313"/>
      <c r="TUB59" s="313"/>
      <c r="TUC59" s="313"/>
      <c r="TUD59" s="19"/>
      <c r="TUE59" s="20"/>
      <c r="TUF59" s="20"/>
      <c r="TUG59" s="20"/>
      <c r="TUH59" s="20"/>
      <c r="TUI59" s="20"/>
      <c r="TUJ59" s="20"/>
      <c r="TUK59" s="20"/>
      <c r="TUL59" s="311"/>
      <c r="TUM59" s="312"/>
      <c r="TUN59" s="312"/>
      <c r="TUO59" s="313"/>
      <c r="TUP59" s="312"/>
      <c r="TUQ59" s="313"/>
      <c r="TUR59" s="313"/>
      <c r="TUS59" s="313"/>
      <c r="TUT59" s="19"/>
      <c r="TUU59" s="20"/>
      <c r="TUV59" s="20"/>
      <c r="TUW59" s="20"/>
      <c r="TUX59" s="20"/>
      <c r="TUY59" s="20"/>
      <c r="TUZ59" s="20"/>
      <c r="TVA59" s="20"/>
      <c r="TVB59" s="311"/>
      <c r="TVC59" s="312"/>
      <c r="TVD59" s="312"/>
      <c r="TVE59" s="313"/>
      <c r="TVF59" s="312"/>
      <c r="TVG59" s="313"/>
      <c r="TVH59" s="313"/>
      <c r="TVI59" s="313"/>
      <c r="TVJ59" s="19"/>
      <c r="TVK59" s="20"/>
      <c r="TVL59" s="20"/>
      <c r="TVM59" s="20"/>
      <c r="TVN59" s="20"/>
      <c r="TVO59" s="20"/>
      <c r="TVP59" s="20"/>
      <c r="TVQ59" s="20"/>
      <c r="TVR59" s="311"/>
      <c r="TVS59" s="312"/>
      <c r="TVT59" s="312"/>
      <c r="TVU59" s="313"/>
      <c r="TVV59" s="312"/>
      <c r="TVW59" s="313"/>
      <c r="TVX59" s="313"/>
      <c r="TVY59" s="313"/>
      <c r="TVZ59" s="19"/>
      <c r="TWA59" s="20"/>
      <c r="TWB59" s="20"/>
      <c r="TWC59" s="20"/>
      <c r="TWD59" s="20"/>
      <c r="TWE59" s="20"/>
      <c r="TWF59" s="20"/>
      <c r="TWG59" s="20"/>
      <c r="TWH59" s="311"/>
      <c r="TWI59" s="312"/>
      <c r="TWJ59" s="312"/>
      <c r="TWK59" s="313"/>
      <c r="TWL59" s="312"/>
      <c r="TWM59" s="313"/>
      <c r="TWN59" s="313"/>
      <c r="TWO59" s="313"/>
      <c r="TWP59" s="19"/>
      <c r="TWQ59" s="20"/>
      <c r="TWR59" s="20"/>
      <c r="TWS59" s="20"/>
      <c r="TWT59" s="20"/>
      <c r="TWU59" s="20"/>
      <c r="TWV59" s="20"/>
      <c r="TWW59" s="20"/>
      <c r="TWX59" s="311"/>
      <c r="TWY59" s="312"/>
      <c r="TWZ59" s="312"/>
      <c r="TXA59" s="313"/>
      <c r="TXB59" s="312"/>
      <c r="TXC59" s="313"/>
      <c r="TXD59" s="313"/>
      <c r="TXE59" s="313"/>
      <c r="TXF59" s="19"/>
      <c r="TXG59" s="20"/>
      <c r="TXH59" s="20"/>
      <c r="TXI59" s="20"/>
      <c r="TXJ59" s="20"/>
      <c r="TXK59" s="20"/>
      <c r="TXL59" s="20"/>
      <c r="TXM59" s="20"/>
      <c r="TXN59" s="311"/>
      <c r="TXO59" s="312"/>
      <c r="TXP59" s="312"/>
      <c r="TXQ59" s="313"/>
      <c r="TXR59" s="312"/>
      <c r="TXS59" s="313"/>
      <c r="TXT59" s="313"/>
      <c r="TXU59" s="313"/>
      <c r="TXV59" s="19"/>
      <c r="TXW59" s="20"/>
      <c r="TXX59" s="20"/>
      <c r="TXY59" s="20"/>
      <c r="TXZ59" s="20"/>
      <c r="TYA59" s="20"/>
      <c r="TYB59" s="20"/>
      <c r="TYC59" s="20"/>
      <c r="TYD59" s="311"/>
      <c r="TYE59" s="312"/>
      <c r="TYF59" s="312"/>
      <c r="TYG59" s="313"/>
      <c r="TYH59" s="312"/>
      <c r="TYI59" s="313"/>
      <c r="TYJ59" s="313"/>
      <c r="TYK59" s="313"/>
      <c r="TYL59" s="19"/>
      <c r="TYM59" s="20"/>
      <c r="TYN59" s="20"/>
      <c r="TYO59" s="20"/>
      <c r="TYP59" s="20"/>
      <c r="TYQ59" s="20"/>
      <c r="TYR59" s="20"/>
      <c r="TYS59" s="20"/>
      <c r="TYT59" s="311"/>
      <c r="TYU59" s="312"/>
      <c r="TYV59" s="312"/>
      <c r="TYW59" s="313"/>
      <c r="TYX59" s="312"/>
      <c r="TYY59" s="313"/>
      <c r="TYZ59" s="313"/>
      <c r="TZA59" s="313"/>
      <c r="TZB59" s="19"/>
      <c r="TZC59" s="20"/>
      <c r="TZD59" s="20"/>
      <c r="TZE59" s="20"/>
      <c r="TZF59" s="20"/>
      <c r="TZG59" s="20"/>
      <c r="TZH59" s="20"/>
      <c r="TZI59" s="20"/>
      <c r="TZJ59" s="311"/>
      <c r="TZK59" s="312"/>
      <c r="TZL59" s="312"/>
      <c r="TZM59" s="313"/>
      <c r="TZN59" s="312"/>
      <c r="TZO59" s="313"/>
      <c r="TZP59" s="313"/>
      <c r="TZQ59" s="313"/>
      <c r="TZR59" s="19"/>
      <c r="TZS59" s="20"/>
      <c r="TZT59" s="20"/>
      <c r="TZU59" s="20"/>
      <c r="TZV59" s="20"/>
      <c r="TZW59" s="20"/>
      <c r="TZX59" s="20"/>
      <c r="TZY59" s="20"/>
      <c r="TZZ59" s="311"/>
      <c r="UAA59" s="312"/>
      <c r="UAB59" s="312"/>
      <c r="UAC59" s="313"/>
      <c r="UAD59" s="312"/>
      <c r="UAE59" s="313"/>
      <c r="UAF59" s="313"/>
      <c r="UAG59" s="313"/>
      <c r="UAH59" s="19"/>
      <c r="UAI59" s="20"/>
      <c r="UAJ59" s="20"/>
      <c r="UAK59" s="20"/>
      <c r="UAL59" s="20"/>
      <c r="UAM59" s="20"/>
      <c r="UAN59" s="20"/>
      <c r="UAO59" s="20"/>
      <c r="UAP59" s="311"/>
      <c r="UAQ59" s="312"/>
      <c r="UAR59" s="312"/>
      <c r="UAS59" s="313"/>
      <c r="UAT59" s="312"/>
      <c r="UAU59" s="313"/>
      <c r="UAV59" s="313"/>
      <c r="UAW59" s="313"/>
      <c r="UAX59" s="19"/>
      <c r="UAY59" s="20"/>
      <c r="UAZ59" s="20"/>
      <c r="UBA59" s="20"/>
      <c r="UBB59" s="20"/>
      <c r="UBC59" s="20"/>
      <c r="UBD59" s="20"/>
      <c r="UBE59" s="20"/>
      <c r="UBF59" s="311"/>
      <c r="UBG59" s="312"/>
      <c r="UBH59" s="312"/>
      <c r="UBI59" s="313"/>
      <c r="UBJ59" s="312"/>
      <c r="UBK59" s="313"/>
      <c r="UBL59" s="313"/>
      <c r="UBM59" s="313"/>
      <c r="UBN59" s="19"/>
      <c r="UBO59" s="20"/>
      <c r="UBP59" s="20"/>
      <c r="UBQ59" s="20"/>
      <c r="UBR59" s="20"/>
      <c r="UBS59" s="20"/>
      <c r="UBT59" s="20"/>
      <c r="UBU59" s="20"/>
      <c r="UBV59" s="311"/>
      <c r="UBW59" s="312"/>
      <c r="UBX59" s="312"/>
      <c r="UBY59" s="313"/>
      <c r="UBZ59" s="312"/>
      <c r="UCA59" s="313"/>
      <c r="UCB59" s="313"/>
      <c r="UCC59" s="313"/>
      <c r="UCD59" s="19"/>
      <c r="UCE59" s="20"/>
      <c r="UCF59" s="20"/>
      <c r="UCG59" s="20"/>
      <c r="UCH59" s="20"/>
      <c r="UCI59" s="20"/>
      <c r="UCJ59" s="20"/>
      <c r="UCK59" s="20"/>
      <c r="UCL59" s="311"/>
      <c r="UCM59" s="312"/>
      <c r="UCN59" s="312"/>
      <c r="UCO59" s="313"/>
      <c r="UCP59" s="312"/>
      <c r="UCQ59" s="313"/>
      <c r="UCR59" s="313"/>
      <c r="UCS59" s="313"/>
      <c r="UCT59" s="19"/>
      <c r="UCU59" s="20"/>
      <c r="UCV59" s="20"/>
      <c r="UCW59" s="20"/>
      <c r="UCX59" s="20"/>
      <c r="UCY59" s="20"/>
      <c r="UCZ59" s="20"/>
      <c r="UDA59" s="20"/>
      <c r="UDB59" s="311"/>
      <c r="UDC59" s="312"/>
      <c r="UDD59" s="312"/>
      <c r="UDE59" s="313"/>
      <c r="UDF59" s="312"/>
      <c r="UDG59" s="313"/>
      <c r="UDH59" s="313"/>
      <c r="UDI59" s="313"/>
      <c r="UDJ59" s="19"/>
      <c r="UDK59" s="20"/>
      <c r="UDL59" s="20"/>
      <c r="UDM59" s="20"/>
      <c r="UDN59" s="20"/>
      <c r="UDO59" s="20"/>
      <c r="UDP59" s="20"/>
      <c r="UDQ59" s="20"/>
      <c r="UDR59" s="311"/>
      <c r="UDS59" s="312"/>
      <c r="UDT59" s="312"/>
      <c r="UDU59" s="313"/>
      <c r="UDV59" s="312"/>
      <c r="UDW59" s="313"/>
      <c r="UDX59" s="313"/>
      <c r="UDY59" s="313"/>
      <c r="UDZ59" s="19"/>
      <c r="UEA59" s="20"/>
      <c r="UEB59" s="20"/>
      <c r="UEC59" s="20"/>
      <c r="UED59" s="20"/>
      <c r="UEE59" s="20"/>
      <c r="UEF59" s="20"/>
      <c r="UEG59" s="20"/>
      <c r="UEH59" s="311"/>
      <c r="UEI59" s="312"/>
      <c r="UEJ59" s="312"/>
      <c r="UEK59" s="313"/>
      <c r="UEL59" s="312"/>
      <c r="UEM59" s="313"/>
      <c r="UEN59" s="313"/>
      <c r="UEO59" s="313"/>
      <c r="UEP59" s="19"/>
      <c r="UEQ59" s="20"/>
      <c r="UER59" s="20"/>
      <c r="UES59" s="20"/>
      <c r="UET59" s="20"/>
      <c r="UEU59" s="20"/>
      <c r="UEV59" s="20"/>
      <c r="UEW59" s="20"/>
      <c r="UEX59" s="311"/>
      <c r="UEY59" s="312"/>
      <c r="UEZ59" s="312"/>
      <c r="UFA59" s="313"/>
      <c r="UFB59" s="312"/>
      <c r="UFC59" s="313"/>
      <c r="UFD59" s="313"/>
      <c r="UFE59" s="313"/>
      <c r="UFF59" s="19"/>
      <c r="UFG59" s="20"/>
      <c r="UFH59" s="20"/>
      <c r="UFI59" s="20"/>
      <c r="UFJ59" s="20"/>
      <c r="UFK59" s="20"/>
      <c r="UFL59" s="20"/>
      <c r="UFM59" s="20"/>
      <c r="UFN59" s="311"/>
      <c r="UFO59" s="312"/>
      <c r="UFP59" s="312"/>
      <c r="UFQ59" s="313"/>
      <c r="UFR59" s="312"/>
      <c r="UFS59" s="313"/>
      <c r="UFT59" s="313"/>
      <c r="UFU59" s="313"/>
      <c r="UFV59" s="19"/>
      <c r="UFW59" s="20"/>
      <c r="UFX59" s="20"/>
      <c r="UFY59" s="20"/>
      <c r="UFZ59" s="20"/>
      <c r="UGA59" s="20"/>
      <c r="UGB59" s="20"/>
      <c r="UGC59" s="20"/>
      <c r="UGD59" s="311"/>
      <c r="UGE59" s="312"/>
      <c r="UGF59" s="312"/>
      <c r="UGG59" s="313"/>
      <c r="UGH59" s="312"/>
      <c r="UGI59" s="313"/>
      <c r="UGJ59" s="313"/>
      <c r="UGK59" s="313"/>
      <c r="UGL59" s="19"/>
      <c r="UGM59" s="20"/>
      <c r="UGN59" s="20"/>
      <c r="UGO59" s="20"/>
      <c r="UGP59" s="20"/>
      <c r="UGQ59" s="20"/>
      <c r="UGR59" s="20"/>
      <c r="UGS59" s="20"/>
      <c r="UGT59" s="311"/>
      <c r="UGU59" s="312"/>
      <c r="UGV59" s="312"/>
      <c r="UGW59" s="313"/>
      <c r="UGX59" s="312"/>
      <c r="UGY59" s="313"/>
      <c r="UGZ59" s="313"/>
      <c r="UHA59" s="313"/>
      <c r="UHB59" s="19"/>
      <c r="UHC59" s="20"/>
      <c r="UHD59" s="20"/>
      <c r="UHE59" s="20"/>
      <c r="UHF59" s="20"/>
      <c r="UHG59" s="20"/>
      <c r="UHH59" s="20"/>
      <c r="UHI59" s="20"/>
      <c r="UHJ59" s="311"/>
      <c r="UHK59" s="312"/>
      <c r="UHL59" s="312"/>
      <c r="UHM59" s="313"/>
      <c r="UHN59" s="312"/>
      <c r="UHO59" s="313"/>
      <c r="UHP59" s="313"/>
      <c r="UHQ59" s="313"/>
      <c r="UHR59" s="19"/>
      <c r="UHS59" s="20"/>
      <c r="UHT59" s="20"/>
      <c r="UHU59" s="20"/>
      <c r="UHV59" s="20"/>
      <c r="UHW59" s="20"/>
      <c r="UHX59" s="20"/>
      <c r="UHY59" s="20"/>
      <c r="UHZ59" s="311"/>
      <c r="UIA59" s="312"/>
      <c r="UIB59" s="312"/>
      <c r="UIC59" s="313"/>
      <c r="UID59" s="312"/>
      <c r="UIE59" s="313"/>
      <c r="UIF59" s="313"/>
      <c r="UIG59" s="313"/>
      <c r="UIH59" s="19"/>
      <c r="UII59" s="20"/>
      <c r="UIJ59" s="20"/>
      <c r="UIK59" s="20"/>
      <c r="UIL59" s="20"/>
      <c r="UIM59" s="20"/>
      <c r="UIN59" s="20"/>
      <c r="UIO59" s="20"/>
      <c r="UIP59" s="311"/>
      <c r="UIQ59" s="312"/>
      <c r="UIR59" s="312"/>
      <c r="UIS59" s="313"/>
      <c r="UIT59" s="312"/>
      <c r="UIU59" s="313"/>
      <c r="UIV59" s="313"/>
      <c r="UIW59" s="313"/>
      <c r="UIX59" s="19"/>
      <c r="UIY59" s="20"/>
      <c r="UIZ59" s="20"/>
      <c r="UJA59" s="20"/>
      <c r="UJB59" s="20"/>
      <c r="UJC59" s="20"/>
      <c r="UJD59" s="20"/>
      <c r="UJE59" s="20"/>
      <c r="UJF59" s="311"/>
      <c r="UJG59" s="312"/>
      <c r="UJH59" s="312"/>
      <c r="UJI59" s="313"/>
      <c r="UJJ59" s="312"/>
      <c r="UJK59" s="313"/>
      <c r="UJL59" s="313"/>
      <c r="UJM59" s="313"/>
      <c r="UJN59" s="19"/>
      <c r="UJO59" s="20"/>
      <c r="UJP59" s="20"/>
      <c r="UJQ59" s="20"/>
      <c r="UJR59" s="20"/>
      <c r="UJS59" s="20"/>
      <c r="UJT59" s="20"/>
      <c r="UJU59" s="20"/>
      <c r="UJV59" s="311"/>
      <c r="UJW59" s="312"/>
      <c r="UJX59" s="312"/>
      <c r="UJY59" s="313"/>
      <c r="UJZ59" s="312"/>
      <c r="UKA59" s="313"/>
      <c r="UKB59" s="313"/>
      <c r="UKC59" s="313"/>
      <c r="UKD59" s="19"/>
      <c r="UKE59" s="20"/>
      <c r="UKF59" s="20"/>
      <c r="UKG59" s="20"/>
      <c r="UKH59" s="20"/>
      <c r="UKI59" s="20"/>
      <c r="UKJ59" s="20"/>
      <c r="UKK59" s="20"/>
      <c r="UKL59" s="311"/>
      <c r="UKM59" s="312"/>
      <c r="UKN59" s="312"/>
      <c r="UKO59" s="313"/>
      <c r="UKP59" s="312"/>
      <c r="UKQ59" s="313"/>
      <c r="UKR59" s="313"/>
      <c r="UKS59" s="313"/>
      <c r="UKT59" s="19"/>
      <c r="UKU59" s="20"/>
      <c r="UKV59" s="20"/>
      <c r="UKW59" s="20"/>
      <c r="UKX59" s="20"/>
      <c r="UKY59" s="20"/>
      <c r="UKZ59" s="20"/>
      <c r="ULA59" s="20"/>
      <c r="ULB59" s="311"/>
      <c r="ULC59" s="312"/>
      <c r="ULD59" s="312"/>
      <c r="ULE59" s="313"/>
      <c r="ULF59" s="312"/>
      <c r="ULG59" s="313"/>
      <c r="ULH59" s="313"/>
      <c r="ULI59" s="313"/>
      <c r="ULJ59" s="19"/>
      <c r="ULK59" s="20"/>
      <c r="ULL59" s="20"/>
      <c r="ULM59" s="20"/>
      <c r="ULN59" s="20"/>
      <c r="ULO59" s="20"/>
      <c r="ULP59" s="20"/>
      <c r="ULQ59" s="20"/>
      <c r="ULR59" s="311"/>
      <c r="ULS59" s="312"/>
      <c r="ULT59" s="312"/>
      <c r="ULU59" s="313"/>
      <c r="ULV59" s="312"/>
      <c r="ULW59" s="313"/>
      <c r="ULX59" s="313"/>
      <c r="ULY59" s="313"/>
      <c r="ULZ59" s="19"/>
      <c r="UMA59" s="20"/>
      <c r="UMB59" s="20"/>
      <c r="UMC59" s="20"/>
      <c r="UMD59" s="20"/>
      <c r="UME59" s="20"/>
      <c r="UMF59" s="20"/>
      <c r="UMG59" s="20"/>
      <c r="UMH59" s="311"/>
      <c r="UMI59" s="312"/>
      <c r="UMJ59" s="312"/>
      <c r="UMK59" s="313"/>
      <c r="UML59" s="312"/>
      <c r="UMM59" s="313"/>
      <c r="UMN59" s="313"/>
      <c r="UMO59" s="313"/>
      <c r="UMP59" s="19"/>
      <c r="UMQ59" s="20"/>
      <c r="UMR59" s="20"/>
      <c r="UMS59" s="20"/>
      <c r="UMT59" s="20"/>
      <c r="UMU59" s="20"/>
      <c r="UMV59" s="20"/>
      <c r="UMW59" s="20"/>
      <c r="UMX59" s="311"/>
      <c r="UMY59" s="312"/>
      <c r="UMZ59" s="312"/>
      <c r="UNA59" s="313"/>
      <c r="UNB59" s="312"/>
      <c r="UNC59" s="313"/>
      <c r="UND59" s="313"/>
      <c r="UNE59" s="313"/>
      <c r="UNF59" s="19"/>
      <c r="UNG59" s="20"/>
      <c r="UNH59" s="20"/>
      <c r="UNI59" s="20"/>
      <c r="UNJ59" s="20"/>
      <c r="UNK59" s="20"/>
      <c r="UNL59" s="20"/>
      <c r="UNM59" s="20"/>
      <c r="UNN59" s="311"/>
      <c r="UNO59" s="312"/>
      <c r="UNP59" s="312"/>
      <c r="UNQ59" s="313"/>
      <c r="UNR59" s="312"/>
      <c r="UNS59" s="313"/>
      <c r="UNT59" s="313"/>
      <c r="UNU59" s="313"/>
      <c r="UNV59" s="19"/>
      <c r="UNW59" s="20"/>
      <c r="UNX59" s="20"/>
      <c r="UNY59" s="20"/>
      <c r="UNZ59" s="20"/>
      <c r="UOA59" s="20"/>
      <c r="UOB59" s="20"/>
      <c r="UOC59" s="20"/>
      <c r="UOD59" s="311"/>
      <c r="UOE59" s="312"/>
      <c r="UOF59" s="312"/>
      <c r="UOG59" s="313"/>
      <c r="UOH59" s="312"/>
      <c r="UOI59" s="313"/>
      <c r="UOJ59" s="313"/>
      <c r="UOK59" s="313"/>
      <c r="UOL59" s="19"/>
      <c r="UOM59" s="20"/>
      <c r="UON59" s="20"/>
      <c r="UOO59" s="20"/>
      <c r="UOP59" s="20"/>
      <c r="UOQ59" s="20"/>
      <c r="UOR59" s="20"/>
      <c r="UOS59" s="20"/>
      <c r="UOT59" s="311"/>
      <c r="UOU59" s="312"/>
      <c r="UOV59" s="312"/>
      <c r="UOW59" s="313"/>
      <c r="UOX59" s="312"/>
      <c r="UOY59" s="313"/>
      <c r="UOZ59" s="313"/>
      <c r="UPA59" s="313"/>
      <c r="UPB59" s="19"/>
      <c r="UPC59" s="20"/>
      <c r="UPD59" s="20"/>
      <c r="UPE59" s="20"/>
      <c r="UPF59" s="20"/>
      <c r="UPG59" s="20"/>
      <c r="UPH59" s="20"/>
      <c r="UPI59" s="20"/>
      <c r="UPJ59" s="311"/>
      <c r="UPK59" s="312"/>
      <c r="UPL59" s="312"/>
      <c r="UPM59" s="313"/>
      <c r="UPN59" s="312"/>
      <c r="UPO59" s="313"/>
      <c r="UPP59" s="313"/>
      <c r="UPQ59" s="313"/>
      <c r="UPR59" s="19"/>
      <c r="UPS59" s="20"/>
      <c r="UPT59" s="20"/>
      <c r="UPU59" s="20"/>
      <c r="UPV59" s="20"/>
      <c r="UPW59" s="20"/>
      <c r="UPX59" s="20"/>
      <c r="UPY59" s="20"/>
      <c r="UPZ59" s="311"/>
      <c r="UQA59" s="312"/>
      <c r="UQB59" s="312"/>
      <c r="UQC59" s="313"/>
      <c r="UQD59" s="312"/>
      <c r="UQE59" s="313"/>
      <c r="UQF59" s="313"/>
      <c r="UQG59" s="313"/>
      <c r="UQH59" s="19"/>
      <c r="UQI59" s="20"/>
      <c r="UQJ59" s="20"/>
      <c r="UQK59" s="20"/>
      <c r="UQL59" s="20"/>
      <c r="UQM59" s="20"/>
      <c r="UQN59" s="20"/>
      <c r="UQO59" s="20"/>
      <c r="UQP59" s="311"/>
      <c r="UQQ59" s="312"/>
      <c r="UQR59" s="312"/>
      <c r="UQS59" s="313"/>
      <c r="UQT59" s="312"/>
      <c r="UQU59" s="313"/>
      <c r="UQV59" s="313"/>
      <c r="UQW59" s="313"/>
      <c r="UQX59" s="19"/>
      <c r="UQY59" s="20"/>
      <c r="UQZ59" s="20"/>
      <c r="URA59" s="20"/>
      <c r="URB59" s="20"/>
      <c r="URC59" s="20"/>
      <c r="URD59" s="20"/>
      <c r="URE59" s="20"/>
      <c r="URF59" s="311"/>
      <c r="URG59" s="312"/>
      <c r="URH59" s="312"/>
      <c r="URI59" s="313"/>
      <c r="URJ59" s="312"/>
      <c r="URK59" s="313"/>
      <c r="URL59" s="313"/>
      <c r="URM59" s="313"/>
      <c r="URN59" s="19"/>
      <c r="URO59" s="20"/>
      <c r="URP59" s="20"/>
      <c r="URQ59" s="20"/>
      <c r="URR59" s="20"/>
      <c r="URS59" s="20"/>
      <c r="URT59" s="20"/>
      <c r="URU59" s="20"/>
      <c r="URV59" s="311"/>
      <c r="URW59" s="312"/>
      <c r="URX59" s="312"/>
      <c r="URY59" s="313"/>
      <c r="URZ59" s="312"/>
      <c r="USA59" s="313"/>
      <c r="USB59" s="313"/>
      <c r="USC59" s="313"/>
      <c r="USD59" s="19"/>
      <c r="USE59" s="20"/>
      <c r="USF59" s="20"/>
      <c r="USG59" s="20"/>
      <c r="USH59" s="20"/>
      <c r="USI59" s="20"/>
      <c r="USJ59" s="20"/>
      <c r="USK59" s="20"/>
      <c r="USL59" s="311"/>
      <c r="USM59" s="312"/>
      <c r="USN59" s="312"/>
      <c r="USO59" s="313"/>
      <c r="USP59" s="312"/>
      <c r="USQ59" s="313"/>
      <c r="USR59" s="313"/>
      <c r="USS59" s="313"/>
      <c r="UST59" s="19"/>
      <c r="USU59" s="20"/>
      <c r="USV59" s="20"/>
      <c r="USW59" s="20"/>
      <c r="USX59" s="20"/>
      <c r="USY59" s="20"/>
      <c r="USZ59" s="20"/>
      <c r="UTA59" s="20"/>
      <c r="UTB59" s="311"/>
      <c r="UTC59" s="312"/>
      <c r="UTD59" s="312"/>
      <c r="UTE59" s="313"/>
      <c r="UTF59" s="312"/>
      <c r="UTG59" s="313"/>
      <c r="UTH59" s="313"/>
      <c r="UTI59" s="313"/>
      <c r="UTJ59" s="19"/>
      <c r="UTK59" s="20"/>
      <c r="UTL59" s="20"/>
      <c r="UTM59" s="20"/>
      <c r="UTN59" s="20"/>
      <c r="UTO59" s="20"/>
      <c r="UTP59" s="20"/>
      <c r="UTQ59" s="20"/>
      <c r="UTR59" s="311"/>
      <c r="UTS59" s="312"/>
      <c r="UTT59" s="312"/>
      <c r="UTU59" s="313"/>
      <c r="UTV59" s="312"/>
      <c r="UTW59" s="313"/>
      <c r="UTX59" s="313"/>
      <c r="UTY59" s="313"/>
      <c r="UTZ59" s="19"/>
      <c r="UUA59" s="20"/>
      <c r="UUB59" s="20"/>
      <c r="UUC59" s="20"/>
      <c r="UUD59" s="20"/>
      <c r="UUE59" s="20"/>
      <c r="UUF59" s="20"/>
      <c r="UUG59" s="20"/>
      <c r="UUH59" s="311"/>
      <c r="UUI59" s="312"/>
      <c r="UUJ59" s="312"/>
      <c r="UUK59" s="313"/>
      <c r="UUL59" s="312"/>
      <c r="UUM59" s="313"/>
      <c r="UUN59" s="313"/>
      <c r="UUO59" s="313"/>
      <c r="UUP59" s="19"/>
      <c r="UUQ59" s="20"/>
      <c r="UUR59" s="20"/>
      <c r="UUS59" s="20"/>
      <c r="UUT59" s="20"/>
      <c r="UUU59" s="20"/>
      <c r="UUV59" s="20"/>
      <c r="UUW59" s="20"/>
      <c r="UUX59" s="311"/>
      <c r="UUY59" s="312"/>
      <c r="UUZ59" s="312"/>
      <c r="UVA59" s="313"/>
      <c r="UVB59" s="312"/>
      <c r="UVC59" s="313"/>
      <c r="UVD59" s="313"/>
      <c r="UVE59" s="313"/>
      <c r="UVF59" s="19"/>
      <c r="UVG59" s="20"/>
      <c r="UVH59" s="20"/>
      <c r="UVI59" s="20"/>
      <c r="UVJ59" s="20"/>
      <c r="UVK59" s="20"/>
      <c r="UVL59" s="20"/>
      <c r="UVM59" s="20"/>
      <c r="UVN59" s="311"/>
      <c r="UVO59" s="312"/>
      <c r="UVP59" s="312"/>
      <c r="UVQ59" s="313"/>
      <c r="UVR59" s="312"/>
      <c r="UVS59" s="313"/>
      <c r="UVT59" s="313"/>
      <c r="UVU59" s="313"/>
      <c r="UVV59" s="19"/>
      <c r="UVW59" s="20"/>
      <c r="UVX59" s="20"/>
      <c r="UVY59" s="20"/>
      <c r="UVZ59" s="20"/>
      <c r="UWA59" s="20"/>
      <c r="UWB59" s="20"/>
      <c r="UWC59" s="20"/>
      <c r="UWD59" s="311"/>
      <c r="UWE59" s="312"/>
      <c r="UWF59" s="312"/>
      <c r="UWG59" s="313"/>
      <c r="UWH59" s="312"/>
      <c r="UWI59" s="313"/>
      <c r="UWJ59" s="313"/>
      <c r="UWK59" s="313"/>
      <c r="UWL59" s="19"/>
      <c r="UWM59" s="20"/>
      <c r="UWN59" s="20"/>
      <c r="UWO59" s="20"/>
      <c r="UWP59" s="20"/>
      <c r="UWQ59" s="20"/>
      <c r="UWR59" s="20"/>
      <c r="UWS59" s="20"/>
      <c r="UWT59" s="311"/>
      <c r="UWU59" s="312"/>
      <c r="UWV59" s="312"/>
      <c r="UWW59" s="313"/>
      <c r="UWX59" s="312"/>
      <c r="UWY59" s="313"/>
      <c r="UWZ59" s="313"/>
      <c r="UXA59" s="313"/>
      <c r="UXB59" s="19"/>
      <c r="UXC59" s="20"/>
      <c r="UXD59" s="20"/>
      <c r="UXE59" s="20"/>
      <c r="UXF59" s="20"/>
      <c r="UXG59" s="20"/>
      <c r="UXH59" s="20"/>
      <c r="UXI59" s="20"/>
      <c r="UXJ59" s="311"/>
      <c r="UXK59" s="312"/>
      <c r="UXL59" s="312"/>
      <c r="UXM59" s="313"/>
      <c r="UXN59" s="312"/>
      <c r="UXO59" s="313"/>
      <c r="UXP59" s="313"/>
      <c r="UXQ59" s="313"/>
      <c r="UXR59" s="19"/>
      <c r="UXS59" s="20"/>
      <c r="UXT59" s="20"/>
      <c r="UXU59" s="20"/>
      <c r="UXV59" s="20"/>
      <c r="UXW59" s="20"/>
      <c r="UXX59" s="20"/>
      <c r="UXY59" s="20"/>
      <c r="UXZ59" s="311"/>
      <c r="UYA59" s="312"/>
      <c r="UYB59" s="312"/>
      <c r="UYC59" s="313"/>
      <c r="UYD59" s="312"/>
      <c r="UYE59" s="313"/>
      <c r="UYF59" s="313"/>
      <c r="UYG59" s="313"/>
      <c r="UYH59" s="19"/>
      <c r="UYI59" s="20"/>
      <c r="UYJ59" s="20"/>
      <c r="UYK59" s="20"/>
      <c r="UYL59" s="20"/>
      <c r="UYM59" s="20"/>
      <c r="UYN59" s="20"/>
      <c r="UYO59" s="20"/>
      <c r="UYP59" s="311"/>
      <c r="UYQ59" s="312"/>
      <c r="UYR59" s="312"/>
      <c r="UYS59" s="313"/>
      <c r="UYT59" s="312"/>
      <c r="UYU59" s="313"/>
      <c r="UYV59" s="313"/>
      <c r="UYW59" s="313"/>
      <c r="UYX59" s="19"/>
      <c r="UYY59" s="20"/>
      <c r="UYZ59" s="20"/>
      <c r="UZA59" s="20"/>
      <c r="UZB59" s="20"/>
      <c r="UZC59" s="20"/>
      <c r="UZD59" s="20"/>
      <c r="UZE59" s="20"/>
      <c r="UZF59" s="311"/>
      <c r="UZG59" s="312"/>
      <c r="UZH59" s="312"/>
      <c r="UZI59" s="313"/>
      <c r="UZJ59" s="312"/>
      <c r="UZK59" s="313"/>
      <c r="UZL59" s="313"/>
      <c r="UZM59" s="313"/>
      <c r="UZN59" s="19"/>
      <c r="UZO59" s="20"/>
      <c r="UZP59" s="20"/>
      <c r="UZQ59" s="20"/>
      <c r="UZR59" s="20"/>
      <c r="UZS59" s="20"/>
      <c r="UZT59" s="20"/>
      <c r="UZU59" s="20"/>
      <c r="UZV59" s="311"/>
      <c r="UZW59" s="312"/>
      <c r="UZX59" s="312"/>
      <c r="UZY59" s="313"/>
      <c r="UZZ59" s="312"/>
      <c r="VAA59" s="313"/>
      <c r="VAB59" s="313"/>
      <c r="VAC59" s="313"/>
      <c r="VAD59" s="19"/>
      <c r="VAE59" s="20"/>
      <c r="VAF59" s="20"/>
      <c r="VAG59" s="20"/>
      <c r="VAH59" s="20"/>
      <c r="VAI59" s="20"/>
      <c r="VAJ59" s="20"/>
      <c r="VAK59" s="20"/>
      <c r="VAL59" s="311"/>
      <c r="VAM59" s="312"/>
      <c r="VAN59" s="312"/>
      <c r="VAO59" s="313"/>
      <c r="VAP59" s="312"/>
      <c r="VAQ59" s="313"/>
      <c r="VAR59" s="313"/>
      <c r="VAS59" s="313"/>
      <c r="VAT59" s="19"/>
      <c r="VAU59" s="20"/>
      <c r="VAV59" s="20"/>
      <c r="VAW59" s="20"/>
      <c r="VAX59" s="20"/>
      <c r="VAY59" s="20"/>
      <c r="VAZ59" s="20"/>
      <c r="VBA59" s="20"/>
      <c r="VBB59" s="311"/>
      <c r="VBC59" s="312"/>
      <c r="VBD59" s="312"/>
      <c r="VBE59" s="313"/>
      <c r="VBF59" s="312"/>
      <c r="VBG59" s="313"/>
      <c r="VBH59" s="313"/>
      <c r="VBI59" s="313"/>
      <c r="VBJ59" s="19"/>
      <c r="VBK59" s="20"/>
      <c r="VBL59" s="20"/>
      <c r="VBM59" s="20"/>
      <c r="VBN59" s="20"/>
      <c r="VBO59" s="20"/>
      <c r="VBP59" s="20"/>
      <c r="VBQ59" s="20"/>
      <c r="VBR59" s="311"/>
      <c r="VBS59" s="312"/>
      <c r="VBT59" s="312"/>
      <c r="VBU59" s="313"/>
      <c r="VBV59" s="312"/>
      <c r="VBW59" s="313"/>
      <c r="VBX59" s="313"/>
      <c r="VBY59" s="313"/>
      <c r="VBZ59" s="19"/>
      <c r="VCA59" s="20"/>
      <c r="VCB59" s="20"/>
      <c r="VCC59" s="20"/>
      <c r="VCD59" s="20"/>
      <c r="VCE59" s="20"/>
      <c r="VCF59" s="20"/>
      <c r="VCG59" s="20"/>
      <c r="VCH59" s="311"/>
      <c r="VCI59" s="312"/>
      <c r="VCJ59" s="312"/>
      <c r="VCK59" s="313"/>
      <c r="VCL59" s="312"/>
      <c r="VCM59" s="313"/>
      <c r="VCN59" s="313"/>
      <c r="VCO59" s="313"/>
      <c r="VCP59" s="19"/>
      <c r="VCQ59" s="20"/>
      <c r="VCR59" s="20"/>
      <c r="VCS59" s="20"/>
      <c r="VCT59" s="20"/>
      <c r="VCU59" s="20"/>
      <c r="VCV59" s="20"/>
      <c r="VCW59" s="20"/>
      <c r="VCX59" s="311"/>
      <c r="VCY59" s="312"/>
      <c r="VCZ59" s="312"/>
      <c r="VDA59" s="313"/>
      <c r="VDB59" s="312"/>
      <c r="VDC59" s="313"/>
      <c r="VDD59" s="313"/>
      <c r="VDE59" s="313"/>
      <c r="VDF59" s="19"/>
      <c r="VDG59" s="20"/>
      <c r="VDH59" s="20"/>
      <c r="VDI59" s="20"/>
      <c r="VDJ59" s="20"/>
      <c r="VDK59" s="20"/>
      <c r="VDL59" s="20"/>
      <c r="VDM59" s="20"/>
      <c r="VDN59" s="311"/>
      <c r="VDO59" s="312"/>
      <c r="VDP59" s="312"/>
      <c r="VDQ59" s="313"/>
      <c r="VDR59" s="312"/>
      <c r="VDS59" s="313"/>
      <c r="VDT59" s="313"/>
      <c r="VDU59" s="313"/>
      <c r="VDV59" s="19"/>
      <c r="VDW59" s="20"/>
      <c r="VDX59" s="20"/>
      <c r="VDY59" s="20"/>
      <c r="VDZ59" s="20"/>
      <c r="VEA59" s="20"/>
      <c r="VEB59" s="20"/>
      <c r="VEC59" s="20"/>
      <c r="VED59" s="311"/>
      <c r="VEE59" s="312"/>
      <c r="VEF59" s="312"/>
      <c r="VEG59" s="313"/>
      <c r="VEH59" s="312"/>
      <c r="VEI59" s="313"/>
      <c r="VEJ59" s="313"/>
      <c r="VEK59" s="313"/>
      <c r="VEL59" s="19"/>
      <c r="VEM59" s="20"/>
      <c r="VEN59" s="20"/>
      <c r="VEO59" s="20"/>
      <c r="VEP59" s="20"/>
      <c r="VEQ59" s="20"/>
      <c r="VER59" s="20"/>
      <c r="VES59" s="20"/>
      <c r="VET59" s="311"/>
      <c r="VEU59" s="312"/>
      <c r="VEV59" s="312"/>
      <c r="VEW59" s="313"/>
      <c r="VEX59" s="312"/>
      <c r="VEY59" s="313"/>
      <c r="VEZ59" s="313"/>
      <c r="VFA59" s="313"/>
      <c r="VFB59" s="19"/>
      <c r="VFC59" s="20"/>
      <c r="VFD59" s="20"/>
      <c r="VFE59" s="20"/>
      <c r="VFF59" s="20"/>
      <c r="VFG59" s="20"/>
      <c r="VFH59" s="20"/>
      <c r="VFI59" s="20"/>
      <c r="VFJ59" s="311"/>
      <c r="VFK59" s="312"/>
      <c r="VFL59" s="312"/>
      <c r="VFM59" s="313"/>
      <c r="VFN59" s="312"/>
      <c r="VFO59" s="313"/>
      <c r="VFP59" s="313"/>
      <c r="VFQ59" s="313"/>
      <c r="VFR59" s="19"/>
      <c r="VFS59" s="20"/>
      <c r="VFT59" s="20"/>
      <c r="VFU59" s="20"/>
      <c r="VFV59" s="20"/>
      <c r="VFW59" s="20"/>
      <c r="VFX59" s="20"/>
      <c r="VFY59" s="20"/>
      <c r="VFZ59" s="311"/>
      <c r="VGA59" s="312"/>
      <c r="VGB59" s="312"/>
      <c r="VGC59" s="313"/>
      <c r="VGD59" s="312"/>
      <c r="VGE59" s="313"/>
      <c r="VGF59" s="313"/>
      <c r="VGG59" s="313"/>
      <c r="VGH59" s="19"/>
      <c r="VGI59" s="20"/>
      <c r="VGJ59" s="20"/>
      <c r="VGK59" s="20"/>
      <c r="VGL59" s="20"/>
      <c r="VGM59" s="20"/>
      <c r="VGN59" s="20"/>
      <c r="VGO59" s="20"/>
      <c r="VGP59" s="311"/>
      <c r="VGQ59" s="312"/>
      <c r="VGR59" s="312"/>
      <c r="VGS59" s="313"/>
      <c r="VGT59" s="312"/>
      <c r="VGU59" s="313"/>
      <c r="VGV59" s="313"/>
      <c r="VGW59" s="313"/>
      <c r="VGX59" s="19"/>
      <c r="VGY59" s="20"/>
      <c r="VGZ59" s="20"/>
      <c r="VHA59" s="20"/>
      <c r="VHB59" s="20"/>
      <c r="VHC59" s="20"/>
      <c r="VHD59" s="20"/>
      <c r="VHE59" s="20"/>
      <c r="VHF59" s="311"/>
      <c r="VHG59" s="312"/>
      <c r="VHH59" s="312"/>
      <c r="VHI59" s="313"/>
      <c r="VHJ59" s="312"/>
      <c r="VHK59" s="313"/>
      <c r="VHL59" s="313"/>
      <c r="VHM59" s="313"/>
      <c r="VHN59" s="19"/>
      <c r="VHO59" s="20"/>
      <c r="VHP59" s="20"/>
      <c r="VHQ59" s="20"/>
      <c r="VHR59" s="20"/>
      <c r="VHS59" s="20"/>
      <c r="VHT59" s="20"/>
      <c r="VHU59" s="20"/>
      <c r="VHV59" s="311"/>
      <c r="VHW59" s="312"/>
      <c r="VHX59" s="312"/>
      <c r="VHY59" s="313"/>
      <c r="VHZ59" s="312"/>
      <c r="VIA59" s="313"/>
      <c r="VIB59" s="313"/>
      <c r="VIC59" s="313"/>
      <c r="VID59" s="19"/>
      <c r="VIE59" s="20"/>
      <c r="VIF59" s="20"/>
      <c r="VIG59" s="20"/>
      <c r="VIH59" s="20"/>
      <c r="VII59" s="20"/>
      <c r="VIJ59" s="20"/>
      <c r="VIK59" s="20"/>
      <c r="VIL59" s="311"/>
      <c r="VIM59" s="312"/>
      <c r="VIN59" s="312"/>
      <c r="VIO59" s="313"/>
      <c r="VIP59" s="312"/>
      <c r="VIQ59" s="313"/>
      <c r="VIR59" s="313"/>
      <c r="VIS59" s="313"/>
      <c r="VIT59" s="19"/>
      <c r="VIU59" s="20"/>
      <c r="VIV59" s="20"/>
      <c r="VIW59" s="20"/>
      <c r="VIX59" s="20"/>
      <c r="VIY59" s="20"/>
      <c r="VIZ59" s="20"/>
      <c r="VJA59" s="20"/>
      <c r="VJB59" s="311"/>
      <c r="VJC59" s="312"/>
      <c r="VJD59" s="312"/>
      <c r="VJE59" s="313"/>
      <c r="VJF59" s="312"/>
      <c r="VJG59" s="313"/>
      <c r="VJH59" s="313"/>
      <c r="VJI59" s="313"/>
      <c r="VJJ59" s="19"/>
      <c r="VJK59" s="20"/>
      <c r="VJL59" s="20"/>
      <c r="VJM59" s="20"/>
      <c r="VJN59" s="20"/>
      <c r="VJO59" s="20"/>
      <c r="VJP59" s="20"/>
      <c r="VJQ59" s="20"/>
      <c r="VJR59" s="311"/>
      <c r="VJS59" s="312"/>
      <c r="VJT59" s="312"/>
      <c r="VJU59" s="313"/>
      <c r="VJV59" s="312"/>
      <c r="VJW59" s="313"/>
      <c r="VJX59" s="313"/>
      <c r="VJY59" s="313"/>
      <c r="VJZ59" s="19"/>
      <c r="VKA59" s="20"/>
      <c r="VKB59" s="20"/>
      <c r="VKC59" s="20"/>
      <c r="VKD59" s="20"/>
      <c r="VKE59" s="20"/>
      <c r="VKF59" s="20"/>
      <c r="VKG59" s="20"/>
      <c r="VKH59" s="311"/>
      <c r="VKI59" s="312"/>
      <c r="VKJ59" s="312"/>
      <c r="VKK59" s="313"/>
      <c r="VKL59" s="312"/>
      <c r="VKM59" s="313"/>
      <c r="VKN59" s="313"/>
      <c r="VKO59" s="313"/>
      <c r="VKP59" s="19"/>
      <c r="VKQ59" s="20"/>
      <c r="VKR59" s="20"/>
      <c r="VKS59" s="20"/>
      <c r="VKT59" s="20"/>
      <c r="VKU59" s="20"/>
      <c r="VKV59" s="20"/>
      <c r="VKW59" s="20"/>
      <c r="VKX59" s="311"/>
      <c r="VKY59" s="312"/>
      <c r="VKZ59" s="312"/>
      <c r="VLA59" s="313"/>
      <c r="VLB59" s="312"/>
      <c r="VLC59" s="313"/>
      <c r="VLD59" s="313"/>
      <c r="VLE59" s="313"/>
      <c r="VLF59" s="19"/>
      <c r="VLG59" s="20"/>
      <c r="VLH59" s="20"/>
      <c r="VLI59" s="20"/>
      <c r="VLJ59" s="20"/>
      <c r="VLK59" s="20"/>
      <c r="VLL59" s="20"/>
      <c r="VLM59" s="20"/>
      <c r="VLN59" s="311"/>
      <c r="VLO59" s="312"/>
      <c r="VLP59" s="312"/>
      <c r="VLQ59" s="313"/>
      <c r="VLR59" s="312"/>
      <c r="VLS59" s="313"/>
      <c r="VLT59" s="313"/>
      <c r="VLU59" s="313"/>
      <c r="VLV59" s="19"/>
      <c r="VLW59" s="20"/>
      <c r="VLX59" s="20"/>
      <c r="VLY59" s="20"/>
      <c r="VLZ59" s="20"/>
      <c r="VMA59" s="20"/>
      <c r="VMB59" s="20"/>
      <c r="VMC59" s="20"/>
      <c r="VMD59" s="311"/>
      <c r="VME59" s="312"/>
      <c r="VMF59" s="312"/>
      <c r="VMG59" s="313"/>
      <c r="VMH59" s="312"/>
      <c r="VMI59" s="313"/>
      <c r="VMJ59" s="313"/>
      <c r="VMK59" s="313"/>
      <c r="VML59" s="19"/>
      <c r="VMM59" s="20"/>
      <c r="VMN59" s="20"/>
      <c r="VMO59" s="20"/>
      <c r="VMP59" s="20"/>
      <c r="VMQ59" s="20"/>
      <c r="VMR59" s="20"/>
      <c r="VMS59" s="20"/>
      <c r="VMT59" s="311"/>
      <c r="VMU59" s="312"/>
      <c r="VMV59" s="312"/>
      <c r="VMW59" s="313"/>
      <c r="VMX59" s="312"/>
      <c r="VMY59" s="313"/>
      <c r="VMZ59" s="313"/>
      <c r="VNA59" s="313"/>
      <c r="VNB59" s="19"/>
      <c r="VNC59" s="20"/>
      <c r="VND59" s="20"/>
      <c r="VNE59" s="20"/>
      <c r="VNF59" s="20"/>
      <c r="VNG59" s="20"/>
      <c r="VNH59" s="20"/>
      <c r="VNI59" s="20"/>
      <c r="VNJ59" s="311"/>
      <c r="VNK59" s="312"/>
      <c r="VNL59" s="312"/>
      <c r="VNM59" s="313"/>
      <c r="VNN59" s="312"/>
      <c r="VNO59" s="313"/>
      <c r="VNP59" s="313"/>
      <c r="VNQ59" s="313"/>
      <c r="VNR59" s="19"/>
      <c r="VNS59" s="20"/>
      <c r="VNT59" s="20"/>
      <c r="VNU59" s="20"/>
      <c r="VNV59" s="20"/>
      <c r="VNW59" s="20"/>
      <c r="VNX59" s="20"/>
      <c r="VNY59" s="20"/>
      <c r="VNZ59" s="311"/>
      <c r="VOA59" s="312"/>
      <c r="VOB59" s="312"/>
      <c r="VOC59" s="313"/>
      <c r="VOD59" s="312"/>
      <c r="VOE59" s="313"/>
      <c r="VOF59" s="313"/>
      <c r="VOG59" s="313"/>
      <c r="VOH59" s="19"/>
      <c r="VOI59" s="20"/>
      <c r="VOJ59" s="20"/>
      <c r="VOK59" s="20"/>
      <c r="VOL59" s="20"/>
      <c r="VOM59" s="20"/>
      <c r="VON59" s="20"/>
      <c r="VOO59" s="20"/>
      <c r="VOP59" s="311"/>
      <c r="VOQ59" s="312"/>
      <c r="VOR59" s="312"/>
      <c r="VOS59" s="313"/>
      <c r="VOT59" s="312"/>
      <c r="VOU59" s="313"/>
      <c r="VOV59" s="313"/>
      <c r="VOW59" s="313"/>
      <c r="VOX59" s="19"/>
      <c r="VOY59" s="20"/>
      <c r="VOZ59" s="20"/>
      <c r="VPA59" s="20"/>
      <c r="VPB59" s="20"/>
      <c r="VPC59" s="20"/>
      <c r="VPD59" s="20"/>
      <c r="VPE59" s="20"/>
      <c r="VPF59" s="311"/>
      <c r="VPG59" s="312"/>
      <c r="VPH59" s="312"/>
      <c r="VPI59" s="313"/>
      <c r="VPJ59" s="312"/>
      <c r="VPK59" s="313"/>
      <c r="VPL59" s="313"/>
      <c r="VPM59" s="313"/>
      <c r="VPN59" s="19"/>
      <c r="VPO59" s="20"/>
      <c r="VPP59" s="20"/>
      <c r="VPQ59" s="20"/>
      <c r="VPR59" s="20"/>
      <c r="VPS59" s="20"/>
      <c r="VPT59" s="20"/>
      <c r="VPU59" s="20"/>
      <c r="VPV59" s="311"/>
      <c r="VPW59" s="312"/>
      <c r="VPX59" s="312"/>
      <c r="VPY59" s="313"/>
      <c r="VPZ59" s="312"/>
      <c r="VQA59" s="313"/>
      <c r="VQB59" s="313"/>
      <c r="VQC59" s="313"/>
      <c r="VQD59" s="19"/>
      <c r="VQE59" s="20"/>
      <c r="VQF59" s="20"/>
      <c r="VQG59" s="20"/>
      <c r="VQH59" s="20"/>
      <c r="VQI59" s="20"/>
      <c r="VQJ59" s="20"/>
      <c r="VQK59" s="20"/>
      <c r="VQL59" s="311"/>
      <c r="VQM59" s="312"/>
      <c r="VQN59" s="312"/>
      <c r="VQO59" s="313"/>
      <c r="VQP59" s="312"/>
      <c r="VQQ59" s="313"/>
      <c r="VQR59" s="313"/>
      <c r="VQS59" s="313"/>
      <c r="VQT59" s="19"/>
      <c r="VQU59" s="20"/>
      <c r="VQV59" s="20"/>
      <c r="VQW59" s="20"/>
      <c r="VQX59" s="20"/>
      <c r="VQY59" s="20"/>
      <c r="VQZ59" s="20"/>
      <c r="VRA59" s="20"/>
      <c r="VRB59" s="311"/>
      <c r="VRC59" s="312"/>
      <c r="VRD59" s="312"/>
      <c r="VRE59" s="313"/>
      <c r="VRF59" s="312"/>
      <c r="VRG59" s="313"/>
      <c r="VRH59" s="313"/>
      <c r="VRI59" s="313"/>
      <c r="VRJ59" s="19"/>
      <c r="VRK59" s="20"/>
      <c r="VRL59" s="20"/>
      <c r="VRM59" s="20"/>
      <c r="VRN59" s="20"/>
      <c r="VRO59" s="20"/>
      <c r="VRP59" s="20"/>
      <c r="VRQ59" s="20"/>
      <c r="VRR59" s="311"/>
      <c r="VRS59" s="312"/>
      <c r="VRT59" s="312"/>
      <c r="VRU59" s="313"/>
      <c r="VRV59" s="312"/>
      <c r="VRW59" s="313"/>
      <c r="VRX59" s="313"/>
      <c r="VRY59" s="313"/>
      <c r="VRZ59" s="19"/>
      <c r="VSA59" s="20"/>
      <c r="VSB59" s="20"/>
      <c r="VSC59" s="20"/>
      <c r="VSD59" s="20"/>
      <c r="VSE59" s="20"/>
      <c r="VSF59" s="20"/>
      <c r="VSG59" s="20"/>
      <c r="VSH59" s="311"/>
      <c r="VSI59" s="312"/>
      <c r="VSJ59" s="312"/>
      <c r="VSK59" s="313"/>
      <c r="VSL59" s="312"/>
      <c r="VSM59" s="313"/>
      <c r="VSN59" s="313"/>
      <c r="VSO59" s="313"/>
      <c r="VSP59" s="19"/>
      <c r="VSQ59" s="20"/>
      <c r="VSR59" s="20"/>
      <c r="VSS59" s="20"/>
      <c r="VST59" s="20"/>
      <c r="VSU59" s="20"/>
      <c r="VSV59" s="20"/>
      <c r="VSW59" s="20"/>
      <c r="VSX59" s="311"/>
      <c r="VSY59" s="312"/>
      <c r="VSZ59" s="312"/>
      <c r="VTA59" s="313"/>
      <c r="VTB59" s="312"/>
      <c r="VTC59" s="313"/>
      <c r="VTD59" s="313"/>
      <c r="VTE59" s="313"/>
      <c r="VTF59" s="19"/>
      <c r="VTG59" s="20"/>
      <c r="VTH59" s="20"/>
      <c r="VTI59" s="20"/>
      <c r="VTJ59" s="20"/>
      <c r="VTK59" s="20"/>
      <c r="VTL59" s="20"/>
      <c r="VTM59" s="20"/>
      <c r="VTN59" s="311"/>
      <c r="VTO59" s="312"/>
      <c r="VTP59" s="312"/>
      <c r="VTQ59" s="313"/>
      <c r="VTR59" s="312"/>
      <c r="VTS59" s="313"/>
      <c r="VTT59" s="313"/>
      <c r="VTU59" s="313"/>
      <c r="VTV59" s="19"/>
      <c r="VTW59" s="20"/>
      <c r="VTX59" s="20"/>
      <c r="VTY59" s="20"/>
      <c r="VTZ59" s="20"/>
      <c r="VUA59" s="20"/>
      <c r="VUB59" s="20"/>
      <c r="VUC59" s="20"/>
      <c r="VUD59" s="311"/>
      <c r="VUE59" s="312"/>
      <c r="VUF59" s="312"/>
      <c r="VUG59" s="313"/>
      <c r="VUH59" s="312"/>
      <c r="VUI59" s="313"/>
      <c r="VUJ59" s="313"/>
      <c r="VUK59" s="313"/>
      <c r="VUL59" s="19"/>
      <c r="VUM59" s="20"/>
      <c r="VUN59" s="20"/>
      <c r="VUO59" s="20"/>
      <c r="VUP59" s="20"/>
      <c r="VUQ59" s="20"/>
      <c r="VUR59" s="20"/>
      <c r="VUS59" s="20"/>
      <c r="VUT59" s="311"/>
      <c r="VUU59" s="312"/>
      <c r="VUV59" s="312"/>
      <c r="VUW59" s="313"/>
      <c r="VUX59" s="312"/>
      <c r="VUY59" s="313"/>
      <c r="VUZ59" s="313"/>
      <c r="VVA59" s="313"/>
      <c r="VVB59" s="19"/>
      <c r="VVC59" s="20"/>
      <c r="VVD59" s="20"/>
      <c r="VVE59" s="20"/>
      <c r="VVF59" s="20"/>
      <c r="VVG59" s="20"/>
      <c r="VVH59" s="20"/>
      <c r="VVI59" s="20"/>
      <c r="VVJ59" s="311"/>
      <c r="VVK59" s="312"/>
      <c r="VVL59" s="312"/>
      <c r="VVM59" s="313"/>
      <c r="VVN59" s="312"/>
      <c r="VVO59" s="313"/>
      <c r="VVP59" s="313"/>
      <c r="VVQ59" s="313"/>
      <c r="VVR59" s="19"/>
      <c r="VVS59" s="20"/>
      <c r="VVT59" s="20"/>
      <c r="VVU59" s="20"/>
      <c r="VVV59" s="20"/>
      <c r="VVW59" s="20"/>
      <c r="VVX59" s="20"/>
      <c r="VVY59" s="20"/>
      <c r="VVZ59" s="311"/>
      <c r="VWA59" s="312"/>
      <c r="VWB59" s="312"/>
      <c r="VWC59" s="313"/>
      <c r="VWD59" s="312"/>
      <c r="VWE59" s="313"/>
      <c r="VWF59" s="313"/>
      <c r="VWG59" s="313"/>
      <c r="VWH59" s="19"/>
      <c r="VWI59" s="20"/>
      <c r="VWJ59" s="20"/>
      <c r="VWK59" s="20"/>
      <c r="VWL59" s="20"/>
      <c r="VWM59" s="20"/>
      <c r="VWN59" s="20"/>
      <c r="VWO59" s="20"/>
      <c r="VWP59" s="311"/>
      <c r="VWQ59" s="312"/>
      <c r="VWR59" s="312"/>
      <c r="VWS59" s="313"/>
      <c r="VWT59" s="312"/>
      <c r="VWU59" s="313"/>
      <c r="VWV59" s="313"/>
      <c r="VWW59" s="313"/>
      <c r="VWX59" s="19"/>
      <c r="VWY59" s="20"/>
      <c r="VWZ59" s="20"/>
      <c r="VXA59" s="20"/>
      <c r="VXB59" s="20"/>
      <c r="VXC59" s="20"/>
      <c r="VXD59" s="20"/>
      <c r="VXE59" s="20"/>
      <c r="VXF59" s="311"/>
      <c r="VXG59" s="312"/>
      <c r="VXH59" s="312"/>
      <c r="VXI59" s="313"/>
      <c r="VXJ59" s="312"/>
      <c r="VXK59" s="313"/>
      <c r="VXL59" s="313"/>
      <c r="VXM59" s="313"/>
      <c r="VXN59" s="19"/>
      <c r="VXO59" s="20"/>
      <c r="VXP59" s="20"/>
      <c r="VXQ59" s="20"/>
      <c r="VXR59" s="20"/>
      <c r="VXS59" s="20"/>
      <c r="VXT59" s="20"/>
      <c r="VXU59" s="20"/>
      <c r="VXV59" s="311"/>
      <c r="VXW59" s="312"/>
      <c r="VXX59" s="312"/>
      <c r="VXY59" s="313"/>
      <c r="VXZ59" s="312"/>
      <c r="VYA59" s="313"/>
      <c r="VYB59" s="313"/>
      <c r="VYC59" s="313"/>
      <c r="VYD59" s="19"/>
      <c r="VYE59" s="20"/>
      <c r="VYF59" s="20"/>
      <c r="VYG59" s="20"/>
      <c r="VYH59" s="20"/>
      <c r="VYI59" s="20"/>
      <c r="VYJ59" s="20"/>
      <c r="VYK59" s="20"/>
      <c r="VYL59" s="311"/>
      <c r="VYM59" s="312"/>
      <c r="VYN59" s="312"/>
      <c r="VYO59" s="313"/>
      <c r="VYP59" s="312"/>
      <c r="VYQ59" s="313"/>
      <c r="VYR59" s="313"/>
      <c r="VYS59" s="313"/>
      <c r="VYT59" s="19"/>
      <c r="VYU59" s="20"/>
      <c r="VYV59" s="20"/>
      <c r="VYW59" s="20"/>
      <c r="VYX59" s="20"/>
      <c r="VYY59" s="20"/>
      <c r="VYZ59" s="20"/>
      <c r="VZA59" s="20"/>
      <c r="VZB59" s="311"/>
      <c r="VZC59" s="312"/>
      <c r="VZD59" s="312"/>
      <c r="VZE59" s="313"/>
      <c r="VZF59" s="312"/>
      <c r="VZG59" s="313"/>
      <c r="VZH59" s="313"/>
      <c r="VZI59" s="313"/>
      <c r="VZJ59" s="19"/>
      <c r="VZK59" s="20"/>
      <c r="VZL59" s="20"/>
      <c r="VZM59" s="20"/>
      <c r="VZN59" s="20"/>
      <c r="VZO59" s="20"/>
      <c r="VZP59" s="20"/>
      <c r="VZQ59" s="20"/>
      <c r="VZR59" s="311"/>
      <c r="VZS59" s="312"/>
      <c r="VZT59" s="312"/>
      <c r="VZU59" s="313"/>
      <c r="VZV59" s="312"/>
      <c r="VZW59" s="313"/>
      <c r="VZX59" s="313"/>
      <c r="VZY59" s="313"/>
      <c r="VZZ59" s="19"/>
      <c r="WAA59" s="20"/>
      <c r="WAB59" s="20"/>
      <c r="WAC59" s="20"/>
      <c r="WAD59" s="20"/>
      <c r="WAE59" s="20"/>
      <c r="WAF59" s="20"/>
      <c r="WAG59" s="20"/>
      <c r="WAH59" s="311"/>
      <c r="WAI59" s="312"/>
      <c r="WAJ59" s="312"/>
      <c r="WAK59" s="313"/>
      <c r="WAL59" s="312"/>
      <c r="WAM59" s="313"/>
      <c r="WAN59" s="313"/>
      <c r="WAO59" s="313"/>
      <c r="WAP59" s="19"/>
      <c r="WAQ59" s="20"/>
      <c r="WAR59" s="20"/>
      <c r="WAS59" s="20"/>
      <c r="WAT59" s="20"/>
      <c r="WAU59" s="20"/>
      <c r="WAV59" s="20"/>
      <c r="WAW59" s="20"/>
      <c r="WAX59" s="311"/>
      <c r="WAY59" s="312"/>
      <c r="WAZ59" s="312"/>
      <c r="WBA59" s="313"/>
      <c r="WBB59" s="312"/>
      <c r="WBC59" s="313"/>
      <c r="WBD59" s="313"/>
      <c r="WBE59" s="313"/>
      <c r="WBF59" s="19"/>
      <c r="WBG59" s="20"/>
      <c r="WBH59" s="20"/>
      <c r="WBI59" s="20"/>
      <c r="WBJ59" s="20"/>
      <c r="WBK59" s="20"/>
      <c r="WBL59" s="20"/>
      <c r="WBM59" s="20"/>
      <c r="WBN59" s="311"/>
      <c r="WBO59" s="312"/>
      <c r="WBP59" s="312"/>
      <c r="WBQ59" s="313"/>
      <c r="WBR59" s="312"/>
      <c r="WBS59" s="313"/>
      <c r="WBT59" s="313"/>
      <c r="WBU59" s="313"/>
      <c r="WBV59" s="19"/>
      <c r="WBW59" s="20"/>
      <c r="WBX59" s="20"/>
      <c r="WBY59" s="20"/>
      <c r="WBZ59" s="20"/>
      <c r="WCA59" s="20"/>
      <c r="WCB59" s="20"/>
      <c r="WCC59" s="20"/>
      <c r="WCD59" s="311"/>
      <c r="WCE59" s="312"/>
      <c r="WCF59" s="312"/>
      <c r="WCG59" s="313"/>
      <c r="WCH59" s="312"/>
      <c r="WCI59" s="313"/>
      <c r="WCJ59" s="313"/>
      <c r="WCK59" s="313"/>
      <c r="WCL59" s="19"/>
      <c r="WCM59" s="20"/>
      <c r="WCN59" s="20"/>
      <c r="WCO59" s="20"/>
      <c r="WCP59" s="20"/>
      <c r="WCQ59" s="20"/>
      <c r="WCR59" s="20"/>
      <c r="WCS59" s="20"/>
      <c r="WCT59" s="311"/>
      <c r="WCU59" s="312"/>
      <c r="WCV59" s="312"/>
      <c r="WCW59" s="313"/>
      <c r="WCX59" s="312"/>
      <c r="WCY59" s="313"/>
      <c r="WCZ59" s="313"/>
      <c r="WDA59" s="313"/>
      <c r="WDB59" s="19"/>
      <c r="WDC59" s="20"/>
      <c r="WDD59" s="20"/>
      <c r="WDE59" s="20"/>
      <c r="WDF59" s="20"/>
      <c r="WDG59" s="20"/>
      <c r="WDH59" s="20"/>
      <c r="WDI59" s="20"/>
      <c r="WDJ59" s="311"/>
      <c r="WDK59" s="312"/>
      <c r="WDL59" s="312"/>
      <c r="WDM59" s="313"/>
      <c r="WDN59" s="312"/>
      <c r="WDO59" s="313"/>
      <c r="WDP59" s="313"/>
      <c r="WDQ59" s="313"/>
      <c r="WDR59" s="19"/>
      <c r="WDS59" s="20"/>
      <c r="WDT59" s="20"/>
      <c r="WDU59" s="20"/>
      <c r="WDV59" s="20"/>
      <c r="WDW59" s="20"/>
      <c r="WDX59" s="20"/>
      <c r="WDY59" s="20"/>
      <c r="WDZ59" s="311"/>
      <c r="WEA59" s="312"/>
      <c r="WEB59" s="312"/>
      <c r="WEC59" s="313"/>
      <c r="WED59" s="312"/>
      <c r="WEE59" s="313"/>
      <c r="WEF59" s="313"/>
      <c r="WEG59" s="313"/>
      <c r="WEH59" s="19"/>
      <c r="WEI59" s="20"/>
      <c r="WEJ59" s="20"/>
      <c r="WEK59" s="20"/>
      <c r="WEL59" s="20"/>
      <c r="WEM59" s="20"/>
      <c r="WEN59" s="20"/>
      <c r="WEO59" s="20"/>
      <c r="WEP59" s="311"/>
      <c r="WEQ59" s="312"/>
      <c r="WER59" s="312"/>
      <c r="WES59" s="313"/>
      <c r="WET59" s="312"/>
      <c r="WEU59" s="313"/>
      <c r="WEV59" s="313"/>
      <c r="WEW59" s="313"/>
      <c r="WEX59" s="19"/>
      <c r="WEY59" s="20"/>
      <c r="WEZ59" s="20"/>
      <c r="WFA59" s="20"/>
      <c r="WFB59" s="20"/>
      <c r="WFC59" s="20"/>
      <c r="WFD59" s="20"/>
      <c r="WFE59" s="20"/>
      <c r="WFF59" s="311"/>
      <c r="WFG59" s="312"/>
      <c r="WFH59" s="312"/>
      <c r="WFI59" s="313"/>
      <c r="WFJ59" s="312"/>
      <c r="WFK59" s="313"/>
      <c r="WFL59" s="313"/>
      <c r="WFM59" s="313"/>
      <c r="WFN59" s="19"/>
      <c r="WFO59" s="20"/>
      <c r="WFP59" s="20"/>
      <c r="WFQ59" s="20"/>
      <c r="WFR59" s="20"/>
      <c r="WFS59" s="20"/>
      <c r="WFT59" s="20"/>
      <c r="WFU59" s="20"/>
      <c r="WFV59" s="311"/>
      <c r="WFW59" s="312"/>
      <c r="WFX59" s="312"/>
      <c r="WFY59" s="313"/>
      <c r="WFZ59" s="312"/>
      <c r="WGA59" s="313"/>
      <c r="WGB59" s="313"/>
      <c r="WGC59" s="313"/>
      <c r="WGD59" s="19"/>
      <c r="WGE59" s="20"/>
      <c r="WGF59" s="20"/>
      <c r="WGG59" s="20"/>
      <c r="WGH59" s="20"/>
      <c r="WGI59" s="20"/>
      <c r="WGJ59" s="20"/>
      <c r="WGK59" s="20"/>
      <c r="WGL59" s="311"/>
      <c r="WGM59" s="312"/>
      <c r="WGN59" s="312"/>
      <c r="WGO59" s="313"/>
      <c r="WGP59" s="312"/>
      <c r="WGQ59" s="313"/>
      <c r="WGR59" s="313"/>
      <c r="WGS59" s="313"/>
      <c r="WGT59" s="19"/>
      <c r="WGU59" s="20"/>
      <c r="WGV59" s="20"/>
      <c r="WGW59" s="20"/>
      <c r="WGX59" s="20"/>
      <c r="WGY59" s="20"/>
      <c r="WGZ59" s="20"/>
      <c r="WHA59" s="20"/>
      <c r="WHB59" s="311"/>
      <c r="WHC59" s="312"/>
      <c r="WHD59" s="312"/>
      <c r="WHE59" s="313"/>
      <c r="WHF59" s="312"/>
      <c r="WHG59" s="313"/>
      <c r="WHH59" s="313"/>
      <c r="WHI59" s="313"/>
      <c r="WHJ59" s="19"/>
      <c r="WHK59" s="20"/>
      <c r="WHL59" s="20"/>
      <c r="WHM59" s="20"/>
      <c r="WHN59" s="20"/>
      <c r="WHO59" s="20"/>
      <c r="WHP59" s="20"/>
      <c r="WHQ59" s="20"/>
      <c r="WHR59" s="311"/>
      <c r="WHS59" s="312"/>
      <c r="WHT59" s="312"/>
      <c r="WHU59" s="313"/>
      <c r="WHV59" s="312"/>
      <c r="WHW59" s="313"/>
      <c r="WHX59" s="313"/>
      <c r="WHY59" s="313"/>
      <c r="WHZ59" s="19"/>
      <c r="WIA59" s="20"/>
      <c r="WIB59" s="20"/>
      <c r="WIC59" s="20"/>
      <c r="WID59" s="20"/>
      <c r="WIE59" s="20"/>
      <c r="WIF59" s="20"/>
      <c r="WIG59" s="20"/>
      <c r="WIH59" s="311"/>
      <c r="WII59" s="312"/>
      <c r="WIJ59" s="312"/>
      <c r="WIK59" s="313"/>
      <c r="WIL59" s="312"/>
      <c r="WIM59" s="313"/>
      <c r="WIN59" s="313"/>
      <c r="WIO59" s="313"/>
      <c r="WIP59" s="19"/>
      <c r="WIQ59" s="20"/>
      <c r="WIR59" s="20"/>
      <c r="WIS59" s="20"/>
      <c r="WIT59" s="20"/>
      <c r="WIU59" s="20"/>
      <c r="WIV59" s="20"/>
      <c r="WIW59" s="20"/>
      <c r="WIX59" s="311"/>
      <c r="WIY59" s="312"/>
      <c r="WIZ59" s="312"/>
      <c r="WJA59" s="313"/>
      <c r="WJB59" s="312"/>
      <c r="WJC59" s="313"/>
      <c r="WJD59" s="313"/>
      <c r="WJE59" s="313"/>
      <c r="WJF59" s="19"/>
      <c r="WJG59" s="20"/>
      <c r="WJH59" s="20"/>
      <c r="WJI59" s="20"/>
      <c r="WJJ59" s="20"/>
      <c r="WJK59" s="20"/>
      <c r="WJL59" s="20"/>
      <c r="WJM59" s="20"/>
      <c r="WJN59" s="311"/>
      <c r="WJO59" s="312"/>
      <c r="WJP59" s="312"/>
      <c r="WJQ59" s="313"/>
      <c r="WJR59" s="312"/>
      <c r="WJS59" s="313"/>
      <c r="WJT59" s="313"/>
      <c r="WJU59" s="313"/>
      <c r="WJV59" s="19"/>
      <c r="WJW59" s="20"/>
      <c r="WJX59" s="20"/>
      <c r="WJY59" s="20"/>
      <c r="WJZ59" s="20"/>
      <c r="WKA59" s="20"/>
      <c r="WKB59" s="20"/>
      <c r="WKC59" s="20"/>
      <c r="WKD59" s="311"/>
      <c r="WKE59" s="312"/>
      <c r="WKF59" s="312"/>
      <c r="WKG59" s="313"/>
      <c r="WKH59" s="312"/>
      <c r="WKI59" s="313"/>
      <c r="WKJ59" s="313"/>
      <c r="WKK59" s="313"/>
      <c r="WKL59" s="19"/>
      <c r="WKM59" s="20"/>
      <c r="WKN59" s="20"/>
      <c r="WKO59" s="20"/>
      <c r="WKP59" s="20"/>
      <c r="WKQ59" s="20"/>
      <c r="WKR59" s="20"/>
      <c r="WKS59" s="20"/>
      <c r="WKT59" s="311"/>
      <c r="WKU59" s="312"/>
      <c r="WKV59" s="312"/>
      <c r="WKW59" s="313"/>
      <c r="WKX59" s="312"/>
      <c r="WKY59" s="313"/>
      <c r="WKZ59" s="313"/>
      <c r="WLA59" s="313"/>
      <c r="WLB59" s="19"/>
      <c r="WLC59" s="20"/>
      <c r="WLD59" s="20"/>
      <c r="WLE59" s="20"/>
      <c r="WLF59" s="20"/>
      <c r="WLG59" s="20"/>
      <c r="WLH59" s="20"/>
      <c r="WLI59" s="20"/>
      <c r="WLJ59" s="311"/>
      <c r="WLK59" s="312"/>
      <c r="WLL59" s="312"/>
      <c r="WLM59" s="313"/>
      <c r="WLN59" s="312"/>
      <c r="WLO59" s="313"/>
      <c r="WLP59" s="313"/>
      <c r="WLQ59" s="313"/>
      <c r="WLR59" s="19"/>
      <c r="WLS59" s="20"/>
      <c r="WLT59" s="20"/>
      <c r="WLU59" s="20"/>
      <c r="WLV59" s="20"/>
      <c r="WLW59" s="20"/>
      <c r="WLX59" s="20"/>
      <c r="WLY59" s="20"/>
      <c r="WLZ59" s="311"/>
      <c r="WMA59" s="312"/>
      <c r="WMB59" s="312"/>
      <c r="WMC59" s="313"/>
      <c r="WMD59" s="312"/>
      <c r="WME59" s="313"/>
      <c r="WMF59" s="313"/>
      <c r="WMG59" s="313"/>
      <c r="WMH59" s="19"/>
      <c r="WMI59" s="20"/>
      <c r="WMJ59" s="20"/>
      <c r="WMK59" s="20"/>
      <c r="WML59" s="20"/>
      <c r="WMM59" s="20"/>
      <c r="WMN59" s="20"/>
      <c r="WMO59" s="20"/>
      <c r="WMP59" s="311"/>
      <c r="WMQ59" s="312"/>
      <c r="WMR59" s="312"/>
      <c r="WMS59" s="313"/>
      <c r="WMT59" s="312"/>
      <c r="WMU59" s="313"/>
      <c r="WMV59" s="313"/>
      <c r="WMW59" s="313"/>
      <c r="WMX59" s="19"/>
      <c r="WMY59" s="20"/>
      <c r="WMZ59" s="20"/>
      <c r="WNA59" s="20"/>
      <c r="WNB59" s="20"/>
      <c r="WNC59" s="20"/>
      <c r="WND59" s="20"/>
      <c r="WNE59" s="20"/>
      <c r="WNF59" s="311"/>
      <c r="WNG59" s="312"/>
      <c r="WNH59" s="312"/>
      <c r="WNI59" s="313"/>
      <c r="WNJ59" s="312"/>
      <c r="WNK59" s="313"/>
      <c r="WNL59" s="313"/>
      <c r="WNM59" s="313"/>
      <c r="WNN59" s="19"/>
      <c r="WNO59" s="20"/>
      <c r="WNP59" s="20"/>
      <c r="WNQ59" s="20"/>
      <c r="WNR59" s="20"/>
      <c r="WNS59" s="20"/>
      <c r="WNT59" s="20"/>
      <c r="WNU59" s="20"/>
      <c r="WNV59" s="311"/>
      <c r="WNW59" s="312"/>
      <c r="WNX59" s="312"/>
      <c r="WNY59" s="313"/>
      <c r="WNZ59" s="312"/>
      <c r="WOA59" s="313"/>
      <c r="WOB59" s="313"/>
      <c r="WOC59" s="313"/>
      <c r="WOD59" s="19"/>
      <c r="WOE59" s="20"/>
      <c r="WOF59" s="20"/>
      <c r="WOG59" s="20"/>
      <c r="WOH59" s="20"/>
      <c r="WOI59" s="20"/>
      <c r="WOJ59" s="20"/>
      <c r="WOK59" s="20"/>
      <c r="WOL59" s="311"/>
      <c r="WOM59" s="312"/>
      <c r="WON59" s="312"/>
      <c r="WOO59" s="313"/>
      <c r="WOP59" s="312"/>
      <c r="WOQ59" s="313"/>
      <c r="WOR59" s="313"/>
      <c r="WOS59" s="313"/>
      <c r="WOT59" s="19"/>
      <c r="WOU59" s="20"/>
      <c r="WOV59" s="20"/>
      <c r="WOW59" s="20"/>
      <c r="WOX59" s="20"/>
      <c r="WOY59" s="20"/>
      <c r="WOZ59" s="20"/>
      <c r="WPA59" s="20"/>
      <c r="WPB59" s="311"/>
      <c r="WPC59" s="312"/>
      <c r="WPD59" s="312"/>
      <c r="WPE59" s="313"/>
      <c r="WPF59" s="312"/>
      <c r="WPG59" s="313"/>
      <c r="WPH59" s="313"/>
      <c r="WPI59" s="313"/>
      <c r="WPJ59" s="19"/>
      <c r="WPK59" s="20"/>
      <c r="WPL59" s="20"/>
      <c r="WPM59" s="20"/>
      <c r="WPN59" s="20"/>
      <c r="WPO59" s="20"/>
      <c r="WPP59" s="20"/>
      <c r="WPQ59" s="20"/>
      <c r="WPR59" s="311"/>
      <c r="WPS59" s="312"/>
      <c r="WPT59" s="312"/>
      <c r="WPU59" s="313"/>
      <c r="WPV59" s="312"/>
      <c r="WPW59" s="313"/>
      <c r="WPX59" s="313"/>
      <c r="WPY59" s="313"/>
      <c r="WPZ59" s="19"/>
      <c r="WQA59" s="20"/>
      <c r="WQB59" s="20"/>
      <c r="WQC59" s="20"/>
      <c r="WQD59" s="20"/>
      <c r="WQE59" s="20"/>
      <c r="WQF59" s="20"/>
      <c r="WQG59" s="20"/>
      <c r="WQH59" s="311"/>
      <c r="WQI59" s="312"/>
      <c r="WQJ59" s="312"/>
      <c r="WQK59" s="313"/>
      <c r="WQL59" s="312"/>
      <c r="WQM59" s="313"/>
      <c r="WQN59" s="313"/>
      <c r="WQO59" s="313"/>
      <c r="WQP59" s="19"/>
      <c r="WQQ59" s="20"/>
      <c r="WQR59" s="20"/>
      <c r="WQS59" s="20"/>
      <c r="WQT59" s="20"/>
      <c r="WQU59" s="20"/>
      <c r="WQV59" s="20"/>
      <c r="WQW59" s="20"/>
      <c r="WQX59" s="311"/>
      <c r="WQY59" s="312"/>
      <c r="WQZ59" s="312"/>
      <c r="WRA59" s="313"/>
      <c r="WRB59" s="312"/>
      <c r="WRC59" s="313"/>
      <c r="WRD59" s="313"/>
      <c r="WRE59" s="313"/>
      <c r="WRF59" s="19"/>
      <c r="WRG59" s="20"/>
      <c r="WRH59" s="20"/>
      <c r="WRI59" s="20"/>
      <c r="WRJ59" s="20"/>
      <c r="WRK59" s="20"/>
      <c r="WRL59" s="20"/>
      <c r="WRM59" s="20"/>
      <c r="WRN59" s="311"/>
      <c r="WRO59" s="312"/>
      <c r="WRP59" s="312"/>
      <c r="WRQ59" s="313"/>
      <c r="WRR59" s="312"/>
      <c r="WRS59" s="313"/>
      <c r="WRT59" s="313"/>
      <c r="WRU59" s="313"/>
      <c r="WRV59" s="19"/>
      <c r="WRW59" s="20"/>
      <c r="WRX59" s="20"/>
      <c r="WRY59" s="20"/>
      <c r="WRZ59" s="20"/>
      <c r="WSA59" s="20"/>
      <c r="WSB59" s="20"/>
      <c r="WSC59" s="20"/>
      <c r="WSD59" s="311"/>
      <c r="WSE59" s="312"/>
      <c r="WSF59" s="312"/>
      <c r="WSG59" s="313"/>
      <c r="WSH59" s="312"/>
      <c r="WSI59" s="313"/>
      <c r="WSJ59" s="313"/>
      <c r="WSK59" s="313"/>
      <c r="WSL59" s="19"/>
      <c r="WSM59" s="20"/>
      <c r="WSN59" s="20"/>
      <c r="WSO59" s="20"/>
      <c r="WSP59" s="20"/>
      <c r="WSQ59" s="20"/>
      <c r="WSR59" s="20"/>
      <c r="WSS59" s="20"/>
      <c r="WST59" s="311"/>
      <c r="WSU59" s="312"/>
      <c r="WSV59" s="312"/>
      <c r="WSW59" s="313"/>
      <c r="WSX59" s="312"/>
      <c r="WSY59" s="313"/>
      <c r="WSZ59" s="313"/>
      <c r="WTA59" s="313"/>
      <c r="WTB59" s="19"/>
      <c r="WTC59" s="20"/>
      <c r="WTD59" s="20"/>
      <c r="WTE59" s="20"/>
      <c r="WTF59" s="20"/>
      <c r="WTG59" s="20"/>
      <c r="WTH59" s="20"/>
      <c r="WTI59" s="20"/>
      <c r="WTJ59" s="311"/>
      <c r="WTK59" s="312"/>
      <c r="WTL59" s="312"/>
      <c r="WTM59" s="313"/>
      <c r="WTN59" s="312"/>
      <c r="WTO59" s="313"/>
      <c r="WTP59" s="313"/>
      <c r="WTQ59" s="313"/>
      <c r="WTR59" s="19"/>
      <c r="WTS59" s="20"/>
      <c r="WTT59" s="20"/>
      <c r="WTU59" s="20"/>
      <c r="WTV59" s="20"/>
      <c r="WTW59" s="20"/>
      <c r="WTX59" s="20"/>
      <c r="WTY59" s="20"/>
      <c r="WTZ59" s="311"/>
      <c r="WUA59" s="312"/>
      <c r="WUB59" s="312"/>
      <c r="WUC59" s="313"/>
      <c r="WUD59" s="312"/>
      <c r="WUE59" s="313"/>
      <c r="WUF59" s="313"/>
      <c r="WUG59" s="313"/>
      <c r="WUH59" s="19"/>
      <c r="WUI59" s="20"/>
      <c r="WUJ59" s="20"/>
      <c r="WUK59" s="20"/>
      <c r="WUL59" s="20"/>
      <c r="WUM59" s="20"/>
      <c r="WUN59" s="20"/>
      <c r="WUO59" s="20"/>
      <c r="WUP59" s="311"/>
      <c r="WUQ59" s="312"/>
      <c r="WUR59" s="312"/>
      <c r="WUS59" s="313"/>
      <c r="WUT59" s="312"/>
      <c r="WUU59" s="313"/>
      <c r="WUV59" s="313"/>
      <c r="WUW59" s="313"/>
      <c r="WUX59" s="19"/>
      <c r="WUY59" s="20"/>
      <c r="WUZ59" s="20"/>
      <c r="WVA59" s="20"/>
      <c r="WVB59" s="20"/>
      <c r="WVC59" s="20"/>
      <c r="WVD59" s="20"/>
      <c r="WVE59" s="20"/>
      <c r="WVF59" s="311"/>
      <c r="WVG59" s="312"/>
      <c r="WVH59" s="312"/>
      <c r="WVI59" s="313"/>
      <c r="WVJ59" s="312"/>
      <c r="WVK59" s="313"/>
      <c r="WVL59" s="313"/>
      <c r="WVM59" s="313"/>
      <c r="WVN59" s="19"/>
      <c r="WVO59" s="20"/>
      <c r="WVP59" s="20"/>
      <c r="WVQ59" s="20"/>
      <c r="WVR59" s="20"/>
      <c r="WVS59" s="20"/>
      <c r="WVT59" s="20"/>
      <c r="WVU59" s="20"/>
      <c r="WVV59" s="311"/>
      <c r="WVW59" s="312"/>
      <c r="WVX59" s="312"/>
      <c r="WVY59" s="313"/>
      <c r="WVZ59" s="312"/>
      <c r="WWA59" s="313"/>
      <c r="WWB59" s="313"/>
      <c r="WWC59" s="313"/>
      <c r="WWD59" s="19"/>
      <c r="WWE59" s="20"/>
      <c r="WWF59" s="20"/>
      <c r="WWG59" s="20"/>
      <c r="WWH59" s="20"/>
      <c r="WWI59" s="20"/>
      <c r="WWJ59" s="20"/>
      <c r="WWK59" s="20"/>
      <c r="WWL59" s="311"/>
      <c r="WWM59" s="312"/>
      <c r="WWN59" s="312"/>
      <c r="WWO59" s="313"/>
      <c r="WWP59" s="312"/>
      <c r="WWQ59" s="313"/>
      <c r="WWR59" s="313"/>
      <c r="WWS59" s="313"/>
      <c r="WWT59" s="19"/>
      <c r="WWU59" s="20"/>
      <c r="WWV59" s="20"/>
      <c r="WWW59" s="20"/>
      <c r="WWX59" s="20"/>
      <c r="WWY59" s="20"/>
      <c r="WWZ59" s="20"/>
      <c r="WXA59" s="20"/>
      <c r="WXB59" s="311"/>
      <c r="WXC59" s="312"/>
      <c r="WXD59" s="312"/>
      <c r="WXE59" s="313"/>
      <c r="WXF59" s="312"/>
      <c r="WXG59" s="313"/>
      <c r="WXH59" s="313"/>
      <c r="WXI59" s="313"/>
      <c r="WXJ59" s="19"/>
      <c r="WXK59" s="20"/>
      <c r="WXL59" s="20"/>
      <c r="WXM59" s="20"/>
      <c r="WXN59" s="20"/>
      <c r="WXO59" s="20"/>
      <c r="WXP59" s="20"/>
      <c r="WXQ59" s="20"/>
      <c r="WXR59" s="311"/>
      <c r="WXS59" s="312"/>
      <c r="WXT59" s="312"/>
      <c r="WXU59" s="313"/>
      <c r="WXV59" s="312"/>
      <c r="WXW59" s="313"/>
      <c r="WXX59" s="313"/>
      <c r="WXY59" s="313"/>
      <c r="WXZ59" s="19"/>
      <c r="WYA59" s="20"/>
      <c r="WYB59" s="20"/>
      <c r="WYC59" s="20"/>
      <c r="WYD59" s="20"/>
      <c r="WYE59" s="20"/>
      <c r="WYF59" s="20"/>
      <c r="WYG59" s="20"/>
      <c r="WYH59" s="311"/>
      <c r="WYI59" s="312"/>
      <c r="WYJ59" s="312"/>
      <c r="WYK59" s="313"/>
      <c r="WYL59" s="312"/>
      <c r="WYM59" s="313"/>
      <c r="WYN59" s="313"/>
      <c r="WYO59" s="313"/>
      <c r="WYP59" s="19"/>
      <c r="WYQ59" s="20"/>
      <c r="WYR59" s="20"/>
      <c r="WYS59" s="20"/>
      <c r="WYT59" s="20"/>
      <c r="WYU59" s="20"/>
      <c r="WYV59" s="20"/>
      <c r="WYW59" s="20"/>
      <c r="WYX59" s="311"/>
      <c r="WYY59" s="312"/>
      <c r="WYZ59" s="312"/>
      <c r="WZA59" s="313"/>
      <c r="WZB59" s="312"/>
      <c r="WZC59" s="313"/>
      <c r="WZD59" s="313"/>
      <c r="WZE59" s="313"/>
      <c r="WZF59" s="19"/>
      <c r="WZG59" s="20"/>
      <c r="WZH59" s="20"/>
      <c r="WZI59" s="20"/>
      <c r="WZJ59" s="20"/>
      <c r="WZK59" s="20"/>
      <c r="WZL59" s="20"/>
      <c r="WZM59" s="20"/>
      <c r="WZN59" s="311"/>
      <c r="WZO59" s="312"/>
      <c r="WZP59" s="312"/>
      <c r="WZQ59" s="313"/>
      <c r="WZR59" s="312"/>
      <c r="WZS59" s="313"/>
      <c r="WZT59" s="313"/>
      <c r="WZU59" s="313"/>
      <c r="WZV59" s="19"/>
      <c r="WZW59" s="20"/>
      <c r="WZX59" s="20"/>
      <c r="WZY59" s="20"/>
      <c r="WZZ59" s="20"/>
      <c r="XAA59" s="20"/>
      <c r="XAB59" s="20"/>
      <c r="XAC59" s="20"/>
      <c r="XAD59" s="311"/>
      <c r="XAE59" s="312"/>
      <c r="XAF59" s="312"/>
      <c r="XAG59" s="313"/>
      <c r="XAH59" s="312"/>
      <c r="XAI59" s="313"/>
      <c r="XAJ59" s="313"/>
      <c r="XAK59" s="313"/>
      <c r="XAL59" s="19"/>
      <c r="XAM59" s="20"/>
      <c r="XAN59" s="20"/>
      <c r="XAO59" s="20"/>
      <c r="XAP59" s="20"/>
      <c r="XAQ59" s="20"/>
      <c r="XAR59" s="20"/>
      <c r="XAS59" s="20"/>
      <c r="XAT59" s="311"/>
      <c r="XAU59" s="312"/>
      <c r="XAV59" s="312"/>
      <c r="XAW59" s="313"/>
      <c r="XAX59" s="312"/>
      <c r="XAY59" s="313"/>
      <c r="XAZ59" s="313"/>
      <c r="XBA59" s="313"/>
      <c r="XBB59" s="19"/>
      <c r="XBC59" s="20"/>
      <c r="XBD59" s="20"/>
      <c r="XBE59" s="20"/>
      <c r="XBF59" s="20"/>
      <c r="XBG59" s="20"/>
      <c r="XBH59" s="20"/>
      <c r="XBI59" s="20"/>
      <c r="XBJ59" s="311"/>
      <c r="XBK59" s="312"/>
      <c r="XBL59" s="312"/>
      <c r="XBM59" s="313"/>
      <c r="XBN59" s="312"/>
      <c r="XBO59" s="313"/>
      <c r="XBP59" s="313"/>
      <c r="XBQ59" s="313"/>
      <c r="XBR59" s="19"/>
      <c r="XBS59" s="20"/>
      <c r="XBT59" s="20"/>
      <c r="XBU59" s="20"/>
      <c r="XBV59" s="20"/>
      <c r="XBW59" s="20"/>
      <c r="XBX59" s="20"/>
      <c r="XBY59" s="20"/>
      <c r="XBZ59" s="311"/>
      <c r="XCA59" s="312"/>
      <c r="XCB59" s="312"/>
      <c r="XCC59" s="313"/>
      <c r="XCD59" s="312"/>
      <c r="XCE59" s="313"/>
      <c r="XCF59" s="313"/>
      <c r="XCG59" s="313"/>
      <c r="XCH59" s="19"/>
      <c r="XCI59" s="20"/>
      <c r="XCJ59" s="20"/>
      <c r="XCK59" s="20"/>
      <c r="XCL59" s="20"/>
      <c r="XCM59" s="20"/>
      <c r="XCN59" s="20"/>
      <c r="XCO59" s="20"/>
      <c r="XCP59" s="311"/>
      <c r="XCQ59" s="312"/>
      <c r="XCR59" s="312"/>
      <c r="XCS59" s="313"/>
      <c r="XCT59" s="312"/>
      <c r="XCU59" s="313"/>
      <c r="XCV59" s="313"/>
      <c r="XCW59" s="313"/>
      <c r="XCX59" s="19"/>
      <c r="XCY59" s="20"/>
      <c r="XCZ59" s="20"/>
      <c r="XDA59" s="20"/>
      <c r="XDB59" s="20"/>
      <c r="XDC59" s="20"/>
      <c r="XDD59" s="20"/>
      <c r="XDE59" s="20"/>
      <c r="XDF59" s="311"/>
      <c r="XDG59" s="312"/>
      <c r="XDH59" s="312"/>
      <c r="XDI59" s="313"/>
      <c r="XDJ59" s="312"/>
      <c r="XDK59" s="313"/>
      <c r="XDL59" s="313"/>
      <c r="XDM59" s="313"/>
      <c r="XDN59" s="19"/>
      <c r="XDO59" s="20"/>
      <c r="XDP59" s="20"/>
      <c r="XDQ59" s="20"/>
      <c r="XDR59" s="20"/>
      <c r="XDS59" s="20"/>
      <c r="XDT59" s="20"/>
      <c r="XDU59" s="20"/>
      <c r="XDV59" s="311"/>
      <c r="XDW59" s="312"/>
      <c r="XDX59" s="312"/>
      <c r="XDY59" s="313"/>
      <c r="XDZ59" s="312"/>
      <c r="XEA59" s="313"/>
      <c r="XEB59" s="313"/>
      <c r="XEC59" s="313"/>
      <c r="XED59" s="19"/>
      <c r="XEE59" s="20"/>
      <c r="XEF59" s="20"/>
      <c r="XEG59" s="20"/>
      <c r="XEH59" s="20"/>
      <c r="XEI59" s="20"/>
      <c r="XEJ59" s="20"/>
      <c r="XEK59" s="20"/>
      <c r="XEL59" s="311"/>
      <c r="XEM59" s="312"/>
      <c r="XEN59" s="312"/>
      <c r="XEO59" s="313"/>
      <c r="XEP59" s="312"/>
      <c r="XEQ59" s="313"/>
      <c r="XER59" s="313"/>
      <c r="XES59" s="313"/>
      <c r="XET59" s="19"/>
      <c r="XEU59" s="20"/>
      <c r="XEV59" s="20"/>
      <c r="XEW59" s="20"/>
      <c r="XEX59" s="20"/>
      <c r="XEY59" s="20"/>
      <c r="XEZ59" s="20"/>
      <c r="XFA59" s="20"/>
      <c r="XFB59" s="311"/>
      <c r="XFC59" s="312"/>
    </row>
    <row r="60" spans="1:16383" s="4" customFormat="1" x14ac:dyDescent="0.25">
      <c r="A60" s="13"/>
      <c r="B60" s="12"/>
      <c r="C60" s="13"/>
      <c r="D60" s="12"/>
      <c r="E60" s="12"/>
      <c r="F60" s="12"/>
      <c r="G60" s="14"/>
      <c r="H60" s="15"/>
      <c r="I60" s="15"/>
      <c r="J60" s="15"/>
      <c r="K60" s="15"/>
      <c r="L60" s="15"/>
      <c r="M60" s="15"/>
      <c r="N60" s="15"/>
      <c r="O60" s="16"/>
      <c r="P60" s="13"/>
      <c r="Q60" s="17"/>
      <c r="R60" s="18"/>
      <c r="S60" s="18"/>
      <c r="T60" s="18"/>
      <c r="U60" s="18"/>
      <c r="V60" s="19"/>
      <c r="W60" s="20"/>
      <c r="X60" s="20"/>
      <c r="Y60" s="20"/>
      <c r="Z60" s="20"/>
      <c r="AA60" s="20"/>
      <c r="AB60" s="20"/>
      <c r="AC60" s="20"/>
      <c r="AD60" s="21"/>
      <c r="AE60" s="17"/>
      <c r="AF60" s="17"/>
      <c r="AG60" s="18"/>
      <c r="AH60" s="17"/>
      <c r="AI60" s="18"/>
      <c r="AJ60" s="18"/>
      <c r="AK60" s="18"/>
      <c r="AL60" s="19"/>
      <c r="AM60" s="20"/>
      <c r="AN60" s="20"/>
      <c r="AO60" s="20"/>
      <c r="AP60" s="20"/>
      <c r="AQ60" s="20"/>
      <c r="AR60" s="20"/>
      <c r="AS60" s="20"/>
      <c r="AT60" s="21"/>
      <c r="AU60" s="17"/>
      <c r="AV60" s="17"/>
      <c r="AW60" s="18"/>
      <c r="AX60" s="17"/>
      <c r="AY60" s="18"/>
      <c r="AZ60" s="18"/>
      <c r="BA60" s="18"/>
      <c r="BB60" s="19"/>
      <c r="BC60" s="20"/>
      <c r="BD60" s="20"/>
      <c r="BE60" s="20"/>
      <c r="BF60" s="20"/>
      <c r="BG60" s="20"/>
      <c r="BH60" s="20"/>
      <c r="BI60" s="20"/>
      <c r="BJ60" s="21"/>
      <c r="BK60" s="17"/>
      <c r="BL60" s="17"/>
      <c r="BM60" s="18"/>
      <c r="BN60" s="17"/>
      <c r="BO60" s="18"/>
      <c r="BP60" s="18"/>
      <c r="BQ60" s="18"/>
      <c r="BR60" s="19"/>
      <c r="BS60" s="20"/>
      <c r="BT60" s="20"/>
      <c r="BU60" s="20"/>
      <c r="BV60" s="20"/>
      <c r="BW60" s="20"/>
      <c r="BX60" s="20"/>
      <c r="BY60" s="20"/>
      <c r="BZ60" s="21"/>
      <c r="CA60" s="17"/>
      <c r="CB60" s="17"/>
      <c r="CC60" s="18"/>
      <c r="CD60" s="17"/>
      <c r="CE60" s="18"/>
      <c r="CF60" s="18"/>
      <c r="CG60" s="18"/>
      <c r="CH60" s="19"/>
      <c r="CI60" s="20"/>
      <c r="CJ60" s="20"/>
      <c r="CK60" s="20"/>
      <c r="CL60" s="20"/>
      <c r="CM60" s="20"/>
      <c r="CN60" s="20"/>
      <c r="CO60" s="20"/>
      <c r="CP60" s="21"/>
      <c r="CQ60" s="17"/>
      <c r="CR60" s="17"/>
      <c r="CS60" s="18"/>
      <c r="CT60" s="17"/>
      <c r="CU60" s="18"/>
      <c r="CV60" s="18"/>
      <c r="CW60" s="18"/>
      <c r="CX60" s="19"/>
      <c r="CY60" s="20"/>
      <c r="CZ60" s="20"/>
      <c r="DA60" s="20"/>
      <c r="DB60" s="20"/>
      <c r="DC60" s="20"/>
      <c r="DD60" s="20"/>
      <c r="DE60" s="20"/>
      <c r="DF60" s="311"/>
      <c r="DG60" s="312"/>
      <c r="DH60" s="312"/>
      <c r="DI60" s="313"/>
      <c r="DJ60" s="312"/>
      <c r="DK60" s="313"/>
      <c r="DL60" s="313"/>
      <c r="DM60" s="313"/>
      <c r="DN60" s="19"/>
      <c r="DO60" s="20"/>
      <c r="DP60" s="20"/>
      <c r="DQ60" s="20"/>
      <c r="DR60" s="20"/>
      <c r="DS60" s="20"/>
      <c r="DT60" s="20"/>
      <c r="DU60" s="20"/>
      <c r="DV60" s="311"/>
      <c r="DW60" s="312"/>
      <c r="DX60" s="312"/>
      <c r="DY60" s="313"/>
      <c r="DZ60" s="312"/>
      <c r="EA60" s="313"/>
      <c r="EB60" s="313"/>
      <c r="EC60" s="313"/>
      <c r="ED60" s="19"/>
      <c r="EE60" s="20"/>
      <c r="EF60" s="20"/>
      <c r="EG60" s="20"/>
      <c r="EH60" s="20"/>
      <c r="EI60" s="20"/>
      <c r="EJ60" s="20"/>
      <c r="EK60" s="20"/>
      <c r="EL60" s="311"/>
      <c r="EM60" s="312"/>
      <c r="EN60" s="312"/>
      <c r="EO60" s="313"/>
      <c r="EP60" s="312"/>
      <c r="EQ60" s="313"/>
      <c r="ER60" s="313"/>
      <c r="ES60" s="313"/>
      <c r="ET60" s="19"/>
      <c r="EU60" s="20"/>
      <c r="EV60" s="20"/>
      <c r="EW60" s="20"/>
      <c r="EX60" s="20"/>
      <c r="EY60" s="20"/>
      <c r="EZ60" s="20"/>
      <c r="FA60" s="20"/>
      <c r="FB60" s="311"/>
      <c r="FC60" s="312"/>
      <c r="FD60" s="312"/>
      <c r="FE60" s="313"/>
      <c r="FF60" s="312"/>
      <c r="FG60" s="313"/>
      <c r="FH60" s="313"/>
      <c r="FI60" s="313"/>
      <c r="FJ60" s="19"/>
      <c r="FK60" s="20"/>
      <c r="FL60" s="20"/>
      <c r="FM60" s="20"/>
      <c r="FN60" s="20"/>
      <c r="FO60" s="20"/>
      <c r="FP60" s="20"/>
      <c r="FQ60" s="20"/>
      <c r="FR60" s="311"/>
      <c r="FS60" s="312"/>
      <c r="FT60" s="312"/>
      <c r="FU60" s="313"/>
      <c r="FV60" s="312"/>
      <c r="FW60" s="313"/>
      <c r="FX60" s="313"/>
      <c r="FY60" s="313"/>
      <c r="FZ60" s="19"/>
      <c r="GA60" s="20"/>
      <c r="GB60" s="20"/>
      <c r="GC60" s="20"/>
      <c r="GD60" s="20"/>
      <c r="GE60" s="20"/>
      <c r="GF60" s="20"/>
      <c r="GG60" s="20"/>
      <c r="GH60" s="311"/>
      <c r="GI60" s="312"/>
      <c r="GJ60" s="312"/>
      <c r="GK60" s="313"/>
      <c r="GL60" s="312"/>
      <c r="GM60" s="313"/>
      <c r="GN60" s="313"/>
      <c r="GO60" s="313"/>
      <c r="GP60" s="19"/>
      <c r="GQ60" s="20"/>
      <c r="GR60" s="20"/>
      <c r="GS60" s="20"/>
      <c r="GT60" s="20"/>
      <c r="GU60" s="20"/>
      <c r="GV60" s="20"/>
      <c r="GW60" s="20"/>
      <c r="GX60" s="311"/>
      <c r="GY60" s="312"/>
      <c r="GZ60" s="312"/>
      <c r="HA60" s="313"/>
      <c r="HB60" s="312"/>
      <c r="HC60" s="313"/>
      <c r="HD60" s="313"/>
      <c r="HE60" s="313"/>
      <c r="HF60" s="19"/>
      <c r="HG60" s="20"/>
      <c r="HH60" s="20"/>
      <c r="HI60" s="20"/>
      <c r="HJ60" s="20"/>
      <c r="HK60" s="20"/>
      <c r="HL60" s="20"/>
      <c r="HM60" s="20"/>
      <c r="HN60" s="311"/>
      <c r="HO60" s="312"/>
      <c r="HP60" s="312"/>
      <c r="HQ60" s="313"/>
      <c r="HR60" s="312"/>
      <c r="HS60" s="313"/>
      <c r="HT60" s="313"/>
      <c r="HU60" s="313"/>
      <c r="HV60" s="19"/>
      <c r="HW60" s="20"/>
      <c r="HX60" s="20"/>
      <c r="HY60" s="20"/>
      <c r="HZ60" s="20"/>
      <c r="IA60" s="20"/>
      <c r="IB60" s="20"/>
      <c r="IC60" s="20"/>
      <c r="ID60" s="311"/>
      <c r="IE60" s="312"/>
      <c r="IF60" s="312"/>
      <c r="IG60" s="313"/>
      <c r="IH60" s="312"/>
      <c r="II60" s="313"/>
      <c r="IJ60" s="313"/>
      <c r="IK60" s="313"/>
      <c r="IL60" s="19"/>
      <c r="IM60" s="20"/>
      <c r="IN60" s="20"/>
      <c r="IO60" s="20"/>
      <c r="IP60" s="20"/>
      <c r="IQ60" s="20"/>
      <c r="IR60" s="20"/>
      <c r="IS60" s="20"/>
      <c r="IT60" s="311"/>
      <c r="IU60" s="312"/>
      <c r="IV60" s="312"/>
      <c r="IW60" s="313"/>
      <c r="IX60" s="312"/>
      <c r="IY60" s="313"/>
      <c r="IZ60" s="313"/>
      <c r="JA60" s="313"/>
      <c r="JB60" s="19"/>
      <c r="JC60" s="20"/>
      <c r="JD60" s="20"/>
      <c r="JE60" s="20"/>
      <c r="JF60" s="20"/>
      <c r="JG60" s="20"/>
      <c r="JH60" s="20"/>
      <c r="JI60" s="20"/>
      <c r="JJ60" s="311"/>
      <c r="JK60" s="312"/>
      <c r="JL60" s="312"/>
      <c r="JM60" s="313"/>
      <c r="JN60" s="312"/>
      <c r="JO60" s="313"/>
      <c r="JP60" s="313"/>
      <c r="JQ60" s="313"/>
      <c r="JR60" s="19"/>
      <c r="JS60" s="20"/>
      <c r="JT60" s="20"/>
      <c r="JU60" s="20"/>
      <c r="JV60" s="20"/>
      <c r="JW60" s="20"/>
      <c r="JX60" s="20"/>
      <c r="JY60" s="20"/>
      <c r="JZ60" s="311"/>
      <c r="KA60" s="312"/>
      <c r="KB60" s="312"/>
      <c r="KC60" s="313"/>
      <c r="KD60" s="312"/>
      <c r="KE60" s="313"/>
      <c r="KF60" s="313"/>
      <c r="KG60" s="313"/>
      <c r="KH60" s="19"/>
      <c r="KI60" s="20"/>
      <c r="KJ60" s="20"/>
      <c r="KK60" s="20"/>
      <c r="KL60" s="20"/>
      <c r="KM60" s="20"/>
      <c r="KN60" s="20"/>
      <c r="KO60" s="20"/>
      <c r="KP60" s="311"/>
      <c r="KQ60" s="312"/>
      <c r="KR60" s="312"/>
      <c r="KS60" s="313"/>
      <c r="KT60" s="312"/>
      <c r="KU60" s="313"/>
      <c r="KV60" s="313"/>
      <c r="KW60" s="313"/>
      <c r="KX60" s="19"/>
      <c r="KY60" s="20"/>
      <c r="KZ60" s="20"/>
      <c r="LA60" s="20"/>
      <c r="LB60" s="20"/>
      <c r="LC60" s="20"/>
      <c r="LD60" s="20"/>
      <c r="LE60" s="20"/>
      <c r="LF60" s="311"/>
      <c r="LG60" s="312"/>
      <c r="LH60" s="312"/>
      <c r="LI60" s="313"/>
      <c r="LJ60" s="312"/>
      <c r="LK60" s="313"/>
      <c r="LL60" s="313"/>
      <c r="LM60" s="313"/>
      <c r="LN60" s="19"/>
      <c r="LO60" s="20"/>
      <c r="LP60" s="20"/>
      <c r="LQ60" s="20"/>
      <c r="LR60" s="20"/>
      <c r="LS60" s="20"/>
      <c r="LT60" s="20"/>
      <c r="LU60" s="20"/>
      <c r="LV60" s="311"/>
      <c r="LW60" s="312"/>
      <c r="LX60" s="312"/>
      <c r="LY60" s="313"/>
      <c r="LZ60" s="312"/>
      <c r="MA60" s="313"/>
      <c r="MB60" s="313"/>
      <c r="MC60" s="313"/>
      <c r="MD60" s="19"/>
      <c r="ME60" s="20"/>
      <c r="MF60" s="20"/>
      <c r="MG60" s="20"/>
      <c r="MH60" s="20"/>
      <c r="MI60" s="20"/>
      <c r="MJ60" s="20"/>
      <c r="MK60" s="20"/>
      <c r="ML60" s="311"/>
      <c r="MM60" s="312"/>
      <c r="MN60" s="312"/>
      <c r="MO60" s="313"/>
      <c r="MP60" s="312"/>
      <c r="MQ60" s="313"/>
      <c r="MR60" s="313"/>
      <c r="MS60" s="313"/>
      <c r="MT60" s="19"/>
      <c r="MU60" s="20"/>
      <c r="MV60" s="20"/>
      <c r="MW60" s="20"/>
      <c r="MX60" s="20"/>
      <c r="MY60" s="20"/>
      <c r="MZ60" s="20"/>
      <c r="NA60" s="20"/>
      <c r="NB60" s="311"/>
      <c r="NC60" s="312"/>
      <c r="ND60" s="312"/>
      <c r="NE60" s="313"/>
      <c r="NF60" s="312"/>
      <c r="NG60" s="313"/>
      <c r="NH60" s="313"/>
      <c r="NI60" s="313"/>
      <c r="NJ60" s="19"/>
      <c r="NK60" s="20"/>
      <c r="NL60" s="20"/>
      <c r="NM60" s="20"/>
      <c r="NN60" s="20"/>
      <c r="NO60" s="20"/>
      <c r="NP60" s="20"/>
      <c r="NQ60" s="20"/>
      <c r="NR60" s="311"/>
      <c r="NS60" s="312"/>
      <c r="NT60" s="312"/>
      <c r="NU60" s="313"/>
      <c r="NV60" s="312"/>
      <c r="NW60" s="313"/>
      <c r="NX60" s="313"/>
      <c r="NY60" s="313"/>
      <c r="NZ60" s="19"/>
      <c r="OA60" s="20"/>
      <c r="OB60" s="20"/>
      <c r="OC60" s="20"/>
      <c r="OD60" s="20"/>
      <c r="OE60" s="20"/>
      <c r="OF60" s="20"/>
      <c r="OG60" s="20"/>
      <c r="OH60" s="311"/>
      <c r="OI60" s="312"/>
      <c r="OJ60" s="312"/>
      <c r="OK60" s="313"/>
      <c r="OL60" s="312"/>
      <c r="OM60" s="313"/>
      <c r="ON60" s="313"/>
      <c r="OO60" s="313"/>
      <c r="OP60" s="19"/>
      <c r="OQ60" s="20"/>
      <c r="OR60" s="20"/>
      <c r="OS60" s="20"/>
      <c r="OT60" s="20"/>
      <c r="OU60" s="20"/>
      <c r="OV60" s="20"/>
      <c r="OW60" s="20"/>
      <c r="OX60" s="311"/>
      <c r="OY60" s="312"/>
      <c r="OZ60" s="312"/>
      <c r="PA60" s="313"/>
      <c r="PB60" s="312"/>
      <c r="PC60" s="313"/>
      <c r="PD60" s="313"/>
      <c r="PE60" s="313"/>
      <c r="PF60" s="19"/>
      <c r="PG60" s="20"/>
      <c r="PH60" s="20"/>
      <c r="PI60" s="20"/>
      <c r="PJ60" s="20"/>
      <c r="PK60" s="20"/>
      <c r="PL60" s="20"/>
      <c r="PM60" s="20"/>
      <c r="PN60" s="311"/>
      <c r="PO60" s="312"/>
      <c r="PP60" s="312"/>
      <c r="PQ60" s="313"/>
      <c r="PR60" s="312"/>
      <c r="PS60" s="313"/>
      <c r="PT60" s="313"/>
      <c r="PU60" s="313"/>
      <c r="PV60" s="19"/>
      <c r="PW60" s="20"/>
      <c r="PX60" s="20"/>
      <c r="PY60" s="20"/>
      <c r="PZ60" s="20"/>
      <c r="QA60" s="20"/>
      <c r="QB60" s="20"/>
      <c r="QC60" s="20"/>
      <c r="QD60" s="311"/>
      <c r="QE60" s="312"/>
      <c r="QF60" s="312"/>
      <c r="QG60" s="313"/>
      <c r="QH60" s="312"/>
      <c r="QI60" s="313"/>
      <c r="QJ60" s="313"/>
      <c r="QK60" s="313"/>
      <c r="QL60" s="19"/>
      <c r="QM60" s="20"/>
      <c r="QN60" s="20"/>
      <c r="QO60" s="20"/>
      <c r="QP60" s="20"/>
      <c r="QQ60" s="20"/>
      <c r="QR60" s="20"/>
      <c r="QS60" s="20"/>
      <c r="QT60" s="311"/>
      <c r="QU60" s="312"/>
      <c r="QV60" s="312"/>
      <c r="QW60" s="313"/>
      <c r="QX60" s="312"/>
      <c r="QY60" s="313"/>
      <c r="QZ60" s="313"/>
      <c r="RA60" s="313"/>
      <c r="RB60" s="19"/>
      <c r="RC60" s="20"/>
      <c r="RD60" s="20"/>
      <c r="RE60" s="20"/>
      <c r="RF60" s="20"/>
      <c r="RG60" s="20"/>
      <c r="RH60" s="20"/>
      <c r="RI60" s="20"/>
      <c r="RJ60" s="311"/>
      <c r="RK60" s="312"/>
      <c r="RL60" s="312"/>
      <c r="RM60" s="313"/>
      <c r="RN60" s="312"/>
      <c r="RO60" s="313"/>
      <c r="RP60" s="313"/>
      <c r="RQ60" s="313"/>
      <c r="RR60" s="19"/>
      <c r="RS60" s="20"/>
      <c r="RT60" s="20"/>
      <c r="RU60" s="20"/>
      <c r="RV60" s="20"/>
      <c r="RW60" s="20"/>
      <c r="RX60" s="20"/>
      <c r="RY60" s="20"/>
      <c r="RZ60" s="311"/>
      <c r="SA60" s="312"/>
      <c r="SB60" s="312"/>
      <c r="SC60" s="313"/>
      <c r="SD60" s="312"/>
      <c r="SE60" s="313"/>
      <c r="SF60" s="313"/>
      <c r="SG60" s="313"/>
      <c r="SH60" s="19"/>
      <c r="SI60" s="20"/>
      <c r="SJ60" s="20"/>
      <c r="SK60" s="20"/>
      <c r="SL60" s="20"/>
      <c r="SM60" s="20"/>
      <c r="SN60" s="20"/>
      <c r="SO60" s="20"/>
      <c r="SP60" s="311"/>
      <c r="SQ60" s="312"/>
      <c r="SR60" s="312"/>
      <c r="SS60" s="313"/>
      <c r="ST60" s="312"/>
      <c r="SU60" s="313"/>
      <c r="SV60" s="313"/>
      <c r="SW60" s="313"/>
      <c r="SX60" s="19"/>
      <c r="SY60" s="20"/>
      <c r="SZ60" s="20"/>
      <c r="TA60" s="20"/>
      <c r="TB60" s="20"/>
      <c r="TC60" s="20"/>
      <c r="TD60" s="20"/>
      <c r="TE60" s="20"/>
      <c r="TF60" s="311"/>
      <c r="TG60" s="312"/>
      <c r="TH60" s="312"/>
      <c r="TI60" s="313"/>
      <c r="TJ60" s="312"/>
      <c r="TK60" s="313"/>
      <c r="TL60" s="313"/>
      <c r="TM60" s="313"/>
      <c r="TN60" s="19"/>
      <c r="TO60" s="20"/>
      <c r="TP60" s="20"/>
      <c r="TQ60" s="20"/>
      <c r="TR60" s="20"/>
      <c r="TS60" s="20"/>
      <c r="TT60" s="20"/>
      <c r="TU60" s="20"/>
      <c r="TV60" s="311"/>
      <c r="TW60" s="312"/>
      <c r="TX60" s="312"/>
      <c r="TY60" s="313"/>
      <c r="TZ60" s="312"/>
      <c r="UA60" s="313"/>
      <c r="UB60" s="313"/>
      <c r="UC60" s="313"/>
      <c r="UD60" s="19"/>
      <c r="UE60" s="20"/>
      <c r="UF60" s="20"/>
      <c r="UG60" s="20"/>
      <c r="UH60" s="20"/>
      <c r="UI60" s="20"/>
      <c r="UJ60" s="20"/>
      <c r="UK60" s="20"/>
      <c r="UL60" s="311"/>
      <c r="UM60" s="312"/>
      <c r="UN60" s="312"/>
      <c r="UO60" s="313"/>
      <c r="UP60" s="312"/>
      <c r="UQ60" s="313"/>
      <c r="UR60" s="313"/>
      <c r="US60" s="313"/>
      <c r="UT60" s="19"/>
      <c r="UU60" s="20"/>
      <c r="UV60" s="20"/>
      <c r="UW60" s="20"/>
      <c r="UX60" s="20"/>
      <c r="UY60" s="20"/>
      <c r="UZ60" s="20"/>
      <c r="VA60" s="20"/>
      <c r="VB60" s="311"/>
      <c r="VC60" s="312"/>
      <c r="VD60" s="312"/>
      <c r="VE60" s="313"/>
      <c r="VF60" s="312"/>
      <c r="VG60" s="313"/>
      <c r="VH60" s="313"/>
      <c r="VI60" s="313"/>
      <c r="VJ60" s="19"/>
      <c r="VK60" s="20"/>
      <c r="VL60" s="20"/>
      <c r="VM60" s="20"/>
      <c r="VN60" s="20"/>
      <c r="VO60" s="20"/>
      <c r="VP60" s="20"/>
      <c r="VQ60" s="20"/>
      <c r="VR60" s="311"/>
      <c r="VS60" s="312"/>
      <c r="VT60" s="312"/>
      <c r="VU60" s="313"/>
      <c r="VV60" s="312"/>
      <c r="VW60" s="313"/>
      <c r="VX60" s="313"/>
      <c r="VY60" s="313"/>
      <c r="VZ60" s="19"/>
      <c r="WA60" s="20"/>
      <c r="WB60" s="20"/>
      <c r="WC60" s="20"/>
      <c r="WD60" s="20"/>
      <c r="WE60" s="20"/>
      <c r="WF60" s="20"/>
      <c r="WG60" s="20"/>
      <c r="WH60" s="311"/>
      <c r="WI60" s="312"/>
      <c r="WJ60" s="312"/>
      <c r="WK60" s="313"/>
      <c r="WL60" s="312"/>
      <c r="WM60" s="313"/>
      <c r="WN60" s="313"/>
      <c r="WO60" s="313"/>
      <c r="WP60" s="19"/>
      <c r="WQ60" s="20"/>
      <c r="WR60" s="20"/>
      <c r="WS60" s="20"/>
      <c r="WT60" s="20"/>
      <c r="WU60" s="20"/>
      <c r="WV60" s="20"/>
      <c r="WW60" s="20"/>
      <c r="WX60" s="311"/>
      <c r="WY60" s="312"/>
      <c r="WZ60" s="312"/>
      <c r="XA60" s="313"/>
      <c r="XB60" s="312"/>
      <c r="XC60" s="313"/>
      <c r="XD60" s="313"/>
      <c r="XE60" s="313"/>
      <c r="XF60" s="19"/>
      <c r="XG60" s="20"/>
      <c r="XH60" s="20"/>
      <c r="XI60" s="20"/>
      <c r="XJ60" s="20"/>
      <c r="XK60" s="20"/>
      <c r="XL60" s="20"/>
      <c r="XM60" s="20"/>
      <c r="XN60" s="311"/>
      <c r="XO60" s="312"/>
      <c r="XP60" s="312"/>
      <c r="XQ60" s="313"/>
      <c r="XR60" s="312"/>
      <c r="XS60" s="313"/>
      <c r="XT60" s="313"/>
      <c r="XU60" s="313"/>
      <c r="XV60" s="19"/>
      <c r="XW60" s="20"/>
      <c r="XX60" s="20"/>
      <c r="XY60" s="20"/>
      <c r="XZ60" s="20"/>
      <c r="YA60" s="20"/>
      <c r="YB60" s="20"/>
      <c r="YC60" s="20"/>
      <c r="YD60" s="311"/>
      <c r="YE60" s="312"/>
      <c r="YF60" s="312"/>
      <c r="YG60" s="313"/>
      <c r="YH60" s="312"/>
      <c r="YI60" s="313"/>
      <c r="YJ60" s="313"/>
      <c r="YK60" s="313"/>
      <c r="YL60" s="19"/>
      <c r="YM60" s="20"/>
      <c r="YN60" s="20"/>
      <c r="YO60" s="20"/>
      <c r="YP60" s="20"/>
      <c r="YQ60" s="20"/>
      <c r="YR60" s="20"/>
      <c r="YS60" s="20"/>
      <c r="YT60" s="311"/>
      <c r="YU60" s="312"/>
      <c r="YV60" s="312"/>
      <c r="YW60" s="313"/>
      <c r="YX60" s="312"/>
      <c r="YY60" s="313"/>
      <c r="YZ60" s="313"/>
      <c r="ZA60" s="313"/>
      <c r="ZB60" s="19"/>
      <c r="ZC60" s="20"/>
      <c r="ZD60" s="20"/>
      <c r="ZE60" s="20"/>
      <c r="ZF60" s="20"/>
      <c r="ZG60" s="20"/>
      <c r="ZH60" s="20"/>
      <c r="ZI60" s="20"/>
      <c r="ZJ60" s="311"/>
      <c r="ZK60" s="312"/>
      <c r="ZL60" s="312"/>
      <c r="ZM60" s="313"/>
      <c r="ZN60" s="312"/>
      <c r="ZO60" s="313"/>
      <c r="ZP60" s="313"/>
      <c r="ZQ60" s="313"/>
      <c r="ZR60" s="19"/>
      <c r="ZS60" s="20"/>
      <c r="ZT60" s="20"/>
      <c r="ZU60" s="20"/>
      <c r="ZV60" s="20"/>
      <c r="ZW60" s="20"/>
      <c r="ZX60" s="20"/>
      <c r="ZY60" s="20"/>
      <c r="ZZ60" s="311"/>
      <c r="AAA60" s="312"/>
      <c r="AAB60" s="312"/>
      <c r="AAC60" s="313"/>
      <c r="AAD60" s="312"/>
      <c r="AAE60" s="313"/>
      <c r="AAF60" s="313"/>
      <c r="AAG60" s="313"/>
      <c r="AAH60" s="19"/>
      <c r="AAI60" s="20"/>
      <c r="AAJ60" s="20"/>
      <c r="AAK60" s="20"/>
      <c r="AAL60" s="20"/>
      <c r="AAM60" s="20"/>
      <c r="AAN60" s="20"/>
      <c r="AAO60" s="20"/>
      <c r="AAP60" s="311"/>
      <c r="AAQ60" s="312"/>
      <c r="AAR60" s="312"/>
      <c r="AAS60" s="313"/>
      <c r="AAT60" s="312"/>
      <c r="AAU60" s="313"/>
      <c r="AAV60" s="313"/>
      <c r="AAW60" s="313"/>
      <c r="AAX60" s="19"/>
      <c r="AAY60" s="20"/>
      <c r="AAZ60" s="20"/>
      <c r="ABA60" s="20"/>
      <c r="ABB60" s="20"/>
      <c r="ABC60" s="20"/>
      <c r="ABD60" s="20"/>
      <c r="ABE60" s="20"/>
      <c r="ABF60" s="311"/>
      <c r="ABG60" s="312"/>
      <c r="ABH60" s="312"/>
      <c r="ABI60" s="313"/>
      <c r="ABJ60" s="312"/>
      <c r="ABK60" s="313"/>
      <c r="ABL60" s="313"/>
      <c r="ABM60" s="313"/>
      <c r="ABN60" s="19"/>
      <c r="ABO60" s="20"/>
      <c r="ABP60" s="20"/>
      <c r="ABQ60" s="20"/>
      <c r="ABR60" s="20"/>
      <c r="ABS60" s="20"/>
      <c r="ABT60" s="20"/>
      <c r="ABU60" s="20"/>
      <c r="ABV60" s="311"/>
      <c r="ABW60" s="312"/>
      <c r="ABX60" s="312"/>
      <c r="ABY60" s="313"/>
      <c r="ABZ60" s="312"/>
      <c r="ACA60" s="313"/>
      <c r="ACB60" s="313"/>
      <c r="ACC60" s="313"/>
      <c r="ACD60" s="19"/>
      <c r="ACE60" s="20"/>
      <c r="ACF60" s="20"/>
      <c r="ACG60" s="20"/>
      <c r="ACH60" s="20"/>
      <c r="ACI60" s="20"/>
      <c r="ACJ60" s="20"/>
      <c r="ACK60" s="20"/>
      <c r="ACL60" s="311"/>
      <c r="ACM60" s="312"/>
      <c r="ACN60" s="312"/>
      <c r="ACO60" s="313"/>
      <c r="ACP60" s="312"/>
      <c r="ACQ60" s="313"/>
      <c r="ACR60" s="313"/>
      <c r="ACS60" s="313"/>
      <c r="ACT60" s="19"/>
      <c r="ACU60" s="20"/>
      <c r="ACV60" s="20"/>
      <c r="ACW60" s="20"/>
      <c r="ACX60" s="20"/>
      <c r="ACY60" s="20"/>
      <c r="ACZ60" s="20"/>
      <c r="ADA60" s="20"/>
      <c r="ADB60" s="311"/>
      <c r="ADC60" s="312"/>
      <c r="ADD60" s="312"/>
      <c r="ADE60" s="313"/>
      <c r="ADF60" s="312"/>
      <c r="ADG60" s="313"/>
      <c r="ADH60" s="313"/>
      <c r="ADI60" s="313"/>
      <c r="ADJ60" s="19"/>
      <c r="ADK60" s="20"/>
      <c r="ADL60" s="20"/>
      <c r="ADM60" s="20"/>
      <c r="ADN60" s="20"/>
      <c r="ADO60" s="20"/>
      <c r="ADP60" s="20"/>
      <c r="ADQ60" s="20"/>
      <c r="ADR60" s="311"/>
      <c r="ADS60" s="312"/>
      <c r="ADT60" s="312"/>
      <c r="ADU60" s="313"/>
      <c r="ADV60" s="312"/>
      <c r="ADW60" s="313"/>
      <c r="ADX60" s="313"/>
      <c r="ADY60" s="313"/>
      <c r="ADZ60" s="19"/>
      <c r="AEA60" s="20"/>
      <c r="AEB60" s="20"/>
      <c r="AEC60" s="20"/>
      <c r="AED60" s="20"/>
      <c r="AEE60" s="20"/>
      <c r="AEF60" s="20"/>
      <c r="AEG60" s="20"/>
      <c r="AEH60" s="311"/>
      <c r="AEI60" s="312"/>
      <c r="AEJ60" s="312"/>
      <c r="AEK60" s="313"/>
      <c r="AEL60" s="312"/>
      <c r="AEM60" s="313"/>
      <c r="AEN60" s="313"/>
      <c r="AEO60" s="313"/>
      <c r="AEP60" s="19"/>
      <c r="AEQ60" s="20"/>
      <c r="AER60" s="20"/>
      <c r="AES60" s="20"/>
      <c r="AET60" s="20"/>
      <c r="AEU60" s="20"/>
      <c r="AEV60" s="20"/>
      <c r="AEW60" s="20"/>
      <c r="AEX60" s="311"/>
      <c r="AEY60" s="312"/>
      <c r="AEZ60" s="312"/>
      <c r="AFA60" s="313"/>
      <c r="AFB60" s="312"/>
      <c r="AFC60" s="313"/>
      <c r="AFD60" s="313"/>
      <c r="AFE60" s="313"/>
      <c r="AFF60" s="19"/>
      <c r="AFG60" s="20"/>
      <c r="AFH60" s="20"/>
      <c r="AFI60" s="20"/>
      <c r="AFJ60" s="20"/>
      <c r="AFK60" s="20"/>
      <c r="AFL60" s="20"/>
      <c r="AFM60" s="20"/>
      <c r="AFN60" s="311"/>
      <c r="AFO60" s="312"/>
      <c r="AFP60" s="312"/>
      <c r="AFQ60" s="313"/>
      <c r="AFR60" s="312"/>
      <c r="AFS60" s="313"/>
      <c r="AFT60" s="313"/>
      <c r="AFU60" s="313"/>
      <c r="AFV60" s="19"/>
      <c r="AFW60" s="20"/>
      <c r="AFX60" s="20"/>
      <c r="AFY60" s="20"/>
      <c r="AFZ60" s="20"/>
      <c r="AGA60" s="20"/>
      <c r="AGB60" s="20"/>
      <c r="AGC60" s="20"/>
      <c r="AGD60" s="311"/>
      <c r="AGE60" s="312"/>
      <c r="AGF60" s="312"/>
      <c r="AGG60" s="313"/>
      <c r="AGH60" s="312"/>
      <c r="AGI60" s="313"/>
      <c r="AGJ60" s="313"/>
      <c r="AGK60" s="313"/>
      <c r="AGL60" s="19"/>
      <c r="AGM60" s="20"/>
      <c r="AGN60" s="20"/>
      <c r="AGO60" s="20"/>
      <c r="AGP60" s="20"/>
      <c r="AGQ60" s="20"/>
      <c r="AGR60" s="20"/>
      <c r="AGS60" s="20"/>
      <c r="AGT60" s="311"/>
      <c r="AGU60" s="312"/>
      <c r="AGV60" s="312"/>
      <c r="AGW60" s="313"/>
      <c r="AGX60" s="312"/>
      <c r="AGY60" s="313"/>
      <c r="AGZ60" s="313"/>
      <c r="AHA60" s="313"/>
      <c r="AHB60" s="19"/>
      <c r="AHC60" s="20"/>
      <c r="AHD60" s="20"/>
      <c r="AHE60" s="20"/>
      <c r="AHF60" s="20"/>
      <c r="AHG60" s="20"/>
      <c r="AHH60" s="20"/>
      <c r="AHI60" s="20"/>
      <c r="AHJ60" s="311"/>
      <c r="AHK60" s="312"/>
      <c r="AHL60" s="312"/>
      <c r="AHM60" s="313"/>
      <c r="AHN60" s="312"/>
      <c r="AHO60" s="313"/>
      <c r="AHP60" s="313"/>
      <c r="AHQ60" s="313"/>
      <c r="AHR60" s="19"/>
      <c r="AHS60" s="20"/>
      <c r="AHT60" s="20"/>
      <c r="AHU60" s="20"/>
      <c r="AHV60" s="20"/>
      <c r="AHW60" s="20"/>
      <c r="AHX60" s="20"/>
      <c r="AHY60" s="20"/>
      <c r="AHZ60" s="311"/>
      <c r="AIA60" s="312"/>
      <c r="AIB60" s="312"/>
      <c r="AIC60" s="313"/>
      <c r="AID60" s="312"/>
      <c r="AIE60" s="313"/>
      <c r="AIF60" s="313"/>
      <c r="AIG60" s="313"/>
      <c r="AIH60" s="19"/>
      <c r="AII60" s="20"/>
      <c r="AIJ60" s="20"/>
      <c r="AIK60" s="20"/>
      <c r="AIL60" s="20"/>
      <c r="AIM60" s="20"/>
      <c r="AIN60" s="20"/>
      <c r="AIO60" s="20"/>
      <c r="AIP60" s="311"/>
      <c r="AIQ60" s="312"/>
      <c r="AIR60" s="312"/>
      <c r="AIS60" s="313"/>
      <c r="AIT60" s="312"/>
      <c r="AIU60" s="313"/>
      <c r="AIV60" s="313"/>
      <c r="AIW60" s="313"/>
      <c r="AIX60" s="19"/>
      <c r="AIY60" s="20"/>
      <c r="AIZ60" s="20"/>
      <c r="AJA60" s="20"/>
      <c r="AJB60" s="20"/>
      <c r="AJC60" s="20"/>
      <c r="AJD60" s="20"/>
      <c r="AJE60" s="20"/>
      <c r="AJF60" s="311"/>
      <c r="AJG60" s="312"/>
      <c r="AJH60" s="312"/>
      <c r="AJI60" s="313"/>
      <c r="AJJ60" s="312"/>
      <c r="AJK60" s="313"/>
      <c r="AJL60" s="313"/>
      <c r="AJM60" s="313"/>
      <c r="AJN60" s="19"/>
      <c r="AJO60" s="20"/>
      <c r="AJP60" s="20"/>
      <c r="AJQ60" s="20"/>
      <c r="AJR60" s="20"/>
      <c r="AJS60" s="20"/>
      <c r="AJT60" s="20"/>
      <c r="AJU60" s="20"/>
      <c r="AJV60" s="311"/>
      <c r="AJW60" s="312"/>
      <c r="AJX60" s="312"/>
      <c r="AJY60" s="313"/>
      <c r="AJZ60" s="312"/>
      <c r="AKA60" s="313"/>
      <c r="AKB60" s="313"/>
      <c r="AKC60" s="313"/>
      <c r="AKD60" s="19"/>
      <c r="AKE60" s="20"/>
      <c r="AKF60" s="20"/>
      <c r="AKG60" s="20"/>
      <c r="AKH60" s="20"/>
      <c r="AKI60" s="20"/>
      <c r="AKJ60" s="20"/>
      <c r="AKK60" s="20"/>
      <c r="AKL60" s="311"/>
      <c r="AKM60" s="312"/>
      <c r="AKN60" s="312"/>
      <c r="AKO60" s="313"/>
      <c r="AKP60" s="312"/>
      <c r="AKQ60" s="313"/>
      <c r="AKR60" s="313"/>
      <c r="AKS60" s="313"/>
      <c r="AKT60" s="19"/>
      <c r="AKU60" s="20"/>
      <c r="AKV60" s="20"/>
      <c r="AKW60" s="20"/>
      <c r="AKX60" s="20"/>
      <c r="AKY60" s="20"/>
      <c r="AKZ60" s="20"/>
      <c r="ALA60" s="20"/>
      <c r="ALB60" s="311"/>
      <c r="ALC60" s="312"/>
      <c r="ALD60" s="312"/>
      <c r="ALE60" s="313"/>
      <c r="ALF60" s="312"/>
      <c r="ALG60" s="313"/>
      <c r="ALH60" s="313"/>
      <c r="ALI60" s="313"/>
      <c r="ALJ60" s="19"/>
      <c r="ALK60" s="20"/>
      <c r="ALL60" s="20"/>
      <c r="ALM60" s="20"/>
      <c r="ALN60" s="20"/>
      <c r="ALO60" s="20"/>
      <c r="ALP60" s="20"/>
      <c r="ALQ60" s="20"/>
      <c r="ALR60" s="311"/>
      <c r="ALS60" s="312"/>
      <c r="ALT60" s="312"/>
      <c r="ALU60" s="313"/>
      <c r="ALV60" s="312"/>
      <c r="ALW60" s="313"/>
      <c r="ALX60" s="313"/>
      <c r="ALY60" s="313"/>
      <c r="ALZ60" s="19"/>
      <c r="AMA60" s="20"/>
      <c r="AMB60" s="20"/>
      <c r="AMC60" s="20"/>
      <c r="AMD60" s="20"/>
      <c r="AME60" s="20"/>
      <c r="AMF60" s="20"/>
      <c r="AMG60" s="20"/>
      <c r="AMH60" s="311"/>
      <c r="AMI60" s="312"/>
      <c r="AMJ60" s="312"/>
      <c r="AMK60" s="313"/>
      <c r="AML60" s="312"/>
      <c r="AMM60" s="313"/>
      <c r="AMN60" s="313"/>
      <c r="AMO60" s="313"/>
      <c r="AMP60" s="19"/>
      <c r="AMQ60" s="20"/>
      <c r="AMR60" s="20"/>
      <c r="AMS60" s="20"/>
      <c r="AMT60" s="20"/>
      <c r="AMU60" s="20"/>
      <c r="AMV60" s="20"/>
      <c r="AMW60" s="20"/>
      <c r="AMX60" s="311"/>
      <c r="AMY60" s="312"/>
      <c r="AMZ60" s="312"/>
      <c r="ANA60" s="313"/>
      <c r="ANB60" s="312"/>
      <c r="ANC60" s="313"/>
      <c r="AND60" s="313"/>
      <c r="ANE60" s="313"/>
      <c r="ANF60" s="19"/>
      <c r="ANG60" s="20"/>
      <c r="ANH60" s="20"/>
      <c r="ANI60" s="20"/>
      <c r="ANJ60" s="20"/>
      <c r="ANK60" s="20"/>
      <c r="ANL60" s="20"/>
      <c r="ANM60" s="20"/>
      <c r="ANN60" s="311"/>
      <c r="ANO60" s="312"/>
      <c r="ANP60" s="312"/>
      <c r="ANQ60" s="313"/>
      <c r="ANR60" s="312"/>
      <c r="ANS60" s="313"/>
      <c r="ANT60" s="313"/>
      <c r="ANU60" s="313"/>
      <c r="ANV60" s="19"/>
      <c r="ANW60" s="20"/>
      <c r="ANX60" s="20"/>
      <c r="ANY60" s="20"/>
      <c r="ANZ60" s="20"/>
      <c r="AOA60" s="20"/>
      <c r="AOB60" s="20"/>
      <c r="AOC60" s="20"/>
      <c r="AOD60" s="311"/>
      <c r="AOE60" s="312"/>
      <c r="AOF60" s="312"/>
      <c r="AOG60" s="313"/>
      <c r="AOH60" s="312"/>
      <c r="AOI60" s="313"/>
      <c r="AOJ60" s="313"/>
      <c r="AOK60" s="313"/>
      <c r="AOL60" s="19"/>
      <c r="AOM60" s="20"/>
      <c r="AON60" s="20"/>
      <c r="AOO60" s="20"/>
      <c r="AOP60" s="20"/>
      <c r="AOQ60" s="20"/>
      <c r="AOR60" s="20"/>
      <c r="AOS60" s="20"/>
      <c r="AOT60" s="311"/>
      <c r="AOU60" s="312"/>
      <c r="AOV60" s="312"/>
      <c r="AOW60" s="313"/>
      <c r="AOX60" s="312"/>
      <c r="AOY60" s="313"/>
      <c r="AOZ60" s="313"/>
      <c r="APA60" s="313"/>
      <c r="APB60" s="19"/>
      <c r="APC60" s="20"/>
      <c r="APD60" s="20"/>
      <c r="APE60" s="20"/>
      <c r="APF60" s="20"/>
      <c r="APG60" s="20"/>
      <c r="APH60" s="20"/>
      <c r="API60" s="20"/>
      <c r="APJ60" s="311"/>
      <c r="APK60" s="312"/>
      <c r="APL60" s="312"/>
      <c r="APM60" s="313"/>
      <c r="APN60" s="312"/>
      <c r="APO60" s="313"/>
      <c r="APP60" s="313"/>
      <c r="APQ60" s="313"/>
      <c r="APR60" s="19"/>
      <c r="APS60" s="20"/>
      <c r="APT60" s="20"/>
      <c r="APU60" s="20"/>
      <c r="APV60" s="20"/>
      <c r="APW60" s="20"/>
      <c r="APX60" s="20"/>
      <c r="APY60" s="20"/>
      <c r="APZ60" s="311"/>
      <c r="AQA60" s="312"/>
      <c r="AQB60" s="312"/>
      <c r="AQC60" s="313"/>
      <c r="AQD60" s="312"/>
      <c r="AQE60" s="313"/>
      <c r="AQF60" s="313"/>
      <c r="AQG60" s="313"/>
      <c r="AQH60" s="19"/>
      <c r="AQI60" s="20"/>
      <c r="AQJ60" s="20"/>
      <c r="AQK60" s="20"/>
      <c r="AQL60" s="20"/>
      <c r="AQM60" s="20"/>
      <c r="AQN60" s="20"/>
      <c r="AQO60" s="20"/>
      <c r="AQP60" s="311"/>
      <c r="AQQ60" s="312"/>
      <c r="AQR60" s="312"/>
      <c r="AQS60" s="313"/>
      <c r="AQT60" s="312"/>
      <c r="AQU60" s="313"/>
      <c r="AQV60" s="313"/>
      <c r="AQW60" s="313"/>
      <c r="AQX60" s="19"/>
      <c r="AQY60" s="20"/>
      <c r="AQZ60" s="20"/>
      <c r="ARA60" s="20"/>
      <c r="ARB60" s="20"/>
      <c r="ARC60" s="20"/>
      <c r="ARD60" s="20"/>
      <c r="ARE60" s="20"/>
      <c r="ARF60" s="311"/>
      <c r="ARG60" s="312"/>
      <c r="ARH60" s="312"/>
      <c r="ARI60" s="313"/>
      <c r="ARJ60" s="312"/>
      <c r="ARK60" s="313"/>
      <c r="ARL60" s="313"/>
      <c r="ARM60" s="313"/>
      <c r="ARN60" s="19"/>
      <c r="ARO60" s="20"/>
      <c r="ARP60" s="20"/>
      <c r="ARQ60" s="20"/>
      <c r="ARR60" s="20"/>
      <c r="ARS60" s="20"/>
      <c r="ART60" s="20"/>
      <c r="ARU60" s="20"/>
      <c r="ARV60" s="311"/>
      <c r="ARW60" s="312"/>
      <c r="ARX60" s="312"/>
      <c r="ARY60" s="313"/>
      <c r="ARZ60" s="312"/>
      <c r="ASA60" s="313"/>
      <c r="ASB60" s="313"/>
      <c r="ASC60" s="313"/>
      <c r="ASD60" s="19"/>
      <c r="ASE60" s="20"/>
      <c r="ASF60" s="20"/>
      <c r="ASG60" s="20"/>
      <c r="ASH60" s="20"/>
      <c r="ASI60" s="20"/>
      <c r="ASJ60" s="20"/>
      <c r="ASK60" s="20"/>
      <c r="ASL60" s="311"/>
      <c r="ASM60" s="312"/>
      <c r="ASN60" s="312"/>
      <c r="ASO60" s="313"/>
      <c r="ASP60" s="312"/>
      <c r="ASQ60" s="313"/>
      <c r="ASR60" s="313"/>
      <c r="ASS60" s="313"/>
      <c r="AST60" s="19"/>
      <c r="ASU60" s="20"/>
      <c r="ASV60" s="20"/>
      <c r="ASW60" s="20"/>
      <c r="ASX60" s="20"/>
      <c r="ASY60" s="20"/>
      <c r="ASZ60" s="20"/>
      <c r="ATA60" s="20"/>
      <c r="ATB60" s="311"/>
      <c r="ATC60" s="312"/>
      <c r="ATD60" s="312"/>
      <c r="ATE60" s="313"/>
      <c r="ATF60" s="312"/>
      <c r="ATG60" s="313"/>
      <c r="ATH60" s="313"/>
      <c r="ATI60" s="313"/>
      <c r="ATJ60" s="19"/>
      <c r="ATK60" s="20"/>
      <c r="ATL60" s="20"/>
      <c r="ATM60" s="20"/>
      <c r="ATN60" s="20"/>
      <c r="ATO60" s="20"/>
      <c r="ATP60" s="20"/>
      <c r="ATQ60" s="20"/>
      <c r="ATR60" s="311"/>
      <c r="ATS60" s="312"/>
      <c r="ATT60" s="312"/>
      <c r="ATU60" s="313"/>
      <c r="ATV60" s="312"/>
      <c r="ATW60" s="313"/>
      <c r="ATX60" s="313"/>
      <c r="ATY60" s="313"/>
      <c r="ATZ60" s="19"/>
      <c r="AUA60" s="20"/>
      <c r="AUB60" s="20"/>
      <c r="AUC60" s="20"/>
      <c r="AUD60" s="20"/>
      <c r="AUE60" s="20"/>
      <c r="AUF60" s="20"/>
      <c r="AUG60" s="20"/>
      <c r="AUH60" s="311"/>
      <c r="AUI60" s="312"/>
      <c r="AUJ60" s="312"/>
      <c r="AUK60" s="313"/>
      <c r="AUL60" s="312"/>
      <c r="AUM60" s="313"/>
      <c r="AUN60" s="313"/>
      <c r="AUO60" s="313"/>
      <c r="AUP60" s="19"/>
      <c r="AUQ60" s="20"/>
      <c r="AUR60" s="20"/>
      <c r="AUS60" s="20"/>
      <c r="AUT60" s="20"/>
      <c r="AUU60" s="20"/>
      <c r="AUV60" s="20"/>
      <c r="AUW60" s="20"/>
      <c r="AUX60" s="311"/>
      <c r="AUY60" s="312"/>
      <c r="AUZ60" s="312"/>
      <c r="AVA60" s="313"/>
      <c r="AVB60" s="312"/>
      <c r="AVC60" s="313"/>
      <c r="AVD60" s="313"/>
      <c r="AVE60" s="313"/>
      <c r="AVF60" s="19"/>
      <c r="AVG60" s="20"/>
      <c r="AVH60" s="20"/>
      <c r="AVI60" s="20"/>
      <c r="AVJ60" s="20"/>
      <c r="AVK60" s="20"/>
      <c r="AVL60" s="20"/>
      <c r="AVM60" s="20"/>
      <c r="AVN60" s="311"/>
      <c r="AVO60" s="312"/>
      <c r="AVP60" s="312"/>
      <c r="AVQ60" s="313"/>
      <c r="AVR60" s="312"/>
      <c r="AVS60" s="313"/>
      <c r="AVT60" s="313"/>
      <c r="AVU60" s="313"/>
      <c r="AVV60" s="19"/>
      <c r="AVW60" s="20"/>
      <c r="AVX60" s="20"/>
      <c r="AVY60" s="20"/>
      <c r="AVZ60" s="20"/>
      <c r="AWA60" s="20"/>
      <c r="AWB60" s="20"/>
      <c r="AWC60" s="20"/>
      <c r="AWD60" s="311"/>
      <c r="AWE60" s="312"/>
      <c r="AWF60" s="312"/>
      <c r="AWG60" s="313"/>
      <c r="AWH60" s="312"/>
      <c r="AWI60" s="313"/>
      <c r="AWJ60" s="313"/>
      <c r="AWK60" s="313"/>
      <c r="AWL60" s="19"/>
      <c r="AWM60" s="20"/>
      <c r="AWN60" s="20"/>
      <c r="AWO60" s="20"/>
      <c r="AWP60" s="20"/>
      <c r="AWQ60" s="20"/>
      <c r="AWR60" s="20"/>
      <c r="AWS60" s="20"/>
      <c r="AWT60" s="311"/>
      <c r="AWU60" s="312"/>
      <c r="AWV60" s="312"/>
      <c r="AWW60" s="313"/>
      <c r="AWX60" s="312"/>
      <c r="AWY60" s="313"/>
      <c r="AWZ60" s="313"/>
      <c r="AXA60" s="313"/>
      <c r="AXB60" s="19"/>
      <c r="AXC60" s="20"/>
      <c r="AXD60" s="20"/>
      <c r="AXE60" s="20"/>
      <c r="AXF60" s="20"/>
      <c r="AXG60" s="20"/>
      <c r="AXH60" s="20"/>
      <c r="AXI60" s="20"/>
      <c r="AXJ60" s="311"/>
      <c r="AXK60" s="312"/>
      <c r="AXL60" s="312"/>
      <c r="AXM60" s="313"/>
      <c r="AXN60" s="312"/>
      <c r="AXO60" s="313"/>
      <c r="AXP60" s="313"/>
      <c r="AXQ60" s="313"/>
      <c r="AXR60" s="19"/>
      <c r="AXS60" s="20"/>
      <c r="AXT60" s="20"/>
      <c r="AXU60" s="20"/>
      <c r="AXV60" s="20"/>
      <c r="AXW60" s="20"/>
      <c r="AXX60" s="20"/>
      <c r="AXY60" s="20"/>
      <c r="AXZ60" s="311"/>
      <c r="AYA60" s="312"/>
      <c r="AYB60" s="312"/>
      <c r="AYC60" s="313"/>
      <c r="AYD60" s="312"/>
      <c r="AYE60" s="313"/>
      <c r="AYF60" s="313"/>
      <c r="AYG60" s="313"/>
      <c r="AYH60" s="19"/>
      <c r="AYI60" s="20"/>
      <c r="AYJ60" s="20"/>
      <c r="AYK60" s="20"/>
      <c r="AYL60" s="20"/>
      <c r="AYM60" s="20"/>
      <c r="AYN60" s="20"/>
      <c r="AYO60" s="20"/>
      <c r="AYP60" s="311"/>
      <c r="AYQ60" s="312"/>
      <c r="AYR60" s="312"/>
      <c r="AYS60" s="313"/>
      <c r="AYT60" s="312"/>
      <c r="AYU60" s="313"/>
      <c r="AYV60" s="313"/>
      <c r="AYW60" s="313"/>
      <c r="AYX60" s="19"/>
      <c r="AYY60" s="20"/>
      <c r="AYZ60" s="20"/>
      <c r="AZA60" s="20"/>
      <c r="AZB60" s="20"/>
      <c r="AZC60" s="20"/>
      <c r="AZD60" s="20"/>
      <c r="AZE60" s="20"/>
      <c r="AZF60" s="311"/>
      <c r="AZG60" s="312"/>
      <c r="AZH60" s="312"/>
      <c r="AZI60" s="313"/>
      <c r="AZJ60" s="312"/>
      <c r="AZK60" s="313"/>
      <c r="AZL60" s="313"/>
      <c r="AZM60" s="313"/>
      <c r="AZN60" s="19"/>
      <c r="AZO60" s="20"/>
      <c r="AZP60" s="20"/>
      <c r="AZQ60" s="20"/>
      <c r="AZR60" s="20"/>
      <c r="AZS60" s="20"/>
      <c r="AZT60" s="20"/>
      <c r="AZU60" s="20"/>
      <c r="AZV60" s="311"/>
      <c r="AZW60" s="312"/>
      <c r="AZX60" s="312"/>
      <c r="AZY60" s="313"/>
      <c r="AZZ60" s="312"/>
      <c r="BAA60" s="313"/>
      <c r="BAB60" s="313"/>
      <c r="BAC60" s="313"/>
      <c r="BAD60" s="19"/>
      <c r="BAE60" s="20"/>
      <c r="BAF60" s="20"/>
      <c r="BAG60" s="20"/>
      <c r="BAH60" s="20"/>
      <c r="BAI60" s="20"/>
      <c r="BAJ60" s="20"/>
      <c r="BAK60" s="20"/>
      <c r="BAL60" s="311"/>
      <c r="BAM60" s="312"/>
      <c r="BAN60" s="312"/>
      <c r="BAO60" s="313"/>
      <c r="BAP60" s="312"/>
      <c r="BAQ60" s="313"/>
      <c r="BAR60" s="313"/>
      <c r="BAS60" s="313"/>
      <c r="BAT60" s="19"/>
      <c r="BAU60" s="20"/>
      <c r="BAV60" s="20"/>
      <c r="BAW60" s="20"/>
      <c r="BAX60" s="20"/>
      <c r="BAY60" s="20"/>
      <c r="BAZ60" s="20"/>
      <c r="BBA60" s="20"/>
      <c r="BBB60" s="311"/>
      <c r="BBC60" s="312"/>
      <c r="BBD60" s="312"/>
      <c r="BBE60" s="313"/>
      <c r="BBF60" s="312"/>
      <c r="BBG60" s="313"/>
      <c r="BBH60" s="313"/>
      <c r="BBI60" s="313"/>
      <c r="BBJ60" s="19"/>
      <c r="BBK60" s="20"/>
      <c r="BBL60" s="20"/>
      <c r="BBM60" s="20"/>
      <c r="BBN60" s="20"/>
      <c r="BBO60" s="20"/>
      <c r="BBP60" s="20"/>
      <c r="BBQ60" s="20"/>
      <c r="BBR60" s="311"/>
      <c r="BBS60" s="312"/>
      <c r="BBT60" s="312"/>
      <c r="BBU60" s="313"/>
      <c r="BBV60" s="312"/>
      <c r="BBW60" s="313"/>
      <c r="BBX60" s="313"/>
      <c r="BBY60" s="313"/>
      <c r="BBZ60" s="19"/>
      <c r="BCA60" s="20"/>
      <c r="BCB60" s="20"/>
      <c r="BCC60" s="20"/>
      <c r="BCD60" s="20"/>
      <c r="BCE60" s="20"/>
      <c r="BCF60" s="20"/>
      <c r="BCG60" s="20"/>
      <c r="BCH60" s="311"/>
      <c r="BCI60" s="312"/>
      <c r="BCJ60" s="312"/>
      <c r="BCK60" s="313"/>
      <c r="BCL60" s="312"/>
      <c r="BCM60" s="313"/>
      <c r="BCN60" s="313"/>
      <c r="BCO60" s="313"/>
      <c r="BCP60" s="19"/>
      <c r="BCQ60" s="20"/>
      <c r="BCR60" s="20"/>
      <c r="BCS60" s="20"/>
      <c r="BCT60" s="20"/>
      <c r="BCU60" s="20"/>
      <c r="BCV60" s="20"/>
      <c r="BCW60" s="20"/>
      <c r="BCX60" s="311"/>
      <c r="BCY60" s="312"/>
      <c r="BCZ60" s="312"/>
      <c r="BDA60" s="313"/>
      <c r="BDB60" s="312"/>
      <c r="BDC60" s="313"/>
      <c r="BDD60" s="313"/>
      <c r="BDE60" s="313"/>
      <c r="BDF60" s="19"/>
      <c r="BDG60" s="20"/>
      <c r="BDH60" s="20"/>
      <c r="BDI60" s="20"/>
      <c r="BDJ60" s="20"/>
      <c r="BDK60" s="20"/>
      <c r="BDL60" s="20"/>
      <c r="BDM60" s="20"/>
      <c r="BDN60" s="311"/>
      <c r="BDO60" s="312"/>
      <c r="BDP60" s="312"/>
      <c r="BDQ60" s="313"/>
      <c r="BDR60" s="312"/>
      <c r="BDS60" s="313"/>
      <c r="BDT60" s="313"/>
      <c r="BDU60" s="313"/>
      <c r="BDV60" s="19"/>
      <c r="BDW60" s="20"/>
      <c r="BDX60" s="20"/>
      <c r="BDY60" s="20"/>
      <c r="BDZ60" s="20"/>
      <c r="BEA60" s="20"/>
      <c r="BEB60" s="20"/>
      <c r="BEC60" s="20"/>
      <c r="BED60" s="311"/>
      <c r="BEE60" s="312"/>
      <c r="BEF60" s="312"/>
      <c r="BEG60" s="313"/>
      <c r="BEH60" s="312"/>
      <c r="BEI60" s="313"/>
      <c r="BEJ60" s="313"/>
      <c r="BEK60" s="313"/>
      <c r="BEL60" s="19"/>
      <c r="BEM60" s="20"/>
      <c r="BEN60" s="20"/>
      <c r="BEO60" s="20"/>
      <c r="BEP60" s="20"/>
      <c r="BEQ60" s="20"/>
      <c r="BER60" s="20"/>
      <c r="BES60" s="20"/>
      <c r="BET60" s="311"/>
      <c r="BEU60" s="312"/>
      <c r="BEV60" s="312"/>
      <c r="BEW60" s="313"/>
      <c r="BEX60" s="312"/>
      <c r="BEY60" s="313"/>
      <c r="BEZ60" s="313"/>
      <c r="BFA60" s="313"/>
      <c r="BFB60" s="19"/>
      <c r="BFC60" s="20"/>
      <c r="BFD60" s="20"/>
      <c r="BFE60" s="20"/>
      <c r="BFF60" s="20"/>
      <c r="BFG60" s="20"/>
      <c r="BFH60" s="20"/>
      <c r="BFI60" s="20"/>
      <c r="BFJ60" s="311"/>
      <c r="BFK60" s="312"/>
      <c r="BFL60" s="312"/>
      <c r="BFM60" s="313"/>
      <c r="BFN60" s="312"/>
      <c r="BFO60" s="313"/>
      <c r="BFP60" s="313"/>
      <c r="BFQ60" s="313"/>
      <c r="BFR60" s="19"/>
      <c r="BFS60" s="20"/>
      <c r="BFT60" s="20"/>
      <c r="BFU60" s="20"/>
      <c r="BFV60" s="20"/>
      <c r="BFW60" s="20"/>
      <c r="BFX60" s="20"/>
      <c r="BFY60" s="20"/>
      <c r="BFZ60" s="311"/>
      <c r="BGA60" s="312"/>
      <c r="BGB60" s="312"/>
      <c r="BGC60" s="313"/>
      <c r="BGD60" s="312"/>
      <c r="BGE60" s="313"/>
      <c r="BGF60" s="313"/>
      <c r="BGG60" s="313"/>
      <c r="BGH60" s="19"/>
      <c r="BGI60" s="20"/>
      <c r="BGJ60" s="20"/>
      <c r="BGK60" s="20"/>
      <c r="BGL60" s="20"/>
      <c r="BGM60" s="20"/>
      <c r="BGN60" s="20"/>
      <c r="BGO60" s="20"/>
      <c r="BGP60" s="311"/>
      <c r="BGQ60" s="312"/>
      <c r="BGR60" s="312"/>
      <c r="BGS60" s="313"/>
      <c r="BGT60" s="312"/>
      <c r="BGU60" s="313"/>
      <c r="BGV60" s="313"/>
      <c r="BGW60" s="313"/>
      <c r="BGX60" s="19"/>
      <c r="BGY60" s="20"/>
      <c r="BGZ60" s="20"/>
      <c r="BHA60" s="20"/>
      <c r="BHB60" s="20"/>
      <c r="BHC60" s="20"/>
      <c r="BHD60" s="20"/>
      <c r="BHE60" s="20"/>
      <c r="BHF60" s="311"/>
      <c r="BHG60" s="312"/>
      <c r="BHH60" s="312"/>
      <c r="BHI60" s="313"/>
      <c r="BHJ60" s="312"/>
      <c r="BHK60" s="313"/>
      <c r="BHL60" s="313"/>
      <c r="BHM60" s="313"/>
      <c r="BHN60" s="19"/>
      <c r="BHO60" s="20"/>
      <c r="BHP60" s="20"/>
      <c r="BHQ60" s="20"/>
      <c r="BHR60" s="20"/>
      <c r="BHS60" s="20"/>
      <c r="BHT60" s="20"/>
      <c r="BHU60" s="20"/>
      <c r="BHV60" s="311"/>
      <c r="BHW60" s="312"/>
      <c r="BHX60" s="312"/>
      <c r="BHY60" s="313"/>
      <c r="BHZ60" s="312"/>
      <c r="BIA60" s="313"/>
      <c r="BIB60" s="313"/>
      <c r="BIC60" s="313"/>
      <c r="BID60" s="19"/>
      <c r="BIE60" s="20"/>
      <c r="BIF60" s="20"/>
      <c r="BIG60" s="20"/>
      <c r="BIH60" s="20"/>
      <c r="BII60" s="20"/>
      <c r="BIJ60" s="20"/>
      <c r="BIK60" s="20"/>
      <c r="BIL60" s="311"/>
      <c r="BIM60" s="312"/>
      <c r="BIN60" s="312"/>
      <c r="BIO60" s="313"/>
      <c r="BIP60" s="312"/>
      <c r="BIQ60" s="313"/>
      <c r="BIR60" s="313"/>
      <c r="BIS60" s="313"/>
      <c r="BIT60" s="19"/>
      <c r="BIU60" s="20"/>
      <c r="BIV60" s="20"/>
      <c r="BIW60" s="20"/>
      <c r="BIX60" s="20"/>
      <c r="BIY60" s="20"/>
      <c r="BIZ60" s="20"/>
      <c r="BJA60" s="20"/>
      <c r="BJB60" s="311"/>
      <c r="BJC60" s="312"/>
      <c r="BJD60" s="312"/>
      <c r="BJE60" s="313"/>
      <c r="BJF60" s="312"/>
      <c r="BJG60" s="313"/>
      <c r="BJH60" s="313"/>
      <c r="BJI60" s="313"/>
      <c r="BJJ60" s="19"/>
      <c r="BJK60" s="20"/>
      <c r="BJL60" s="20"/>
      <c r="BJM60" s="20"/>
      <c r="BJN60" s="20"/>
      <c r="BJO60" s="20"/>
      <c r="BJP60" s="20"/>
      <c r="BJQ60" s="20"/>
      <c r="BJR60" s="311"/>
      <c r="BJS60" s="312"/>
      <c r="BJT60" s="312"/>
      <c r="BJU60" s="313"/>
      <c r="BJV60" s="312"/>
      <c r="BJW60" s="313"/>
      <c r="BJX60" s="313"/>
      <c r="BJY60" s="313"/>
      <c r="BJZ60" s="19"/>
      <c r="BKA60" s="20"/>
      <c r="BKB60" s="20"/>
      <c r="BKC60" s="20"/>
      <c r="BKD60" s="20"/>
      <c r="BKE60" s="20"/>
      <c r="BKF60" s="20"/>
      <c r="BKG60" s="20"/>
      <c r="BKH60" s="311"/>
      <c r="BKI60" s="312"/>
      <c r="BKJ60" s="312"/>
      <c r="BKK60" s="313"/>
      <c r="BKL60" s="312"/>
      <c r="BKM60" s="313"/>
      <c r="BKN60" s="313"/>
      <c r="BKO60" s="313"/>
      <c r="BKP60" s="19"/>
      <c r="BKQ60" s="20"/>
      <c r="BKR60" s="20"/>
      <c r="BKS60" s="20"/>
      <c r="BKT60" s="20"/>
      <c r="BKU60" s="20"/>
      <c r="BKV60" s="20"/>
      <c r="BKW60" s="20"/>
      <c r="BKX60" s="311"/>
      <c r="BKY60" s="312"/>
      <c r="BKZ60" s="312"/>
      <c r="BLA60" s="313"/>
      <c r="BLB60" s="312"/>
      <c r="BLC60" s="313"/>
      <c r="BLD60" s="313"/>
      <c r="BLE60" s="313"/>
      <c r="BLF60" s="19"/>
      <c r="BLG60" s="20"/>
      <c r="BLH60" s="20"/>
      <c r="BLI60" s="20"/>
      <c r="BLJ60" s="20"/>
      <c r="BLK60" s="20"/>
      <c r="BLL60" s="20"/>
      <c r="BLM60" s="20"/>
      <c r="BLN60" s="311"/>
      <c r="BLO60" s="312"/>
      <c r="BLP60" s="312"/>
      <c r="BLQ60" s="313"/>
      <c r="BLR60" s="312"/>
      <c r="BLS60" s="313"/>
      <c r="BLT60" s="313"/>
      <c r="BLU60" s="313"/>
      <c r="BLV60" s="19"/>
      <c r="BLW60" s="20"/>
      <c r="BLX60" s="20"/>
      <c r="BLY60" s="20"/>
      <c r="BLZ60" s="20"/>
      <c r="BMA60" s="20"/>
      <c r="BMB60" s="20"/>
      <c r="BMC60" s="20"/>
      <c r="BMD60" s="311"/>
      <c r="BME60" s="312"/>
      <c r="BMF60" s="312"/>
      <c r="BMG60" s="313"/>
      <c r="BMH60" s="312"/>
      <c r="BMI60" s="313"/>
      <c r="BMJ60" s="313"/>
      <c r="BMK60" s="313"/>
      <c r="BML60" s="19"/>
      <c r="BMM60" s="20"/>
      <c r="BMN60" s="20"/>
      <c r="BMO60" s="20"/>
      <c r="BMP60" s="20"/>
      <c r="BMQ60" s="20"/>
      <c r="BMR60" s="20"/>
      <c r="BMS60" s="20"/>
      <c r="BMT60" s="311"/>
      <c r="BMU60" s="312"/>
      <c r="BMV60" s="312"/>
      <c r="BMW60" s="313"/>
      <c r="BMX60" s="312"/>
      <c r="BMY60" s="313"/>
      <c r="BMZ60" s="313"/>
      <c r="BNA60" s="313"/>
      <c r="BNB60" s="19"/>
      <c r="BNC60" s="20"/>
      <c r="BND60" s="20"/>
      <c r="BNE60" s="20"/>
      <c r="BNF60" s="20"/>
      <c r="BNG60" s="20"/>
      <c r="BNH60" s="20"/>
      <c r="BNI60" s="20"/>
      <c r="BNJ60" s="311"/>
      <c r="BNK60" s="312"/>
      <c r="BNL60" s="312"/>
      <c r="BNM60" s="313"/>
      <c r="BNN60" s="312"/>
      <c r="BNO60" s="313"/>
      <c r="BNP60" s="313"/>
      <c r="BNQ60" s="313"/>
      <c r="BNR60" s="19"/>
      <c r="BNS60" s="20"/>
      <c r="BNT60" s="20"/>
      <c r="BNU60" s="20"/>
      <c r="BNV60" s="20"/>
      <c r="BNW60" s="20"/>
      <c r="BNX60" s="20"/>
      <c r="BNY60" s="20"/>
      <c r="BNZ60" s="311"/>
      <c r="BOA60" s="312"/>
      <c r="BOB60" s="312"/>
      <c r="BOC60" s="313"/>
      <c r="BOD60" s="312"/>
      <c r="BOE60" s="313"/>
      <c r="BOF60" s="313"/>
      <c r="BOG60" s="313"/>
      <c r="BOH60" s="19"/>
      <c r="BOI60" s="20"/>
      <c r="BOJ60" s="20"/>
      <c r="BOK60" s="20"/>
      <c r="BOL60" s="20"/>
      <c r="BOM60" s="20"/>
      <c r="BON60" s="20"/>
      <c r="BOO60" s="20"/>
      <c r="BOP60" s="311"/>
      <c r="BOQ60" s="312"/>
      <c r="BOR60" s="312"/>
      <c r="BOS60" s="313"/>
      <c r="BOT60" s="312"/>
      <c r="BOU60" s="313"/>
      <c r="BOV60" s="313"/>
      <c r="BOW60" s="313"/>
      <c r="BOX60" s="19"/>
      <c r="BOY60" s="20"/>
      <c r="BOZ60" s="20"/>
      <c r="BPA60" s="20"/>
      <c r="BPB60" s="20"/>
      <c r="BPC60" s="20"/>
      <c r="BPD60" s="20"/>
      <c r="BPE60" s="20"/>
      <c r="BPF60" s="311"/>
      <c r="BPG60" s="312"/>
      <c r="BPH60" s="312"/>
      <c r="BPI60" s="313"/>
      <c r="BPJ60" s="312"/>
      <c r="BPK60" s="313"/>
      <c r="BPL60" s="313"/>
      <c r="BPM60" s="313"/>
      <c r="BPN60" s="19"/>
      <c r="BPO60" s="20"/>
      <c r="BPP60" s="20"/>
      <c r="BPQ60" s="20"/>
      <c r="BPR60" s="20"/>
      <c r="BPS60" s="20"/>
      <c r="BPT60" s="20"/>
      <c r="BPU60" s="20"/>
      <c r="BPV60" s="311"/>
      <c r="BPW60" s="312"/>
      <c r="BPX60" s="312"/>
      <c r="BPY60" s="313"/>
      <c r="BPZ60" s="312"/>
      <c r="BQA60" s="313"/>
      <c r="BQB60" s="313"/>
      <c r="BQC60" s="313"/>
      <c r="BQD60" s="19"/>
      <c r="BQE60" s="20"/>
      <c r="BQF60" s="20"/>
      <c r="BQG60" s="20"/>
      <c r="BQH60" s="20"/>
      <c r="BQI60" s="20"/>
      <c r="BQJ60" s="20"/>
      <c r="BQK60" s="20"/>
      <c r="BQL60" s="311"/>
      <c r="BQM60" s="312"/>
      <c r="BQN60" s="312"/>
      <c r="BQO60" s="313"/>
      <c r="BQP60" s="312"/>
      <c r="BQQ60" s="313"/>
      <c r="BQR60" s="313"/>
      <c r="BQS60" s="313"/>
      <c r="BQT60" s="19"/>
      <c r="BQU60" s="20"/>
      <c r="BQV60" s="20"/>
      <c r="BQW60" s="20"/>
      <c r="BQX60" s="20"/>
      <c r="BQY60" s="20"/>
      <c r="BQZ60" s="20"/>
      <c r="BRA60" s="20"/>
      <c r="BRB60" s="311"/>
      <c r="BRC60" s="312"/>
      <c r="BRD60" s="312"/>
      <c r="BRE60" s="313"/>
      <c r="BRF60" s="312"/>
      <c r="BRG60" s="313"/>
      <c r="BRH60" s="313"/>
      <c r="BRI60" s="313"/>
      <c r="BRJ60" s="19"/>
      <c r="BRK60" s="20"/>
      <c r="BRL60" s="20"/>
      <c r="BRM60" s="20"/>
      <c r="BRN60" s="20"/>
      <c r="BRO60" s="20"/>
      <c r="BRP60" s="20"/>
      <c r="BRQ60" s="20"/>
      <c r="BRR60" s="311"/>
      <c r="BRS60" s="312"/>
      <c r="BRT60" s="312"/>
      <c r="BRU60" s="313"/>
      <c r="BRV60" s="312"/>
      <c r="BRW60" s="313"/>
      <c r="BRX60" s="313"/>
      <c r="BRY60" s="313"/>
      <c r="BRZ60" s="19"/>
      <c r="BSA60" s="20"/>
      <c r="BSB60" s="20"/>
      <c r="BSC60" s="20"/>
      <c r="BSD60" s="20"/>
      <c r="BSE60" s="20"/>
      <c r="BSF60" s="20"/>
      <c r="BSG60" s="20"/>
      <c r="BSH60" s="311"/>
      <c r="BSI60" s="312"/>
      <c r="BSJ60" s="312"/>
      <c r="BSK60" s="313"/>
      <c r="BSL60" s="312"/>
      <c r="BSM60" s="313"/>
      <c r="BSN60" s="313"/>
      <c r="BSO60" s="313"/>
      <c r="BSP60" s="19"/>
      <c r="BSQ60" s="20"/>
      <c r="BSR60" s="20"/>
      <c r="BSS60" s="20"/>
      <c r="BST60" s="20"/>
      <c r="BSU60" s="20"/>
      <c r="BSV60" s="20"/>
      <c r="BSW60" s="20"/>
      <c r="BSX60" s="311"/>
      <c r="BSY60" s="312"/>
      <c r="BSZ60" s="312"/>
      <c r="BTA60" s="313"/>
      <c r="BTB60" s="312"/>
      <c r="BTC60" s="313"/>
      <c r="BTD60" s="313"/>
      <c r="BTE60" s="313"/>
      <c r="BTF60" s="19"/>
      <c r="BTG60" s="20"/>
      <c r="BTH60" s="20"/>
      <c r="BTI60" s="20"/>
      <c r="BTJ60" s="20"/>
      <c r="BTK60" s="20"/>
      <c r="BTL60" s="20"/>
      <c r="BTM60" s="20"/>
      <c r="BTN60" s="311"/>
      <c r="BTO60" s="312"/>
      <c r="BTP60" s="312"/>
      <c r="BTQ60" s="313"/>
      <c r="BTR60" s="312"/>
      <c r="BTS60" s="313"/>
      <c r="BTT60" s="313"/>
      <c r="BTU60" s="313"/>
      <c r="BTV60" s="19"/>
      <c r="BTW60" s="20"/>
      <c r="BTX60" s="20"/>
      <c r="BTY60" s="20"/>
      <c r="BTZ60" s="20"/>
      <c r="BUA60" s="20"/>
      <c r="BUB60" s="20"/>
      <c r="BUC60" s="20"/>
      <c r="BUD60" s="311"/>
      <c r="BUE60" s="312"/>
      <c r="BUF60" s="312"/>
      <c r="BUG60" s="313"/>
      <c r="BUH60" s="312"/>
      <c r="BUI60" s="313"/>
      <c r="BUJ60" s="313"/>
      <c r="BUK60" s="313"/>
      <c r="BUL60" s="19"/>
      <c r="BUM60" s="20"/>
      <c r="BUN60" s="20"/>
      <c r="BUO60" s="20"/>
      <c r="BUP60" s="20"/>
      <c r="BUQ60" s="20"/>
      <c r="BUR60" s="20"/>
      <c r="BUS60" s="20"/>
      <c r="BUT60" s="311"/>
      <c r="BUU60" s="312"/>
      <c r="BUV60" s="312"/>
      <c r="BUW60" s="313"/>
      <c r="BUX60" s="312"/>
      <c r="BUY60" s="313"/>
      <c r="BUZ60" s="313"/>
      <c r="BVA60" s="313"/>
      <c r="BVB60" s="19"/>
      <c r="BVC60" s="20"/>
      <c r="BVD60" s="20"/>
      <c r="BVE60" s="20"/>
      <c r="BVF60" s="20"/>
      <c r="BVG60" s="20"/>
      <c r="BVH60" s="20"/>
      <c r="BVI60" s="20"/>
      <c r="BVJ60" s="311"/>
      <c r="BVK60" s="312"/>
      <c r="BVL60" s="312"/>
      <c r="BVM60" s="313"/>
      <c r="BVN60" s="312"/>
      <c r="BVO60" s="313"/>
      <c r="BVP60" s="313"/>
      <c r="BVQ60" s="313"/>
      <c r="BVR60" s="19"/>
      <c r="BVS60" s="20"/>
      <c r="BVT60" s="20"/>
      <c r="BVU60" s="20"/>
      <c r="BVV60" s="20"/>
      <c r="BVW60" s="20"/>
      <c r="BVX60" s="20"/>
      <c r="BVY60" s="20"/>
      <c r="BVZ60" s="311"/>
      <c r="BWA60" s="312"/>
      <c r="BWB60" s="312"/>
      <c r="BWC60" s="313"/>
      <c r="BWD60" s="312"/>
      <c r="BWE60" s="313"/>
      <c r="BWF60" s="313"/>
      <c r="BWG60" s="313"/>
      <c r="BWH60" s="19"/>
      <c r="BWI60" s="20"/>
      <c r="BWJ60" s="20"/>
      <c r="BWK60" s="20"/>
      <c r="BWL60" s="20"/>
      <c r="BWM60" s="20"/>
      <c r="BWN60" s="20"/>
      <c r="BWO60" s="20"/>
      <c r="BWP60" s="311"/>
      <c r="BWQ60" s="312"/>
      <c r="BWR60" s="312"/>
      <c r="BWS60" s="313"/>
      <c r="BWT60" s="312"/>
      <c r="BWU60" s="313"/>
      <c r="BWV60" s="313"/>
      <c r="BWW60" s="313"/>
      <c r="BWX60" s="19"/>
      <c r="BWY60" s="20"/>
      <c r="BWZ60" s="20"/>
      <c r="BXA60" s="20"/>
      <c r="BXB60" s="20"/>
      <c r="BXC60" s="20"/>
      <c r="BXD60" s="20"/>
      <c r="BXE60" s="20"/>
      <c r="BXF60" s="311"/>
      <c r="BXG60" s="312"/>
      <c r="BXH60" s="312"/>
      <c r="BXI60" s="313"/>
      <c r="BXJ60" s="312"/>
      <c r="BXK60" s="313"/>
      <c r="BXL60" s="313"/>
      <c r="BXM60" s="313"/>
      <c r="BXN60" s="19"/>
      <c r="BXO60" s="20"/>
      <c r="BXP60" s="20"/>
      <c r="BXQ60" s="20"/>
      <c r="BXR60" s="20"/>
      <c r="BXS60" s="20"/>
      <c r="BXT60" s="20"/>
      <c r="BXU60" s="20"/>
      <c r="BXV60" s="311"/>
      <c r="BXW60" s="312"/>
      <c r="BXX60" s="312"/>
      <c r="BXY60" s="313"/>
      <c r="BXZ60" s="312"/>
      <c r="BYA60" s="313"/>
      <c r="BYB60" s="313"/>
      <c r="BYC60" s="313"/>
      <c r="BYD60" s="19"/>
      <c r="BYE60" s="20"/>
      <c r="BYF60" s="20"/>
      <c r="BYG60" s="20"/>
      <c r="BYH60" s="20"/>
      <c r="BYI60" s="20"/>
      <c r="BYJ60" s="20"/>
      <c r="BYK60" s="20"/>
      <c r="BYL60" s="311"/>
      <c r="BYM60" s="312"/>
      <c r="BYN60" s="312"/>
      <c r="BYO60" s="313"/>
      <c r="BYP60" s="312"/>
      <c r="BYQ60" s="313"/>
      <c r="BYR60" s="313"/>
      <c r="BYS60" s="313"/>
      <c r="BYT60" s="19"/>
      <c r="BYU60" s="20"/>
      <c r="BYV60" s="20"/>
      <c r="BYW60" s="20"/>
      <c r="BYX60" s="20"/>
      <c r="BYY60" s="20"/>
      <c r="BYZ60" s="20"/>
      <c r="BZA60" s="20"/>
      <c r="BZB60" s="311"/>
      <c r="BZC60" s="312"/>
      <c r="BZD60" s="312"/>
      <c r="BZE60" s="313"/>
      <c r="BZF60" s="312"/>
      <c r="BZG60" s="313"/>
      <c r="BZH60" s="313"/>
      <c r="BZI60" s="313"/>
      <c r="BZJ60" s="19"/>
      <c r="BZK60" s="20"/>
      <c r="BZL60" s="20"/>
      <c r="BZM60" s="20"/>
      <c r="BZN60" s="20"/>
      <c r="BZO60" s="20"/>
      <c r="BZP60" s="20"/>
      <c r="BZQ60" s="20"/>
      <c r="BZR60" s="311"/>
      <c r="BZS60" s="312"/>
      <c r="BZT60" s="312"/>
      <c r="BZU60" s="313"/>
      <c r="BZV60" s="312"/>
      <c r="BZW60" s="313"/>
      <c r="BZX60" s="313"/>
      <c r="BZY60" s="313"/>
      <c r="BZZ60" s="19"/>
      <c r="CAA60" s="20"/>
      <c r="CAB60" s="20"/>
      <c r="CAC60" s="20"/>
      <c r="CAD60" s="20"/>
      <c r="CAE60" s="20"/>
      <c r="CAF60" s="20"/>
      <c r="CAG60" s="20"/>
      <c r="CAH60" s="311"/>
      <c r="CAI60" s="312"/>
      <c r="CAJ60" s="312"/>
      <c r="CAK60" s="313"/>
      <c r="CAL60" s="312"/>
      <c r="CAM60" s="313"/>
      <c r="CAN60" s="313"/>
      <c r="CAO60" s="313"/>
      <c r="CAP60" s="19"/>
      <c r="CAQ60" s="20"/>
      <c r="CAR60" s="20"/>
      <c r="CAS60" s="20"/>
      <c r="CAT60" s="20"/>
      <c r="CAU60" s="20"/>
      <c r="CAV60" s="20"/>
      <c r="CAW60" s="20"/>
      <c r="CAX60" s="311"/>
      <c r="CAY60" s="312"/>
      <c r="CAZ60" s="312"/>
      <c r="CBA60" s="313"/>
      <c r="CBB60" s="312"/>
      <c r="CBC60" s="313"/>
      <c r="CBD60" s="313"/>
      <c r="CBE60" s="313"/>
      <c r="CBF60" s="19"/>
      <c r="CBG60" s="20"/>
      <c r="CBH60" s="20"/>
      <c r="CBI60" s="20"/>
      <c r="CBJ60" s="20"/>
      <c r="CBK60" s="20"/>
      <c r="CBL60" s="20"/>
      <c r="CBM60" s="20"/>
      <c r="CBN60" s="311"/>
      <c r="CBO60" s="312"/>
      <c r="CBP60" s="312"/>
      <c r="CBQ60" s="313"/>
      <c r="CBR60" s="312"/>
      <c r="CBS60" s="313"/>
      <c r="CBT60" s="313"/>
      <c r="CBU60" s="313"/>
      <c r="CBV60" s="19"/>
      <c r="CBW60" s="20"/>
      <c r="CBX60" s="20"/>
      <c r="CBY60" s="20"/>
      <c r="CBZ60" s="20"/>
      <c r="CCA60" s="20"/>
      <c r="CCB60" s="20"/>
      <c r="CCC60" s="20"/>
      <c r="CCD60" s="311"/>
      <c r="CCE60" s="312"/>
      <c r="CCF60" s="312"/>
      <c r="CCG60" s="313"/>
      <c r="CCH60" s="312"/>
      <c r="CCI60" s="313"/>
      <c r="CCJ60" s="313"/>
      <c r="CCK60" s="313"/>
      <c r="CCL60" s="19"/>
      <c r="CCM60" s="20"/>
      <c r="CCN60" s="20"/>
      <c r="CCO60" s="20"/>
      <c r="CCP60" s="20"/>
      <c r="CCQ60" s="20"/>
      <c r="CCR60" s="20"/>
      <c r="CCS60" s="20"/>
      <c r="CCT60" s="311"/>
      <c r="CCU60" s="312"/>
      <c r="CCV60" s="312"/>
      <c r="CCW60" s="313"/>
      <c r="CCX60" s="312"/>
      <c r="CCY60" s="313"/>
      <c r="CCZ60" s="313"/>
      <c r="CDA60" s="313"/>
      <c r="CDB60" s="19"/>
      <c r="CDC60" s="20"/>
      <c r="CDD60" s="20"/>
      <c r="CDE60" s="20"/>
      <c r="CDF60" s="20"/>
      <c r="CDG60" s="20"/>
      <c r="CDH60" s="20"/>
      <c r="CDI60" s="20"/>
      <c r="CDJ60" s="311"/>
      <c r="CDK60" s="312"/>
      <c r="CDL60" s="312"/>
      <c r="CDM60" s="313"/>
      <c r="CDN60" s="312"/>
      <c r="CDO60" s="313"/>
      <c r="CDP60" s="313"/>
      <c r="CDQ60" s="313"/>
      <c r="CDR60" s="19"/>
      <c r="CDS60" s="20"/>
      <c r="CDT60" s="20"/>
      <c r="CDU60" s="20"/>
      <c r="CDV60" s="20"/>
      <c r="CDW60" s="20"/>
      <c r="CDX60" s="20"/>
      <c r="CDY60" s="20"/>
      <c r="CDZ60" s="311"/>
      <c r="CEA60" s="312"/>
      <c r="CEB60" s="312"/>
      <c r="CEC60" s="313"/>
      <c r="CED60" s="312"/>
      <c r="CEE60" s="313"/>
      <c r="CEF60" s="313"/>
      <c r="CEG60" s="313"/>
      <c r="CEH60" s="19"/>
      <c r="CEI60" s="20"/>
      <c r="CEJ60" s="20"/>
      <c r="CEK60" s="20"/>
      <c r="CEL60" s="20"/>
      <c r="CEM60" s="20"/>
      <c r="CEN60" s="20"/>
      <c r="CEO60" s="20"/>
      <c r="CEP60" s="311"/>
      <c r="CEQ60" s="312"/>
      <c r="CER60" s="312"/>
      <c r="CES60" s="313"/>
      <c r="CET60" s="312"/>
      <c r="CEU60" s="313"/>
      <c r="CEV60" s="313"/>
      <c r="CEW60" s="313"/>
      <c r="CEX60" s="19"/>
      <c r="CEY60" s="20"/>
      <c r="CEZ60" s="20"/>
      <c r="CFA60" s="20"/>
      <c r="CFB60" s="20"/>
      <c r="CFC60" s="20"/>
      <c r="CFD60" s="20"/>
      <c r="CFE60" s="20"/>
      <c r="CFF60" s="311"/>
      <c r="CFG60" s="312"/>
      <c r="CFH60" s="312"/>
      <c r="CFI60" s="313"/>
      <c r="CFJ60" s="312"/>
      <c r="CFK60" s="313"/>
      <c r="CFL60" s="313"/>
      <c r="CFM60" s="313"/>
      <c r="CFN60" s="19"/>
      <c r="CFO60" s="20"/>
      <c r="CFP60" s="20"/>
      <c r="CFQ60" s="20"/>
      <c r="CFR60" s="20"/>
      <c r="CFS60" s="20"/>
      <c r="CFT60" s="20"/>
      <c r="CFU60" s="20"/>
      <c r="CFV60" s="311"/>
      <c r="CFW60" s="312"/>
      <c r="CFX60" s="312"/>
      <c r="CFY60" s="313"/>
      <c r="CFZ60" s="312"/>
      <c r="CGA60" s="313"/>
      <c r="CGB60" s="313"/>
      <c r="CGC60" s="313"/>
      <c r="CGD60" s="19"/>
      <c r="CGE60" s="20"/>
      <c r="CGF60" s="20"/>
      <c r="CGG60" s="20"/>
      <c r="CGH60" s="20"/>
      <c r="CGI60" s="20"/>
      <c r="CGJ60" s="20"/>
      <c r="CGK60" s="20"/>
      <c r="CGL60" s="311"/>
      <c r="CGM60" s="312"/>
      <c r="CGN60" s="312"/>
      <c r="CGO60" s="313"/>
      <c r="CGP60" s="312"/>
      <c r="CGQ60" s="313"/>
      <c r="CGR60" s="313"/>
      <c r="CGS60" s="313"/>
      <c r="CGT60" s="19"/>
      <c r="CGU60" s="20"/>
      <c r="CGV60" s="20"/>
      <c r="CGW60" s="20"/>
      <c r="CGX60" s="20"/>
      <c r="CGY60" s="20"/>
      <c r="CGZ60" s="20"/>
      <c r="CHA60" s="20"/>
      <c r="CHB60" s="311"/>
      <c r="CHC60" s="312"/>
      <c r="CHD60" s="312"/>
      <c r="CHE60" s="313"/>
      <c r="CHF60" s="312"/>
      <c r="CHG60" s="313"/>
      <c r="CHH60" s="313"/>
      <c r="CHI60" s="313"/>
      <c r="CHJ60" s="19"/>
      <c r="CHK60" s="20"/>
      <c r="CHL60" s="20"/>
      <c r="CHM60" s="20"/>
      <c r="CHN60" s="20"/>
      <c r="CHO60" s="20"/>
      <c r="CHP60" s="20"/>
      <c r="CHQ60" s="20"/>
      <c r="CHR60" s="311"/>
      <c r="CHS60" s="312"/>
      <c r="CHT60" s="312"/>
      <c r="CHU60" s="313"/>
      <c r="CHV60" s="312"/>
      <c r="CHW60" s="313"/>
      <c r="CHX60" s="313"/>
      <c r="CHY60" s="313"/>
      <c r="CHZ60" s="19"/>
      <c r="CIA60" s="20"/>
      <c r="CIB60" s="20"/>
      <c r="CIC60" s="20"/>
      <c r="CID60" s="20"/>
      <c r="CIE60" s="20"/>
      <c r="CIF60" s="20"/>
      <c r="CIG60" s="20"/>
      <c r="CIH60" s="311"/>
      <c r="CII60" s="312"/>
      <c r="CIJ60" s="312"/>
      <c r="CIK60" s="313"/>
      <c r="CIL60" s="312"/>
      <c r="CIM60" s="313"/>
      <c r="CIN60" s="313"/>
      <c r="CIO60" s="313"/>
      <c r="CIP60" s="19"/>
      <c r="CIQ60" s="20"/>
      <c r="CIR60" s="20"/>
      <c r="CIS60" s="20"/>
      <c r="CIT60" s="20"/>
      <c r="CIU60" s="20"/>
      <c r="CIV60" s="20"/>
      <c r="CIW60" s="20"/>
      <c r="CIX60" s="311"/>
      <c r="CIY60" s="312"/>
      <c r="CIZ60" s="312"/>
      <c r="CJA60" s="313"/>
      <c r="CJB60" s="312"/>
      <c r="CJC60" s="313"/>
      <c r="CJD60" s="313"/>
      <c r="CJE60" s="313"/>
      <c r="CJF60" s="19"/>
      <c r="CJG60" s="20"/>
      <c r="CJH60" s="20"/>
      <c r="CJI60" s="20"/>
      <c r="CJJ60" s="20"/>
      <c r="CJK60" s="20"/>
      <c r="CJL60" s="20"/>
      <c r="CJM60" s="20"/>
      <c r="CJN60" s="311"/>
      <c r="CJO60" s="312"/>
      <c r="CJP60" s="312"/>
      <c r="CJQ60" s="313"/>
      <c r="CJR60" s="312"/>
      <c r="CJS60" s="313"/>
      <c r="CJT60" s="313"/>
      <c r="CJU60" s="313"/>
      <c r="CJV60" s="19"/>
      <c r="CJW60" s="20"/>
      <c r="CJX60" s="20"/>
      <c r="CJY60" s="20"/>
      <c r="CJZ60" s="20"/>
      <c r="CKA60" s="20"/>
      <c r="CKB60" s="20"/>
      <c r="CKC60" s="20"/>
      <c r="CKD60" s="311"/>
      <c r="CKE60" s="312"/>
      <c r="CKF60" s="312"/>
      <c r="CKG60" s="313"/>
      <c r="CKH60" s="312"/>
      <c r="CKI60" s="313"/>
      <c r="CKJ60" s="313"/>
      <c r="CKK60" s="313"/>
      <c r="CKL60" s="19"/>
      <c r="CKM60" s="20"/>
      <c r="CKN60" s="20"/>
      <c r="CKO60" s="20"/>
      <c r="CKP60" s="20"/>
      <c r="CKQ60" s="20"/>
      <c r="CKR60" s="20"/>
      <c r="CKS60" s="20"/>
      <c r="CKT60" s="311"/>
      <c r="CKU60" s="312"/>
      <c r="CKV60" s="312"/>
      <c r="CKW60" s="313"/>
      <c r="CKX60" s="312"/>
      <c r="CKY60" s="313"/>
      <c r="CKZ60" s="313"/>
      <c r="CLA60" s="313"/>
      <c r="CLB60" s="19"/>
      <c r="CLC60" s="20"/>
      <c r="CLD60" s="20"/>
      <c r="CLE60" s="20"/>
      <c r="CLF60" s="20"/>
      <c r="CLG60" s="20"/>
      <c r="CLH60" s="20"/>
      <c r="CLI60" s="20"/>
      <c r="CLJ60" s="311"/>
      <c r="CLK60" s="312"/>
      <c r="CLL60" s="312"/>
      <c r="CLM60" s="313"/>
      <c r="CLN60" s="312"/>
      <c r="CLO60" s="313"/>
      <c r="CLP60" s="313"/>
      <c r="CLQ60" s="313"/>
      <c r="CLR60" s="19"/>
      <c r="CLS60" s="20"/>
      <c r="CLT60" s="20"/>
      <c r="CLU60" s="20"/>
      <c r="CLV60" s="20"/>
      <c r="CLW60" s="20"/>
      <c r="CLX60" s="20"/>
      <c r="CLY60" s="20"/>
      <c r="CLZ60" s="311"/>
      <c r="CMA60" s="312"/>
      <c r="CMB60" s="312"/>
      <c r="CMC60" s="313"/>
      <c r="CMD60" s="312"/>
      <c r="CME60" s="313"/>
      <c r="CMF60" s="313"/>
      <c r="CMG60" s="313"/>
      <c r="CMH60" s="19"/>
      <c r="CMI60" s="20"/>
      <c r="CMJ60" s="20"/>
      <c r="CMK60" s="20"/>
      <c r="CML60" s="20"/>
      <c r="CMM60" s="20"/>
      <c r="CMN60" s="20"/>
      <c r="CMO60" s="20"/>
      <c r="CMP60" s="311"/>
      <c r="CMQ60" s="312"/>
      <c r="CMR60" s="312"/>
      <c r="CMS60" s="313"/>
      <c r="CMT60" s="312"/>
      <c r="CMU60" s="313"/>
      <c r="CMV60" s="313"/>
      <c r="CMW60" s="313"/>
      <c r="CMX60" s="19"/>
      <c r="CMY60" s="20"/>
      <c r="CMZ60" s="20"/>
      <c r="CNA60" s="20"/>
      <c r="CNB60" s="20"/>
      <c r="CNC60" s="20"/>
      <c r="CND60" s="20"/>
      <c r="CNE60" s="20"/>
      <c r="CNF60" s="311"/>
      <c r="CNG60" s="312"/>
      <c r="CNH60" s="312"/>
      <c r="CNI60" s="313"/>
      <c r="CNJ60" s="312"/>
      <c r="CNK60" s="313"/>
      <c r="CNL60" s="313"/>
      <c r="CNM60" s="313"/>
      <c r="CNN60" s="19"/>
      <c r="CNO60" s="20"/>
      <c r="CNP60" s="20"/>
      <c r="CNQ60" s="20"/>
      <c r="CNR60" s="20"/>
      <c r="CNS60" s="20"/>
      <c r="CNT60" s="20"/>
      <c r="CNU60" s="20"/>
      <c r="CNV60" s="311"/>
      <c r="CNW60" s="312"/>
      <c r="CNX60" s="312"/>
      <c r="CNY60" s="313"/>
      <c r="CNZ60" s="312"/>
      <c r="COA60" s="313"/>
      <c r="COB60" s="313"/>
      <c r="COC60" s="313"/>
      <c r="COD60" s="19"/>
      <c r="COE60" s="20"/>
      <c r="COF60" s="20"/>
      <c r="COG60" s="20"/>
      <c r="COH60" s="20"/>
      <c r="COI60" s="20"/>
      <c r="COJ60" s="20"/>
      <c r="COK60" s="20"/>
      <c r="COL60" s="311"/>
      <c r="COM60" s="312"/>
      <c r="CON60" s="312"/>
      <c r="COO60" s="313"/>
      <c r="COP60" s="312"/>
      <c r="COQ60" s="313"/>
      <c r="COR60" s="313"/>
      <c r="COS60" s="313"/>
      <c r="COT60" s="19"/>
      <c r="COU60" s="20"/>
      <c r="COV60" s="20"/>
      <c r="COW60" s="20"/>
      <c r="COX60" s="20"/>
      <c r="COY60" s="20"/>
      <c r="COZ60" s="20"/>
      <c r="CPA60" s="20"/>
      <c r="CPB60" s="311"/>
      <c r="CPC60" s="312"/>
      <c r="CPD60" s="312"/>
      <c r="CPE60" s="313"/>
      <c r="CPF60" s="312"/>
      <c r="CPG60" s="313"/>
      <c r="CPH60" s="313"/>
      <c r="CPI60" s="313"/>
      <c r="CPJ60" s="19"/>
      <c r="CPK60" s="20"/>
      <c r="CPL60" s="20"/>
      <c r="CPM60" s="20"/>
      <c r="CPN60" s="20"/>
      <c r="CPO60" s="20"/>
      <c r="CPP60" s="20"/>
      <c r="CPQ60" s="20"/>
      <c r="CPR60" s="311"/>
      <c r="CPS60" s="312"/>
      <c r="CPT60" s="312"/>
      <c r="CPU60" s="313"/>
      <c r="CPV60" s="312"/>
      <c r="CPW60" s="313"/>
      <c r="CPX60" s="313"/>
      <c r="CPY60" s="313"/>
      <c r="CPZ60" s="19"/>
      <c r="CQA60" s="20"/>
      <c r="CQB60" s="20"/>
      <c r="CQC60" s="20"/>
      <c r="CQD60" s="20"/>
      <c r="CQE60" s="20"/>
      <c r="CQF60" s="20"/>
      <c r="CQG60" s="20"/>
      <c r="CQH60" s="311"/>
      <c r="CQI60" s="312"/>
      <c r="CQJ60" s="312"/>
      <c r="CQK60" s="313"/>
      <c r="CQL60" s="312"/>
      <c r="CQM60" s="313"/>
      <c r="CQN60" s="313"/>
      <c r="CQO60" s="313"/>
      <c r="CQP60" s="19"/>
      <c r="CQQ60" s="20"/>
      <c r="CQR60" s="20"/>
      <c r="CQS60" s="20"/>
      <c r="CQT60" s="20"/>
      <c r="CQU60" s="20"/>
      <c r="CQV60" s="20"/>
      <c r="CQW60" s="20"/>
      <c r="CQX60" s="311"/>
      <c r="CQY60" s="312"/>
      <c r="CQZ60" s="312"/>
      <c r="CRA60" s="313"/>
      <c r="CRB60" s="312"/>
      <c r="CRC60" s="313"/>
      <c r="CRD60" s="313"/>
      <c r="CRE60" s="313"/>
      <c r="CRF60" s="19"/>
      <c r="CRG60" s="20"/>
      <c r="CRH60" s="20"/>
      <c r="CRI60" s="20"/>
      <c r="CRJ60" s="20"/>
      <c r="CRK60" s="20"/>
      <c r="CRL60" s="20"/>
      <c r="CRM60" s="20"/>
      <c r="CRN60" s="311"/>
      <c r="CRO60" s="312"/>
      <c r="CRP60" s="312"/>
      <c r="CRQ60" s="313"/>
      <c r="CRR60" s="312"/>
      <c r="CRS60" s="313"/>
      <c r="CRT60" s="313"/>
      <c r="CRU60" s="313"/>
      <c r="CRV60" s="19"/>
      <c r="CRW60" s="20"/>
      <c r="CRX60" s="20"/>
      <c r="CRY60" s="20"/>
      <c r="CRZ60" s="20"/>
      <c r="CSA60" s="20"/>
      <c r="CSB60" s="20"/>
      <c r="CSC60" s="20"/>
      <c r="CSD60" s="311"/>
      <c r="CSE60" s="312"/>
      <c r="CSF60" s="312"/>
      <c r="CSG60" s="313"/>
      <c r="CSH60" s="312"/>
      <c r="CSI60" s="313"/>
      <c r="CSJ60" s="313"/>
      <c r="CSK60" s="313"/>
      <c r="CSL60" s="19"/>
      <c r="CSM60" s="20"/>
      <c r="CSN60" s="20"/>
      <c r="CSO60" s="20"/>
      <c r="CSP60" s="20"/>
      <c r="CSQ60" s="20"/>
      <c r="CSR60" s="20"/>
      <c r="CSS60" s="20"/>
      <c r="CST60" s="311"/>
      <c r="CSU60" s="312"/>
      <c r="CSV60" s="312"/>
      <c r="CSW60" s="313"/>
      <c r="CSX60" s="312"/>
      <c r="CSY60" s="313"/>
      <c r="CSZ60" s="313"/>
      <c r="CTA60" s="313"/>
      <c r="CTB60" s="19"/>
      <c r="CTC60" s="20"/>
      <c r="CTD60" s="20"/>
      <c r="CTE60" s="20"/>
      <c r="CTF60" s="20"/>
      <c r="CTG60" s="20"/>
      <c r="CTH60" s="20"/>
      <c r="CTI60" s="20"/>
      <c r="CTJ60" s="311"/>
      <c r="CTK60" s="312"/>
      <c r="CTL60" s="312"/>
      <c r="CTM60" s="313"/>
      <c r="CTN60" s="312"/>
      <c r="CTO60" s="313"/>
      <c r="CTP60" s="313"/>
      <c r="CTQ60" s="313"/>
      <c r="CTR60" s="19"/>
      <c r="CTS60" s="20"/>
      <c r="CTT60" s="20"/>
      <c r="CTU60" s="20"/>
      <c r="CTV60" s="20"/>
      <c r="CTW60" s="20"/>
      <c r="CTX60" s="20"/>
      <c r="CTY60" s="20"/>
      <c r="CTZ60" s="311"/>
      <c r="CUA60" s="312"/>
      <c r="CUB60" s="312"/>
      <c r="CUC60" s="313"/>
      <c r="CUD60" s="312"/>
      <c r="CUE60" s="313"/>
      <c r="CUF60" s="313"/>
      <c r="CUG60" s="313"/>
      <c r="CUH60" s="19"/>
      <c r="CUI60" s="20"/>
      <c r="CUJ60" s="20"/>
      <c r="CUK60" s="20"/>
      <c r="CUL60" s="20"/>
      <c r="CUM60" s="20"/>
      <c r="CUN60" s="20"/>
      <c r="CUO60" s="20"/>
      <c r="CUP60" s="311"/>
      <c r="CUQ60" s="312"/>
      <c r="CUR60" s="312"/>
      <c r="CUS60" s="313"/>
      <c r="CUT60" s="312"/>
      <c r="CUU60" s="313"/>
      <c r="CUV60" s="313"/>
      <c r="CUW60" s="313"/>
      <c r="CUX60" s="19"/>
      <c r="CUY60" s="20"/>
      <c r="CUZ60" s="20"/>
      <c r="CVA60" s="20"/>
      <c r="CVB60" s="20"/>
      <c r="CVC60" s="20"/>
      <c r="CVD60" s="20"/>
      <c r="CVE60" s="20"/>
      <c r="CVF60" s="311"/>
      <c r="CVG60" s="312"/>
      <c r="CVH60" s="312"/>
      <c r="CVI60" s="313"/>
      <c r="CVJ60" s="312"/>
      <c r="CVK60" s="313"/>
      <c r="CVL60" s="313"/>
      <c r="CVM60" s="313"/>
      <c r="CVN60" s="19"/>
      <c r="CVO60" s="20"/>
      <c r="CVP60" s="20"/>
      <c r="CVQ60" s="20"/>
      <c r="CVR60" s="20"/>
      <c r="CVS60" s="20"/>
      <c r="CVT60" s="20"/>
      <c r="CVU60" s="20"/>
      <c r="CVV60" s="311"/>
      <c r="CVW60" s="312"/>
      <c r="CVX60" s="312"/>
      <c r="CVY60" s="313"/>
      <c r="CVZ60" s="312"/>
      <c r="CWA60" s="313"/>
      <c r="CWB60" s="313"/>
      <c r="CWC60" s="313"/>
      <c r="CWD60" s="19"/>
      <c r="CWE60" s="20"/>
      <c r="CWF60" s="20"/>
      <c r="CWG60" s="20"/>
      <c r="CWH60" s="20"/>
      <c r="CWI60" s="20"/>
      <c r="CWJ60" s="20"/>
      <c r="CWK60" s="20"/>
      <c r="CWL60" s="311"/>
      <c r="CWM60" s="312"/>
      <c r="CWN60" s="312"/>
      <c r="CWO60" s="313"/>
      <c r="CWP60" s="312"/>
      <c r="CWQ60" s="313"/>
      <c r="CWR60" s="313"/>
      <c r="CWS60" s="313"/>
      <c r="CWT60" s="19"/>
      <c r="CWU60" s="20"/>
      <c r="CWV60" s="20"/>
      <c r="CWW60" s="20"/>
      <c r="CWX60" s="20"/>
      <c r="CWY60" s="20"/>
      <c r="CWZ60" s="20"/>
      <c r="CXA60" s="20"/>
      <c r="CXB60" s="311"/>
      <c r="CXC60" s="312"/>
      <c r="CXD60" s="312"/>
      <c r="CXE60" s="313"/>
      <c r="CXF60" s="312"/>
      <c r="CXG60" s="313"/>
      <c r="CXH60" s="313"/>
      <c r="CXI60" s="313"/>
      <c r="CXJ60" s="19"/>
      <c r="CXK60" s="20"/>
      <c r="CXL60" s="20"/>
      <c r="CXM60" s="20"/>
      <c r="CXN60" s="20"/>
      <c r="CXO60" s="20"/>
      <c r="CXP60" s="20"/>
      <c r="CXQ60" s="20"/>
      <c r="CXR60" s="311"/>
      <c r="CXS60" s="312"/>
      <c r="CXT60" s="312"/>
      <c r="CXU60" s="313"/>
      <c r="CXV60" s="312"/>
      <c r="CXW60" s="313"/>
      <c r="CXX60" s="313"/>
      <c r="CXY60" s="313"/>
      <c r="CXZ60" s="19"/>
      <c r="CYA60" s="20"/>
      <c r="CYB60" s="20"/>
      <c r="CYC60" s="20"/>
      <c r="CYD60" s="20"/>
      <c r="CYE60" s="20"/>
      <c r="CYF60" s="20"/>
      <c r="CYG60" s="20"/>
      <c r="CYH60" s="311"/>
      <c r="CYI60" s="312"/>
      <c r="CYJ60" s="312"/>
      <c r="CYK60" s="313"/>
      <c r="CYL60" s="312"/>
      <c r="CYM60" s="313"/>
      <c r="CYN60" s="313"/>
      <c r="CYO60" s="313"/>
      <c r="CYP60" s="19"/>
      <c r="CYQ60" s="20"/>
      <c r="CYR60" s="20"/>
      <c r="CYS60" s="20"/>
      <c r="CYT60" s="20"/>
      <c r="CYU60" s="20"/>
      <c r="CYV60" s="20"/>
      <c r="CYW60" s="20"/>
      <c r="CYX60" s="311"/>
      <c r="CYY60" s="312"/>
      <c r="CYZ60" s="312"/>
      <c r="CZA60" s="313"/>
      <c r="CZB60" s="312"/>
      <c r="CZC60" s="313"/>
      <c r="CZD60" s="313"/>
      <c r="CZE60" s="313"/>
      <c r="CZF60" s="19"/>
      <c r="CZG60" s="20"/>
      <c r="CZH60" s="20"/>
      <c r="CZI60" s="20"/>
      <c r="CZJ60" s="20"/>
      <c r="CZK60" s="20"/>
      <c r="CZL60" s="20"/>
      <c r="CZM60" s="20"/>
      <c r="CZN60" s="311"/>
      <c r="CZO60" s="312"/>
      <c r="CZP60" s="312"/>
      <c r="CZQ60" s="313"/>
      <c r="CZR60" s="312"/>
      <c r="CZS60" s="313"/>
      <c r="CZT60" s="313"/>
      <c r="CZU60" s="313"/>
      <c r="CZV60" s="19"/>
      <c r="CZW60" s="20"/>
      <c r="CZX60" s="20"/>
      <c r="CZY60" s="20"/>
      <c r="CZZ60" s="20"/>
      <c r="DAA60" s="20"/>
      <c r="DAB60" s="20"/>
      <c r="DAC60" s="20"/>
      <c r="DAD60" s="311"/>
      <c r="DAE60" s="312"/>
      <c r="DAF60" s="312"/>
      <c r="DAG60" s="313"/>
      <c r="DAH60" s="312"/>
      <c r="DAI60" s="313"/>
      <c r="DAJ60" s="313"/>
      <c r="DAK60" s="313"/>
      <c r="DAL60" s="19"/>
      <c r="DAM60" s="20"/>
      <c r="DAN60" s="20"/>
      <c r="DAO60" s="20"/>
      <c r="DAP60" s="20"/>
      <c r="DAQ60" s="20"/>
      <c r="DAR60" s="20"/>
      <c r="DAS60" s="20"/>
      <c r="DAT60" s="311"/>
      <c r="DAU60" s="312"/>
      <c r="DAV60" s="312"/>
      <c r="DAW60" s="313"/>
      <c r="DAX60" s="312"/>
      <c r="DAY60" s="313"/>
      <c r="DAZ60" s="313"/>
      <c r="DBA60" s="313"/>
      <c r="DBB60" s="19"/>
      <c r="DBC60" s="20"/>
      <c r="DBD60" s="20"/>
      <c r="DBE60" s="20"/>
      <c r="DBF60" s="20"/>
      <c r="DBG60" s="20"/>
      <c r="DBH60" s="20"/>
      <c r="DBI60" s="20"/>
      <c r="DBJ60" s="311"/>
      <c r="DBK60" s="312"/>
      <c r="DBL60" s="312"/>
      <c r="DBM60" s="313"/>
      <c r="DBN60" s="312"/>
      <c r="DBO60" s="313"/>
      <c r="DBP60" s="313"/>
      <c r="DBQ60" s="313"/>
      <c r="DBR60" s="19"/>
      <c r="DBS60" s="20"/>
      <c r="DBT60" s="20"/>
      <c r="DBU60" s="20"/>
      <c r="DBV60" s="20"/>
      <c r="DBW60" s="20"/>
      <c r="DBX60" s="20"/>
      <c r="DBY60" s="20"/>
      <c r="DBZ60" s="311"/>
      <c r="DCA60" s="312"/>
      <c r="DCB60" s="312"/>
      <c r="DCC60" s="313"/>
      <c r="DCD60" s="312"/>
      <c r="DCE60" s="313"/>
      <c r="DCF60" s="313"/>
      <c r="DCG60" s="313"/>
      <c r="DCH60" s="19"/>
      <c r="DCI60" s="20"/>
      <c r="DCJ60" s="20"/>
      <c r="DCK60" s="20"/>
      <c r="DCL60" s="20"/>
      <c r="DCM60" s="20"/>
      <c r="DCN60" s="20"/>
      <c r="DCO60" s="20"/>
      <c r="DCP60" s="311"/>
      <c r="DCQ60" s="312"/>
      <c r="DCR60" s="312"/>
      <c r="DCS60" s="313"/>
      <c r="DCT60" s="312"/>
      <c r="DCU60" s="313"/>
      <c r="DCV60" s="313"/>
      <c r="DCW60" s="313"/>
      <c r="DCX60" s="19"/>
      <c r="DCY60" s="20"/>
      <c r="DCZ60" s="20"/>
      <c r="DDA60" s="20"/>
      <c r="DDB60" s="20"/>
      <c r="DDC60" s="20"/>
      <c r="DDD60" s="20"/>
      <c r="DDE60" s="20"/>
      <c r="DDF60" s="311"/>
      <c r="DDG60" s="312"/>
      <c r="DDH60" s="312"/>
      <c r="DDI60" s="313"/>
      <c r="DDJ60" s="312"/>
      <c r="DDK60" s="313"/>
      <c r="DDL60" s="313"/>
      <c r="DDM60" s="313"/>
      <c r="DDN60" s="19"/>
      <c r="DDO60" s="20"/>
      <c r="DDP60" s="20"/>
      <c r="DDQ60" s="20"/>
      <c r="DDR60" s="20"/>
      <c r="DDS60" s="20"/>
      <c r="DDT60" s="20"/>
      <c r="DDU60" s="20"/>
      <c r="DDV60" s="311"/>
      <c r="DDW60" s="312"/>
      <c r="DDX60" s="312"/>
      <c r="DDY60" s="313"/>
      <c r="DDZ60" s="312"/>
      <c r="DEA60" s="313"/>
      <c r="DEB60" s="313"/>
      <c r="DEC60" s="313"/>
      <c r="DED60" s="19"/>
      <c r="DEE60" s="20"/>
      <c r="DEF60" s="20"/>
      <c r="DEG60" s="20"/>
      <c r="DEH60" s="20"/>
      <c r="DEI60" s="20"/>
      <c r="DEJ60" s="20"/>
      <c r="DEK60" s="20"/>
      <c r="DEL60" s="311"/>
      <c r="DEM60" s="312"/>
      <c r="DEN60" s="312"/>
      <c r="DEO60" s="313"/>
      <c r="DEP60" s="312"/>
      <c r="DEQ60" s="313"/>
      <c r="DER60" s="313"/>
      <c r="DES60" s="313"/>
      <c r="DET60" s="19"/>
      <c r="DEU60" s="20"/>
      <c r="DEV60" s="20"/>
      <c r="DEW60" s="20"/>
      <c r="DEX60" s="20"/>
      <c r="DEY60" s="20"/>
      <c r="DEZ60" s="20"/>
      <c r="DFA60" s="20"/>
      <c r="DFB60" s="311"/>
      <c r="DFC60" s="312"/>
      <c r="DFD60" s="312"/>
      <c r="DFE60" s="313"/>
      <c r="DFF60" s="312"/>
      <c r="DFG60" s="313"/>
      <c r="DFH60" s="313"/>
      <c r="DFI60" s="313"/>
      <c r="DFJ60" s="19"/>
      <c r="DFK60" s="20"/>
      <c r="DFL60" s="20"/>
      <c r="DFM60" s="20"/>
      <c r="DFN60" s="20"/>
      <c r="DFO60" s="20"/>
      <c r="DFP60" s="20"/>
      <c r="DFQ60" s="20"/>
      <c r="DFR60" s="311"/>
      <c r="DFS60" s="312"/>
      <c r="DFT60" s="312"/>
      <c r="DFU60" s="313"/>
      <c r="DFV60" s="312"/>
      <c r="DFW60" s="313"/>
      <c r="DFX60" s="313"/>
      <c r="DFY60" s="313"/>
      <c r="DFZ60" s="19"/>
      <c r="DGA60" s="20"/>
      <c r="DGB60" s="20"/>
      <c r="DGC60" s="20"/>
      <c r="DGD60" s="20"/>
      <c r="DGE60" s="20"/>
      <c r="DGF60" s="20"/>
      <c r="DGG60" s="20"/>
      <c r="DGH60" s="311"/>
      <c r="DGI60" s="312"/>
      <c r="DGJ60" s="312"/>
      <c r="DGK60" s="313"/>
      <c r="DGL60" s="312"/>
      <c r="DGM60" s="313"/>
      <c r="DGN60" s="313"/>
      <c r="DGO60" s="313"/>
      <c r="DGP60" s="19"/>
      <c r="DGQ60" s="20"/>
      <c r="DGR60" s="20"/>
      <c r="DGS60" s="20"/>
      <c r="DGT60" s="20"/>
      <c r="DGU60" s="20"/>
      <c r="DGV60" s="20"/>
      <c r="DGW60" s="20"/>
      <c r="DGX60" s="311"/>
      <c r="DGY60" s="312"/>
      <c r="DGZ60" s="312"/>
      <c r="DHA60" s="313"/>
      <c r="DHB60" s="312"/>
      <c r="DHC60" s="313"/>
      <c r="DHD60" s="313"/>
      <c r="DHE60" s="313"/>
      <c r="DHF60" s="19"/>
      <c r="DHG60" s="20"/>
      <c r="DHH60" s="20"/>
      <c r="DHI60" s="20"/>
      <c r="DHJ60" s="20"/>
      <c r="DHK60" s="20"/>
      <c r="DHL60" s="20"/>
      <c r="DHM60" s="20"/>
      <c r="DHN60" s="311"/>
      <c r="DHO60" s="312"/>
      <c r="DHP60" s="312"/>
      <c r="DHQ60" s="313"/>
      <c r="DHR60" s="312"/>
      <c r="DHS60" s="313"/>
      <c r="DHT60" s="313"/>
      <c r="DHU60" s="313"/>
      <c r="DHV60" s="19"/>
      <c r="DHW60" s="20"/>
      <c r="DHX60" s="20"/>
      <c r="DHY60" s="20"/>
      <c r="DHZ60" s="20"/>
      <c r="DIA60" s="20"/>
      <c r="DIB60" s="20"/>
      <c r="DIC60" s="20"/>
      <c r="DID60" s="311"/>
      <c r="DIE60" s="312"/>
      <c r="DIF60" s="312"/>
      <c r="DIG60" s="313"/>
      <c r="DIH60" s="312"/>
      <c r="DII60" s="313"/>
      <c r="DIJ60" s="313"/>
      <c r="DIK60" s="313"/>
      <c r="DIL60" s="19"/>
      <c r="DIM60" s="20"/>
      <c r="DIN60" s="20"/>
      <c r="DIO60" s="20"/>
      <c r="DIP60" s="20"/>
      <c r="DIQ60" s="20"/>
      <c r="DIR60" s="20"/>
      <c r="DIS60" s="20"/>
      <c r="DIT60" s="311"/>
      <c r="DIU60" s="312"/>
      <c r="DIV60" s="312"/>
      <c r="DIW60" s="313"/>
      <c r="DIX60" s="312"/>
      <c r="DIY60" s="313"/>
      <c r="DIZ60" s="313"/>
      <c r="DJA60" s="313"/>
      <c r="DJB60" s="19"/>
      <c r="DJC60" s="20"/>
      <c r="DJD60" s="20"/>
      <c r="DJE60" s="20"/>
      <c r="DJF60" s="20"/>
      <c r="DJG60" s="20"/>
      <c r="DJH60" s="20"/>
      <c r="DJI60" s="20"/>
      <c r="DJJ60" s="311"/>
      <c r="DJK60" s="312"/>
      <c r="DJL60" s="312"/>
      <c r="DJM60" s="313"/>
      <c r="DJN60" s="312"/>
      <c r="DJO60" s="313"/>
      <c r="DJP60" s="313"/>
      <c r="DJQ60" s="313"/>
      <c r="DJR60" s="19"/>
      <c r="DJS60" s="20"/>
      <c r="DJT60" s="20"/>
      <c r="DJU60" s="20"/>
      <c r="DJV60" s="20"/>
      <c r="DJW60" s="20"/>
      <c r="DJX60" s="20"/>
      <c r="DJY60" s="20"/>
      <c r="DJZ60" s="311"/>
      <c r="DKA60" s="312"/>
      <c r="DKB60" s="312"/>
      <c r="DKC60" s="313"/>
      <c r="DKD60" s="312"/>
      <c r="DKE60" s="313"/>
      <c r="DKF60" s="313"/>
      <c r="DKG60" s="313"/>
      <c r="DKH60" s="19"/>
      <c r="DKI60" s="20"/>
      <c r="DKJ60" s="20"/>
      <c r="DKK60" s="20"/>
      <c r="DKL60" s="20"/>
      <c r="DKM60" s="20"/>
      <c r="DKN60" s="20"/>
      <c r="DKO60" s="20"/>
      <c r="DKP60" s="311"/>
      <c r="DKQ60" s="312"/>
      <c r="DKR60" s="312"/>
      <c r="DKS60" s="313"/>
      <c r="DKT60" s="312"/>
      <c r="DKU60" s="313"/>
      <c r="DKV60" s="313"/>
      <c r="DKW60" s="313"/>
      <c r="DKX60" s="19"/>
      <c r="DKY60" s="20"/>
      <c r="DKZ60" s="20"/>
      <c r="DLA60" s="20"/>
      <c r="DLB60" s="20"/>
      <c r="DLC60" s="20"/>
      <c r="DLD60" s="20"/>
      <c r="DLE60" s="20"/>
      <c r="DLF60" s="311"/>
      <c r="DLG60" s="312"/>
      <c r="DLH60" s="312"/>
      <c r="DLI60" s="313"/>
      <c r="DLJ60" s="312"/>
      <c r="DLK60" s="313"/>
      <c r="DLL60" s="313"/>
      <c r="DLM60" s="313"/>
      <c r="DLN60" s="19"/>
      <c r="DLO60" s="20"/>
      <c r="DLP60" s="20"/>
      <c r="DLQ60" s="20"/>
      <c r="DLR60" s="20"/>
      <c r="DLS60" s="20"/>
      <c r="DLT60" s="20"/>
      <c r="DLU60" s="20"/>
      <c r="DLV60" s="311"/>
      <c r="DLW60" s="312"/>
      <c r="DLX60" s="312"/>
      <c r="DLY60" s="313"/>
      <c r="DLZ60" s="312"/>
      <c r="DMA60" s="313"/>
      <c r="DMB60" s="313"/>
      <c r="DMC60" s="313"/>
      <c r="DMD60" s="19"/>
      <c r="DME60" s="20"/>
      <c r="DMF60" s="20"/>
      <c r="DMG60" s="20"/>
      <c r="DMH60" s="20"/>
      <c r="DMI60" s="20"/>
      <c r="DMJ60" s="20"/>
      <c r="DMK60" s="20"/>
      <c r="DML60" s="311"/>
      <c r="DMM60" s="312"/>
      <c r="DMN60" s="312"/>
      <c r="DMO60" s="313"/>
      <c r="DMP60" s="312"/>
      <c r="DMQ60" s="313"/>
      <c r="DMR60" s="313"/>
      <c r="DMS60" s="313"/>
      <c r="DMT60" s="19"/>
      <c r="DMU60" s="20"/>
      <c r="DMV60" s="20"/>
      <c r="DMW60" s="20"/>
      <c r="DMX60" s="20"/>
      <c r="DMY60" s="20"/>
      <c r="DMZ60" s="20"/>
      <c r="DNA60" s="20"/>
      <c r="DNB60" s="311"/>
      <c r="DNC60" s="312"/>
      <c r="DND60" s="312"/>
      <c r="DNE60" s="313"/>
      <c r="DNF60" s="312"/>
      <c r="DNG60" s="313"/>
      <c r="DNH60" s="313"/>
      <c r="DNI60" s="313"/>
      <c r="DNJ60" s="19"/>
      <c r="DNK60" s="20"/>
      <c r="DNL60" s="20"/>
      <c r="DNM60" s="20"/>
      <c r="DNN60" s="20"/>
      <c r="DNO60" s="20"/>
      <c r="DNP60" s="20"/>
      <c r="DNQ60" s="20"/>
      <c r="DNR60" s="311"/>
      <c r="DNS60" s="312"/>
      <c r="DNT60" s="312"/>
      <c r="DNU60" s="313"/>
      <c r="DNV60" s="312"/>
      <c r="DNW60" s="313"/>
      <c r="DNX60" s="313"/>
      <c r="DNY60" s="313"/>
      <c r="DNZ60" s="19"/>
      <c r="DOA60" s="20"/>
      <c r="DOB60" s="20"/>
      <c r="DOC60" s="20"/>
      <c r="DOD60" s="20"/>
      <c r="DOE60" s="20"/>
      <c r="DOF60" s="20"/>
      <c r="DOG60" s="20"/>
      <c r="DOH60" s="311"/>
      <c r="DOI60" s="312"/>
      <c r="DOJ60" s="312"/>
      <c r="DOK60" s="313"/>
      <c r="DOL60" s="312"/>
      <c r="DOM60" s="313"/>
      <c r="DON60" s="313"/>
      <c r="DOO60" s="313"/>
      <c r="DOP60" s="19"/>
      <c r="DOQ60" s="20"/>
      <c r="DOR60" s="20"/>
      <c r="DOS60" s="20"/>
      <c r="DOT60" s="20"/>
      <c r="DOU60" s="20"/>
      <c r="DOV60" s="20"/>
      <c r="DOW60" s="20"/>
      <c r="DOX60" s="311"/>
      <c r="DOY60" s="312"/>
      <c r="DOZ60" s="312"/>
      <c r="DPA60" s="313"/>
      <c r="DPB60" s="312"/>
      <c r="DPC60" s="313"/>
      <c r="DPD60" s="313"/>
      <c r="DPE60" s="313"/>
      <c r="DPF60" s="19"/>
      <c r="DPG60" s="20"/>
      <c r="DPH60" s="20"/>
      <c r="DPI60" s="20"/>
      <c r="DPJ60" s="20"/>
      <c r="DPK60" s="20"/>
      <c r="DPL60" s="20"/>
      <c r="DPM60" s="20"/>
      <c r="DPN60" s="311"/>
      <c r="DPO60" s="312"/>
      <c r="DPP60" s="312"/>
      <c r="DPQ60" s="313"/>
      <c r="DPR60" s="312"/>
      <c r="DPS60" s="313"/>
      <c r="DPT60" s="313"/>
      <c r="DPU60" s="313"/>
      <c r="DPV60" s="19"/>
      <c r="DPW60" s="20"/>
      <c r="DPX60" s="20"/>
      <c r="DPY60" s="20"/>
      <c r="DPZ60" s="20"/>
      <c r="DQA60" s="20"/>
      <c r="DQB60" s="20"/>
      <c r="DQC60" s="20"/>
      <c r="DQD60" s="311"/>
      <c r="DQE60" s="312"/>
      <c r="DQF60" s="312"/>
      <c r="DQG60" s="313"/>
      <c r="DQH60" s="312"/>
      <c r="DQI60" s="313"/>
      <c r="DQJ60" s="313"/>
      <c r="DQK60" s="313"/>
      <c r="DQL60" s="19"/>
      <c r="DQM60" s="20"/>
      <c r="DQN60" s="20"/>
      <c r="DQO60" s="20"/>
      <c r="DQP60" s="20"/>
      <c r="DQQ60" s="20"/>
      <c r="DQR60" s="20"/>
      <c r="DQS60" s="20"/>
      <c r="DQT60" s="311"/>
      <c r="DQU60" s="312"/>
      <c r="DQV60" s="312"/>
      <c r="DQW60" s="313"/>
      <c r="DQX60" s="312"/>
      <c r="DQY60" s="313"/>
      <c r="DQZ60" s="313"/>
      <c r="DRA60" s="313"/>
      <c r="DRB60" s="19"/>
      <c r="DRC60" s="20"/>
      <c r="DRD60" s="20"/>
      <c r="DRE60" s="20"/>
      <c r="DRF60" s="20"/>
      <c r="DRG60" s="20"/>
      <c r="DRH60" s="20"/>
      <c r="DRI60" s="20"/>
      <c r="DRJ60" s="311"/>
      <c r="DRK60" s="312"/>
      <c r="DRL60" s="312"/>
      <c r="DRM60" s="313"/>
      <c r="DRN60" s="312"/>
      <c r="DRO60" s="313"/>
      <c r="DRP60" s="313"/>
      <c r="DRQ60" s="313"/>
      <c r="DRR60" s="19"/>
      <c r="DRS60" s="20"/>
      <c r="DRT60" s="20"/>
      <c r="DRU60" s="20"/>
      <c r="DRV60" s="20"/>
      <c r="DRW60" s="20"/>
      <c r="DRX60" s="20"/>
      <c r="DRY60" s="20"/>
      <c r="DRZ60" s="311"/>
      <c r="DSA60" s="312"/>
      <c r="DSB60" s="312"/>
      <c r="DSC60" s="313"/>
      <c r="DSD60" s="312"/>
      <c r="DSE60" s="313"/>
      <c r="DSF60" s="313"/>
      <c r="DSG60" s="313"/>
      <c r="DSH60" s="19"/>
      <c r="DSI60" s="20"/>
      <c r="DSJ60" s="20"/>
      <c r="DSK60" s="20"/>
      <c r="DSL60" s="20"/>
      <c r="DSM60" s="20"/>
      <c r="DSN60" s="20"/>
      <c r="DSO60" s="20"/>
      <c r="DSP60" s="311"/>
      <c r="DSQ60" s="312"/>
      <c r="DSR60" s="312"/>
      <c r="DSS60" s="313"/>
      <c r="DST60" s="312"/>
      <c r="DSU60" s="313"/>
      <c r="DSV60" s="313"/>
      <c r="DSW60" s="313"/>
      <c r="DSX60" s="19"/>
      <c r="DSY60" s="20"/>
      <c r="DSZ60" s="20"/>
      <c r="DTA60" s="20"/>
      <c r="DTB60" s="20"/>
      <c r="DTC60" s="20"/>
      <c r="DTD60" s="20"/>
      <c r="DTE60" s="20"/>
      <c r="DTF60" s="311"/>
      <c r="DTG60" s="312"/>
      <c r="DTH60" s="312"/>
      <c r="DTI60" s="313"/>
      <c r="DTJ60" s="312"/>
      <c r="DTK60" s="313"/>
      <c r="DTL60" s="313"/>
      <c r="DTM60" s="313"/>
      <c r="DTN60" s="19"/>
      <c r="DTO60" s="20"/>
      <c r="DTP60" s="20"/>
      <c r="DTQ60" s="20"/>
      <c r="DTR60" s="20"/>
      <c r="DTS60" s="20"/>
      <c r="DTT60" s="20"/>
      <c r="DTU60" s="20"/>
      <c r="DTV60" s="311"/>
      <c r="DTW60" s="312"/>
      <c r="DTX60" s="312"/>
      <c r="DTY60" s="313"/>
      <c r="DTZ60" s="312"/>
      <c r="DUA60" s="313"/>
      <c r="DUB60" s="313"/>
      <c r="DUC60" s="313"/>
      <c r="DUD60" s="19"/>
      <c r="DUE60" s="20"/>
      <c r="DUF60" s="20"/>
      <c r="DUG60" s="20"/>
      <c r="DUH60" s="20"/>
      <c r="DUI60" s="20"/>
      <c r="DUJ60" s="20"/>
      <c r="DUK60" s="20"/>
      <c r="DUL60" s="311"/>
      <c r="DUM60" s="312"/>
      <c r="DUN60" s="312"/>
      <c r="DUO60" s="313"/>
      <c r="DUP60" s="312"/>
      <c r="DUQ60" s="313"/>
      <c r="DUR60" s="313"/>
      <c r="DUS60" s="313"/>
      <c r="DUT60" s="19"/>
      <c r="DUU60" s="20"/>
      <c r="DUV60" s="20"/>
      <c r="DUW60" s="20"/>
      <c r="DUX60" s="20"/>
      <c r="DUY60" s="20"/>
      <c r="DUZ60" s="20"/>
      <c r="DVA60" s="20"/>
      <c r="DVB60" s="311"/>
      <c r="DVC60" s="312"/>
      <c r="DVD60" s="312"/>
      <c r="DVE60" s="313"/>
      <c r="DVF60" s="312"/>
      <c r="DVG60" s="313"/>
      <c r="DVH60" s="313"/>
      <c r="DVI60" s="313"/>
      <c r="DVJ60" s="19"/>
      <c r="DVK60" s="20"/>
      <c r="DVL60" s="20"/>
      <c r="DVM60" s="20"/>
      <c r="DVN60" s="20"/>
      <c r="DVO60" s="20"/>
      <c r="DVP60" s="20"/>
      <c r="DVQ60" s="20"/>
      <c r="DVR60" s="311"/>
      <c r="DVS60" s="312"/>
      <c r="DVT60" s="312"/>
      <c r="DVU60" s="313"/>
      <c r="DVV60" s="312"/>
      <c r="DVW60" s="313"/>
      <c r="DVX60" s="313"/>
      <c r="DVY60" s="313"/>
      <c r="DVZ60" s="19"/>
      <c r="DWA60" s="20"/>
      <c r="DWB60" s="20"/>
      <c r="DWC60" s="20"/>
      <c r="DWD60" s="20"/>
      <c r="DWE60" s="20"/>
      <c r="DWF60" s="20"/>
      <c r="DWG60" s="20"/>
      <c r="DWH60" s="311"/>
      <c r="DWI60" s="312"/>
      <c r="DWJ60" s="312"/>
      <c r="DWK60" s="313"/>
      <c r="DWL60" s="312"/>
      <c r="DWM60" s="313"/>
      <c r="DWN60" s="313"/>
      <c r="DWO60" s="313"/>
      <c r="DWP60" s="19"/>
      <c r="DWQ60" s="20"/>
      <c r="DWR60" s="20"/>
      <c r="DWS60" s="20"/>
      <c r="DWT60" s="20"/>
      <c r="DWU60" s="20"/>
      <c r="DWV60" s="20"/>
      <c r="DWW60" s="20"/>
      <c r="DWX60" s="311"/>
      <c r="DWY60" s="312"/>
      <c r="DWZ60" s="312"/>
      <c r="DXA60" s="313"/>
      <c r="DXB60" s="312"/>
      <c r="DXC60" s="313"/>
      <c r="DXD60" s="313"/>
      <c r="DXE60" s="313"/>
      <c r="DXF60" s="19"/>
      <c r="DXG60" s="20"/>
      <c r="DXH60" s="20"/>
      <c r="DXI60" s="20"/>
      <c r="DXJ60" s="20"/>
      <c r="DXK60" s="20"/>
      <c r="DXL60" s="20"/>
      <c r="DXM60" s="20"/>
      <c r="DXN60" s="311"/>
      <c r="DXO60" s="312"/>
      <c r="DXP60" s="312"/>
      <c r="DXQ60" s="313"/>
      <c r="DXR60" s="312"/>
      <c r="DXS60" s="313"/>
      <c r="DXT60" s="313"/>
      <c r="DXU60" s="313"/>
      <c r="DXV60" s="19"/>
      <c r="DXW60" s="20"/>
      <c r="DXX60" s="20"/>
      <c r="DXY60" s="20"/>
      <c r="DXZ60" s="20"/>
      <c r="DYA60" s="20"/>
      <c r="DYB60" s="20"/>
      <c r="DYC60" s="20"/>
      <c r="DYD60" s="311"/>
      <c r="DYE60" s="312"/>
      <c r="DYF60" s="312"/>
      <c r="DYG60" s="313"/>
      <c r="DYH60" s="312"/>
      <c r="DYI60" s="313"/>
      <c r="DYJ60" s="313"/>
      <c r="DYK60" s="313"/>
      <c r="DYL60" s="19"/>
      <c r="DYM60" s="20"/>
      <c r="DYN60" s="20"/>
      <c r="DYO60" s="20"/>
      <c r="DYP60" s="20"/>
      <c r="DYQ60" s="20"/>
      <c r="DYR60" s="20"/>
      <c r="DYS60" s="20"/>
      <c r="DYT60" s="311"/>
      <c r="DYU60" s="312"/>
      <c r="DYV60" s="312"/>
      <c r="DYW60" s="313"/>
      <c r="DYX60" s="312"/>
      <c r="DYY60" s="313"/>
      <c r="DYZ60" s="313"/>
      <c r="DZA60" s="313"/>
      <c r="DZB60" s="19"/>
      <c r="DZC60" s="20"/>
      <c r="DZD60" s="20"/>
      <c r="DZE60" s="20"/>
      <c r="DZF60" s="20"/>
      <c r="DZG60" s="20"/>
      <c r="DZH60" s="20"/>
      <c r="DZI60" s="20"/>
      <c r="DZJ60" s="311"/>
      <c r="DZK60" s="312"/>
      <c r="DZL60" s="312"/>
      <c r="DZM60" s="313"/>
      <c r="DZN60" s="312"/>
      <c r="DZO60" s="313"/>
      <c r="DZP60" s="313"/>
      <c r="DZQ60" s="313"/>
      <c r="DZR60" s="19"/>
      <c r="DZS60" s="20"/>
      <c r="DZT60" s="20"/>
      <c r="DZU60" s="20"/>
      <c r="DZV60" s="20"/>
      <c r="DZW60" s="20"/>
      <c r="DZX60" s="20"/>
      <c r="DZY60" s="20"/>
      <c r="DZZ60" s="311"/>
      <c r="EAA60" s="312"/>
      <c r="EAB60" s="312"/>
      <c r="EAC60" s="313"/>
      <c r="EAD60" s="312"/>
      <c r="EAE60" s="313"/>
      <c r="EAF60" s="313"/>
      <c r="EAG60" s="313"/>
      <c r="EAH60" s="19"/>
      <c r="EAI60" s="20"/>
      <c r="EAJ60" s="20"/>
      <c r="EAK60" s="20"/>
      <c r="EAL60" s="20"/>
      <c r="EAM60" s="20"/>
      <c r="EAN60" s="20"/>
      <c r="EAO60" s="20"/>
      <c r="EAP60" s="311"/>
      <c r="EAQ60" s="312"/>
      <c r="EAR60" s="312"/>
      <c r="EAS60" s="313"/>
      <c r="EAT60" s="312"/>
      <c r="EAU60" s="313"/>
      <c r="EAV60" s="313"/>
      <c r="EAW60" s="313"/>
      <c r="EAX60" s="19"/>
      <c r="EAY60" s="20"/>
      <c r="EAZ60" s="20"/>
      <c r="EBA60" s="20"/>
      <c r="EBB60" s="20"/>
      <c r="EBC60" s="20"/>
      <c r="EBD60" s="20"/>
      <c r="EBE60" s="20"/>
      <c r="EBF60" s="311"/>
      <c r="EBG60" s="312"/>
      <c r="EBH60" s="312"/>
      <c r="EBI60" s="313"/>
      <c r="EBJ60" s="312"/>
      <c r="EBK60" s="313"/>
      <c r="EBL60" s="313"/>
      <c r="EBM60" s="313"/>
      <c r="EBN60" s="19"/>
      <c r="EBO60" s="20"/>
      <c r="EBP60" s="20"/>
      <c r="EBQ60" s="20"/>
      <c r="EBR60" s="20"/>
      <c r="EBS60" s="20"/>
      <c r="EBT60" s="20"/>
      <c r="EBU60" s="20"/>
      <c r="EBV60" s="311"/>
      <c r="EBW60" s="312"/>
      <c r="EBX60" s="312"/>
      <c r="EBY60" s="313"/>
      <c r="EBZ60" s="312"/>
      <c r="ECA60" s="313"/>
      <c r="ECB60" s="313"/>
      <c r="ECC60" s="313"/>
      <c r="ECD60" s="19"/>
      <c r="ECE60" s="20"/>
      <c r="ECF60" s="20"/>
      <c r="ECG60" s="20"/>
      <c r="ECH60" s="20"/>
      <c r="ECI60" s="20"/>
      <c r="ECJ60" s="20"/>
      <c r="ECK60" s="20"/>
      <c r="ECL60" s="311"/>
      <c r="ECM60" s="312"/>
      <c r="ECN60" s="312"/>
      <c r="ECO60" s="313"/>
      <c r="ECP60" s="312"/>
      <c r="ECQ60" s="313"/>
      <c r="ECR60" s="313"/>
      <c r="ECS60" s="313"/>
      <c r="ECT60" s="19"/>
      <c r="ECU60" s="20"/>
      <c r="ECV60" s="20"/>
      <c r="ECW60" s="20"/>
      <c r="ECX60" s="20"/>
      <c r="ECY60" s="20"/>
      <c r="ECZ60" s="20"/>
      <c r="EDA60" s="20"/>
      <c r="EDB60" s="311"/>
      <c r="EDC60" s="312"/>
      <c r="EDD60" s="312"/>
      <c r="EDE60" s="313"/>
      <c r="EDF60" s="312"/>
      <c r="EDG60" s="313"/>
      <c r="EDH60" s="313"/>
      <c r="EDI60" s="313"/>
      <c r="EDJ60" s="19"/>
      <c r="EDK60" s="20"/>
      <c r="EDL60" s="20"/>
      <c r="EDM60" s="20"/>
      <c r="EDN60" s="20"/>
      <c r="EDO60" s="20"/>
      <c r="EDP60" s="20"/>
      <c r="EDQ60" s="20"/>
      <c r="EDR60" s="311"/>
      <c r="EDS60" s="312"/>
      <c r="EDT60" s="312"/>
      <c r="EDU60" s="313"/>
      <c r="EDV60" s="312"/>
      <c r="EDW60" s="313"/>
      <c r="EDX60" s="313"/>
      <c r="EDY60" s="313"/>
      <c r="EDZ60" s="19"/>
      <c r="EEA60" s="20"/>
      <c r="EEB60" s="20"/>
      <c r="EEC60" s="20"/>
      <c r="EED60" s="20"/>
      <c r="EEE60" s="20"/>
      <c r="EEF60" s="20"/>
      <c r="EEG60" s="20"/>
      <c r="EEH60" s="311"/>
      <c r="EEI60" s="312"/>
      <c r="EEJ60" s="312"/>
      <c r="EEK60" s="313"/>
      <c r="EEL60" s="312"/>
      <c r="EEM60" s="313"/>
      <c r="EEN60" s="313"/>
      <c r="EEO60" s="313"/>
      <c r="EEP60" s="19"/>
      <c r="EEQ60" s="20"/>
      <c r="EER60" s="20"/>
      <c r="EES60" s="20"/>
      <c r="EET60" s="20"/>
      <c r="EEU60" s="20"/>
      <c r="EEV60" s="20"/>
      <c r="EEW60" s="20"/>
      <c r="EEX60" s="311"/>
      <c r="EEY60" s="312"/>
      <c r="EEZ60" s="312"/>
      <c r="EFA60" s="313"/>
      <c r="EFB60" s="312"/>
      <c r="EFC60" s="313"/>
      <c r="EFD60" s="313"/>
      <c r="EFE60" s="313"/>
      <c r="EFF60" s="19"/>
      <c r="EFG60" s="20"/>
      <c r="EFH60" s="20"/>
      <c r="EFI60" s="20"/>
      <c r="EFJ60" s="20"/>
      <c r="EFK60" s="20"/>
      <c r="EFL60" s="20"/>
      <c r="EFM60" s="20"/>
      <c r="EFN60" s="311"/>
      <c r="EFO60" s="312"/>
      <c r="EFP60" s="312"/>
      <c r="EFQ60" s="313"/>
      <c r="EFR60" s="312"/>
      <c r="EFS60" s="313"/>
      <c r="EFT60" s="313"/>
      <c r="EFU60" s="313"/>
      <c r="EFV60" s="19"/>
      <c r="EFW60" s="20"/>
      <c r="EFX60" s="20"/>
      <c r="EFY60" s="20"/>
      <c r="EFZ60" s="20"/>
      <c r="EGA60" s="20"/>
      <c r="EGB60" s="20"/>
      <c r="EGC60" s="20"/>
      <c r="EGD60" s="311"/>
      <c r="EGE60" s="312"/>
      <c r="EGF60" s="312"/>
      <c r="EGG60" s="313"/>
      <c r="EGH60" s="312"/>
      <c r="EGI60" s="313"/>
      <c r="EGJ60" s="313"/>
      <c r="EGK60" s="313"/>
      <c r="EGL60" s="19"/>
      <c r="EGM60" s="20"/>
      <c r="EGN60" s="20"/>
      <c r="EGO60" s="20"/>
      <c r="EGP60" s="20"/>
      <c r="EGQ60" s="20"/>
      <c r="EGR60" s="20"/>
      <c r="EGS60" s="20"/>
      <c r="EGT60" s="311"/>
      <c r="EGU60" s="312"/>
      <c r="EGV60" s="312"/>
      <c r="EGW60" s="313"/>
      <c r="EGX60" s="312"/>
      <c r="EGY60" s="313"/>
      <c r="EGZ60" s="313"/>
      <c r="EHA60" s="313"/>
      <c r="EHB60" s="19"/>
      <c r="EHC60" s="20"/>
      <c r="EHD60" s="20"/>
      <c r="EHE60" s="20"/>
      <c r="EHF60" s="20"/>
      <c r="EHG60" s="20"/>
      <c r="EHH60" s="20"/>
      <c r="EHI60" s="20"/>
      <c r="EHJ60" s="311"/>
      <c r="EHK60" s="312"/>
      <c r="EHL60" s="312"/>
      <c r="EHM60" s="313"/>
      <c r="EHN60" s="312"/>
      <c r="EHO60" s="313"/>
      <c r="EHP60" s="313"/>
      <c r="EHQ60" s="313"/>
      <c r="EHR60" s="19"/>
      <c r="EHS60" s="20"/>
      <c r="EHT60" s="20"/>
      <c r="EHU60" s="20"/>
      <c r="EHV60" s="20"/>
      <c r="EHW60" s="20"/>
      <c r="EHX60" s="20"/>
      <c r="EHY60" s="20"/>
      <c r="EHZ60" s="311"/>
      <c r="EIA60" s="312"/>
      <c r="EIB60" s="312"/>
      <c r="EIC60" s="313"/>
      <c r="EID60" s="312"/>
      <c r="EIE60" s="313"/>
      <c r="EIF60" s="313"/>
      <c r="EIG60" s="313"/>
      <c r="EIH60" s="19"/>
      <c r="EII60" s="20"/>
      <c r="EIJ60" s="20"/>
      <c r="EIK60" s="20"/>
      <c r="EIL60" s="20"/>
      <c r="EIM60" s="20"/>
      <c r="EIN60" s="20"/>
      <c r="EIO60" s="20"/>
      <c r="EIP60" s="311"/>
      <c r="EIQ60" s="312"/>
      <c r="EIR60" s="312"/>
      <c r="EIS60" s="313"/>
      <c r="EIT60" s="312"/>
      <c r="EIU60" s="313"/>
      <c r="EIV60" s="313"/>
      <c r="EIW60" s="313"/>
      <c r="EIX60" s="19"/>
      <c r="EIY60" s="20"/>
      <c r="EIZ60" s="20"/>
      <c r="EJA60" s="20"/>
      <c r="EJB60" s="20"/>
      <c r="EJC60" s="20"/>
      <c r="EJD60" s="20"/>
      <c r="EJE60" s="20"/>
      <c r="EJF60" s="311"/>
      <c r="EJG60" s="312"/>
      <c r="EJH60" s="312"/>
      <c r="EJI60" s="313"/>
      <c r="EJJ60" s="312"/>
      <c r="EJK60" s="313"/>
      <c r="EJL60" s="313"/>
      <c r="EJM60" s="313"/>
      <c r="EJN60" s="19"/>
      <c r="EJO60" s="20"/>
      <c r="EJP60" s="20"/>
      <c r="EJQ60" s="20"/>
      <c r="EJR60" s="20"/>
      <c r="EJS60" s="20"/>
      <c r="EJT60" s="20"/>
      <c r="EJU60" s="20"/>
      <c r="EJV60" s="311"/>
      <c r="EJW60" s="312"/>
      <c r="EJX60" s="312"/>
      <c r="EJY60" s="313"/>
      <c r="EJZ60" s="312"/>
      <c r="EKA60" s="313"/>
      <c r="EKB60" s="313"/>
      <c r="EKC60" s="313"/>
      <c r="EKD60" s="19"/>
      <c r="EKE60" s="20"/>
      <c r="EKF60" s="20"/>
      <c r="EKG60" s="20"/>
      <c r="EKH60" s="20"/>
      <c r="EKI60" s="20"/>
      <c r="EKJ60" s="20"/>
      <c r="EKK60" s="20"/>
      <c r="EKL60" s="311"/>
      <c r="EKM60" s="312"/>
      <c r="EKN60" s="312"/>
      <c r="EKO60" s="313"/>
      <c r="EKP60" s="312"/>
      <c r="EKQ60" s="313"/>
      <c r="EKR60" s="313"/>
      <c r="EKS60" s="313"/>
      <c r="EKT60" s="19"/>
      <c r="EKU60" s="20"/>
      <c r="EKV60" s="20"/>
      <c r="EKW60" s="20"/>
      <c r="EKX60" s="20"/>
      <c r="EKY60" s="20"/>
      <c r="EKZ60" s="20"/>
      <c r="ELA60" s="20"/>
      <c r="ELB60" s="311"/>
      <c r="ELC60" s="312"/>
      <c r="ELD60" s="312"/>
      <c r="ELE60" s="313"/>
      <c r="ELF60" s="312"/>
      <c r="ELG60" s="313"/>
      <c r="ELH60" s="313"/>
      <c r="ELI60" s="313"/>
      <c r="ELJ60" s="19"/>
      <c r="ELK60" s="20"/>
      <c r="ELL60" s="20"/>
      <c r="ELM60" s="20"/>
      <c r="ELN60" s="20"/>
      <c r="ELO60" s="20"/>
      <c r="ELP60" s="20"/>
      <c r="ELQ60" s="20"/>
      <c r="ELR60" s="311"/>
      <c r="ELS60" s="312"/>
      <c r="ELT60" s="312"/>
      <c r="ELU60" s="313"/>
      <c r="ELV60" s="312"/>
      <c r="ELW60" s="313"/>
      <c r="ELX60" s="313"/>
      <c r="ELY60" s="313"/>
      <c r="ELZ60" s="19"/>
      <c r="EMA60" s="20"/>
      <c r="EMB60" s="20"/>
      <c r="EMC60" s="20"/>
      <c r="EMD60" s="20"/>
      <c r="EME60" s="20"/>
      <c r="EMF60" s="20"/>
      <c r="EMG60" s="20"/>
      <c r="EMH60" s="311"/>
      <c r="EMI60" s="312"/>
      <c r="EMJ60" s="312"/>
      <c r="EMK60" s="313"/>
      <c r="EML60" s="312"/>
      <c r="EMM60" s="313"/>
      <c r="EMN60" s="313"/>
      <c r="EMO60" s="313"/>
      <c r="EMP60" s="19"/>
      <c r="EMQ60" s="20"/>
      <c r="EMR60" s="20"/>
      <c r="EMS60" s="20"/>
      <c r="EMT60" s="20"/>
      <c r="EMU60" s="20"/>
      <c r="EMV60" s="20"/>
      <c r="EMW60" s="20"/>
      <c r="EMX60" s="311"/>
      <c r="EMY60" s="312"/>
      <c r="EMZ60" s="312"/>
      <c r="ENA60" s="313"/>
      <c r="ENB60" s="312"/>
      <c r="ENC60" s="313"/>
      <c r="END60" s="313"/>
      <c r="ENE60" s="313"/>
      <c r="ENF60" s="19"/>
      <c r="ENG60" s="20"/>
      <c r="ENH60" s="20"/>
      <c r="ENI60" s="20"/>
      <c r="ENJ60" s="20"/>
      <c r="ENK60" s="20"/>
      <c r="ENL60" s="20"/>
      <c r="ENM60" s="20"/>
      <c r="ENN60" s="311"/>
      <c r="ENO60" s="312"/>
      <c r="ENP60" s="312"/>
      <c r="ENQ60" s="313"/>
      <c r="ENR60" s="312"/>
      <c r="ENS60" s="313"/>
      <c r="ENT60" s="313"/>
      <c r="ENU60" s="313"/>
      <c r="ENV60" s="19"/>
      <c r="ENW60" s="20"/>
      <c r="ENX60" s="20"/>
      <c r="ENY60" s="20"/>
      <c r="ENZ60" s="20"/>
      <c r="EOA60" s="20"/>
      <c r="EOB60" s="20"/>
      <c r="EOC60" s="20"/>
      <c r="EOD60" s="311"/>
      <c r="EOE60" s="312"/>
      <c r="EOF60" s="312"/>
      <c r="EOG60" s="313"/>
      <c r="EOH60" s="312"/>
      <c r="EOI60" s="313"/>
      <c r="EOJ60" s="313"/>
      <c r="EOK60" s="313"/>
      <c r="EOL60" s="19"/>
      <c r="EOM60" s="20"/>
      <c r="EON60" s="20"/>
      <c r="EOO60" s="20"/>
      <c r="EOP60" s="20"/>
      <c r="EOQ60" s="20"/>
      <c r="EOR60" s="20"/>
      <c r="EOS60" s="20"/>
      <c r="EOT60" s="311"/>
      <c r="EOU60" s="312"/>
      <c r="EOV60" s="312"/>
      <c r="EOW60" s="313"/>
      <c r="EOX60" s="312"/>
      <c r="EOY60" s="313"/>
      <c r="EOZ60" s="313"/>
      <c r="EPA60" s="313"/>
      <c r="EPB60" s="19"/>
      <c r="EPC60" s="20"/>
      <c r="EPD60" s="20"/>
      <c r="EPE60" s="20"/>
      <c r="EPF60" s="20"/>
      <c r="EPG60" s="20"/>
      <c r="EPH60" s="20"/>
      <c r="EPI60" s="20"/>
      <c r="EPJ60" s="311"/>
      <c r="EPK60" s="312"/>
      <c r="EPL60" s="312"/>
      <c r="EPM60" s="313"/>
      <c r="EPN60" s="312"/>
      <c r="EPO60" s="313"/>
      <c r="EPP60" s="313"/>
      <c r="EPQ60" s="313"/>
      <c r="EPR60" s="19"/>
      <c r="EPS60" s="20"/>
      <c r="EPT60" s="20"/>
      <c r="EPU60" s="20"/>
      <c r="EPV60" s="20"/>
      <c r="EPW60" s="20"/>
      <c r="EPX60" s="20"/>
      <c r="EPY60" s="20"/>
      <c r="EPZ60" s="311"/>
      <c r="EQA60" s="312"/>
      <c r="EQB60" s="312"/>
      <c r="EQC60" s="313"/>
      <c r="EQD60" s="312"/>
      <c r="EQE60" s="313"/>
      <c r="EQF60" s="313"/>
      <c r="EQG60" s="313"/>
      <c r="EQH60" s="19"/>
      <c r="EQI60" s="20"/>
      <c r="EQJ60" s="20"/>
      <c r="EQK60" s="20"/>
      <c r="EQL60" s="20"/>
      <c r="EQM60" s="20"/>
      <c r="EQN60" s="20"/>
      <c r="EQO60" s="20"/>
      <c r="EQP60" s="311"/>
      <c r="EQQ60" s="312"/>
      <c r="EQR60" s="312"/>
      <c r="EQS60" s="313"/>
      <c r="EQT60" s="312"/>
      <c r="EQU60" s="313"/>
      <c r="EQV60" s="313"/>
      <c r="EQW60" s="313"/>
      <c r="EQX60" s="19"/>
      <c r="EQY60" s="20"/>
      <c r="EQZ60" s="20"/>
      <c r="ERA60" s="20"/>
      <c r="ERB60" s="20"/>
      <c r="ERC60" s="20"/>
      <c r="ERD60" s="20"/>
      <c r="ERE60" s="20"/>
      <c r="ERF60" s="311"/>
      <c r="ERG60" s="312"/>
      <c r="ERH60" s="312"/>
      <c r="ERI60" s="313"/>
      <c r="ERJ60" s="312"/>
      <c r="ERK60" s="313"/>
      <c r="ERL60" s="313"/>
      <c r="ERM60" s="313"/>
      <c r="ERN60" s="19"/>
      <c r="ERO60" s="20"/>
      <c r="ERP60" s="20"/>
      <c r="ERQ60" s="20"/>
      <c r="ERR60" s="20"/>
      <c r="ERS60" s="20"/>
      <c r="ERT60" s="20"/>
      <c r="ERU60" s="20"/>
      <c r="ERV60" s="311"/>
      <c r="ERW60" s="312"/>
      <c r="ERX60" s="312"/>
      <c r="ERY60" s="313"/>
      <c r="ERZ60" s="312"/>
      <c r="ESA60" s="313"/>
      <c r="ESB60" s="313"/>
      <c r="ESC60" s="313"/>
      <c r="ESD60" s="19"/>
      <c r="ESE60" s="20"/>
      <c r="ESF60" s="20"/>
      <c r="ESG60" s="20"/>
      <c r="ESH60" s="20"/>
      <c r="ESI60" s="20"/>
      <c r="ESJ60" s="20"/>
      <c r="ESK60" s="20"/>
      <c r="ESL60" s="311"/>
      <c r="ESM60" s="312"/>
      <c r="ESN60" s="312"/>
      <c r="ESO60" s="313"/>
      <c r="ESP60" s="312"/>
      <c r="ESQ60" s="313"/>
      <c r="ESR60" s="313"/>
      <c r="ESS60" s="313"/>
      <c r="EST60" s="19"/>
      <c r="ESU60" s="20"/>
      <c r="ESV60" s="20"/>
      <c r="ESW60" s="20"/>
      <c r="ESX60" s="20"/>
      <c r="ESY60" s="20"/>
      <c r="ESZ60" s="20"/>
      <c r="ETA60" s="20"/>
      <c r="ETB60" s="311"/>
      <c r="ETC60" s="312"/>
      <c r="ETD60" s="312"/>
      <c r="ETE60" s="313"/>
      <c r="ETF60" s="312"/>
      <c r="ETG60" s="313"/>
      <c r="ETH60" s="313"/>
      <c r="ETI60" s="313"/>
      <c r="ETJ60" s="19"/>
      <c r="ETK60" s="20"/>
      <c r="ETL60" s="20"/>
      <c r="ETM60" s="20"/>
      <c r="ETN60" s="20"/>
      <c r="ETO60" s="20"/>
      <c r="ETP60" s="20"/>
      <c r="ETQ60" s="20"/>
      <c r="ETR60" s="311"/>
      <c r="ETS60" s="312"/>
      <c r="ETT60" s="312"/>
      <c r="ETU60" s="313"/>
      <c r="ETV60" s="312"/>
      <c r="ETW60" s="313"/>
      <c r="ETX60" s="313"/>
      <c r="ETY60" s="313"/>
      <c r="ETZ60" s="19"/>
      <c r="EUA60" s="20"/>
      <c r="EUB60" s="20"/>
      <c r="EUC60" s="20"/>
      <c r="EUD60" s="20"/>
      <c r="EUE60" s="20"/>
      <c r="EUF60" s="20"/>
      <c r="EUG60" s="20"/>
      <c r="EUH60" s="311"/>
      <c r="EUI60" s="312"/>
      <c r="EUJ60" s="312"/>
      <c r="EUK60" s="313"/>
      <c r="EUL60" s="312"/>
      <c r="EUM60" s="313"/>
      <c r="EUN60" s="313"/>
      <c r="EUO60" s="313"/>
      <c r="EUP60" s="19"/>
      <c r="EUQ60" s="20"/>
      <c r="EUR60" s="20"/>
      <c r="EUS60" s="20"/>
      <c r="EUT60" s="20"/>
      <c r="EUU60" s="20"/>
      <c r="EUV60" s="20"/>
      <c r="EUW60" s="20"/>
      <c r="EUX60" s="311"/>
      <c r="EUY60" s="312"/>
      <c r="EUZ60" s="312"/>
      <c r="EVA60" s="313"/>
      <c r="EVB60" s="312"/>
      <c r="EVC60" s="313"/>
      <c r="EVD60" s="313"/>
      <c r="EVE60" s="313"/>
      <c r="EVF60" s="19"/>
      <c r="EVG60" s="20"/>
      <c r="EVH60" s="20"/>
      <c r="EVI60" s="20"/>
      <c r="EVJ60" s="20"/>
      <c r="EVK60" s="20"/>
      <c r="EVL60" s="20"/>
      <c r="EVM60" s="20"/>
      <c r="EVN60" s="311"/>
      <c r="EVO60" s="312"/>
      <c r="EVP60" s="312"/>
      <c r="EVQ60" s="313"/>
      <c r="EVR60" s="312"/>
      <c r="EVS60" s="313"/>
      <c r="EVT60" s="313"/>
      <c r="EVU60" s="313"/>
      <c r="EVV60" s="19"/>
      <c r="EVW60" s="20"/>
      <c r="EVX60" s="20"/>
      <c r="EVY60" s="20"/>
      <c r="EVZ60" s="20"/>
      <c r="EWA60" s="20"/>
      <c r="EWB60" s="20"/>
      <c r="EWC60" s="20"/>
      <c r="EWD60" s="311"/>
      <c r="EWE60" s="312"/>
      <c r="EWF60" s="312"/>
      <c r="EWG60" s="313"/>
      <c r="EWH60" s="312"/>
      <c r="EWI60" s="313"/>
      <c r="EWJ60" s="313"/>
      <c r="EWK60" s="313"/>
      <c r="EWL60" s="19"/>
      <c r="EWM60" s="20"/>
      <c r="EWN60" s="20"/>
      <c r="EWO60" s="20"/>
      <c r="EWP60" s="20"/>
      <c r="EWQ60" s="20"/>
      <c r="EWR60" s="20"/>
      <c r="EWS60" s="20"/>
      <c r="EWT60" s="311"/>
      <c r="EWU60" s="312"/>
      <c r="EWV60" s="312"/>
      <c r="EWW60" s="313"/>
      <c r="EWX60" s="312"/>
      <c r="EWY60" s="313"/>
      <c r="EWZ60" s="313"/>
      <c r="EXA60" s="313"/>
      <c r="EXB60" s="19"/>
      <c r="EXC60" s="20"/>
      <c r="EXD60" s="20"/>
      <c r="EXE60" s="20"/>
      <c r="EXF60" s="20"/>
      <c r="EXG60" s="20"/>
      <c r="EXH60" s="20"/>
      <c r="EXI60" s="20"/>
      <c r="EXJ60" s="311"/>
      <c r="EXK60" s="312"/>
      <c r="EXL60" s="312"/>
      <c r="EXM60" s="313"/>
      <c r="EXN60" s="312"/>
      <c r="EXO60" s="313"/>
      <c r="EXP60" s="313"/>
      <c r="EXQ60" s="313"/>
      <c r="EXR60" s="19"/>
      <c r="EXS60" s="20"/>
      <c r="EXT60" s="20"/>
      <c r="EXU60" s="20"/>
      <c r="EXV60" s="20"/>
      <c r="EXW60" s="20"/>
      <c r="EXX60" s="20"/>
      <c r="EXY60" s="20"/>
      <c r="EXZ60" s="311"/>
      <c r="EYA60" s="312"/>
      <c r="EYB60" s="312"/>
      <c r="EYC60" s="313"/>
      <c r="EYD60" s="312"/>
      <c r="EYE60" s="313"/>
      <c r="EYF60" s="313"/>
      <c r="EYG60" s="313"/>
      <c r="EYH60" s="19"/>
      <c r="EYI60" s="20"/>
      <c r="EYJ60" s="20"/>
      <c r="EYK60" s="20"/>
      <c r="EYL60" s="20"/>
      <c r="EYM60" s="20"/>
      <c r="EYN60" s="20"/>
      <c r="EYO60" s="20"/>
      <c r="EYP60" s="311"/>
      <c r="EYQ60" s="312"/>
      <c r="EYR60" s="312"/>
      <c r="EYS60" s="313"/>
      <c r="EYT60" s="312"/>
      <c r="EYU60" s="313"/>
      <c r="EYV60" s="313"/>
      <c r="EYW60" s="313"/>
      <c r="EYX60" s="19"/>
      <c r="EYY60" s="20"/>
      <c r="EYZ60" s="20"/>
      <c r="EZA60" s="20"/>
      <c r="EZB60" s="20"/>
      <c r="EZC60" s="20"/>
      <c r="EZD60" s="20"/>
      <c r="EZE60" s="20"/>
      <c r="EZF60" s="311"/>
      <c r="EZG60" s="312"/>
      <c r="EZH60" s="312"/>
      <c r="EZI60" s="313"/>
      <c r="EZJ60" s="312"/>
      <c r="EZK60" s="313"/>
      <c r="EZL60" s="313"/>
      <c r="EZM60" s="313"/>
      <c r="EZN60" s="19"/>
      <c r="EZO60" s="20"/>
      <c r="EZP60" s="20"/>
      <c r="EZQ60" s="20"/>
      <c r="EZR60" s="20"/>
      <c r="EZS60" s="20"/>
      <c r="EZT60" s="20"/>
      <c r="EZU60" s="20"/>
      <c r="EZV60" s="311"/>
      <c r="EZW60" s="312"/>
      <c r="EZX60" s="312"/>
      <c r="EZY60" s="313"/>
      <c r="EZZ60" s="312"/>
      <c r="FAA60" s="313"/>
      <c r="FAB60" s="313"/>
      <c r="FAC60" s="313"/>
      <c r="FAD60" s="19"/>
      <c r="FAE60" s="20"/>
      <c r="FAF60" s="20"/>
      <c r="FAG60" s="20"/>
      <c r="FAH60" s="20"/>
      <c r="FAI60" s="20"/>
      <c r="FAJ60" s="20"/>
      <c r="FAK60" s="20"/>
      <c r="FAL60" s="311"/>
      <c r="FAM60" s="312"/>
      <c r="FAN60" s="312"/>
      <c r="FAO60" s="313"/>
      <c r="FAP60" s="312"/>
      <c r="FAQ60" s="313"/>
      <c r="FAR60" s="313"/>
      <c r="FAS60" s="313"/>
      <c r="FAT60" s="19"/>
      <c r="FAU60" s="20"/>
      <c r="FAV60" s="20"/>
      <c r="FAW60" s="20"/>
      <c r="FAX60" s="20"/>
      <c r="FAY60" s="20"/>
      <c r="FAZ60" s="20"/>
      <c r="FBA60" s="20"/>
      <c r="FBB60" s="311"/>
      <c r="FBC60" s="312"/>
      <c r="FBD60" s="312"/>
      <c r="FBE60" s="313"/>
      <c r="FBF60" s="312"/>
      <c r="FBG60" s="313"/>
      <c r="FBH60" s="313"/>
      <c r="FBI60" s="313"/>
      <c r="FBJ60" s="19"/>
      <c r="FBK60" s="20"/>
      <c r="FBL60" s="20"/>
      <c r="FBM60" s="20"/>
      <c r="FBN60" s="20"/>
      <c r="FBO60" s="20"/>
      <c r="FBP60" s="20"/>
      <c r="FBQ60" s="20"/>
      <c r="FBR60" s="311"/>
      <c r="FBS60" s="312"/>
      <c r="FBT60" s="312"/>
      <c r="FBU60" s="313"/>
      <c r="FBV60" s="312"/>
      <c r="FBW60" s="313"/>
      <c r="FBX60" s="313"/>
      <c r="FBY60" s="313"/>
      <c r="FBZ60" s="19"/>
      <c r="FCA60" s="20"/>
      <c r="FCB60" s="20"/>
      <c r="FCC60" s="20"/>
      <c r="FCD60" s="20"/>
      <c r="FCE60" s="20"/>
      <c r="FCF60" s="20"/>
      <c r="FCG60" s="20"/>
      <c r="FCH60" s="311"/>
      <c r="FCI60" s="312"/>
      <c r="FCJ60" s="312"/>
      <c r="FCK60" s="313"/>
      <c r="FCL60" s="312"/>
      <c r="FCM60" s="313"/>
      <c r="FCN60" s="313"/>
      <c r="FCO60" s="313"/>
      <c r="FCP60" s="19"/>
      <c r="FCQ60" s="20"/>
      <c r="FCR60" s="20"/>
      <c r="FCS60" s="20"/>
      <c r="FCT60" s="20"/>
      <c r="FCU60" s="20"/>
      <c r="FCV60" s="20"/>
      <c r="FCW60" s="20"/>
      <c r="FCX60" s="311"/>
      <c r="FCY60" s="312"/>
      <c r="FCZ60" s="312"/>
      <c r="FDA60" s="313"/>
      <c r="FDB60" s="312"/>
      <c r="FDC60" s="313"/>
      <c r="FDD60" s="313"/>
      <c r="FDE60" s="313"/>
      <c r="FDF60" s="19"/>
      <c r="FDG60" s="20"/>
      <c r="FDH60" s="20"/>
      <c r="FDI60" s="20"/>
      <c r="FDJ60" s="20"/>
      <c r="FDK60" s="20"/>
      <c r="FDL60" s="20"/>
      <c r="FDM60" s="20"/>
      <c r="FDN60" s="311"/>
      <c r="FDO60" s="312"/>
      <c r="FDP60" s="312"/>
      <c r="FDQ60" s="313"/>
      <c r="FDR60" s="312"/>
      <c r="FDS60" s="313"/>
      <c r="FDT60" s="313"/>
      <c r="FDU60" s="313"/>
      <c r="FDV60" s="19"/>
      <c r="FDW60" s="20"/>
      <c r="FDX60" s="20"/>
      <c r="FDY60" s="20"/>
      <c r="FDZ60" s="20"/>
      <c r="FEA60" s="20"/>
      <c r="FEB60" s="20"/>
      <c r="FEC60" s="20"/>
      <c r="FED60" s="311"/>
      <c r="FEE60" s="312"/>
      <c r="FEF60" s="312"/>
      <c r="FEG60" s="313"/>
      <c r="FEH60" s="312"/>
      <c r="FEI60" s="313"/>
      <c r="FEJ60" s="313"/>
      <c r="FEK60" s="313"/>
      <c r="FEL60" s="19"/>
      <c r="FEM60" s="20"/>
      <c r="FEN60" s="20"/>
      <c r="FEO60" s="20"/>
      <c r="FEP60" s="20"/>
      <c r="FEQ60" s="20"/>
      <c r="FER60" s="20"/>
      <c r="FES60" s="20"/>
      <c r="FET60" s="311"/>
      <c r="FEU60" s="312"/>
      <c r="FEV60" s="312"/>
      <c r="FEW60" s="313"/>
      <c r="FEX60" s="312"/>
      <c r="FEY60" s="313"/>
      <c r="FEZ60" s="313"/>
      <c r="FFA60" s="313"/>
      <c r="FFB60" s="19"/>
      <c r="FFC60" s="20"/>
      <c r="FFD60" s="20"/>
      <c r="FFE60" s="20"/>
      <c r="FFF60" s="20"/>
      <c r="FFG60" s="20"/>
      <c r="FFH60" s="20"/>
      <c r="FFI60" s="20"/>
      <c r="FFJ60" s="311"/>
      <c r="FFK60" s="312"/>
      <c r="FFL60" s="312"/>
      <c r="FFM60" s="313"/>
      <c r="FFN60" s="312"/>
      <c r="FFO60" s="313"/>
      <c r="FFP60" s="313"/>
      <c r="FFQ60" s="313"/>
      <c r="FFR60" s="19"/>
      <c r="FFS60" s="20"/>
      <c r="FFT60" s="20"/>
      <c r="FFU60" s="20"/>
      <c r="FFV60" s="20"/>
      <c r="FFW60" s="20"/>
      <c r="FFX60" s="20"/>
      <c r="FFY60" s="20"/>
      <c r="FFZ60" s="311"/>
      <c r="FGA60" s="312"/>
      <c r="FGB60" s="312"/>
      <c r="FGC60" s="313"/>
      <c r="FGD60" s="312"/>
      <c r="FGE60" s="313"/>
      <c r="FGF60" s="313"/>
      <c r="FGG60" s="313"/>
      <c r="FGH60" s="19"/>
      <c r="FGI60" s="20"/>
      <c r="FGJ60" s="20"/>
      <c r="FGK60" s="20"/>
      <c r="FGL60" s="20"/>
      <c r="FGM60" s="20"/>
      <c r="FGN60" s="20"/>
      <c r="FGO60" s="20"/>
      <c r="FGP60" s="311"/>
      <c r="FGQ60" s="312"/>
      <c r="FGR60" s="312"/>
      <c r="FGS60" s="313"/>
      <c r="FGT60" s="312"/>
      <c r="FGU60" s="313"/>
      <c r="FGV60" s="313"/>
      <c r="FGW60" s="313"/>
      <c r="FGX60" s="19"/>
      <c r="FGY60" s="20"/>
      <c r="FGZ60" s="20"/>
      <c r="FHA60" s="20"/>
      <c r="FHB60" s="20"/>
      <c r="FHC60" s="20"/>
      <c r="FHD60" s="20"/>
      <c r="FHE60" s="20"/>
      <c r="FHF60" s="311"/>
      <c r="FHG60" s="312"/>
      <c r="FHH60" s="312"/>
      <c r="FHI60" s="313"/>
      <c r="FHJ60" s="312"/>
      <c r="FHK60" s="313"/>
      <c r="FHL60" s="313"/>
      <c r="FHM60" s="313"/>
      <c r="FHN60" s="19"/>
      <c r="FHO60" s="20"/>
      <c r="FHP60" s="20"/>
      <c r="FHQ60" s="20"/>
      <c r="FHR60" s="20"/>
      <c r="FHS60" s="20"/>
      <c r="FHT60" s="20"/>
      <c r="FHU60" s="20"/>
      <c r="FHV60" s="311"/>
      <c r="FHW60" s="312"/>
      <c r="FHX60" s="312"/>
      <c r="FHY60" s="313"/>
      <c r="FHZ60" s="312"/>
      <c r="FIA60" s="313"/>
      <c r="FIB60" s="313"/>
      <c r="FIC60" s="313"/>
      <c r="FID60" s="19"/>
      <c r="FIE60" s="20"/>
      <c r="FIF60" s="20"/>
      <c r="FIG60" s="20"/>
      <c r="FIH60" s="20"/>
      <c r="FII60" s="20"/>
      <c r="FIJ60" s="20"/>
      <c r="FIK60" s="20"/>
      <c r="FIL60" s="311"/>
      <c r="FIM60" s="312"/>
      <c r="FIN60" s="312"/>
      <c r="FIO60" s="313"/>
      <c r="FIP60" s="312"/>
      <c r="FIQ60" s="313"/>
      <c r="FIR60" s="313"/>
      <c r="FIS60" s="313"/>
      <c r="FIT60" s="19"/>
      <c r="FIU60" s="20"/>
      <c r="FIV60" s="20"/>
      <c r="FIW60" s="20"/>
      <c r="FIX60" s="20"/>
      <c r="FIY60" s="20"/>
      <c r="FIZ60" s="20"/>
      <c r="FJA60" s="20"/>
      <c r="FJB60" s="311"/>
      <c r="FJC60" s="312"/>
      <c r="FJD60" s="312"/>
      <c r="FJE60" s="313"/>
      <c r="FJF60" s="312"/>
      <c r="FJG60" s="313"/>
      <c r="FJH60" s="313"/>
      <c r="FJI60" s="313"/>
      <c r="FJJ60" s="19"/>
      <c r="FJK60" s="20"/>
      <c r="FJL60" s="20"/>
      <c r="FJM60" s="20"/>
      <c r="FJN60" s="20"/>
      <c r="FJO60" s="20"/>
      <c r="FJP60" s="20"/>
      <c r="FJQ60" s="20"/>
      <c r="FJR60" s="311"/>
      <c r="FJS60" s="312"/>
      <c r="FJT60" s="312"/>
      <c r="FJU60" s="313"/>
      <c r="FJV60" s="312"/>
      <c r="FJW60" s="313"/>
      <c r="FJX60" s="313"/>
      <c r="FJY60" s="313"/>
      <c r="FJZ60" s="19"/>
      <c r="FKA60" s="20"/>
      <c r="FKB60" s="20"/>
      <c r="FKC60" s="20"/>
      <c r="FKD60" s="20"/>
      <c r="FKE60" s="20"/>
      <c r="FKF60" s="20"/>
      <c r="FKG60" s="20"/>
      <c r="FKH60" s="311"/>
      <c r="FKI60" s="312"/>
      <c r="FKJ60" s="312"/>
      <c r="FKK60" s="313"/>
      <c r="FKL60" s="312"/>
      <c r="FKM60" s="313"/>
      <c r="FKN60" s="313"/>
      <c r="FKO60" s="313"/>
      <c r="FKP60" s="19"/>
      <c r="FKQ60" s="20"/>
      <c r="FKR60" s="20"/>
      <c r="FKS60" s="20"/>
      <c r="FKT60" s="20"/>
      <c r="FKU60" s="20"/>
      <c r="FKV60" s="20"/>
      <c r="FKW60" s="20"/>
      <c r="FKX60" s="311"/>
      <c r="FKY60" s="312"/>
      <c r="FKZ60" s="312"/>
      <c r="FLA60" s="313"/>
      <c r="FLB60" s="312"/>
      <c r="FLC60" s="313"/>
      <c r="FLD60" s="313"/>
      <c r="FLE60" s="313"/>
      <c r="FLF60" s="19"/>
      <c r="FLG60" s="20"/>
      <c r="FLH60" s="20"/>
      <c r="FLI60" s="20"/>
      <c r="FLJ60" s="20"/>
      <c r="FLK60" s="20"/>
      <c r="FLL60" s="20"/>
      <c r="FLM60" s="20"/>
      <c r="FLN60" s="311"/>
      <c r="FLO60" s="312"/>
      <c r="FLP60" s="312"/>
      <c r="FLQ60" s="313"/>
      <c r="FLR60" s="312"/>
      <c r="FLS60" s="313"/>
      <c r="FLT60" s="313"/>
      <c r="FLU60" s="313"/>
      <c r="FLV60" s="19"/>
      <c r="FLW60" s="20"/>
      <c r="FLX60" s="20"/>
      <c r="FLY60" s="20"/>
      <c r="FLZ60" s="20"/>
      <c r="FMA60" s="20"/>
      <c r="FMB60" s="20"/>
      <c r="FMC60" s="20"/>
      <c r="FMD60" s="311"/>
      <c r="FME60" s="312"/>
      <c r="FMF60" s="312"/>
      <c r="FMG60" s="313"/>
      <c r="FMH60" s="312"/>
      <c r="FMI60" s="313"/>
      <c r="FMJ60" s="313"/>
      <c r="FMK60" s="313"/>
      <c r="FML60" s="19"/>
      <c r="FMM60" s="20"/>
      <c r="FMN60" s="20"/>
      <c r="FMO60" s="20"/>
      <c r="FMP60" s="20"/>
      <c r="FMQ60" s="20"/>
      <c r="FMR60" s="20"/>
      <c r="FMS60" s="20"/>
      <c r="FMT60" s="311"/>
      <c r="FMU60" s="312"/>
      <c r="FMV60" s="312"/>
      <c r="FMW60" s="313"/>
      <c r="FMX60" s="312"/>
      <c r="FMY60" s="313"/>
      <c r="FMZ60" s="313"/>
      <c r="FNA60" s="313"/>
      <c r="FNB60" s="19"/>
      <c r="FNC60" s="20"/>
      <c r="FND60" s="20"/>
      <c r="FNE60" s="20"/>
      <c r="FNF60" s="20"/>
      <c r="FNG60" s="20"/>
      <c r="FNH60" s="20"/>
      <c r="FNI60" s="20"/>
      <c r="FNJ60" s="311"/>
      <c r="FNK60" s="312"/>
      <c r="FNL60" s="312"/>
      <c r="FNM60" s="313"/>
      <c r="FNN60" s="312"/>
      <c r="FNO60" s="313"/>
      <c r="FNP60" s="313"/>
      <c r="FNQ60" s="313"/>
      <c r="FNR60" s="19"/>
      <c r="FNS60" s="20"/>
      <c r="FNT60" s="20"/>
      <c r="FNU60" s="20"/>
      <c r="FNV60" s="20"/>
      <c r="FNW60" s="20"/>
      <c r="FNX60" s="20"/>
      <c r="FNY60" s="20"/>
      <c r="FNZ60" s="311"/>
      <c r="FOA60" s="312"/>
      <c r="FOB60" s="312"/>
      <c r="FOC60" s="313"/>
      <c r="FOD60" s="312"/>
      <c r="FOE60" s="313"/>
      <c r="FOF60" s="313"/>
      <c r="FOG60" s="313"/>
      <c r="FOH60" s="19"/>
      <c r="FOI60" s="20"/>
      <c r="FOJ60" s="20"/>
      <c r="FOK60" s="20"/>
      <c r="FOL60" s="20"/>
      <c r="FOM60" s="20"/>
      <c r="FON60" s="20"/>
      <c r="FOO60" s="20"/>
      <c r="FOP60" s="311"/>
      <c r="FOQ60" s="312"/>
      <c r="FOR60" s="312"/>
      <c r="FOS60" s="313"/>
      <c r="FOT60" s="312"/>
      <c r="FOU60" s="313"/>
      <c r="FOV60" s="313"/>
      <c r="FOW60" s="313"/>
      <c r="FOX60" s="19"/>
      <c r="FOY60" s="20"/>
      <c r="FOZ60" s="20"/>
      <c r="FPA60" s="20"/>
      <c r="FPB60" s="20"/>
      <c r="FPC60" s="20"/>
      <c r="FPD60" s="20"/>
      <c r="FPE60" s="20"/>
      <c r="FPF60" s="311"/>
      <c r="FPG60" s="312"/>
      <c r="FPH60" s="312"/>
      <c r="FPI60" s="313"/>
      <c r="FPJ60" s="312"/>
      <c r="FPK60" s="313"/>
      <c r="FPL60" s="313"/>
      <c r="FPM60" s="313"/>
      <c r="FPN60" s="19"/>
      <c r="FPO60" s="20"/>
      <c r="FPP60" s="20"/>
      <c r="FPQ60" s="20"/>
      <c r="FPR60" s="20"/>
      <c r="FPS60" s="20"/>
      <c r="FPT60" s="20"/>
      <c r="FPU60" s="20"/>
      <c r="FPV60" s="311"/>
      <c r="FPW60" s="312"/>
      <c r="FPX60" s="312"/>
      <c r="FPY60" s="313"/>
      <c r="FPZ60" s="312"/>
      <c r="FQA60" s="313"/>
      <c r="FQB60" s="313"/>
      <c r="FQC60" s="313"/>
      <c r="FQD60" s="19"/>
      <c r="FQE60" s="20"/>
      <c r="FQF60" s="20"/>
      <c r="FQG60" s="20"/>
      <c r="FQH60" s="20"/>
      <c r="FQI60" s="20"/>
      <c r="FQJ60" s="20"/>
      <c r="FQK60" s="20"/>
      <c r="FQL60" s="311"/>
      <c r="FQM60" s="312"/>
      <c r="FQN60" s="312"/>
      <c r="FQO60" s="313"/>
      <c r="FQP60" s="312"/>
      <c r="FQQ60" s="313"/>
      <c r="FQR60" s="313"/>
      <c r="FQS60" s="313"/>
      <c r="FQT60" s="19"/>
      <c r="FQU60" s="20"/>
      <c r="FQV60" s="20"/>
      <c r="FQW60" s="20"/>
      <c r="FQX60" s="20"/>
      <c r="FQY60" s="20"/>
      <c r="FQZ60" s="20"/>
      <c r="FRA60" s="20"/>
      <c r="FRB60" s="311"/>
      <c r="FRC60" s="312"/>
      <c r="FRD60" s="312"/>
      <c r="FRE60" s="313"/>
      <c r="FRF60" s="312"/>
      <c r="FRG60" s="313"/>
      <c r="FRH60" s="313"/>
      <c r="FRI60" s="313"/>
      <c r="FRJ60" s="19"/>
      <c r="FRK60" s="20"/>
      <c r="FRL60" s="20"/>
      <c r="FRM60" s="20"/>
      <c r="FRN60" s="20"/>
      <c r="FRO60" s="20"/>
      <c r="FRP60" s="20"/>
      <c r="FRQ60" s="20"/>
      <c r="FRR60" s="311"/>
      <c r="FRS60" s="312"/>
      <c r="FRT60" s="312"/>
      <c r="FRU60" s="313"/>
      <c r="FRV60" s="312"/>
      <c r="FRW60" s="313"/>
      <c r="FRX60" s="313"/>
      <c r="FRY60" s="313"/>
      <c r="FRZ60" s="19"/>
      <c r="FSA60" s="20"/>
      <c r="FSB60" s="20"/>
      <c r="FSC60" s="20"/>
      <c r="FSD60" s="20"/>
      <c r="FSE60" s="20"/>
      <c r="FSF60" s="20"/>
      <c r="FSG60" s="20"/>
      <c r="FSH60" s="311"/>
      <c r="FSI60" s="312"/>
      <c r="FSJ60" s="312"/>
      <c r="FSK60" s="313"/>
      <c r="FSL60" s="312"/>
      <c r="FSM60" s="313"/>
      <c r="FSN60" s="313"/>
      <c r="FSO60" s="313"/>
      <c r="FSP60" s="19"/>
      <c r="FSQ60" s="20"/>
      <c r="FSR60" s="20"/>
      <c r="FSS60" s="20"/>
      <c r="FST60" s="20"/>
      <c r="FSU60" s="20"/>
      <c r="FSV60" s="20"/>
      <c r="FSW60" s="20"/>
      <c r="FSX60" s="311"/>
      <c r="FSY60" s="312"/>
      <c r="FSZ60" s="312"/>
      <c r="FTA60" s="313"/>
      <c r="FTB60" s="312"/>
      <c r="FTC60" s="313"/>
      <c r="FTD60" s="313"/>
      <c r="FTE60" s="313"/>
      <c r="FTF60" s="19"/>
      <c r="FTG60" s="20"/>
      <c r="FTH60" s="20"/>
      <c r="FTI60" s="20"/>
      <c r="FTJ60" s="20"/>
      <c r="FTK60" s="20"/>
      <c r="FTL60" s="20"/>
      <c r="FTM60" s="20"/>
      <c r="FTN60" s="311"/>
      <c r="FTO60" s="312"/>
      <c r="FTP60" s="312"/>
      <c r="FTQ60" s="313"/>
      <c r="FTR60" s="312"/>
      <c r="FTS60" s="313"/>
      <c r="FTT60" s="313"/>
      <c r="FTU60" s="313"/>
      <c r="FTV60" s="19"/>
      <c r="FTW60" s="20"/>
      <c r="FTX60" s="20"/>
      <c r="FTY60" s="20"/>
      <c r="FTZ60" s="20"/>
      <c r="FUA60" s="20"/>
      <c r="FUB60" s="20"/>
      <c r="FUC60" s="20"/>
      <c r="FUD60" s="311"/>
      <c r="FUE60" s="312"/>
      <c r="FUF60" s="312"/>
      <c r="FUG60" s="313"/>
      <c r="FUH60" s="312"/>
      <c r="FUI60" s="313"/>
      <c r="FUJ60" s="313"/>
      <c r="FUK60" s="313"/>
      <c r="FUL60" s="19"/>
      <c r="FUM60" s="20"/>
      <c r="FUN60" s="20"/>
      <c r="FUO60" s="20"/>
      <c r="FUP60" s="20"/>
      <c r="FUQ60" s="20"/>
      <c r="FUR60" s="20"/>
      <c r="FUS60" s="20"/>
      <c r="FUT60" s="311"/>
      <c r="FUU60" s="312"/>
      <c r="FUV60" s="312"/>
      <c r="FUW60" s="313"/>
      <c r="FUX60" s="312"/>
      <c r="FUY60" s="313"/>
      <c r="FUZ60" s="313"/>
      <c r="FVA60" s="313"/>
      <c r="FVB60" s="19"/>
      <c r="FVC60" s="20"/>
      <c r="FVD60" s="20"/>
      <c r="FVE60" s="20"/>
      <c r="FVF60" s="20"/>
      <c r="FVG60" s="20"/>
      <c r="FVH60" s="20"/>
      <c r="FVI60" s="20"/>
      <c r="FVJ60" s="311"/>
      <c r="FVK60" s="312"/>
      <c r="FVL60" s="312"/>
      <c r="FVM60" s="313"/>
      <c r="FVN60" s="312"/>
      <c r="FVO60" s="313"/>
      <c r="FVP60" s="313"/>
      <c r="FVQ60" s="313"/>
      <c r="FVR60" s="19"/>
      <c r="FVS60" s="20"/>
      <c r="FVT60" s="20"/>
      <c r="FVU60" s="20"/>
      <c r="FVV60" s="20"/>
      <c r="FVW60" s="20"/>
      <c r="FVX60" s="20"/>
      <c r="FVY60" s="20"/>
      <c r="FVZ60" s="311"/>
      <c r="FWA60" s="312"/>
      <c r="FWB60" s="312"/>
      <c r="FWC60" s="313"/>
      <c r="FWD60" s="312"/>
      <c r="FWE60" s="313"/>
      <c r="FWF60" s="313"/>
      <c r="FWG60" s="313"/>
      <c r="FWH60" s="19"/>
      <c r="FWI60" s="20"/>
      <c r="FWJ60" s="20"/>
      <c r="FWK60" s="20"/>
      <c r="FWL60" s="20"/>
      <c r="FWM60" s="20"/>
      <c r="FWN60" s="20"/>
      <c r="FWO60" s="20"/>
      <c r="FWP60" s="311"/>
      <c r="FWQ60" s="312"/>
      <c r="FWR60" s="312"/>
      <c r="FWS60" s="313"/>
      <c r="FWT60" s="312"/>
      <c r="FWU60" s="313"/>
      <c r="FWV60" s="313"/>
      <c r="FWW60" s="313"/>
      <c r="FWX60" s="19"/>
      <c r="FWY60" s="20"/>
      <c r="FWZ60" s="20"/>
      <c r="FXA60" s="20"/>
      <c r="FXB60" s="20"/>
      <c r="FXC60" s="20"/>
      <c r="FXD60" s="20"/>
      <c r="FXE60" s="20"/>
      <c r="FXF60" s="311"/>
      <c r="FXG60" s="312"/>
      <c r="FXH60" s="312"/>
      <c r="FXI60" s="313"/>
      <c r="FXJ60" s="312"/>
      <c r="FXK60" s="313"/>
      <c r="FXL60" s="313"/>
      <c r="FXM60" s="313"/>
      <c r="FXN60" s="19"/>
      <c r="FXO60" s="20"/>
      <c r="FXP60" s="20"/>
      <c r="FXQ60" s="20"/>
      <c r="FXR60" s="20"/>
      <c r="FXS60" s="20"/>
      <c r="FXT60" s="20"/>
      <c r="FXU60" s="20"/>
      <c r="FXV60" s="311"/>
      <c r="FXW60" s="312"/>
      <c r="FXX60" s="312"/>
      <c r="FXY60" s="313"/>
      <c r="FXZ60" s="312"/>
      <c r="FYA60" s="313"/>
      <c r="FYB60" s="313"/>
      <c r="FYC60" s="313"/>
      <c r="FYD60" s="19"/>
      <c r="FYE60" s="20"/>
      <c r="FYF60" s="20"/>
      <c r="FYG60" s="20"/>
      <c r="FYH60" s="20"/>
      <c r="FYI60" s="20"/>
      <c r="FYJ60" s="20"/>
      <c r="FYK60" s="20"/>
      <c r="FYL60" s="311"/>
      <c r="FYM60" s="312"/>
      <c r="FYN60" s="312"/>
      <c r="FYO60" s="313"/>
      <c r="FYP60" s="312"/>
      <c r="FYQ60" s="313"/>
      <c r="FYR60" s="313"/>
      <c r="FYS60" s="313"/>
      <c r="FYT60" s="19"/>
      <c r="FYU60" s="20"/>
      <c r="FYV60" s="20"/>
      <c r="FYW60" s="20"/>
      <c r="FYX60" s="20"/>
      <c r="FYY60" s="20"/>
      <c r="FYZ60" s="20"/>
      <c r="FZA60" s="20"/>
      <c r="FZB60" s="311"/>
      <c r="FZC60" s="312"/>
      <c r="FZD60" s="312"/>
      <c r="FZE60" s="313"/>
      <c r="FZF60" s="312"/>
      <c r="FZG60" s="313"/>
      <c r="FZH60" s="313"/>
      <c r="FZI60" s="313"/>
      <c r="FZJ60" s="19"/>
      <c r="FZK60" s="20"/>
      <c r="FZL60" s="20"/>
      <c r="FZM60" s="20"/>
      <c r="FZN60" s="20"/>
      <c r="FZO60" s="20"/>
      <c r="FZP60" s="20"/>
      <c r="FZQ60" s="20"/>
      <c r="FZR60" s="311"/>
      <c r="FZS60" s="312"/>
      <c r="FZT60" s="312"/>
      <c r="FZU60" s="313"/>
      <c r="FZV60" s="312"/>
      <c r="FZW60" s="313"/>
      <c r="FZX60" s="313"/>
      <c r="FZY60" s="313"/>
      <c r="FZZ60" s="19"/>
      <c r="GAA60" s="20"/>
      <c r="GAB60" s="20"/>
      <c r="GAC60" s="20"/>
      <c r="GAD60" s="20"/>
      <c r="GAE60" s="20"/>
      <c r="GAF60" s="20"/>
      <c r="GAG60" s="20"/>
      <c r="GAH60" s="311"/>
      <c r="GAI60" s="312"/>
      <c r="GAJ60" s="312"/>
      <c r="GAK60" s="313"/>
      <c r="GAL60" s="312"/>
      <c r="GAM60" s="313"/>
      <c r="GAN60" s="313"/>
      <c r="GAO60" s="313"/>
      <c r="GAP60" s="19"/>
      <c r="GAQ60" s="20"/>
      <c r="GAR60" s="20"/>
      <c r="GAS60" s="20"/>
      <c r="GAT60" s="20"/>
      <c r="GAU60" s="20"/>
      <c r="GAV60" s="20"/>
      <c r="GAW60" s="20"/>
      <c r="GAX60" s="311"/>
      <c r="GAY60" s="312"/>
      <c r="GAZ60" s="312"/>
      <c r="GBA60" s="313"/>
      <c r="GBB60" s="312"/>
      <c r="GBC60" s="313"/>
      <c r="GBD60" s="313"/>
      <c r="GBE60" s="313"/>
      <c r="GBF60" s="19"/>
      <c r="GBG60" s="20"/>
      <c r="GBH60" s="20"/>
      <c r="GBI60" s="20"/>
      <c r="GBJ60" s="20"/>
      <c r="GBK60" s="20"/>
      <c r="GBL60" s="20"/>
      <c r="GBM60" s="20"/>
      <c r="GBN60" s="311"/>
      <c r="GBO60" s="312"/>
      <c r="GBP60" s="312"/>
      <c r="GBQ60" s="313"/>
      <c r="GBR60" s="312"/>
      <c r="GBS60" s="313"/>
      <c r="GBT60" s="313"/>
      <c r="GBU60" s="313"/>
      <c r="GBV60" s="19"/>
      <c r="GBW60" s="20"/>
      <c r="GBX60" s="20"/>
      <c r="GBY60" s="20"/>
      <c r="GBZ60" s="20"/>
      <c r="GCA60" s="20"/>
      <c r="GCB60" s="20"/>
      <c r="GCC60" s="20"/>
      <c r="GCD60" s="311"/>
      <c r="GCE60" s="312"/>
      <c r="GCF60" s="312"/>
      <c r="GCG60" s="313"/>
      <c r="GCH60" s="312"/>
      <c r="GCI60" s="313"/>
      <c r="GCJ60" s="313"/>
      <c r="GCK60" s="313"/>
      <c r="GCL60" s="19"/>
      <c r="GCM60" s="20"/>
      <c r="GCN60" s="20"/>
      <c r="GCO60" s="20"/>
      <c r="GCP60" s="20"/>
      <c r="GCQ60" s="20"/>
      <c r="GCR60" s="20"/>
      <c r="GCS60" s="20"/>
      <c r="GCT60" s="311"/>
      <c r="GCU60" s="312"/>
      <c r="GCV60" s="312"/>
      <c r="GCW60" s="313"/>
      <c r="GCX60" s="312"/>
      <c r="GCY60" s="313"/>
      <c r="GCZ60" s="313"/>
      <c r="GDA60" s="313"/>
      <c r="GDB60" s="19"/>
      <c r="GDC60" s="20"/>
      <c r="GDD60" s="20"/>
      <c r="GDE60" s="20"/>
      <c r="GDF60" s="20"/>
      <c r="GDG60" s="20"/>
      <c r="GDH60" s="20"/>
      <c r="GDI60" s="20"/>
      <c r="GDJ60" s="311"/>
      <c r="GDK60" s="312"/>
      <c r="GDL60" s="312"/>
      <c r="GDM60" s="313"/>
      <c r="GDN60" s="312"/>
      <c r="GDO60" s="313"/>
      <c r="GDP60" s="313"/>
      <c r="GDQ60" s="313"/>
      <c r="GDR60" s="19"/>
      <c r="GDS60" s="20"/>
      <c r="GDT60" s="20"/>
      <c r="GDU60" s="20"/>
      <c r="GDV60" s="20"/>
      <c r="GDW60" s="20"/>
      <c r="GDX60" s="20"/>
      <c r="GDY60" s="20"/>
      <c r="GDZ60" s="311"/>
      <c r="GEA60" s="312"/>
      <c r="GEB60" s="312"/>
      <c r="GEC60" s="313"/>
      <c r="GED60" s="312"/>
      <c r="GEE60" s="313"/>
      <c r="GEF60" s="313"/>
      <c r="GEG60" s="313"/>
      <c r="GEH60" s="19"/>
      <c r="GEI60" s="20"/>
      <c r="GEJ60" s="20"/>
      <c r="GEK60" s="20"/>
      <c r="GEL60" s="20"/>
      <c r="GEM60" s="20"/>
      <c r="GEN60" s="20"/>
      <c r="GEO60" s="20"/>
      <c r="GEP60" s="311"/>
      <c r="GEQ60" s="312"/>
      <c r="GER60" s="312"/>
      <c r="GES60" s="313"/>
      <c r="GET60" s="312"/>
      <c r="GEU60" s="313"/>
      <c r="GEV60" s="313"/>
      <c r="GEW60" s="313"/>
      <c r="GEX60" s="19"/>
      <c r="GEY60" s="20"/>
      <c r="GEZ60" s="20"/>
      <c r="GFA60" s="20"/>
      <c r="GFB60" s="20"/>
      <c r="GFC60" s="20"/>
      <c r="GFD60" s="20"/>
      <c r="GFE60" s="20"/>
      <c r="GFF60" s="311"/>
      <c r="GFG60" s="312"/>
      <c r="GFH60" s="312"/>
      <c r="GFI60" s="313"/>
      <c r="GFJ60" s="312"/>
      <c r="GFK60" s="313"/>
      <c r="GFL60" s="313"/>
      <c r="GFM60" s="313"/>
      <c r="GFN60" s="19"/>
      <c r="GFO60" s="20"/>
      <c r="GFP60" s="20"/>
      <c r="GFQ60" s="20"/>
      <c r="GFR60" s="20"/>
      <c r="GFS60" s="20"/>
      <c r="GFT60" s="20"/>
      <c r="GFU60" s="20"/>
      <c r="GFV60" s="311"/>
      <c r="GFW60" s="312"/>
      <c r="GFX60" s="312"/>
      <c r="GFY60" s="313"/>
      <c r="GFZ60" s="312"/>
      <c r="GGA60" s="313"/>
      <c r="GGB60" s="313"/>
      <c r="GGC60" s="313"/>
      <c r="GGD60" s="19"/>
      <c r="GGE60" s="20"/>
      <c r="GGF60" s="20"/>
      <c r="GGG60" s="20"/>
      <c r="GGH60" s="20"/>
      <c r="GGI60" s="20"/>
      <c r="GGJ60" s="20"/>
      <c r="GGK60" s="20"/>
      <c r="GGL60" s="311"/>
      <c r="GGM60" s="312"/>
      <c r="GGN60" s="312"/>
      <c r="GGO60" s="313"/>
      <c r="GGP60" s="312"/>
      <c r="GGQ60" s="313"/>
      <c r="GGR60" s="313"/>
      <c r="GGS60" s="313"/>
      <c r="GGT60" s="19"/>
      <c r="GGU60" s="20"/>
      <c r="GGV60" s="20"/>
      <c r="GGW60" s="20"/>
      <c r="GGX60" s="20"/>
      <c r="GGY60" s="20"/>
      <c r="GGZ60" s="20"/>
      <c r="GHA60" s="20"/>
      <c r="GHB60" s="311"/>
      <c r="GHC60" s="312"/>
      <c r="GHD60" s="312"/>
      <c r="GHE60" s="313"/>
      <c r="GHF60" s="312"/>
      <c r="GHG60" s="313"/>
      <c r="GHH60" s="313"/>
      <c r="GHI60" s="313"/>
      <c r="GHJ60" s="19"/>
      <c r="GHK60" s="20"/>
      <c r="GHL60" s="20"/>
      <c r="GHM60" s="20"/>
      <c r="GHN60" s="20"/>
      <c r="GHO60" s="20"/>
      <c r="GHP60" s="20"/>
      <c r="GHQ60" s="20"/>
      <c r="GHR60" s="311"/>
      <c r="GHS60" s="312"/>
      <c r="GHT60" s="312"/>
      <c r="GHU60" s="313"/>
      <c r="GHV60" s="312"/>
      <c r="GHW60" s="313"/>
      <c r="GHX60" s="313"/>
      <c r="GHY60" s="313"/>
      <c r="GHZ60" s="19"/>
      <c r="GIA60" s="20"/>
      <c r="GIB60" s="20"/>
      <c r="GIC60" s="20"/>
      <c r="GID60" s="20"/>
      <c r="GIE60" s="20"/>
      <c r="GIF60" s="20"/>
      <c r="GIG60" s="20"/>
      <c r="GIH60" s="311"/>
      <c r="GII60" s="312"/>
      <c r="GIJ60" s="312"/>
      <c r="GIK60" s="313"/>
      <c r="GIL60" s="312"/>
      <c r="GIM60" s="313"/>
      <c r="GIN60" s="313"/>
      <c r="GIO60" s="313"/>
      <c r="GIP60" s="19"/>
      <c r="GIQ60" s="20"/>
      <c r="GIR60" s="20"/>
      <c r="GIS60" s="20"/>
      <c r="GIT60" s="20"/>
      <c r="GIU60" s="20"/>
      <c r="GIV60" s="20"/>
      <c r="GIW60" s="20"/>
      <c r="GIX60" s="311"/>
      <c r="GIY60" s="312"/>
      <c r="GIZ60" s="312"/>
      <c r="GJA60" s="313"/>
      <c r="GJB60" s="312"/>
      <c r="GJC60" s="313"/>
      <c r="GJD60" s="313"/>
      <c r="GJE60" s="313"/>
      <c r="GJF60" s="19"/>
      <c r="GJG60" s="20"/>
      <c r="GJH60" s="20"/>
      <c r="GJI60" s="20"/>
      <c r="GJJ60" s="20"/>
      <c r="GJK60" s="20"/>
      <c r="GJL60" s="20"/>
      <c r="GJM60" s="20"/>
      <c r="GJN60" s="311"/>
      <c r="GJO60" s="312"/>
      <c r="GJP60" s="312"/>
      <c r="GJQ60" s="313"/>
      <c r="GJR60" s="312"/>
      <c r="GJS60" s="313"/>
      <c r="GJT60" s="313"/>
      <c r="GJU60" s="313"/>
      <c r="GJV60" s="19"/>
      <c r="GJW60" s="20"/>
      <c r="GJX60" s="20"/>
      <c r="GJY60" s="20"/>
      <c r="GJZ60" s="20"/>
      <c r="GKA60" s="20"/>
      <c r="GKB60" s="20"/>
      <c r="GKC60" s="20"/>
      <c r="GKD60" s="311"/>
      <c r="GKE60" s="312"/>
      <c r="GKF60" s="312"/>
      <c r="GKG60" s="313"/>
      <c r="GKH60" s="312"/>
      <c r="GKI60" s="313"/>
      <c r="GKJ60" s="313"/>
      <c r="GKK60" s="313"/>
      <c r="GKL60" s="19"/>
      <c r="GKM60" s="20"/>
      <c r="GKN60" s="20"/>
      <c r="GKO60" s="20"/>
      <c r="GKP60" s="20"/>
      <c r="GKQ60" s="20"/>
      <c r="GKR60" s="20"/>
      <c r="GKS60" s="20"/>
      <c r="GKT60" s="311"/>
      <c r="GKU60" s="312"/>
      <c r="GKV60" s="312"/>
      <c r="GKW60" s="313"/>
      <c r="GKX60" s="312"/>
      <c r="GKY60" s="313"/>
      <c r="GKZ60" s="313"/>
      <c r="GLA60" s="313"/>
      <c r="GLB60" s="19"/>
      <c r="GLC60" s="20"/>
      <c r="GLD60" s="20"/>
      <c r="GLE60" s="20"/>
      <c r="GLF60" s="20"/>
      <c r="GLG60" s="20"/>
      <c r="GLH60" s="20"/>
      <c r="GLI60" s="20"/>
      <c r="GLJ60" s="311"/>
      <c r="GLK60" s="312"/>
      <c r="GLL60" s="312"/>
      <c r="GLM60" s="313"/>
      <c r="GLN60" s="312"/>
      <c r="GLO60" s="313"/>
      <c r="GLP60" s="313"/>
      <c r="GLQ60" s="313"/>
      <c r="GLR60" s="19"/>
      <c r="GLS60" s="20"/>
      <c r="GLT60" s="20"/>
      <c r="GLU60" s="20"/>
      <c r="GLV60" s="20"/>
      <c r="GLW60" s="20"/>
      <c r="GLX60" s="20"/>
      <c r="GLY60" s="20"/>
      <c r="GLZ60" s="311"/>
      <c r="GMA60" s="312"/>
      <c r="GMB60" s="312"/>
      <c r="GMC60" s="313"/>
      <c r="GMD60" s="312"/>
      <c r="GME60" s="313"/>
      <c r="GMF60" s="313"/>
      <c r="GMG60" s="313"/>
      <c r="GMH60" s="19"/>
      <c r="GMI60" s="20"/>
      <c r="GMJ60" s="20"/>
      <c r="GMK60" s="20"/>
      <c r="GML60" s="20"/>
      <c r="GMM60" s="20"/>
      <c r="GMN60" s="20"/>
      <c r="GMO60" s="20"/>
      <c r="GMP60" s="311"/>
      <c r="GMQ60" s="312"/>
      <c r="GMR60" s="312"/>
      <c r="GMS60" s="313"/>
      <c r="GMT60" s="312"/>
      <c r="GMU60" s="313"/>
      <c r="GMV60" s="313"/>
      <c r="GMW60" s="313"/>
      <c r="GMX60" s="19"/>
      <c r="GMY60" s="20"/>
      <c r="GMZ60" s="20"/>
      <c r="GNA60" s="20"/>
      <c r="GNB60" s="20"/>
      <c r="GNC60" s="20"/>
      <c r="GND60" s="20"/>
      <c r="GNE60" s="20"/>
      <c r="GNF60" s="311"/>
      <c r="GNG60" s="312"/>
      <c r="GNH60" s="312"/>
      <c r="GNI60" s="313"/>
      <c r="GNJ60" s="312"/>
      <c r="GNK60" s="313"/>
      <c r="GNL60" s="313"/>
      <c r="GNM60" s="313"/>
      <c r="GNN60" s="19"/>
      <c r="GNO60" s="20"/>
      <c r="GNP60" s="20"/>
      <c r="GNQ60" s="20"/>
      <c r="GNR60" s="20"/>
      <c r="GNS60" s="20"/>
      <c r="GNT60" s="20"/>
      <c r="GNU60" s="20"/>
      <c r="GNV60" s="311"/>
      <c r="GNW60" s="312"/>
      <c r="GNX60" s="312"/>
      <c r="GNY60" s="313"/>
      <c r="GNZ60" s="312"/>
      <c r="GOA60" s="313"/>
      <c r="GOB60" s="313"/>
      <c r="GOC60" s="313"/>
      <c r="GOD60" s="19"/>
      <c r="GOE60" s="20"/>
      <c r="GOF60" s="20"/>
      <c r="GOG60" s="20"/>
      <c r="GOH60" s="20"/>
      <c r="GOI60" s="20"/>
      <c r="GOJ60" s="20"/>
      <c r="GOK60" s="20"/>
      <c r="GOL60" s="311"/>
      <c r="GOM60" s="312"/>
      <c r="GON60" s="312"/>
      <c r="GOO60" s="313"/>
      <c r="GOP60" s="312"/>
      <c r="GOQ60" s="313"/>
      <c r="GOR60" s="313"/>
      <c r="GOS60" s="313"/>
      <c r="GOT60" s="19"/>
      <c r="GOU60" s="20"/>
      <c r="GOV60" s="20"/>
      <c r="GOW60" s="20"/>
      <c r="GOX60" s="20"/>
      <c r="GOY60" s="20"/>
      <c r="GOZ60" s="20"/>
      <c r="GPA60" s="20"/>
      <c r="GPB60" s="311"/>
      <c r="GPC60" s="312"/>
      <c r="GPD60" s="312"/>
      <c r="GPE60" s="313"/>
      <c r="GPF60" s="312"/>
      <c r="GPG60" s="313"/>
      <c r="GPH60" s="313"/>
      <c r="GPI60" s="313"/>
      <c r="GPJ60" s="19"/>
      <c r="GPK60" s="20"/>
      <c r="GPL60" s="20"/>
      <c r="GPM60" s="20"/>
      <c r="GPN60" s="20"/>
      <c r="GPO60" s="20"/>
      <c r="GPP60" s="20"/>
      <c r="GPQ60" s="20"/>
      <c r="GPR60" s="311"/>
      <c r="GPS60" s="312"/>
      <c r="GPT60" s="312"/>
      <c r="GPU60" s="313"/>
      <c r="GPV60" s="312"/>
      <c r="GPW60" s="313"/>
      <c r="GPX60" s="313"/>
      <c r="GPY60" s="313"/>
      <c r="GPZ60" s="19"/>
      <c r="GQA60" s="20"/>
      <c r="GQB60" s="20"/>
      <c r="GQC60" s="20"/>
      <c r="GQD60" s="20"/>
      <c r="GQE60" s="20"/>
      <c r="GQF60" s="20"/>
      <c r="GQG60" s="20"/>
      <c r="GQH60" s="311"/>
      <c r="GQI60" s="312"/>
      <c r="GQJ60" s="312"/>
      <c r="GQK60" s="313"/>
      <c r="GQL60" s="312"/>
      <c r="GQM60" s="313"/>
      <c r="GQN60" s="313"/>
      <c r="GQO60" s="313"/>
      <c r="GQP60" s="19"/>
      <c r="GQQ60" s="20"/>
      <c r="GQR60" s="20"/>
      <c r="GQS60" s="20"/>
      <c r="GQT60" s="20"/>
      <c r="GQU60" s="20"/>
      <c r="GQV60" s="20"/>
      <c r="GQW60" s="20"/>
      <c r="GQX60" s="311"/>
      <c r="GQY60" s="312"/>
      <c r="GQZ60" s="312"/>
      <c r="GRA60" s="313"/>
      <c r="GRB60" s="312"/>
      <c r="GRC60" s="313"/>
      <c r="GRD60" s="313"/>
      <c r="GRE60" s="313"/>
      <c r="GRF60" s="19"/>
      <c r="GRG60" s="20"/>
      <c r="GRH60" s="20"/>
      <c r="GRI60" s="20"/>
      <c r="GRJ60" s="20"/>
      <c r="GRK60" s="20"/>
      <c r="GRL60" s="20"/>
      <c r="GRM60" s="20"/>
      <c r="GRN60" s="311"/>
      <c r="GRO60" s="312"/>
      <c r="GRP60" s="312"/>
      <c r="GRQ60" s="313"/>
      <c r="GRR60" s="312"/>
      <c r="GRS60" s="313"/>
      <c r="GRT60" s="313"/>
      <c r="GRU60" s="313"/>
      <c r="GRV60" s="19"/>
      <c r="GRW60" s="20"/>
      <c r="GRX60" s="20"/>
      <c r="GRY60" s="20"/>
      <c r="GRZ60" s="20"/>
      <c r="GSA60" s="20"/>
      <c r="GSB60" s="20"/>
      <c r="GSC60" s="20"/>
      <c r="GSD60" s="311"/>
      <c r="GSE60" s="312"/>
      <c r="GSF60" s="312"/>
      <c r="GSG60" s="313"/>
      <c r="GSH60" s="312"/>
      <c r="GSI60" s="313"/>
      <c r="GSJ60" s="313"/>
      <c r="GSK60" s="313"/>
      <c r="GSL60" s="19"/>
      <c r="GSM60" s="20"/>
      <c r="GSN60" s="20"/>
      <c r="GSO60" s="20"/>
      <c r="GSP60" s="20"/>
      <c r="GSQ60" s="20"/>
      <c r="GSR60" s="20"/>
      <c r="GSS60" s="20"/>
      <c r="GST60" s="311"/>
      <c r="GSU60" s="312"/>
      <c r="GSV60" s="312"/>
      <c r="GSW60" s="313"/>
      <c r="GSX60" s="312"/>
      <c r="GSY60" s="313"/>
      <c r="GSZ60" s="313"/>
      <c r="GTA60" s="313"/>
      <c r="GTB60" s="19"/>
      <c r="GTC60" s="20"/>
      <c r="GTD60" s="20"/>
      <c r="GTE60" s="20"/>
      <c r="GTF60" s="20"/>
      <c r="GTG60" s="20"/>
      <c r="GTH60" s="20"/>
      <c r="GTI60" s="20"/>
      <c r="GTJ60" s="311"/>
      <c r="GTK60" s="312"/>
      <c r="GTL60" s="312"/>
      <c r="GTM60" s="313"/>
      <c r="GTN60" s="312"/>
      <c r="GTO60" s="313"/>
      <c r="GTP60" s="313"/>
      <c r="GTQ60" s="313"/>
      <c r="GTR60" s="19"/>
      <c r="GTS60" s="20"/>
      <c r="GTT60" s="20"/>
      <c r="GTU60" s="20"/>
      <c r="GTV60" s="20"/>
      <c r="GTW60" s="20"/>
      <c r="GTX60" s="20"/>
      <c r="GTY60" s="20"/>
      <c r="GTZ60" s="311"/>
      <c r="GUA60" s="312"/>
      <c r="GUB60" s="312"/>
      <c r="GUC60" s="313"/>
      <c r="GUD60" s="312"/>
      <c r="GUE60" s="313"/>
      <c r="GUF60" s="313"/>
      <c r="GUG60" s="313"/>
      <c r="GUH60" s="19"/>
      <c r="GUI60" s="20"/>
      <c r="GUJ60" s="20"/>
      <c r="GUK60" s="20"/>
      <c r="GUL60" s="20"/>
      <c r="GUM60" s="20"/>
      <c r="GUN60" s="20"/>
      <c r="GUO60" s="20"/>
      <c r="GUP60" s="311"/>
      <c r="GUQ60" s="312"/>
      <c r="GUR60" s="312"/>
      <c r="GUS60" s="313"/>
      <c r="GUT60" s="312"/>
      <c r="GUU60" s="313"/>
      <c r="GUV60" s="313"/>
      <c r="GUW60" s="313"/>
      <c r="GUX60" s="19"/>
      <c r="GUY60" s="20"/>
      <c r="GUZ60" s="20"/>
      <c r="GVA60" s="20"/>
      <c r="GVB60" s="20"/>
      <c r="GVC60" s="20"/>
      <c r="GVD60" s="20"/>
      <c r="GVE60" s="20"/>
      <c r="GVF60" s="311"/>
      <c r="GVG60" s="312"/>
      <c r="GVH60" s="312"/>
      <c r="GVI60" s="313"/>
      <c r="GVJ60" s="312"/>
      <c r="GVK60" s="313"/>
      <c r="GVL60" s="313"/>
      <c r="GVM60" s="313"/>
      <c r="GVN60" s="19"/>
      <c r="GVO60" s="20"/>
      <c r="GVP60" s="20"/>
      <c r="GVQ60" s="20"/>
      <c r="GVR60" s="20"/>
      <c r="GVS60" s="20"/>
      <c r="GVT60" s="20"/>
      <c r="GVU60" s="20"/>
      <c r="GVV60" s="311"/>
      <c r="GVW60" s="312"/>
      <c r="GVX60" s="312"/>
      <c r="GVY60" s="313"/>
      <c r="GVZ60" s="312"/>
      <c r="GWA60" s="313"/>
      <c r="GWB60" s="313"/>
      <c r="GWC60" s="313"/>
      <c r="GWD60" s="19"/>
      <c r="GWE60" s="20"/>
      <c r="GWF60" s="20"/>
      <c r="GWG60" s="20"/>
      <c r="GWH60" s="20"/>
      <c r="GWI60" s="20"/>
      <c r="GWJ60" s="20"/>
      <c r="GWK60" s="20"/>
      <c r="GWL60" s="311"/>
      <c r="GWM60" s="312"/>
      <c r="GWN60" s="312"/>
      <c r="GWO60" s="313"/>
      <c r="GWP60" s="312"/>
      <c r="GWQ60" s="313"/>
      <c r="GWR60" s="313"/>
      <c r="GWS60" s="313"/>
      <c r="GWT60" s="19"/>
      <c r="GWU60" s="20"/>
      <c r="GWV60" s="20"/>
      <c r="GWW60" s="20"/>
      <c r="GWX60" s="20"/>
      <c r="GWY60" s="20"/>
      <c r="GWZ60" s="20"/>
      <c r="GXA60" s="20"/>
      <c r="GXB60" s="311"/>
      <c r="GXC60" s="312"/>
      <c r="GXD60" s="312"/>
      <c r="GXE60" s="313"/>
      <c r="GXF60" s="312"/>
      <c r="GXG60" s="313"/>
      <c r="GXH60" s="313"/>
      <c r="GXI60" s="313"/>
      <c r="GXJ60" s="19"/>
      <c r="GXK60" s="20"/>
      <c r="GXL60" s="20"/>
      <c r="GXM60" s="20"/>
      <c r="GXN60" s="20"/>
      <c r="GXO60" s="20"/>
      <c r="GXP60" s="20"/>
      <c r="GXQ60" s="20"/>
      <c r="GXR60" s="311"/>
      <c r="GXS60" s="312"/>
      <c r="GXT60" s="312"/>
      <c r="GXU60" s="313"/>
      <c r="GXV60" s="312"/>
      <c r="GXW60" s="313"/>
      <c r="GXX60" s="313"/>
      <c r="GXY60" s="313"/>
      <c r="GXZ60" s="19"/>
      <c r="GYA60" s="20"/>
      <c r="GYB60" s="20"/>
      <c r="GYC60" s="20"/>
      <c r="GYD60" s="20"/>
      <c r="GYE60" s="20"/>
      <c r="GYF60" s="20"/>
      <c r="GYG60" s="20"/>
      <c r="GYH60" s="311"/>
      <c r="GYI60" s="312"/>
      <c r="GYJ60" s="312"/>
      <c r="GYK60" s="313"/>
      <c r="GYL60" s="312"/>
      <c r="GYM60" s="313"/>
      <c r="GYN60" s="313"/>
      <c r="GYO60" s="313"/>
      <c r="GYP60" s="19"/>
      <c r="GYQ60" s="20"/>
      <c r="GYR60" s="20"/>
      <c r="GYS60" s="20"/>
      <c r="GYT60" s="20"/>
      <c r="GYU60" s="20"/>
      <c r="GYV60" s="20"/>
      <c r="GYW60" s="20"/>
      <c r="GYX60" s="311"/>
      <c r="GYY60" s="312"/>
      <c r="GYZ60" s="312"/>
      <c r="GZA60" s="313"/>
      <c r="GZB60" s="312"/>
      <c r="GZC60" s="313"/>
      <c r="GZD60" s="313"/>
      <c r="GZE60" s="313"/>
      <c r="GZF60" s="19"/>
      <c r="GZG60" s="20"/>
      <c r="GZH60" s="20"/>
      <c r="GZI60" s="20"/>
      <c r="GZJ60" s="20"/>
      <c r="GZK60" s="20"/>
      <c r="GZL60" s="20"/>
      <c r="GZM60" s="20"/>
      <c r="GZN60" s="311"/>
      <c r="GZO60" s="312"/>
      <c r="GZP60" s="312"/>
      <c r="GZQ60" s="313"/>
      <c r="GZR60" s="312"/>
      <c r="GZS60" s="313"/>
      <c r="GZT60" s="313"/>
      <c r="GZU60" s="313"/>
      <c r="GZV60" s="19"/>
      <c r="GZW60" s="20"/>
      <c r="GZX60" s="20"/>
      <c r="GZY60" s="20"/>
      <c r="GZZ60" s="20"/>
      <c r="HAA60" s="20"/>
      <c r="HAB60" s="20"/>
      <c r="HAC60" s="20"/>
      <c r="HAD60" s="311"/>
      <c r="HAE60" s="312"/>
      <c r="HAF60" s="312"/>
      <c r="HAG60" s="313"/>
      <c r="HAH60" s="312"/>
      <c r="HAI60" s="313"/>
      <c r="HAJ60" s="313"/>
      <c r="HAK60" s="313"/>
      <c r="HAL60" s="19"/>
      <c r="HAM60" s="20"/>
      <c r="HAN60" s="20"/>
      <c r="HAO60" s="20"/>
      <c r="HAP60" s="20"/>
      <c r="HAQ60" s="20"/>
      <c r="HAR60" s="20"/>
      <c r="HAS60" s="20"/>
      <c r="HAT60" s="311"/>
      <c r="HAU60" s="312"/>
      <c r="HAV60" s="312"/>
      <c r="HAW60" s="313"/>
      <c r="HAX60" s="312"/>
      <c r="HAY60" s="313"/>
      <c r="HAZ60" s="313"/>
      <c r="HBA60" s="313"/>
      <c r="HBB60" s="19"/>
      <c r="HBC60" s="20"/>
      <c r="HBD60" s="20"/>
      <c r="HBE60" s="20"/>
      <c r="HBF60" s="20"/>
      <c r="HBG60" s="20"/>
      <c r="HBH60" s="20"/>
      <c r="HBI60" s="20"/>
      <c r="HBJ60" s="311"/>
      <c r="HBK60" s="312"/>
      <c r="HBL60" s="312"/>
      <c r="HBM60" s="313"/>
      <c r="HBN60" s="312"/>
      <c r="HBO60" s="313"/>
      <c r="HBP60" s="313"/>
      <c r="HBQ60" s="313"/>
      <c r="HBR60" s="19"/>
      <c r="HBS60" s="20"/>
      <c r="HBT60" s="20"/>
      <c r="HBU60" s="20"/>
      <c r="HBV60" s="20"/>
      <c r="HBW60" s="20"/>
      <c r="HBX60" s="20"/>
      <c r="HBY60" s="20"/>
      <c r="HBZ60" s="311"/>
      <c r="HCA60" s="312"/>
      <c r="HCB60" s="312"/>
      <c r="HCC60" s="313"/>
      <c r="HCD60" s="312"/>
      <c r="HCE60" s="313"/>
      <c r="HCF60" s="313"/>
      <c r="HCG60" s="313"/>
      <c r="HCH60" s="19"/>
      <c r="HCI60" s="20"/>
      <c r="HCJ60" s="20"/>
      <c r="HCK60" s="20"/>
      <c r="HCL60" s="20"/>
      <c r="HCM60" s="20"/>
      <c r="HCN60" s="20"/>
      <c r="HCO60" s="20"/>
      <c r="HCP60" s="311"/>
      <c r="HCQ60" s="312"/>
      <c r="HCR60" s="312"/>
      <c r="HCS60" s="313"/>
      <c r="HCT60" s="312"/>
      <c r="HCU60" s="313"/>
      <c r="HCV60" s="313"/>
      <c r="HCW60" s="313"/>
      <c r="HCX60" s="19"/>
      <c r="HCY60" s="20"/>
      <c r="HCZ60" s="20"/>
      <c r="HDA60" s="20"/>
      <c r="HDB60" s="20"/>
      <c r="HDC60" s="20"/>
      <c r="HDD60" s="20"/>
      <c r="HDE60" s="20"/>
      <c r="HDF60" s="311"/>
      <c r="HDG60" s="312"/>
      <c r="HDH60" s="312"/>
      <c r="HDI60" s="313"/>
      <c r="HDJ60" s="312"/>
      <c r="HDK60" s="313"/>
      <c r="HDL60" s="313"/>
      <c r="HDM60" s="313"/>
      <c r="HDN60" s="19"/>
      <c r="HDO60" s="20"/>
      <c r="HDP60" s="20"/>
      <c r="HDQ60" s="20"/>
      <c r="HDR60" s="20"/>
      <c r="HDS60" s="20"/>
      <c r="HDT60" s="20"/>
      <c r="HDU60" s="20"/>
      <c r="HDV60" s="311"/>
      <c r="HDW60" s="312"/>
      <c r="HDX60" s="312"/>
      <c r="HDY60" s="313"/>
      <c r="HDZ60" s="312"/>
      <c r="HEA60" s="313"/>
      <c r="HEB60" s="313"/>
      <c r="HEC60" s="313"/>
      <c r="HED60" s="19"/>
      <c r="HEE60" s="20"/>
      <c r="HEF60" s="20"/>
      <c r="HEG60" s="20"/>
      <c r="HEH60" s="20"/>
      <c r="HEI60" s="20"/>
      <c r="HEJ60" s="20"/>
      <c r="HEK60" s="20"/>
      <c r="HEL60" s="311"/>
      <c r="HEM60" s="312"/>
      <c r="HEN60" s="312"/>
      <c r="HEO60" s="313"/>
      <c r="HEP60" s="312"/>
      <c r="HEQ60" s="313"/>
      <c r="HER60" s="313"/>
      <c r="HES60" s="313"/>
      <c r="HET60" s="19"/>
      <c r="HEU60" s="20"/>
      <c r="HEV60" s="20"/>
      <c r="HEW60" s="20"/>
      <c r="HEX60" s="20"/>
      <c r="HEY60" s="20"/>
      <c r="HEZ60" s="20"/>
      <c r="HFA60" s="20"/>
      <c r="HFB60" s="311"/>
      <c r="HFC60" s="312"/>
      <c r="HFD60" s="312"/>
      <c r="HFE60" s="313"/>
      <c r="HFF60" s="312"/>
      <c r="HFG60" s="313"/>
      <c r="HFH60" s="313"/>
      <c r="HFI60" s="313"/>
      <c r="HFJ60" s="19"/>
      <c r="HFK60" s="20"/>
      <c r="HFL60" s="20"/>
      <c r="HFM60" s="20"/>
      <c r="HFN60" s="20"/>
      <c r="HFO60" s="20"/>
      <c r="HFP60" s="20"/>
      <c r="HFQ60" s="20"/>
      <c r="HFR60" s="311"/>
      <c r="HFS60" s="312"/>
      <c r="HFT60" s="312"/>
      <c r="HFU60" s="313"/>
      <c r="HFV60" s="312"/>
      <c r="HFW60" s="313"/>
      <c r="HFX60" s="313"/>
      <c r="HFY60" s="313"/>
      <c r="HFZ60" s="19"/>
      <c r="HGA60" s="20"/>
      <c r="HGB60" s="20"/>
      <c r="HGC60" s="20"/>
      <c r="HGD60" s="20"/>
      <c r="HGE60" s="20"/>
      <c r="HGF60" s="20"/>
      <c r="HGG60" s="20"/>
      <c r="HGH60" s="311"/>
      <c r="HGI60" s="312"/>
      <c r="HGJ60" s="312"/>
      <c r="HGK60" s="313"/>
      <c r="HGL60" s="312"/>
      <c r="HGM60" s="313"/>
      <c r="HGN60" s="313"/>
      <c r="HGO60" s="313"/>
      <c r="HGP60" s="19"/>
      <c r="HGQ60" s="20"/>
      <c r="HGR60" s="20"/>
      <c r="HGS60" s="20"/>
      <c r="HGT60" s="20"/>
      <c r="HGU60" s="20"/>
      <c r="HGV60" s="20"/>
      <c r="HGW60" s="20"/>
      <c r="HGX60" s="311"/>
      <c r="HGY60" s="312"/>
      <c r="HGZ60" s="312"/>
      <c r="HHA60" s="313"/>
      <c r="HHB60" s="312"/>
      <c r="HHC60" s="313"/>
      <c r="HHD60" s="313"/>
      <c r="HHE60" s="313"/>
      <c r="HHF60" s="19"/>
      <c r="HHG60" s="20"/>
      <c r="HHH60" s="20"/>
      <c r="HHI60" s="20"/>
      <c r="HHJ60" s="20"/>
      <c r="HHK60" s="20"/>
      <c r="HHL60" s="20"/>
      <c r="HHM60" s="20"/>
      <c r="HHN60" s="311"/>
      <c r="HHO60" s="312"/>
      <c r="HHP60" s="312"/>
      <c r="HHQ60" s="313"/>
      <c r="HHR60" s="312"/>
      <c r="HHS60" s="313"/>
      <c r="HHT60" s="313"/>
      <c r="HHU60" s="313"/>
      <c r="HHV60" s="19"/>
      <c r="HHW60" s="20"/>
      <c r="HHX60" s="20"/>
      <c r="HHY60" s="20"/>
      <c r="HHZ60" s="20"/>
      <c r="HIA60" s="20"/>
      <c r="HIB60" s="20"/>
      <c r="HIC60" s="20"/>
      <c r="HID60" s="311"/>
      <c r="HIE60" s="312"/>
      <c r="HIF60" s="312"/>
      <c r="HIG60" s="313"/>
      <c r="HIH60" s="312"/>
      <c r="HII60" s="313"/>
      <c r="HIJ60" s="313"/>
      <c r="HIK60" s="313"/>
      <c r="HIL60" s="19"/>
      <c r="HIM60" s="20"/>
      <c r="HIN60" s="20"/>
      <c r="HIO60" s="20"/>
      <c r="HIP60" s="20"/>
      <c r="HIQ60" s="20"/>
      <c r="HIR60" s="20"/>
      <c r="HIS60" s="20"/>
      <c r="HIT60" s="311"/>
      <c r="HIU60" s="312"/>
      <c r="HIV60" s="312"/>
      <c r="HIW60" s="313"/>
      <c r="HIX60" s="312"/>
      <c r="HIY60" s="313"/>
      <c r="HIZ60" s="313"/>
      <c r="HJA60" s="313"/>
      <c r="HJB60" s="19"/>
      <c r="HJC60" s="20"/>
      <c r="HJD60" s="20"/>
      <c r="HJE60" s="20"/>
      <c r="HJF60" s="20"/>
      <c r="HJG60" s="20"/>
      <c r="HJH60" s="20"/>
      <c r="HJI60" s="20"/>
      <c r="HJJ60" s="311"/>
      <c r="HJK60" s="312"/>
      <c r="HJL60" s="312"/>
      <c r="HJM60" s="313"/>
      <c r="HJN60" s="312"/>
      <c r="HJO60" s="313"/>
      <c r="HJP60" s="313"/>
      <c r="HJQ60" s="313"/>
      <c r="HJR60" s="19"/>
      <c r="HJS60" s="20"/>
      <c r="HJT60" s="20"/>
      <c r="HJU60" s="20"/>
      <c r="HJV60" s="20"/>
      <c r="HJW60" s="20"/>
      <c r="HJX60" s="20"/>
      <c r="HJY60" s="20"/>
      <c r="HJZ60" s="311"/>
      <c r="HKA60" s="312"/>
      <c r="HKB60" s="312"/>
      <c r="HKC60" s="313"/>
      <c r="HKD60" s="312"/>
      <c r="HKE60" s="313"/>
      <c r="HKF60" s="313"/>
      <c r="HKG60" s="313"/>
      <c r="HKH60" s="19"/>
      <c r="HKI60" s="20"/>
      <c r="HKJ60" s="20"/>
      <c r="HKK60" s="20"/>
      <c r="HKL60" s="20"/>
      <c r="HKM60" s="20"/>
      <c r="HKN60" s="20"/>
      <c r="HKO60" s="20"/>
      <c r="HKP60" s="311"/>
      <c r="HKQ60" s="312"/>
      <c r="HKR60" s="312"/>
      <c r="HKS60" s="313"/>
      <c r="HKT60" s="312"/>
      <c r="HKU60" s="313"/>
      <c r="HKV60" s="313"/>
      <c r="HKW60" s="313"/>
      <c r="HKX60" s="19"/>
      <c r="HKY60" s="20"/>
      <c r="HKZ60" s="20"/>
      <c r="HLA60" s="20"/>
      <c r="HLB60" s="20"/>
      <c r="HLC60" s="20"/>
      <c r="HLD60" s="20"/>
      <c r="HLE60" s="20"/>
      <c r="HLF60" s="311"/>
      <c r="HLG60" s="312"/>
      <c r="HLH60" s="312"/>
      <c r="HLI60" s="313"/>
      <c r="HLJ60" s="312"/>
      <c r="HLK60" s="313"/>
      <c r="HLL60" s="313"/>
      <c r="HLM60" s="313"/>
      <c r="HLN60" s="19"/>
      <c r="HLO60" s="20"/>
      <c r="HLP60" s="20"/>
      <c r="HLQ60" s="20"/>
      <c r="HLR60" s="20"/>
      <c r="HLS60" s="20"/>
      <c r="HLT60" s="20"/>
      <c r="HLU60" s="20"/>
      <c r="HLV60" s="311"/>
      <c r="HLW60" s="312"/>
      <c r="HLX60" s="312"/>
      <c r="HLY60" s="313"/>
      <c r="HLZ60" s="312"/>
      <c r="HMA60" s="313"/>
      <c r="HMB60" s="313"/>
      <c r="HMC60" s="313"/>
      <c r="HMD60" s="19"/>
      <c r="HME60" s="20"/>
      <c r="HMF60" s="20"/>
      <c r="HMG60" s="20"/>
      <c r="HMH60" s="20"/>
      <c r="HMI60" s="20"/>
      <c r="HMJ60" s="20"/>
      <c r="HMK60" s="20"/>
      <c r="HML60" s="311"/>
      <c r="HMM60" s="312"/>
      <c r="HMN60" s="312"/>
      <c r="HMO60" s="313"/>
      <c r="HMP60" s="312"/>
      <c r="HMQ60" s="313"/>
      <c r="HMR60" s="313"/>
      <c r="HMS60" s="313"/>
      <c r="HMT60" s="19"/>
      <c r="HMU60" s="20"/>
      <c r="HMV60" s="20"/>
      <c r="HMW60" s="20"/>
      <c r="HMX60" s="20"/>
      <c r="HMY60" s="20"/>
      <c r="HMZ60" s="20"/>
      <c r="HNA60" s="20"/>
      <c r="HNB60" s="311"/>
      <c r="HNC60" s="312"/>
      <c r="HND60" s="312"/>
      <c r="HNE60" s="313"/>
      <c r="HNF60" s="312"/>
      <c r="HNG60" s="313"/>
      <c r="HNH60" s="313"/>
      <c r="HNI60" s="313"/>
      <c r="HNJ60" s="19"/>
      <c r="HNK60" s="20"/>
      <c r="HNL60" s="20"/>
      <c r="HNM60" s="20"/>
      <c r="HNN60" s="20"/>
      <c r="HNO60" s="20"/>
      <c r="HNP60" s="20"/>
      <c r="HNQ60" s="20"/>
      <c r="HNR60" s="311"/>
      <c r="HNS60" s="312"/>
      <c r="HNT60" s="312"/>
      <c r="HNU60" s="313"/>
      <c r="HNV60" s="312"/>
      <c r="HNW60" s="313"/>
      <c r="HNX60" s="313"/>
      <c r="HNY60" s="313"/>
      <c r="HNZ60" s="19"/>
      <c r="HOA60" s="20"/>
      <c r="HOB60" s="20"/>
      <c r="HOC60" s="20"/>
      <c r="HOD60" s="20"/>
      <c r="HOE60" s="20"/>
      <c r="HOF60" s="20"/>
      <c r="HOG60" s="20"/>
      <c r="HOH60" s="311"/>
      <c r="HOI60" s="312"/>
      <c r="HOJ60" s="312"/>
      <c r="HOK60" s="313"/>
      <c r="HOL60" s="312"/>
      <c r="HOM60" s="313"/>
      <c r="HON60" s="313"/>
      <c r="HOO60" s="313"/>
      <c r="HOP60" s="19"/>
      <c r="HOQ60" s="20"/>
      <c r="HOR60" s="20"/>
      <c r="HOS60" s="20"/>
      <c r="HOT60" s="20"/>
      <c r="HOU60" s="20"/>
      <c r="HOV60" s="20"/>
      <c r="HOW60" s="20"/>
      <c r="HOX60" s="311"/>
      <c r="HOY60" s="312"/>
      <c r="HOZ60" s="312"/>
      <c r="HPA60" s="313"/>
      <c r="HPB60" s="312"/>
      <c r="HPC60" s="313"/>
      <c r="HPD60" s="313"/>
      <c r="HPE60" s="313"/>
      <c r="HPF60" s="19"/>
      <c r="HPG60" s="20"/>
      <c r="HPH60" s="20"/>
      <c r="HPI60" s="20"/>
      <c r="HPJ60" s="20"/>
      <c r="HPK60" s="20"/>
      <c r="HPL60" s="20"/>
      <c r="HPM60" s="20"/>
      <c r="HPN60" s="311"/>
      <c r="HPO60" s="312"/>
      <c r="HPP60" s="312"/>
      <c r="HPQ60" s="313"/>
      <c r="HPR60" s="312"/>
      <c r="HPS60" s="313"/>
      <c r="HPT60" s="313"/>
      <c r="HPU60" s="313"/>
      <c r="HPV60" s="19"/>
      <c r="HPW60" s="20"/>
      <c r="HPX60" s="20"/>
      <c r="HPY60" s="20"/>
      <c r="HPZ60" s="20"/>
      <c r="HQA60" s="20"/>
      <c r="HQB60" s="20"/>
      <c r="HQC60" s="20"/>
      <c r="HQD60" s="311"/>
      <c r="HQE60" s="312"/>
      <c r="HQF60" s="312"/>
      <c r="HQG60" s="313"/>
      <c r="HQH60" s="312"/>
      <c r="HQI60" s="313"/>
      <c r="HQJ60" s="313"/>
      <c r="HQK60" s="313"/>
      <c r="HQL60" s="19"/>
      <c r="HQM60" s="20"/>
      <c r="HQN60" s="20"/>
      <c r="HQO60" s="20"/>
      <c r="HQP60" s="20"/>
      <c r="HQQ60" s="20"/>
      <c r="HQR60" s="20"/>
      <c r="HQS60" s="20"/>
      <c r="HQT60" s="311"/>
      <c r="HQU60" s="312"/>
      <c r="HQV60" s="312"/>
      <c r="HQW60" s="313"/>
      <c r="HQX60" s="312"/>
      <c r="HQY60" s="313"/>
      <c r="HQZ60" s="313"/>
      <c r="HRA60" s="313"/>
      <c r="HRB60" s="19"/>
      <c r="HRC60" s="20"/>
      <c r="HRD60" s="20"/>
      <c r="HRE60" s="20"/>
      <c r="HRF60" s="20"/>
      <c r="HRG60" s="20"/>
      <c r="HRH60" s="20"/>
      <c r="HRI60" s="20"/>
      <c r="HRJ60" s="311"/>
      <c r="HRK60" s="312"/>
      <c r="HRL60" s="312"/>
      <c r="HRM60" s="313"/>
      <c r="HRN60" s="312"/>
      <c r="HRO60" s="313"/>
      <c r="HRP60" s="313"/>
      <c r="HRQ60" s="313"/>
      <c r="HRR60" s="19"/>
      <c r="HRS60" s="20"/>
      <c r="HRT60" s="20"/>
      <c r="HRU60" s="20"/>
      <c r="HRV60" s="20"/>
      <c r="HRW60" s="20"/>
      <c r="HRX60" s="20"/>
      <c r="HRY60" s="20"/>
      <c r="HRZ60" s="311"/>
      <c r="HSA60" s="312"/>
      <c r="HSB60" s="312"/>
      <c r="HSC60" s="313"/>
      <c r="HSD60" s="312"/>
      <c r="HSE60" s="313"/>
      <c r="HSF60" s="313"/>
      <c r="HSG60" s="313"/>
      <c r="HSH60" s="19"/>
      <c r="HSI60" s="20"/>
      <c r="HSJ60" s="20"/>
      <c r="HSK60" s="20"/>
      <c r="HSL60" s="20"/>
      <c r="HSM60" s="20"/>
      <c r="HSN60" s="20"/>
      <c r="HSO60" s="20"/>
      <c r="HSP60" s="311"/>
      <c r="HSQ60" s="312"/>
      <c r="HSR60" s="312"/>
      <c r="HSS60" s="313"/>
      <c r="HST60" s="312"/>
      <c r="HSU60" s="313"/>
      <c r="HSV60" s="313"/>
      <c r="HSW60" s="313"/>
      <c r="HSX60" s="19"/>
      <c r="HSY60" s="20"/>
      <c r="HSZ60" s="20"/>
      <c r="HTA60" s="20"/>
      <c r="HTB60" s="20"/>
      <c r="HTC60" s="20"/>
      <c r="HTD60" s="20"/>
      <c r="HTE60" s="20"/>
      <c r="HTF60" s="311"/>
      <c r="HTG60" s="312"/>
      <c r="HTH60" s="312"/>
      <c r="HTI60" s="313"/>
      <c r="HTJ60" s="312"/>
      <c r="HTK60" s="313"/>
      <c r="HTL60" s="313"/>
      <c r="HTM60" s="313"/>
      <c r="HTN60" s="19"/>
      <c r="HTO60" s="20"/>
      <c r="HTP60" s="20"/>
      <c r="HTQ60" s="20"/>
      <c r="HTR60" s="20"/>
      <c r="HTS60" s="20"/>
      <c r="HTT60" s="20"/>
      <c r="HTU60" s="20"/>
      <c r="HTV60" s="311"/>
      <c r="HTW60" s="312"/>
      <c r="HTX60" s="312"/>
      <c r="HTY60" s="313"/>
      <c r="HTZ60" s="312"/>
      <c r="HUA60" s="313"/>
      <c r="HUB60" s="313"/>
      <c r="HUC60" s="313"/>
      <c r="HUD60" s="19"/>
      <c r="HUE60" s="20"/>
      <c r="HUF60" s="20"/>
      <c r="HUG60" s="20"/>
      <c r="HUH60" s="20"/>
      <c r="HUI60" s="20"/>
      <c r="HUJ60" s="20"/>
      <c r="HUK60" s="20"/>
      <c r="HUL60" s="311"/>
      <c r="HUM60" s="312"/>
      <c r="HUN60" s="312"/>
      <c r="HUO60" s="313"/>
      <c r="HUP60" s="312"/>
      <c r="HUQ60" s="313"/>
      <c r="HUR60" s="313"/>
      <c r="HUS60" s="313"/>
      <c r="HUT60" s="19"/>
      <c r="HUU60" s="20"/>
      <c r="HUV60" s="20"/>
      <c r="HUW60" s="20"/>
      <c r="HUX60" s="20"/>
      <c r="HUY60" s="20"/>
      <c r="HUZ60" s="20"/>
      <c r="HVA60" s="20"/>
      <c r="HVB60" s="311"/>
      <c r="HVC60" s="312"/>
      <c r="HVD60" s="312"/>
      <c r="HVE60" s="313"/>
      <c r="HVF60" s="312"/>
      <c r="HVG60" s="313"/>
      <c r="HVH60" s="313"/>
      <c r="HVI60" s="313"/>
      <c r="HVJ60" s="19"/>
      <c r="HVK60" s="20"/>
      <c r="HVL60" s="20"/>
      <c r="HVM60" s="20"/>
      <c r="HVN60" s="20"/>
      <c r="HVO60" s="20"/>
      <c r="HVP60" s="20"/>
      <c r="HVQ60" s="20"/>
      <c r="HVR60" s="311"/>
      <c r="HVS60" s="312"/>
      <c r="HVT60" s="312"/>
      <c r="HVU60" s="313"/>
      <c r="HVV60" s="312"/>
      <c r="HVW60" s="313"/>
      <c r="HVX60" s="313"/>
      <c r="HVY60" s="313"/>
      <c r="HVZ60" s="19"/>
      <c r="HWA60" s="20"/>
      <c r="HWB60" s="20"/>
      <c r="HWC60" s="20"/>
      <c r="HWD60" s="20"/>
      <c r="HWE60" s="20"/>
      <c r="HWF60" s="20"/>
      <c r="HWG60" s="20"/>
      <c r="HWH60" s="311"/>
      <c r="HWI60" s="312"/>
      <c r="HWJ60" s="312"/>
      <c r="HWK60" s="313"/>
      <c r="HWL60" s="312"/>
      <c r="HWM60" s="313"/>
      <c r="HWN60" s="313"/>
      <c r="HWO60" s="313"/>
      <c r="HWP60" s="19"/>
      <c r="HWQ60" s="20"/>
      <c r="HWR60" s="20"/>
      <c r="HWS60" s="20"/>
      <c r="HWT60" s="20"/>
      <c r="HWU60" s="20"/>
      <c r="HWV60" s="20"/>
      <c r="HWW60" s="20"/>
      <c r="HWX60" s="311"/>
      <c r="HWY60" s="312"/>
      <c r="HWZ60" s="312"/>
      <c r="HXA60" s="313"/>
      <c r="HXB60" s="312"/>
      <c r="HXC60" s="313"/>
      <c r="HXD60" s="313"/>
      <c r="HXE60" s="313"/>
      <c r="HXF60" s="19"/>
      <c r="HXG60" s="20"/>
      <c r="HXH60" s="20"/>
      <c r="HXI60" s="20"/>
      <c r="HXJ60" s="20"/>
      <c r="HXK60" s="20"/>
      <c r="HXL60" s="20"/>
      <c r="HXM60" s="20"/>
      <c r="HXN60" s="311"/>
      <c r="HXO60" s="312"/>
      <c r="HXP60" s="312"/>
      <c r="HXQ60" s="313"/>
      <c r="HXR60" s="312"/>
      <c r="HXS60" s="313"/>
      <c r="HXT60" s="313"/>
      <c r="HXU60" s="313"/>
      <c r="HXV60" s="19"/>
      <c r="HXW60" s="20"/>
      <c r="HXX60" s="20"/>
      <c r="HXY60" s="20"/>
      <c r="HXZ60" s="20"/>
      <c r="HYA60" s="20"/>
      <c r="HYB60" s="20"/>
      <c r="HYC60" s="20"/>
      <c r="HYD60" s="311"/>
      <c r="HYE60" s="312"/>
      <c r="HYF60" s="312"/>
      <c r="HYG60" s="313"/>
      <c r="HYH60" s="312"/>
      <c r="HYI60" s="313"/>
      <c r="HYJ60" s="313"/>
      <c r="HYK60" s="313"/>
      <c r="HYL60" s="19"/>
      <c r="HYM60" s="20"/>
      <c r="HYN60" s="20"/>
      <c r="HYO60" s="20"/>
      <c r="HYP60" s="20"/>
      <c r="HYQ60" s="20"/>
      <c r="HYR60" s="20"/>
      <c r="HYS60" s="20"/>
      <c r="HYT60" s="311"/>
      <c r="HYU60" s="312"/>
      <c r="HYV60" s="312"/>
      <c r="HYW60" s="313"/>
      <c r="HYX60" s="312"/>
      <c r="HYY60" s="313"/>
      <c r="HYZ60" s="313"/>
      <c r="HZA60" s="313"/>
      <c r="HZB60" s="19"/>
      <c r="HZC60" s="20"/>
      <c r="HZD60" s="20"/>
      <c r="HZE60" s="20"/>
      <c r="HZF60" s="20"/>
      <c r="HZG60" s="20"/>
      <c r="HZH60" s="20"/>
      <c r="HZI60" s="20"/>
      <c r="HZJ60" s="311"/>
      <c r="HZK60" s="312"/>
      <c r="HZL60" s="312"/>
      <c r="HZM60" s="313"/>
      <c r="HZN60" s="312"/>
      <c r="HZO60" s="313"/>
      <c r="HZP60" s="313"/>
      <c r="HZQ60" s="313"/>
      <c r="HZR60" s="19"/>
      <c r="HZS60" s="20"/>
      <c r="HZT60" s="20"/>
      <c r="HZU60" s="20"/>
      <c r="HZV60" s="20"/>
      <c r="HZW60" s="20"/>
      <c r="HZX60" s="20"/>
      <c r="HZY60" s="20"/>
      <c r="HZZ60" s="311"/>
      <c r="IAA60" s="312"/>
      <c r="IAB60" s="312"/>
      <c r="IAC60" s="313"/>
      <c r="IAD60" s="312"/>
      <c r="IAE60" s="313"/>
      <c r="IAF60" s="313"/>
      <c r="IAG60" s="313"/>
      <c r="IAH60" s="19"/>
      <c r="IAI60" s="20"/>
      <c r="IAJ60" s="20"/>
      <c r="IAK60" s="20"/>
      <c r="IAL60" s="20"/>
      <c r="IAM60" s="20"/>
      <c r="IAN60" s="20"/>
      <c r="IAO60" s="20"/>
      <c r="IAP60" s="311"/>
      <c r="IAQ60" s="312"/>
      <c r="IAR60" s="312"/>
      <c r="IAS60" s="313"/>
      <c r="IAT60" s="312"/>
      <c r="IAU60" s="313"/>
      <c r="IAV60" s="313"/>
      <c r="IAW60" s="313"/>
      <c r="IAX60" s="19"/>
      <c r="IAY60" s="20"/>
      <c r="IAZ60" s="20"/>
      <c r="IBA60" s="20"/>
      <c r="IBB60" s="20"/>
      <c r="IBC60" s="20"/>
      <c r="IBD60" s="20"/>
      <c r="IBE60" s="20"/>
      <c r="IBF60" s="311"/>
      <c r="IBG60" s="312"/>
      <c r="IBH60" s="312"/>
      <c r="IBI60" s="313"/>
      <c r="IBJ60" s="312"/>
      <c r="IBK60" s="313"/>
      <c r="IBL60" s="313"/>
      <c r="IBM60" s="313"/>
      <c r="IBN60" s="19"/>
      <c r="IBO60" s="20"/>
      <c r="IBP60" s="20"/>
      <c r="IBQ60" s="20"/>
      <c r="IBR60" s="20"/>
      <c r="IBS60" s="20"/>
      <c r="IBT60" s="20"/>
      <c r="IBU60" s="20"/>
      <c r="IBV60" s="311"/>
      <c r="IBW60" s="312"/>
      <c r="IBX60" s="312"/>
      <c r="IBY60" s="313"/>
      <c r="IBZ60" s="312"/>
      <c r="ICA60" s="313"/>
      <c r="ICB60" s="313"/>
      <c r="ICC60" s="313"/>
      <c r="ICD60" s="19"/>
      <c r="ICE60" s="20"/>
      <c r="ICF60" s="20"/>
      <c r="ICG60" s="20"/>
      <c r="ICH60" s="20"/>
      <c r="ICI60" s="20"/>
      <c r="ICJ60" s="20"/>
      <c r="ICK60" s="20"/>
      <c r="ICL60" s="311"/>
      <c r="ICM60" s="312"/>
      <c r="ICN60" s="312"/>
      <c r="ICO60" s="313"/>
      <c r="ICP60" s="312"/>
      <c r="ICQ60" s="313"/>
      <c r="ICR60" s="313"/>
      <c r="ICS60" s="313"/>
      <c r="ICT60" s="19"/>
      <c r="ICU60" s="20"/>
      <c r="ICV60" s="20"/>
      <c r="ICW60" s="20"/>
      <c r="ICX60" s="20"/>
      <c r="ICY60" s="20"/>
      <c r="ICZ60" s="20"/>
      <c r="IDA60" s="20"/>
      <c r="IDB60" s="311"/>
      <c r="IDC60" s="312"/>
      <c r="IDD60" s="312"/>
      <c r="IDE60" s="313"/>
      <c r="IDF60" s="312"/>
      <c r="IDG60" s="313"/>
      <c r="IDH60" s="313"/>
      <c r="IDI60" s="313"/>
      <c r="IDJ60" s="19"/>
      <c r="IDK60" s="20"/>
      <c r="IDL60" s="20"/>
      <c r="IDM60" s="20"/>
      <c r="IDN60" s="20"/>
      <c r="IDO60" s="20"/>
      <c r="IDP60" s="20"/>
      <c r="IDQ60" s="20"/>
      <c r="IDR60" s="311"/>
      <c r="IDS60" s="312"/>
      <c r="IDT60" s="312"/>
      <c r="IDU60" s="313"/>
      <c r="IDV60" s="312"/>
      <c r="IDW60" s="313"/>
      <c r="IDX60" s="313"/>
      <c r="IDY60" s="313"/>
      <c r="IDZ60" s="19"/>
      <c r="IEA60" s="20"/>
      <c r="IEB60" s="20"/>
      <c r="IEC60" s="20"/>
      <c r="IED60" s="20"/>
      <c r="IEE60" s="20"/>
      <c r="IEF60" s="20"/>
      <c r="IEG60" s="20"/>
      <c r="IEH60" s="311"/>
      <c r="IEI60" s="312"/>
      <c r="IEJ60" s="312"/>
      <c r="IEK60" s="313"/>
      <c r="IEL60" s="312"/>
      <c r="IEM60" s="313"/>
      <c r="IEN60" s="313"/>
      <c r="IEO60" s="313"/>
      <c r="IEP60" s="19"/>
      <c r="IEQ60" s="20"/>
      <c r="IER60" s="20"/>
      <c r="IES60" s="20"/>
      <c r="IET60" s="20"/>
      <c r="IEU60" s="20"/>
      <c r="IEV60" s="20"/>
      <c r="IEW60" s="20"/>
      <c r="IEX60" s="311"/>
      <c r="IEY60" s="312"/>
      <c r="IEZ60" s="312"/>
      <c r="IFA60" s="313"/>
      <c r="IFB60" s="312"/>
      <c r="IFC60" s="313"/>
      <c r="IFD60" s="313"/>
      <c r="IFE60" s="313"/>
      <c r="IFF60" s="19"/>
      <c r="IFG60" s="20"/>
      <c r="IFH60" s="20"/>
      <c r="IFI60" s="20"/>
      <c r="IFJ60" s="20"/>
      <c r="IFK60" s="20"/>
      <c r="IFL60" s="20"/>
      <c r="IFM60" s="20"/>
      <c r="IFN60" s="311"/>
      <c r="IFO60" s="312"/>
      <c r="IFP60" s="312"/>
      <c r="IFQ60" s="313"/>
      <c r="IFR60" s="312"/>
      <c r="IFS60" s="313"/>
      <c r="IFT60" s="313"/>
      <c r="IFU60" s="313"/>
      <c r="IFV60" s="19"/>
      <c r="IFW60" s="20"/>
      <c r="IFX60" s="20"/>
      <c r="IFY60" s="20"/>
      <c r="IFZ60" s="20"/>
      <c r="IGA60" s="20"/>
      <c r="IGB60" s="20"/>
      <c r="IGC60" s="20"/>
      <c r="IGD60" s="311"/>
      <c r="IGE60" s="312"/>
      <c r="IGF60" s="312"/>
      <c r="IGG60" s="313"/>
      <c r="IGH60" s="312"/>
      <c r="IGI60" s="313"/>
      <c r="IGJ60" s="313"/>
      <c r="IGK60" s="313"/>
      <c r="IGL60" s="19"/>
      <c r="IGM60" s="20"/>
      <c r="IGN60" s="20"/>
      <c r="IGO60" s="20"/>
      <c r="IGP60" s="20"/>
      <c r="IGQ60" s="20"/>
      <c r="IGR60" s="20"/>
      <c r="IGS60" s="20"/>
      <c r="IGT60" s="311"/>
      <c r="IGU60" s="312"/>
      <c r="IGV60" s="312"/>
      <c r="IGW60" s="313"/>
      <c r="IGX60" s="312"/>
      <c r="IGY60" s="313"/>
      <c r="IGZ60" s="313"/>
      <c r="IHA60" s="313"/>
      <c r="IHB60" s="19"/>
      <c r="IHC60" s="20"/>
      <c r="IHD60" s="20"/>
      <c r="IHE60" s="20"/>
      <c r="IHF60" s="20"/>
      <c r="IHG60" s="20"/>
      <c r="IHH60" s="20"/>
      <c r="IHI60" s="20"/>
      <c r="IHJ60" s="311"/>
      <c r="IHK60" s="312"/>
      <c r="IHL60" s="312"/>
      <c r="IHM60" s="313"/>
      <c r="IHN60" s="312"/>
      <c r="IHO60" s="313"/>
      <c r="IHP60" s="313"/>
      <c r="IHQ60" s="313"/>
      <c r="IHR60" s="19"/>
      <c r="IHS60" s="20"/>
      <c r="IHT60" s="20"/>
      <c r="IHU60" s="20"/>
      <c r="IHV60" s="20"/>
      <c r="IHW60" s="20"/>
      <c r="IHX60" s="20"/>
      <c r="IHY60" s="20"/>
      <c r="IHZ60" s="311"/>
      <c r="IIA60" s="312"/>
      <c r="IIB60" s="312"/>
      <c r="IIC60" s="313"/>
      <c r="IID60" s="312"/>
      <c r="IIE60" s="313"/>
      <c r="IIF60" s="313"/>
      <c r="IIG60" s="313"/>
      <c r="IIH60" s="19"/>
      <c r="III60" s="20"/>
      <c r="IIJ60" s="20"/>
      <c r="IIK60" s="20"/>
      <c r="IIL60" s="20"/>
      <c r="IIM60" s="20"/>
      <c r="IIN60" s="20"/>
      <c r="IIO60" s="20"/>
      <c r="IIP60" s="311"/>
      <c r="IIQ60" s="312"/>
      <c r="IIR60" s="312"/>
      <c r="IIS60" s="313"/>
      <c r="IIT60" s="312"/>
      <c r="IIU60" s="313"/>
      <c r="IIV60" s="313"/>
      <c r="IIW60" s="313"/>
      <c r="IIX60" s="19"/>
      <c r="IIY60" s="20"/>
      <c r="IIZ60" s="20"/>
      <c r="IJA60" s="20"/>
      <c r="IJB60" s="20"/>
      <c r="IJC60" s="20"/>
      <c r="IJD60" s="20"/>
      <c r="IJE60" s="20"/>
      <c r="IJF60" s="311"/>
      <c r="IJG60" s="312"/>
      <c r="IJH60" s="312"/>
      <c r="IJI60" s="313"/>
      <c r="IJJ60" s="312"/>
      <c r="IJK60" s="313"/>
      <c r="IJL60" s="313"/>
      <c r="IJM60" s="313"/>
      <c r="IJN60" s="19"/>
      <c r="IJO60" s="20"/>
      <c r="IJP60" s="20"/>
      <c r="IJQ60" s="20"/>
      <c r="IJR60" s="20"/>
      <c r="IJS60" s="20"/>
      <c r="IJT60" s="20"/>
      <c r="IJU60" s="20"/>
      <c r="IJV60" s="311"/>
      <c r="IJW60" s="312"/>
      <c r="IJX60" s="312"/>
      <c r="IJY60" s="313"/>
      <c r="IJZ60" s="312"/>
      <c r="IKA60" s="313"/>
      <c r="IKB60" s="313"/>
      <c r="IKC60" s="313"/>
      <c r="IKD60" s="19"/>
      <c r="IKE60" s="20"/>
      <c r="IKF60" s="20"/>
      <c r="IKG60" s="20"/>
      <c r="IKH60" s="20"/>
      <c r="IKI60" s="20"/>
      <c r="IKJ60" s="20"/>
      <c r="IKK60" s="20"/>
      <c r="IKL60" s="311"/>
      <c r="IKM60" s="312"/>
      <c r="IKN60" s="312"/>
      <c r="IKO60" s="313"/>
      <c r="IKP60" s="312"/>
      <c r="IKQ60" s="313"/>
      <c r="IKR60" s="313"/>
      <c r="IKS60" s="313"/>
      <c r="IKT60" s="19"/>
      <c r="IKU60" s="20"/>
      <c r="IKV60" s="20"/>
      <c r="IKW60" s="20"/>
      <c r="IKX60" s="20"/>
      <c r="IKY60" s="20"/>
      <c r="IKZ60" s="20"/>
      <c r="ILA60" s="20"/>
      <c r="ILB60" s="311"/>
      <c r="ILC60" s="312"/>
      <c r="ILD60" s="312"/>
      <c r="ILE60" s="313"/>
      <c r="ILF60" s="312"/>
      <c r="ILG60" s="313"/>
      <c r="ILH60" s="313"/>
      <c r="ILI60" s="313"/>
      <c r="ILJ60" s="19"/>
      <c r="ILK60" s="20"/>
      <c r="ILL60" s="20"/>
      <c r="ILM60" s="20"/>
      <c r="ILN60" s="20"/>
      <c r="ILO60" s="20"/>
      <c r="ILP60" s="20"/>
      <c r="ILQ60" s="20"/>
      <c r="ILR60" s="311"/>
      <c r="ILS60" s="312"/>
      <c r="ILT60" s="312"/>
      <c r="ILU60" s="313"/>
      <c r="ILV60" s="312"/>
      <c r="ILW60" s="313"/>
      <c r="ILX60" s="313"/>
      <c r="ILY60" s="313"/>
      <c r="ILZ60" s="19"/>
      <c r="IMA60" s="20"/>
      <c r="IMB60" s="20"/>
      <c r="IMC60" s="20"/>
      <c r="IMD60" s="20"/>
      <c r="IME60" s="20"/>
      <c r="IMF60" s="20"/>
      <c r="IMG60" s="20"/>
      <c r="IMH60" s="311"/>
      <c r="IMI60" s="312"/>
      <c r="IMJ60" s="312"/>
      <c r="IMK60" s="313"/>
      <c r="IML60" s="312"/>
      <c r="IMM60" s="313"/>
      <c r="IMN60" s="313"/>
      <c r="IMO60" s="313"/>
      <c r="IMP60" s="19"/>
      <c r="IMQ60" s="20"/>
      <c r="IMR60" s="20"/>
      <c r="IMS60" s="20"/>
      <c r="IMT60" s="20"/>
      <c r="IMU60" s="20"/>
      <c r="IMV60" s="20"/>
      <c r="IMW60" s="20"/>
      <c r="IMX60" s="311"/>
      <c r="IMY60" s="312"/>
      <c r="IMZ60" s="312"/>
      <c r="INA60" s="313"/>
      <c r="INB60" s="312"/>
      <c r="INC60" s="313"/>
      <c r="IND60" s="313"/>
      <c r="INE60" s="313"/>
      <c r="INF60" s="19"/>
      <c r="ING60" s="20"/>
      <c r="INH60" s="20"/>
      <c r="INI60" s="20"/>
      <c r="INJ60" s="20"/>
      <c r="INK60" s="20"/>
      <c r="INL60" s="20"/>
      <c r="INM60" s="20"/>
      <c r="INN60" s="311"/>
      <c r="INO60" s="312"/>
      <c r="INP60" s="312"/>
      <c r="INQ60" s="313"/>
      <c r="INR60" s="312"/>
      <c r="INS60" s="313"/>
      <c r="INT60" s="313"/>
      <c r="INU60" s="313"/>
      <c r="INV60" s="19"/>
      <c r="INW60" s="20"/>
      <c r="INX60" s="20"/>
      <c r="INY60" s="20"/>
      <c r="INZ60" s="20"/>
      <c r="IOA60" s="20"/>
      <c r="IOB60" s="20"/>
      <c r="IOC60" s="20"/>
      <c r="IOD60" s="311"/>
      <c r="IOE60" s="312"/>
      <c r="IOF60" s="312"/>
      <c r="IOG60" s="313"/>
      <c r="IOH60" s="312"/>
      <c r="IOI60" s="313"/>
      <c r="IOJ60" s="313"/>
      <c r="IOK60" s="313"/>
      <c r="IOL60" s="19"/>
      <c r="IOM60" s="20"/>
      <c r="ION60" s="20"/>
      <c r="IOO60" s="20"/>
      <c r="IOP60" s="20"/>
      <c r="IOQ60" s="20"/>
      <c r="IOR60" s="20"/>
      <c r="IOS60" s="20"/>
      <c r="IOT60" s="311"/>
      <c r="IOU60" s="312"/>
      <c r="IOV60" s="312"/>
      <c r="IOW60" s="313"/>
      <c r="IOX60" s="312"/>
      <c r="IOY60" s="313"/>
      <c r="IOZ60" s="313"/>
      <c r="IPA60" s="313"/>
      <c r="IPB60" s="19"/>
      <c r="IPC60" s="20"/>
      <c r="IPD60" s="20"/>
      <c r="IPE60" s="20"/>
      <c r="IPF60" s="20"/>
      <c r="IPG60" s="20"/>
      <c r="IPH60" s="20"/>
      <c r="IPI60" s="20"/>
      <c r="IPJ60" s="311"/>
      <c r="IPK60" s="312"/>
      <c r="IPL60" s="312"/>
      <c r="IPM60" s="313"/>
      <c r="IPN60" s="312"/>
      <c r="IPO60" s="313"/>
      <c r="IPP60" s="313"/>
      <c r="IPQ60" s="313"/>
      <c r="IPR60" s="19"/>
      <c r="IPS60" s="20"/>
      <c r="IPT60" s="20"/>
      <c r="IPU60" s="20"/>
      <c r="IPV60" s="20"/>
      <c r="IPW60" s="20"/>
      <c r="IPX60" s="20"/>
      <c r="IPY60" s="20"/>
      <c r="IPZ60" s="311"/>
      <c r="IQA60" s="312"/>
      <c r="IQB60" s="312"/>
      <c r="IQC60" s="313"/>
      <c r="IQD60" s="312"/>
      <c r="IQE60" s="313"/>
      <c r="IQF60" s="313"/>
      <c r="IQG60" s="313"/>
      <c r="IQH60" s="19"/>
      <c r="IQI60" s="20"/>
      <c r="IQJ60" s="20"/>
      <c r="IQK60" s="20"/>
      <c r="IQL60" s="20"/>
      <c r="IQM60" s="20"/>
      <c r="IQN60" s="20"/>
      <c r="IQO60" s="20"/>
      <c r="IQP60" s="311"/>
      <c r="IQQ60" s="312"/>
      <c r="IQR60" s="312"/>
      <c r="IQS60" s="313"/>
      <c r="IQT60" s="312"/>
      <c r="IQU60" s="313"/>
      <c r="IQV60" s="313"/>
      <c r="IQW60" s="313"/>
      <c r="IQX60" s="19"/>
      <c r="IQY60" s="20"/>
      <c r="IQZ60" s="20"/>
      <c r="IRA60" s="20"/>
      <c r="IRB60" s="20"/>
      <c r="IRC60" s="20"/>
      <c r="IRD60" s="20"/>
      <c r="IRE60" s="20"/>
      <c r="IRF60" s="311"/>
      <c r="IRG60" s="312"/>
      <c r="IRH60" s="312"/>
      <c r="IRI60" s="313"/>
      <c r="IRJ60" s="312"/>
      <c r="IRK60" s="313"/>
      <c r="IRL60" s="313"/>
      <c r="IRM60" s="313"/>
      <c r="IRN60" s="19"/>
      <c r="IRO60" s="20"/>
      <c r="IRP60" s="20"/>
      <c r="IRQ60" s="20"/>
      <c r="IRR60" s="20"/>
      <c r="IRS60" s="20"/>
      <c r="IRT60" s="20"/>
      <c r="IRU60" s="20"/>
      <c r="IRV60" s="311"/>
      <c r="IRW60" s="312"/>
      <c r="IRX60" s="312"/>
      <c r="IRY60" s="313"/>
      <c r="IRZ60" s="312"/>
      <c r="ISA60" s="313"/>
      <c r="ISB60" s="313"/>
      <c r="ISC60" s="313"/>
      <c r="ISD60" s="19"/>
      <c r="ISE60" s="20"/>
      <c r="ISF60" s="20"/>
      <c r="ISG60" s="20"/>
      <c r="ISH60" s="20"/>
      <c r="ISI60" s="20"/>
      <c r="ISJ60" s="20"/>
      <c r="ISK60" s="20"/>
      <c r="ISL60" s="311"/>
      <c r="ISM60" s="312"/>
      <c r="ISN60" s="312"/>
      <c r="ISO60" s="313"/>
      <c r="ISP60" s="312"/>
      <c r="ISQ60" s="313"/>
      <c r="ISR60" s="313"/>
      <c r="ISS60" s="313"/>
      <c r="IST60" s="19"/>
      <c r="ISU60" s="20"/>
      <c r="ISV60" s="20"/>
      <c r="ISW60" s="20"/>
      <c r="ISX60" s="20"/>
      <c r="ISY60" s="20"/>
      <c r="ISZ60" s="20"/>
      <c r="ITA60" s="20"/>
      <c r="ITB60" s="311"/>
      <c r="ITC60" s="312"/>
      <c r="ITD60" s="312"/>
      <c r="ITE60" s="313"/>
      <c r="ITF60" s="312"/>
      <c r="ITG60" s="313"/>
      <c r="ITH60" s="313"/>
      <c r="ITI60" s="313"/>
      <c r="ITJ60" s="19"/>
      <c r="ITK60" s="20"/>
      <c r="ITL60" s="20"/>
      <c r="ITM60" s="20"/>
      <c r="ITN60" s="20"/>
      <c r="ITO60" s="20"/>
      <c r="ITP60" s="20"/>
      <c r="ITQ60" s="20"/>
      <c r="ITR60" s="311"/>
      <c r="ITS60" s="312"/>
      <c r="ITT60" s="312"/>
      <c r="ITU60" s="313"/>
      <c r="ITV60" s="312"/>
      <c r="ITW60" s="313"/>
      <c r="ITX60" s="313"/>
      <c r="ITY60" s="313"/>
      <c r="ITZ60" s="19"/>
      <c r="IUA60" s="20"/>
      <c r="IUB60" s="20"/>
      <c r="IUC60" s="20"/>
      <c r="IUD60" s="20"/>
      <c r="IUE60" s="20"/>
      <c r="IUF60" s="20"/>
      <c r="IUG60" s="20"/>
      <c r="IUH60" s="311"/>
      <c r="IUI60" s="312"/>
      <c r="IUJ60" s="312"/>
      <c r="IUK60" s="313"/>
      <c r="IUL60" s="312"/>
      <c r="IUM60" s="313"/>
      <c r="IUN60" s="313"/>
      <c r="IUO60" s="313"/>
      <c r="IUP60" s="19"/>
      <c r="IUQ60" s="20"/>
      <c r="IUR60" s="20"/>
      <c r="IUS60" s="20"/>
      <c r="IUT60" s="20"/>
      <c r="IUU60" s="20"/>
      <c r="IUV60" s="20"/>
      <c r="IUW60" s="20"/>
      <c r="IUX60" s="311"/>
      <c r="IUY60" s="312"/>
      <c r="IUZ60" s="312"/>
      <c r="IVA60" s="313"/>
      <c r="IVB60" s="312"/>
      <c r="IVC60" s="313"/>
      <c r="IVD60" s="313"/>
      <c r="IVE60" s="313"/>
      <c r="IVF60" s="19"/>
      <c r="IVG60" s="20"/>
      <c r="IVH60" s="20"/>
      <c r="IVI60" s="20"/>
      <c r="IVJ60" s="20"/>
      <c r="IVK60" s="20"/>
      <c r="IVL60" s="20"/>
      <c r="IVM60" s="20"/>
      <c r="IVN60" s="311"/>
      <c r="IVO60" s="312"/>
      <c r="IVP60" s="312"/>
      <c r="IVQ60" s="313"/>
      <c r="IVR60" s="312"/>
      <c r="IVS60" s="313"/>
      <c r="IVT60" s="313"/>
      <c r="IVU60" s="313"/>
      <c r="IVV60" s="19"/>
      <c r="IVW60" s="20"/>
      <c r="IVX60" s="20"/>
      <c r="IVY60" s="20"/>
      <c r="IVZ60" s="20"/>
      <c r="IWA60" s="20"/>
      <c r="IWB60" s="20"/>
      <c r="IWC60" s="20"/>
      <c r="IWD60" s="311"/>
      <c r="IWE60" s="312"/>
      <c r="IWF60" s="312"/>
      <c r="IWG60" s="313"/>
      <c r="IWH60" s="312"/>
      <c r="IWI60" s="313"/>
      <c r="IWJ60" s="313"/>
      <c r="IWK60" s="313"/>
      <c r="IWL60" s="19"/>
      <c r="IWM60" s="20"/>
      <c r="IWN60" s="20"/>
      <c r="IWO60" s="20"/>
      <c r="IWP60" s="20"/>
      <c r="IWQ60" s="20"/>
      <c r="IWR60" s="20"/>
      <c r="IWS60" s="20"/>
      <c r="IWT60" s="311"/>
      <c r="IWU60" s="312"/>
      <c r="IWV60" s="312"/>
      <c r="IWW60" s="313"/>
      <c r="IWX60" s="312"/>
      <c r="IWY60" s="313"/>
      <c r="IWZ60" s="313"/>
      <c r="IXA60" s="313"/>
      <c r="IXB60" s="19"/>
      <c r="IXC60" s="20"/>
      <c r="IXD60" s="20"/>
      <c r="IXE60" s="20"/>
      <c r="IXF60" s="20"/>
      <c r="IXG60" s="20"/>
      <c r="IXH60" s="20"/>
      <c r="IXI60" s="20"/>
      <c r="IXJ60" s="311"/>
      <c r="IXK60" s="312"/>
      <c r="IXL60" s="312"/>
      <c r="IXM60" s="313"/>
      <c r="IXN60" s="312"/>
      <c r="IXO60" s="313"/>
      <c r="IXP60" s="313"/>
      <c r="IXQ60" s="313"/>
      <c r="IXR60" s="19"/>
      <c r="IXS60" s="20"/>
      <c r="IXT60" s="20"/>
      <c r="IXU60" s="20"/>
      <c r="IXV60" s="20"/>
      <c r="IXW60" s="20"/>
      <c r="IXX60" s="20"/>
      <c r="IXY60" s="20"/>
      <c r="IXZ60" s="311"/>
      <c r="IYA60" s="312"/>
      <c r="IYB60" s="312"/>
      <c r="IYC60" s="313"/>
      <c r="IYD60" s="312"/>
      <c r="IYE60" s="313"/>
      <c r="IYF60" s="313"/>
      <c r="IYG60" s="313"/>
      <c r="IYH60" s="19"/>
      <c r="IYI60" s="20"/>
      <c r="IYJ60" s="20"/>
      <c r="IYK60" s="20"/>
      <c r="IYL60" s="20"/>
      <c r="IYM60" s="20"/>
      <c r="IYN60" s="20"/>
      <c r="IYO60" s="20"/>
      <c r="IYP60" s="311"/>
      <c r="IYQ60" s="312"/>
      <c r="IYR60" s="312"/>
      <c r="IYS60" s="313"/>
      <c r="IYT60" s="312"/>
      <c r="IYU60" s="313"/>
      <c r="IYV60" s="313"/>
      <c r="IYW60" s="313"/>
      <c r="IYX60" s="19"/>
      <c r="IYY60" s="20"/>
      <c r="IYZ60" s="20"/>
      <c r="IZA60" s="20"/>
      <c r="IZB60" s="20"/>
      <c r="IZC60" s="20"/>
      <c r="IZD60" s="20"/>
      <c r="IZE60" s="20"/>
      <c r="IZF60" s="311"/>
      <c r="IZG60" s="312"/>
      <c r="IZH60" s="312"/>
      <c r="IZI60" s="313"/>
      <c r="IZJ60" s="312"/>
      <c r="IZK60" s="313"/>
      <c r="IZL60" s="313"/>
      <c r="IZM60" s="313"/>
      <c r="IZN60" s="19"/>
      <c r="IZO60" s="20"/>
      <c r="IZP60" s="20"/>
      <c r="IZQ60" s="20"/>
      <c r="IZR60" s="20"/>
      <c r="IZS60" s="20"/>
      <c r="IZT60" s="20"/>
      <c r="IZU60" s="20"/>
      <c r="IZV60" s="311"/>
      <c r="IZW60" s="312"/>
      <c r="IZX60" s="312"/>
      <c r="IZY60" s="313"/>
      <c r="IZZ60" s="312"/>
      <c r="JAA60" s="313"/>
      <c r="JAB60" s="313"/>
      <c r="JAC60" s="313"/>
      <c r="JAD60" s="19"/>
      <c r="JAE60" s="20"/>
      <c r="JAF60" s="20"/>
      <c r="JAG60" s="20"/>
      <c r="JAH60" s="20"/>
      <c r="JAI60" s="20"/>
      <c r="JAJ60" s="20"/>
      <c r="JAK60" s="20"/>
      <c r="JAL60" s="311"/>
      <c r="JAM60" s="312"/>
      <c r="JAN60" s="312"/>
      <c r="JAO60" s="313"/>
      <c r="JAP60" s="312"/>
      <c r="JAQ60" s="313"/>
      <c r="JAR60" s="313"/>
      <c r="JAS60" s="313"/>
      <c r="JAT60" s="19"/>
      <c r="JAU60" s="20"/>
      <c r="JAV60" s="20"/>
      <c r="JAW60" s="20"/>
      <c r="JAX60" s="20"/>
      <c r="JAY60" s="20"/>
      <c r="JAZ60" s="20"/>
      <c r="JBA60" s="20"/>
      <c r="JBB60" s="311"/>
      <c r="JBC60" s="312"/>
      <c r="JBD60" s="312"/>
      <c r="JBE60" s="313"/>
      <c r="JBF60" s="312"/>
      <c r="JBG60" s="313"/>
      <c r="JBH60" s="313"/>
      <c r="JBI60" s="313"/>
      <c r="JBJ60" s="19"/>
      <c r="JBK60" s="20"/>
      <c r="JBL60" s="20"/>
      <c r="JBM60" s="20"/>
      <c r="JBN60" s="20"/>
      <c r="JBO60" s="20"/>
      <c r="JBP60" s="20"/>
      <c r="JBQ60" s="20"/>
      <c r="JBR60" s="311"/>
      <c r="JBS60" s="312"/>
      <c r="JBT60" s="312"/>
      <c r="JBU60" s="313"/>
      <c r="JBV60" s="312"/>
      <c r="JBW60" s="313"/>
      <c r="JBX60" s="313"/>
      <c r="JBY60" s="313"/>
      <c r="JBZ60" s="19"/>
      <c r="JCA60" s="20"/>
      <c r="JCB60" s="20"/>
      <c r="JCC60" s="20"/>
      <c r="JCD60" s="20"/>
      <c r="JCE60" s="20"/>
      <c r="JCF60" s="20"/>
      <c r="JCG60" s="20"/>
      <c r="JCH60" s="311"/>
      <c r="JCI60" s="312"/>
      <c r="JCJ60" s="312"/>
      <c r="JCK60" s="313"/>
      <c r="JCL60" s="312"/>
      <c r="JCM60" s="313"/>
      <c r="JCN60" s="313"/>
      <c r="JCO60" s="313"/>
      <c r="JCP60" s="19"/>
      <c r="JCQ60" s="20"/>
      <c r="JCR60" s="20"/>
      <c r="JCS60" s="20"/>
      <c r="JCT60" s="20"/>
      <c r="JCU60" s="20"/>
      <c r="JCV60" s="20"/>
      <c r="JCW60" s="20"/>
      <c r="JCX60" s="311"/>
      <c r="JCY60" s="312"/>
      <c r="JCZ60" s="312"/>
      <c r="JDA60" s="313"/>
      <c r="JDB60" s="312"/>
      <c r="JDC60" s="313"/>
      <c r="JDD60" s="313"/>
      <c r="JDE60" s="313"/>
      <c r="JDF60" s="19"/>
      <c r="JDG60" s="20"/>
      <c r="JDH60" s="20"/>
      <c r="JDI60" s="20"/>
      <c r="JDJ60" s="20"/>
      <c r="JDK60" s="20"/>
      <c r="JDL60" s="20"/>
      <c r="JDM60" s="20"/>
      <c r="JDN60" s="311"/>
      <c r="JDO60" s="312"/>
      <c r="JDP60" s="312"/>
      <c r="JDQ60" s="313"/>
      <c r="JDR60" s="312"/>
      <c r="JDS60" s="313"/>
      <c r="JDT60" s="313"/>
      <c r="JDU60" s="313"/>
      <c r="JDV60" s="19"/>
      <c r="JDW60" s="20"/>
      <c r="JDX60" s="20"/>
      <c r="JDY60" s="20"/>
      <c r="JDZ60" s="20"/>
      <c r="JEA60" s="20"/>
      <c r="JEB60" s="20"/>
      <c r="JEC60" s="20"/>
      <c r="JED60" s="311"/>
      <c r="JEE60" s="312"/>
      <c r="JEF60" s="312"/>
      <c r="JEG60" s="313"/>
      <c r="JEH60" s="312"/>
      <c r="JEI60" s="313"/>
      <c r="JEJ60" s="313"/>
      <c r="JEK60" s="313"/>
      <c r="JEL60" s="19"/>
      <c r="JEM60" s="20"/>
      <c r="JEN60" s="20"/>
      <c r="JEO60" s="20"/>
      <c r="JEP60" s="20"/>
      <c r="JEQ60" s="20"/>
      <c r="JER60" s="20"/>
      <c r="JES60" s="20"/>
      <c r="JET60" s="311"/>
      <c r="JEU60" s="312"/>
      <c r="JEV60" s="312"/>
      <c r="JEW60" s="313"/>
      <c r="JEX60" s="312"/>
      <c r="JEY60" s="313"/>
      <c r="JEZ60" s="313"/>
      <c r="JFA60" s="313"/>
      <c r="JFB60" s="19"/>
      <c r="JFC60" s="20"/>
      <c r="JFD60" s="20"/>
      <c r="JFE60" s="20"/>
      <c r="JFF60" s="20"/>
      <c r="JFG60" s="20"/>
      <c r="JFH60" s="20"/>
      <c r="JFI60" s="20"/>
      <c r="JFJ60" s="311"/>
      <c r="JFK60" s="312"/>
      <c r="JFL60" s="312"/>
      <c r="JFM60" s="313"/>
      <c r="JFN60" s="312"/>
      <c r="JFO60" s="313"/>
      <c r="JFP60" s="313"/>
      <c r="JFQ60" s="313"/>
      <c r="JFR60" s="19"/>
      <c r="JFS60" s="20"/>
      <c r="JFT60" s="20"/>
      <c r="JFU60" s="20"/>
      <c r="JFV60" s="20"/>
      <c r="JFW60" s="20"/>
      <c r="JFX60" s="20"/>
      <c r="JFY60" s="20"/>
      <c r="JFZ60" s="311"/>
      <c r="JGA60" s="312"/>
      <c r="JGB60" s="312"/>
      <c r="JGC60" s="313"/>
      <c r="JGD60" s="312"/>
      <c r="JGE60" s="313"/>
      <c r="JGF60" s="313"/>
      <c r="JGG60" s="313"/>
      <c r="JGH60" s="19"/>
      <c r="JGI60" s="20"/>
      <c r="JGJ60" s="20"/>
      <c r="JGK60" s="20"/>
      <c r="JGL60" s="20"/>
      <c r="JGM60" s="20"/>
      <c r="JGN60" s="20"/>
      <c r="JGO60" s="20"/>
      <c r="JGP60" s="311"/>
      <c r="JGQ60" s="312"/>
      <c r="JGR60" s="312"/>
      <c r="JGS60" s="313"/>
      <c r="JGT60" s="312"/>
      <c r="JGU60" s="313"/>
      <c r="JGV60" s="313"/>
      <c r="JGW60" s="313"/>
      <c r="JGX60" s="19"/>
      <c r="JGY60" s="20"/>
      <c r="JGZ60" s="20"/>
      <c r="JHA60" s="20"/>
      <c r="JHB60" s="20"/>
      <c r="JHC60" s="20"/>
      <c r="JHD60" s="20"/>
      <c r="JHE60" s="20"/>
      <c r="JHF60" s="311"/>
      <c r="JHG60" s="312"/>
      <c r="JHH60" s="312"/>
      <c r="JHI60" s="313"/>
      <c r="JHJ60" s="312"/>
      <c r="JHK60" s="313"/>
      <c r="JHL60" s="313"/>
      <c r="JHM60" s="313"/>
      <c r="JHN60" s="19"/>
      <c r="JHO60" s="20"/>
      <c r="JHP60" s="20"/>
      <c r="JHQ60" s="20"/>
      <c r="JHR60" s="20"/>
      <c r="JHS60" s="20"/>
      <c r="JHT60" s="20"/>
      <c r="JHU60" s="20"/>
      <c r="JHV60" s="311"/>
      <c r="JHW60" s="312"/>
      <c r="JHX60" s="312"/>
      <c r="JHY60" s="313"/>
      <c r="JHZ60" s="312"/>
      <c r="JIA60" s="313"/>
      <c r="JIB60" s="313"/>
      <c r="JIC60" s="313"/>
      <c r="JID60" s="19"/>
      <c r="JIE60" s="20"/>
      <c r="JIF60" s="20"/>
      <c r="JIG60" s="20"/>
      <c r="JIH60" s="20"/>
      <c r="JII60" s="20"/>
      <c r="JIJ60" s="20"/>
      <c r="JIK60" s="20"/>
      <c r="JIL60" s="311"/>
      <c r="JIM60" s="312"/>
      <c r="JIN60" s="312"/>
      <c r="JIO60" s="313"/>
      <c r="JIP60" s="312"/>
      <c r="JIQ60" s="313"/>
      <c r="JIR60" s="313"/>
      <c r="JIS60" s="313"/>
      <c r="JIT60" s="19"/>
      <c r="JIU60" s="20"/>
      <c r="JIV60" s="20"/>
      <c r="JIW60" s="20"/>
      <c r="JIX60" s="20"/>
      <c r="JIY60" s="20"/>
      <c r="JIZ60" s="20"/>
      <c r="JJA60" s="20"/>
      <c r="JJB60" s="311"/>
      <c r="JJC60" s="312"/>
      <c r="JJD60" s="312"/>
      <c r="JJE60" s="313"/>
      <c r="JJF60" s="312"/>
      <c r="JJG60" s="313"/>
      <c r="JJH60" s="313"/>
      <c r="JJI60" s="313"/>
      <c r="JJJ60" s="19"/>
      <c r="JJK60" s="20"/>
      <c r="JJL60" s="20"/>
      <c r="JJM60" s="20"/>
      <c r="JJN60" s="20"/>
      <c r="JJO60" s="20"/>
      <c r="JJP60" s="20"/>
      <c r="JJQ60" s="20"/>
      <c r="JJR60" s="311"/>
      <c r="JJS60" s="312"/>
      <c r="JJT60" s="312"/>
      <c r="JJU60" s="313"/>
      <c r="JJV60" s="312"/>
      <c r="JJW60" s="313"/>
      <c r="JJX60" s="313"/>
      <c r="JJY60" s="313"/>
      <c r="JJZ60" s="19"/>
      <c r="JKA60" s="20"/>
      <c r="JKB60" s="20"/>
      <c r="JKC60" s="20"/>
      <c r="JKD60" s="20"/>
      <c r="JKE60" s="20"/>
      <c r="JKF60" s="20"/>
      <c r="JKG60" s="20"/>
      <c r="JKH60" s="311"/>
      <c r="JKI60" s="312"/>
      <c r="JKJ60" s="312"/>
      <c r="JKK60" s="313"/>
      <c r="JKL60" s="312"/>
      <c r="JKM60" s="313"/>
      <c r="JKN60" s="313"/>
      <c r="JKO60" s="313"/>
      <c r="JKP60" s="19"/>
      <c r="JKQ60" s="20"/>
      <c r="JKR60" s="20"/>
      <c r="JKS60" s="20"/>
      <c r="JKT60" s="20"/>
      <c r="JKU60" s="20"/>
      <c r="JKV60" s="20"/>
      <c r="JKW60" s="20"/>
      <c r="JKX60" s="311"/>
      <c r="JKY60" s="312"/>
      <c r="JKZ60" s="312"/>
      <c r="JLA60" s="313"/>
      <c r="JLB60" s="312"/>
      <c r="JLC60" s="313"/>
      <c r="JLD60" s="313"/>
      <c r="JLE60" s="313"/>
      <c r="JLF60" s="19"/>
      <c r="JLG60" s="20"/>
      <c r="JLH60" s="20"/>
      <c r="JLI60" s="20"/>
      <c r="JLJ60" s="20"/>
      <c r="JLK60" s="20"/>
      <c r="JLL60" s="20"/>
      <c r="JLM60" s="20"/>
      <c r="JLN60" s="311"/>
      <c r="JLO60" s="312"/>
      <c r="JLP60" s="312"/>
      <c r="JLQ60" s="313"/>
      <c r="JLR60" s="312"/>
      <c r="JLS60" s="313"/>
      <c r="JLT60" s="313"/>
      <c r="JLU60" s="313"/>
      <c r="JLV60" s="19"/>
      <c r="JLW60" s="20"/>
      <c r="JLX60" s="20"/>
      <c r="JLY60" s="20"/>
      <c r="JLZ60" s="20"/>
      <c r="JMA60" s="20"/>
      <c r="JMB60" s="20"/>
      <c r="JMC60" s="20"/>
      <c r="JMD60" s="311"/>
      <c r="JME60" s="312"/>
      <c r="JMF60" s="312"/>
      <c r="JMG60" s="313"/>
      <c r="JMH60" s="312"/>
      <c r="JMI60" s="313"/>
      <c r="JMJ60" s="313"/>
      <c r="JMK60" s="313"/>
      <c r="JML60" s="19"/>
      <c r="JMM60" s="20"/>
      <c r="JMN60" s="20"/>
      <c r="JMO60" s="20"/>
      <c r="JMP60" s="20"/>
      <c r="JMQ60" s="20"/>
      <c r="JMR60" s="20"/>
      <c r="JMS60" s="20"/>
      <c r="JMT60" s="311"/>
      <c r="JMU60" s="312"/>
      <c r="JMV60" s="312"/>
      <c r="JMW60" s="313"/>
      <c r="JMX60" s="312"/>
      <c r="JMY60" s="313"/>
      <c r="JMZ60" s="313"/>
      <c r="JNA60" s="313"/>
      <c r="JNB60" s="19"/>
      <c r="JNC60" s="20"/>
      <c r="JND60" s="20"/>
      <c r="JNE60" s="20"/>
      <c r="JNF60" s="20"/>
      <c r="JNG60" s="20"/>
      <c r="JNH60" s="20"/>
      <c r="JNI60" s="20"/>
      <c r="JNJ60" s="311"/>
      <c r="JNK60" s="312"/>
      <c r="JNL60" s="312"/>
      <c r="JNM60" s="313"/>
      <c r="JNN60" s="312"/>
      <c r="JNO60" s="313"/>
      <c r="JNP60" s="313"/>
      <c r="JNQ60" s="313"/>
      <c r="JNR60" s="19"/>
      <c r="JNS60" s="20"/>
      <c r="JNT60" s="20"/>
      <c r="JNU60" s="20"/>
      <c r="JNV60" s="20"/>
      <c r="JNW60" s="20"/>
      <c r="JNX60" s="20"/>
      <c r="JNY60" s="20"/>
      <c r="JNZ60" s="311"/>
      <c r="JOA60" s="312"/>
      <c r="JOB60" s="312"/>
      <c r="JOC60" s="313"/>
      <c r="JOD60" s="312"/>
      <c r="JOE60" s="313"/>
      <c r="JOF60" s="313"/>
      <c r="JOG60" s="313"/>
      <c r="JOH60" s="19"/>
      <c r="JOI60" s="20"/>
      <c r="JOJ60" s="20"/>
      <c r="JOK60" s="20"/>
      <c r="JOL60" s="20"/>
      <c r="JOM60" s="20"/>
      <c r="JON60" s="20"/>
      <c r="JOO60" s="20"/>
      <c r="JOP60" s="311"/>
      <c r="JOQ60" s="312"/>
      <c r="JOR60" s="312"/>
      <c r="JOS60" s="313"/>
      <c r="JOT60" s="312"/>
      <c r="JOU60" s="313"/>
      <c r="JOV60" s="313"/>
      <c r="JOW60" s="313"/>
      <c r="JOX60" s="19"/>
      <c r="JOY60" s="20"/>
      <c r="JOZ60" s="20"/>
      <c r="JPA60" s="20"/>
      <c r="JPB60" s="20"/>
      <c r="JPC60" s="20"/>
      <c r="JPD60" s="20"/>
      <c r="JPE60" s="20"/>
      <c r="JPF60" s="311"/>
      <c r="JPG60" s="312"/>
      <c r="JPH60" s="312"/>
      <c r="JPI60" s="313"/>
      <c r="JPJ60" s="312"/>
      <c r="JPK60" s="313"/>
      <c r="JPL60" s="313"/>
      <c r="JPM60" s="313"/>
      <c r="JPN60" s="19"/>
      <c r="JPO60" s="20"/>
      <c r="JPP60" s="20"/>
      <c r="JPQ60" s="20"/>
      <c r="JPR60" s="20"/>
      <c r="JPS60" s="20"/>
      <c r="JPT60" s="20"/>
      <c r="JPU60" s="20"/>
      <c r="JPV60" s="311"/>
      <c r="JPW60" s="312"/>
      <c r="JPX60" s="312"/>
      <c r="JPY60" s="313"/>
      <c r="JPZ60" s="312"/>
      <c r="JQA60" s="313"/>
      <c r="JQB60" s="313"/>
      <c r="JQC60" s="313"/>
      <c r="JQD60" s="19"/>
      <c r="JQE60" s="20"/>
      <c r="JQF60" s="20"/>
      <c r="JQG60" s="20"/>
      <c r="JQH60" s="20"/>
      <c r="JQI60" s="20"/>
      <c r="JQJ60" s="20"/>
      <c r="JQK60" s="20"/>
      <c r="JQL60" s="311"/>
      <c r="JQM60" s="312"/>
      <c r="JQN60" s="312"/>
      <c r="JQO60" s="313"/>
      <c r="JQP60" s="312"/>
      <c r="JQQ60" s="313"/>
      <c r="JQR60" s="313"/>
      <c r="JQS60" s="313"/>
      <c r="JQT60" s="19"/>
      <c r="JQU60" s="20"/>
      <c r="JQV60" s="20"/>
      <c r="JQW60" s="20"/>
      <c r="JQX60" s="20"/>
      <c r="JQY60" s="20"/>
      <c r="JQZ60" s="20"/>
      <c r="JRA60" s="20"/>
      <c r="JRB60" s="311"/>
      <c r="JRC60" s="312"/>
      <c r="JRD60" s="312"/>
      <c r="JRE60" s="313"/>
      <c r="JRF60" s="312"/>
      <c r="JRG60" s="313"/>
      <c r="JRH60" s="313"/>
      <c r="JRI60" s="313"/>
      <c r="JRJ60" s="19"/>
      <c r="JRK60" s="20"/>
      <c r="JRL60" s="20"/>
      <c r="JRM60" s="20"/>
      <c r="JRN60" s="20"/>
      <c r="JRO60" s="20"/>
      <c r="JRP60" s="20"/>
      <c r="JRQ60" s="20"/>
      <c r="JRR60" s="311"/>
      <c r="JRS60" s="312"/>
      <c r="JRT60" s="312"/>
      <c r="JRU60" s="313"/>
      <c r="JRV60" s="312"/>
      <c r="JRW60" s="313"/>
      <c r="JRX60" s="313"/>
      <c r="JRY60" s="313"/>
      <c r="JRZ60" s="19"/>
      <c r="JSA60" s="20"/>
      <c r="JSB60" s="20"/>
      <c r="JSC60" s="20"/>
      <c r="JSD60" s="20"/>
      <c r="JSE60" s="20"/>
      <c r="JSF60" s="20"/>
      <c r="JSG60" s="20"/>
      <c r="JSH60" s="311"/>
      <c r="JSI60" s="312"/>
      <c r="JSJ60" s="312"/>
      <c r="JSK60" s="313"/>
      <c r="JSL60" s="312"/>
      <c r="JSM60" s="313"/>
      <c r="JSN60" s="313"/>
      <c r="JSO60" s="313"/>
      <c r="JSP60" s="19"/>
      <c r="JSQ60" s="20"/>
      <c r="JSR60" s="20"/>
      <c r="JSS60" s="20"/>
      <c r="JST60" s="20"/>
      <c r="JSU60" s="20"/>
      <c r="JSV60" s="20"/>
      <c r="JSW60" s="20"/>
      <c r="JSX60" s="311"/>
      <c r="JSY60" s="312"/>
      <c r="JSZ60" s="312"/>
      <c r="JTA60" s="313"/>
      <c r="JTB60" s="312"/>
      <c r="JTC60" s="313"/>
      <c r="JTD60" s="313"/>
      <c r="JTE60" s="313"/>
      <c r="JTF60" s="19"/>
      <c r="JTG60" s="20"/>
      <c r="JTH60" s="20"/>
      <c r="JTI60" s="20"/>
      <c r="JTJ60" s="20"/>
      <c r="JTK60" s="20"/>
      <c r="JTL60" s="20"/>
      <c r="JTM60" s="20"/>
      <c r="JTN60" s="311"/>
      <c r="JTO60" s="312"/>
      <c r="JTP60" s="312"/>
      <c r="JTQ60" s="313"/>
      <c r="JTR60" s="312"/>
      <c r="JTS60" s="313"/>
      <c r="JTT60" s="313"/>
      <c r="JTU60" s="313"/>
      <c r="JTV60" s="19"/>
      <c r="JTW60" s="20"/>
      <c r="JTX60" s="20"/>
      <c r="JTY60" s="20"/>
      <c r="JTZ60" s="20"/>
      <c r="JUA60" s="20"/>
      <c r="JUB60" s="20"/>
      <c r="JUC60" s="20"/>
      <c r="JUD60" s="311"/>
      <c r="JUE60" s="312"/>
      <c r="JUF60" s="312"/>
      <c r="JUG60" s="313"/>
      <c r="JUH60" s="312"/>
      <c r="JUI60" s="313"/>
      <c r="JUJ60" s="313"/>
      <c r="JUK60" s="313"/>
      <c r="JUL60" s="19"/>
      <c r="JUM60" s="20"/>
      <c r="JUN60" s="20"/>
      <c r="JUO60" s="20"/>
      <c r="JUP60" s="20"/>
      <c r="JUQ60" s="20"/>
      <c r="JUR60" s="20"/>
      <c r="JUS60" s="20"/>
      <c r="JUT60" s="311"/>
      <c r="JUU60" s="312"/>
      <c r="JUV60" s="312"/>
      <c r="JUW60" s="313"/>
      <c r="JUX60" s="312"/>
      <c r="JUY60" s="313"/>
      <c r="JUZ60" s="313"/>
      <c r="JVA60" s="313"/>
      <c r="JVB60" s="19"/>
      <c r="JVC60" s="20"/>
      <c r="JVD60" s="20"/>
      <c r="JVE60" s="20"/>
      <c r="JVF60" s="20"/>
      <c r="JVG60" s="20"/>
      <c r="JVH60" s="20"/>
      <c r="JVI60" s="20"/>
      <c r="JVJ60" s="311"/>
      <c r="JVK60" s="312"/>
      <c r="JVL60" s="312"/>
      <c r="JVM60" s="313"/>
      <c r="JVN60" s="312"/>
      <c r="JVO60" s="313"/>
      <c r="JVP60" s="313"/>
      <c r="JVQ60" s="313"/>
      <c r="JVR60" s="19"/>
      <c r="JVS60" s="20"/>
      <c r="JVT60" s="20"/>
      <c r="JVU60" s="20"/>
      <c r="JVV60" s="20"/>
      <c r="JVW60" s="20"/>
      <c r="JVX60" s="20"/>
      <c r="JVY60" s="20"/>
      <c r="JVZ60" s="311"/>
      <c r="JWA60" s="312"/>
      <c r="JWB60" s="312"/>
      <c r="JWC60" s="313"/>
      <c r="JWD60" s="312"/>
      <c r="JWE60" s="313"/>
      <c r="JWF60" s="313"/>
      <c r="JWG60" s="313"/>
      <c r="JWH60" s="19"/>
      <c r="JWI60" s="20"/>
      <c r="JWJ60" s="20"/>
      <c r="JWK60" s="20"/>
      <c r="JWL60" s="20"/>
      <c r="JWM60" s="20"/>
      <c r="JWN60" s="20"/>
      <c r="JWO60" s="20"/>
      <c r="JWP60" s="311"/>
      <c r="JWQ60" s="312"/>
      <c r="JWR60" s="312"/>
      <c r="JWS60" s="313"/>
      <c r="JWT60" s="312"/>
      <c r="JWU60" s="313"/>
      <c r="JWV60" s="313"/>
      <c r="JWW60" s="313"/>
      <c r="JWX60" s="19"/>
      <c r="JWY60" s="20"/>
      <c r="JWZ60" s="20"/>
      <c r="JXA60" s="20"/>
      <c r="JXB60" s="20"/>
      <c r="JXC60" s="20"/>
      <c r="JXD60" s="20"/>
      <c r="JXE60" s="20"/>
      <c r="JXF60" s="311"/>
      <c r="JXG60" s="312"/>
      <c r="JXH60" s="312"/>
      <c r="JXI60" s="313"/>
      <c r="JXJ60" s="312"/>
      <c r="JXK60" s="313"/>
      <c r="JXL60" s="313"/>
      <c r="JXM60" s="313"/>
      <c r="JXN60" s="19"/>
      <c r="JXO60" s="20"/>
      <c r="JXP60" s="20"/>
      <c r="JXQ60" s="20"/>
      <c r="JXR60" s="20"/>
      <c r="JXS60" s="20"/>
      <c r="JXT60" s="20"/>
      <c r="JXU60" s="20"/>
      <c r="JXV60" s="311"/>
      <c r="JXW60" s="312"/>
      <c r="JXX60" s="312"/>
      <c r="JXY60" s="313"/>
      <c r="JXZ60" s="312"/>
      <c r="JYA60" s="313"/>
      <c r="JYB60" s="313"/>
      <c r="JYC60" s="313"/>
      <c r="JYD60" s="19"/>
      <c r="JYE60" s="20"/>
      <c r="JYF60" s="20"/>
      <c r="JYG60" s="20"/>
      <c r="JYH60" s="20"/>
      <c r="JYI60" s="20"/>
      <c r="JYJ60" s="20"/>
      <c r="JYK60" s="20"/>
      <c r="JYL60" s="311"/>
      <c r="JYM60" s="312"/>
      <c r="JYN60" s="312"/>
      <c r="JYO60" s="313"/>
      <c r="JYP60" s="312"/>
      <c r="JYQ60" s="313"/>
      <c r="JYR60" s="313"/>
      <c r="JYS60" s="313"/>
      <c r="JYT60" s="19"/>
      <c r="JYU60" s="20"/>
      <c r="JYV60" s="20"/>
      <c r="JYW60" s="20"/>
      <c r="JYX60" s="20"/>
      <c r="JYY60" s="20"/>
      <c r="JYZ60" s="20"/>
      <c r="JZA60" s="20"/>
      <c r="JZB60" s="311"/>
      <c r="JZC60" s="312"/>
      <c r="JZD60" s="312"/>
      <c r="JZE60" s="313"/>
      <c r="JZF60" s="312"/>
      <c r="JZG60" s="313"/>
      <c r="JZH60" s="313"/>
      <c r="JZI60" s="313"/>
      <c r="JZJ60" s="19"/>
      <c r="JZK60" s="20"/>
      <c r="JZL60" s="20"/>
      <c r="JZM60" s="20"/>
      <c r="JZN60" s="20"/>
      <c r="JZO60" s="20"/>
      <c r="JZP60" s="20"/>
      <c r="JZQ60" s="20"/>
      <c r="JZR60" s="311"/>
      <c r="JZS60" s="312"/>
      <c r="JZT60" s="312"/>
      <c r="JZU60" s="313"/>
      <c r="JZV60" s="312"/>
      <c r="JZW60" s="313"/>
      <c r="JZX60" s="313"/>
      <c r="JZY60" s="313"/>
      <c r="JZZ60" s="19"/>
      <c r="KAA60" s="20"/>
      <c r="KAB60" s="20"/>
      <c r="KAC60" s="20"/>
      <c r="KAD60" s="20"/>
      <c r="KAE60" s="20"/>
      <c r="KAF60" s="20"/>
      <c r="KAG60" s="20"/>
      <c r="KAH60" s="311"/>
      <c r="KAI60" s="312"/>
      <c r="KAJ60" s="312"/>
      <c r="KAK60" s="313"/>
      <c r="KAL60" s="312"/>
      <c r="KAM60" s="313"/>
      <c r="KAN60" s="313"/>
      <c r="KAO60" s="313"/>
      <c r="KAP60" s="19"/>
      <c r="KAQ60" s="20"/>
      <c r="KAR60" s="20"/>
      <c r="KAS60" s="20"/>
      <c r="KAT60" s="20"/>
      <c r="KAU60" s="20"/>
      <c r="KAV60" s="20"/>
      <c r="KAW60" s="20"/>
      <c r="KAX60" s="311"/>
      <c r="KAY60" s="312"/>
      <c r="KAZ60" s="312"/>
      <c r="KBA60" s="313"/>
      <c r="KBB60" s="312"/>
      <c r="KBC60" s="313"/>
      <c r="KBD60" s="313"/>
      <c r="KBE60" s="313"/>
      <c r="KBF60" s="19"/>
      <c r="KBG60" s="20"/>
      <c r="KBH60" s="20"/>
      <c r="KBI60" s="20"/>
      <c r="KBJ60" s="20"/>
      <c r="KBK60" s="20"/>
      <c r="KBL60" s="20"/>
      <c r="KBM60" s="20"/>
      <c r="KBN60" s="311"/>
      <c r="KBO60" s="312"/>
      <c r="KBP60" s="312"/>
      <c r="KBQ60" s="313"/>
      <c r="KBR60" s="312"/>
      <c r="KBS60" s="313"/>
      <c r="KBT60" s="313"/>
      <c r="KBU60" s="313"/>
      <c r="KBV60" s="19"/>
      <c r="KBW60" s="20"/>
      <c r="KBX60" s="20"/>
      <c r="KBY60" s="20"/>
      <c r="KBZ60" s="20"/>
      <c r="KCA60" s="20"/>
      <c r="KCB60" s="20"/>
      <c r="KCC60" s="20"/>
      <c r="KCD60" s="311"/>
      <c r="KCE60" s="312"/>
      <c r="KCF60" s="312"/>
      <c r="KCG60" s="313"/>
      <c r="KCH60" s="312"/>
      <c r="KCI60" s="313"/>
      <c r="KCJ60" s="313"/>
      <c r="KCK60" s="313"/>
      <c r="KCL60" s="19"/>
      <c r="KCM60" s="20"/>
      <c r="KCN60" s="20"/>
      <c r="KCO60" s="20"/>
      <c r="KCP60" s="20"/>
      <c r="KCQ60" s="20"/>
      <c r="KCR60" s="20"/>
      <c r="KCS60" s="20"/>
      <c r="KCT60" s="311"/>
      <c r="KCU60" s="312"/>
      <c r="KCV60" s="312"/>
      <c r="KCW60" s="313"/>
      <c r="KCX60" s="312"/>
      <c r="KCY60" s="313"/>
      <c r="KCZ60" s="313"/>
      <c r="KDA60" s="313"/>
      <c r="KDB60" s="19"/>
      <c r="KDC60" s="20"/>
      <c r="KDD60" s="20"/>
      <c r="KDE60" s="20"/>
      <c r="KDF60" s="20"/>
      <c r="KDG60" s="20"/>
      <c r="KDH60" s="20"/>
      <c r="KDI60" s="20"/>
      <c r="KDJ60" s="311"/>
      <c r="KDK60" s="312"/>
      <c r="KDL60" s="312"/>
      <c r="KDM60" s="313"/>
      <c r="KDN60" s="312"/>
      <c r="KDO60" s="313"/>
      <c r="KDP60" s="313"/>
      <c r="KDQ60" s="313"/>
      <c r="KDR60" s="19"/>
      <c r="KDS60" s="20"/>
      <c r="KDT60" s="20"/>
      <c r="KDU60" s="20"/>
      <c r="KDV60" s="20"/>
      <c r="KDW60" s="20"/>
      <c r="KDX60" s="20"/>
      <c r="KDY60" s="20"/>
      <c r="KDZ60" s="311"/>
      <c r="KEA60" s="312"/>
      <c r="KEB60" s="312"/>
      <c r="KEC60" s="313"/>
      <c r="KED60" s="312"/>
      <c r="KEE60" s="313"/>
      <c r="KEF60" s="313"/>
      <c r="KEG60" s="313"/>
      <c r="KEH60" s="19"/>
      <c r="KEI60" s="20"/>
      <c r="KEJ60" s="20"/>
      <c r="KEK60" s="20"/>
      <c r="KEL60" s="20"/>
      <c r="KEM60" s="20"/>
      <c r="KEN60" s="20"/>
      <c r="KEO60" s="20"/>
      <c r="KEP60" s="311"/>
      <c r="KEQ60" s="312"/>
      <c r="KER60" s="312"/>
      <c r="KES60" s="313"/>
      <c r="KET60" s="312"/>
      <c r="KEU60" s="313"/>
      <c r="KEV60" s="313"/>
      <c r="KEW60" s="313"/>
      <c r="KEX60" s="19"/>
      <c r="KEY60" s="20"/>
      <c r="KEZ60" s="20"/>
      <c r="KFA60" s="20"/>
      <c r="KFB60" s="20"/>
      <c r="KFC60" s="20"/>
      <c r="KFD60" s="20"/>
      <c r="KFE60" s="20"/>
      <c r="KFF60" s="311"/>
      <c r="KFG60" s="312"/>
      <c r="KFH60" s="312"/>
      <c r="KFI60" s="313"/>
      <c r="KFJ60" s="312"/>
      <c r="KFK60" s="313"/>
      <c r="KFL60" s="313"/>
      <c r="KFM60" s="313"/>
      <c r="KFN60" s="19"/>
      <c r="KFO60" s="20"/>
      <c r="KFP60" s="20"/>
      <c r="KFQ60" s="20"/>
      <c r="KFR60" s="20"/>
      <c r="KFS60" s="20"/>
      <c r="KFT60" s="20"/>
      <c r="KFU60" s="20"/>
      <c r="KFV60" s="311"/>
      <c r="KFW60" s="312"/>
      <c r="KFX60" s="312"/>
      <c r="KFY60" s="313"/>
      <c r="KFZ60" s="312"/>
      <c r="KGA60" s="313"/>
      <c r="KGB60" s="313"/>
      <c r="KGC60" s="313"/>
      <c r="KGD60" s="19"/>
      <c r="KGE60" s="20"/>
      <c r="KGF60" s="20"/>
      <c r="KGG60" s="20"/>
      <c r="KGH60" s="20"/>
      <c r="KGI60" s="20"/>
      <c r="KGJ60" s="20"/>
      <c r="KGK60" s="20"/>
      <c r="KGL60" s="311"/>
      <c r="KGM60" s="312"/>
      <c r="KGN60" s="312"/>
      <c r="KGO60" s="313"/>
      <c r="KGP60" s="312"/>
      <c r="KGQ60" s="313"/>
      <c r="KGR60" s="313"/>
      <c r="KGS60" s="313"/>
      <c r="KGT60" s="19"/>
      <c r="KGU60" s="20"/>
      <c r="KGV60" s="20"/>
      <c r="KGW60" s="20"/>
      <c r="KGX60" s="20"/>
      <c r="KGY60" s="20"/>
      <c r="KGZ60" s="20"/>
      <c r="KHA60" s="20"/>
      <c r="KHB60" s="311"/>
      <c r="KHC60" s="312"/>
      <c r="KHD60" s="312"/>
      <c r="KHE60" s="313"/>
      <c r="KHF60" s="312"/>
      <c r="KHG60" s="313"/>
      <c r="KHH60" s="313"/>
      <c r="KHI60" s="313"/>
      <c r="KHJ60" s="19"/>
      <c r="KHK60" s="20"/>
      <c r="KHL60" s="20"/>
      <c r="KHM60" s="20"/>
      <c r="KHN60" s="20"/>
      <c r="KHO60" s="20"/>
      <c r="KHP60" s="20"/>
      <c r="KHQ60" s="20"/>
      <c r="KHR60" s="311"/>
      <c r="KHS60" s="312"/>
      <c r="KHT60" s="312"/>
      <c r="KHU60" s="313"/>
      <c r="KHV60" s="312"/>
      <c r="KHW60" s="313"/>
      <c r="KHX60" s="313"/>
      <c r="KHY60" s="313"/>
      <c r="KHZ60" s="19"/>
      <c r="KIA60" s="20"/>
      <c r="KIB60" s="20"/>
      <c r="KIC60" s="20"/>
      <c r="KID60" s="20"/>
      <c r="KIE60" s="20"/>
      <c r="KIF60" s="20"/>
      <c r="KIG60" s="20"/>
      <c r="KIH60" s="311"/>
      <c r="KII60" s="312"/>
      <c r="KIJ60" s="312"/>
      <c r="KIK60" s="313"/>
      <c r="KIL60" s="312"/>
      <c r="KIM60" s="313"/>
      <c r="KIN60" s="313"/>
      <c r="KIO60" s="313"/>
      <c r="KIP60" s="19"/>
      <c r="KIQ60" s="20"/>
      <c r="KIR60" s="20"/>
      <c r="KIS60" s="20"/>
      <c r="KIT60" s="20"/>
      <c r="KIU60" s="20"/>
      <c r="KIV60" s="20"/>
      <c r="KIW60" s="20"/>
      <c r="KIX60" s="311"/>
      <c r="KIY60" s="312"/>
      <c r="KIZ60" s="312"/>
      <c r="KJA60" s="313"/>
      <c r="KJB60" s="312"/>
      <c r="KJC60" s="313"/>
      <c r="KJD60" s="313"/>
      <c r="KJE60" s="313"/>
      <c r="KJF60" s="19"/>
      <c r="KJG60" s="20"/>
      <c r="KJH60" s="20"/>
      <c r="KJI60" s="20"/>
      <c r="KJJ60" s="20"/>
      <c r="KJK60" s="20"/>
      <c r="KJL60" s="20"/>
      <c r="KJM60" s="20"/>
      <c r="KJN60" s="311"/>
      <c r="KJO60" s="312"/>
      <c r="KJP60" s="312"/>
      <c r="KJQ60" s="313"/>
      <c r="KJR60" s="312"/>
      <c r="KJS60" s="313"/>
      <c r="KJT60" s="313"/>
      <c r="KJU60" s="313"/>
      <c r="KJV60" s="19"/>
      <c r="KJW60" s="20"/>
      <c r="KJX60" s="20"/>
      <c r="KJY60" s="20"/>
      <c r="KJZ60" s="20"/>
      <c r="KKA60" s="20"/>
      <c r="KKB60" s="20"/>
      <c r="KKC60" s="20"/>
      <c r="KKD60" s="311"/>
      <c r="KKE60" s="312"/>
      <c r="KKF60" s="312"/>
      <c r="KKG60" s="313"/>
      <c r="KKH60" s="312"/>
      <c r="KKI60" s="313"/>
      <c r="KKJ60" s="313"/>
      <c r="KKK60" s="313"/>
      <c r="KKL60" s="19"/>
      <c r="KKM60" s="20"/>
      <c r="KKN60" s="20"/>
      <c r="KKO60" s="20"/>
      <c r="KKP60" s="20"/>
      <c r="KKQ60" s="20"/>
      <c r="KKR60" s="20"/>
      <c r="KKS60" s="20"/>
      <c r="KKT60" s="311"/>
      <c r="KKU60" s="312"/>
      <c r="KKV60" s="312"/>
      <c r="KKW60" s="313"/>
      <c r="KKX60" s="312"/>
      <c r="KKY60" s="313"/>
      <c r="KKZ60" s="313"/>
      <c r="KLA60" s="313"/>
      <c r="KLB60" s="19"/>
      <c r="KLC60" s="20"/>
      <c r="KLD60" s="20"/>
      <c r="KLE60" s="20"/>
      <c r="KLF60" s="20"/>
      <c r="KLG60" s="20"/>
      <c r="KLH60" s="20"/>
      <c r="KLI60" s="20"/>
      <c r="KLJ60" s="311"/>
      <c r="KLK60" s="312"/>
      <c r="KLL60" s="312"/>
      <c r="KLM60" s="313"/>
      <c r="KLN60" s="312"/>
      <c r="KLO60" s="313"/>
      <c r="KLP60" s="313"/>
      <c r="KLQ60" s="313"/>
      <c r="KLR60" s="19"/>
      <c r="KLS60" s="20"/>
      <c r="KLT60" s="20"/>
      <c r="KLU60" s="20"/>
      <c r="KLV60" s="20"/>
      <c r="KLW60" s="20"/>
      <c r="KLX60" s="20"/>
      <c r="KLY60" s="20"/>
      <c r="KLZ60" s="311"/>
      <c r="KMA60" s="312"/>
      <c r="KMB60" s="312"/>
      <c r="KMC60" s="313"/>
      <c r="KMD60" s="312"/>
      <c r="KME60" s="313"/>
      <c r="KMF60" s="313"/>
      <c r="KMG60" s="313"/>
      <c r="KMH60" s="19"/>
      <c r="KMI60" s="20"/>
      <c r="KMJ60" s="20"/>
      <c r="KMK60" s="20"/>
      <c r="KML60" s="20"/>
      <c r="KMM60" s="20"/>
      <c r="KMN60" s="20"/>
      <c r="KMO60" s="20"/>
      <c r="KMP60" s="311"/>
      <c r="KMQ60" s="312"/>
      <c r="KMR60" s="312"/>
      <c r="KMS60" s="313"/>
      <c r="KMT60" s="312"/>
      <c r="KMU60" s="313"/>
      <c r="KMV60" s="313"/>
      <c r="KMW60" s="313"/>
      <c r="KMX60" s="19"/>
      <c r="KMY60" s="20"/>
      <c r="KMZ60" s="20"/>
      <c r="KNA60" s="20"/>
      <c r="KNB60" s="20"/>
      <c r="KNC60" s="20"/>
      <c r="KND60" s="20"/>
      <c r="KNE60" s="20"/>
      <c r="KNF60" s="311"/>
      <c r="KNG60" s="312"/>
      <c r="KNH60" s="312"/>
      <c r="KNI60" s="313"/>
      <c r="KNJ60" s="312"/>
      <c r="KNK60" s="313"/>
      <c r="KNL60" s="313"/>
      <c r="KNM60" s="313"/>
      <c r="KNN60" s="19"/>
      <c r="KNO60" s="20"/>
      <c r="KNP60" s="20"/>
      <c r="KNQ60" s="20"/>
      <c r="KNR60" s="20"/>
      <c r="KNS60" s="20"/>
      <c r="KNT60" s="20"/>
      <c r="KNU60" s="20"/>
      <c r="KNV60" s="311"/>
      <c r="KNW60" s="312"/>
      <c r="KNX60" s="312"/>
      <c r="KNY60" s="313"/>
      <c r="KNZ60" s="312"/>
      <c r="KOA60" s="313"/>
      <c r="KOB60" s="313"/>
      <c r="KOC60" s="313"/>
      <c r="KOD60" s="19"/>
      <c r="KOE60" s="20"/>
      <c r="KOF60" s="20"/>
      <c r="KOG60" s="20"/>
      <c r="KOH60" s="20"/>
      <c r="KOI60" s="20"/>
      <c r="KOJ60" s="20"/>
      <c r="KOK60" s="20"/>
      <c r="KOL60" s="311"/>
      <c r="KOM60" s="312"/>
      <c r="KON60" s="312"/>
      <c r="KOO60" s="313"/>
      <c r="KOP60" s="312"/>
      <c r="KOQ60" s="313"/>
      <c r="KOR60" s="313"/>
      <c r="KOS60" s="313"/>
      <c r="KOT60" s="19"/>
      <c r="KOU60" s="20"/>
      <c r="KOV60" s="20"/>
      <c r="KOW60" s="20"/>
      <c r="KOX60" s="20"/>
      <c r="KOY60" s="20"/>
      <c r="KOZ60" s="20"/>
      <c r="KPA60" s="20"/>
      <c r="KPB60" s="311"/>
      <c r="KPC60" s="312"/>
      <c r="KPD60" s="312"/>
      <c r="KPE60" s="313"/>
      <c r="KPF60" s="312"/>
      <c r="KPG60" s="313"/>
      <c r="KPH60" s="313"/>
      <c r="KPI60" s="313"/>
      <c r="KPJ60" s="19"/>
      <c r="KPK60" s="20"/>
      <c r="KPL60" s="20"/>
      <c r="KPM60" s="20"/>
      <c r="KPN60" s="20"/>
      <c r="KPO60" s="20"/>
      <c r="KPP60" s="20"/>
      <c r="KPQ60" s="20"/>
      <c r="KPR60" s="311"/>
      <c r="KPS60" s="312"/>
      <c r="KPT60" s="312"/>
      <c r="KPU60" s="313"/>
      <c r="KPV60" s="312"/>
      <c r="KPW60" s="313"/>
      <c r="KPX60" s="313"/>
      <c r="KPY60" s="313"/>
      <c r="KPZ60" s="19"/>
      <c r="KQA60" s="20"/>
      <c r="KQB60" s="20"/>
      <c r="KQC60" s="20"/>
      <c r="KQD60" s="20"/>
      <c r="KQE60" s="20"/>
      <c r="KQF60" s="20"/>
      <c r="KQG60" s="20"/>
      <c r="KQH60" s="311"/>
      <c r="KQI60" s="312"/>
      <c r="KQJ60" s="312"/>
      <c r="KQK60" s="313"/>
      <c r="KQL60" s="312"/>
      <c r="KQM60" s="313"/>
      <c r="KQN60" s="313"/>
      <c r="KQO60" s="313"/>
      <c r="KQP60" s="19"/>
      <c r="KQQ60" s="20"/>
      <c r="KQR60" s="20"/>
      <c r="KQS60" s="20"/>
      <c r="KQT60" s="20"/>
      <c r="KQU60" s="20"/>
      <c r="KQV60" s="20"/>
      <c r="KQW60" s="20"/>
      <c r="KQX60" s="311"/>
      <c r="KQY60" s="312"/>
      <c r="KQZ60" s="312"/>
      <c r="KRA60" s="313"/>
      <c r="KRB60" s="312"/>
      <c r="KRC60" s="313"/>
      <c r="KRD60" s="313"/>
      <c r="KRE60" s="313"/>
      <c r="KRF60" s="19"/>
      <c r="KRG60" s="20"/>
      <c r="KRH60" s="20"/>
      <c r="KRI60" s="20"/>
      <c r="KRJ60" s="20"/>
      <c r="KRK60" s="20"/>
      <c r="KRL60" s="20"/>
      <c r="KRM60" s="20"/>
      <c r="KRN60" s="311"/>
      <c r="KRO60" s="312"/>
      <c r="KRP60" s="312"/>
      <c r="KRQ60" s="313"/>
      <c r="KRR60" s="312"/>
      <c r="KRS60" s="313"/>
      <c r="KRT60" s="313"/>
      <c r="KRU60" s="313"/>
      <c r="KRV60" s="19"/>
      <c r="KRW60" s="20"/>
      <c r="KRX60" s="20"/>
      <c r="KRY60" s="20"/>
      <c r="KRZ60" s="20"/>
      <c r="KSA60" s="20"/>
      <c r="KSB60" s="20"/>
      <c r="KSC60" s="20"/>
      <c r="KSD60" s="311"/>
      <c r="KSE60" s="312"/>
      <c r="KSF60" s="312"/>
      <c r="KSG60" s="313"/>
      <c r="KSH60" s="312"/>
      <c r="KSI60" s="313"/>
      <c r="KSJ60" s="313"/>
      <c r="KSK60" s="313"/>
      <c r="KSL60" s="19"/>
      <c r="KSM60" s="20"/>
      <c r="KSN60" s="20"/>
      <c r="KSO60" s="20"/>
      <c r="KSP60" s="20"/>
      <c r="KSQ60" s="20"/>
      <c r="KSR60" s="20"/>
      <c r="KSS60" s="20"/>
      <c r="KST60" s="311"/>
      <c r="KSU60" s="312"/>
      <c r="KSV60" s="312"/>
      <c r="KSW60" s="313"/>
      <c r="KSX60" s="312"/>
      <c r="KSY60" s="313"/>
      <c r="KSZ60" s="313"/>
      <c r="KTA60" s="313"/>
      <c r="KTB60" s="19"/>
      <c r="KTC60" s="20"/>
      <c r="KTD60" s="20"/>
      <c r="KTE60" s="20"/>
      <c r="KTF60" s="20"/>
      <c r="KTG60" s="20"/>
      <c r="KTH60" s="20"/>
      <c r="KTI60" s="20"/>
      <c r="KTJ60" s="311"/>
      <c r="KTK60" s="312"/>
      <c r="KTL60" s="312"/>
      <c r="KTM60" s="313"/>
      <c r="KTN60" s="312"/>
      <c r="KTO60" s="313"/>
      <c r="KTP60" s="313"/>
      <c r="KTQ60" s="313"/>
      <c r="KTR60" s="19"/>
      <c r="KTS60" s="20"/>
      <c r="KTT60" s="20"/>
      <c r="KTU60" s="20"/>
      <c r="KTV60" s="20"/>
      <c r="KTW60" s="20"/>
      <c r="KTX60" s="20"/>
      <c r="KTY60" s="20"/>
      <c r="KTZ60" s="311"/>
      <c r="KUA60" s="312"/>
      <c r="KUB60" s="312"/>
      <c r="KUC60" s="313"/>
      <c r="KUD60" s="312"/>
      <c r="KUE60" s="313"/>
      <c r="KUF60" s="313"/>
      <c r="KUG60" s="313"/>
      <c r="KUH60" s="19"/>
      <c r="KUI60" s="20"/>
      <c r="KUJ60" s="20"/>
      <c r="KUK60" s="20"/>
      <c r="KUL60" s="20"/>
      <c r="KUM60" s="20"/>
      <c r="KUN60" s="20"/>
      <c r="KUO60" s="20"/>
      <c r="KUP60" s="311"/>
      <c r="KUQ60" s="312"/>
      <c r="KUR60" s="312"/>
      <c r="KUS60" s="313"/>
      <c r="KUT60" s="312"/>
      <c r="KUU60" s="313"/>
      <c r="KUV60" s="313"/>
      <c r="KUW60" s="313"/>
      <c r="KUX60" s="19"/>
      <c r="KUY60" s="20"/>
      <c r="KUZ60" s="20"/>
      <c r="KVA60" s="20"/>
      <c r="KVB60" s="20"/>
      <c r="KVC60" s="20"/>
      <c r="KVD60" s="20"/>
      <c r="KVE60" s="20"/>
      <c r="KVF60" s="311"/>
      <c r="KVG60" s="312"/>
      <c r="KVH60" s="312"/>
      <c r="KVI60" s="313"/>
      <c r="KVJ60" s="312"/>
      <c r="KVK60" s="313"/>
      <c r="KVL60" s="313"/>
      <c r="KVM60" s="313"/>
      <c r="KVN60" s="19"/>
      <c r="KVO60" s="20"/>
      <c r="KVP60" s="20"/>
      <c r="KVQ60" s="20"/>
      <c r="KVR60" s="20"/>
      <c r="KVS60" s="20"/>
      <c r="KVT60" s="20"/>
      <c r="KVU60" s="20"/>
      <c r="KVV60" s="311"/>
      <c r="KVW60" s="312"/>
      <c r="KVX60" s="312"/>
      <c r="KVY60" s="313"/>
      <c r="KVZ60" s="312"/>
      <c r="KWA60" s="313"/>
      <c r="KWB60" s="313"/>
      <c r="KWC60" s="313"/>
      <c r="KWD60" s="19"/>
      <c r="KWE60" s="20"/>
      <c r="KWF60" s="20"/>
      <c r="KWG60" s="20"/>
      <c r="KWH60" s="20"/>
      <c r="KWI60" s="20"/>
      <c r="KWJ60" s="20"/>
      <c r="KWK60" s="20"/>
      <c r="KWL60" s="311"/>
      <c r="KWM60" s="312"/>
      <c r="KWN60" s="312"/>
      <c r="KWO60" s="313"/>
      <c r="KWP60" s="312"/>
      <c r="KWQ60" s="313"/>
      <c r="KWR60" s="313"/>
      <c r="KWS60" s="313"/>
      <c r="KWT60" s="19"/>
      <c r="KWU60" s="20"/>
      <c r="KWV60" s="20"/>
      <c r="KWW60" s="20"/>
      <c r="KWX60" s="20"/>
      <c r="KWY60" s="20"/>
      <c r="KWZ60" s="20"/>
      <c r="KXA60" s="20"/>
      <c r="KXB60" s="311"/>
      <c r="KXC60" s="312"/>
      <c r="KXD60" s="312"/>
      <c r="KXE60" s="313"/>
      <c r="KXF60" s="312"/>
      <c r="KXG60" s="313"/>
      <c r="KXH60" s="313"/>
      <c r="KXI60" s="313"/>
      <c r="KXJ60" s="19"/>
      <c r="KXK60" s="20"/>
      <c r="KXL60" s="20"/>
      <c r="KXM60" s="20"/>
      <c r="KXN60" s="20"/>
      <c r="KXO60" s="20"/>
      <c r="KXP60" s="20"/>
      <c r="KXQ60" s="20"/>
      <c r="KXR60" s="311"/>
      <c r="KXS60" s="312"/>
      <c r="KXT60" s="312"/>
      <c r="KXU60" s="313"/>
      <c r="KXV60" s="312"/>
      <c r="KXW60" s="313"/>
      <c r="KXX60" s="313"/>
      <c r="KXY60" s="313"/>
      <c r="KXZ60" s="19"/>
      <c r="KYA60" s="20"/>
      <c r="KYB60" s="20"/>
      <c r="KYC60" s="20"/>
      <c r="KYD60" s="20"/>
      <c r="KYE60" s="20"/>
      <c r="KYF60" s="20"/>
      <c r="KYG60" s="20"/>
      <c r="KYH60" s="311"/>
      <c r="KYI60" s="312"/>
      <c r="KYJ60" s="312"/>
      <c r="KYK60" s="313"/>
      <c r="KYL60" s="312"/>
      <c r="KYM60" s="313"/>
      <c r="KYN60" s="313"/>
      <c r="KYO60" s="313"/>
      <c r="KYP60" s="19"/>
      <c r="KYQ60" s="20"/>
      <c r="KYR60" s="20"/>
      <c r="KYS60" s="20"/>
      <c r="KYT60" s="20"/>
      <c r="KYU60" s="20"/>
      <c r="KYV60" s="20"/>
      <c r="KYW60" s="20"/>
      <c r="KYX60" s="311"/>
      <c r="KYY60" s="312"/>
      <c r="KYZ60" s="312"/>
      <c r="KZA60" s="313"/>
      <c r="KZB60" s="312"/>
      <c r="KZC60" s="313"/>
      <c r="KZD60" s="313"/>
      <c r="KZE60" s="313"/>
      <c r="KZF60" s="19"/>
      <c r="KZG60" s="20"/>
      <c r="KZH60" s="20"/>
      <c r="KZI60" s="20"/>
      <c r="KZJ60" s="20"/>
      <c r="KZK60" s="20"/>
      <c r="KZL60" s="20"/>
      <c r="KZM60" s="20"/>
      <c r="KZN60" s="311"/>
      <c r="KZO60" s="312"/>
      <c r="KZP60" s="312"/>
      <c r="KZQ60" s="313"/>
      <c r="KZR60" s="312"/>
      <c r="KZS60" s="313"/>
      <c r="KZT60" s="313"/>
      <c r="KZU60" s="313"/>
      <c r="KZV60" s="19"/>
      <c r="KZW60" s="20"/>
      <c r="KZX60" s="20"/>
      <c r="KZY60" s="20"/>
      <c r="KZZ60" s="20"/>
      <c r="LAA60" s="20"/>
      <c r="LAB60" s="20"/>
      <c r="LAC60" s="20"/>
      <c r="LAD60" s="311"/>
      <c r="LAE60" s="312"/>
      <c r="LAF60" s="312"/>
      <c r="LAG60" s="313"/>
      <c r="LAH60" s="312"/>
      <c r="LAI60" s="313"/>
      <c r="LAJ60" s="313"/>
      <c r="LAK60" s="313"/>
      <c r="LAL60" s="19"/>
      <c r="LAM60" s="20"/>
      <c r="LAN60" s="20"/>
      <c r="LAO60" s="20"/>
      <c r="LAP60" s="20"/>
      <c r="LAQ60" s="20"/>
      <c r="LAR60" s="20"/>
      <c r="LAS60" s="20"/>
      <c r="LAT60" s="311"/>
      <c r="LAU60" s="312"/>
      <c r="LAV60" s="312"/>
      <c r="LAW60" s="313"/>
      <c r="LAX60" s="312"/>
      <c r="LAY60" s="313"/>
      <c r="LAZ60" s="313"/>
      <c r="LBA60" s="313"/>
      <c r="LBB60" s="19"/>
      <c r="LBC60" s="20"/>
      <c r="LBD60" s="20"/>
      <c r="LBE60" s="20"/>
      <c r="LBF60" s="20"/>
      <c r="LBG60" s="20"/>
      <c r="LBH60" s="20"/>
      <c r="LBI60" s="20"/>
      <c r="LBJ60" s="311"/>
      <c r="LBK60" s="312"/>
      <c r="LBL60" s="312"/>
      <c r="LBM60" s="313"/>
      <c r="LBN60" s="312"/>
      <c r="LBO60" s="313"/>
      <c r="LBP60" s="313"/>
      <c r="LBQ60" s="313"/>
      <c r="LBR60" s="19"/>
      <c r="LBS60" s="20"/>
      <c r="LBT60" s="20"/>
      <c r="LBU60" s="20"/>
      <c r="LBV60" s="20"/>
      <c r="LBW60" s="20"/>
      <c r="LBX60" s="20"/>
      <c r="LBY60" s="20"/>
      <c r="LBZ60" s="311"/>
      <c r="LCA60" s="312"/>
      <c r="LCB60" s="312"/>
      <c r="LCC60" s="313"/>
      <c r="LCD60" s="312"/>
      <c r="LCE60" s="313"/>
      <c r="LCF60" s="313"/>
      <c r="LCG60" s="313"/>
      <c r="LCH60" s="19"/>
      <c r="LCI60" s="20"/>
      <c r="LCJ60" s="20"/>
      <c r="LCK60" s="20"/>
      <c r="LCL60" s="20"/>
      <c r="LCM60" s="20"/>
      <c r="LCN60" s="20"/>
      <c r="LCO60" s="20"/>
      <c r="LCP60" s="311"/>
      <c r="LCQ60" s="312"/>
      <c r="LCR60" s="312"/>
      <c r="LCS60" s="313"/>
      <c r="LCT60" s="312"/>
      <c r="LCU60" s="313"/>
      <c r="LCV60" s="313"/>
      <c r="LCW60" s="313"/>
      <c r="LCX60" s="19"/>
      <c r="LCY60" s="20"/>
      <c r="LCZ60" s="20"/>
      <c r="LDA60" s="20"/>
      <c r="LDB60" s="20"/>
      <c r="LDC60" s="20"/>
      <c r="LDD60" s="20"/>
      <c r="LDE60" s="20"/>
      <c r="LDF60" s="311"/>
      <c r="LDG60" s="312"/>
      <c r="LDH60" s="312"/>
      <c r="LDI60" s="313"/>
      <c r="LDJ60" s="312"/>
      <c r="LDK60" s="313"/>
      <c r="LDL60" s="313"/>
      <c r="LDM60" s="313"/>
      <c r="LDN60" s="19"/>
      <c r="LDO60" s="20"/>
      <c r="LDP60" s="20"/>
      <c r="LDQ60" s="20"/>
      <c r="LDR60" s="20"/>
      <c r="LDS60" s="20"/>
      <c r="LDT60" s="20"/>
      <c r="LDU60" s="20"/>
      <c r="LDV60" s="311"/>
      <c r="LDW60" s="312"/>
      <c r="LDX60" s="312"/>
      <c r="LDY60" s="313"/>
      <c r="LDZ60" s="312"/>
      <c r="LEA60" s="313"/>
      <c r="LEB60" s="313"/>
      <c r="LEC60" s="313"/>
      <c r="LED60" s="19"/>
      <c r="LEE60" s="20"/>
      <c r="LEF60" s="20"/>
      <c r="LEG60" s="20"/>
      <c r="LEH60" s="20"/>
      <c r="LEI60" s="20"/>
      <c r="LEJ60" s="20"/>
      <c r="LEK60" s="20"/>
      <c r="LEL60" s="311"/>
      <c r="LEM60" s="312"/>
      <c r="LEN60" s="312"/>
      <c r="LEO60" s="313"/>
      <c r="LEP60" s="312"/>
      <c r="LEQ60" s="313"/>
      <c r="LER60" s="313"/>
      <c r="LES60" s="313"/>
      <c r="LET60" s="19"/>
      <c r="LEU60" s="20"/>
      <c r="LEV60" s="20"/>
      <c r="LEW60" s="20"/>
      <c r="LEX60" s="20"/>
      <c r="LEY60" s="20"/>
      <c r="LEZ60" s="20"/>
      <c r="LFA60" s="20"/>
      <c r="LFB60" s="311"/>
      <c r="LFC60" s="312"/>
      <c r="LFD60" s="312"/>
      <c r="LFE60" s="313"/>
      <c r="LFF60" s="312"/>
      <c r="LFG60" s="313"/>
      <c r="LFH60" s="313"/>
      <c r="LFI60" s="313"/>
      <c r="LFJ60" s="19"/>
      <c r="LFK60" s="20"/>
      <c r="LFL60" s="20"/>
      <c r="LFM60" s="20"/>
      <c r="LFN60" s="20"/>
      <c r="LFO60" s="20"/>
      <c r="LFP60" s="20"/>
      <c r="LFQ60" s="20"/>
      <c r="LFR60" s="311"/>
      <c r="LFS60" s="312"/>
      <c r="LFT60" s="312"/>
      <c r="LFU60" s="313"/>
      <c r="LFV60" s="312"/>
      <c r="LFW60" s="313"/>
      <c r="LFX60" s="313"/>
      <c r="LFY60" s="313"/>
      <c r="LFZ60" s="19"/>
      <c r="LGA60" s="20"/>
      <c r="LGB60" s="20"/>
      <c r="LGC60" s="20"/>
      <c r="LGD60" s="20"/>
      <c r="LGE60" s="20"/>
      <c r="LGF60" s="20"/>
      <c r="LGG60" s="20"/>
      <c r="LGH60" s="311"/>
      <c r="LGI60" s="312"/>
      <c r="LGJ60" s="312"/>
      <c r="LGK60" s="313"/>
      <c r="LGL60" s="312"/>
      <c r="LGM60" s="313"/>
      <c r="LGN60" s="313"/>
      <c r="LGO60" s="313"/>
      <c r="LGP60" s="19"/>
      <c r="LGQ60" s="20"/>
      <c r="LGR60" s="20"/>
      <c r="LGS60" s="20"/>
      <c r="LGT60" s="20"/>
      <c r="LGU60" s="20"/>
      <c r="LGV60" s="20"/>
      <c r="LGW60" s="20"/>
      <c r="LGX60" s="311"/>
      <c r="LGY60" s="312"/>
      <c r="LGZ60" s="312"/>
      <c r="LHA60" s="313"/>
      <c r="LHB60" s="312"/>
      <c r="LHC60" s="313"/>
      <c r="LHD60" s="313"/>
      <c r="LHE60" s="313"/>
      <c r="LHF60" s="19"/>
      <c r="LHG60" s="20"/>
      <c r="LHH60" s="20"/>
      <c r="LHI60" s="20"/>
      <c r="LHJ60" s="20"/>
      <c r="LHK60" s="20"/>
      <c r="LHL60" s="20"/>
      <c r="LHM60" s="20"/>
      <c r="LHN60" s="311"/>
      <c r="LHO60" s="312"/>
      <c r="LHP60" s="312"/>
      <c r="LHQ60" s="313"/>
      <c r="LHR60" s="312"/>
      <c r="LHS60" s="313"/>
      <c r="LHT60" s="313"/>
      <c r="LHU60" s="313"/>
      <c r="LHV60" s="19"/>
      <c r="LHW60" s="20"/>
      <c r="LHX60" s="20"/>
      <c r="LHY60" s="20"/>
      <c r="LHZ60" s="20"/>
      <c r="LIA60" s="20"/>
      <c r="LIB60" s="20"/>
      <c r="LIC60" s="20"/>
      <c r="LID60" s="311"/>
      <c r="LIE60" s="312"/>
      <c r="LIF60" s="312"/>
      <c r="LIG60" s="313"/>
      <c r="LIH60" s="312"/>
      <c r="LII60" s="313"/>
      <c r="LIJ60" s="313"/>
      <c r="LIK60" s="313"/>
      <c r="LIL60" s="19"/>
      <c r="LIM60" s="20"/>
      <c r="LIN60" s="20"/>
      <c r="LIO60" s="20"/>
      <c r="LIP60" s="20"/>
      <c r="LIQ60" s="20"/>
      <c r="LIR60" s="20"/>
      <c r="LIS60" s="20"/>
      <c r="LIT60" s="311"/>
      <c r="LIU60" s="312"/>
      <c r="LIV60" s="312"/>
      <c r="LIW60" s="313"/>
      <c r="LIX60" s="312"/>
      <c r="LIY60" s="313"/>
      <c r="LIZ60" s="313"/>
      <c r="LJA60" s="313"/>
      <c r="LJB60" s="19"/>
      <c r="LJC60" s="20"/>
      <c r="LJD60" s="20"/>
      <c r="LJE60" s="20"/>
      <c r="LJF60" s="20"/>
      <c r="LJG60" s="20"/>
      <c r="LJH60" s="20"/>
      <c r="LJI60" s="20"/>
      <c r="LJJ60" s="311"/>
      <c r="LJK60" s="312"/>
      <c r="LJL60" s="312"/>
      <c r="LJM60" s="313"/>
      <c r="LJN60" s="312"/>
      <c r="LJO60" s="313"/>
      <c r="LJP60" s="313"/>
      <c r="LJQ60" s="313"/>
      <c r="LJR60" s="19"/>
      <c r="LJS60" s="20"/>
      <c r="LJT60" s="20"/>
      <c r="LJU60" s="20"/>
      <c r="LJV60" s="20"/>
      <c r="LJW60" s="20"/>
      <c r="LJX60" s="20"/>
      <c r="LJY60" s="20"/>
      <c r="LJZ60" s="311"/>
      <c r="LKA60" s="312"/>
      <c r="LKB60" s="312"/>
      <c r="LKC60" s="313"/>
      <c r="LKD60" s="312"/>
      <c r="LKE60" s="313"/>
      <c r="LKF60" s="313"/>
      <c r="LKG60" s="313"/>
      <c r="LKH60" s="19"/>
      <c r="LKI60" s="20"/>
      <c r="LKJ60" s="20"/>
      <c r="LKK60" s="20"/>
      <c r="LKL60" s="20"/>
      <c r="LKM60" s="20"/>
      <c r="LKN60" s="20"/>
      <c r="LKO60" s="20"/>
      <c r="LKP60" s="311"/>
      <c r="LKQ60" s="312"/>
      <c r="LKR60" s="312"/>
      <c r="LKS60" s="313"/>
      <c r="LKT60" s="312"/>
      <c r="LKU60" s="313"/>
      <c r="LKV60" s="313"/>
      <c r="LKW60" s="313"/>
      <c r="LKX60" s="19"/>
      <c r="LKY60" s="20"/>
      <c r="LKZ60" s="20"/>
      <c r="LLA60" s="20"/>
      <c r="LLB60" s="20"/>
      <c r="LLC60" s="20"/>
      <c r="LLD60" s="20"/>
      <c r="LLE60" s="20"/>
      <c r="LLF60" s="311"/>
      <c r="LLG60" s="312"/>
      <c r="LLH60" s="312"/>
      <c r="LLI60" s="313"/>
      <c r="LLJ60" s="312"/>
      <c r="LLK60" s="313"/>
      <c r="LLL60" s="313"/>
      <c r="LLM60" s="313"/>
      <c r="LLN60" s="19"/>
      <c r="LLO60" s="20"/>
      <c r="LLP60" s="20"/>
      <c r="LLQ60" s="20"/>
      <c r="LLR60" s="20"/>
      <c r="LLS60" s="20"/>
      <c r="LLT60" s="20"/>
      <c r="LLU60" s="20"/>
      <c r="LLV60" s="311"/>
      <c r="LLW60" s="312"/>
      <c r="LLX60" s="312"/>
      <c r="LLY60" s="313"/>
      <c r="LLZ60" s="312"/>
      <c r="LMA60" s="313"/>
      <c r="LMB60" s="313"/>
      <c r="LMC60" s="313"/>
      <c r="LMD60" s="19"/>
      <c r="LME60" s="20"/>
      <c r="LMF60" s="20"/>
      <c r="LMG60" s="20"/>
      <c r="LMH60" s="20"/>
      <c r="LMI60" s="20"/>
      <c r="LMJ60" s="20"/>
      <c r="LMK60" s="20"/>
      <c r="LML60" s="311"/>
      <c r="LMM60" s="312"/>
      <c r="LMN60" s="312"/>
      <c r="LMO60" s="313"/>
      <c r="LMP60" s="312"/>
      <c r="LMQ60" s="313"/>
      <c r="LMR60" s="313"/>
      <c r="LMS60" s="313"/>
      <c r="LMT60" s="19"/>
      <c r="LMU60" s="20"/>
      <c r="LMV60" s="20"/>
      <c r="LMW60" s="20"/>
      <c r="LMX60" s="20"/>
      <c r="LMY60" s="20"/>
      <c r="LMZ60" s="20"/>
      <c r="LNA60" s="20"/>
      <c r="LNB60" s="311"/>
      <c r="LNC60" s="312"/>
      <c r="LND60" s="312"/>
      <c r="LNE60" s="313"/>
      <c r="LNF60" s="312"/>
      <c r="LNG60" s="313"/>
      <c r="LNH60" s="313"/>
      <c r="LNI60" s="313"/>
      <c r="LNJ60" s="19"/>
      <c r="LNK60" s="20"/>
      <c r="LNL60" s="20"/>
      <c r="LNM60" s="20"/>
      <c r="LNN60" s="20"/>
      <c r="LNO60" s="20"/>
      <c r="LNP60" s="20"/>
      <c r="LNQ60" s="20"/>
      <c r="LNR60" s="311"/>
      <c r="LNS60" s="312"/>
      <c r="LNT60" s="312"/>
      <c r="LNU60" s="313"/>
      <c r="LNV60" s="312"/>
      <c r="LNW60" s="313"/>
      <c r="LNX60" s="313"/>
      <c r="LNY60" s="313"/>
      <c r="LNZ60" s="19"/>
      <c r="LOA60" s="20"/>
      <c r="LOB60" s="20"/>
      <c r="LOC60" s="20"/>
      <c r="LOD60" s="20"/>
      <c r="LOE60" s="20"/>
      <c r="LOF60" s="20"/>
      <c r="LOG60" s="20"/>
      <c r="LOH60" s="311"/>
      <c r="LOI60" s="312"/>
      <c r="LOJ60" s="312"/>
      <c r="LOK60" s="313"/>
      <c r="LOL60" s="312"/>
      <c r="LOM60" s="313"/>
      <c r="LON60" s="313"/>
      <c r="LOO60" s="313"/>
      <c r="LOP60" s="19"/>
      <c r="LOQ60" s="20"/>
      <c r="LOR60" s="20"/>
      <c r="LOS60" s="20"/>
      <c r="LOT60" s="20"/>
      <c r="LOU60" s="20"/>
      <c r="LOV60" s="20"/>
      <c r="LOW60" s="20"/>
      <c r="LOX60" s="311"/>
      <c r="LOY60" s="312"/>
      <c r="LOZ60" s="312"/>
      <c r="LPA60" s="313"/>
      <c r="LPB60" s="312"/>
      <c r="LPC60" s="313"/>
      <c r="LPD60" s="313"/>
      <c r="LPE60" s="313"/>
      <c r="LPF60" s="19"/>
      <c r="LPG60" s="20"/>
      <c r="LPH60" s="20"/>
      <c r="LPI60" s="20"/>
      <c r="LPJ60" s="20"/>
      <c r="LPK60" s="20"/>
      <c r="LPL60" s="20"/>
      <c r="LPM60" s="20"/>
      <c r="LPN60" s="311"/>
      <c r="LPO60" s="312"/>
      <c r="LPP60" s="312"/>
      <c r="LPQ60" s="313"/>
      <c r="LPR60" s="312"/>
      <c r="LPS60" s="313"/>
      <c r="LPT60" s="313"/>
      <c r="LPU60" s="313"/>
      <c r="LPV60" s="19"/>
      <c r="LPW60" s="20"/>
      <c r="LPX60" s="20"/>
      <c r="LPY60" s="20"/>
      <c r="LPZ60" s="20"/>
      <c r="LQA60" s="20"/>
      <c r="LQB60" s="20"/>
      <c r="LQC60" s="20"/>
      <c r="LQD60" s="311"/>
      <c r="LQE60" s="312"/>
      <c r="LQF60" s="312"/>
      <c r="LQG60" s="313"/>
      <c r="LQH60" s="312"/>
      <c r="LQI60" s="313"/>
      <c r="LQJ60" s="313"/>
      <c r="LQK60" s="313"/>
      <c r="LQL60" s="19"/>
      <c r="LQM60" s="20"/>
      <c r="LQN60" s="20"/>
      <c r="LQO60" s="20"/>
      <c r="LQP60" s="20"/>
      <c r="LQQ60" s="20"/>
      <c r="LQR60" s="20"/>
      <c r="LQS60" s="20"/>
      <c r="LQT60" s="311"/>
      <c r="LQU60" s="312"/>
      <c r="LQV60" s="312"/>
      <c r="LQW60" s="313"/>
      <c r="LQX60" s="312"/>
      <c r="LQY60" s="313"/>
      <c r="LQZ60" s="313"/>
      <c r="LRA60" s="313"/>
      <c r="LRB60" s="19"/>
      <c r="LRC60" s="20"/>
      <c r="LRD60" s="20"/>
      <c r="LRE60" s="20"/>
      <c r="LRF60" s="20"/>
      <c r="LRG60" s="20"/>
      <c r="LRH60" s="20"/>
      <c r="LRI60" s="20"/>
      <c r="LRJ60" s="311"/>
      <c r="LRK60" s="312"/>
      <c r="LRL60" s="312"/>
      <c r="LRM60" s="313"/>
      <c r="LRN60" s="312"/>
      <c r="LRO60" s="313"/>
      <c r="LRP60" s="313"/>
      <c r="LRQ60" s="313"/>
      <c r="LRR60" s="19"/>
      <c r="LRS60" s="20"/>
      <c r="LRT60" s="20"/>
      <c r="LRU60" s="20"/>
      <c r="LRV60" s="20"/>
      <c r="LRW60" s="20"/>
      <c r="LRX60" s="20"/>
      <c r="LRY60" s="20"/>
      <c r="LRZ60" s="311"/>
      <c r="LSA60" s="312"/>
      <c r="LSB60" s="312"/>
      <c r="LSC60" s="313"/>
      <c r="LSD60" s="312"/>
      <c r="LSE60" s="313"/>
      <c r="LSF60" s="313"/>
      <c r="LSG60" s="313"/>
      <c r="LSH60" s="19"/>
      <c r="LSI60" s="20"/>
      <c r="LSJ60" s="20"/>
      <c r="LSK60" s="20"/>
      <c r="LSL60" s="20"/>
      <c r="LSM60" s="20"/>
      <c r="LSN60" s="20"/>
      <c r="LSO60" s="20"/>
      <c r="LSP60" s="311"/>
      <c r="LSQ60" s="312"/>
      <c r="LSR60" s="312"/>
      <c r="LSS60" s="313"/>
      <c r="LST60" s="312"/>
      <c r="LSU60" s="313"/>
      <c r="LSV60" s="313"/>
      <c r="LSW60" s="313"/>
      <c r="LSX60" s="19"/>
      <c r="LSY60" s="20"/>
      <c r="LSZ60" s="20"/>
      <c r="LTA60" s="20"/>
      <c r="LTB60" s="20"/>
      <c r="LTC60" s="20"/>
      <c r="LTD60" s="20"/>
      <c r="LTE60" s="20"/>
      <c r="LTF60" s="311"/>
      <c r="LTG60" s="312"/>
      <c r="LTH60" s="312"/>
      <c r="LTI60" s="313"/>
      <c r="LTJ60" s="312"/>
      <c r="LTK60" s="313"/>
      <c r="LTL60" s="313"/>
      <c r="LTM60" s="313"/>
      <c r="LTN60" s="19"/>
      <c r="LTO60" s="20"/>
      <c r="LTP60" s="20"/>
      <c r="LTQ60" s="20"/>
      <c r="LTR60" s="20"/>
      <c r="LTS60" s="20"/>
      <c r="LTT60" s="20"/>
      <c r="LTU60" s="20"/>
      <c r="LTV60" s="311"/>
      <c r="LTW60" s="312"/>
      <c r="LTX60" s="312"/>
      <c r="LTY60" s="313"/>
      <c r="LTZ60" s="312"/>
      <c r="LUA60" s="313"/>
      <c r="LUB60" s="313"/>
      <c r="LUC60" s="313"/>
      <c r="LUD60" s="19"/>
      <c r="LUE60" s="20"/>
      <c r="LUF60" s="20"/>
      <c r="LUG60" s="20"/>
      <c r="LUH60" s="20"/>
      <c r="LUI60" s="20"/>
      <c r="LUJ60" s="20"/>
      <c r="LUK60" s="20"/>
      <c r="LUL60" s="311"/>
      <c r="LUM60" s="312"/>
      <c r="LUN60" s="312"/>
      <c r="LUO60" s="313"/>
      <c r="LUP60" s="312"/>
      <c r="LUQ60" s="313"/>
      <c r="LUR60" s="313"/>
      <c r="LUS60" s="313"/>
      <c r="LUT60" s="19"/>
      <c r="LUU60" s="20"/>
      <c r="LUV60" s="20"/>
      <c r="LUW60" s="20"/>
      <c r="LUX60" s="20"/>
      <c r="LUY60" s="20"/>
      <c r="LUZ60" s="20"/>
      <c r="LVA60" s="20"/>
      <c r="LVB60" s="311"/>
      <c r="LVC60" s="312"/>
      <c r="LVD60" s="312"/>
      <c r="LVE60" s="313"/>
      <c r="LVF60" s="312"/>
      <c r="LVG60" s="313"/>
      <c r="LVH60" s="313"/>
      <c r="LVI60" s="313"/>
      <c r="LVJ60" s="19"/>
      <c r="LVK60" s="20"/>
      <c r="LVL60" s="20"/>
      <c r="LVM60" s="20"/>
      <c r="LVN60" s="20"/>
      <c r="LVO60" s="20"/>
      <c r="LVP60" s="20"/>
      <c r="LVQ60" s="20"/>
      <c r="LVR60" s="311"/>
      <c r="LVS60" s="312"/>
      <c r="LVT60" s="312"/>
      <c r="LVU60" s="313"/>
      <c r="LVV60" s="312"/>
      <c r="LVW60" s="313"/>
      <c r="LVX60" s="313"/>
      <c r="LVY60" s="313"/>
      <c r="LVZ60" s="19"/>
      <c r="LWA60" s="20"/>
      <c r="LWB60" s="20"/>
      <c r="LWC60" s="20"/>
      <c r="LWD60" s="20"/>
      <c r="LWE60" s="20"/>
      <c r="LWF60" s="20"/>
      <c r="LWG60" s="20"/>
      <c r="LWH60" s="311"/>
      <c r="LWI60" s="312"/>
      <c r="LWJ60" s="312"/>
      <c r="LWK60" s="313"/>
      <c r="LWL60" s="312"/>
      <c r="LWM60" s="313"/>
      <c r="LWN60" s="313"/>
      <c r="LWO60" s="313"/>
      <c r="LWP60" s="19"/>
      <c r="LWQ60" s="20"/>
      <c r="LWR60" s="20"/>
      <c r="LWS60" s="20"/>
      <c r="LWT60" s="20"/>
      <c r="LWU60" s="20"/>
      <c r="LWV60" s="20"/>
      <c r="LWW60" s="20"/>
      <c r="LWX60" s="311"/>
      <c r="LWY60" s="312"/>
      <c r="LWZ60" s="312"/>
      <c r="LXA60" s="313"/>
      <c r="LXB60" s="312"/>
      <c r="LXC60" s="313"/>
      <c r="LXD60" s="313"/>
      <c r="LXE60" s="313"/>
      <c r="LXF60" s="19"/>
      <c r="LXG60" s="20"/>
      <c r="LXH60" s="20"/>
      <c r="LXI60" s="20"/>
      <c r="LXJ60" s="20"/>
      <c r="LXK60" s="20"/>
      <c r="LXL60" s="20"/>
      <c r="LXM60" s="20"/>
      <c r="LXN60" s="311"/>
      <c r="LXO60" s="312"/>
      <c r="LXP60" s="312"/>
      <c r="LXQ60" s="313"/>
      <c r="LXR60" s="312"/>
      <c r="LXS60" s="313"/>
      <c r="LXT60" s="313"/>
      <c r="LXU60" s="313"/>
      <c r="LXV60" s="19"/>
      <c r="LXW60" s="20"/>
      <c r="LXX60" s="20"/>
      <c r="LXY60" s="20"/>
      <c r="LXZ60" s="20"/>
      <c r="LYA60" s="20"/>
      <c r="LYB60" s="20"/>
      <c r="LYC60" s="20"/>
      <c r="LYD60" s="311"/>
      <c r="LYE60" s="312"/>
      <c r="LYF60" s="312"/>
      <c r="LYG60" s="313"/>
      <c r="LYH60" s="312"/>
      <c r="LYI60" s="313"/>
      <c r="LYJ60" s="313"/>
      <c r="LYK60" s="313"/>
      <c r="LYL60" s="19"/>
      <c r="LYM60" s="20"/>
      <c r="LYN60" s="20"/>
      <c r="LYO60" s="20"/>
      <c r="LYP60" s="20"/>
      <c r="LYQ60" s="20"/>
      <c r="LYR60" s="20"/>
      <c r="LYS60" s="20"/>
      <c r="LYT60" s="311"/>
      <c r="LYU60" s="312"/>
      <c r="LYV60" s="312"/>
      <c r="LYW60" s="313"/>
      <c r="LYX60" s="312"/>
      <c r="LYY60" s="313"/>
      <c r="LYZ60" s="313"/>
      <c r="LZA60" s="313"/>
      <c r="LZB60" s="19"/>
      <c r="LZC60" s="20"/>
      <c r="LZD60" s="20"/>
      <c r="LZE60" s="20"/>
      <c r="LZF60" s="20"/>
      <c r="LZG60" s="20"/>
      <c r="LZH60" s="20"/>
      <c r="LZI60" s="20"/>
      <c r="LZJ60" s="311"/>
      <c r="LZK60" s="312"/>
      <c r="LZL60" s="312"/>
      <c r="LZM60" s="313"/>
      <c r="LZN60" s="312"/>
      <c r="LZO60" s="313"/>
      <c r="LZP60" s="313"/>
      <c r="LZQ60" s="313"/>
      <c r="LZR60" s="19"/>
      <c r="LZS60" s="20"/>
      <c r="LZT60" s="20"/>
      <c r="LZU60" s="20"/>
      <c r="LZV60" s="20"/>
      <c r="LZW60" s="20"/>
      <c r="LZX60" s="20"/>
      <c r="LZY60" s="20"/>
      <c r="LZZ60" s="311"/>
      <c r="MAA60" s="312"/>
      <c r="MAB60" s="312"/>
      <c r="MAC60" s="313"/>
      <c r="MAD60" s="312"/>
      <c r="MAE60" s="313"/>
      <c r="MAF60" s="313"/>
      <c r="MAG60" s="313"/>
      <c r="MAH60" s="19"/>
      <c r="MAI60" s="20"/>
      <c r="MAJ60" s="20"/>
      <c r="MAK60" s="20"/>
      <c r="MAL60" s="20"/>
      <c r="MAM60" s="20"/>
      <c r="MAN60" s="20"/>
      <c r="MAO60" s="20"/>
      <c r="MAP60" s="311"/>
      <c r="MAQ60" s="312"/>
      <c r="MAR60" s="312"/>
      <c r="MAS60" s="313"/>
      <c r="MAT60" s="312"/>
      <c r="MAU60" s="313"/>
      <c r="MAV60" s="313"/>
      <c r="MAW60" s="313"/>
      <c r="MAX60" s="19"/>
      <c r="MAY60" s="20"/>
      <c r="MAZ60" s="20"/>
      <c r="MBA60" s="20"/>
      <c r="MBB60" s="20"/>
      <c r="MBC60" s="20"/>
      <c r="MBD60" s="20"/>
      <c r="MBE60" s="20"/>
      <c r="MBF60" s="311"/>
      <c r="MBG60" s="312"/>
      <c r="MBH60" s="312"/>
      <c r="MBI60" s="313"/>
      <c r="MBJ60" s="312"/>
      <c r="MBK60" s="313"/>
      <c r="MBL60" s="313"/>
      <c r="MBM60" s="313"/>
      <c r="MBN60" s="19"/>
      <c r="MBO60" s="20"/>
      <c r="MBP60" s="20"/>
      <c r="MBQ60" s="20"/>
      <c r="MBR60" s="20"/>
      <c r="MBS60" s="20"/>
      <c r="MBT60" s="20"/>
      <c r="MBU60" s="20"/>
      <c r="MBV60" s="311"/>
      <c r="MBW60" s="312"/>
      <c r="MBX60" s="312"/>
      <c r="MBY60" s="313"/>
      <c r="MBZ60" s="312"/>
      <c r="MCA60" s="313"/>
      <c r="MCB60" s="313"/>
      <c r="MCC60" s="313"/>
      <c r="MCD60" s="19"/>
      <c r="MCE60" s="20"/>
      <c r="MCF60" s="20"/>
      <c r="MCG60" s="20"/>
      <c r="MCH60" s="20"/>
      <c r="MCI60" s="20"/>
      <c r="MCJ60" s="20"/>
      <c r="MCK60" s="20"/>
      <c r="MCL60" s="311"/>
      <c r="MCM60" s="312"/>
      <c r="MCN60" s="312"/>
      <c r="MCO60" s="313"/>
      <c r="MCP60" s="312"/>
      <c r="MCQ60" s="313"/>
      <c r="MCR60" s="313"/>
      <c r="MCS60" s="313"/>
      <c r="MCT60" s="19"/>
      <c r="MCU60" s="20"/>
      <c r="MCV60" s="20"/>
      <c r="MCW60" s="20"/>
      <c r="MCX60" s="20"/>
      <c r="MCY60" s="20"/>
      <c r="MCZ60" s="20"/>
      <c r="MDA60" s="20"/>
      <c r="MDB60" s="311"/>
      <c r="MDC60" s="312"/>
      <c r="MDD60" s="312"/>
      <c r="MDE60" s="313"/>
      <c r="MDF60" s="312"/>
      <c r="MDG60" s="313"/>
      <c r="MDH60" s="313"/>
      <c r="MDI60" s="313"/>
      <c r="MDJ60" s="19"/>
      <c r="MDK60" s="20"/>
      <c r="MDL60" s="20"/>
      <c r="MDM60" s="20"/>
      <c r="MDN60" s="20"/>
      <c r="MDO60" s="20"/>
      <c r="MDP60" s="20"/>
      <c r="MDQ60" s="20"/>
      <c r="MDR60" s="311"/>
      <c r="MDS60" s="312"/>
      <c r="MDT60" s="312"/>
      <c r="MDU60" s="313"/>
      <c r="MDV60" s="312"/>
      <c r="MDW60" s="313"/>
      <c r="MDX60" s="313"/>
      <c r="MDY60" s="313"/>
      <c r="MDZ60" s="19"/>
      <c r="MEA60" s="20"/>
      <c r="MEB60" s="20"/>
      <c r="MEC60" s="20"/>
      <c r="MED60" s="20"/>
      <c r="MEE60" s="20"/>
      <c r="MEF60" s="20"/>
      <c r="MEG60" s="20"/>
      <c r="MEH60" s="311"/>
      <c r="MEI60" s="312"/>
      <c r="MEJ60" s="312"/>
      <c r="MEK60" s="313"/>
      <c r="MEL60" s="312"/>
      <c r="MEM60" s="313"/>
      <c r="MEN60" s="313"/>
      <c r="MEO60" s="313"/>
      <c r="MEP60" s="19"/>
      <c r="MEQ60" s="20"/>
      <c r="MER60" s="20"/>
      <c r="MES60" s="20"/>
      <c r="MET60" s="20"/>
      <c r="MEU60" s="20"/>
      <c r="MEV60" s="20"/>
      <c r="MEW60" s="20"/>
      <c r="MEX60" s="311"/>
      <c r="MEY60" s="312"/>
      <c r="MEZ60" s="312"/>
      <c r="MFA60" s="313"/>
      <c r="MFB60" s="312"/>
      <c r="MFC60" s="313"/>
      <c r="MFD60" s="313"/>
      <c r="MFE60" s="313"/>
      <c r="MFF60" s="19"/>
      <c r="MFG60" s="20"/>
      <c r="MFH60" s="20"/>
      <c r="MFI60" s="20"/>
      <c r="MFJ60" s="20"/>
      <c r="MFK60" s="20"/>
      <c r="MFL60" s="20"/>
      <c r="MFM60" s="20"/>
      <c r="MFN60" s="311"/>
      <c r="MFO60" s="312"/>
      <c r="MFP60" s="312"/>
      <c r="MFQ60" s="313"/>
      <c r="MFR60" s="312"/>
      <c r="MFS60" s="313"/>
      <c r="MFT60" s="313"/>
      <c r="MFU60" s="313"/>
      <c r="MFV60" s="19"/>
      <c r="MFW60" s="20"/>
      <c r="MFX60" s="20"/>
      <c r="MFY60" s="20"/>
      <c r="MFZ60" s="20"/>
      <c r="MGA60" s="20"/>
      <c r="MGB60" s="20"/>
      <c r="MGC60" s="20"/>
      <c r="MGD60" s="311"/>
      <c r="MGE60" s="312"/>
      <c r="MGF60" s="312"/>
      <c r="MGG60" s="313"/>
      <c r="MGH60" s="312"/>
      <c r="MGI60" s="313"/>
      <c r="MGJ60" s="313"/>
      <c r="MGK60" s="313"/>
      <c r="MGL60" s="19"/>
      <c r="MGM60" s="20"/>
      <c r="MGN60" s="20"/>
      <c r="MGO60" s="20"/>
      <c r="MGP60" s="20"/>
      <c r="MGQ60" s="20"/>
      <c r="MGR60" s="20"/>
      <c r="MGS60" s="20"/>
      <c r="MGT60" s="311"/>
      <c r="MGU60" s="312"/>
      <c r="MGV60" s="312"/>
      <c r="MGW60" s="313"/>
      <c r="MGX60" s="312"/>
      <c r="MGY60" s="313"/>
      <c r="MGZ60" s="313"/>
      <c r="MHA60" s="313"/>
      <c r="MHB60" s="19"/>
      <c r="MHC60" s="20"/>
      <c r="MHD60" s="20"/>
      <c r="MHE60" s="20"/>
      <c r="MHF60" s="20"/>
      <c r="MHG60" s="20"/>
      <c r="MHH60" s="20"/>
      <c r="MHI60" s="20"/>
      <c r="MHJ60" s="311"/>
      <c r="MHK60" s="312"/>
      <c r="MHL60" s="312"/>
      <c r="MHM60" s="313"/>
      <c r="MHN60" s="312"/>
      <c r="MHO60" s="313"/>
      <c r="MHP60" s="313"/>
      <c r="MHQ60" s="313"/>
      <c r="MHR60" s="19"/>
      <c r="MHS60" s="20"/>
      <c r="MHT60" s="20"/>
      <c r="MHU60" s="20"/>
      <c r="MHV60" s="20"/>
      <c r="MHW60" s="20"/>
      <c r="MHX60" s="20"/>
      <c r="MHY60" s="20"/>
      <c r="MHZ60" s="311"/>
      <c r="MIA60" s="312"/>
      <c r="MIB60" s="312"/>
      <c r="MIC60" s="313"/>
      <c r="MID60" s="312"/>
      <c r="MIE60" s="313"/>
      <c r="MIF60" s="313"/>
      <c r="MIG60" s="313"/>
      <c r="MIH60" s="19"/>
      <c r="MII60" s="20"/>
      <c r="MIJ60" s="20"/>
      <c r="MIK60" s="20"/>
      <c r="MIL60" s="20"/>
      <c r="MIM60" s="20"/>
      <c r="MIN60" s="20"/>
      <c r="MIO60" s="20"/>
      <c r="MIP60" s="311"/>
      <c r="MIQ60" s="312"/>
      <c r="MIR60" s="312"/>
      <c r="MIS60" s="313"/>
      <c r="MIT60" s="312"/>
      <c r="MIU60" s="313"/>
      <c r="MIV60" s="313"/>
      <c r="MIW60" s="313"/>
      <c r="MIX60" s="19"/>
      <c r="MIY60" s="20"/>
      <c r="MIZ60" s="20"/>
      <c r="MJA60" s="20"/>
      <c r="MJB60" s="20"/>
      <c r="MJC60" s="20"/>
      <c r="MJD60" s="20"/>
      <c r="MJE60" s="20"/>
      <c r="MJF60" s="311"/>
      <c r="MJG60" s="312"/>
      <c r="MJH60" s="312"/>
      <c r="MJI60" s="313"/>
      <c r="MJJ60" s="312"/>
      <c r="MJK60" s="313"/>
      <c r="MJL60" s="313"/>
      <c r="MJM60" s="313"/>
      <c r="MJN60" s="19"/>
      <c r="MJO60" s="20"/>
      <c r="MJP60" s="20"/>
      <c r="MJQ60" s="20"/>
      <c r="MJR60" s="20"/>
      <c r="MJS60" s="20"/>
      <c r="MJT60" s="20"/>
      <c r="MJU60" s="20"/>
      <c r="MJV60" s="311"/>
      <c r="MJW60" s="312"/>
      <c r="MJX60" s="312"/>
      <c r="MJY60" s="313"/>
      <c r="MJZ60" s="312"/>
      <c r="MKA60" s="313"/>
      <c r="MKB60" s="313"/>
      <c r="MKC60" s="313"/>
      <c r="MKD60" s="19"/>
      <c r="MKE60" s="20"/>
      <c r="MKF60" s="20"/>
      <c r="MKG60" s="20"/>
      <c r="MKH60" s="20"/>
      <c r="MKI60" s="20"/>
      <c r="MKJ60" s="20"/>
      <c r="MKK60" s="20"/>
      <c r="MKL60" s="311"/>
      <c r="MKM60" s="312"/>
      <c r="MKN60" s="312"/>
      <c r="MKO60" s="313"/>
      <c r="MKP60" s="312"/>
      <c r="MKQ60" s="313"/>
      <c r="MKR60" s="313"/>
      <c r="MKS60" s="313"/>
      <c r="MKT60" s="19"/>
      <c r="MKU60" s="20"/>
      <c r="MKV60" s="20"/>
      <c r="MKW60" s="20"/>
      <c r="MKX60" s="20"/>
      <c r="MKY60" s="20"/>
      <c r="MKZ60" s="20"/>
      <c r="MLA60" s="20"/>
      <c r="MLB60" s="311"/>
      <c r="MLC60" s="312"/>
      <c r="MLD60" s="312"/>
      <c r="MLE60" s="313"/>
      <c r="MLF60" s="312"/>
      <c r="MLG60" s="313"/>
      <c r="MLH60" s="313"/>
      <c r="MLI60" s="313"/>
      <c r="MLJ60" s="19"/>
      <c r="MLK60" s="20"/>
      <c r="MLL60" s="20"/>
      <c r="MLM60" s="20"/>
      <c r="MLN60" s="20"/>
      <c r="MLO60" s="20"/>
      <c r="MLP60" s="20"/>
      <c r="MLQ60" s="20"/>
      <c r="MLR60" s="311"/>
      <c r="MLS60" s="312"/>
      <c r="MLT60" s="312"/>
      <c r="MLU60" s="313"/>
      <c r="MLV60" s="312"/>
      <c r="MLW60" s="313"/>
      <c r="MLX60" s="313"/>
      <c r="MLY60" s="313"/>
      <c r="MLZ60" s="19"/>
      <c r="MMA60" s="20"/>
      <c r="MMB60" s="20"/>
      <c r="MMC60" s="20"/>
      <c r="MMD60" s="20"/>
      <c r="MME60" s="20"/>
      <c r="MMF60" s="20"/>
      <c r="MMG60" s="20"/>
      <c r="MMH60" s="311"/>
      <c r="MMI60" s="312"/>
      <c r="MMJ60" s="312"/>
      <c r="MMK60" s="313"/>
      <c r="MML60" s="312"/>
      <c r="MMM60" s="313"/>
      <c r="MMN60" s="313"/>
      <c r="MMO60" s="313"/>
      <c r="MMP60" s="19"/>
      <c r="MMQ60" s="20"/>
      <c r="MMR60" s="20"/>
      <c r="MMS60" s="20"/>
      <c r="MMT60" s="20"/>
      <c r="MMU60" s="20"/>
      <c r="MMV60" s="20"/>
      <c r="MMW60" s="20"/>
      <c r="MMX60" s="311"/>
      <c r="MMY60" s="312"/>
      <c r="MMZ60" s="312"/>
      <c r="MNA60" s="313"/>
      <c r="MNB60" s="312"/>
      <c r="MNC60" s="313"/>
      <c r="MND60" s="313"/>
      <c r="MNE60" s="313"/>
      <c r="MNF60" s="19"/>
      <c r="MNG60" s="20"/>
      <c r="MNH60" s="20"/>
      <c r="MNI60" s="20"/>
      <c r="MNJ60" s="20"/>
      <c r="MNK60" s="20"/>
      <c r="MNL60" s="20"/>
      <c r="MNM60" s="20"/>
      <c r="MNN60" s="311"/>
      <c r="MNO60" s="312"/>
      <c r="MNP60" s="312"/>
      <c r="MNQ60" s="313"/>
      <c r="MNR60" s="312"/>
      <c r="MNS60" s="313"/>
      <c r="MNT60" s="313"/>
      <c r="MNU60" s="313"/>
      <c r="MNV60" s="19"/>
      <c r="MNW60" s="20"/>
      <c r="MNX60" s="20"/>
      <c r="MNY60" s="20"/>
      <c r="MNZ60" s="20"/>
      <c r="MOA60" s="20"/>
      <c r="MOB60" s="20"/>
      <c r="MOC60" s="20"/>
      <c r="MOD60" s="311"/>
      <c r="MOE60" s="312"/>
      <c r="MOF60" s="312"/>
      <c r="MOG60" s="313"/>
      <c r="MOH60" s="312"/>
      <c r="MOI60" s="313"/>
      <c r="MOJ60" s="313"/>
      <c r="MOK60" s="313"/>
      <c r="MOL60" s="19"/>
      <c r="MOM60" s="20"/>
      <c r="MON60" s="20"/>
      <c r="MOO60" s="20"/>
      <c r="MOP60" s="20"/>
      <c r="MOQ60" s="20"/>
      <c r="MOR60" s="20"/>
      <c r="MOS60" s="20"/>
      <c r="MOT60" s="311"/>
      <c r="MOU60" s="312"/>
      <c r="MOV60" s="312"/>
      <c r="MOW60" s="313"/>
      <c r="MOX60" s="312"/>
      <c r="MOY60" s="313"/>
      <c r="MOZ60" s="313"/>
      <c r="MPA60" s="313"/>
      <c r="MPB60" s="19"/>
      <c r="MPC60" s="20"/>
      <c r="MPD60" s="20"/>
      <c r="MPE60" s="20"/>
      <c r="MPF60" s="20"/>
      <c r="MPG60" s="20"/>
      <c r="MPH60" s="20"/>
      <c r="MPI60" s="20"/>
      <c r="MPJ60" s="311"/>
      <c r="MPK60" s="312"/>
      <c r="MPL60" s="312"/>
      <c r="MPM60" s="313"/>
      <c r="MPN60" s="312"/>
      <c r="MPO60" s="313"/>
      <c r="MPP60" s="313"/>
      <c r="MPQ60" s="313"/>
      <c r="MPR60" s="19"/>
      <c r="MPS60" s="20"/>
      <c r="MPT60" s="20"/>
      <c r="MPU60" s="20"/>
      <c r="MPV60" s="20"/>
      <c r="MPW60" s="20"/>
      <c r="MPX60" s="20"/>
      <c r="MPY60" s="20"/>
      <c r="MPZ60" s="311"/>
      <c r="MQA60" s="312"/>
      <c r="MQB60" s="312"/>
      <c r="MQC60" s="313"/>
      <c r="MQD60" s="312"/>
      <c r="MQE60" s="313"/>
      <c r="MQF60" s="313"/>
      <c r="MQG60" s="313"/>
      <c r="MQH60" s="19"/>
      <c r="MQI60" s="20"/>
      <c r="MQJ60" s="20"/>
      <c r="MQK60" s="20"/>
      <c r="MQL60" s="20"/>
      <c r="MQM60" s="20"/>
      <c r="MQN60" s="20"/>
      <c r="MQO60" s="20"/>
      <c r="MQP60" s="311"/>
      <c r="MQQ60" s="312"/>
      <c r="MQR60" s="312"/>
      <c r="MQS60" s="313"/>
      <c r="MQT60" s="312"/>
      <c r="MQU60" s="313"/>
      <c r="MQV60" s="313"/>
      <c r="MQW60" s="313"/>
      <c r="MQX60" s="19"/>
      <c r="MQY60" s="20"/>
      <c r="MQZ60" s="20"/>
      <c r="MRA60" s="20"/>
      <c r="MRB60" s="20"/>
      <c r="MRC60" s="20"/>
      <c r="MRD60" s="20"/>
      <c r="MRE60" s="20"/>
      <c r="MRF60" s="311"/>
      <c r="MRG60" s="312"/>
      <c r="MRH60" s="312"/>
      <c r="MRI60" s="313"/>
      <c r="MRJ60" s="312"/>
      <c r="MRK60" s="313"/>
      <c r="MRL60" s="313"/>
      <c r="MRM60" s="313"/>
      <c r="MRN60" s="19"/>
      <c r="MRO60" s="20"/>
      <c r="MRP60" s="20"/>
      <c r="MRQ60" s="20"/>
      <c r="MRR60" s="20"/>
      <c r="MRS60" s="20"/>
      <c r="MRT60" s="20"/>
      <c r="MRU60" s="20"/>
      <c r="MRV60" s="311"/>
      <c r="MRW60" s="312"/>
      <c r="MRX60" s="312"/>
      <c r="MRY60" s="313"/>
      <c r="MRZ60" s="312"/>
      <c r="MSA60" s="313"/>
      <c r="MSB60" s="313"/>
      <c r="MSC60" s="313"/>
      <c r="MSD60" s="19"/>
      <c r="MSE60" s="20"/>
      <c r="MSF60" s="20"/>
      <c r="MSG60" s="20"/>
      <c r="MSH60" s="20"/>
      <c r="MSI60" s="20"/>
      <c r="MSJ60" s="20"/>
      <c r="MSK60" s="20"/>
      <c r="MSL60" s="311"/>
      <c r="MSM60" s="312"/>
      <c r="MSN60" s="312"/>
      <c r="MSO60" s="313"/>
      <c r="MSP60" s="312"/>
      <c r="MSQ60" s="313"/>
      <c r="MSR60" s="313"/>
      <c r="MSS60" s="313"/>
      <c r="MST60" s="19"/>
      <c r="MSU60" s="20"/>
      <c r="MSV60" s="20"/>
      <c r="MSW60" s="20"/>
      <c r="MSX60" s="20"/>
      <c r="MSY60" s="20"/>
      <c r="MSZ60" s="20"/>
      <c r="MTA60" s="20"/>
      <c r="MTB60" s="311"/>
      <c r="MTC60" s="312"/>
      <c r="MTD60" s="312"/>
      <c r="MTE60" s="313"/>
      <c r="MTF60" s="312"/>
      <c r="MTG60" s="313"/>
      <c r="MTH60" s="313"/>
      <c r="MTI60" s="313"/>
      <c r="MTJ60" s="19"/>
      <c r="MTK60" s="20"/>
      <c r="MTL60" s="20"/>
      <c r="MTM60" s="20"/>
      <c r="MTN60" s="20"/>
      <c r="MTO60" s="20"/>
      <c r="MTP60" s="20"/>
      <c r="MTQ60" s="20"/>
      <c r="MTR60" s="311"/>
      <c r="MTS60" s="312"/>
      <c r="MTT60" s="312"/>
      <c r="MTU60" s="313"/>
      <c r="MTV60" s="312"/>
      <c r="MTW60" s="313"/>
      <c r="MTX60" s="313"/>
      <c r="MTY60" s="313"/>
      <c r="MTZ60" s="19"/>
      <c r="MUA60" s="20"/>
      <c r="MUB60" s="20"/>
      <c r="MUC60" s="20"/>
      <c r="MUD60" s="20"/>
      <c r="MUE60" s="20"/>
      <c r="MUF60" s="20"/>
      <c r="MUG60" s="20"/>
      <c r="MUH60" s="311"/>
      <c r="MUI60" s="312"/>
      <c r="MUJ60" s="312"/>
      <c r="MUK60" s="313"/>
      <c r="MUL60" s="312"/>
      <c r="MUM60" s="313"/>
      <c r="MUN60" s="313"/>
      <c r="MUO60" s="313"/>
      <c r="MUP60" s="19"/>
      <c r="MUQ60" s="20"/>
      <c r="MUR60" s="20"/>
      <c r="MUS60" s="20"/>
      <c r="MUT60" s="20"/>
      <c r="MUU60" s="20"/>
      <c r="MUV60" s="20"/>
      <c r="MUW60" s="20"/>
      <c r="MUX60" s="311"/>
      <c r="MUY60" s="312"/>
      <c r="MUZ60" s="312"/>
      <c r="MVA60" s="313"/>
      <c r="MVB60" s="312"/>
      <c r="MVC60" s="313"/>
      <c r="MVD60" s="313"/>
      <c r="MVE60" s="313"/>
      <c r="MVF60" s="19"/>
      <c r="MVG60" s="20"/>
      <c r="MVH60" s="20"/>
      <c r="MVI60" s="20"/>
      <c r="MVJ60" s="20"/>
      <c r="MVK60" s="20"/>
      <c r="MVL60" s="20"/>
      <c r="MVM60" s="20"/>
      <c r="MVN60" s="311"/>
      <c r="MVO60" s="312"/>
      <c r="MVP60" s="312"/>
      <c r="MVQ60" s="313"/>
      <c r="MVR60" s="312"/>
      <c r="MVS60" s="313"/>
      <c r="MVT60" s="313"/>
      <c r="MVU60" s="313"/>
      <c r="MVV60" s="19"/>
      <c r="MVW60" s="20"/>
      <c r="MVX60" s="20"/>
      <c r="MVY60" s="20"/>
      <c r="MVZ60" s="20"/>
      <c r="MWA60" s="20"/>
      <c r="MWB60" s="20"/>
      <c r="MWC60" s="20"/>
      <c r="MWD60" s="311"/>
      <c r="MWE60" s="312"/>
      <c r="MWF60" s="312"/>
      <c r="MWG60" s="313"/>
      <c r="MWH60" s="312"/>
      <c r="MWI60" s="313"/>
      <c r="MWJ60" s="313"/>
      <c r="MWK60" s="313"/>
      <c r="MWL60" s="19"/>
      <c r="MWM60" s="20"/>
      <c r="MWN60" s="20"/>
      <c r="MWO60" s="20"/>
      <c r="MWP60" s="20"/>
      <c r="MWQ60" s="20"/>
      <c r="MWR60" s="20"/>
      <c r="MWS60" s="20"/>
      <c r="MWT60" s="311"/>
      <c r="MWU60" s="312"/>
      <c r="MWV60" s="312"/>
      <c r="MWW60" s="313"/>
      <c r="MWX60" s="312"/>
      <c r="MWY60" s="313"/>
      <c r="MWZ60" s="313"/>
      <c r="MXA60" s="313"/>
      <c r="MXB60" s="19"/>
      <c r="MXC60" s="20"/>
      <c r="MXD60" s="20"/>
      <c r="MXE60" s="20"/>
      <c r="MXF60" s="20"/>
      <c r="MXG60" s="20"/>
      <c r="MXH60" s="20"/>
      <c r="MXI60" s="20"/>
      <c r="MXJ60" s="311"/>
      <c r="MXK60" s="312"/>
      <c r="MXL60" s="312"/>
      <c r="MXM60" s="313"/>
      <c r="MXN60" s="312"/>
      <c r="MXO60" s="313"/>
      <c r="MXP60" s="313"/>
      <c r="MXQ60" s="313"/>
      <c r="MXR60" s="19"/>
      <c r="MXS60" s="20"/>
      <c r="MXT60" s="20"/>
      <c r="MXU60" s="20"/>
      <c r="MXV60" s="20"/>
      <c r="MXW60" s="20"/>
      <c r="MXX60" s="20"/>
      <c r="MXY60" s="20"/>
      <c r="MXZ60" s="311"/>
      <c r="MYA60" s="312"/>
      <c r="MYB60" s="312"/>
      <c r="MYC60" s="313"/>
      <c r="MYD60" s="312"/>
      <c r="MYE60" s="313"/>
      <c r="MYF60" s="313"/>
      <c r="MYG60" s="313"/>
      <c r="MYH60" s="19"/>
      <c r="MYI60" s="20"/>
      <c r="MYJ60" s="20"/>
      <c r="MYK60" s="20"/>
      <c r="MYL60" s="20"/>
      <c r="MYM60" s="20"/>
      <c r="MYN60" s="20"/>
      <c r="MYO60" s="20"/>
      <c r="MYP60" s="311"/>
      <c r="MYQ60" s="312"/>
      <c r="MYR60" s="312"/>
      <c r="MYS60" s="313"/>
      <c r="MYT60" s="312"/>
      <c r="MYU60" s="313"/>
      <c r="MYV60" s="313"/>
      <c r="MYW60" s="313"/>
      <c r="MYX60" s="19"/>
      <c r="MYY60" s="20"/>
      <c r="MYZ60" s="20"/>
      <c r="MZA60" s="20"/>
      <c r="MZB60" s="20"/>
      <c r="MZC60" s="20"/>
      <c r="MZD60" s="20"/>
      <c r="MZE60" s="20"/>
      <c r="MZF60" s="311"/>
      <c r="MZG60" s="312"/>
      <c r="MZH60" s="312"/>
      <c r="MZI60" s="313"/>
      <c r="MZJ60" s="312"/>
      <c r="MZK60" s="313"/>
      <c r="MZL60" s="313"/>
      <c r="MZM60" s="313"/>
      <c r="MZN60" s="19"/>
      <c r="MZO60" s="20"/>
      <c r="MZP60" s="20"/>
      <c r="MZQ60" s="20"/>
      <c r="MZR60" s="20"/>
      <c r="MZS60" s="20"/>
      <c r="MZT60" s="20"/>
      <c r="MZU60" s="20"/>
      <c r="MZV60" s="311"/>
      <c r="MZW60" s="312"/>
      <c r="MZX60" s="312"/>
      <c r="MZY60" s="313"/>
      <c r="MZZ60" s="312"/>
      <c r="NAA60" s="313"/>
      <c r="NAB60" s="313"/>
      <c r="NAC60" s="313"/>
      <c r="NAD60" s="19"/>
      <c r="NAE60" s="20"/>
      <c r="NAF60" s="20"/>
      <c r="NAG60" s="20"/>
      <c r="NAH60" s="20"/>
      <c r="NAI60" s="20"/>
      <c r="NAJ60" s="20"/>
      <c r="NAK60" s="20"/>
      <c r="NAL60" s="311"/>
      <c r="NAM60" s="312"/>
      <c r="NAN60" s="312"/>
      <c r="NAO60" s="313"/>
      <c r="NAP60" s="312"/>
      <c r="NAQ60" s="313"/>
      <c r="NAR60" s="313"/>
      <c r="NAS60" s="313"/>
      <c r="NAT60" s="19"/>
      <c r="NAU60" s="20"/>
      <c r="NAV60" s="20"/>
      <c r="NAW60" s="20"/>
      <c r="NAX60" s="20"/>
      <c r="NAY60" s="20"/>
      <c r="NAZ60" s="20"/>
      <c r="NBA60" s="20"/>
      <c r="NBB60" s="311"/>
      <c r="NBC60" s="312"/>
      <c r="NBD60" s="312"/>
      <c r="NBE60" s="313"/>
      <c r="NBF60" s="312"/>
      <c r="NBG60" s="313"/>
      <c r="NBH60" s="313"/>
      <c r="NBI60" s="313"/>
      <c r="NBJ60" s="19"/>
      <c r="NBK60" s="20"/>
      <c r="NBL60" s="20"/>
      <c r="NBM60" s="20"/>
      <c r="NBN60" s="20"/>
      <c r="NBO60" s="20"/>
      <c r="NBP60" s="20"/>
      <c r="NBQ60" s="20"/>
      <c r="NBR60" s="311"/>
      <c r="NBS60" s="312"/>
      <c r="NBT60" s="312"/>
      <c r="NBU60" s="313"/>
      <c r="NBV60" s="312"/>
      <c r="NBW60" s="313"/>
      <c r="NBX60" s="313"/>
      <c r="NBY60" s="313"/>
      <c r="NBZ60" s="19"/>
      <c r="NCA60" s="20"/>
      <c r="NCB60" s="20"/>
      <c r="NCC60" s="20"/>
      <c r="NCD60" s="20"/>
      <c r="NCE60" s="20"/>
      <c r="NCF60" s="20"/>
      <c r="NCG60" s="20"/>
      <c r="NCH60" s="311"/>
      <c r="NCI60" s="312"/>
      <c r="NCJ60" s="312"/>
      <c r="NCK60" s="313"/>
      <c r="NCL60" s="312"/>
      <c r="NCM60" s="313"/>
      <c r="NCN60" s="313"/>
      <c r="NCO60" s="313"/>
      <c r="NCP60" s="19"/>
      <c r="NCQ60" s="20"/>
      <c r="NCR60" s="20"/>
      <c r="NCS60" s="20"/>
      <c r="NCT60" s="20"/>
      <c r="NCU60" s="20"/>
      <c r="NCV60" s="20"/>
      <c r="NCW60" s="20"/>
      <c r="NCX60" s="311"/>
      <c r="NCY60" s="312"/>
      <c r="NCZ60" s="312"/>
      <c r="NDA60" s="313"/>
      <c r="NDB60" s="312"/>
      <c r="NDC60" s="313"/>
      <c r="NDD60" s="313"/>
      <c r="NDE60" s="313"/>
      <c r="NDF60" s="19"/>
      <c r="NDG60" s="20"/>
      <c r="NDH60" s="20"/>
      <c r="NDI60" s="20"/>
      <c r="NDJ60" s="20"/>
      <c r="NDK60" s="20"/>
      <c r="NDL60" s="20"/>
      <c r="NDM60" s="20"/>
      <c r="NDN60" s="311"/>
      <c r="NDO60" s="312"/>
      <c r="NDP60" s="312"/>
      <c r="NDQ60" s="313"/>
      <c r="NDR60" s="312"/>
      <c r="NDS60" s="313"/>
      <c r="NDT60" s="313"/>
      <c r="NDU60" s="313"/>
      <c r="NDV60" s="19"/>
      <c r="NDW60" s="20"/>
      <c r="NDX60" s="20"/>
      <c r="NDY60" s="20"/>
      <c r="NDZ60" s="20"/>
      <c r="NEA60" s="20"/>
      <c r="NEB60" s="20"/>
      <c r="NEC60" s="20"/>
      <c r="NED60" s="311"/>
      <c r="NEE60" s="312"/>
      <c r="NEF60" s="312"/>
      <c r="NEG60" s="313"/>
      <c r="NEH60" s="312"/>
      <c r="NEI60" s="313"/>
      <c r="NEJ60" s="313"/>
      <c r="NEK60" s="313"/>
      <c r="NEL60" s="19"/>
      <c r="NEM60" s="20"/>
      <c r="NEN60" s="20"/>
      <c r="NEO60" s="20"/>
      <c r="NEP60" s="20"/>
      <c r="NEQ60" s="20"/>
      <c r="NER60" s="20"/>
      <c r="NES60" s="20"/>
      <c r="NET60" s="311"/>
      <c r="NEU60" s="312"/>
      <c r="NEV60" s="312"/>
      <c r="NEW60" s="313"/>
      <c r="NEX60" s="312"/>
      <c r="NEY60" s="313"/>
      <c r="NEZ60" s="313"/>
      <c r="NFA60" s="313"/>
      <c r="NFB60" s="19"/>
      <c r="NFC60" s="20"/>
      <c r="NFD60" s="20"/>
      <c r="NFE60" s="20"/>
      <c r="NFF60" s="20"/>
      <c r="NFG60" s="20"/>
      <c r="NFH60" s="20"/>
      <c r="NFI60" s="20"/>
      <c r="NFJ60" s="311"/>
      <c r="NFK60" s="312"/>
      <c r="NFL60" s="312"/>
      <c r="NFM60" s="313"/>
      <c r="NFN60" s="312"/>
      <c r="NFO60" s="313"/>
      <c r="NFP60" s="313"/>
      <c r="NFQ60" s="313"/>
      <c r="NFR60" s="19"/>
      <c r="NFS60" s="20"/>
      <c r="NFT60" s="20"/>
      <c r="NFU60" s="20"/>
      <c r="NFV60" s="20"/>
      <c r="NFW60" s="20"/>
      <c r="NFX60" s="20"/>
      <c r="NFY60" s="20"/>
      <c r="NFZ60" s="311"/>
      <c r="NGA60" s="312"/>
      <c r="NGB60" s="312"/>
      <c r="NGC60" s="313"/>
      <c r="NGD60" s="312"/>
      <c r="NGE60" s="313"/>
      <c r="NGF60" s="313"/>
      <c r="NGG60" s="313"/>
      <c r="NGH60" s="19"/>
      <c r="NGI60" s="20"/>
      <c r="NGJ60" s="20"/>
      <c r="NGK60" s="20"/>
      <c r="NGL60" s="20"/>
      <c r="NGM60" s="20"/>
      <c r="NGN60" s="20"/>
      <c r="NGO60" s="20"/>
      <c r="NGP60" s="311"/>
      <c r="NGQ60" s="312"/>
      <c r="NGR60" s="312"/>
      <c r="NGS60" s="313"/>
      <c r="NGT60" s="312"/>
      <c r="NGU60" s="313"/>
      <c r="NGV60" s="313"/>
      <c r="NGW60" s="313"/>
      <c r="NGX60" s="19"/>
      <c r="NGY60" s="20"/>
      <c r="NGZ60" s="20"/>
      <c r="NHA60" s="20"/>
      <c r="NHB60" s="20"/>
      <c r="NHC60" s="20"/>
      <c r="NHD60" s="20"/>
      <c r="NHE60" s="20"/>
      <c r="NHF60" s="311"/>
      <c r="NHG60" s="312"/>
      <c r="NHH60" s="312"/>
      <c r="NHI60" s="313"/>
      <c r="NHJ60" s="312"/>
      <c r="NHK60" s="313"/>
      <c r="NHL60" s="313"/>
      <c r="NHM60" s="313"/>
      <c r="NHN60" s="19"/>
      <c r="NHO60" s="20"/>
      <c r="NHP60" s="20"/>
      <c r="NHQ60" s="20"/>
      <c r="NHR60" s="20"/>
      <c r="NHS60" s="20"/>
      <c r="NHT60" s="20"/>
      <c r="NHU60" s="20"/>
      <c r="NHV60" s="311"/>
      <c r="NHW60" s="312"/>
      <c r="NHX60" s="312"/>
      <c r="NHY60" s="313"/>
      <c r="NHZ60" s="312"/>
      <c r="NIA60" s="313"/>
      <c r="NIB60" s="313"/>
      <c r="NIC60" s="313"/>
      <c r="NID60" s="19"/>
      <c r="NIE60" s="20"/>
      <c r="NIF60" s="20"/>
      <c r="NIG60" s="20"/>
      <c r="NIH60" s="20"/>
      <c r="NII60" s="20"/>
      <c r="NIJ60" s="20"/>
      <c r="NIK60" s="20"/>
      <c r="NIL60" s="311"/>
      <c r="NIM60" s="312"/>
      <c r="NIN60" s="312"/>
      <c r="NIO60" s="313"/>
      <c r="NIP60" s="312"/>
      <c r="NIQ60" s="313"/>
      <c r="NIR60" s="313"/>
      <c r="NIS60" s="313"/>
      <c r="NIT60" s="19"/>
      <c r="NIU60" s="20"/>
      <c r="NIV60" s="20"/>
      <c r="NIW60" s="20"/>
      <c r="NIX60" s="20"/>
      <c r="NIY60" s="20"/>
      <c r="NIZ60" s="20"/>
      <c r="NJA60" s="20"/>
      <c r="NJB60" s="311"/>
      <c r="NJC60" s="312"/>
      <c r="NJD60" s="312"/>
      <c r="NJE60" s="313"/>
      <c r="NJF60" s="312"/>
      <c r="NJG60" s="313"/>
      <c r="NJH60" s="313"/>
      <c r="NJI60" s="313"/>
      <c r="NJJ60" s="19"/>
      <c r="NJK60" s="20"/>
      <c r="NJL60" s="20"/>
      <c r="NJM60" s="20"/>
      <c r="NJN60" s="20"/>
      <c r="NJO60" s="20"/>
      <c r="NJP60" s="20"/>
      <c r="NJQ60" s="20"/>
      <c r="NJR60" s="311"/>
      <c r="NJS60" s="312"/>
      <c r="NJT60" s="312"/>
      <c r="NJU60" s="313"/>
      <c r="NJV60" s="312"/>
      <c r="NJW60" s="313"/>
      <c r="NJX60" s="313"/>
      <c r="NJY60" s="313"/>
      <c r="NJZ60" s="19"/>
      <c r="NKA60" s="20"/>
      <c r="NKB60" s="20"/>
      <c r="NKC60" s="20"/>
      <c r="NKD60" s="20"/>
      <c r="NKE60" s="20"/>
      <c r="NKF60" s="20"/>
      <c r="NKG60" s="20"/>
      <c r="NKH60" s="311"/>
      <c r="NKI60" s="312"/>
      <c r="NKJ60" s="312"/>
      <c r="NKK60" s="313"/>
      <c r="NKL60" s="312"/>
      <c r="NKM60" s="313"/>
      <c r="NKN60" s="313"/>
      <c r="NKO60" s="313"/>
      <c r="NKP60" s="19"/>
      <c r="NKQ60" s="20"/>
      <c r="NKR60" s="20"/>
      <c r="NKS60" s="20"/>
      <c r="NKT60" s="20"/>
      <c r="NKU60" s="20"/>
      <c r="NKV60" s="20"/>
      <c r="NKW60" s="20"/>
      <c r="NKX60" s="311"/>
      <c r="NKY60" s="312"/>
      <c r="NKZ60" s="312"/>
      <c r="NLA60" s="313"/>
      <c r="NLB60" s="312"/>
      <c r="NLC60" s="313"/>
      <c r="NLD60" s="313"/>
      <c r="NLE60" s="313"/>
      <c r="NLF60" s="19"/>
      <c r="NLG60" s="20"/>
      <c r="NLH60" s="20"/>
      <c r="NLI60" s="20"/>
      <c r="NLJ60" s="20"/>
      <c r="NLK60" s="20"/>
      <c r="NLL60" s="20"/>
      <c r="NLM60" s="20"/>
      <c r="NLN60" s="311"/>
      <c r="NLO60" s="312"/>
      <c r="NLP60" s="312"/>
      <c r="NLQ60" s="313"/>
      <c r="NLR60" s="312"/>
      <c r="NLS60" s="313"/>
      <c r="NLT60" s="313"/>
      <c r="NLU60" s="313"/>
      <c r="NLV60" s="19"/>
      <c r="NLW60" s="20"/>
      <c r="NLX60" s="20"/>
      <c r="NLY60" s="20"/>
      <c r="NLZ60" s="20"/>
      <c r="NMA60" s="20"/>
      <c r="NMB60" s="20"/>
      <c r="NMC60" s="20"/>
      <c r="NMD60" s="311"/>
      <c r="NME60" s="312"/>
      <c r="NMF60" s="312"/>
      <c r="NMG60" s="313"/>
      <c r="NMH60" s="312"/>
      <c r="NMI60" s="313"/>
      <c r="NMJ60" s="313"/>
      <c r="NMK60" s="313"/>
      <c r="NML60" s="19"/>
      <c r="NMM60" s="20"/>
      <c r="NMN60" s="20"/>
      <c r="NMO60" s="20"/>
      <c r="NMP60" s="20"/>
      <c r="NMQ60" s="20"/>
      <c r="NMR60" s="20"/>
      <c r="NMS60" s="20"/>
      <c r="NMT60" s="311"/>
      <c r="NMU60" s="312"/>
      <c r="NMV60" s="312"/>
      <c r="NMW60" s="313"/>
      <c r="NMX60" s="312"/>
      <c r="NMY60" s="313"/>
      <c r="NMZ60" s="313"/>
      <c r="NNA60" s="313"/>
      <c r="NNB60" s="19"/>
      <c r="NNC60" s="20"/>
      <c r="NND60" s="20"/>
      <c r="NNE60" s="20"/>
      <c r="NNF60" s="20"/>
      <c r="NNG60" s="20"/>
      <c r="NNH60" s="20"/>
      <c r="NNI60" s="20"/>
      <c r="NNJ60" s="311"/>
      <c r="NNK60" s="312"/>
      <c r="NNL60" s="312"/>
      <c r="NNM60" s="313"/>
      <c r="NNN60" s="312"/>
      <c r="NNO60" s="313"/>
      <c r="NNP60" s="313"/>
      <c r="NNQ60" s="313"/>
      <c r="NNR60" s="19"/>
      <c r="NNS60" s="20"/>
      <c r="NNT60" s="20"/>
      <c r="NNU60" s="20"/>
      <c r="NNV60" s="20"/>
      <c r="NNW60" s="20"/>
      <c r="NNX60" s="20"/>
      <c r="NNY60" s="20"/>
      <c r="NNZ60" s="311"/>
      <c r="NOA60" s="312"/>
      <c r="NOB60" s="312"/>
      <c r="NOC60" s="313"/>
      <c r="NOD60" s="312"/>
      <c r="NOE60" s="313"/>
      <c r="NOF60" s="313"/>
      <c r="NOG60" s="313"/>
      <c r="NOH60" s="19"/>
      <c r="NOI60" s="20"/>
      <c r="NOJ60" s="20"/>
      <c r="NOK60" s="20"/>
      <c r="NOL60" s="20"/>
      <c r="NOM60" s="20"/>
      <c r="NON60" s="20"/>
      <c r="NOO60" s="20"/>
      <c r="NOP60" s="311"/>
      <c r="NOQ60" s="312"/>
      <c r="NOR60" s="312"/>
      <c r="NOS60" s="313"/>
      <c r="NOT60" s="312"/>
      <c r="NOU60" s="313"/>
      <c r="NOV60" s="313"/>
      <c r="NOW60" s="313"/>
      <c r="NOX60" s="19"/>
      <c r="NOY60" s="20"/>
      <c r="NOZ60" s="20"/>
      <c r="NPA60" s="20"/>
      <c r="NPB60" s="20"/>
      <c r="NPC60" s="20"/>
      <c r="NPD60" s="20"/>
      <c r="NPE60" s="20"/>
      <c r="NPF60" s="311"/>
      <c r="NPG60" s="312"/>
      <c r="NPH60" s="312"/>
      <c r="NPI60" s="313"/>
      <c r="NPJ60" s="312"/>
      <c r="NPK60" s="313"/>
      <c r="NPL60" s="313"/>
      <c r="NPM60" s="313"/>
      <c r="NPN60" s="19"/>
      <c r="NPO60" s="20"/>
      <c r="NPP60" s="20"/>
      <c r="NPQ60" s="20"/>
      <c r="NPR60" s="20"/>
      <c r="NPS60" s="20"/>
      <c r="NPT60" s="20"/>
      <c r="NPU60" s="20"/>
      <c r="NPV60" s="311"/>
      <c r="NPW60" s="312"/>
      <c r="NPX60" s="312"/>
      <c r="NPY60" s="313"/>
      <c r="NPZ60" s="312"/>
      <c r="NQA60" s="313"/>
      <c r="NQB60" s="313"/>
      <c r="NQC60" s="313"/>
      <c r="NQD60" s="19"/>
      <c r="NQE60" s="20"/>
      <c r="NQF60" s="20"/>
      <c r="NQG60" s="20"/>
      <c r="NQH60" s="20"/>
      <c r="NQI60" s="20"/>
      <c r="NQJ60" s="20"/>
      <c r="NQK60" s="20"/>
      <c r="NQL60" s="311"/>
      <c r="NQM60" s="312"/>
      <c r="NQN60" s="312"/>
      <c r="NQO60" s="313"/>
      <c r="NQP60" s="312"/>
      <c r="NQQ60" s="313"/>
      <c r="NQR60" s="313"/>
      <c r="NQS60" s="313"/>
      <c r="NQT60" s="19"/>
      <c r="NQU60" s="20"/>
      <c r="NQV60" s="20"/>
      <c r="NQW60" s="20"/>
      <c r="NQX60" s="20"/>
      <c r="NQY60" s="20"/>
      <c r="NQZ60" s="20"/>
      <c r="NRA60" s="20"/>
      <c r="NRB60" s="311"/>
      <c r="NRC60" s="312"/>
      <c r="NRD60" s="312"/>
      <c r="NRE60" s="313"/>
      <c r="NRF60" s="312"/>
      <c r="NRG60" s="313"/>
      <c r="NRH60" s="313"/>
      <c r="NRI60" s="313"/>
      <c r="NRJ60" s="19"/>
      <c r="NRK60" s="20"/>
      <c r="NRL60" s="20"/>
      <c r="NRM60" s="20"/>
      <c r="NRN60" s="20"/>
      <c r="NRO60" s="20"/>
      <c r="NRP60" s="20"/>
      <c r="NRQ60" s="20"/>
      <c r="NRR60" s="311"/>
      <c r="NRS60" s="312"/>
      <c r="NRT60" s="312"/>
      <c r="NRU60" s="313"/>
      <c r="NRV60" s="312"/>
      <c r="NRW60" s="313"/>
      <c r="NRX60" s="313"/>
      <c r="NRY60" s="313"/>
      <c r="NRZ60" s="19"/>
      <c r="NSA60" s="20"/>
      <c r="NSB60" s="20"/>
      <c r="NSC60" s="20"/>
      <c r="NSD60" s="20"/>
      <c r="NSE60" s="20"/>
      <c r="NSF60" s="20"/>
      <c r="NSG60" s="20"/>
      <c r="NSH60" s="311"/>
      <c r="NSI60" s="312"/>
      <c r="NSJ60" s="312"/>
      <c r="NSK60" s="313"/>
      <c r="NSL60" s="312"/>
      <c r="NSM60" s="313"/>
      <c r="NSN60" s="313"/>
      <c r="NSO60" s="313"/>
      <c r="NSP60" s="19"/>
      <c r="NSQ60" s="20"/>
      <c r="NSR60" s="20"/>
      <c r="NSS60" s="20"/>
      <c r="NST60" s="20"/>
      <c r="NSU60" s="20"/>
      <c r="NSV60" s="20"/>
      <c r="NSW60" s="20"/>
      <c r="NSX60" s="311"/>
      <c r="NSY60" s="312"/>
      <c r="NSZ60" s="312"/>
      <c r="NTA60" s="313"/>
      <c r="NTB60" s="312"/>
      <c r="NTC60" s="313"/>
      <c r="NTD60" s="313"/>
      <c r="NTE60" s="313"/>
      <c r="NTF60" s="19"/>
      <c r="NTG60" s="20"/>
      <c r="NTH60" s="20"/>
      <c r="NTI60" s="20"/>
      <c r="NTJ60" s="20"/>
      <c r="NTK60" s="20"/>
      <c r="NTL60" s="20"/>
      <c r="NTM60" s="20"/>
      <c r="NTN60" s="311"/>
      <c r="NTO60" s="312"/>
      <c r="NTP60" s="312"/>
      <c r="NTQ60" s="313"/>
      <c r="NTR60" s="312"/>
      <c r="NTS60" s="313"/>
      <c r="NTT60" s="313"/>
      <c r="NTU60" s="313"/>
      <c r="NTV60" s="19"/>
      <c r="NTW60" s="20"/>
      <c r="NTX60" s="20"/>
      <c r="NTY60" s="20"/>
      <c r="NTZ60" s="20"/>
      <c r="NUA60" s="20"/>
      <c r="NUB60" s="20"/>
      <c r="NUC60" s="20"/>
      <c r="NUD60" s="311"/>
      <c r="NUE60" s="312"/>
      <c r="NUF60" s="312"/>
      <c r="NUG60" s="313"/>
      <c r="NUH60" s="312"/>
      <c r="NUI60" s="313"/>
      <c r="NUJ60" s="313"/>
      <c r="NUK60" s="313"/>
      <c r="NUL60" s="19"/>
      <c r="NUM60" s="20"/>
      <c r="NUN60" s="20"/>
      <c r="NUO60" s="20"/>
      <c r="NUP60" s="20"/>
      <c r="NUQ60" s="20"/>
      <c r="NUR60" s="20"/>
      <c r="NUS60" s="20"/>
      <c r="NUT60" s="311"/>
      <c r="NUU60" s="312"/>
      <c r="NUV60" s="312"/>
      <c r="NUW60" s="313"/>
      <c r="NUX60" s="312"/>
      <c r="NUY60" s="313"/>
      <c r="NUZ60" s="313"/>
      <c r="NVA60" s="313"/>
      <c r="NVB60" s="19"/>
      <c r="NVC60" s="20"/>
      <c r="NVD60" s="20"/>
      <c r="NVE60" s="20"/>
      <c r="NVF60" s="20"/>
      <c r="NVG60" s="20"/>
      <c r="NVH60" s="20"/>
      <c r="NVI60" s="20"/>
      <c r="NVJ60" s="311"/>
      <c r="NVK60" s="312"/>
      <c r="NVL60" s="312"/>
      <c r="NVM60" s="313"/>
      <c r="NVN60" s="312"/>
      <c r="NVO60" s="313"/>
      <c r="NVP60" s="313"/>
      <c r="NVQ60" s="313"/>
      <c r="NVR60" s="19"/>
      <c r="NVS60" s="20"/>
      <c r="NVT60" s="20"/>
      <c r="NVU60" s="20"/>
      <c r="NVV60" s="20"/>
      <c r="NVW60" s="20"/>
      <c r="NVX60" s="20"/>
      <c r="NVY60" s="20"/>
      <c r="NVZ60" s="311"/>
      <c r="NWA60" s="312"/>
      <c r="NWB60" s="312"/>
      <c r="NWC60" s="313"/>
      <c r="NWD60" s="312"/>
      <c r="NWE60" s="313"/>
      <c r="NWF60" s="313"/>
      <c r="NWG60" s="313"/>
      <c r="NWH60" s="19"/>
      <c r="NWI60" s="20"/>
      <c r="NWJ60" s="20"/>
      <c r="NWK60" s="20"/>
      <c r="NWL60" s="20"/>
      <c r="NWM60" s="20"/>
      <c r="NWN60" s="20"/>
      <c r="NWO60" s="20"/>
      <c r="NWP60" s="311"/>
      <c r="NWQ60" s="312"/>
      <c r="NWR60" s="312"/>
      <c r="NWS60" s="313"/>
      <c r="NWT60" s="312"/>
      <c r="NWU60" s="313"/>
      <c r="NWV60" s="313"/>
      <c r="NWW60" s="313"/>
      <c r="NWX60" s="19"/>
      <c r="NWY60" s="20"/>
      <c r="NWZ60" s="20"/>
      <c r="NXA60" s="20"/>
      <c r="NXB60" s="20"/>
      <c r="NXC60" s="20"/>
      <c r="NXD60" s="20"/>
      <c r="NXE60" s="20"/>
      <c r="NXF60" s="311"/>
      <c r="NXG60" s="312"/>
      <c r="NXH60" s="312"/>
      <c r="NXI60" s="313"/>
      <c r="NXJ60" s="312"/>
      <c r="NXK60" s="313"/>
      <c r="NXL60" s="313"/>
      <c r="NXM60" s="313"/>
      <c r="NXN60" s="19"/>
      <c r="NXO60" s="20"/>
      <c r="NXP60" s="20"/>
      <c r="NXQ60" s="20"/>
      <c r="NXR60" s="20"/>
      <c r="NXS60" s="20"/>
      <c r="NXT60" s="20"/>
      <c r="NXU60" s="20"/>
      <c r="NXV60" s="311"/>
      <c r="NXW60" s="312"/>
      <c r="NXX60" s="312"/>
      <c r="NXY60" s="313"/>
      <c r="NXZ60" s="312"/>
      <c r="NYA60" s="313"/>
      <c r="NYB60" s="313"/>
      <c r="NYC60" s="313"/>
      <c r="NYD60" s="19"/>
      <c r="NYE60" s="20"/>
      <c r="NYF60" s="20"/>
      <c r="NYG60" s="20"/>
      <c r="NYH60" s="20"/>
      <c r="NYI60" s="20"/>
      <c r="NYJ60" s="20"/>
      <c r="NYK60" s="20"/>
      <c r="NYL60" s="311"/>
      <c r="NYM60" s="312"/>
      <c r="NYN60" s="312"/>
      <c r="NYO60" s="313"/>
      <c r="NYP60" s="312"/>
      <c r="NYQ60" s="313"/>
      <c r="NYR60" s="313"/>
      <c r="NYS60" s="313"/>
      <c r="NYT60" s="19"/>
      <c r="NYU60" s="20"/>
      <c r="NYV60" s="20"/>
      <c r="NYW60" s="20"/>
      <c r="NYX60" s="20"/>
      <c r="NYY60" s="20"/>
      <c r="NYZ60" s="20"/>
      <c r="NZA60" s="20"/>
      <c r="NZB60" s="311"/>
      <c r="NZC60" s="312"/>
      <c r="NZD60" s="312"/>
      <c r="NZE60" s="313"/>
      <c r="NZF60" s="312"/>
      <c r="NZG60" s="313"/>
      <c r="NZH60" s="313"/>
      <c r="NZI60" s="313"/>
      <c r="NZJ60" s="19"/>
      <c r="NZK60" s="20"/>
      <c r="NZL60" s="20"/>
      <c r="NZM60" s="20"/>
      <c r="NZN60" s="20"/>
      <c r="NZO60" s="20"/>
      <c r="NZP60" s="20"/>
      <c r="NZQ60" s="20"/>
      <c r="NZR60" s="311"/>
      <c r="NZS60" s="312"/>
      <c r="NZT60" s="312"/>
      <c r="NZU60" s="313"/>
      <c r="NZV60" s="312"/>
      <c r="NZW60" s="313"/>
      <c r="NZX60" s="313"/>
      <c r="NZY60" s="313"/>
      <c r="NZZ60" s="19"/>
      <c r="OAA60" s="20"/>
      <c r="OAB60" s="20"/>
      <c r="OAC60" s="20"/>
      <c r="OAD60" s="20"/>
      <c r="OAE60" s="20"/>
      <c r="OAF60" s="20"/>
      <c r="OAG60" s="20"/>
      <c r="OAH60" s="311"/>
      <c r="OAI60" s="312"/>
      <c r="OAJ60" s="312"/>
      <c r="OAK60" s="313"/>
      <c r="OAL60" s="312"/>
      <c r="OAM60" s="313"/>
      <c r="OAN60" s="313"/>
      <c r="OAO60" s="313"/>
      <c r="OAP60" s="19"/>
      <c r="OAQ60" s="20"/>
      <c r="OAR60" s="20"/>
      <c r="OAS60" s="20"/>
      <c r="OAT60" s="20"/>
      <c r="OAU60" s="20"/>
      <c r="OAV60" s="20"/>
      <c r="OAW60" s="20"/>
      <c r="OAX60" s="311"/>
      <c r="OAY60" s="312"/>
      <c r="OAZ60" s="312"/>
      <c r="OBA60" s="313"/>
      <c r="OBB60" s="312"/>
      <c r="OBC60" s="313"/>
      <c r="OBD60" s="313"/>
      <c r="OBE60" s="313"/>
      <c r="OBF60" s="19"/>
      <c r="OBG60" s="20"/>
      <c r="OBH60" s="20"/>
      <c r="OBI60" s="20"/>
      <c r="OBJ60" s="20"/>
      <c r="OBK60" s="20"/>
      <c r="OBL60" s="20"/>
      <c r="OBM60" s="20"/>
      <c r="OBN60" s="311"/>
      <c r="OBO60" s="312"/>
      <c r="OBP60" s="312"/>
      <c r="OBQ60" s="313"/>
      <c r="OBR60" s="312"/>
      <c r="OBS60" s="313"/>
      <c r="OBT60" s="313"/>
      <c r="OBU60" s="313"/>
      <c r="OBV60" s="19"/>
      <c r="OBW60" s="20"/>
      <c r="OBX60" s="20"/>
      <c r="OBY60" s="20"/>
      <c r="OBZ60" s="20"/>
      <c r="OCA60" s="20"/>
      <c r="OCB60" s="20"/>
      <c r="OCC60" s="20"/>
      <c r="OCD60" s="311"/>
      <c r="OCE60" s="312"/>
      <c r="OCF60" s="312"/>
      <c r="OCG60" s="313"/>
      <c r="OCH60" s="312"/>
      <c r="OCI60" s="313"/>
      <c r="OCJ60" s="313"/>
      <c r="OCK60" s="313"/>
      <c r="OCL60" s="19"/>
      <c r="OCM60" s="20"/>
      <c r="OCN60" s="20"/>
      <c r="OCO60" s="20"/>
      <c r="OCP60" s="20"/>
      <c r="OCQ60" s="20"/>
      <c r="OCR60" s="20"/>
      <c r="OCS60" s="20"/>
      <c r="OCT60" s="311"/>
      <c r="OCU60" s="312"/>
      <c r="OCV60" s="312"/>
      <c r="OCW60" s="313"/>
      <c r="OCX60" s="312"/>
      <c r="OCY60" s="313"/>
      <c r="OCZ60" s="313"/>
      <c r="ODA60" s="313"/>
      <c r="ODB60" s="19"/>
      <c r="ODC60" s="20"/>
      <c r="ODD60" s="20"/>
      <c r="ODE60" s="20"/>
      <c r="ODF60" s="20"/>
      <c r="ODG60" s="20"/>
      <c r="ODH60" s="20"/>
      <c r="ODI60" s="20"/>
      <c r="ODJ60" s="311"/>
      <c r="ODK60" s="312"/>
      <c r="ODL60" s="312"/>
      <c r="ODM60" s="313"/>
      <c r="ODN60" s="312"/>
      <c r="ODO60" s="313"/>
      <c r="ODP60" s="313"/>
      <c r="ODQ60" s="313"/>
      <c r="ODR60" s="19"/>
      <c r="ODS60" s="20"/>
      <c r="ODT60" s="20"/>
      <c r="ODU60" s="20"/>
      <c r="ODV60" s="20"/>
      <c r="ODW60" s="20"/>
      <c r="ODX60" s="20"/>
      <c r="ODY60" s="20"/>
      <c r="ODZ60" s="311"/>
      <c r="OEA60" s="312"/>
      <c r="OEB60" s="312"/>
      <c r="OEC60" s="313"/>
      <c r="OED60" s="312"/>
      <c r="OEE60" s="313"/>
      <c r="OEF60" s="313"/>
      <c r="OEG60" s="313"/>
      <c r="OEH60" s="19"/>
      <c r="OEI60" s="20"/>
      <c r="OEJ60" s="20"/>
      <c r="OEK60" s="20"/>
      <c r="OEL60" s="20"/>
      <c r="OEM60" s="20"/>
      <c r="OEN60" s="20"/>
      <c r="OEO60" s="20"/>
      <c r="OEP60" s="311"/>
      <c r="OEQ60" s="312"/>
      <c r="OER60" s="312"/>
      <c r="OES60" s="313"/>
      <c r="OET60" s="312"/>
      <c r="OEU60" s="313"/>
      <c r="OEV60" s="313"/>
      <c r="OEW60" s="313"/>
      <c r="OEX60" s="19"/>
      <c r="OEY60" s="20"/>
      <c r="OEZ60" s="20"/>
      <c r="OFA60" s="20"/>
      <c r="OFB60" s="20"/>
      <c r="OFC60" s="20"/>
      <c r="OFD60" s="20"/>
      <c r="OFE60" s="20"/>
      <c r="OFF60" s="311"/>
      <c r="OFG60" s="312"/>
      <c r="OFH60" s="312"/>
      <c r="OFI60" s="313"/>
      <c r="OFJ60" s="312"/>
      <c r="OFK60" s="313"/>
      <c r="OFL60" s="313"/>
      <c r="OFM60" s="313"/>
      <c r="OFN60" s="19"/>
      <c r="OFO60" s="20"/>
      <c r="OFP60" s="20"/>
      <c r="OFQ60" s="20"/>
      <c r="OFR60" s="20"/>
      <c r="OFS60" s="20"/>
      <c r="OFT60" s="20"/>
      <c r="OFU60" s="20"/>
      <c r="OFV60" s="311"/>
      <c r="OFW60" s="312"/>
      <c r="OFX60" s="312"/>
      <c r="OFY60" s="313"/>
      <c r="OFZ60" s="312"/>
      <c r="OGA60" s="313"/>
      <c r="OGB60" s="313"/>
      <c r="OGC60" s="313"/>
      <c r="OGD60" s="19"/>
      <c r="OGE60" s="20"/>
      <c r="OGF60" s="20"/>
      <c r="OGG60" s="20"/>
      <c r="OGH60" s="20"/>
      <c r="OGI60" s="20"/>
      <c r="OGJ60" s="20"/>
      <c r="OGK60" s="20"/>
      <c r="OGL60" s="311"/>
      <c r="OGM60" s="312"/>
      <c r="OGN60" s="312"/>
      <c r="OGO60" s="313"/>
      <c r="OGP60" s="312"/>
      <c r="OGQ60" s="313"/>
      <c r="OGR60" s="313"/>
      <c r="OGS60" s="313"/>
      <c r="OGT60" s="19"/>
      <c r="OGU60" s="20"/>
      <c r="OGV60" s="20"/>
      <c r="OGW60" s="20"/>
      <c r="OGX60" s="20"/>
      <c r="OGY60" s="20"/>
      <c r="OGZ60" s="20"/>
      <c r="OHA60" s="20"/>
      <c r="OHB60" s="311"/>
      <c r="OHC60" s="312"/>
      <c r="OHD60" s="312"/>
      <c r="OHE60" s="313"/>
      <c r="OHF60" s="312"/>
      <c r="OHG60" s="313"/>
      <c r="OHH60" s="313"/>
      <c r="OHI60" s="313"/>
      <c r="OHJ60" s="19"/>
      <c r="OHK60" s="20"/>
      <c r="OHL60" s="20"/>
      <c r="OHM60" s="20"/>
      <c r="OHN60" s="20"/>
      <c r="OHO60" s="20"/>
      <c r="OHP60" s="20"/>
      <c r="OHQ60" s="20"/>
      <c r="OHR60" s="311"/>
      <c r="OHS60" s="312"/>
      <c r="OHT60" s="312"/>
      <c r="OHU60" s="313"/>
      <c r="OHV60" s="312"/>
      <c r="OHW60" s="313"/>
      <c r="OHX60" s="313"/>
      <c r="OHY60" s="313"/>
      <c r="OHZ60" s="19"/>
      <c r="OIA60" s="20"/>
      <c r="OIB60" s="20"/>
      <c r="OIC60" s="20"/>
      <c r="OID60" s="20"/>
      <c r="OIE60" s="20"/>
      <c r="OIF60" s="20"/>
      <c r="OIG60" s="20"/>
      <c r="OIH60" s="311"/>
      <c r="OII60" s="312"/>
      <c r="OIJ60" s="312"/>
      <c r="OIK60" s="313"/>
      <c r="OIL60" s="312"/>
      <c r="OIM60" s="313"/>
      <c r="OIN60" s="313"/>
      <c r="OIO60" s="313"/>
      <c r="OIP60" s="19"/>
      <c r="OIQ60" s="20"/>
      <c r="OIR60" s="20"/>
      <c r="OIS60" s="20"/>
      <c r="OIT60" s="20"/>
      <c r="OIU60" s="20"/>
      <c r="OIV60" s="20"/>
      <c r="OIW60" s="20"/>
      <c r="OIX60" s="311"/>
      <c r="OIY60" s="312"/>
      <c r="OIZ60" s="312"/>
      <c r="OJA60" s="313"/>
      <c r="OJB60" s="312"/>
      <c r="OJC60" s="313"/>
      <c r="OJD60" s="313"/>
      <c r="OJE60" s="313"/>
      <c r="OJF60" s="19"/>
      <c r="OJG60" s="20"/>
      <c r="OJH60" s="20"/>
      <c r="OJI60" s="20"/>
      <c r="OJJ60" s="20"/>
      <c r="OJK60" s="20"/>
      <c r="OJL60" s="20"/>
      <c r="OJM60" s="20"/>
      <c r="OJN60" s="311"/>
      <c r="OJO60" s="312"/>
      <c r="OJP60" s="312"/>
      <c r="OJQ60" s="313"/>
      <c r="OJR60" s="312"/>
      <c r="OJS60" s="313"/>
      <c r="OJT60" s="313"/>
      <c r="OJU60" s="313"/>
      <c r="OJV60" s="19"/>
      <c r="OJW60" s="20"/>
      <c r="OJX60" s="20"/>
      <c r="OJY60" s="20"/>
      <c r="OJZ60" s="20"/>
      <c r="OKA60" s="20"/>
      <c r="OKB60" s="20"/>
      <c r="OKC60" s="20"/>
      <c r="OKD60" s="311"/>
      <c r="OKE60" s="312"/>
      <c r="OKF60" s="312"/>
      <c r="OKG60" s="313"/>
      <c r="OKH60" s="312"/>
      <c r="OKI60" s="313"/>
      <c r="OKJ60" s="313"/>
      <c r="OKK60" s="313"/>
      <c r="OKL60" s="19"/>
      <c r="OKM60" s="20"/>
      <c r="OKN60" s="20"/>
      <c r="OKO60" s="20"/>
      <c r="OKP60" s="20"/>
      <c r="OKQ60" s="20"/>
      <c r="OKR60" s="20"/>
      <c r="OKS60" s="20"/>
      <c r="OKT60" s="311"/>
      <c r="OKU60" s="312"/>
      <c r="OKV60" s="312"/>
      <c r="OKW60" s="313"/>
      <c r="OKX60" s="312"/>
      <c r="OKY60" s="313"/>
      <c r="OKZ60" s="313"/>
      <c r="OLA60" s="313"/>
      <c r="OLB60" s="19"/>
      <c r="OLC60" s="20"/>
      <c r="OLD60" s="20"/>
      <c r="OLE60" s="20"/>
      <c r="OLF60" s="20"/>
      <c r="OLG60" s="20"/>
      <c r="OLH60" s="20"/>
      <c r="OLI60" s="20"/>
      <c r="OLJ60" s="311"/>
      <c r="OLK60" s="312"/>
      <c r="OLL60" s="312"/>
      <c r="OLM60" s="313"/>
      <c r="OLN60" s="312"/>
      <c r="OLO60" s="313"/>
      <c r="OLP60" s="313"/>
      <c r="OLQ60" s="313"/>
      <c r="OLR60" s="19"/>
      <c r="OLS60" s="20"/>
      <c r="OLT60" s="20"/>
      <c r="OLU60" s="20"/>
      <c r="OLV60" s="20"/>
      <c r="OLW60" s="20"/>
      <c r="OLX60" s="20"/>
      <c r="OLY60" s="20"/>
      <c r="OLZ60" s="311"/>
      <c r="OMA60" s="312"/>
      <c r="OMB60" s="312"/>
      <c r="OMC60" s="313"/>
      <c r="OMD60" s="312"/>
      <c r="OME60" s="313"/>
      <c r="OMF60" s="313"/>
      <c r="OMG60" s="313"/>
      <c r="OMH60" s="19"/>
      <c r="OMI60" s="20"/>
      <c r="OMJ60" s="20"/>
      <c r="OMK60" s="20"/>
      <c r="OML60" s="20"/>
      <c r="OMM60" s="20"/>
      <c r="OMN60" s="20"/>
      <c r="OMO60" s="20"/>
      <c r="OMP60" s="311"/>
      <c r="OMQ60" s="312"/>
      <c r="OMR60" s="312"/>
      <c r="OMS60" s="313"/>
      <c r="OMT60" s="312"/>
      <c r="OMU60" s="313"/>
      <c r="OMV60" s="313"/>
      <c r="OMW60" s="313"/>
      <c r="OMX60" s="19"/>
      <c r="OMY60" s="20"/>
      <c r="OMZ60" s="20"/>
      <c r="ONA60" s="20"/>
      <c r="ONB60" s="20"/>
      <c r="ONC60" s="20"/>
      <c r="OND60" s="20"/>
      <c r="ONE60" s="20"/>
      <c r="ONF60" s="311"/>
      <c r="ONG60" s="312"/>
      <c r="ONH60" s="312"/>
      <c r="ONI60" s="313"/>
      <c r="ONJ60" s="312"/>
      <c r="ONK60" s="313"/>
      <c r="ONL60" s="313"/>
      <c r="ONM60" s="313"/>
      <c r="ONN60" s="19"/>
      <c r="ONO60" s="20"/>
      <c r="ONP60" s="20"/>
      <c r="ONQ60" s="20"/>
      <c r="ONR60" s="20"/>
      <c r="ONS60" s="20"/>
      <c r="ONT60" s="20"/>
      <c r="ONU60" s="20"/>
      <c r="ONV60" s="311"/>
      <c r="ONW60" s="312"/>
      <c r="ONX60" s="312"/>
      <c r="ONY60" s="313"/>
      <c r="ONZ60" s="312"/>
      <c r="OOA60" s="313"/>
      <c r="OOB60" s="313"/>
      <c r="OOC60" s="313"/>
      <c r="OOD60" s="19"/>
      <c r="OOE60" s="20"/>
      <c r="OOF60" s="20"/>
      <c r="OOG60" s="20"/>
      <c r="OOH60" s="20"/>
      <c r="OOI60" s="20"/>
      <c r="OOJ60" s="20"/>
      <c r="OOK60" s="20"/>
      <c r="OOL60" s="311"/>
      <c r="OOM60" s="312"/>
      <c r="OON60" s="312"/>
      <c r="OOO60" s="313"/>
      <c r="OOP60" s="312"/>
      <c r="OOQ60" s="313"/>
      <c r="OOR60" s="313"/>
      <c r="OOS60" s="313"/>
      <c r="OOT60" s="19"/>
      <c r="OOU60" s="20"/>
      <c r="OOV60" s="20"/>
      <c r="OOW60" s="20"/>
      <c r="OOX60" s="20"/>
      <c r="OOY60" s="20"/>
      <c r="OOZ60" s="20"/>
      <c r="OPA60" s="20"/>
      <c r="OPB60" s="311"/>
      <c r="OPC60" s="312"/>
      <c r="OPD60" s="312"/>
      <c r="OPE60" s="313"/>
      <c r="OPF60" s="312"/>
      <c r="OPG60" s="313"/>
      <c r="OPH60" s="313"/>
      <c r="OPI60" s="313"/>
      <c r="OPJ60" s="19"/>
      <c r="OPK60" s="20"/>
      <c r="OPL60" s="20"/>
      <c r="OPM60" s="20"/>
      <c r="OPN60" s="20"/>
      <c r="OPO60" s="20"/>
      <c r="OPP60" s="20"/>
      <c r="OPQ60" s="20"/>
      <c r="OPR60" s="311"/>
      <c r="OPS60" s="312"/>
      <c r="OPT60" s="312"/>
      <c r="OPU60" s="313"/>
      <c r="OPV60" s="312"/>
      <c r="OPW60" s="313"/>
      <c r="OPX60" s="313"/>
      <c r="OPY60" s="313"/>
      <c r="OPZ60" s="19"/>
      <c r="OQA60" s="20"/>
      <c r="OQB60" s="20"/>
      <c r="OQC60" s="20"/>
      <c r="OQD60" s="20"/>
      <c r="OQE60" s="20"/>
      <c r="OQF60" s="20"/>
      <c r="OQG60" s="20"/>
      <c r="OQH60" s="311"/>
      <c r="OQI60" s="312"/>
      <c r="OQJ60" s="312"/>
      <c r="OQK60" s="313"/>
      <c r="OQL60" s="312"/>
      <c r="OQM60" s="313"/>
      <c r="OQN60" s="313"/>
      <c r="OQO60" s="313"/>
      <c r="OQP60" s="19"/>
      <c r="OQQ60" s="20"/>
      <c r="OQR60" s="20"/>
      <c r="OQS60" s="20"/>
      <c r="OQT60" s="20"/>
      <c r="OQU60" s="20"/>
      <c r="OQV60" s="20"/>
      <c r="OQW60" s="20"/>
      <c r="OQX60" s="311"/>
      <c r="OQY60" s="312"/>
      <c r="OQZ60" s="312"/>
      <c r="ORA60" s="313"/>
      <c r="ORB60" s="312"/>
      <c r="ORC60" s="313"/>
      <c r="ORD60" s="313"/>
      <c r="ORE60" s="313"/>
      <c r="ORF60" s="19"/>
      <c r="ORG60" s="20"/>
      <c r="ORH60" s="20"/>
      <c r="ORI60" s="20"/>
      <c r="ORJ60" s="20"/>
      <c r="ORK60" s="20"/>
      <c r="ORL60" s="20"/>
      <c r="ORM60" s="20"/>
      <c r="ORN60" s="311"/>
      <c r="ORO60" s="312"/>
      <c r="ORP60" s="312"/>
      <c r="ORQ60" s="313"/>
      <c r="ORR60" s="312"/>
      <c r="ORS60" s="313"/>
      <c r="ORT60" s="313"/>
      <c r="ORU60" s="313"/>
      <c r="ORV60" s="19"/>
      <c r="ORW60" s="20"/>
      <c r="ORX60" s="20"/>
      <c r="ORY60" s="20"/>
      <c r="ORZ60" s="20"/>
      <c r="OSA60" s="20"/>
      <c r="OSB60" s="20"/>
      <c r="OSC60" s="20"/>
      <c r="OSD60" s="311"/>
      <c r="OSE60" s="312"/>
      <c r="OSF60" s="312"/>
      <c r="OSG60" s="313"/>
      <c r="OSH60" s="312"/>
      <c r="OSI60" s="313"/>
      <c r="OSJ60" s="313"/>
      <c r="OSK60" s="313"/>
      <c r="OSL60" s="19"/>
      <c r="OSM60" s="20"/>
      <c r="OSN60" s="20"/>
      <c r="OSO60" s="20"/>
      <c r="OSP60" s="20"/>
      <c r="OSQ60" s="20"/>
      <c r="OSR60" s="20"/>
      <c r="OSS60" s="20"/>
      <c r="OST60" s="311"/>
      <c r="OSU60" s="312"/>
      <c r="OSV60" s="312"/>
      <c r="OSW60" s="313"/>
      <c r="OSX60" s="312"/>
      <c r="OSY60" s="313"/>
      <c r="OSZ60" s="313"/>
      <c r="OTA60" s="313"/>
      <c r="OTB60" s="19"/>
      <c r="OTC60" s="20"/>
      <c r="OTD60" s="20"/>
      <c r="OTE60" s="20"/>
      <c r="OTF60" s="20"/>
      <c r="OTG60" s="20"/>
      <c r="OTH60" s="20"/>
      <c r="OTI60" s="20"/>
      <c r="OTJ60" s="311"/>
      <c r="OTK60" s="312"/>
      <c r="OTL60" s="312"/>
      <c r="OTM60" s="313"/>
      <c r="OTN60" s="312"/>
      <c r="OTO60" s="313"/>
      <c r="OTP60" s="313"/>
      <c r="OTQ60" s="313"/>
      <c r="OTR60" s="19"/>
      <c r="OTS60" s="20"/>
      <c r="OTT60" s="20"/>
      <c r="OTU60" s="20"/>
      <c r="OTV60" s="20"/>
      <c r="OTW60" s="20"/>
      <c r="OTX60" s="20"/>
      <c r="OTY60" s="20"/>
      <c r="OTZ60" s="311"/>
      <c r="OUA60" s="312"/>
      <c r="OUB60" s="312"/>
      <c r="OUC60" s="313"/>
      <c r="OUD60" s="312"/>
      <c r="OUE60" s="313"/>
      <c r="OUF60" s="313"/>
      <c r="OUG60" s="313"/>
      <c r="OUH60" s="19"/>
      <c r="OUI60" s="20"/>
      <c r="OUJ60" s="20"/>
      <c r="OUK60" s="20"/>
      <c r="OUL60" s="20"/>
      <c r="OUM60" s="20"/>
      <c r="OUN60" s="20"/>
      <c r="OUO60" s="20"/>
      <c r="OUP60" s="311"/>
      <c r="OUQ60" s="312"/>
      <c r="OUR60" s="312"/>
      <c r="OUS60" s="313"/>
      <c r="OUT60" s="312"/>
      <c r="OUU60" s="313"/>
      <c r="OUV60" s="313"/>
      <c r="OUW60" s="313"/>
      <c r="OUX60" s="19"/>
      <c r="OUY60" s="20"/>
      <c r="OUZ60" s="20"/>
      <c r="OVA60" s="20"/>
      <c r="OVB60" s="20"/>
      <c r="OVC60" s="20"/>
      <c r="OVD60" s="20"/>
      <c r="OVE60" s="20"/>
      <c r="OVF60" s="311"/>
      <c r="OVG60" s="312"/>
      <c r="OVH60" s="312"/>
      <c r="OVI60" s="313"/>
      <c r="OVJ60" s="312"/>
      <c r="OVK60" s="313"/>
      <c r="OVL60" s="313"/>
      <c r="OVM60" s="313"/>
      <c r="OVN60" s="19"/>
      <c r="OVO60" s="20"/>
      <c r="OVP60" s="20"/>
      <c r="OVQ60" s="20"/>
      <c r="OVR60" s="20"/>
      <c r="OVS60" s="20"/>
      <c r="OVT60" s="20"/>
      <c r="OVU60" s="20"/>
      <c r="OVV60" s="311"/>
      <c r="OVW60" s="312"/>
      <c r="OVX60" s="312"/>
      <c r="OVY60" s="313"/>
      <c r="OVZ60" s="312"/>
      <c r="OWA60" s="313"/>
      <c r="OWB60" s="313"/>
      <c r="OWC60" s="313"/>
      <c r="OWD60" s="19"/>
      <c r="OWE60" s="20"/>
      <c r="OWF60" s="20"/>
      <c r="OWG60" s="20"/>
      <c r="OWH60" s="20"/>
      <c r="OWI60" s="20"/>
      <c r="OWJ60" s="20"/>
      <c r="OWK60" s="20"/>
      <c r="OWL60" s="311"/>
      <c r="OWM60" s="312"/>
      <c r="OWN60" s="312"/>
      <c r="OWO60" s="313"/>
      <c r="OWP60" s="312"/>
      <c r="OWQ60" s="313"/>
      <c r="OWR60" s="313"/>
      <c r="OWS60" s="313"/>
      <c r="OWT60" s="19"/>
      <c r="OWU60" s="20"/>
      <c r="OWV60" s="20"/>
      <c r="OWW60" s="20"/>
      <c r="OWX60" s="20"/>
      <c r="OWY60" s="20"/>
      <c r="OWZ60" s="20"/>
      <c r="OXA60" s="20"/>
      <c r="OXB60" s="311"/>
      <c r="OXC60" s="312"/>
      <c r="OXD60" s="312"/>
      <c r="OXE60" s="313"/>
      <c r="OXF60" s="312"/>
      <c r="OXG60" s="313"/>
      <c r="OXH60" s="313"/>
      <c r="OXI60" s="313"/>
      <c r="OXJ60" s="19"/>
      <c r="OXK60" s="20"/>
      <c r="OXL60" s="20"/>
      <c r="OXM60" s="20"/>
      <c r="OXN60" s="20"/>
      <c r="OXO60" s="20"/>
      <c r="OXP60" s="20"/>
      <c r="OXQ60" s="20"/>
      <c r="OXR60" s="311"/>
      <c r="OXS60" s="312"/>
      <c r="OXT60" s="312"/>
      <c r="OXU60" s="313"/>
      <c r="OXV60" s="312"/>
      <c r="OXW60" s="313"/>
      <c r="OXX60" s="313"/>
      <c r="OXY60" s="313"/>
      <c r="OXZ60" s="19"/>
      <c r="OYA60" s="20"/>
      <c r="OYB60" s="20"/>
      <c r="OYC60" s="20"/>
      <c r="OYD60" s="20"/>
      <c r="OYE60" s="20"/>
      <c r="OYF60" s="20"/>
      <c r="OYG60" s="20"/>
      <c r="OYH60" s="311"/>
      <c r="OYI60" s="312"/>
      <c r="OYJ60" s="312"/>
      <c r="OYK60" s="313"/>
      <c r="OYL60" s="312"/>
      <c r="OYM60" s="313"/>
      <c r="OYN60" s="313"/>
      <c r="OYO60" s="313"/>
      <c r="OYP60" s="19"/>
      <c r="OYQ60" s="20"/>
      <c r="OYR60" s="20"/>
      <c r="OYS60" s="20"/>
      <c r="OYT60" s="20"/>
      <c r="OYU60" s="20"/>
      <c r="OYV60" s="20"/>
      <c r="OYW60" s="20"/>
      <c r="OYX60" s="311"/>
      <c r="OYY60" s="312"/>
      <c r="OYZ60" s="312"/>
      <c r="OZA60" s="313"/>
      <c r="OZB60" s="312"/>
      <c r="OZC60" s="313"/>
      <c r="OZD60" s="313"/>
      <c r="OZE60" s="313"/>
      <c r="OZF60" s="19"/>
      <c r="OZG60" s="20"/>
      <c r="OZH60" s="20"/>
      <c r="OZI60" s="20"/>
      <c r="OZJ60" s="20"/>
      <c r="OZK60" s="20"/>
      <c r="OZL60" s="20"/>
      <c r="OZM60" s="20"/>
      <c r="OZN60" s="311"/>
      <c r="OZO60" s="312"/>
      <c r="OZP60" s="312"/>
      <c r="OZQ60" s="313"/>
      <c r="OZR60" s="312"/>
      <c r="OZS60" s="313"/>
      <c r="OZT60" s="313"/>
      <c r="OZU60" s="313"/>
      <c r="OZV60" s="19"/>
      <c r="OZW60" s="20"/>
      <c r="OZX60" s="20"/>
      <c r="OZY60" s="20"/>
      <c r="OZZ60" s="20"/>
      <c r="PAA60" s="20"/>
      <c r="PAB60" s="20"/>
      <c r="PAC60" s="20"/>
      <c r="PAD60" s="311"/>
      <c r="PAE60" s="312"/>
      <c r="PAF60" s="312"/>
      <c r="PAG60" s="313"/>
      <c r="PAH60" s="312"/>
      <c r="PAI60" s="313"/>
      <c r="PAJ60" s="313"/>
      <c r="PAK60" s="313"/>
      <c r="PAL60" s="19"/>
      <c r="PAM60" s="20"/>
      <c r="PAN60" s="20"/>
      <c r="PAO60" s="20"/>
      <c r="PAP60" s="20"/>
      <c r="PAQ60" s="20"/>
      <c r="PAR60" s="20"/>
      <c r="PAS60" s="20"/>
      <c r="PAT60" s="311"/>
      <c r="PAU60" s="312"/>
      <c r="PAV60" s="312"/>
      <c r="PAW60" s="313"/>
      <c r="PAX60" s="312"/>
      <c r="PAY60" s="313"/>
      <c r="PAZ60" s="313"/>
      <c r="PBA60" s="313"/>
      <c r="PBB60" s="19"/>
      <c r="PBC60" s="20"/>
      <c r="PBD60" s="20"/>
      <c r="PBE60" s="20"/>
      <c r="PBF60" s="20"/>
      <c r="PBG60" s="20"/>
      <c r="PBH60" s="20"/>
      <c r="PBI60" s="20"/>
      <c r="PBJ60" s="311"/>
      <c r="PBK60" s="312"/>
      <c r="PBL60" s="312"/>
      <c r="PBM60" s="313"/>
      <c r="PBN60" s="312"/>
      <c r="PBO60" s="313"/>
      <c r="PBP60" s="313"/>
      <c r="PBQ60" s="313"/>
      <c r="PBR60" s="19"/>
      <c r="PBS60" s="20"/>
      <c r="PBT60" s="20"/>
      <c r="PBU60" s="20"/>
      <c r="PBV60" s="20"/>
      <c r="PBW60" s="20"/>
      <c r="PBX60" s="20"/>
      <c r="PBY60" s="20"/>
      <c r="PBZ60" s="311"/>
      <c r="PCA60" s="312"/>
      <c r="PCB60" s="312"/>
      <c r="PCC60" s="313"/>
      <c r="PCD60" s="312"/>
      <c r="PCE60" s="313"/>
      <c r="PCF60" s="313"/>
      <c r="PCG60" s="313"/>
      <c r="PCH60" s="19"/>
      <c r="PCI60" s="20"/>
      <c r="PCJ60" s="20"/>
      <c r="PCK60" s="20"/>
      <c r="PCL60" s="20"/>
      <c r="PCM60" s="20"/>
      <c r="PCN60" s="20"/>
      <c r="PCO60" s="20"/>
      <c r="PCP60" s="311"/>
      <c r="PCQ60" s="312"/>
      <c r="PCR60" s="312"/>
      <c r="PCS60" s="313"/>
      <c r="PCT60" s="312"/>
      <c r="PCU60" s="313"/>
      <c r="PCV60" s="313"/>
      <c r="PCW60" s="313"/>
      <c r="PCX60" s="19"/>
      <c r="PCY60" s="20"/>
      <c r="PCZ60" s="20"/>
      <c r="PDA60" s="20"/>
      <c r="PDB60" s="20"/>
      <c r="PDC60" s="20"/>
      <c r="PDD60" s="20"/>
      <c r="PDE60" s="20"/>
      <c r="PDF60" s="311"/>
      <c r="PDG60" s="312"/>
      <c r="PDH60" s="312"/>
      <c r="PDI60" s="313"/>
      <c r="PDJ60" s="312"/>
      <c r="PDK60" s="313"/>
      <c r="PDL60" s="313"/>
      <c r="PDM60" s="313"/>
      <c r="PDN60" s="19"/>
      <c r="PDO60" s="20"/>
      <c r="PDP60" s="20"/>
      <c r="PDQ60" s="20"/>
      <c r="PDR60" s="20"/>
      <c r="PDS60" s="20"/>
      <c r="PDT60" s="20"/>
      <c r="PDU60" s="20"/>
      <c r="PDV60" s="311"/>
      <c r="PDW60" s="312"/>
      <c r="PDX60" s="312"/>
      <c r="PDY60" s="313"/>
      <c r="PDZ60" s="312"/>
      <c r="PEA60" s="313"/>
      <c r="PEB60" s="313"/>
      <c r="PEC60" s="313"/>
      <c r="PED60" s="19"/>
      <c r="PEE60" s="20"/>
      <c r="PEF60" s="20"/>
      <c r="PEG60" s="20"/>
      <c r="PEH60" s="20"/>
      <c r="PEI60" s="20"/>
      <c r="PEJ60" s="20"/>
      <c r="PEK60" s="20"/>
      <c r="PEL60" s="311"/>
      <c r="PEM60" s="312"/>
      <c r="PEN60" s="312"/>
      <c r="PEO60" s="313"/>
      <c r="PEP60" s="312"/>
      <c r="PEQ60" s="313"/>
      <c r="PER60" s="313"/>
      <c r="PES60" s="313"/>
      <c r="PET60" s="19"/>
      <c r="PEU60" s="20"/>
      <c r="PEV60" s="20"/>
      <c r="PEW60" s="20"/>
      <c r="PEX60" s="20"/>
      <c r="PEY60" s="20"/>
      <c r="PEZ60" s="20"/>
      <c r="PFA60" s="20"/>
      <c r="PFB60" s="311"/>
      <c r="PFC60" s="312"/>
      <c r="PFD60" s="312"/>
      <c r="PFE60" s="313"/>
      <c r="PFF60" s="312"/>
      <c r="PFG60" s="313"/>
      <c r="PFH60" s="313"/>
      <c r="PFI60" s="313"/>
      <c r="PFJ60" s="19"/>
      <c r="PFK60" s="20"/>
      <c r="PFL60" s="20"/>
      <c r="PFM60" s="20"/>
      <c r="PFN60" s="20"/>
      <c r="PFO60" s="20"/>
      <c r="PFP60" s="20"/>
      <c r="PFQ60" s="20"/>
      <c r="PFR60" s="311"/>
      <c r="PFS60" s="312"/>
      <c r="PFT60" s="312"/>
      <c r="PFU60" s="313"/>
      <c r="PFV60" s="312"/>
      <c r="PFW60" s="313"/>
      <c r="PFX60" s="313"/>
      <c r="PFY60" s="313"/>
      <c r="PFZ60" s="19"/>
      <c r="PGA60" s="20"/>
      <c r="PGB60" s="20"/>
      <c r="PGC60" s="20"/>
      <c r="PGD60" s="20"/>
      <c r="PGE60" s="20"/>
      <c r="PGF60" s="20"/>
      <c r="PGG60" s="20"/>
      <c r="PGH60" s="311"/>
      <c r="PGI60" s="312"/>
      <c r="PGJ60" s="312"/>
      <c r="PGK60" s="313"/>
      <c r="PGL60" s="312"/>
      <c r="PGM60" s="313"/>
      <c r="PGN60" s="313"/>
      <c r="PGO60" s="313"/>
      <c r="PGP60" s="19"/>
      <c r="PGQ60" s="20"/>
      <c r="PGR60" s="20"/>
      <c r="PGS60" s="20"/>
      <c r="PGT60" s="20"/>
      <c r="PGU60" s="20"/>
      <c r="PGV60" s="20"/>
      <c r="PGW60" s="20"/>
      <c r="PGX60" s="311"/>
      <c r="PGY60" s="312"/>
      <c r="PGZ60" s="312"/>
      <c r="PHA60" s="313"/>
      <c r="PHB60" s="312"/>
      <c r="PHC60" s="313"/>
      <c r="PHD60" s="313"/>
      <c r="PHE60" s="313"/>
      <c r="PHF60" s="19"/>
      <c r="PHG60" s="20"/>
      <c r="PHH60" s="20"/>
      <c r="PHI60" s="20"/>
      <c r="PHJ60" s="20"/>
      <c r="PHK60" s="20"/>
      <c r="PHL60" s="20"/>
      <c r="PHM60" s="20"/>
      <c r="PHN60" s="311"/>
      <c r="PHO60" s="312"/>
      <c r="PHP60" s="312"/>
      <c r="PHQ60" s="313"/>
      <c r="PHR60" s="312"/>
      <c r="PHS60" s="313"/>
      <c r="PHT60" s="313"/>
      <c r="PHU60" s="313"/>
      <c r="PHV60" s="19"/>
      <c r="PHW60" s="20"/>
      <c r="PHX60" s="20"/>
      <c r="PHY60" s="20"/>
      <c r="PHZ60" s="20"/>
      <c r="PIA60" s="20"/>
      <c r="PIB60" s="20"/>
      <c r="PIC60" s="20"/>
      <c r="PID60" s="311"/>
      <c r="PIE60" s="312"/>
      <c r="PIF60" s="312"/>
      <c r="PIG60" s="313"/>
      <c r="PIH60" s="312"/>
      <c r="PII60" s="313"/>
      <c r="PIJ60" s="313"/>
      <c r="PIK60" s="313"/>
      <c r="PIL60" s="19"/>
      <c r="PIM60" s="20"/>
      <c r="PIN60" s="20"/>
      <c r="PIO60" s="20"/>
      <c r="PIP60" s="20"/>
      <c r="PIQ60" s="20"/>
      <c r="PIR60" s="20"/>
      <c r="PIS60" s="20"/>
      <c r="PIT60" s="311"/>
      <c r="PIU60" s="312"/>
      <c r="PIV60" s="312"/>
      <c r="PIW60" s="313"/>
      <c r="PIX60" s="312"/>
      <c r="PIY60" s="313"/>
      <c r="PIZ60" s="313"/>
      <c r="PJA60" s="313"/>
      <c r="PJB60" s="19"/>
      <c r="PJC60" s="20"/>
      <c r="PJD60" s="20"/>
      <c r="PJE60" s="20"/>
      <c r="PJF60" s="20"/>
      <c r="PJG60" s="20"/>
      <c r="PJH60" s="20"/>
      <c r="PJI60" s="20"/>
      <c r="PJJ60" s="311"/>
      <c r="PJK60" s="312"/>
      <c r="PJL60" s="312"/>
      <c r="PJM60" s="313"/>
      <c r="PJN60" s="312"/>
      <c r="PJO60" s="313"/>
      <c r="PJP60" s="313"/>
      <c r="PJQ60" s="313"/>
      <c r="PJR60" s="19"/>
      <c r="PJS60" s="20"/>
      <c r="PJT60" s="20"/>
      <c r="PJU60" s="20"/>
      <c r="PJV60" s="20"/>
      <c r="PJW60" s="20"/>
      <c r="PJX60" s="20"/>
      <c r="PJY60" s="20"/>
      <c r="PJZ60" s="311"/>
      <c r="PKA60" s="312"/>
      <c r="PKB60" s="312"/>
      <c r="PKC60" s="313"/>
      <c r="PKD60" s="312"/>
      <c r="PKE60" s="313"/>
      <c r="PKF60" s="313"/>
      <c r="PKG60" s="313"/>
      <c r="PKH60" s="19"/>
      <c r="PKI60" s="20"/>
      <c r="PKJ60" s="20"/>
      <c r="PKK60" s="20"/>
      <c r="PKL60" s="20"/>
      <c r="PKM60" s="20"/>
      <c r="PKN60" s="20"/>
      <c r="PKO60" s="20"/>
      <c r="PKP60" s="311"/>
      <c r="PKQ60" s="312"/>
      <c r="PKR60" s="312"/>
      <c r="PKS60" s="313"/>
      <c r="PKT60" s="312"/>
      <c r="PKU60" s="313"/>
      <c r="PKV60" s="313"/>
      <c r="PKW60" s="313"/>
      <c r="PKX60" s="19"/>
      <c r="PKY60" s="20"/>
      <c r="PKZ60" s="20"/>
      <c r="PLA60" s="20"/>
      <c r="PLB60" s="20"/>
      <c r="PLC60" s="20"/>
      <c r="PLD60" s="20"/>
      <c r="PLE60" s="20"/>
      <c r="PLF60" s="311"/>
      <c r="PLG60" s="312"/>
      <c r="PLH60" s="312"/>
      <c r="PLI60" s="313"/>
      <c r="PLJ60" s="312"/>
      <c r="PLK60" s="313"/>
      <c r="PLL60" s="313"/>
      <c r="PLM60" s="313"/>
      <c r="PLN60" s="19"/>
      <c r="PLO60" s="20"/>
      <c r="PLP60" s="20"/>
      <c r="PLQ60" s="20"/>
      <c r="PLR60" s="20"/>
      <c r="PLS60" s="20"/>
      <c r="PLT60" s="20"/>
      <c r="PLU60" s="20"/>
      <c r="PLV60" s="311"/>
      <c r="PLW60" s="312"/>
      <c r="PLX60" s="312"/>
      <c r="PLY60" s="313"/>
      <c r="PLZ60" s="312"/>
      <c r="PMA60" s="313"/>
      <c r="PMB60" s="313"/>
      <c r="PMC60" s="313"/>
      <c r="PMD60" s="19"/>
      <c r="PME60" s="20"/>
      <c r="PMF60" s="20"/>
      <c r="PMG60" s="20"/>
      <c r="PMH60" s="20"/>
      <c r="PMI60" s="20"/>
      <c r="PMJ60" s="20"/>
      <c r="PMK60" s="20"/>
      <c r="PML60" s="311"/>
      <c r="PMM60" s="312"/>
      <c r="PMN60" s="312"/>
      <c r="PMO60" s="313"/>
      <c r="PMP60" s="312"/>
      <c r="PMQ60" s="313"/>
      <c r="PMR60" s="313"/>
      <c r="PMS60" s="313"/>
      <c r="PMT60" s="19"/>
      <c r="PMU60" s="20"/>
      <c r="PMV60" s="20"/>
      <c r="PMW60" s="20"/>
      <c r="PMX60" s="20"/>
      <c r="PMY60" s="20"/>
      <c r="PMZ60" s="20"/>
      <c r="PNA60" s="20"/>
      <c r="PNB60" s="311"/>
      <c r="PNC60" s="312"/>
      <c r="PND60" s="312"/>
      <c r="PNE60" s="313"/>
      <c r="PNF60" s="312"/>
      <c r="PNG60" s="313"/>
      <c r="PNH60" s="313"/>
      <c r="PNI60" s="313"/>
      <c r="PNJ60" s="19"/>
      <c r="PNK60" s="20"/>
      <c r="PNL60" s="20"/>
      <c r="PNM60" s="20"/>
      <c r="PNN60" s="20"/>
      <c r="PNO60" s="20"/>
      <c r="PNP60" s="20"/>
      <c r="PNQ60" s="20"/>
      <c r="PNR60" s="311"/>
      <c r="PNS60" s="312"/>
      <c r="PNT60" s="312"/>
      <c r="PNU60" s="313"/>
      <c r="PNV60" s="312"/>
      <c r="PNW60" s="313"/>
      <c r="PNX60" s="313"/>
      <c r="PNY60" s="313"/>
      <c r="PNZ60" s="19"/>
      <c r="POA60" s="20"/>
      <c r="POB60" s="20"/>
      <c r="POC60" s="20"/>
      <c r="POD60" s="20"/>
      <c r="POE60" s="20"/>
      <c r="POF60" s="20"/>
      <c r="POG60" s="20"/>
      <c r="POH60" s="311"/>
      <c r="POI60" s="312"/>
      <c r="POJ60" s="312"/>
      <c r="POK60" s="313"/>
      <c r="POL60" s="312"/>
      <c r="POM60" s="313"/>
      <c r="PON60" s="313"/>
      <c r="POO60" s="313"/>
      <c r="POP60" s="19"/>
      <c r="POQ60" s="20"/>
      <c r="POR60" s="20"/>
      <c r="POS60" s="20"/>
      <c r="POT60" s="20"/>
      <c r="POU60" s="20"/>
      <c r="POV60" s="20"/>
      <c r="POW60" s="20"/>
      <c r="POX60" s="311"/>
      <c r="POY60" s="312"/>
      <c r="POZ60" s="312"/>
      <c r="PPA60" s="313"/>
      <c r="PPB60" s="312"/>
      <c r="PPC60" s="313"/>
      <c r="PPD60" s="313"/>
      <c r="PPE60" s="313"/>
      <c r="PPF60" s="19"/>
      <c r="PPG60" s="20"/>
      <c r="PPH60" s="20"/>
      <c r="PPI60" s="20"/>
      <c r="PPJ60" s="20"/>
      <c r="PPK60" s="20"/>
      <c r="PPL60" s="20"/>
      <c r="PPM60" s="20"/>
      <c r="PPN60" s="311"/>
      <c r="PPO60" s="312"/>
      <c r="PPP60" s="312"/>
      <c r="PPQ60" s="313"/>
      <c r="PPR60" s="312"/>
      <c r="PPS60" s="313"/>
      <c r="PPT60" s="313"/>
      <c r="PPU60" s="313"/>
      <c r="PPV60" s="19"/>
      <c r="PPW60" s="20"/>
      <c r="PPX60" s="20"/>
      <c r="PPY60" s="20"/>
      <c r="PPZ60" s="20"/>
      <c r="PQA60" s="20"/>
      <c r="PQB60" s="20"/>
      <c r="PQC60" s="20"/>
      <c r="PQD60" s="311"/>
      <c r="PQE60" s="312"/>
      <c r="PQF60" s="312"/>
      <c r="PQG60" s="313"/>
      <c r="PQH60" s="312"/>
      <c r="PQI60" s="313"/>
      <c r="PQJ60" s="313"/>
      <c r="PQK60" s="313"/>
      <c r="PQL60" s="19"/>
      <c r="PQM60" s="20"/>
      <c r="PQN60" s="20"/>
      <c r="PQO60" s="20"/>
      <c r="PQP60" s="20"/>
      <c r="PQQ60" s="20"/>
      <c r="PQR60" s="20"/>
      <c r="PQS60" s="20"/>
      <c r="PQT60" s="311"/>
      <c r="PQU60" s="312"/>
      <c r="PQV60" s="312"/>
      <c r="PQW60" s="313"/>
      <c r="PQX60" s="312"/>
      <c r="PQY60" s="313"/>
      <c r="PQZ60" s="313"/>
      <c r="PRA60" s="313"/>
      <c r="PRB60" s="19"/>
      <c r="PRC60" s="20"/>
      <c r="PRD60" s="20"/>
      <c r="PRE60" s="20"/>
      <c r="PRF60" s="20"/>
      <c r="PRG60" s="20"/>
      <c r="PRH60" s="20"/>
      <c r="PRI60" s="20"/>
      <c r="PRJ60" s="311"/>
      <c r="PRK60" s="312"/>
      <c r="PRL60" s="312"/>
      <c r="PRM60" s="313"/>
      <c r="PRN60" s="312"/>
      <c r="PRO60" s="313"/>
      <c r="PRP60" s="313"/>
      <c r="PRQ60" s="313"/>
      <c r="PRR60" s="19"/>
      <c r="PRS60" s="20"/>
      <c r="PRT60" s="20"/>
      <c r="PRU60" s="20"/>
      <c r="PRV60" s="20"/>
      <c r="PRW60" s="20"/>
      <c r="PRX60" s="20"/>
      <c r="PRY60" s="20"/>
      <c r="PRZ60" s="311"/>
      <c r="PSA60" s="312"/>
      <c r="PSB60" s="312"/>
      <c r="PSC60" s="313"/>
      <c r="PSD60" s="312"/>
      <c r="PSE60" s="313"/>
      <c r="PSF60" s="313"/>
      <c r="PSG60" s="313"/>
      <c r="PSH60" s="19"/>
      <c r="PSI60" s="20"/>
      <c r="PSJ60" s="20"/>
      <c r="PSK60" s="20"/>
      <c r="PSL60" s="20"/>
      <c r="PSM60" s="20"/>
      <c r="PSN60" s="20"/>
      <c r="PSO60" s="20"/>
      <c r="PSP60" s="311"/>
      <c r="PSQ60" s="312"/>
      <c r="PSR60" s="312"/>
      <c r="PSS60" s="313"/>
      <c r="PST60" s="312"/>
      <c r="PSU60" s="313"/>
      <c r="PSV60" s="313"/>
      <c r="PSW60" s="313"/>
      <c r="PSX60" s="19"/>
      <c r="PSY60" s="20"/>
      <c r="PSZ60" s="20"/>
      <c r="PTA60" s="20"/>
      <c r="PTB60" s="20"/>
      <c r="PTC60" s="20"/>
      <c r="PTD60" s="20"/>
      <c r="PTE60" s="20"/>
      <c r="PTF60" s="311"/>
      <c r="PTG60" s="312"/>
      <c r="PTH60" s="312"/>
      <c r="PTI60" s="313"/>
      <c r="PTJ60" s="312"/>
      <c r="PTK60" s="313"/>
      <c r="PTL60" s="313"/>
      <c r="PTM60" s="313"/>
      <c r="PTN60" s="19"/>
      <c r="PTO60" s="20"/>
      <c r="PTP60" s="20"/>
      <c r="PTQ60" s="20"/>
      <c r="PTR60" s="20"/>
      <c r="PTS60" s="20"/>
      <c r="PTT60" s="20"/>
      <c r="PTU60" s="20"/>
      <c r="PTV60" s="311"/>
      <c r="PTW60" s="312"/>
      <c r="PTX60" s="312"/>
      <c r="PTY60" s="313"/>
      <c r="PTZ60" s="312"/>
      <c r="PUA60" s="313"/>
      <c r="PUB60" s="313"/>
      <c r="PUC60" s="313"/>
      <c r="PUD60" s="19"/>
      <c r="PUE60" s="20"/>
      <c r="PUF60" s="20"/>
      <c r="PUG60" s="20"/>
      <c r="PUH60" s="20"/>
      <c r="PUI60" s="20"/>
      <c r="PUJ60" s="20"/>
      <c r="PUK60" s="20"/>
      <c r="PUL60" s="311"/>
      <c r="PUM60" s="312"/>
      <c r="PUN60" s="312"/>
      <c r="PUO60" s="313"/>
      <c r="PUP60" s="312"/>
      <c r="PUQ60" s="313"/>
      <c r="PUR60" s="313"/>
      <c r="PUS60" s="313"/>
      <c r="PUT60" s="19"/>
      <c r="PUU60" s="20"/>
      <c r="PUV60" s="20"/>
      <c r="PUW60" s="20"/>
      <c r="PUX60" s="20"/>
      <c r="PUY60" s="20"/>
      <c r="PUZ60" s="20"/>
      <c r="PVA60" s="20"/>
      <c r="PVB60" s="311"/>
      <c r="PVC60" s="312"/>
      <c r="PVD60" s="312"/>
      <c r="PVE60" s="313"/>
      <c r="PVF60" s="312"/>
      <c r="PVG60" s="313"/>
      <c r="PVH60" s="313"/>
      <c r="PVI60" s="313"/>
      <c r="PVJ60" s="19"/>
      <c r="PVK60" s="20"/>
      <c r="PVL60" s="20"/>
      <c r="PVM60" s="20"/>
      <c r="PVN60" s="20"/>
      <c r="PVO60" s="20"/>
      <c r="PVP60" s="20"/>
      <c r="PVQ60" s="20"/>
      <c r="PVR60" s="311"/>
      <c r="PVS60" s="312"/>
      <c r="PVT60" s="312"/>
      <c r="PVU60" s="313"/>
      <c r="PVV60" s="312"/>
      <c r="PVW60" s="313"/>
      <c r="PVX60" s="313"/>
      <c r="PVY60" s="313"/>
      <c r="PVZ60" s="19"/>
      <c r="PWA60" s="20"/>
      <c r="PWB60" s="20"/>
      <c r="PWC60" s="20"/>
      <c r="PWD60" s="20"/>
      <c r="PWE60" s="20"/>
      <c r="PWF60" s="20"/>
      <c r="PWG60" s="20"/>
      <c r="PWH60" s="311"/>
      <c r="PWI60" s="312"/>
      <c r="PWJ60" s="312"/>
      <c r="PWK60" s="313"/>
      <c r="PWL60" s="312"/>
      <c r="PWM60" s="313"/>
      <c r="PWN60" s="313"/>
      <c r="PWO60" s="313"/>
      <c r="PWP60" s="19"/>
      <c r="PWQ60" s="20"/>
      <c r="PWR60" s="20"/>
      <c r="PWS60" s="20"/>
      <c r="PWT60" s="20"/>
      <c r="PWU60" s="20"/>
      <c r="PWV60" s="20"/>
      <c r="PWW60" s="20"/>
      <c r="PWX60" s="311"/>
      <c r="PWY60" s="312"/>
      <c r="PWZ60" s="312"/>
      <c r="PXA60" s="313"/>
      <c r="PXB60" s="312"/>
      <c r="PXC60" s="313"/>
      <c r="PXD60" s="313"/>
      <c r="PXE60" s="313"/>
      <c r="PXF60" s="19"/>
      <c r="PXG60" s="20"/>
      <c r="PXH60" s="20"/>
      <c r="PXI60" s="20"/>
      <c r="PXJ60" s="20"/>
      <c r="PXK60" s="20"/>
      <c r="PXL60" s="20"/>
      <c r="PXM60" s="20"/>
      <c r="PXN60" s="311"/>
      <c r="PXO60" s="312"/>
      <c r="PXP60" s="312"/>
      <c r="PXQ60" s="313"/>
      <c r="PXR60" s="312"/>
      <c r="PXS60" s="313"/>
      <c r="PXT60" s="313"/>
      <c r="PXU60" s="313"/>
      <c r="PXV60" s="19"/>
      <c r="PXW60" s="20"/>
      <c r="PXX60" s="20"/>
      <c r="PXY60" s="20"/>
      <c r="PXZ60" s="20"/>
      <c r="PYA60" s="20"/>
      <c r="PYB60" s="20"/>
      <c r="PYC60" s="20"/>
      <c r="PYD60" s="311"/>
      <c r="PYE60" s="312"/>
      <c r="PYF60" s="312"/>
      <c r="PYG60" s="313"/>
      <c r="PYH60" s="312"/>
      <c r="PYI60" s="313"/>
      <c r="PYJ60" s="313"/>
      <c r="PYK60" s="313"/>
      <c r="PYL60" s="19"/>
      <c r="PYM60" s="20"/>
      <c r="PYN60" s="20"/>
      <c r="PYO60" s="20"/>
      <c r="PYP60" s="20"/>
      <c r="PYQ60" s="20"/>
      <c r="PYR60" s="20"/>
      <c r="PYS60" s="20"/>
      <c r="PYT60" s="311"/>
      <c r="PYU60" s="312"/>
      <c r="PYV60" s="312"/>
      <c r="PYW60" s="313"/>
      <c r="PYX60" s="312"/>
      <c r="PYY60" s="313"/>
      <c r="PYZ60" s="313"/>
      <c r="PZA60" s="313"/>
      <c r="PZB60" s="19"/>
      <c r="PZC60" s="20"/>
      <c r="PZD60" s="20"/>
      <c r="PZE60" s="20"/>
      <c r="PZF60" s="20"/>
      <c r="PZG60" s="20"/>
      <c r="PZH60" s="20"/>
      <c r="PZI60" s="20"/>
      <c r="PZJ60" s="311"/>
      <c r="PZK60" s="312"/>
      <c r="PZL60" s="312"/>
      <c r="PZM60" s="313"/>
      <c r="PZN60" s="312"/>
      <c r="PZO60" s="313"/>
      <c r="PZP60" s="313"/>
      <c r="PZQ60" s="313"/>
      <c r="PZR60" s="19"/>
      <c r="PZS60" s="20"/>
      <c r="PZT60" s="20"/>
      <c r="PZU60" s="20"/>
      <c r="PZV60" s="20"/>
      <c r="PZW60" s="20"/>
      <c r="PZX60" s="20"/>
      <c r="PZY60" s="20"/>
      <c r="PZZ60" s="311"/>
      <c r="QAA60" s="312"/>
      <c r="QAB60" s="312"/>
      <c r="QAC60" s="313"/>
      <c r="QAD60" s="312"/>
      <c r="QAE60" s="313"/>
      <c r="QAF60" s="313"/>
      <c r="QAG60" s="313"/>
      <c r="QAH60" s="19"/>
      <c r="QAI60" s="20"/>
      <c r="QAJ60" s="20"/>
      <c r="QAK60" s="20"/>
      <c r="QAL60" s="20"/>
      <c r="QAM60" s="20"/>
      <c r="QAN60" s="20"/>
      <c r="QAO60" s="20"/>
      <c r="QAP60" s="311"/>
      <c r="QAQ60" s="312"/>
      <c r="QAR60" s="312"/>
      <c r="QAS60" s="313"/>
      <c r="QAT60" s="312"/>
      <c r="QAU60" s="313"/>
      <c r="QAV60" s="313"/>
      <c r="QAW60" s="313"/>
      <c r="QAX60" s="19"/>
      <c r="QAY60" s="20"/>
      <c r="QAZ60" s="20"/>
      <c r="QBA60" s="20"/>
      <c r="QBB60" s="20"/>
      <c r="QBC60" s="20"/>
      <c r="QBD60" s="20"/>
      <c r="QBE60" s="20"/>
      <c r="QBF60" s="311"/>
      <c r="QBG60" s="312"/>
      <c r="QBH60" s="312"/>
      <c r="QBI60" s="313"/>
      <c r="QBJ60" s="312"/>
      <c r="QBK60" s="313"/>
      <c r="QBL60" s="313"/>
      <c r="QBM60" s="313"/>
      <c r="QBN60" s="19"/>
      <c r="QBO60" s="20"/>
      <c r="QBP60" s="20"/>
      <c r="QBQ60" s="20"/>
      <c r="QBR60" s="20"/>
      <c r="QBS60" s="20"/>
      <c r="QBT60" s="20"/>
      <c r="QBU60" s="20"/>
      <c r="QBV60" s="311"/>
      <c r="QBW60" s="312"/>
      <c r="QBX60" s="312"/>
      <c r="QBY60" s="313"/>
      <c r="QBZ60" s="312"/>
      <c r="QCA60" s="313"/>
      <c r="QCB60" s="313"/>
      <c r="QCC60" s="313"/>
      <c r="QCD60" s="19"/>
      <c r="QCE60" s="20"/>
      <c r="QCF60" s="20"/>
      <c r="QCG60" s="20"/>
      <c r="QCH60" s="20"/>
      <c r="QCI60" s="20"/>
      <c r="QCJ60" s="20"/>
      <c r="QCK60" s="20"/>
      <c r="QCL60" s="311"/>
      <c r="QCM60" s="312"/>
      <c r="QCN60" s="312"/>
      <c r="QCO60" s="313"/>
      <c r="QCP60" s="312"/>
      <c r="QCQ60" s="313"/>
      <c r="QCR60" s="313"/>
      <c r="QCS60" s="313"/>
      <c r="QCT60" s="19"/>
      <c r="QCU60" s="20"/>
      <c r="QCV60" s="20"/>
      <c r="QCW60" s="20"/>
      <c r="QCX60" s="20"/>
      <c r="QCY60" s="20"/>
      <c r="QCZ60" s="20"/>
      <c r="QDA60" s="20"/>
      <c r="QDB60" s="311"/>
      <c r="QDC60" s="312"/>
      <c r="QDD60" s="312"/>
      <c r="QDE60" s="313"/>
      <c r="QDF60" s="312"/>
      <c r="QDG60" s="313"/>
      <c r="QDH60" s="313"/>
      <c r="QDI60" s="313"/>
      <c r="QDJ60" s="19"/>
      <c r="QDK60" s="20"/>
      <c r="QDL60" s="20"/>
      <c r="QDM60" s="20"/>
      <c r="QDN60" s="20"/>
      <c r="QDO60" s="20"/>
      <c r="QDP60" s="20"/>
      <c r="QDQ60" s="20"/>
      <c r="QDR60" s="311"/>
      <c r="QDS60" s="312"/>
      <c r="QDT60" s="312"/>
      <c r="QDU60" s="313"/>
      <c r="QDV60" s="312"/>
      <c r="QDW60" s="313"/>
      <c r="QDX60" s="313"/>
      <c r="QDY60" s="313"/>
      <c r="QDZ60" s="19"/>
      <c r="QEA60" s="20"/>
      <c r="QEB60" s="20"/>
      <c r="QEC60" s="20"/>
      <c r="QED60" s="20"/>
      <c r="QEE60" s="20"/>
      <c r="QEF60" s="20"/>
      <c r="QEG60" s="20"/>
      <c r="QEH60" s="311"/>
      <c r="QEI60" s="312"/>
      <c r="QEJ60" s="312"/>
      <c r="QEK60" s="313"/>
      <c r="QEL60" s="312"/>
      <c r="QEM60" s="313"/>
      <c r="QEN60" s="313"/>
      <c r="QEO60" s="313"/>
      <c r="QEP60" s="19"/>
      <c r="QEQ60" s="20"/>
      <c r="QER60" s="20"/>
      <c r="QES60" s="20"/>
      <c r="QET60" s="20"/>
      <c r="QEU60" s="20"/>
      <c r="QEV60" s="20"/>
      <c r="QEW60" s="20"/>
      <c r="QEX60" s="311"/>
      <c r="QEY60" s="312"/>
      <c r="QEZ60" s="312"/>
      <c r="QFA60" s="313"/>
      <c r="QFB60" s="312"/>
      <c r="QFC60" s="313"/>
      <c r="QFD60" s="313"/>
      <c r="QFE60" s="313"/>
      <c r="QFF60" s="19"/>
      <c r="QFG60" s="20"/>
      <c r="QFH60" s="20"/>
      <c r="QFI60" s="20"/>
      <c r="QFJ60" s="20"/>
      <c r="QFK60" s="20"/>
      <c r="QFL60" s="20"/>
      <c r="QFM60" s="20"/>
      <c r="QFN60" s="311"/>
      <c r="QFO60" s="312"/>
      <c r="QFP60" s="312"/>
      <c r="QFQ60" s="313"/>
      <c r="QFR60" s="312"/>
      <c r="QFS60" s="313"/>
      <c r="QFT60" s="313"/>
      <c r="QFU60" s="313"/>
      <c r="QFV60" s="19"/>
      <c r="QFW60" s="20"/>
      <c r="QFX60" s="20"/>
      <c r="QFY60" s="20"/>
      <c r="QFZ60" s="20"/>
      <c r="QGA60" s="20"/>
      <c r="QGB60" s="20"/>
      <c r="QGC60" s="20"/>
      <c r="QGD60" s="311"/>
      <c r="QGE60" s="312"/>
      <c r="QGF60" s="312"/>
      <c r="QGG60" s="313"/>
      <c r="QGH60" s="312"/>
      <c r="QGI60" s="313"/>
      <c r="QGJ60" s="313"/>
      <c r="QGK60" s="313"/>
      <c r="QGL60" s="19"/>
      <c r="QGM60" s="20"/>
      <c r="QGN60" s="20"/>
      <c r="QGO60" s="20"/>
      <c r="QGP60" s="20"/>
      <c r="QGQ60" s="20"/>
      <c r="QGR60" s="20"/>
      <c r="QGS60" s="20"/>
      <c r="QGT60" s="311"/>
      <c r="QGU60" s="312"/>
      <c r="QGV60" s="312"/>
      <c r="QGW60" s="313"/>
      <c r="QGX60" s="312"/>
      <c r="QGY60" s="313"/>
      <c r="QGZ60" s="313"/>
      <c r="QHA60" s="313"/>
      <c r="QHB60" s="19"/>
      <c r="QHC60" s="20"/>
      <c r="QHD60" s="20"/>
      <c r="QHE60" s="20"/>
      <c r="QHF60" s="20"/>
      <c r="QHG60" s="20"/>
      <c r="QHH60" s="20"/>
      <c r="QHI60" s="20"/>
      <c r="QHJ60" s="311"/>
      <c r="QHK60" s="312"/>
      <c r="QHL60" s="312"/>
      <c r="QHM60" s="313"/>
      <c r="QHN60" s="312"/>
      <c r="QHO60" s="313"/>
      <c r="QHP60" s="313"/>
      <c r="QHQ60" s="313"/>
      <c r="QHR60" s="19"/>
      <c r="QHS60" s="20"/>
      <c r="QHT60" s="20"/>
      <c r="QHU60" s="20"/>
      <c r="QHV60" s="20"/>
      <c r="QHW60" s="20"/>
      <c r="QHX60" s="20"/>
      <c r="QHY60" s="20"/>
      <c r="QHZ60" s="311"/>
      <c r="QIA60" s="312"/>
      <c r="QIB60" s="312"/>
      <c r="QIC60" s="313"/>
      <c r="QID60" s="312"/>
      <c r="QIE60" s="313"/>
      <c r="QIF60" s="313"/>
      <c r="QIG60" s="313"/>
      <c r="QIH60" s="19"/>
      <c r="QII60" s="20"/>
      <c r="QIJ60" s="20"/>
      <c r="QIK60" s="20"/>
      <c r="QIL60" s="20"/>
      <c r="QIM60" s="20"/>
      <c r="QIN60" s="20"/>
      <c r="QIO60" s="20"/>
      <c r="QIP60" s="311"/>
      <c r="QIQ60" s="312"/>
      <c r="QIR60" s="312"/>
      <c r="QIS60" s="313"/>
      <c r="QIT60" s="312"/>
      <c r="QIU60" s="313"/>
      <c r="QIV60" s="313"/>
      <c r="QIW60" s="313"/>
      <c r="QIX60" s="19"/>
      <c r="QIY60" s="20"/>
      <c r="QIZ60" s="20"/>
      <c r="QJA60" s="20"/>
      <c r="QJB60" s="20"/>
      <c r="QJC60" s="20"/>
      <c r="QJD60" s="20"/>
      <c r="QJE60" s="20"/>
      <c r="QJF60" s="311"/>
      <c r="QJG60" s="312"/>
      <c r="QJH60" s="312"/>
      <c r="QJI60" s="313"/>
      <c r="QJJ60" s="312"/>
      <c r="QJK60" s="313"/>
      <c r="QJL60" s="313"/>
      <c r="QJM60" s="313"/>
      <c r="QJN60" s="19"/>
      <c r="QJO60" s="20"/>
      <c r="QJP60" s="20"/>
      <c r="QJQ60" s="20"/>
      <c r="QJR60" s="20"/>
      <c r="QJS60" s="20"/>
      <c r="QJT60" s="20"/>
      <c r="QJU60" s="20"/>
      <c r="QJV60" s="311"/>
      <c r="QJW60" s="312"/>
      <c r="QJX60" s="312"/>
      <c r="QJY60" s="313"/>
      <c r="QJZ60" s="312"/>
      <c r="QKA60" s="313"/>
      <c r="QKB60" s="313"/>
      <c r="QKC60" s="313"/>
      <c r="QKD60" s="19"/>
      <c r="QKE60" s="20"/>
      <c r="QKF60" s="20"/>
      <c r="QKG60" s="20"/>
      <c r="QKH60" s="20"/>
      <c r="QKI60" s="20"/>
      <c r="QKJ60" s="20"/>
      <c r="QKK60" s="20"/>
      <c r="QKL60" s="311"/>
      <c r="QKM60" s="312"/>
      <c r="QKN60" s="312"/>
      <c r="QKO60" s="313"/>
      <c r="QKP60" s="312"/>
      <c r="QKQ60" s="313"/>
      <c r="QKR60" s="313"/>
      <c r="QKS60" s="313"/>
      <c r="QKT60" s="19"/>
      <c r="QKU60" s="20"/>
      <c r="QKV60" s="20"/>
      <c r="QKW60" s="20"/>
      <c r="QKX60" s="20"/>
      <c r="QKY60" s="20"/>
      <c r="QKZ60" s="20"/>
      <c r="QLA60" s="20"/>
      <c r="QLB60" s="311"/>
      <c r="QLC60" s="312"/>
      <c r="QLD60" s="312"/>
      <c r="QLE60" s="313"/>
      <c r="QLF60" s="312"/>
      <c r="QLG60" s="313"/>
      <c r="QLH60" s="313"/>
      <c r="QLI60" s="313"/>
      <c r="QLJ60" s="19"/>
      <c r="QLK60" s="20"/>
      <c r="QLL60" s="20"/>
      <c r="QLM60" s="20"/>
      <c r="QLN60" s="20"/>
      <c r="QLO60" s="20"/>
      <c r="QLP60" s="20"/>
      <c r="QLQ60" s="20"/>
      <c r="QLR60" s="311"/>
      <c r="QLS60" s="312"/>
      <c r="QLT60" s="312"/>
      <c r="QLU60" s="313"/>
      <c r="QLV60" s="312"/>
      <c r="QLW60" s="313"/>
      <c r="QLX60" s="313"/>
      <c r="QLY60" s="313"/>
      <c r="QLZ60" s="19"/>
      <c r="QMA60" s="20"/>
      <c r="QMB60" s="20"/>
      <c r="QMC60" s="20"/>
      <c r="QMD60" s="20"/>
      <c r="QME60" s="20"/>
      <c r="QMF60" s="20"/>
      <c r="QMG60" s="20"/>
      <c r="QMH60" s="311"/>
      <c r="QMI60" s="312"/>
      <c r="QMJ60" s="312"/>
      <c r="QMK60" s="313"/>
      <c r="QML60" s="312"/>
      <c r="QMM60" s="313"/>
      <c r="QMN60" s="313"/>
      <c r="QMO60" s="313"/>
      <c r="QMP60" s="19"/>
      <c r="QMQ60" s="20"/>
      <c r="QMR60" s="20"/>
      <c r="QMS60" s="20"/>
      <c r="QMT60" s="20"/>
      <c r="QMU60" s="20"/>
      <c r="QMV60" s="20"/>
      <c r="QMW60" s="20"/>
      <c r="QMX60" s="311"/>
      <c r="QMY60" s="312"/>
      <c r="QMZ60" s="312"/>
      <c r="QNA60" s="313"/>
      <c r="QNB60" s="312"/>
      <c r="QNC60" s="313"/>
      <c r="QND60" s="313"/>
      <c r="QNE60" s="313"/>
      <c r="QNF60" s="19"/>
      <c r="QNG60" s="20"/>
      <c r="QNH60" s="20"/>
      <c r="QNI60" s="20"/>
      <c r="QNJ60" s="20"/>
      <c r="QNK60" s="20"/>
      <c r="QNL60" s="20"/>
      <c r="QNM60" s="20"/>
      <c r="QNN60" s="311"/>
      <c r="QNO60" s="312"/>
      <c r="QNP60" s="312"/>
      <c r="QNQ60" s="313"/>
      <c r="QNR60" s="312"/>
      <c r="QNS60" s="313"/>
      <c r="QNT60" s="313"/>
      <c r="QNU60" s="313"/>
      <c r="QNV60" s="19"/>
      <c r="QNW60" s="20"/>
      <c r="QNX60" s="20"/>
      <c r="QNY60" s="20"/>
      <c r="QNZ60" s="20"/>
      <c r="QOA60" s="20"/>
      <c r="QOB60" s="20"/>
      <c r="QOC60" s="20"/>
      <c r="QOD60" s="311"/>
      <c r="QOE60" s="312"/>
      <c r="QOF60" s="312"/>
      <c r="QOG60" s="313"/>
      <c r="QOH60" s="312"/>
      <c r="QOI60" s="313"/>
      <c r="QOJ60" s="313"/>
      <c r="QOK60" s="313"/>
      <c r="QOL60" s="19"/>
      <c r="QOM60" s="20"/>
      <c r="QON60" s="20"/>
      <c r="QOO60" s="20"/>
      <c r="QOP60" s="20"/>
      <c r="QOQ60" s="20"/>
      <c r="QOR60" s="20"/>
      <c r="QOS60" s="20"/>
      <c r="QOT60" s="311"/>
      <c r="QOU60" s="312"/>
      <c r="QOV60" s="312"/>
      <c r="QOW60" s="313"/>
      <c r="QOX60" s="312"/>
      <c r="QOY60" s="313"/>
      <c r="QOZ60" s="313"/>
      <c r="QPA60" s="313"/>
      <c r="QPB60" s="19"/>
      <c r="QPC60" s="20"/>
      <c r="QPD60" s="20"/>
      <c r="QPE60" s="20"/>
      <c r="QPF60" s="20"/>
      <c r="QPG60" s="20"/>
      <c r="QPH60" s="20"/>
      <c r="QPI60" s="20"/>
      <c r="QPJ60" s="311"/>
      <c r="QPK60" s="312"/>
      <c r="QPL60" s="312"/>
      <c r="QPM60" s="313"/>
      <c r="QPN60" s="312"/>
      <c r="QPO60" s="313"/>
      <c r="QPP60" s="313"/>
      <c r="QPQ60" s="313"/>
      <c r="QPR60" s="19"/>
      <c r="QPS60" s="20"/>
      <c r="QPT60" s="20"/>
      <c r="QPU60" s="20"/>
      <c r="QPV60" s="20"/>
      <c r="QPW60" s="20"/>
      <c r="QPX60" s="20"/>
      <c r="QPY60" s="20"/>
      <c r="QPZ60" s="311"/>
      <c r="QQA60" s="312"/>
      <c r="QQB60" s="312"/>
      <c r="QQC60" s="313"/>
      <c r="QQD60" s="312"/>
      <c r="QQE60" s="313"/>
      <c r="QQF60" s="313"/>
      <c r="QQG60" s="313"/>
      <c r="QQH60" s="19"/>
      <c r="QQI60" s="20"/>
      <c r="QQJ60" s="20"/>
      <c r="QQK60" s="20"/>
      <c r="QQL60" s="20"/>
      <c r="QQM60" s="20"/>
      <c r="QQN60" s="20"/>
      <c r="QQO60" s="20"/>
      <c r="QQP60" s="311"/>
      <c r="QQQ60" s="312"/>
      <c r="QQR60" s="312"/>
      <c r="QQS60" s="313"/>
      <c r="QQT60" s="312"/>
      <c r="QQU60" s="313"/>
      <c r="QQV60" s="313"/>
      <c r="QQW60" s="313"/>
      <c r="QQX60" s="19"/>
      <c r="QQY60" s="20"/>
      <c r="QQZ60" s="20"/>
      <c r="QRA60" s="20"/>
      <c r="QRB60" s="20"/>
      <c r="QRC60" s="20"/>
      <c r="QRD60" s="20"/>
      <c r="QRE60" s="20"/>
      <c r="QRF60" s="311"/>
      <c r="QRG60" s="312"/>
      <c r="QRH60" s="312"/>
      <c r="QRI60" s="313"/>
      <c r="QRJ60" s="312"/>
      <c r="QRK60" s="313"/>
      <c r="QRL60" s="313"/>
      <c r="QRM60" s="313"/>
      <c r="QRN60" s="19"/>
      <c r="QRO60" s="20"/>
      <c r="QRP60" s="20"/>
      <c r="QRQ60" s="20"/>
      <c r="QRR60" s="20"/>
      <c r="QRS60" s="20"/>
      <c r="QRT60" s="20"/>
      <c r="QRU60" s="20"/>
      <c r="QRV60" s="311"/>
      <c r="QRW60" s="312"/>
      <c r="QRX60" s="312"/>
      <c r="QRY60" s="313"/>
      <c r="QRZ60" s="312"/>
      <c r="QSA60" s="313"/>
      <c r="QSB60" s="313"/>
      <c r="QSC60" s="313"/>
      <c r="QSD60" s="19"/>
      <c r="QSE60" s="20"/>
      <c r="QSF60" s="20"/>
      <c r="QSG60" s="20"/>
      <c r="QSH60" s="20"/>
      <c r="QSI60" s="20"/>
      <c r="QSJ60" s="20"/>
      <c r="QSK60" s="20"/>
      <c r="QSL60" s="311"/>
      <c r="QSM60" s="312"/>
      <c r="QSN60" s="312"/>
      <c r="QSO60" s="313"/>
      <c r="QSP60" s="312"/>
      <c r="QSQ60" s="313"/>
      <c r="QSR60" s="313"/>
      <c r="QSS60" s="313"/>
      <c r="QST60" s="19"/>
      <c r="QSU60" s="20"/>
      <c r="QSV60" s="20"/>
      <c r="QSW60" s="20"/>
      <c r="QSX60" s="20"/>
      <c r="QSY60" s="20"/>
      <c r="QSZ60" s="20"/>
      <c r="QTA60" s="20"/>
      <c r="QTB60" s="311"/>
      <c r="QTC60" s="312"/>
      <c r="QTD60" s="312"/>
      <c r="QTE60" s="313"/>
      <c r="QTF60" s="312"/>
      <c r="QTG60" s="313"/>
      <c r="QTH60" s="313"/>
      <c r="QTI60" s="313"/>
      <c r="QTJ60" s="19"/>
      <c r="QTK60" s="20"/>
      <c r="QTL60" s="20"/>
      <c r="QTM60" s="20"/>
      <c r="QTN60" s="20"/>
      <c r="QTO60" s="20"/>
      <c r="QTP60" s="20"/>
      <c r="QTQ60" s="20"/>
      <c r="QTR60" s="311"/>
      <c r="QTS60" s="312"/>
      <c r="QTT60" s="312"/>
      <c r="QTU60" s="313"/>
      <c r="QTV60" s="312"/>
      <c r="QTW60" s="313"/>
      <c r="QTX60" s="313"/>
      <c r="QTY60" s="313"/>
      <c r="QTZ60" s="19"/>
      <c r="QUA60" s="20"/>
      <c r="QUB60" s="20"/>
      <c r="QUC60" s="20"/>
      <c r="QUD60" s="20"/>
      <c r="QUE60" s="20"/>
      <c r="QUF60" s="20"/>
      <c r="QUG60" s="20"/>
      <c r="QUH60" s="311"/>
      <c r="QUI60" s="312"/>
      <c r="QUJ60" s="312"/>
      <c r="QUK60" s="313"/>
      <c r="QUL60" s="312"/>
      <c r="QUM60" s="313"/>
      <c r="QUN60" s="313"/>
      <c r="QUO60" s="313"/>
      <c r="QUP60" s="19"/>
      <c r="QUQ60" s="20"/>
      <c r="QUR60" s="20"/>
      <c r="QUS60" s="20"/>
      <c r="QUT60" s="20"/>
      <c r="QUU60" s="20"/>
      <c r="QUV60" s="20"/>
      <c r="QUW60" s="20"/>
      <c r="QUX60" s="311"/>
      <c r="QUY60" s="312"/>
      <c r="QUZ60" s="312"/>
      <c r="QVA60" s="313"/>
      <c r="QVB60" s="312"/>
      <c r="QVC60" s="313"/>
      <c r="QVD60" s="313"/>
      <c r="QVE60" s="313"/>
      <c r="QVF60" s="19"/>
      <c r="QVG60" s="20"/>
      <c r="QVH60" s="20"/>
      <c r="QVI60" s="20"/>
      <c r="QVJ60" s="20"/>
      <c r="QVK60" s="20"/>
      <c r="QVL60" s="20"/>
      <c r="QVM60" s="20"/>
      <c r="QVN60" s="311"/>
      <c r="QVO60" s="312"/>
      <c r="QVP60" s="312"/>
      <c r="QVQ60" s="313"/>
      <c r="QVR60" s="312"/>
      <c r="QVS60" s="313"/>
      <c r="QVT60" s="313"/>
      <c r="QVU60" s="313"/>
      <c r="QVV60" s="19"/>
      <c r="QVW60" s="20"/>
      <c r="QVX60" s="20"/>
      <c r="QVY60" s="20"/>
      <c r="QVZ60" s="20"/>
      <c r="QWA60" s="20"/>
      <c r="QWB60" s="20"/>
      <c r="QWC60" s="20"/>
      <c r="QWD60" s="311"/>
      <c r="QWE60" s="312"/>
      <c r="QWF60" s="312"/>
      <c r="QWG60" s="313"/>
      <c r="QWH60" s="312"/>
      <c r="QWI60" s="313"/>
      <c r="QWJ60" s="313"/>
      <c r="QWK60" s="313"/>
      <c r="QWL60" s="19"/>
      <c r="QWM60" s="20"/>
      <c r="QWN60" s="20"/>
      <c r="QWO60" s="20"/>
      <c r="QWP60" s="20"/>
      <c r="QWQ60" s="20"/>
      <c r="QWR60" s="20"/>
      <c r="QWS60" s="20"/>
      <c r="QWT60" s="311"/>
      <c r="QWU60" s="312"/>
      <c r="QWV60" s="312"/>
      <c r="QWW60" s="313"/>
      <c r="QWX60" s="312"/>
      <c r="QWY60" s="313"/>
      <c r="QWZ60" s="313"/>
      <c r="QXA60" s="313"/>
      <c r="QXB60" s="19"/>
      <c r="QXC60" s="20"/>
      <c r="QXD60" s="20"/>
      <c r="QXE60" s="20"/>
      <c r="QXF60" s="20"/>
      <c r="QXG60" s="20"/>
      <c r="QXH60" s="20"/>
      <c r="QXI60" s="20"/>
      <c r="QXJ60" s="311"/>
      <c r="QXK60" s="312"/>
      <c r="QXL60" s="312"/>
      <c r="QXM60" s="313"/>
      <c r="QXN60" s="312"/>
      <c r="QXO60" s="313"/>
      <c r="QXP60" s="313"/>
      <c r="QXQ60" s="313"/>
      <c r="QXR60" s="19"/>
      <c r="QXS60" s="20"/>
      <c r="QXT60" s="20"/>
      <c r="QXU60" s="20"/>
      <c r="QXV60" s="20"/>
      <c r="QXW60" s="20"/>
      <c r="QXX60" s="20"/>
      <c r="QXY60" s="20"/>
      <c r="QXZ60" s="311"/>
      <c r="QYA60" s="312"/>
      <c r="QYB60" s="312"/>
      <c r="QYC60" s="313"/>
      <c r="QYD60" s="312"/>
      <c r="QYE60" s="313"/>
      <c r="QYF60" s="313"/>
      <c r="QYG60" s="313"/>
      <c r="QYH60" s="19"/>
      <c r="QYI60" s="20"/>
      <c r="QYJ60" s="20"/>
      <c r="QYK60" s="20"/>
      <c r="QYL60" s="20"/>
      <c r="QYM60" s="20"/>
      <c r="QYN60" s="20"/>
      <c r="QYO60" s="20"/>
      <c r="QYP60" s="311"/>
      <c r="QYQ60" s="312"/>
      <c r="QYR60" s="312"/>
      <c r="QYS60" s="313"/>
      <c r="QYT60" s="312"/>
      <c r="QYU60" s="313"/>
      <c r="QYV60" s="313"/>
      <c r="QYW60" s="313"/>
      <c r="QYX60" s="19"/>
      <c r="QYY60" s="20"/>
      <c r="QYZ60" s="20"/>
      <c r="QZA60" s="20"/>
      <c r="QZB60" s="20"/>
      <c r="QZC60" s="20"/>
      <c r="QZD60" s="20"/>
      <c r="QZE60" s="20"/>
      <c r="QZF60" s="311"/>
      <c r="QZG60" s="312"/>
      <c r="QZH60" s="312"/>
      <c r="QZI60" s="313"/>
      <c r="QZJ60" s="312"/>
      <c r="QZK60" s="313"/>
      <c r="QZL60" s="313"/>
      <c r="QZM60" s="313"/>
      <c r="QZN60" s="19"/>
      <c r="QZO60" s="20"/>
      <c r="QZP60" s="20"/>
      <c r="QZQ60" s="20"/>
      <c r="QZR60" s="20"/>
      <c r="QZS60" s="20"/>
      <c r="QZT60" s="20"/>
      <c r="QZU60" s="20"/>
      <c r="QZV60" s="311"/>
      <c r="QZW60" s="312"/>
      <c r="QZX60" s="312"/>
      <c r="QZY60" s="313"/>
      <c r="QZZ60" s="312"/>
      <c r="RAA60" s="313"/>
      <c r="RAB60" s="313"/>
      <c r="RAC60" s="313"/>
      <c r="RAD60" s="19"/>
      <c r="RAE60" s="20"/>
      <c r="RAF60" s="20"/>
      <c r="RAG60" s="20"/>
      <c r="RAH60" s="20"/>
      <c r="RAI60" s="20"/>
      <c r="RAJ60" s="20"/>
      <c r="RAK60" s="20"/>
      <c r="RAL60" s="311"/>
      <c r="RAM60" s="312"/>
      <c r="RAN60" s="312"/>
      <c r="RAO60" s="313"/>
      <c r="RAP60" s="312"/>
      <c r="RAQ60" s="313"/>
      <c r="RAR60" s="313"/>
      <c r="RAS60" s="313"/>
      <c r="RAT60" s="19"/>
      <c r="RAU60" s="20"/>
      <c r="RAV60" s="20"/>
      <c r="RAW60" s="20"/>
      <c r="RAX60" s="20"/>
      <c r="RAY60" s="20"/>
      <c r="RAZ60" s="20"/>
      <c r="RBA60" s="20"/>
      <c r="RBB60" s="311"/>
      <c r="RBC60" s="312"/>
      <c r="RBD60" s="312"/>
      <c r="RBE60" s="313"/>
      <c r="RBF60" s="312"/>
      <c r="RBG60" s="313"/>
      <c r="RBH60" s="313"/>
      <c r="RBI60" s="313"/>
      <c r="RBJ60" s="19"/>
      <c r="RBK60" s="20"/>
      <c r="RBL60" s="20"/>
      <c r="RBM60" s="20"/>
      <c r="RBN60" s="20"/>
      <c r="RBO60" s="20"/>
      <c r="RBP60" s="20"/>
      <c r="RBQ60" s="20"/>
      <c r="RBR60" s="311"/>
      <c r="RBS60" s="312"/>
      <c r="RBT60" s="312"/>
      <c r="RBU60" s="313"/>
      <c r="RBV60" s="312"/>
      <c r="RBW60" s="313"/>
      <c r="RBX60" s="313"/>
      <c r="RBY60" s="313"/>
      <c r="RBZ60" s="19"/>
      <c r="RCA60" s="20"/>
      <c r="RCB60" s="20"/>
      <c r="RCC60" s="20"/>
      <c r="RCD60" s="20"/>
      <c r="RCE60" s="20"/>
      <c r="RCF60" s="20"/>
      <c r="RCG60" s="20"/>
      <c r="RCH60" s="311"/>
      <c r="RCI60" s="312"/>
      <c r="RCJ60" s="312"/>
      <c r="RCK60" s="313"/>
      <c r="RCL60" s="312"/>
      <c r="RCM60" s="313"/>
      <c r="RCN60" s="313"/>
      <c r="RCO60" s="313"/>
      <c r="RCP60" s="19"/>
      <c r="RCQ60" s="20"/>
      <c r="RCR60" s="20"/>
      <c r="RCS60" s="20"/>
      <c r="RCT60" s="20"/>
      <c r="RCU60" s="20"/>
      <c r="RCV60" s="20"/>
      <c r="RCW60" s="20"/>
      <c r="RCX60" s="311"/>
      <c r="RCY60" s="312"/>
      <c r="RCZ60" s="312"/>
      <c r="RDA60" s="313"/>
      <c r="RDB60" s="312"/>
      <c r="RDC60" s="313"/>
      <c r="RDD60" s="313"/>
      <c r="RDE60" s="313"/>
      <c r="RDF60" s="19"/>
      <c r="RDG60" s="20"/>
      <c r="RDH60" s="20"/>
      <c r="RDI60" s="20"/>
      <c r="RDJ60" s="20"/>
      <c r="RDK60" s="20"/>
      <c r="RDL60" s="20"/>
      <c r="RDM60" s="20"/>
      <c r="RDN60" s="311"/>
      <c r="RDO60" s="312"/>
      <c r="RDP60" s="312"/>
      <c r="RDQ60" s="313"/>
      <c r="RDR60" s="312"/>
      <c r="RDS60" s="313"/>
      <c r="RDT60" s="313"/>
      <c r="RDU60" s="313"/>
      <c r="RDV60" s="19"/>
      <c r="RDW60" s="20"/>
      <c r="RDX60" s="20"/>
      <c r="RDY60" s="20"/>
      <c r="RDZ60" s="20"/>
      <c r="REA60" s="20"/>
      <c r="REB60" s="20"/>
      <c r="REC60" s="20"/>
      <c r="RED60" s="311"/>
      <c r="REE60" s="312"/>
      <c r="REF60" s="312"/>
      <c r="REG60" s="313"/>
      <c r="REH60" s="312"/>
      <c r="REI60" s="313"/>
      <c r="REJ60" s="313"/>
      <c r="REK60" s="313"/>
      <c r="REL60" s="19"/>
      <c r="REM60" s="20"/>
      <c r="REN60" s="20"/>
      <c r="REO60" s="20"/>
      <c r="REP60" s="20"/>
      <c r="REQ60" s="20"/>
      <c r="RER60" s="20"/>
      <c r="RES60" s="20"/>
      <c r="RET60" s="311"/>
      <c r="REU60" s="312"/>
      <c r="REV60" s="312"/>
      <c r="REW60" s="313"/>
      <c r="REX60" s="312"/>
      <c r="REY60" s="313"/>
      <c r="REZ60" s="313"/>
      <c r="RFA60" s="313"/>
      <c r="RFB60" s="19"/>
      <c r="RFC60" s="20"/>
      <c r="RFD60" s="20"/>
      <c r="RFE60" s="20"/>
      <c r="RFF60" s="20"/>
      <c r="RFG60" s="20"/>
      <c r="RFH60" s="20"/>
      <c r="RFI60" s="20"/>
      <c r="RFJ60" s="311"/>
      <c r="RFK60" s="312"/>
      <c r="RFL60" s="312"/>
      <c r="RFM60" s="313"/>
      <c r="RFN60" s="312"/>
      <c r="RFO60" s="313"/>
      <c r="RFP60" s="313"/>
      <c r="RFQ60" s="313"/>
      <c r="RFR60" s="19"/>
      <c r="RFS60" s="20"/>
      <c r="RFT60" s="20"/>
      <c r="RFU60" s="20"/>
      <c r="RFV60" s="20"/>
      <c r="RFW60" s="20"/>
      <c r="RFX60" s="20"/>
      <c r="RFY60" s="20"/>
      <c r="RFZ60" s="311"/>
      <c r="RGA60" s="312"/>
      <c r="RGB60" s="312"/>
      <c r="RGC60" s="313"/>
      <c r="RGD60" s="312"/>
      <c r="RGE60" s="313"/>
      <c r="RGF60" s="313"/>
      <c r="RGG60" s="313"/>
      <c r="RGH60" s="19"/>
      <c r="RGI60" s="20"/>
      <c r="RGJ60" s="20"/>
      <c r="RGK60" s="20"/>
      <c r="RGL60" s="20"/>
      <c r="RGM60" s="20"/>
      <c r="RGN60" s="20"/>
      <c r="RGO60" s="20"/>
      <c r="RGP60" s="311"/>
      <c r="RGQ60" s="312"/>
      <c r="RGR60" s="312"/>
      <c r="RGS60" s="313"/>
      <c r="RGT60" s="312"/>
      <c r="RGU60" s="313"/>
      <c r="RGV60" s="313"/>
      <c r="RGW60" s="313"/>
      <c r="RGX60" s="19"/>
      <c r="RGY60" s="20"/>
      <c r="RGZ60" s="20"/>
      <c r="RHA60" s="20"/>
      <c r="RHB60" s="20"/>
      <c r="RHC60" s="20"/>
      <c r="RHD60" s="20"/>
      <c r="RHE60" s="20"/>
      <c r="RHF60" s="311"/>
      <c r="RHG60" s="312"/>
      <c r="RHH60" s="312"/>
      <c r="RHI60" s="313"/>
      <c r="RHJ60" s="312"/>
      <c r="RHK60" s="313"/>
      <c r="RHL60" s="313"/>
      <c r="RHM60" s="313"/>
      <c r="RHN60" s="19"/>
      <c r="RHO60" s="20"/>
      <c r="RHP60" s="20"/>
      <c r="RHQ60" s="20"/>
      <c r="RHR60" s="20"/>
      <c r="RHS60" s="20"/>
      <c r="RHT60" s="20"/>
      <c r="RHU60" s="20"/>
      <c r="RHV60" s="311"/>
      <c r="RHW60" s="312"/>
      <c r="RHX60" s="312"/>
      <c r="RHY60" s="313"/>
      <c r="RHZ60" s="312"/>
      <c r="RIA60" s="313"/>
      <c r="RIB60" s="313"/>
      <c r="RIC60" s="313"/>
      <c r="RID60" s="19"/>
      <c r="RIE60" s="20"/>
      <c r="RIF60" s="20"/>
      <c r="RIG60" s="20"/>
      <c r="RIH60" s="20"/>
      <c r="RII60" s="20"/>
      <c r="RIJ60" s="20"/>
      <c r="RIK60" s="20"/>
      <c r="RIL60" s="311"/>
      <c r="RIM60" s="312"/>
      <c r="RIN60" s="312"/>
      <c r="RIO60" s="313"/>
      <c r="RIP60" s="312"/>
      <c r="RIQ60" s="313"/>
      <c r="RIR60" s="313"/>
      <c r="RIS60" s="313"/>
      <c r="RIT60" s="19"/>
      <c r="RIU60" s="20"/>
      <c r="RIV60" s="20"/>
      <c r="RIW60" s="20"/>
      <c r="RIX60" s="20"/>
      <c r="RIY60" s="20"/>
      <c r="RIZ60" s="20"/>
      <c r="RJA60" s="20"/>
      <c r="RJB60" s="311"/>
      <c r="RJC60" s="312"/>
      <c r="RJD60" s="312"/>
      <c r="RJE60" s="313"/>
      <c r="RJF60" s="312"/>
      <c r="RJG60" s="313"/>
      <c r="RJH60" s="313"/>
      <c r="RJI60" s="313"/>
      <c r="RJJ60" s="19"/>
      <c r="RJK60" s="20"/>
      <c r="RJL60" s="20"/>
      <c r="RJM60" s="20"/>
      <c r="RJN60" s="20"/>
      <c r="RJO60" s="20"/>
      <c r="RJP60" s="20"/>
      <c r="RJQ60" s="20"/>
      <c r="RJR60" s="311"/>
      <c r="RJS60" s="312"/>
      <c r="RJT60" s="312"/>
      <c r="RJU60" s="313"/>
      <c r="RJV60" s="312"/>
      <c r="RJW60" s="313"/>
      <c r="RJX60" s="313"/>
      <c r="RJY60" s="313"/>
      <c r="RJZ60" s="19"/>
      <c r="RKA60" s="20"/>
      <c r="RKB60" s="20"/>
      <c r="RKC60" s="20"/>
      <c r="RKD60" s="20"/>
      <c r="RKE60" s="20"/>
      <c r="RKF60" s="20"/>
      <c r="RKG60" s="20"/>
      <c r="RKH60" s="311"/>
      <c r="RKI60" s="312"/>
      <c r="RKJ60" s="312"/>
      <c r="RKK60" s="313"/>
      <c r="RKL60" s="312"/>
      <c r="RKM60" s="313"/>
      <c r="RKN60" s="313"/>
      <c r="RKO60" s="313"/>
      <c r="RKP60" s="19"/>
      <c r="RKQ60" s="20"/>
      <c r="RKR60" s="20"/>
      <c r="RKS60" s="20"/>
      <c r="RKT60" s="20"/>
      <c r="RKU60" s="20"/>
      <c r="RKV60" s="20"/>
      <c r="RKW60" s="20"/>
      <c r="RKX60" s="311"/>
      <c r="RKY60" s="312"/>
      <c r="RKZ60" s="312"/>
      <c r="RLA60" s="313"/>
      <c r="RLB60" s="312"/>
      <c r="RLC60" s="313"/>
      <c r="RLD60" s="313"/>
      <c r="RLE60" s="313"/>
      <c r="RLF60" s="19"/>
      <c r="RLG60" s="20"/>
      <c r="RLH60" s="20"/>
      <c r="RLI60" s="20"/>
      <c r="RLJ60" s="20"/>
      <c r="RLK60" s="20"/>
      <c r="RLL60" s="20"/>
      <c r="RLM60" s="20"/>
      <c r="RLN60" s="311"/>
      <c r="RLO60" s="312"/>
      <c r="RLP60" s="312"/>
      <c r="RLQ60" s="313"/>
      <c r="RLR60" s="312"/>
      <c r="RLS60" s="313"/>
      <c r="RLT60" s="313"/>
      <c r="RLU60" s="313"/>
      <c r="RLV60" s="19"/>
      <c r="RLW60" s="20"/>
      <c r="RLX60" s="20"/>
      <c r="RLY60" s="20"/>
      <c r="RLZ60" s="20"/>
      <c r="RMA60" s="20"/>
      <c r="RMB60" s="20"/>
      <c r="RMC60" s="20"/>
      <c r="RMD60" s="311"/>
      <c r="RME60" s="312"/>
      <c r="RMF60" s="312"/>
      <c r="RMG60" s="313"/>
      <c r="RMH60" s="312"/>
      <c r="RMI60" s="313"/>
      <c r="RMJ60" s="313"/>
      <c r="RMK60" s="313"/>
      <c r="RML60" s="19"/>
      <c r="RMM60" s="20"/>
      <c r="RMN60" s="20"/>
      <c r="RMO60" s="20"/>
      <c r="RMP60" s="20"/>
      <c r="RMQ60" s="20"/>
      <c r="RMR60" s="20"/>
      <c r="RMS60" s="20"/>
      <c r="RMT60" s="311"/>
      <c r="RMU60" s="312"/>
      <c r="RMV60" s="312"/>
      <c r="RMW60" s="313"/>
      <c r="RMX60" s="312"/>
      <c r="RMY60" s="313"/>
      <c r="RMZ60" s="313"/>
      <c r="RNA60" s="313"/>
      <c r="RNB60" s="19"/>
      <c r="RNC60" s="20"/>
      <c r="RND60" s="20"/>
      <c r="RNE60" s="20"/>
      <c r="RNF60" s="20"/>
      <c r="RNG60" s="20"/>
      <c r="RNH60" s="20"/>
      <c r="RNI60" s="20"/>
      <c r="RNJ60" s="311"/>
      <c r="RNK60" s="312"/>
      <c r="RNL60" s="312"/>
      <c r="RNM60" s="313"/>
      <c r="RNN60" s="312"/>
      <c r="RNO60" s="313"/>
      <c r="RNP60" s="313"/>
      <c r="RNQ60" s="313"/>
      <c r="RNR60" s="19"/>
      <c r="RNS60" s="20"/>
      <c r="RNT60" s="20"/>
      <c r="RNU60" s="20"/>
      <c r="RNV60" s="20"/>
      <c r="RNW60" s="20"/>
      <c r="RNX60" s="20"/>
      <c r="RNY60" s="20"/>
      <c r="RNZ60" s="311"/>
      <c r="ROA60" s="312"/>
      <c r="ROB60" s="312"/>
      <c r="ROC60" s="313"/>
      <c r="ROD60" s="312"/>
      <c r="ROE60" s="313"/>
      <c r="ROF60" s="313"/>
      <c r="ROG60" s="313"/>
      <c r="ROH60" s="19"/>
      <c r="ROI60" s="20"/>
      <c r="ROJ60" s="20"/>
      <c r="ROK60" s="20"/>
      <c r="ROL60" s="20"/>
      <c r="ROM60" s="20"/>
      <c r="RON60" s="20"/>
      <c r="ROO60" s="20"/>
      <c r="ROP60" s="311"/>
      <c r="ROQ60" s="312"/>
      <c r="ROR60" s="312"/>
      <c r="ROS60" s="313"/>
      <c r="ROT60" s="312"/>
      <c r="ROU60" s="313"/>
      <c r="ROV60" s="313"/>
      <c r="ROW60" s="313"/>
      <c r="ROX60" s="19"/>
      <c r="ROY60" s="20"/>
      <c r="ROZ60" s="20"/>
      <c r="RPA60" s="20"/>
      <c r="RPB60" s="20"/>
      <c r="RPC60" s="20"/>
      <c r="RPD60" s="20"/>
      <c r="RPE60" s="20"/>
      <c r="RPF60" s="311"/>
      <c r="RPG60" s="312"/>
      <c r="RPH60" s="312"/>
      <c r="RPI60" s="313"/>
      <c r="RPJ60" s="312"/>
      <c r="RPK60" s="313"/>
      <c r="RPL60" s="313"/>
      <c r="RPM60" s="313"/>
      <c r="RPN60" s="19"/>
      <c r="RPO60" s="20"/>
      <c r="RPP60" s="20"/>
      <c r="RPQ60" s="20"/>
      <c r="RPR60" s="20"/>
      <c r="RPS60" s="20"/>
      <c r="RPT60" s="20"/>
      <c r="RPU60" s="20"/>
      <c r="RPV60" s="311"/>
      <c r="RPW60" s="312"/>
      <c r="RPX60" s="312"/>
      <c r="RPY60" s="313"/>
      <c r="RPZ60" s="312"/>
      <c r="RQA60" s="313"/>
      <c r="RQB60" s="313"/>
      <c r="RQC60" s="313"/>
      <c r="RQD60" s="19"/>
      <c r="RQE60" s="20"/>
      <c r="RQF60" s="20"/>
      <c r="RQG60" s="20"/>
      <c r="RQH60" s="20"/>
      <c r="RQI60" s="20"/>
      <c r="RQJ60" s="20"/>
      <c r="RQK60" s="20"/>
      <c r="RQL60" s="311"/>
      <c r="RQM60" s="312"/>
      <c r="RQN60" s="312"/>
      <c r="RQO60" s="313"/>
      <c r="RQP60" s="312"/>
      <c r="RQQ60" s="313"/>
      <c r="RQR60" s="313"/>
      <c r="RQS60" s="313"/>
      <c r="RQT60" s="19"/>
      <c r="RQU60" s="20"/>
      <c r="RQV60" s="20"/>
      <c r="RQW60" s="20"/>
      <c r="RQX60" s="20"/>
      <c r="RQY60" s="20"/>
      <c r="RQZ60" s="20"/>
      <c r="RRA60" s="20"/>
      <c r="RRB60" s="311"/>
      <c r="RRC60" s="312"/>
      <c r="RRD60" s="312"/>
      <c r="RRE60" s="313"/>
      <c r="RRF60" s="312"/>
      <c r="RRG60" s="313"/>
      <c r="RRH60" s="313"/>
      <c r="RRI60" s="313"/>
      <c r="RRJ60" s="19"/>
      <c r="RRK60" s="20"/>
      <c r="RRL60" s="20"/>
      <c r="RRM60" s="20"/>
      <c r="RRN60" s="20"/>
      <c r="RRO60" s="20"/>
      <c r="RRP60" s="20"/>
      <c r="RRQ60" s="20"/>
      <c r="RRR60" s="311"/>
      <c r="RRS60" s="312"/>
      <c r="RRT60" s="312"/>
      <c r="RRU60" s="313"/>
      <c r="RRV60" s="312"/>
      <c r="RRW60" s="313"/>
      <c r="RRX60" s="313"/>
      <c r="RRY60" s="313"/>
      <c r="RRZ60" s="19"/>
      <c r="RSA60" s="20"/>
      <c r="RSB60" s="20"/>
      <c r="RSC60" s="20"/>
      <c r="RSD60" s="20"/>
      <c r="RSE60" s="20"/>
      <c r="RSF60" s="20"/>
      <c r="RSG60" s="20"/>
      <c r="RSH60" s="311"/>
      <c r="RSI60" s="312"/>
      <c r="RSJ60" s="312"/>
      <c r="RSK60" s="313"/>
      <c r="RSL60" s="312"/>
      <c r="RSM60" s="313"/>
      <c r="RSN60" s="313"/>
      <c r="RSO60" s="313"/>
      <c r="RSP60" s="19"/>
      <c r="RSQ60" s="20"/>
      <c r="RSR60" s="20"/>
      <c r="RSS60" s="20"/>
      <c r="RST60" s="20"/>
      <c r="RSU60" s="20"/>
      <c r="RSV60" s="20"/>
      <c r="RSW60" s="20"/>
      <c r="RSX60" s="311"/>
      <c r="RSY60" s="312"/>
      <c r="RSZ60" s="312"/>
      <c r="RTA60" s="313"/>
      <c r="RTB60" s="312"/>
      <c r="RTC60" s="313"/>
      <c r="RTD60" s="313"/>
      <c r="RTE60" s="313"/>
      <c r="RTF60" s="19"/>
      <c r="RTG60" s="20"/>
      <c r="RTH60" s="20"/>
      <c r="RTI60" s="20"/>
      <c r="RTJ60" s="20"/>
      <c r="RTK60" s="20"/>
      <c r="RTL60" s="20"/>
      <c r="RTM60" s="20"/>
      <c r="RTN60" s="311"/>
      <c r="RTO60" s="312"/>
      <c r="RTP60" s="312"/>
      <c r="RTQ60" s="313"/>
      <c r="RTR60" s="312"/>
      <c r="RTS60" s="313"/>
      <c r="RTT60" s="313"/>
      <c r="RTU60" s="313"/>
      <c r="RTV60" s="19"/>
      <c r="RTW60" s="20"/>
      <c r="RTX60" s="20"/>
      <c r="RTY60" s="20"/>
      <c r="RTZ60" s="20"/>
      <c r="RUA60" s="20"/>
      <c r="RUB60" s="20"/>
      <c r="RUC60" s="20"/>
      <c r="RUD60" s="311"/>
      <c r="RUE60" s="312"/>
      <c r="RUF60" s="312"/>
      <c r="RUG60" s="313"/>
      <c r="RUH60" s="312"/>
      <c r="RUI60" s="313"/>
      <c r="RUJ60" s="313"/>
      <c r="RUK60" s="313"/>
      <c r="RUL60" s="19"/>
      <c r="RUM60" s="20"/>
      <c r="RUN60" s="20"/>
      <c r="RUO60" s="20"/>
      <c r="RUP60" s="20"/>
      <c r="RUQ60" s="20"/>
      <c r="RUR60" s="20"/>
      <c r="RUS60" s="20"/>
      <c r="RUT60" s="311"/>
      <c r="RUU60" s="312"/>
      <c r="RUV60" s="312"/>
      <c r="RUW60" s="313"/>
      <c r="RUX60" s="312"/>
      <c r="RUY60" s="313"/>
      <c r="RUZ60" s="313"/>
      <c r="RVA60" s="313"/>
      <c r="RVB60" s="19"/>
      <c r="RVC60" s="20"/>
      <c r="RVD60" s="20"/>
      <c r="RVE60" s="20"/>
      <c r="RVF60" s="20"/>
      <c r="RVG60" s="20"/>
      <c r="RVH60" s="20"/>
      <c r="RVI60" s="20"/>
      <c r="RVJ60" s="311"/>
      <c r="RVK60" s="312"/>
      <c r="RVL60" s="312"/>
      <c r="RVM60" s="313"/>
      <c r="RVN60" s="312"/>
      <c r="RVO60" s="313"/>
      <c r="RVP60" s="313"/>
      <c r="RVQ60" s="313"/>
      <c r="RVR60" s="19"/>
      <c r="RVS60" s="20"/>
      <c r="RVT60" s="20"/>
      <c r="RVU60" s="20"/>
      <c r="RVV60" s="20"/>
      <c r="RVW60" s="20"/>
      <c r="RVX60" s="20"/>
      <c r="RVY60" s="20"/>
      <c r="RVZ60" s="311"/>
      <c r="RWA60" s="312"/>
      <c r="RWB60" s="312"/>
      <c r="RWC60" s="313"/>
      <c r="RWD60" s="312"/>
      <c r="RWE60" s="313"/>
      <c r="RWF60" s="313"/>
      <c r="RWG60" s="313"/>
      <c r="RWH60" s="19"/>
      <c r="RWI60" s="20"/>
      <c r="RWJ60" s="20"/>
      <c r="RWK60" s="20"/>
      <c r="RWL60" s="20"/>
      <c r="RWM60" s="20"/>
      <c r="RWN60" s="20"/>
      <c r="RWO60" s="20"/>
      <c r="RWP60" s="311"/>
      <c r="RWQ60" s="312"/>
      <c r="RWR60" s="312"/>
      <c r="RWS60" s="313"/>
      <c r="RWT60" s="312"/>
      <c r="RWU60" s="313"/>
      <c r="RWV60" s="313"/>
      <c r="RWW60" s="313"/>
      <c r="RWX60" s="19"/>
      <c r="RWY60" s="20"/>
      <c r="RWZ60" s="20"/>
      <c r="RXA60" s="20"/>
      <c r="RXB60" s="20"/>
      <c r="RXC60" s="20"/>
      <c r="RXD60" s="20"/>
      <c r="RXE60" s="20"/>
      <c r="RXF60" s="311"/>
      <c r="RXG60" s="312"/>
      <c r="RXH60" s="312"/>
      <c r="RXI60" s="313"/>
      <c r="RXJ60" s="312"/>
      <c r="RXK60" s="313"/>
      <c r="RXL60" s="313"/>
      <c r="RXM60" s="313"/>
      <c r="RXN60" s="19"/>
      <c r="RXO60" s="20"/>
      <c r="RXP60" s="20"/>
      <c r="RXQ60" s="20"/>
      <c r="RXR60" s="20"/>
      <c r="RXS60" s="20"/>
      <c r="RXT60" s="20"/>
      <c r="RXU60" s="20"/>
      <c r="RXV60" s="311"/>
      <c r="RXW60" s="312"/>
      <c r="RXX60" s="312"/>
      <c r="RXY60" s="313"/>
      <c r="RXZ60" s="312"/>
      <c r="RYA60" s="313"/>
      <c r="RYB60" s="313"/>
      <c r="RYC60" s="313"/>
      <c r="RYD60" s="19"/>
      <c r="RYE60" s="20"/>
      <c r="RYF60" s="20"/>
      <c r="RYG60" s="20"/>
      <c r="RYH60" s="20"/>
      <c r="RYI60" s="20"/>
      <c r="RYJ60" s="20"/>
      <c r="RYK60" s="20"/>
      <c r="RYL60" s="311"/>
      <c r="RYM60" s="312"/>
      <c r="RYN60" s="312"/>
      <c r="RYO60" s="313"/>
      <c r="RYP60" s="312"/>
      <c r="RYQ60" s="313"/>
      <c r="RYR60" s="313"/>
      <c r="RYS60" s="313"/>
      <c r="RYT60" s="19"/>
      <c r="RYU60" s="20"/>
      <c r="RYV60" s="20"/>
      <c r="RYW60" s="20"/>
      <c r="RYX60" s="20"/>
      <c r="RYY60" s="20"/>
      <c r="RYZ60" s="20"/>
      <c r="RZA60" s="20"/>
      <c r="RZB60" s="311"/>
      <c r="RZC60" s="312"/>
      <c r="RZD60" s="312"/>
      <c r="RZE60" s="313"/>
      <c r="RZF60" s="312"/>
      <c r="RZG60" s="313"/>
      <c r="RZH60" s="313"/>
      <c r="RZI60" s="313"/>
      <c r="RZJ60" s="19"/>
      <c r="RZK60" s="20"/>
      <c r="RZL60" s="20"/>
      <c r="RZM60" s="20"/>
      <c r="RZN60" s="20"/>
      <c r="RZO60" s="20"/>
      <c r="RZP60" s="20"/>
      <c r="RZQ60" s="20"/>
      <c r="RZR60" s="311"/>
      <c r="RZS60" s="312"/>
      <c r="RZT60" s="312"/>
      <c r="RZU60" s="313"/>
      <c r="RZV60" s="312"/>
      <c r="RZW60" s="313"/>
      <c r="RZX60" s="313"/>
      <c r="RZY60" s="313"/>
      <c r="RZZ60" s="19"/>
      <c r="SAA60" s="20"/>
      <c r="SAB60" s="20"/>
      <c r="SAC60" s="20"/>
      <c r="SAD60" s="20"/>
      <c r="SAE60" s="20"/>
      <c r="SAF60" s="20"/>
      <c r="SAG60" s="20"/>
      <c r="SAH60" s="311"/>
      <c r="SAI60" s="312"/>
      <c r="SAJ60" s="312"/>
      <c r="SAK60" s="313"/>
      <c r="SAL60" s="312"/>
      <c r="SAM60" s="313"/>
      <c r="SAN60" s="313"/>
      <c r="SAO60" s="313"/>
      <c r="SAP60" s="19"/>
      <c r="SAQ60" s="20"/>
      <c r="SAR60" s="20"/>
      <c r="SAS60" s="20"/>
      <c r="SAT60" s="20"/>
      <c r="SAU60" s="20"/>
      <c r="SAV60" s="20"/>
      <c r="SAW60" s="20"/>
      <c r="SAX60" s="311"/>
      <c r="SAY60" s="312"/>
      <c r="SAZ60" s="312"/>
      <c r="SBA60" s="313"/>
      <c r="SBB60" s="312"/>
      <c r="SBC60" s="313"/>
      <c r="SBD60" s="313"/>
      <c r="SBE60" s="313"/>
      <c r="SBF60" s="19"/>
      <c r="SBG60" s="20"/>
      <c r="SBH60" s="20"/>
      <c r="SBI60" s="20"/>
      <c r="SBJ60" s="20"/>
      <c r="SBK60" s="20"/>
      <c r="SBL60" s="20"/>
      <c r="SBM60" s="20"/>
      <c r="SBN60" s="311"/>
      <c r="SBO60" s="312"/>
      <c r="SBP60" s="312"/>
      <c r="SBQ60" s="313"/>
      <c r="SBR60" s="312"/>
      <c r="SBS60" s="313"/>
      <c r="SBT60" s="313"/>
      <c r="SBU60" s="313"/>
      <c r="SBV60" s="19"/>
      <c r="SBW60" s="20"/>
      <c r="SBX60" s="20"/>
      <c r="SBY60" s="20"/>
      <c r="SBZ60" s="20"/>
      <c r="SCA60" s="20"/>
      <c r="SCB60" s="20"/>
      <c r="SCC60" s="20"/>
      <c r="SCD60" s="311"/>
      <c r="SCE60" s="312"/>
      <c r="SCF60" s="312"/>
      <c r="SCG60" s="313"/>
      <c r="SCH60" s="312"/>
      <c r="SCI60" s="313"/>
      <c r="SCJ60" s="313"/>
      <c r="SCK60" s="313"/>
      <c r="SCL60" s="19"/>
      <c r="SCM60" s="20"/>
      <c r="SCN60" s="20"/>
      <c r="SCO60" s="20"/>
      <c r="SCP60" s="20"/>
      <c r="SCQ60" s="20"/>
      <c r="SCR60" s="20"/>
      <c r="SCS60" s="20"/>
      <c r="SCT60" s="311"/>
      <c r="SCU60" s="312"/>
      <c r="SCV60" s="312"/>
      <c r="SCW60" s="313"/>
      <c r="SCX60" s="312"/>
      <c r="SCY60" s="313"/>
      <c r="SCZ60" s="313"/>
      <c r="SDA60" s="313"/>
      <c r="SDB60" s="19"/>
      <c r="SDC60" s="20"/>
      <c r="SDD60" s="20"/>
      <c r="SDE60" s="20"/>
      <c r="SDF60" s="20"/>
      <c r="SDG60" s="20"/>
      <c r="SDH60" s="20"/>
      <c r="SDI60" s="20"/>
      <c r="SDJ60" s="311"/>
      <c r="SDK60" s="312"/>
      <c r="SDL60" s="312"/>
      <c r="SDM60" s="313"/>
      <c r="SDN60" s="312"/>
      <c r="SDO60" s="313"/>
      <c r="SDP60" s="313"/>
      <c r="SDQ60" s="313"/>
      <c r="SDR60" s="19"/>
      <c r="SDS60" s="20"/>
      <c r="SDT60" s="20"/>
      <c r="SDU60" s="20"/>
      <c r="SDV60" s="20"/>
      <c r="SDW60" s="20"/>
      <c r="SDX60" s="20"/>
      <c r="SDY60" s="20"/>
      <c r="SDZ60" s="311"/>
      <c r="SEA60" s="312"/>
      <c r="SEB60" s="312"/>
      <c r="SEC60" s="313"/>
      <c r="SED60" s="312"/>
      <c r="SEE60" s="313"/>
      <c r="SEF60" s="313"/>
      <c r="SEG60" s="313"/>
      <c r="SEH60" s="19"/>
      <c r="SEI60" s="20"/>
      <c r="SEJ60" s="20"/>
      <c r="SEK60" s="20"/>
      <c r="SEL60" s="20"/>
      <c r="SEM60" s="20"/>
      <c r="SEN60" s="20"/>
      <c r="SEO60" s="20"/>
      <c r="SEP60" s="311"/>
      <c r="SEQ60" s="312"/>
      <c r="SER60" s="312"/>
      <c r="SES60" s="313"/>
      <c r="SET60" s="312"/>
      <c r="SEU60" s="313"/>
      <c r="SEV60" s="313"/>
      <c r="SEW60" s="313"/>
      <c r="SEX60" s="19"/>
      <c r="SEY60" s="20"/>
      <c r="SEZ60" s="20"/>
      <c r="SFA60" s="20"/>
      <c r="SFB60" s="20"/>
      <c r="SFC60" s="20"/>
      <c r="SFD60" s="20"/>
      <c r="SFE60" s="20"/>
      <c r="SFF60" s="311"/>
      <c r="SFG60" s="312"/>
      <c r="SFH60" s="312"/>
      <c r="SFI60" s="313"/>
      <c r="SFJ60" s="312"/>
      <c r="SFK60" s="313"/>
      <c r="SFL60" s="313"/>
      <c r="SFM60" s="313"/>
      <c r="SFN60" s="19"/>
      <c r="SFO60" s="20"/>
      <c r="SFP60" s="20"/>
      <c r="SFQ60" s="20"/>
      <c r="SFR60" s="20"/>
      <c r="SFS60" s="20"/>
      <c r="SFT60" s="20"/>
      <c r="SFU60" s="20"/>
      <c r="SFV60" s="311"/>
      <c r="SFW60" s="312"/>
      <c r="SFX60" s="312"/>
      <c r="SFY60" s="313"/>
      <c r="SFZ60" s="312"/>
      <c r="SGA60" s="313"/>
      <c r="SGB60" s="313"/>
      <c r="SGC60" s="313"/>
      <c r="SGD60" s="19"/>
      <c r="SGE60" s="20"/>
      <c r="SGF60" s="20"/>
      <c r="SGG60" s="20"/>
      <c r="SGH60" s="20"/>
      <c r="SGI60" s="20"/>
      <c r="SGJ60" s="20"/>
      <c r="SGK60" s="20"/>
      <c r="SGL60" s="311"/>
      <c r="SGM60" s="312"/>
      <c r="SGN60" s="312"/>
      <c r="SGO60" s="313"/>
      <c r="SGP60" s="312"/>
      <c r="SGQ60" s="313"/>
      <c r="SGR60" s="313"/>
      <c r="SGS60" s="313"/>
      <c r="SGT60" s="19"/>
      <c r="SGU60" s="20"/>
      <c r="SGV60" s="20"/>
      <c r="SGW60" s="20"/>
      <c r="SGX60" s="20"/>
      <c r="SGY60" s="20"/>
      <c r="SGZ60" s="20"/>
      <c r="SHA60" s="20"/>
      <c r="SHB60" s="311"/>
      <c r="SHC60" s="312"/>
      <c r="SHD60" s="312"/>
      <c r="SHE60" s="313"/>
      <c r="SHF60" s="312"/>
      <c r="SHG60" s="313"/>
      <c r="SHH60" s="313"/>
      <c r="SHI60" s="313"/>
      <c r="SHJ60" s="19"/>
      <c r="SHK60" s="20"/>
      <c r="SHL60" s="20"/>
      <c r="SHM60" s="20"/>
      <c r="SHN60" s="20"/>
      <c r="SHO60" s="20"/>
      <c r="SHP60" s="20"/>
      <c r="SHQ60" s="20"/>
      <c r="SHR60" s="311"/>
      <c r="SHS60" s="312"/>
      <c r="SHT60" s="312"/>
      <c r="SHU60" s="313"/>
      <c r="SHV60" s="312"/>
      <c r="SHW60" s="313"/>
      <c r="SHX60" s="313"/>
      <c r="SHY60" s="313"/>
      <c r="SHZ60" s="19"/>
      <c r="SIA60" s="20"/>
      <c r="SIB60" s="20"/>
      <c r="SIC60" s="20"/>
      <c r="SID60" s="20"/>
      <c r="SIE60" s="20"/>
      <c r="SIF60" s="20"/>
      <c r="SIG60" s="20"/>
      <c r="SIH60" s="311"/>
      <c r="SII60" s="312"/>
      <c r="SIJ60" s="312"/>
      <c r="SIK60" s="313"/>
      <c r="SIL60" s="312"/>
      <c r="SIM60" s="313"/>
      <c r="SIN60" s="313"/>
      <c r="SIO60" s="313"/>
      <c r="SIP60" s="19"/>
      <c r="SIQ60" s="20"/>
      <c r="SIR60" s="20"/>
      <c r="SIS60" s="20"/>
      <c r="SIT60" s="20"/>
      <c r="SIU60" s="20"/>
      <c r="SIV60" s="20"/>
      <c r="SIW60" s="20"/>
      <c r="SIX60" s="311"/>
      <c r="SIY60" s="312"/>
      <c r="SIZ60" s="312"/>
      <c r="SJA60" s="313"/>
      <c r="SJB60" s="312"/>
      <c r="SJC60" s="313"/>
      <c r="SJD60" s="313"/>
      <c r="SJE60" s="313"/>
      <c r="SJF60" s="19"/>
      <c r="SJG60" s="20"/>
      <c r="SJH60" s="20"/>
      <c r="SJI60" s="20"/>
      <c r="SJJ60" s="20"/>
      <c r="SJK60" s="20"/>
      <c r="SJL60" s="20"/>
      <c r="SJM60" s="20"/>
      <c r="SJN60" s="311"/>
      <c r="SJO60" s="312"/>
      <c r="SJP60" s="312"/>
      <c r="SJQ60" s="313"/>
      <c r="SJR60" s="312"/>
      <c r="SJS60" s="313"/>
      <c r="SJT60" s="313"/>
      <c r="SJU60" s="313"/>
      <c r="SJV60" s="19"/>
      <c r="SJW60" s="20"/>
      <c r="SJX60" s="20"/>
      <c r="SJY60" s="20"/>
      <c r="SJZ60" s="20"/>
      <c r="SKA60" s="20"/>
      <c r="SKB60" s="20"/>
      <c r="SKC60" s="20"/>
      <c r="SKD60" s="311"/>
      <c r="SKE60" s="312"/>
      <c r="SKF60" s="312"/>
      <c r="SKG60" s="313"/>
      <c r="SKH60" s="312"/>
      <c r="SKI60" s="313"/>
      <c r="SKJ60" s="313"/>
      <c r="SKK60" s="313"/>
      <c r="SKL60" s="19"/>
      <c r="SKM60" s="20"/>
      <c r="SKN60" s="20"/>
      <c r="SKO60" s="20"/>
      <c r="SKP60" s="20"/>
      <c r="SKQ60" s="20"/>
      <c r="SKR60" s="20"/>
      <c r="SKS60" s="20"/>
      <c r="SKT60" s="311"/>
      <c r="SKU60" s="312"/>
      <c r="SKV60" s="312"/>
      <c r="SKW60" s="313"/>
      <c r="SKX60" s="312"/>
      <c r="SKY60" s="313"/>
      <c r="SKZ60" s="313"/>
      <c r="SLA60" s="313"/>
      <c r="SLB60" s="19"/>
      <c r="SLC60" s="20"/>
      <c r="SLD60" s="20"/>
      <c r="SLE60" s="20"/>
      <c r="SLF60" s="20"/>
      <c r="SLG60" s="20"/>
      <c r="SLH60" s="20"/>
      <c r="SLI60" s="20"/>
      <c r="SLJ60" s="311"/>
      <c r="SLK60" s="312"/>
      <c r="SLL60" s="312"/>
      <c r="SLM60" s="313"/>
      <c r="SLN60" s="312"/>
      <c r="SLO60" s="313"/>
      <c r="SLP60" s="313"/>
      <c r="SLQ60" s="313"/>
      <c r="SLR60" s="19"/>
      <c r="SLS60" s="20"/>
      <c r="SLT60" s="20"/>
      <c r="SLU60" s="20"/>
      <c r="SLV60" s="20"/>
      <c r="SLW60" s="20"/>
      <c r="SLX60" s="20"/>
      <c r="SLY60" s="20"/>
      <c r="SLZ60" s="311"/>
      <c r="SMA60" s="312"/>
      <c r="SMB60" s="312"/>
      <c r="SMC60" s="313"/>
      <c r="SMD60" s="312"/>
      <c r="SME60" s="313"/>
      <c r="SMF60" s="313"/>
      <c r="SMG60" s="313"/>
      <c r="SMH60" s="19"/>
      <c r="SMI60" s="20"/>
      <c r="SMJ60" s="20"/>
      <c r="SMK60" s="20"/>
      <c r="SML60" s="20"/>
      <c r="SMM60" s="20"/>
      <c r="SMN60" s="20"/>
      <c r="SMO60" s="20"/>
      <c r="SMP60" s="311"/>
      <c r="SMQ60" s="312"/>
      <c r="SMR60" s="312"/>
      <c r="SMS60" s="313"/>
      <c r="SMT60" s="312"/>
      <c r="SMU60" s="313"/>
      <c r="SMV60" s="313"/>
      <c r="SMW60" s="313"/>
      <c r="SMX60" s="19"/>
      <c r="SMY60" s="20"/>
      <c r="SMZ60" s="20"/>
      <c r="SNA60" s="20"/>
      <c r="SNB60" s="20"/>
      <c r="SNC60" s="20"/>
      <c r="SND60" s="20"/>
      <c r="SNE60" s="20"/>
      <c r="SNF60" s="311"/>
      <c r="SNG60" s="312"/>
      <c r="SNH60" s="312"/>
      <c r="SNI60" s="313"/>
      <c r="SNJ60" s="312"/>
      <c r="SNK60" s="313"/>
      <c r="SNL60" s="313"/>
      <c r="SNM60" s="313"/>
      <c r="SNN60" s="19"/>
      <c r="SNO60" s="20"/>
      <c r="SNP60" s="20"/>
      <c r="SNQ60" s="20"/>
      <c r="SNR60" s="20"/>
      <c r="SNS60" s="20"/>
      <c r="SNT60" s="20"/>
      <c r="SNU60" s="20"/>
      <c r="SNV60" s="311"/>
      <c r="SNW60" s="312"/>
      <c r="SNX60" s="312"/>
      <c r="SNY60" s="313"/>
      <c r="SNZ60" s="312"/>
      <c r="SOA60" s="313"/>
      <c r="SOB60" s="313"/>
      <c r="SOC60" s="313"/>
      <c r="SOD60" s="19"/>
      <c r="SOE60" s="20"/>
      <c r="SOF60" s="20"/>
      <c r="SOG60" s="20"/>
      <c r="SOH60" s="20"/>
      <c r="SOI60" s="20"/>
      <c r="SOJ60" s="20"/>
      <c r="SOK60" s="20"/>
      <c r="SOL60" s="311"/>
      <c r="SOM60" s="312"/>
      <c r="SON60" s="312"/>
      <c r="SOO60" s="313"/>
      <c r="SOP60" s="312"/>
      <c r="SOQ60" s="313"/>
      <c r="SOR60" s="313"/>
      <c r="SOS60" s="313"/>
      <c r="SOT60" s="19"/>
      <c r="SOU60" s="20"/>
      <c r="SOV60" s="20"/>
      <c r="SOW60" s="20"/>
      <c r="SOX60" s="20"/>
      <c r="SOY60" s="20"/>
      <c r="SOZ60" s="20"/>
      <c r="SPA60" s="20"/>
      <c r="SPB60" s="311"/>
      <c r="SPC60" s="312"/>
      <c r="SPD60" s="312"/>
      <c r="SPE60" s="313"/>
      <c r="SPF60" s="312"/>
      <c r="SPG60" s="313"/>
      <c r="SPH60" s="313"/>
      <c r="SPI60" s="313"/>
      <c r="SPJ60" s="19"/>
      <c r="SPK60" s="20"/>
      <c r="SPL60" s="20"/>
      <c r="SPM60" s="20"/>
      <c r="SPN60" s="20"/>
      <c r="SPO60" s="20"/>
      <c r="SPP60" s="20"/>
      <c r="SPQ60" s="20"/>
      <c r="SPR60" s="311"/>
      <c r="SPS60" s="312"/>
      <c r="SPT60" s="312"/>
      <c r="SPU60" s="313"/>
      <c r="SPV60" s="312"/>
      <c r="SPW60" s="313"/>
      <c r="SPX60" s="313"/>
      <c r="SPY60" s="313"/>
      <c r="SPZ60" s="19"/>
      <c r="SQA60" s="20"/>
      <c r="SQB60" s="20"/>
      <c r="SQC60" s="20"/>
      <c r="SQD60" s="20"/>
      <c r="SQE60" s="20"/>
      <c r="SQF60" s="20"/>
      <c r="SQG60" s="20"/>
      <c r="SQH60" s="311"/>
      <c r="SQI60" s="312"/>
      <c r="SQJ60" s="312"/>
      <c r="SQK60" s="313"/>
      <c r="SQL60" s="312"/>
      <c r="SQM60" s="313"/>
      <c r="SQN60" s="313"/>
      <c r="SQO60" s="313"/>
      <c r="SQP60" s="19"/>
      <c r="SQQ60" s="20"/>
      <c r="SQR60" s="20"/>
      <c r="SQS60" s="20"/>
      <c r="SQT60" s="20"/>
      <c r="SQU60" s="20"/>
      <c r="SQV60" s="20"/>
      <c r="SQW60" s="20"/>
      <c r="SQX60" s="311"/>
      <c r="SQY60" s="312"/>
      <c r="SQZ60" s="312"/>
      <c r="SRA60" s="313"/>
      <c r="SRB60" s="312"/>
      <c r="SRC60" s="313"/>
      <c r="SRD60" s="313"/>
      <c r="SRE60" s="313"/>
      <c r="SRF60" s="19"/>
      <c r="SRG60" s="20"/>
      <c r="SRH60" s="20"/>
      <c r="SRI60" s="20"/>
      <c r="SRJ60" s="20"/>
      <c r="SRK60" s="20"/>
      <c r="SRL60" s="20"/>
      <c r="SRM60" s="20"/>
      <c r="SRN60" s="311"/>
      <c r="SRO60" s="312"/>
      <c r="SRP60" s="312"/>
      <c r="SRQ60" s="313"/>
      <c r="SRR60" s="312"/>
      <c r="SRS60" s="313"/>
      <c r="SRT60" s="313"/>
      <c r="SRU60" s="313"/>
      <c r="SRV60" s="19"/>
      <c r="SRW60" s="20"/>
      <c r="SRX60" s="20"/>
      <c r="SRY60" s="20"/>
      <c r="SRZ60" s="20"/>
      <c r="SSA60" s="20"/>
      <c r="SSB60" s="20"/>
      <c r="SSC60" s="20"/>
      <c r="SSD60" s="311"/>
      <c r="SSE60" s="312"/>
      <c r="SSF60" s="312"/>
      <c r="SSG60" s="313"/>
      <c r="SSH60" s="312"/>
      <c r="SSI60" s="313"/>
      <c r="SSJ60" s="313"/>
      <c r="SSK60" s="313"/>
      <c r="SSL60" s="19"/>
      <c r="SSM60" s="20"/>
      <c r="SSN60" s="20"/>
      <c r="SSO60" s="20"/>
      <c r="SSP60" s="20"/>
      <c r="SSQ60" s="20"/>
      <c r="SSR60" s="20"/>
      <c r="SSS60" s="20"/>
      <c r="SST60" s="311"/>
      <c r="SSU60" s="312"/>
      <c r="SSV60" s="312"/>
      <c r="SSW60" s="313"/>
      <c r="SSX60" s="312"/>
      <c r="SSY60" s="313"/>
      <c r="SSZ60" s="313"/>
      <c r="STA60" s="313"/>
      <c r="STB60" s="19"/>
      <c r="STC60" s="20"/>
      <c r="STD60" s="20"/>
      <c r="STE60" s="20"/>
      <c r="STF60" s="20"/>
      <c r="STG60" s="20"/>
      <c r="STH60" s="20"/>
      <c r="STI60" s="20"/>
      <c r="STJ60" s="311"/>
      <c r="STK60" s="312"/>
      <c r="STL60" s="312"/>
      <c r="STM60" s="313"/>
      <c r="STN60" s="312"/>
      <c r="STO60" s="313"/>
      <c r="STP60" s="313"/>
      <c r="STQ60" s="313"/>
      <c r="STR60" s="19"/>
      <c r="STS60" s="20"/>
      <c r="STT60" s="20"/>
      <c r="STU60" s="20"/>
      <c r="STV60" s="20"/>
      <c r="STW60" s="20"/>
      <c r="STX60" s="20"/>
      <c r="STY60" s="20"/>
      <c r="STZ60" s="311"/>
      <c r="SUA60" s="312"/>
      <c r="SUB60" s="312"/>
      <c r="SUC60" s="313"/>
      <c r="SUD60" s="312"/>
      <c r="SUE60" s="313"/>
      <c r="SUF60" s="313"/>
      <c r="SUG60" s="313"/>
      <c r="SUH60" s="19"/>
      <c r="SUI60" s="20"/>
      <c r="SUJ60" s="20"/>
      <c r="SUK60" s="20"/>
      <c r="SUL60" s="20"/>
      <c r="SUM60" s="20"/>
      <c r="SUN60" s="20"/>
      <c r="SUO60" s="20"/>
      <c r="SUP60" s="311"/>
      <c r="SUQ60" s="312"/>
      <c r="SUR60" s="312"/>
      <c r="SUS60" s="313"/>
      <c r="SUT60" s="312"/>
      <c r="SUU60" s="313"/>
      <c r="SUV60" s="313"/>
      <c r="SUW60" s="313"/>
      <c r="SUX60" s="19"/>
      <c r="SUY60" s="20"/>
      <c r="SUZ60" s="20"/>
      <c r="SVA60" s="20"/>
      <c r="SVB60" s="20"/>
      <c r="SVC60" s="20"/>
      <c r="SVD60" s="20"/>
      <c r="SVE60" s="20"/>
      <c r="SVF60" s="311"/>
      <c r="SVG60" s="312"/>
      <c r="SVH60" s="312"/>
      <c r="SVI60" s="313"/>
      <c r="SVJ60" s="312"/>
      <c r="SVK60" s="313"/>
      <c r="SVL60" s="313"/>
      <c r="SVM60" s="313"/>
      <c r="SVN60" s="19"/>
      <c r="SVO60" s="20"/>
      <c r="SVP60" s="20"/>
      <c r="SVQ60" s="20"/>
      <c r="SVR60" s="20"/>
      <c r="SVS60" s="20"/>
      <c r="SVT60" s="20"/>
      <c r="SVU60" s="20"/>
      <c r="SVV60" s="311"/>
      <c r="SVW60" s="312"/>
      <c r="SVX60" s="312"/>
      <c r="SVY60" s="313"/>
      <c r="SVZ60" s="312"/>
      <c r="SWA60" s="313"/>
      <c r="SWB60" s="313"/>
      <c r="SWC60" s="313"/>
      <c r="SWD60" s="19"/>
      <c r="SWE60" s="20"/>
      <c r="SWF60" s="20"/>
      <c r="SWG60" s="20"/>
      <c r="SWH60" s="20"/>
      <c r="SWI60" s="20"/>
      <c r="SWJ60" s="20"/>
      <c r="SWK60" s="20"/>
      <c r="SWL60" s="311"/>
      <c r="SWM60" s="312"/>
      <c r="SWN60" s="312"/>
      <c r="SWO60" s="313"/>
      <c r="SWP60" s="312"/>
      <c r="SWQ60" s="313"/>
      <c r="SWR60" s="313"/>
      <c r="SWS60" s="313"/>
      <c r="SWT60" s="19"/>
      <c r="SWU60" s="20"/>
      <c r="SWV60" s="20"/>
      <c r="SWW60" s="20"/>
      <c r="SWX60" s="20"/>
      <c r="SWY60" s="20"/>
      <c r="SWZ60" s="20"/>
      <c r="SXA60" s="20"/>
      <c r="SXB60" s="311"/>
      <c r="SXC60" s="312"/>
      <c r="SXD60" s="312"/>
      <c r="SXE60" s="313"/>
      <c r="SXF60" s="312"/>
      <c r="SXG60" s="313"/>
      <c r="SXH60" s="313"/>
      <c r="SXI60" s="313"/>
      <c r="SXJ60" s="19"/>
      <c r="SXK60" s="20"/>
      <c r="SXL60" s="20"/>
      <c r="SXM60" s="20"/>
      <c r="SXN60" s="20"/>
      <c r="SXO60" s="20"/>
      <c r="SXP60" s="20"/>
      <c r="SXQ60" s="20"/>
      <c r="SXR60" s="311"/>
      <c r="SXS60" s="312"/>
      <c r="SXT60" s="312"/>
      <c r="SXU60" s="313"/>
      <c r="SXV60" s="312"/>
      <c r="SXW60" s="313"/>
      <c r="SXX60" s="313"/>
      <c r="SXY60" s="313"/>
      <c r="SXZ60" s="19"/>
      <c r="SYA60" s="20"/>
      <c r="SYB60" s="20"/>
      <c r="SYC60" s="20"/>
      <c r="SYD60" s="20"/>
      <c r="SYE60" s="20"/>
      <c r="SYF60" s="20"/>
      <c r="SYG60" s="20"/>
      <c r="SYH60" s="311"/>
      <c r="SYI60" s="312"/>
      <c r="SYJ60" s="312"/>
      <c r="SYK60" s="313"/>
      <c r="SYL60" s="312"/>
      <c r="SYM60" s="313"/>
      <c r="SYN60" s="313"/>
      <c r="SYO60" s="313"/>
      <c r="SYP60" s="19"/>
      <c r="SYQ60" s="20"/>
      <c r="SYR60" s="20"/>
      <c r="SYS60" s="20"/>
      <c r="SYT60" s="20"/>
      <c r="SYU60" s="20"/>
      <c r="SYV60" s="20"/>
      <c r="SYW60" s="20"/>
      <c r="SYX60" s="311"/>
      <c r="SYY60" s="312"/>
      <c r="SYZ60" s="312"/>
      <c r="SZA60" s="313"/>
      <c r="SZB60" s="312"/>
      <c r="SZC60" s="313"/>
      <c r="SZD60" s="313"/>
      <c r="SZE60" s="313"/>
      <c r="SZF60" s="19"/>
      <c r="SZG60" s="20"/>
      <c r="SZH60" s="20"/>
      <c r="SZI60" s="20"/>
      <c r="SZJ60" s="20"/>
      <c r="SZK60" s="20"/>
      <c r="SZL60" s="20"/>
      <c r="SZM60" s="20"/>
      <c r="SZN60" s="311"/>
      <c r="SZO60" s="312"/>
      <c r="SZP60" s="312"/>
      <c r="SZQ60" s="313"/>
      <c r="SZR60" s="312"/>
      <c r="SZS60" s="313"/>
      <c r="SZT60" s="313"/>
      <c r="SZU60" s="313"/>
      <c r="SZV60" s="19"/>
      <c r="SZW60" s="20"/>
      <c r="SZX60" s="20"/>
      <c r="SZY60" s="20"/>
      <c r="SZZ60" s="20"/>
      <c r="TAA60" s="20"/>
      <c r="TAB60" s="20"/>
      <c r="TAC60" s="20"/>
      <c r="TAD60" s="311"/>
      <c r="TAE60" s="312"/>
      <c r="TAF60" s="312"/>
      <c r="TAG60" s="313"/>
      <c r="TAH60" s="312"/>
      <c r="TAI60" s="313"/>
      <c r="TAJ60" s="313"/>
      <c r="TAK60" s="313"/>
      <c r="TAL60" s="19"/>
      <c r="TAM60" s="20"/>
      <c r="TAN60" s="20"/>
      <c r="TAO60" s="20"/>
      <c r="TAP60" s="20"/>
      <c r="TAQ60" s="20"/>
      <c r="TAR60" s="20"/>
      <c r="TAS60" s="20"/>
      <c r="TAT60" s="311"/>
      <c r="TAU60" s="312"/>
      <c r="TAV60" s="312"/>
      <c r="TAW60" s="313"/>
      <c r="TAX60" s="312"/>
      <c r="TAY60" s="313"/>
      <c r="TAZ60" s="313"/>
      <c r="TBA60" s="313"/>
      <c r="TBB60" s="19"/>
      <c r="TBC60" s="20"/>
      <c r="TBD60" s="20"/>
      <c r="TBE60" s="20"/>
      <c r="TBF60" s="20"/>
      <c r="TBG60" s="20"/>
      <c r="TBH60" s="20"/>
      <c r="TBI60" s="20"/>
      <c r="TBJ60" s="311"/>
      <c r="TBK60" s="312"/>
      <c r="TBL60" s="312"/>
      <c r="TBM60" s="313"/>
      <c r="TBN60" s="312"/>
      <c r="TBO60" s="313"/>
      <c r="TBP60" s="313"/>
      <c r="TBQ60" s="313"/>
      <c r="TBR60" s="19"/>
      <c r="TBS60" s="20"/>
      <c r="TBT60" s="20"/>
      <c r="TBU60" s="20"/>
      <c r="TBV60" s="20"/>
      <c r="TBW60" s="20"/>
      <c r="TBX60" s="20"/>
      <c r="TBY60" s="20"/>
      <c r="TBZ60" s="311"/>
      <c r="TCA60" s="312"/>
      <c r="TCB60" s="312"/>
      <c r="TCC60" s="313"/>
      <c r="TCD60" s="312"/>
      <c r="TCE60" s="313"/>
      <c r="TCF60" s="313"/>
      <c r="TCG60" s="313"/>
      <c r="TCH60" s="19"/>
      <c r="TCI60" s="20"/>
      <c r="TCJ60" s="20"/>
      <c r="TCK60" s="20"/>
      <c r="TCL60" s="20"/>
      <c r="TCM60" s="20"/>
      <c r="TCN60" s="20"/>
      <c r="TCO60" s="20"/>
      <c r="TCP60" s="311"/>
      <c r="TCQ60" s="312"/>
      <c r="TCR60" s="312"/>
      <c r="TCS60" s="313"/>
      <c r="TCT60" s="312"/>
      <c r="TCU60" s="313"/>
      <c r="TCV60" s="313"/>
      <c r="TCW60" s="313"/>
      <c r="TCX60" s="19"/>
      <c r="TCY60" s="20"/>
      <c r="TCZ60" s="20"/>
      <c r="TDA60" s="20"/>
      <c r="TDB60" s="20"/>
      <c r="TDC60" s="20"/>
      <c r="TDD60" s="20"/>
      <c r="TDE60" s="20"/>
      <c r="TDF60" s="311"/>
      <c r="TDG60" s="312"/>
      <c r="TDH60" s="312"/>
      <c r="TDI60" s="313"/>
      <c r="TDJ60" s="312"/>
      <c r="TDK60" s="313"/>
      <c r="TDL60" s="313"/>
      <c r="TDM60" s="313"/>
      <c r="TDN60" s="19"/>
      <c r="TDO60" s="20"/>
      <c r="TDP60" s="20"/>
      <c r="TDQ60" s="20"/>
      <c r="TDR60" s="20"/>
      <c r="TDS60" s="20"/>
      <c r="TDT60" s="20"/>
      <c r="TDU60" s="20"/>
      <c r="TDV60" s="311"/>
      <c r="TDW60" s="312"/>
      <c r="TDX60" s="312"/>
      <c r="TDY60" s="313"/>
      <c r="TDZ60" s="312"/>
      <c r="TEA60" s="313"/>
      <c r="TEB60" s="313"/>
      <c r="TEC60" s="313"/>
      <c r="TED60" s="19"/>
      <c r="TEE60" s="20"/>
      <c r="TEF60" s="20"/>
      <c r="TEG60" s="20"/>
      <c r="TEH60" s="20"/>
      <c r="TEI60" s="20"/>
      <c r="TEJ60" s="20"/>
      <c r="TEK60" s="20"/>
      <c r="TEL60" s="311"/>
      <c r="TEM60" s="312"/>
      <c r="TEN60" s="312"/>
      <c r="TEO60" s="313"/>
      <c r="TEP60" s="312"/>
      <c r="TEQ60" s="313"/>
      <c r="TER60" s="313"/>
      <c r="TES60" s="313"/>
      <c r="TET60" s="19"/>
      <c r="TEU60" s="20"/>
      <c r="TEV60" s="20"/>
      <c r="TEW60" s="20"/>
      <c r="TEX60" s="20"/>
      <c r="TEY60" s="20"/>
      <c r="TEZ60" s="20"/>
      <c r="TFA60" s="20"/>
      <c r="TFB60" s="311"/>
      <c r="TFC60" s="312"/>
      <c r="TFD60" s="312"/>
      <c r="TFE60" s="313"/>
      <c r="TFF60" s="312"/>
      <c r="TFG60" s="313"/>
      <c r="TFH60" s="313"/>
      <c r="TFI60" s="313"/>
      <c r="TFJ60" s="19"/>
      <c r="TFK60" s="20"/>
      <c r="TFL60" s="20"/>
      <c r="TFM60" s="20"/>
      <c r="TFN60" s="20"/>
      <c r="TFO60" s="20"/>
      <c r="TFP60" s="20"/>
      <c r="TFQ60" s="20"/>
      <c r="TFR60" s="311"/>
      <c r="TFS60" s="312"/>
      <c r="TFT60" s="312"/>
      <c r="TFU60" s="313"/>
      <c r="TFV60" s="312"/>
      <c r="TFW60" s="313"/>
      <c r="TFX60" s="313"/>
      <c r="TFY60" s="313"/>
      <c r="TFZ60" s="19"/>
      <c r="TGA60" s="20"/>
      <c r="TGB60" s="20"/>
      <c r="TGC60" s="20"/>
      <c r="TGD60" s="20"/>
      <c r="TGE60" s="20"/>
      <c r="TGF60" s="20"/>
      <c r="TGG60" s="20"/>
      <c r="TGH60" s="311"/>
      <c r="TGI60" s="312"/>
      <c r="TGJ60" s="312"/>
      <c r="TGK60" s="313"/>
      <c r="TGL60" s="312"/>
      <c r="TGM60" s="313"/>
      <c r="TGN60" s="313"/>
      <c r="TGO60" s="313"/>
      <c r="TGP60" s="19"/>
      <c r="TGQ60" s="20"/>
      <c r="TGR60" s="20"/>
      <c r="TGS60" s="20"/>
      <c r="TGT60" s="20"/>
      <c r="TGU60" s="20"/>
      <c r="TGV60" s="20"/>
      <c r="TGW60" s="20"/>
      <c r="TGX60" s="311"/>
      <c r="TGY60" s="312"/>
      <c r="TGZ60" s="312"/>
      <c r="THA60" s="313"/>
      <c r="THB60" s="312"/>
      <c r="THC60" s="313"/>
      <c r="THD60" s="313"/>
      <c r="THE60" s="313"/>
      <c r="THF60" s="19"/>
      <c r="THG60" s="20"/>
      <c r="THH60" s="20"/>
      <c r="THI60" s="20"/>
      <c r="THJ60" s="20"/>
      <c r="THK60" s="20"/>
      <c r="THL60" s="20"/>
      <c r="THM60" s="20"/>
      <c r="THN60" s="311"/>
      <c r="THO60" s="312"/>
      <c r="THP60" s="312"/>
      <c r="THQ60" s="313"/>
      <c r="THR60" s="312"/>
      <c r="THS60" s="313"/>
      <c r="THT60" s="313"/>
      <c r="THU60" s="313"/>
      <c r="THV60" s="19"/>
      <c r="THW60" s="20"/>
      <c r="THX60" s="20"/>
      <c r="THY60" s="20"/>
      <c r="THZ60" s="20"/>
      <c r="TIA60" s="20"/>
      <c r="TIB60" s="20"/>
      <c r="TIC60" s="20"/>
      <c r="TID60" s="311"/>
      <c r="TIE60" s="312"/>
      <c r="TIF60" s="312"/>
      <c r="TIG60" s="313"/>
      <c r="TIH60" s="312"/>
      <c r="TII60" s="313"/>
      <c r="TIJ60" s="313"/>
      <c r="TIK60" s="313"/>
      <c r="TIL60" s="19"/>
      <c r="TIM60" s="20"/>
      <c r="TIN60" s="20"/>
      <c r="TIO60" s="20"/>
      <c r="TIP60" s="20"/>
      <c r="TIQ60" s="20"/>
      <c r="TIR60" s="20"/>
      <c r="TIS60" s="20"/>
      <c r="TIT60" s="311"/>
      <c r="TIU60" s="312"/>
      <c r="TIV60" s="312"/>
      <c r="TIW60" s="313"/>
      <c r="TIX60" s="312"/>
      <c r="TIY60" s="313"/>
      <c r="TIZ60" s="313"/>
      <c r="TJA60" s="313"/>
      <c r="TJB60" s="19"/>
      <c r="TJC60" s="20"/>
      <c r="TJD60" s="20"/>
      <c r="TJE60" s="20"/>
      <c r="TJF60" s="20"/>
      <c r="TJG60" s="20"/>
      <c r="TJH60" s="20"/>
      <c r="TJI60" s="20"/>
      <c r="TJJ60" s="311"/>
      <c r="TJK60" s="312"/>
      <c r="TJL60" s="312"/>
      <c r="TJM60" s="313"/>
      <c r="TJN60" s="312"/>
      <c r="TJO60" s="313"/>
      <c r="TJP60" s="313"/>
      <c r="TJQ60" s="313"/>
      <c r="TJR60" s="19"/>
      <c r="TJS60" s="20"/>
      <c r="TJT60" s="20"/>
      <c r="TJU60" s="20"/>
      <c r="TJV60" s="20"/>
      <c r="TJW60" s="20"/>
      <c r="TJX60" s="20"/>
      <c r="TJY60" s="20"/>
      <c r="TJZ60" s="311"/>
      <c r="TKA60" s="312"/>
      <c r="TKB60" s="312"/>
      <c r="TKC60" s="313"/>
      <c r="TKD60" s="312"/>
      <c r="TKE60" s="313"/>
      <c r="TKF60" s="313"/>
      <c r="TKG60" s="313"/>
      <c r="TKH60" s="19"/>
      <c r="TKI60" s="20"/>
      <c r="TKJ60" s="20"/>
      <c r="TKK60" s="20"/>
      <c r="TKL60" s="20"/>
      <c r="TKM60" s="20"/>
      <c r="TKN60" s="20"/>
      <c r="TKO60" s="20"/>
      <c r="TKP60" s="311"/>
      <c r="TKQ60" s="312"/>
      <c r="TKR60" s="312"/>
      <c r="TKS60" s="313"/>
      <c r="TKT60" s="312"/>
      <c r="TKU60" s="313"/>
      <c r="TKV60" s="313"/>
      <c r="TKW60" s="313"/>
      <c r="TKX60" s="19"/>
      <c r="TKY60" s="20"/>
      <c r="TKZ60" s="20"/>
      <c r="TLA60" s="20"/>
      <c r="TLB60" s="20"/>
      <c r="TLC60" s="20"/>
      <c r="TLD60" s="20"/>
      <c r="TLE60" s="20"/>
      <c r="TLF60" s="311"/>
      <c r="TLG60" s="312"/>
      <c r="TLH60" s="312"/>
      <c r="TLI60" s="313"/>
      <c r="TLJ60" s="312"/>
      <c r="TLK60" s="313"/>
      <c r="TLL60" s="313"/>
      <c r="TLM60" s="313"/>
      <c r="TLN60" s="19"/>
      <c r="TLO60" s="20"/>
      <c r="TLP60" s="20"/>
      <c r="TLQ60" s="20"/>
      <c r="TLR60" s="20"/>
      <c r="TLS60" s="20"/>
      <c r="TLT60" s="20"/>
      <c r="TLU60" s="20"/>
      <c r="TLV60" s="311"/>
      <c r="TLW60" s="312"/>
      <c r="TLX60" s="312"/>
      <c r="TLY60" s="313"/>
      <c r="TLZ60" s="312"/>
      <c r="TMA60" s="313"/>
      <c r="TMB60" s="313"/>
      <c r="TMC60" s="313"/>
      <c r="TMD60" s="19"/>
      <c r="TME60" s="20"/>
      <c r="TMF60" s="20"/>
      <c r="TMG60" s="20"/>
      <c r="TMH60" s="20"/>
      <c r="TMI60" s="20"/>
      <c r="TMJ60" s="20"/>
      <c r="TMK60" s="20"/>
      <c r="TML60" s="311"/>
      <c r="TMM60" s="312"/>
      <c r="TMN60" s="312"/>
      <c r="TMO60" s="313"/>
      <c r="TMP60" s="312"/>
      <c r="TMQ60" s="313"/>
      <c r="TMR60" s="313"/>
      <c r="TMS60" s="313"/>
      <c r="TMT60" s="19"/>
      <c r="TMU60" s="20"/>
      <c r="TMV60" s="20"/>
      <c r="TMW60" s="20"/>
      <c r="TMX60" s="20"/>
      <c r="TMY60" s="20"/>
      <c r="TMZ60" s="20"/>
      <c r="TNA60" s="20"/>
      <c r="TNB60" s="311"/>
      <c r="TNC60" s="312"/>
      <c r="TND60" s="312"/>
      <c r="TNE60" s="313"/>
      <c r="TNF60" s="312"/>
      <c r="TNG60" s="313"/>
      <c r="TNH60" s="313"/>
      <c r="TNI60" s="313"/>
      <c r="TNJ60" s="19"/>
      <c r="TNK60" s="20"/>
      <c r="TNL60" s="20"/>
      <c r="TNM60" s="20"/>
      <c r="TNN60" s="20"/>
      <c r="TNO60" s="20"/>
      <c r="TNP60" s="20"/>
      <c r="TNQ60" s="20"/>
      <c r="TNR60" s="311"/>
      <c r="TNS60" s="312"/>
      <c r="TNT60" s="312"/>
      <c r="TNU60" s="313"/>
      <c r="TNV60" s="312"/>
      <c r="TNW60" s="313"/>
      <c r="TNX60" s="313"/>
      <c r="TNY60" s="313"/>
      <c r="TNZ60" s="19"/>
      <c r="TOA60" s="20"/>
      <c r="TOB60" s="20"/>
      <c r="TOC60" s="20"/>
      <c r="TOD60" s="20"/>
      <c r="TOE60" s="20"/>
      <c r="TOF60" s="20"/>
      <c r="TOG60" s="20"/>
      <c r="TOH60" s="311"/>
      <c r="TOI60" s="312"/>
      <c r="TOJ60" s="312"/>
      <c r="TOK60" s="313"/>
      <c r="TOL60" s="312"/>
      <c r="TOM60" s="313"/>
      <c r="TON60" s="313"/>
      <c r="TOO60" s="313"/>
      <c r="TOP60" s="19"/>
      <c r="TOQ60" s="20"/>
      <c r="TOR60" s="20"/>
      <c r="TOS60" s="20"/>
      <c r="TOT60" s="20"/>
      <c r="TOU60" s="20"/>
      <c r="TOV60" s="20"/>
      <c r="TOW60" s="20"/>
      <c r="TOX60" s="311"/>
      <c r="TOY60" s="312"/>
      <c r="TOZ60" s="312"/>
      <c r="TPA60" s="313"/>
      <c r="TPB60" s="312"/>
      <c r="TPC60" s="313"/>
      <c r="TPD60" s="313"/>
      <c r="TPE60" s="313"/>
      <c r="TPF60" s="19"/>
      <c r="TPG60" s="20"/>
      <c r="TPH60" s="20"/>
      <c r="TPI60" s="20"/>
      <c r="TPJ60" s="20"/>
      <c r="TPK60" s="20"/>
      <c r="TPL60" s="20"/>
      <c r="TPM60" s="20"/>
      <c r="TPN60" s="311"/>
      <c r="TPO60" s="312"/>
      <c r="TPP60" s="312"/>
      <c r="TPQ60" s="313"/>
      <c r="TPR60" s="312"/>
      <c r="TPS60" s="313"/>
      <c r="TPT60" s="313"/>
      <c r="TPU60" s="313"/>
      <c r="TPV60" s="19"/>
      <c r="TPW60" s="20"/>
      <c r="TPX60" s="20"/>
      <c r="TPY60" s="20"/>
      <c r="TPZ60" s="20"/>
      <c r="TQA60" s="20"/>
      <c r="TQB60" s="20"/>
      <c r="TQC60" s="20"/>
      <c r="TQD60" s="311"/>
      <c r="TQE60" s="312"/>
      <c r="TQF60" s="312"/>
      <c r="TQG60" s="313"/>
      <c r="TQH60" s="312"/>
      <c r="TQI60" s="313"/>
      <c r="TQJ60" s="313"/>
      <c r="TQK60" s="313"/>
      <c r="TQL60" s="19"/>
      <c r="TQM60" s="20"/>
      <c r="TQN60" s="20"/>
      <c r="TQO60" s="20"/>
      <c r="TQP60" s="20"/>
      <c r="TQQ60" s="20"/>
      <c r="TQR60" s="20"/>
      <c r="TQS60" s="20"/>
      <c r="TQT60" s="311"/>
      <c r="TQU60" s="312"/>
      <c r="TQV60" s="312"/>
      <c r="TQW60" s="313"/>
      <c r="TQX60" s="312"/>
      <c r="TQY60" s="313"/>
      <c r="TQZ60" s="313"/>
      <c r="TRA60" s="313"/>
      <c r="TRB60" s="19"/>
      <c r="TRC60" s="20"/>
      <c r="TRD60" s="20"/>
      <c r="TRE60" s="20"/>
      <c r="TRF60" s="20"/>
      <c r="TRG60" s="20"/>
      <c r="TRH60" s="20"/>
      <c r="TRI60" s="20"/>
      <c r="TRJ60" s="311"/>
      <c r="TRK60" s="312"/>
      <c r="TRL60" s="312"/>
      <c r="TRM60" s="313"/>
      <c r="TRN60" s="312"/>
      <c r="TRO60" s="313"/>
      <c r="TRP60" s="313"/>
      <c r="TRQ60" s="313"/>
      <c r="TRR60" s="19"/>
      <c r="TRS60" s="20"/>
      <c r="TRT60" s="20"/>
      <c r="TRU60" s="20"/>
      <c r="TRV60" s="20"/>
      <c r="TRW60" s="20"/>
      <c r="TRX60" s="20"/>
      <c r="TRY60" s="20"/>
      <c r="TRZ60" s="311"/>
      <c r="TSA60" s="312"/>
      <c r="TSB60" s="312"/>
      <c r="TSC60" s="313"/>
      <c r="TSD60" s="312"/>
      <c r="TSE60" s="313"/>
      <c r="TSF60" s="313"/>
      <c r="TSG60" s="313"/>
      <c r="TSH60" s="19"/>
      <c r="TSI60" s="20"/>
      <c r="TSJ60" s="20"/>
      <c r="TSK60" s="20"/>
      <c r="TSL60" s="20"/>
      <c r="TSM60" s="20"/>
      <c r="TSN60" s="20"/>
      <c r="TSO60" s="20"/>
      <c r="TSP60" s="311"/>
      <c r="TSQ60" s="312"/>
      <c r="TSR60" s="312"/>
      <c r="TSS60" s="313"/>
      <c r="TST60" s="312"/>
      <c r="TSU60" s="313"/>
      <c r="TSV60" s="313"/>
      <c r="TSW60" s="313"/>
      <c r="TSX60" s="19"/>
      <c r="TSY60" s="20"/>
      <c r="TSZ60" s="20"/>
      <c r="TTA60" s="20"/>
      <c r="TTB60" s="20"/>
      <c r="TTC60" s="20"/>
      <c r="TTD60" s="20"/>
      <c r="TTE60" s="20"/>
      <c r="TTF60" s="311"/>
      <c r="TTG60" s="312"/>
      <c r="TTH60" s="312"/>
      <c r="TTI60" s="313"/>
      <c r="TTJ60" s="312"/>
      <c r="TTK60" s="313"/>
      <c r="TTL60" s="313"/>
      <c r="TTM60" s="313"/>
      <c r="TTN60" s="19"/>
      <c r="TTO60" s="20"/>
      <c r="TTP60" s="20"/>
      <c r="TTQ60" s="20"/>
      <c r="TTR60" s="20"/>
      <c r="TTS60" s="20"/>
      <c r="TTT60" s="20"/>
      <c r="TTU60" s="20"/>
      <c r="TTV60" s="311"/>
      <c r="TTW60" s="312"/>
      <c r="TTX60" s="312"/>
      <c r="TTY60" s="313"/>
      <c r="TTZ60" s="312"/>
      <c r="TUA60" s="313"/>
      <c r="TUB60" s="313"/>
      <c r="TUC60" s="313"/>
      <c r="TUD60" s="19"/>
      <c r="TUE60" s="20"/>
      <c r="TUF60" s="20"/>
      <c r="TUG60" s="20"/>
      <c r="TUH60" s="20"/>
      <c r="TUI60" s="20"/>
      <c r="TUJ60" s="20"/>
      <c r="TUK60" s="20"/>
      <c r="TUL60" s="311"/>
      <c r="TUM60" s="312"/>
      <c r="TUN60" s="312"/>
      <c r="TUO60" s="313"/>
      <c r="TUP60" s="312"/>
      <c r="TUQ60" s="313"/>
      <c r="TUR60" s="313"/>
      <c r="TUS60" s="313"/>
      <c r="TUT60" s="19"/>
      <c r="TUU60" s="20"/>
      <c r="TUV60" s="20"/>
      <c r="TUW60" s="20"/>
      <c r="TUX60" s="20"/>
      <c r="TUY60" s="20"/>
      <c r="TUZ60" s="20"/>
      <c r="TVA60" s="20"/>
      <c r="TVB60" s="311"/>
      <c r="TVC60" s="312"/>
      <c r="TVD60" s="312"/>
      <c r="TVE60" s="313"/>
      <c r="TVF60" s="312"/>
      <c r="TVG60" s="313"/>
      <c r="TVH60" s="313"/>
      <c r="TVI60" s="313"/>
      <c r="TVJ60" s="19"/>
      <c r="TVK60" s="20"/>
      <c r="TVL60" s="20"/>
      <c r="TVM60" s="20"/>
      <c r="TVN60" s="20"/>
      <c r="TVO60" s="20"/>
      <c r="TVP60" s="20"/>
      <c r="TVQ60" s="20"/>
      <c r="TVR60" s="311"/>
      <c r="TVS60" s="312"/>
      <c r="TVT60" s="312"/>
      <c r="TVU60" s="313"/>
      <c r="TVV60" s="312"/>
      <c r="TVW60" s="313"/>
      <c r="TVX60" s="313"/>
      <c r="TVY60" s="313"/>
      <c r="TVZ60" s="19"/>
      <c r="TWA60" s="20"/>
      <c r="TWB60" s="20"/>
      <c r="TWC60" s="20"/>
      <c r="TWD60" s="20"/>
      <c r="TWE60" s="20"/>
      <c r="TWF60" s="20"/>
      <c r="TWG60" s="20"/>
      <c r="TWH60" s="311"/>
      <c r="TWI60" s="312"/>
      <c r="TWJ60" s="312"/>
      <c r="TWK60" s="313"/>
      <c r="TWL60" s="312"/>
      <c r="TWM60" s="313"/>
      <c r="TWN60" s="313"/>
      <c r="TWO60" s="313"/>
      <c r="TWP60" s="19"/>
      <c r="TWQ60" s="20"/>
      <c r="TWR60" s="20"/>
      <c r="TWS60" s="20"/>
      <c r="TWT60" s="20"/>
      <c r="TWU60" s="20"/>
      <c r="TWV60" s="20"/>
      <c r="TWW60" s="20"/>
      <c r="TWX60" s="311"/>
      <c r="TWY60" s="312"/>
      <c r="TWZ60" s="312"/>
      <c r="TXA60" s="313"/>
      <c r="TXB60" s="312"/>
      <c r="TXC60" s="313"/>
      <c r="TXD60" s="313"/>
      <c r="TXE60" s="313"/>
      <c r="TXF60" s="19"/>
      <c r="TXG60" s="20"/>
      <c r="TXH60" s="20"/>
      <c r="TXI60" s="20"/>
      <c r="TXJ60" s="20"/>
      <c r="TXK60" s="20"/>
      <c r="TXL60" s="20"/>
      <c r="TXM60" s="20"/>
      <c r="TXN60" s="311"/>
      <c r="TXO60" s="312"/>
      <c r="TXP60" s="312"/>
      <c r="TXQ60" s="313"/>
      <c r="TXR60" s="312"/>
      <c r="TXS60" s="313"/>
      <c r="TXT60" s="313"/>
      <c r="TXU60" s="313"/>
      <c r="TXV60" s="19"/>
      <c r="TXW60" s="20"/>
      <c r="TXX60" s="20"/>
      <c r="TXY60" s="20"/>
      <c r="TXZ60" s="20"/>
      <c r="TYA60" s="20"/>
      <c r="TYB60" s="20"/>
      <c r="TYC60" s="20"/>
      <c r="TYD60" s="311"/>
      <c r="TYE60" s="312"/>
      <c r="TYF60" s="312"/>
      <c r="TYG60" s="313"/>
      <c r="TYH60" s="312"/>
      <c r="TYI60" s="313"/>
      <c r="TYJ60" s="313"/>
      <c r="TYK60" s="313"/>
      <c r="TYL60" s="19"/>
      <c r="TYM60" s="20"/>
      <c r="TYN60" s="20"/>
      <c r="TYO60" s="20"/>
      <c r="TYP60" s="20"/>
      <c r="TYQ60" s="20"/>
      <c r="TYR60" s="20"/>
      <c r="TYS60" s="20"/>
      <c r="TYT60" s="311"/>
      <c r="TYU60" s="312"/>
      <c r="TYV60" s="312"/>
      <c r="TYW60" s="313"/>
      <c r="TYX60" s="312"/>
      <c r="TYY60" s="313"/>
      <c r="TYZ60" s="313"/>
      <c r="TZA60" s="313"/>
      <c r="TZB60" s="19"/>
      <c r="TZC60" s="20"/>
      <c r="TZD60" s="20"/>
      <c r="TZE60" s="20"/>
      <c r="TZF60" s="20"/>
      <c r="TZG60" s="20"/>
      <c r="TZH60" s="20"/>
      <c r="TZI60" s="20"/>
      <c r="TZJ60" s="311"/>
      <c r="TZK60" s="312"/>
      <c r="TZL60" s="312"/>
      <c r="TZM60" s="313"/>
      <c r="TZN60" s="312"/>
      <c r="TZO60" s="313"/>
      <c r="TZP60" s="313"/>
      <c r="TZQ60" s="313"/>
      <c r="TZR60" s="19"/>
      <c r="TZS60" s="20"/>
      <c r="TZT60" s="20"/>
      <c r="TZU60" s="20"/>
      <c r="TZV60" s="20"/>
      <c r="TZW60" s="20"/>
      <c r="TZX60" s="20"/>
      <c r="TZY60" s="20"/>
      <c r="TZZ60" s="311"/>
      <c r="UAA60" s="312"/>
      <c r="UAB60" s="312"/>
      <c r="UAC60" s="313"/>
      <c r="UAD60" s="312"/>
      <c r="UAE60" s="313"/>
      <c r="UAF60" s="313"/>
      <c r="UAG60" s="313"/>
      <c r="UAH60" s="19"/>
      <c r="UAI60" s="20"/>
      <c r="UAJ60" s="20"/>
      <c r="UAK60" s="20"/>
      <c r="UAL60" s="20"/>
      <c r="UAM60" s="20"/>
      <c r="UAN60" s="20"/>
      <c r="UAO60" s="20"/>
      <c r="UAP60" s="311"/>
      <c r="UAQ60" s="312"/>
      <c r="UAR60" s="312"/>
      <c r="UAS60" s="313"/>
      <c r="UAT60" s="312"/>
      <c r="UAU60" s="313"/>
      <c r="UAV60" s="313"/>
      <c r="UAW60" s="313"/>
      <c r="UAX60" s="19"/>
      <c r="UAY60" s="20"/>
      <c r="UAZ60" s="20"/>
      <c r="UBA60" s="20"/>
      <c r="UBB60" s="20"/>
      <c r="UBC60" s="20"/>
      <c r="UBD60" s="20"/>
      <c r="UBE60" s="20"/>
      <c r="UBF60" s="311"/>
      <c r="UBG60" s="312"/>
      <c r="UBH60" s="312"/>
      <c r="UBI60" s="313"/>
      <c r="UBJ60" s="312"/>
      <c r="UBK60" s="313"/>
      <c r="UBL60" s="313"/>
      <c r="UBM60" s="313"/>
      <c r="UBN60" s="19"/>
      <c r="UBO60" s="20"/>
      <c r="UBP60" s="20"/>
      <c r="UBQ60" s="20"/>
      <c r="UBR60" s="20"/>
      <c r="UBS60" s="20"/>
      <c r="UBT60" s="20"/>
      <c r="UBU60" s="20"/>
      <c r="UBV60" s="311"/>
      <c r="UBW60" s="312"/>
      <c r="UBX60" s="312"/>
      <c r="UBY60" s="313"/>
      <c r="UBZ60" s="312"/>
      <c r="UCA60" s="313"/>
      <c r="UCB60" s="313"/>
      <c r="UCC60" s="313"/>
      <c r="UCD60" s="19"/>
      <c r="UCE60" s="20"/>
      <c r="UCF60" s="20"/>
      <c r="UCG60" s="20"/>
      <c r="UCH60" s="20"/>
      <c r="UCI60" s="20"/>
      <c r="UCJ60" s="20"/>
      <c r="UCK60" s="20"/>
      <c r="UCL60" s="311"/>
      <c r="UCM60" s="312"/>
      <c r="UCN60" s="312"/>
      <c r="UCO60" s="313"/>
      <c r="UCP60" s="312"/>
      <c r="UCQ60" s="313"/>
      <c r="UCR60" s="313"/>
      <c r="UCS60" s="313"/>
      <c r="UCT60" s="19"/>
      <c r="UCU60" s="20"/>
      <c r="UCV60" s="20"/>
      <c r="UCW60" s="20"/>
      <c r="UCX60" s="20"/>
      <c r="UCY60" s="20"/>
      <c r="UCZ60" s="20"/>
      <c r="UDA60" s="20"/>
      <c r="UDB60" s="311"/>
      <c r="UDC60" s="312"/>
      <c r="UDD60" s="312"/>
      <c r="UDE60" s="313"/>
      <c r="UDF60" s="312"/>
      <c r="UDG60" s="313"/>
      <c r="UDH60" s="313"/>
      <c r="UDI60" s="313"/>
      <c r="UDJ60" s="19"/>
      <c r="UDK60" s="20"/>
      <c r="UDL60" s="20"/>
      <c r="UDM60" s="20"/>
      <c r="UDN60" s="20"/>
      <c r="UDO60" s="20"/>
      <c r="UDP60" s="20"/>
      <c r="UDQ60" s="20"/>
      <c r="UDR60" s="311"/>
      <c r="UDS60" s="312"/>
      <c r="UDT60" s="312"/>
      <c r="UDU60" s="313"/>
      <c r="UDV60" s="312"/>
      <c r="UDW60" s="313"/>
      <c r="UDX60" s="313"/>
      <c r="UDY60" s="313"/>
      <c r="UDZ60" s="19"/>
      <c r="UEA60" s="20"/>
      <c r="UEB60" s="20"/>
      <c r="UEC60" s="20"/>
      <c r="UED60" s="20"/>
      <c r="UEE60" s="20"/>
      <c r="UEF60" s="20"/>
      <c r="UEG60" s="20"/>
      <c r="UEH60" s="311"/>
      <c r="UEI60" s="312"/>
      <c r="UEJ60" s="312"/>
      <c r="UEK60" s="313"/>
      <c r="UEL60" s="312"/>
      <c r="UEM60" s="313"/>
      <c r="UEN60" s="313"/>
      <c r="UEO60" s="313"/>
      <c r="UEP60" s="19"/>
      <c r="UEQ60" s="20"/>
      <c r="UER60" s="20"/>
      <c r="UES60" s="20"/>
      <c r="UET60" s="20"/>
      <c r="UEU60" s="20"/>
      <c r="UEV60" s="20"/>
      <c r="UEW60" s="20"/>
      <c r="UEX60" s="311"/>
      <c r="UEY60" s="312"/>
      <c r="UEZ60" s="312"/>
      <c r="UFA60" s="313"/>
      <c r="UFB60" s="312"/>
      <c r="UFC60" s="313"/>
      <c r="UFD60" s="313"/>
      <c r="UFE60" s="313"/>
      <c r="UFF60" s="19"/>
      <c r="UFG60" s="20"/>
      <c r="UFH60" s="20"/>
      <c r="UFI60" s="20"/>
      <c r="UFJ60" s="20"/>
      <c r="UFK60" s="20"/>
      <c r="UFL60" s="20"/>
      <c r="UFM60" s="20"/>
      <c r="UFN60" s="311"/>
      <c r="UFO60" s="312"/>
      <c r="UFP60" s="312"/>
      <c r="UFQ60" s="313"/>
      <c r="UFR60" s="312"/>
      <c r="UFS60" s="313"/>
      <c r="UFT60" s="313"/>
      <c r="UFU60" s="313"/>
      <c r="UFV60" s="19"/>
      <c r="UFW60" s="20"/>
      <c r="UFX60" s="20"/>
      <c r="UFY60" s="20"/>
      <c r="UFZ60" s="20"/>
      <c r="UGA60" s="20"/>
      <c r="UGB60" s="20"/>
      <c r="UGC60" s="20"/>
      <c r="UGD60" s="311"/>
      <c r="UGE60" s="312"/>
      <c r="UGF60" s="312"/>
      <c r="UGG60" s="313"/>
      <c r="UGH60" s="312"/>
      <c r="UGI60" s="313"/>
      <c r="UGJ60" s="313"/>
      <c r="UGK60" s="313"/>
      <c r="UGL60" s="19"/>
      <c r="UGM60" s="20"/>
      <c r="UGN60" s="20"/>
      <c r="UGO60" s="20"/>
      <c r="UGP60" s="20"/>
      <c r="UGQ60" s="20"/>
      <c r="UGR60" s="20"/>
      <c r="UGS60" s="20"/>
      <c r="UGT60" s="311"/>
      <c r="UGU60" s="312"/>
      <c r="UGV60" s="312"/>
      <c r="UGW60" s="313"/>
      <c r="UGX60" s="312"/>
      <c r="UGY60" s="313"/>
      <c r="UGZ60" s="313"/>
      <c r="UHA60" s="313"/>
      <c r="UHB60" s="19"/>
      <c r="UHC60" s="20"/>
      <c r="UHD60" s="20"/>
      <c r="UHE60" s="20"/>
      <c r="UHF60" s="20"/>
      <c r="UHG60" s="20"/>
      <c r="UHH60" s="20"/>
      <c r="UHI60" s="20"/>
      <c r="UHJ60" s="311"/>
      <c r="UHK60" s="312"/>
      <c r="UHL60" s="312"/>
      <c r="UHM60" s="313"/>
      <c r="UHN60" s="312"/>
      <c r="UHO60" s="313"/>
      <c r="UHP60" s="313"/>
      <c r="UHQ60" s="313"/>
      <c r="UHR60" s="19"/>
      <c r="UHS60" s="20"/>
      <c r="UHT60" s="20"/>
      <c r="UHU60" s="20"/>
      <c r="UHV60" s="20"/>
      <c r="UHW60" s="20"/>
      <c r="UHX60" s="20"/>
      <c r="UHY60" s="20"/>
      <c r="UHZ60" s="311"/>
      <c r="UIA60" s="312"/>
      <c r="UIB60" s="312"/>
      <c r="UIC60" s="313"/>
      <c r="UID60" s="312"/>
      <c r="UIE60" s="313"/>
      <c r="UIF60" s="313"/>
      <c r="UIG60" s="313"/>
      <c r="UIH60" s="19"/>
      <c r="UII60" s="20"/>
      <c r="UIJ60" s="20"/>
      <c r="UIK60" s="20"/>
      <c r="UIL60" s="20"/>
      <c r="UIM60" s="20"/>
      <c r="UIN60" s="20"/>
      <c r="UIO60" s="20"/>
      <c r="UIP60" s="311"/>
      <c r="UIQ60" s="312"/>
      <c r="UIR60" s="312"/>
      <c r="UIS60" s="313"/>
      <c r="UIT60" s="312"/>
      <c r="UIU60" s="313"/>
      <c r="UIV60" s="313"/>
      <c r="UIW60" s="313"/>
      <c r="UIX60" s="19"/>
      <c r="UIY60" s="20"/>
      <c r="UIZ60" s="20"/>
      <c r="UJA60" s="20"/>
      <c r="UJB60" s="20"/>
      <c r="UJC60" s="20"/>
      <c r="UJD60" s="20"/>
      <c r="UJE60" s="20"/>
      <c r="UJF60" s="311"/>
      <c r="UJG60" s="312"/>
      <c r="UJH60" s="312"/>
      <c r="UJI60" s="313"/>
      <c r="UJJ60" s="312"/>
      <c r="UJK60" s="313"/>
      <c r="UJL60" s="313"/>
      <c r="UJM60" s="313"/>
      <c r="UJN60" s="19"/>
      <c r="UJO60" s="20"/>
      <c r="UJP60" s="20"/>
      <c r="UJQ60" s="20"/>
      <c r="UJR60" s="20"/>
      <c r="UJS60" s="20"/>
      <c r="UJT60" s="20"/>
      <c r="UJU60" s="20"/>
      <c r="UJV60" s="311"/>
      <c r="UJW60" s="312"/>
      <c r="UJX60" s="312"/>
      <c r="UJY60" s="313"/>
      <c r="UJZ60" s="312"/>
      <c r="UKA60" s="313"/>
      <c r="UKB60" s="313"/>
      <c r="UKC60" s="313"/>
      <c r="UKD60" s="19"/>
      <c r="UKE60" s="20"/>
      <c r="UKF60" s="20"/>
      <c r="UKG60" s="20"/>
      <c r="UKH60" s="20"/>
      <c r="UKI60" s="20"/>
      <c r="UKJ60" s="20"/>
      <c r="UKK60" s="20"/>
      <c r="UKL60" s="311"/>
      <c r="UKM60" s="312"/>
      <c r="UKN60" s="312"/>
      <c r="UKO60" s="313"/>
      <c r="UKP60" s="312"/>
      <c r="UKQ60" s="313"/>
      <c r="UKR60" s="313"/>
      <c r="UKS60" s="313"/>
      <c r="UKT60" s="19"/>
      <c r="UKU60" s="20"/>
      <c r="UKV60" s="20"/>
      <c r="UKW60" s="20"/>
      <c r="UKX60" s="20"/>
      <c r="UKY60" s="20"/>
      <c r="UKZ60" s="20"/>
      <c r="ULA60" s="20"/>
      <c r="ULB60" s="311"/>
      <c r="ULC60" s="312"/>
      <c r="ULD60" s="312"/>
      <c r="ULE60" s="313"/>
      <c r="ULF60" s="312"/>
      <c r="ULG60" s="313"/>
      <c r="ULH60" s="313"/>
      <c r="ULI60" s="313"/>
      <c r="ULJ60" s="19"/>
      <c r="ULK60" s="20"/>
      <c r="ULL60" s="20"/>
      <c r="ULM60" s="20"/>
      <c r="ULN60" s="20"/>
      <c r="ULO60" s="20"/>
      <c r="ULP60" s="20"/>
      <c r="ULQ60" s="20"/>
      <c r="ULR60" s="311"/>
      <c r="ULS60" s="312"/>
      <c r="ULT60" s="312"/>
      <c r="ULU60" s="313"/>
      <c r="ULV60" s="312"/>
      <c r="ULW60" s="313"/>
      <c r="ULX60" s="313"/>
      <c r="ULY60" s="313"/>
      <c r="ULZ60" s="19"/>
      <c r="UMA60" s="20"/>
      <c r="UMB60" s="20"/>
      <c r="UMC60" s="20"/>
      <c r="UMD60" s="20"/>
      <c r="UME60" s="20"/>
      <c r="UMF60" s="20"/>
      <c r="UMG60" s="20"/>
      <c r="UMH60" s="311"/>
      <c r="UMI60" s="312"/>
      <c r="UMJ60" s="312"/>
      <c r="UMK60" s="313"/>
      <c r="UML60" s="312"/>
      <c r="UMM60" s="313"/>
      <c r="UMN60" s="313"/>
      <c r="UMO60" s="313"/>
      <c r="UMP60" s="19"/>
      <c r="UMQ60" s="20"/>
      <c r="UMR60" s="20"/>
      <c r="UMS60" s="20"/>
      <c r="UMT60" s="20"/>
      <c r="UMU60" s="20"/>
      <c r="UMV60" s="20"/>
      <c r="UMW60" s="20"/>
      <c r="UMX60" s="311"/>
      <c r="UMY60" s="312"/>
      <c r="UMZ60" s="312"/>
      <c r="UNA60" s="313"/>
      <c r="UNB60" s="312"/>
      <c r="UNC60" s="313"/>
      <c r="UND60" s="313"/>
      <c r="UNE60" s="313"/>
      <c r="UNF60" s="19"/>
      <c r="UNG60" s="20"/>
      <c r="UNH60" s="20"/>
      <c r="UNI60" s="20"/>
      <c r="UNJ60" s="20"/>
      <c r="UNK60" s="20"/>
      <c r="UNL60" s="20"/>
      <c r="UNM60" s="20"/>
      <c r="UNN60" s="311"/>
      <c r="UNO60" s="312"/>
      <c r="UNP60" s="312"/>
      <c r="UNQ60" s="313"/>
      <c r="UNR60" s="312"/>
      <c r="UNS60" s="313"/>
      <c r="UNT60" s="313"/>
      <c r="UNU60" s="313"/>
      <c r="UNV60" s="19"/>
      <c r="UNW60" s="20"/>
      <c r="UNX60" s="20"/>
      <c r="UNY60" s="20"/>
      <c r="UNZ60" s="20"/>
      <c r="UOA60" s="20"/>
      <c r="UOB60" s="20"/>
      <c r="UOC60" s="20"/>
      <c r="UOD60" s="311"/>
      <c r="UOE60" s="312"/>
      <c r="UOF60" s="312"/>
      <c r="UOG60" s="313"/>
      <c r="UOH60" s="312"/>
      <c r="UOI60" s="313"/>
      <c r="UOJ60" s="313"/>
      <c r="UOK60" s="313"/>
      <c r="UOL60" s="19"/>
      <c r="UOM60" s="20"/>
      <c r="UON60" s="20"/>
      <c r="UOO60" s="20"/>
      <c r="UOP60" s="20"/>
      <c r="UOQ60" s="20"/>
      <c r="UOR60" s="20"/>
      <c r="UOS60" s="20"/>
      <c r="UOT60" s="311"/>
      <c r="UOU60" s="312"/>
      <c r="UOV60" s="312"/>
      <c r="UOW60" s="313"/>
      <c r="UOX60" s="312"/>
      <c r="UOY60" s="313"/>
      <c r="UOZ60" s="313"/>
      <c r="UPA60" s="313"/>
      <c r="UPB60" s="19"/>
      <c r="UPC60" s="20"/>
      <c r="UPD60" s="20"/>
      <c r="UPE60" s="20"/>
      <c r="UPF60" s="20"/>
      <c r="UPG60" s="20"/>
      <c r="UPH60" s="20"/>
      <c r="UPI60" s="20"/>
      <c r="UPJ60" s="311"/>
      <c r="UPK60" s="312"/>
      <c r="UPL60" s="312"/>
      <c r="UPM60" s="313"/>
      <c r="UPN60" s="312"/>
      <c r="UPO60" s="313"/>
      <c r="UPP60" s="313"/>
      <c r="UPQ60" s="313"/>
      <c r="UPR60" s="19"/>
      <c r="UPS60" s="20"/>
      <c r="UPT60" s="20"/>
      <c r="UPU60" s="20"/>
      <c r="UPV60" s="20"/>
      <c r="UPW60" s="20"/>
      <c r="UPX60" s="20"/>
      <c r="UPY60" s="20"/>
      <c r="UPZ60" s="311"/>
      <c r="UQA60" s="312"/>
      <c r="UQB60" s="312"/>
      <c r="UQC60" s="313"/>
      <c r="UQD60" s="312"/>
      <c r="UQE60" s="313"/>
      <c r="UQF60" s="313"/>
      <c r="UQG60" s="313"/>
      <c r="UQH60" s="19"/>
      <c r="UQI60" s="20"/>
      <c r="UQJ60" s="20"/>
      <c r="UQK60" s="20"/>
      <c r="UQL60" s="20"/>
      <c r="UQM60" s="20"/>
      <c r="UQN60" s="20"/>
      <c r="UQO60" s="20"/>
      <c r="UQP60" s="311"/>
      <c r="UQQ60" s="312"/>
      <c r="UQR60" s="312"/>
      <c r="UQS60" s="313"/>
      <c r="UQT60" s="312"/>
      <c r="UQU60" s="313"/>
      <c r="UQV60" s="313"/>
      <c r="UQW60" s="313"/>
      <c r="UQX60" s="19"/>
      <c r="UQY60" s="20"/>
      <c r="UQZ60" s="20"/>
      <c r="URA60" s="20"/>
      <c r="URB60" s="20"/>
      <c r="URC60" s="20"/>
      <c r="URD60" s="20"/>
      <c r="URE60" s="20"/>
      <c r="URF60" s="311"/>
      <c r="URG60" s="312"/>
      <c r="URH60" s="312"/>
      <c r="URI60" s="313"/>
      <c r="URJ60" s="312"/>
      <c r="URK60" s="313"/>
      <c r="URL60" s="313"/>
      <c r="URM60" s="313"/>
      <c r="URN60" s="19"/>
      <c r="URO60" s="20"/>
      <c r="URP60" s="20"/>
      <c r="URQ60" s="20"/>
      <c r="URR60" s="20"/>
      <c r="URS60" s="20"/>
      <c r="URT60" s="20"/>
      <c r="URU60" s="20"/>
      <c r="URV60" s="311"/>
      <c r="URW60" s="312"/>
      <c r="URX60" s="312"/>
      <c r="URY60" s="313"/>
      <c r="URZ60" s="312"/>
      <c r="USA60" s="313"/>
      <c r="USB60" s="313"/>
      <c r="USC60" s="313"/>
      <c r="USD60" s="19"/>
      <c r="USE60" s="20"/>
      <c r="USF60" s="20"/>
      <c r="USG60" s="20"/>
      <c r="USH60" s="20"/>
      <c r="USI60" s="20"/>
      <c r="USJ60" s="20"/>
      <c r="USK60" s="20"/>
      <c r="USL60" s="311"/>
      <c r="USM60" s="312"/>
      <c r="USN60" s="312"/>
      <c r="USO60" s="313"/>
      <c r="USP60" s="312"/>
      <c r="USQ60" s="313"/>
      <c r="USR60" s="313"/>
      <c r="USS60" s="313"/>
      <c r="UST60" s="19"/>
      <c r="USU60" s="20"/>
      <c r="USV60" s="20"/>
      <c r="USW60" s="20"/>
      <c r="USX60" s="20"/>
      <c r="USY60" s="20"/>
      <c r="USZ60" s="20"/>
      <c r="UTA60" s="20"/>
      <c r="UTB60" s="311"/>
      <c r="UTC60" s="312"/>
      <c r="UTD60" s="312"/>
      <c r="UTE60" s="313"/>
      <c r="UTF60" s="312"/>
      <c r="UTG60" s="313"/>
      <c r="UTH60" s="313"/>
      <c r="UTI60" s="313"/>
      <c r="UTJ60" s="19"/>
      <c r="UTK60" s="20"/>
      <c r="UTL60" s="20"/>
      <c r="UTM60" s="20"/>
      <c r="UTN60" s="20"/>
      <c r="UTO60" s="20"/>
      <c r="UTP60" s="20"/>
      <c r="UTQ60" s="20"/>
      <c r="UTR60" s="311"/>
      <c r="UTS60" s="312"/>
      <c r="UTT60" s="312"/>
      <c r="UTU60" s="313"/>
      <c r="UTV60" s="312"/>
      <c r="UTW60" s="313"/>
      <c r="UTX60" s="313"/>
      <c r="UTY60" s="313"/>
      <c r="UTZ60" s="19"/>
      <c r="UUA60" s="20"/>
      <c r="UUB60" s="20"/>
      <c r="UUC60" s="20"/>
      <c r="UUD60" s="20"/>
      <c r="UUE60" s="20"/>
      <c r="UUF60" s="20"/>
      <c r="UUG60" s="20"/>
      <c r="UUH60" s="311"/>
      <c r="UUI60" s="312"/>
      <c r="UUJ60" s="312"/>
      <c r="UUK60" s="313"/>
      <c r="UUL60" s="312"/>
      <c r="UUM60" s="313"/>
      <c r="UUN60" s="313"/>
      <c r="UUO60" s="313"/>
      <c r="UUP60" s="19"/>
      <c r="UUQ60" s="20"/>
      <c r="UUR60" s="20"/>
      <c r="UUS60" s="20"/>
      <c r="UUT60" s="20"/>
      <c r="UUU60" s="20"/>
      <c r="UUV60" s="20"/>
      <c r="UUW60" s="20"/>
      <c r="UUX60" s="311"/>
      <c r="UUY60" s="312"/>
      <c r="UUZ60" s="312"/>
      <c r="UVA60" s="313"/>
      <c r="UVB60" s="312"/>
      <c r="UVC60" s="313"/>
      <c r="UVD60" s="313"/>
      <c r="UVE60" s="313"/>
      <c r="UVF60" s="19"/>
      <c r="UVG60" s="20"/>
      <c r="UVH60" s="20"/>
      <c r="UVI60" s="20"/>
      <c r="UVJ60" s="20"/>
      <c r="UVK60" s="20"/>
      <c r="UVL60" s="20"/>
      <c r="UVM60" s="20"/>
      <c r="UVN60" s="311"/>
      <c r="UVO60" s="312"/>
      <c r="UVP60" s="312"/>
      <c r="UVQ60" s="313"/>
      <c r="UVR60" s="312"/>
      <c r="UVS60" s="313"/>
      <c r="UVT60" s="313"/>
      <c r="UVU60" s="313"/>
      <c r="UVV60" s="19"/>
      <c r="UVW60" s="20"/>
      <c r="UVX60" s="20"/>
      <c r="UVY60" s="20"/>
      <c r="UVZ60" s="20"/>
      <c r="UWA60" s="20"/>
      <c r="UWB60" s="20"/>
      <c r="UWC60" s="20"/>
      <c r="UWD60" s="311"/>
      <c r="UWE60" s="312"/>
      <c r="UWF60" s="312"/>
      <c r="UWG60" s="313"/>
      <c r="UWH60" s="312"/>
      <c r="UWI60" s="313"/>
      <c r="UWJ60" s="313"/>
      <c r="UWK60" s="313"/>
      <c r="UWL60" s="19"/>
      <c r="UWM60" s="20"/>
      <c r="UWN60" s="20"/>
      <c r="UWO60" s="20"/>
      <c r="UWP60" s="20"/>
      <c r="UWQ60" s="20"/>
      <c r="UWR60" s="20"/>
      <c r="UWS60" s="20"/>
      <c r="UWT60" s="311"/>
      <c r="UWU60" s="312"/>
      <c r="UWV60" s="312"/>
      <c r="UWW60" s="313"/>
      <c r="UWX60" s="312"/>
      <c r="UWY60" s="313"/>
      <c r="UWZ60" s="313"/>
      <c r="UXA60" s="313"/>
      <c r="UXB60" s="19"/>
      <c r="UXC60" s="20"/>
      <c r="UXD60" s="20"/>
      <c r="UXE60" s="20"/>
      <c r="UXF60" s="20"/>
      <c r="UXG60" s="20"/>
      <c r="UXH60" s="20"/>
      <c r="UXI60" s="20"/>
      <c r="UXJ60" s="311"/>
      <c r="UXK60" s="312"/>
      <c r="UXL60" s="312"/>
      <c r="UXM60" s="313"/>
      <c r="UXN60" s="312"/>
      <c r="UXO60" s="313"/>
      <c r="UXP60" s="313"/>
      <c r="UXQ60" s="313"/>
      <c r="UXR60" s="19"/>
      <c r="UXS60" s="20"/>
      <c r="UXT60" s="20"/>
      <c r="UXU60" s="20"/>
      <c r="UXV60" s="20"/>
      <c r="UXW60" s="20"/>
      <c r="UXX60" s="20"/>
      <c r="UXY60" s="20"/>
      <c r="UXZ60" s="311"/>
      <c r="UYA60" s="312"/>
      <c r="UYB60" s="312"/>
      <c r="UYC60" s="313"/>
      <c r="UYD60" s="312"/>
      <c r="UYE60" s="313"/>
      <c r="UYF60" s="313"/>
      <c r="UYG60" s="313"/>
      <c r="UYH60" s="19"/>
      <c r="UYI60" s="20"/>
      <c r="UYJ60" s="20"/>
      <c r="UYK60" s="20"/>
      <c r="UYL60" s="20"/>
      <c r="UYM60" s="20"/>
      <c r="UYN60" s="20"/>
      <c r="UYO60" s="20"/>
      <c r="UYP60" s="311"/>
      <c r="UYQ60" s="312"/>
      <c r="UYR60" s="312"/>
      <c r="UYS60" s="313"/>
      <c r="UYT60" s="312"/>
      <c r="UYU60" s="313"/>
      <c r="UYV60" s="313"/>
      <c r="UYW60" s="313"/>
      <c r="UYX60" s="19"/>
      <c r="UYY60" s="20"/>
      <c r="UYZ60" s="20"/>
      <c r="UZA60" s="20"/>
      <c r="UZB60" s="20"/>
      <c r="UZC60" s="20"/>
      <c r="UZD60" s="20"/>
      <c r="UZE60" s="20"/>
      <c r="UZF60" s="311"/>
      <c r="UZG60" s="312"/>
      <c r="UZH60" s="312"/>
      <c r="UZI60" s="313"/>
      <c r="UZJ60" s="312"/>
      <c r="UZK60" s="313"/>
      <c r="UZL60" s="313"/>
      <c r="UZM60" s="313"/>
      <c r="UZN60" s="19"/>
      <c r="UZO60" s="20"/>
      <c r="UZP60" s="20"/>
      <c r="UZQ60" s="20"/>
      <c r="UZR60" s="20"/>
      <c r="UZS60" s="20"/>
      <c r="UZT60" s="20"/>
      <c r="UZU60" s="20"/>
      <c r="UZV60" s="311"/>
      <c r="UZW60" s="312"/>
      <c r="UZX60" s="312"/>
      <c r="UZY60" s="313"/>
      <c r="UZZ60" s="312"/>
      <c r="VAA60" s="313"/>
      <c r="VAB60" s="313"/>
      <c r="VAC60" s="313"/>
      <c r="VAD60" s="19"/>
      <c r="VAE60" s="20"/>
      <c r="VAF60" s="20"/>
      <c r="VAG60" s="20"/>
      <c r="VAH60" s="20"/>
      <c r="VAI60" s="20"/>
      <c r="VAJ60" s="20"/>
      <c r="VAK60" s="20"/>
      <c r="VAL60" s="311"/>
      <c r="VAM60" s="312"/>
      <c r="VAN60" s="312"/>
      <c r="VAO60" s="313"/>
      <c r="VAP60" s="312"/>
      <c r="VAQ60" s="313"/>
      <c r="VAR60" s="313"/>
      <c r="VAS60" s="313"/>
      <c r="VAT60" s="19"/>
      <c r="VAU60" s="20"/>
      <c r="VAV60" s="20"/>
      <c r="VAW60" s="20"/>
      <c r="VAX60" s="20"/>
      <c r="VAY60" s="20"/>
      <c r="VAZ60" s="20"/>
      <c r="VBA60" s="20"/>
      <c r="VBB60" s="311"/>
      <c r="VBC60" s="312"/>
      <c r="VBD60" s="312"/>
      <c r="VBE60" s="313"/>
      <c r="VBF60" s="312"/>
      <c r="VBG60" s="313"/>
      <c r="VBH60" s="313"/>
      <c r="VBI60" s="313"/>
      <c r="VBJ60" s="19"/>
      <c r="VBK60" s="20"/>
      <c r="VBL60" s="20"/>
      <c r="VBM60" s="20"/>
      <c r="VBN60" s="20"/>
      <c r="VBO60" s="20"/>
      <c r="VBP60" s="20"/>
      <c r="VBQ60" s="20"/>
      <c r="VBR60" s="311"/>
      <c r="VBS60" s="312"/>
      <c r="VBT60" s="312"/>
      <c r="VBU60" s="313"/>
      <c r="VBV60" s="312"/>
      <c r="VBW60" s="313"/>
      <c r="VBX60" s="313"/>
      <c r="VBY60" s="313"/>
      <c r="VBZ60" s="19"/>
      <c r="VCA60" s="20"/>
      <c r="VCB60" s="20"/>
      <c r="VCC60" s="20"/>
      <c r="VCD60" s="20"/>
      <c r="VCE60" s="20"/>
      <c r="VCF60" s="20"/>
      <c r="VCG60" s="20"/>
      <c r="VCH60" s="311"/>
      <c r="VCI60" s="312"/>
      <c r="VCJ60" s="312"/>
      <c r="VCK60" s="313"/>
      <c r="VCL60" s="312"/>
      <c r="VCM60" s="313"/>
      <c r="VCN60" s="313"/>
      <c r="VCO60" s="313"/>
      <c r="VCP60" s="19"/>
      <c r="VCQ60" s="20"/>
      <c r="VCR60" s="20"/>
      <c r="VCS60" s="20"/>
      <c r="VCT60" s="20"/>
      <c r="VCU60" s="20"/>
      <c r="VCV60" s="20"/>
      <c r="VCW60" s="20"/>
      <c r="VCX60" s="311"/>
      <c r="VCY60" s="312"/>
      <c r="VCZ60" s="312"/>
      <c r="VDA60" s="313"/>
      <c r="VDB60" s="312"/>
      <c r="VDC60" s="313"/>
      <c r="VDD60" s="313"/>
      <c r="VDE60" s="313"/>
      <c r="VDF60" s="19"/>
      <c r="VDG60" s="20"/>
      <c r="VDH60" s="20"/>
      <c r="VDI60" s="20"/>
      <c r="VDJ60" s="20"/>
      <c r="VDK60" s="20"/>
      <c r="VDL60" s="20"/>
      <c r="VDM60" s="20"/>
      <c r="VDN60" s="311"/>
      <c r="VDO60" s="312"/>
      <c r="VDP60" s="312"/>
      <c r="VDQ60" s="313"/>
      <c r="VDR60" s="312"/>
      <c r="VDS60" s="313"/>
      <c r="VDT60" s="313"/>
      <c r="VDU60" s="313"/>
      <c r="VDV60" s="19"/>
      <c r="VDW60" s="20"/>
      <c r="VDX60" s="20"/>
      <c r="VDY60" s="20"/>
      <c r="VDZ60" s="20"/>
      <c r="VEA60" s="20"/>
      <c r="VEB60" s="20"/>
      <c r="VEC60" s="20"/>
      <c r="VED60" s="311"/>
      <c r="VEE60" s="312"/>
      <c r="VEF60" s="312"/>
      <c r="VEG60" s="313"/>
      <c r="VEH60" s="312"/>
      <c r="VEI60" s="313"/>
      <c r="VEJ60" s="313"/>
      <c r="VEK60" s="313"/>
      <c r="VEL60" s="19"/>
      <c r="VEM60" s="20"/>
      <c r="VEN60" s="20"/>
      <c r="VEO60" s="20"/>
      <c r="VEP60" s="20"/>
      <c r="VEQ60" s="20"/>
      <c r="VER60" s="20"/>
      <c r="VES60" s="20"/>
      <c r="VET60" s="311"/>
      <c r="VEU60" s="312"/>
      <c r="VEV60" s="312"/>
      <c r="VEW60" s="313"/>
      <c r="VEX60" s="312"/>
      <c r="VEY60" s="313"/>
      <c r="VEZ60" s="313"/>
      <c r="VFA60" s="313"/>
      <c r="VFB60" s="19"/>
      <c r="VFC60" s="20"/>
      <c r="VFD60" s="20"/>
      <c r="VFE60" s="20"/>
      <c r="VFF60" s="20"/>
      <c r="VFG60" s="20"/>
      <c r="VFH60" s="20"/>
      <c r="VFI60" s="20"/>
      <c r="VFJ60" s="311"/>
      <c r="VFK60" s="312"/>
      <c r="VFL60" s="312"/>
      <c r="VFM60" s="313"/>
      <c r="VFN60" s="312"/>
      <c r="VFO60" s="313"/>
      <c r="VFP60" s="313"/>
      <c r="VFQ60" s="313"/>
      <c r="VFR60" s="19"/>
      <c r="VFS60" s="20"/>
      <c r="VFT60" s="20"/>
      <c r="VFU60" s="20"/>
      <c r="VFV60" s="20"/>
      <c r="VFW60" s="20"/>
      <c r="VFX60" s="20"/>
      <c r="VFY60" s="20"/>
      <c r="VFZ60" s="311"/>
      <c r="VGA60" s="312"/>
      <c r="VGB60" s="312"/>
      <c r="VGC60" s="313"/>
      <c r="VGD60" s="312"/>
      <c r="VGE60" s="313"/>
      <c r="VGF60" s="313"/>
      <c r="VGG60" s="313"/>
      <c r="VGH60" s="19"/>
      <c r="VGI60" s="20"/>
      <c r="VGJ60" s="20"/>
      <c r="VGK60" s="20"/>
      <c r="VGL60" s="20"/>
      <c r="VGM60" s="20"/>
      <c r="VGN60" s="20"/>
      <c r="VGO60" s="20"/>
      <c r="VGP60" s="311"/>
      <c r="VGQ60" s="312"/>
      <c r="VGR60" s="312"/>
      <c r="VGS60" s="313"/>
      <c r="VGT60" s="312"/>
      <c r="VGU60" s="313"/>
      <c r="VGV60" s="313"/>
      <c r="VGW60" s="313"/>
      <c r="VGX60" s="19"/>
      <c r="VGY60" s="20"/>
      <c r="VGZ60" s="20"/>
      <c r="VHA60" s="20"/>
      <c r="VHB60" s="20"/>
      <c r="VHC60" s="20"/>
      <c r="VHD60" s="20"/>
      <c r="VHE60" s="20"/>
      <c r="VHF60" s="311"/>
      <c r="VHG60" s="312"/>
      <c r="VHH60" s="312"/>
      <c r="VHI60" s="313"/>
      <c r="VHJ60" s="312"/>
      <c r="VHK60" s="313"/>
      <c r="VHL60" s="313"/>
      <c r="VHM60" s="313"/>
      <c r="VHN60" s="19"/>
      <c r="VHO60" s="20"/>
      <c r="VHP60" s="20"/>
      <c r="VHQ60" s="20"/>
      <c r="VHR60" s="20"/>
      <c r="VHS60" s="20"/>
      <c r="VHT60" s="20"/>
      <c r="VHU60" s="20"/>
      <c r="VHV60" s="311"/>
      <c r="VHW60" s="312"/>
      <c r="VHX60" s="312"/>
      <c r="VHY60" s="313"/>
      <c r="VHZ60" s="312"/>
      <c r="VIA60" s="313"/>
      <c r="VIB60" s="313"/>
      <c r="VIC60" s="313"/>
      <c r="VID60" s="19"/>
      <c r="VIE60" s="20"/>
      <c r="VIF60" s="20"/>
      <c r="VIG60" s="20"/>
      <c r="VIH60" s="20"/>
      <c r="VII60" s="20"/>
      <c r="VIJ60" s="20"/>
      <c r="VIK60" s="20"/>
      <c r="VIL60" s="311"/>
      <c r="VIM60" s="312"/>
      <c r="VIN60" s="312"/>
      <c r="VIO60" s="313"/>
      <c r="VIP60" s="312"/>
      <c r="VIQ60" s="313"/>
      <c r="VIR60" s="313"/>
      <c r="VIS60" s="313"/>
      <c r="VIT60" s="19"/>
      <c r="VIU60" s="20"/>
      <c r="VIV60" s="20"/>
      <c r="VIW60" s="20"/>
      <c r="VIX60" s="20"/>
      <c r="VIY60" s="20"/>
      <c r="VIZ60" s="20"/>
      <c r="VJA60" s="20"/>
      <c r="VJB60" s="311"/>
      <c r="VJC60" s="312"/>
      <c r="VJD60" s="312"/>
      <c r="VJE60" s="313"/>
      <c r="VJF60" s="312"/>
      <c r="VJG60" s="313"/>
      <c r="VJH60" s="313"/>
      <c r="VJI60" s="313"/>
      <c r="VJJ60" s="19"/>
      <c r="VJK60" s="20"/>
      <c r="VJL60" s="20"/>
      <c r="VJM60" s="20"/>
      <c r="VJN60" s="20"/>
      <c r="VJO60" s="20"/>
      <c r="VJP60" s="20"/>
      <c r="VJQ60" s="20"/>
      <c r="VJR60" s="311"/>
      <c r="VJS60" s="312"/>
      <c r="VJT60" s="312"/>
      <c r="VJU60" s="313"/>
      <c r="VJV60" s="312"/>
      <c r="VJW60" s="313"/>
      <c r="VJX60" s="313"/>
      <c r="VJY60" s="313"/>
      <c r="VJZ60" s="19"/>
      <c r="VKA60" s="20"/>
      <c r="VKB60" s="20"/>
      <c r="VKC60" s="20"/>
      <c r="VKD60" s="20"/>
      <c r="VKE60" s="20"/>
      <c r="VKF60" s="20"/>
      <c r="VKG60" s="20"/>
      <c r="VKH60" s="311"/>
      <c r="VKI60" s="312"/>
      <c r="VKJ60" s="312"/>
      <c r="VKK60" s="313"/>
      <c r="VKL60" s="312"/>
      <c r="VKM60" s="313"/>
      <c r="VKN60" s="313"/>
      <c r="VKO60" s="313"/>
      <c r="VKP60" s="19"/>
      <c r="VKQ60" s="20"/>
      <c r="VKR60" s="20"/>
      <c r="VKS60" s="20"/>
      <c r="VKT60" s="20"/>
      <c r="VKU60" s="20"/>
      <c r="VKV60" s="20"/>
      <c r="VKW60" s="20"/>
      <c r="VKX60" s="311"/>
      <c r="VKY60" s="312"/>
      <c r="VKZ60" s="312"/>
      <c r="VLA60" s="313"/>
      <c r="VLB60" s="312"/>
      <c r="VLC60" s="313"/>
      <c r="VLD60" s="313"/>
      <c r="VLE60" s="313"/>
      <c r="VLF60" s="19"/>
      <c r="VLG60" s="20"/>
      <c r="VLH60" s="20"/>
      <c r="VLI60" s="20"/>
      <c r="VLJ60" s="20"/>
      <c r="VLK60" s="20"/>
      <c r="VLL60" s="20"/>
      <c r="VLM60" s="20"/>
      <c r="VLN60" s="311"/>
      <c r="VLO60" s="312"/>
      <c r="VLP60" s="312"/>
      <c r="VLQ60" s="313"/>
      <c r="VLR60" s="312"/>
      <c r="VLS60" s="313"/>
      <c r="VLT60" s="313"/>
      <c r="VLU60" s="313"/>
      <c r="VLV60" s="19"/>
      <c r="VLW60" s="20"/>
      <c r="VLX60" s="20"/>
      <c r="VLY60" s="20"/>
      <c r="VLZ60" s="20"/>
      <c r="VMA60" s="20"/>
      <c r="VMB60" s="20"/>
      <c r="VMC60" s="20"/>
      <c r="VMD60" s="311"/>
      <c r="VME60" s="312"/>
      <c r="VMF60" s="312"/>
      <c r="VMG60" s="313"/>
      <c r="VMH60" s="312"/>
      <c r="VMI60" s="313"/>
      <c r="VMJ60" s="313"/>
      <c r="VMK60" s="313"/>
      <c r="VML60" s="19"/>
      <c r="VMM60" s="20"/>
      <c r="VMN60" s="20"/>
      <c r="VMO60" s="20"/>
      <c r="VMP60" s="20"/>
      <c r="VMQ60" s="20"/>
      <c r="VMR60" s="20"/>
      <c r="VMS60" s="20"/>
      <c r="VMT60" s="311"/>
      <c r="VMU60" s="312"/>
      <c r="VMV60" s="312"/>
      <c r="VMW60" s="313"/>
      <c r="VMX60" s="312"/>
      <c r="VMY60" s="313"/>
      <c r="VMZ60" s="313"/>
      <c r="VNA60" s="313"/>
      <c r="VNB60" s="19"/>
      <c r="VNC60" s="20"/>
      <c r="VND60" s="20"/>
      <c r="VNE60" s="20"/>
      <c r="VNF60" s="20"/>
      <c r="VNG60" s="20"/>
      <c r="VNH60" s="20"/>
      <c r="VNI60" s="20"/>
      <c r="VNJ60" s="311"/>
      <c r="VNK60" s="312"/>
      <c r="VNL60" s="312"/>
      <c r="VNM60" s="313"/>
      <c r="VNN60" s="312"/>
      <c r="VNO60" s="313"/>
      <c r="VNP60" s="313"/>
      <c r="VNQ60" s="313"/>
      <c r="VNR60" s="19"/>
      <c r="VNS60" s="20"/>
      <c r="VNT60" s="20"/>
      <c r="VNU60" s="20"/>
      <c r="VNV60" s="20"/>
      <c r="VNW60" s="20"/>
      <c r="VNX60" s="20"/>
      <c r="VNY60" s="20"/>
      <c r="VNZ60" s="311"/>
      <c r="VOA60" s="312"/>
      <c r="VOB60" s="312"/>
      <c r="VOC60" s="313"/>
      <c r="VOD60" s="312"/>
      <c r="VOE60" s="313"/>
      <c r="VOF60" s="313"/>
      <c r="VOG60" s="313"/>
      <c r="VOH60" s="19"/>
      <c r="VOI60" s="20"/>
      <c r="VOJ60" s="20"/>
      <c r="VOK60" s="20"/>
      <c r="VOL60" s="20"/>
      <c r="VOM60" s="20"/>
      <c r="VON60" s="20"/>
      <c r="VOO60" s="20"/>
      <c r="VOP60" s="311"/>
      <c r="VOQ60" s="312"/>
      <c r="VOR60" s="312"/>
      <c r="VOS60" s="313"/>
      <c r="VOT60" s="312"/>
      <c r="VOU60" s="313"/>
      <c r="VOV60" s="313"/>
      <c r="VOW60" s="313"/>
      <c r="VOX60" s="19"/>
      <c r="VOY60" s="20"/>
      <c r="VOZ60" s="20"/>
      <c r="VPA60" s="20"/>
      <c r="VPB60" s="20"/>
      <c r="VPC60" s="20"/>
      <c r="VPD60" s="20"/>
      <c r="VPE60" s="20"/>
      <c r="VPF60" s="311"/>
      <c r="VPG60" s="312"/>
      <c r="VPH60" s="312"/>
      <c r="VPI60" s="313"/>
      <c r="VPJ60" s="312"/>
      <c r="VPK60" s="313"/>
      <c r="VPL60" s="313"/>
      <c r="VPM60" s="313"/>
      <c r="VPN60" s="19"/>
      <c r="VPO60" s="20"/>
      <c r="VPP60" s="20"/>
      <c r="VPQ60" s="20"/>
      <c r="VPR60" s="20"/>
      <c r="VPS60" s="20"/>
      <c r="VPT60" s="20"/>
      <c r="VPU60" s="20"/>
      <c r="VPV60" s="311"/>
      <c r="VPW60" s="312"/>
      <c r="VPX60" s="312"/>
      <c r="VPY60" s="313"/>
      <c r="VPZ60" s="312"/>
      <c r="VQA60" s="313"/>
      <c r="VQB60" s="313"/>
      <c r="VQC60" s="313"/>
      <c r="VQD60" s="19"/>
      <c r="VQE60" s="20"/>
      <c r="VQF60" s="20"/>
      <c r="VQG60" s="20"/>
      <c r="VQH60" s="20"/>
      <c r="VQI60" s="20"/>
      <c r="VQJ60" s="20"/>
      <c r="VQK60" s="20"/>
      <c r="VQL60" s="311"/>
      <c r="VQM60" s="312"/>
      <c r="VQN60" s="312"/>
      <c r="VQO60" s="313"/>
      <c r="VQP60" s="312"/>
      <c r="VQQ60" s="313"/>
      <c r="VQR60" s="313"/>
      <c r="VQS60" s="313"/>
      <c r="VQT60" s="19"/>
      <c r="VQU60" s="20"/>
      <c r="VQV60" s="20"/>
      <c r="VQW60" s="20"/>
      <c r="VQX60" s="20"/>
      <c r="VQY60" s="20"/>
      <c r="VQZ60" s="20"/>
      <c r="VRA60" s="20"/>
      <c r="VRB60" s="311"/>
      <c r="VRC60" s="312"/>
      <c r="VRD60" s="312"/>
      <c r="VRE60" s="313"/>
      <c r="VRF60" s="312"/>
      <c r="VRG60" s="313"/>
      <c r="VRH60" s="313"/>
      <c r="VRI60" s="313"/>
      <c r="VRJ60" s="19"/>
      <c r="VRK60" s="20"/>
      <c r="VRL60" s="20"/>
      <c r="VRM60" s="20"/>
      <c r="VRN60" s="20"/>
      <c r="VRO60" s="20"/>
      <c r="VRP60" s="20"/>
      <c r="VRQ60" s="20"/>
      <c r="VRR60" s="311"/>
      <c r="VRS60" s="312"/>
      <c r="VRT60" s="312"/>
      <c r="VRU60" s="313"/>
      <c r="VRV60" s="312"/>
      <c r="VRW60" s="313"/>
      <c r="VRX60" s="313"/>
      <c r="VRY60" s="313"/>
      <c r="VRZ60" s="19"/>
      <c r="VSA60" s="20"/>
      <c r="VSB60" s="20"/>
      <c r="VSC60" s="20"/>
      <c r="VSD60" s="20"/>
      <c r="VSE60" s="20"/>
      <c r="VSF60" s="20"/>
      <c r="VSG60" s="20"/>
      <c r="VSH60" s="311"/>
      <c r="VSI60" s="312"/>
      <c r="VSJ60" s="312"/>
      <c r="VSK60" s="313"/>
      <c r="VSL60" s="312"/>
      <c r="VSM60" s="313"/>
      <c r="VSN60" s="313"/>
      <c r="VSO60" s="313"/>
      <c r="VSP60" s="19"/>
      <c r="VSQ60" s="20"/>
      <c r="VSR60" s="20"/>
      <c r="VSS60" s="20"/>
      <c r="VST60" s="20"/>
      <c r="VSU60" s="20"/>
      <c r="VSV60" s="20"/>
      <c r="VSW60" s="20"/>
      <c r="VSX60" s="311"/>
      <c r="VSY60" s="312"/>
      <c r="VSZ60" s="312"/>
      <c r="VTA60" s="313"/>
      <c r="VTB60" s="312"/>
      <c r="VTC60" s="313"/>
      <c r="VTD60" s="313"/>
      <c r="VTE60" s="313"/>
      <c r="VTF60" s="19"/>
      <c r="VTG60" s="20"/>
      <c r="VTH60" s="20"/>
      <c r="VTI60" s="20"/>
      <c r="VTJ60" s="20"/>
      <c r="VTK60" s="20"/>
      <c r="VTL60" s="20"/>
      <c r="VTM60" s="20"/>
      <c r="VTN60" s="311"/>
      <c r="VTO60" s="312"/>
      <c r="VTP60" s="312"/>
      <c r="VTQ60" s="313"/>
      <c r="VTR60" s="312"/>
      <c r="VTS60" s="313"/>
      <c r="VTT60" s="313"/>
      <c r="VTU60" s="313"/>
      <c r="VTV60" s="19"/>
      <c r="VTW60" s="20"/>
      <c r="VTX60" s="20"/>
      <c r="VTY60" s="20"/>
      <c r="VTZ60" s="20"/>
      <c r="VUA60" s="20"/>
      <c r="VUB60" s="20"/>
      <c r="VUC60" s="20"/>
      <c r="VUD60" s="311"/>
      <c r="VUE60" s="312"/>
      <c r="VUF60" s="312"/>
      <c r="VUG60" s="313"/>
      <c r="VUH60" s="312"/>
      <c r="VUI60" s="313"/>
      <c r="VUJ60" s="313"/>
      <c r="VUK60" s="313"/>
      <c r="VUL60" s="19"/>
      <c r="VUM60" s="20"/>
      <c r="VUN60" s="20"/>
      <c r="VUO60" s="20"/>
      <c r="VUP60" s="20"/>
      <c r="VUQ60" s="20"/>
      <c r="VUR60" s="20"/>
      <c r="VUS60" s="20"/>
      <c r="VUT60" s="311"/>
      <c r="VUU60" s="312"/>
      <c r="VUV60" s="312"/>
      <c r="VUW60" s="313"/>
      <c r="VUX60" s="312"/>
      <c r="VUY60" s="313"/>
      <c r="VUZ60" s="313"/>
      <c r="VVA60" s="313"/>
      <c r="VVB60" s="19"/>
      <c r="VVC60" s="20"/>
      <c r="VVD60" s="20"/>
      <c r="VVE60" s="20"/>
      <c r="VVF60" s="20"/>
      <c r="VVG60" s="20"/>
      <c r="VVH60" s="20"/>
      <c r="VVI60" s="20"/>
      <c r="VVJ60" s="311"/>
      <c r="VVK60" s="312"/>
      <c r="VVL60" s="312"/>
      <c r="VVM60" s="313"/>
      <c r="VVN60" s="312"/>
      <c r="VVO60" s="313"/>
      <c r="VVP60" s="313"/>
      <c r="VVQ60" s="313"/>
      <c r="VVR60" s="19"/>
      <c r="VVS60" s="20"/>
      <c r="VVT60" s="20"/>
      <c r="VVU60" s="20"/>
      <c r="VVV60" s="20"/>
      <c r="VVW60" s="20"/>
      <c r="VVX60" s="20"/>
      <c r="VVY60" s="20"/>
      <c r="VVZ60" s="311"/>
      <c r="VWA60" s="312"/>
      <c r="VWB60" s="312"/>
      <c r="VWC60" s="313"/>
      <c r="VWD60" s="312"/>
      <c r="VWE60" s="313"/>
      <c r="VWF60" s="313"/>
      <c r="VWG60" s="313"/>
      <c r="VWH60" s="19"/>
      <c r="VWI60" s="20"/>
      <c r="VWJ60" s="20"/>
      <c r="VWK60" s="20"/>
      <c r="VWL60" s="20"/>
      <c r="VWM60" s="20"/>
      <c r="VWN60" s="20"/>
      <c r="VWO60" s="20"/>
      <c r="VWP60" s="311"/>
      <c r="VWQ60" s="312"/>
      <c r="VWR60" s="312"/>
      <c r="VWS60" s="313"/>
      <c r="VWT60" s="312"/>
      <c r="VWU60" s="313"/>
      <c r="VWV60" s="313"/>
      <c r="VWW60" s="313"/>
      <c r="VWX60" s="19"/>
      <c r="VWY60" s="20"/>
      <c r="VWZ60" s="20"/>
      <c r="VXA60" s="20"/>
      <c r="VXB60" s="20"/>
      <c r="VXC60" s="20"/>
      <c r="VXD60" s="20"/>
      <c r="VXE60" s="20"/>
      <c r="VXF60" s="311"/>
      <c r="VXG60" s="312"/>
      <c r="VXH60" s="312"/>
      <c r="VXI60" s="313"/>
      <c r="VXJ60" s="312"/>
      <c r="VXK60" s="313"/>
      <c r="VXL60" s="313"/>
      <c r="VXM60" s="313"/>
      <c r="VXN60" s="19"/>
      <c r="VXO60" s="20"/>
      <c r="VXP60" s="20"/>
      <c r="VXQ60" s="20"/>
      <c r="VXR60" s="20"/>
      <c r="VXS60" s="20"/>
      <c r="VXT60" s="20"/>
      <c r="VXU60" s="20"/>
      <c r="VXV60" s="311"/>
      <c r="VXW60" s="312"/>
      <c r="VXX60" s="312"/>
      <c r="VXY60" s="313"/>
      <c r="VXZ60" s="312"/>
      <c r="VYA60" s="313"/>
      <c r="VYB60" s="313"/>
      <c r="VYC60" s="313"/>
      <c r="VYD60" s="19"/>
      <c r="VYE60" s="20"/>
      <c r="VYF60" s="20"/>
      <c r="VYG60" s="20"/>
      <c r="VYH60" s="20"/>
      <c r="VYI60" s="20"/>
      <c r="VYJ60" s="20"/>
      <c r="VYK60" s="20"/>
      <c r="VYL60" s="311"/>
      <c r="VYM60" s="312"/>
      <c r="VYN60" s="312"/>
      <c r="VYO60" s="313"/>
      <c r="VYP60" s="312"/>
      <c r="VYQ60" s="313"/>
      <c r="VYR60" s="313"/>
      <c r="VYS60" s="313"/>
      <c r="VYT60" s="19"/>
      <c r="VYU60" s="20"/>
      <c r="VYV60" s="20"/>
      <c r="VYW60" s="20"/>
      <c r="VYX60" s="20"/>
      <c r="VYY60" s="20"/>
      <c r="VYZ60" s="20"/>
      <c r="VZA60" s="20"/>
      <c r="VZB60" s="311"/>
      <c r="VZC60" s="312"/>
      <c r="VZD60" s="312"/>
      <c r="VZE60" s="313"/>
      <c r="VZF60" s="312"/>
      <c r="VZG60" s="313"/>
      <c r="VZH60" s="313"/>
      <c r="VZI60" s="313"/>
      <c r="VZJ60" s="19"/>
      <c r="VZK60" s="20"/>
      <c r="VZL60" s="20"/>
      <c r="VZM60" s="20"/>
      <c r="VZN60" s="20"/>
      <c r="VZO60" s="20"/>
      <c r="VZP60" s="20"/>
      <c r="VZQ60" s="20"/>
      <c r="VZR60" s="311"/>
      <c r="VZS60" s="312"/>
      <c r="VZT60" s="312"/>
      <c r="VZU60" s="313"/>
      <c r="VZV60" s="312"/>
      <c r="VZW60" s="313"/>
      <c r="VZX60" s="313"/>
      <c r="VZY60" s="313"/>
      <c r="VZZ60" s="19"/>
      <c r="WAA60" s="20"/>
      <c r="WAB60" s="20"/>
      <c r="WAC60" s="20"/>
      <c r="WAD60" s="20"/>
      <c r="WAE60" s="20"/>
      <c r="WAF60" s="20"/>
      <c r="WAG60" s="20"/>
      <c r="WAH60" s="311"/>
      <c r="WAI60" s="312"/>
      <c r="WAJ60" s="312"/>
      <c r="WAK60" s="313"/>
      <c r="WAL60" s="312"/>
      <c r="WAM60" s="313"/>
      <c r="WAN60" s="313"/>
      <c r="WAO60" s="313"/>
      <c r="WAP60" s="19"/>
      <c r="WAQ60" s="20"/>
      <c r="WAR60" s="20"/>
      <c r="WAS60" s="20"/>
      <c r="WAT60" s="20"/>
      <c r="WAU60" s="20"/>
      <c r="WAV60" s="20"/>
      <c r="WAW60" s="20"/>
      <c r="WAX60" s="311"/>
      <c r="WAY60" s="312"/>
      <c r="WAZ60" s="312"/>
      <c r="WBA60" s="313"/>
      <c r="WBB60" s="312"/>
      <c r="WBC60" s="313"/>
      <c r="WBD60" s="313"/>
      <c r="WBE60" s="313"/>
      <c r="WBF60" s="19"/>
      <c r="WBG60" s="20"/>
      <c r="WBH60" s="20"/>
      <c r="WBI60" s="20"/>
      <c r="WBJ60" s="20"/>
      <c r="WBK60" s="20"/>
      <c r="WBL60" s="20"/>
      <c r="WBM60" s="20"/>
      <c r="WBN60" s="311"/>
      <c r="WBO60" s="312"/>
      <c r="WBP60" s="312"/>
      <c r="WBQ60" s="313"/>
      <c r="WBR60" s="312"/>
      <c r="WBS60" s="313"/>
      <c r="WBT60" s="313"/>
      <c r="WBU60" s="313"/>
      <c r="WBV60" s="19"/>
      <c r="WBW60" s="20"/>
      <c r="WBX60" s="20"/>
      <c r="WBY60" s="20"/>
      <c r="WBZ60" s="20"/>
      <c r="WCA60" s="20"/>
      <c r="WCB60" s="20"/>
      <c r="WCC60" s="20"/>
      <c r="WCD60" s="311"/>
      <c r="WCE60" s="312"/>
      <c r="WCF60" s="312"/>
      <c r="WCG60" s="313"/>
      <c r="WCH60" s="312"/>
      <c r="WCI60" s="313"/>
      <c r="WCJ60" s="313"/>
      <c r="WCK60" s="313"/>
      <c r="WCL60" s="19"/>
      <c r="WCM60" s="20"/>
      <c r="WCN60" s="20"/>
      <c r="WCO60" s="20"/>
      <c r="WCP60" s="20"/>
      <c r="WCQ60" s="20"/>
      <c r="WCR60" s="20"/>
      <c r="WCS60" s="20"/>
      <c r="WCT60" s="311"/>
      <c r="WCU60" s="312"/>
      <c r="WCV60" s="312"/>
      <c r="WCW60" s="313"/>
      <c r="WCX60" s="312"/>
      <c r="WCY60" s="313"/>
      <c r="WCZ60" s="313"/>
      <c r="WDA60" s="313"/>
      <c r="WDB60" s="19"/>
      <c r="WDC60" s="20"/>
      <c r="WDD60" s="20"/>
      <c r="WDE60" s="20"/>
      <c r="WDF60" s="20"/>
      <c r="WDG60" s="20"/>
      <c r="WDH60" s="20"/>
      <c r="WDI60" s="20"/>
      <c r="WDJ60" s="311"/>
      <c r="WDK60" s="312"/>
      <c r="WDL60" s="312"/>
      <c r="WDM60" s="313"/>
      <c r="WDN60" s="312"/>
      <c r="WDO60" s="313"/>
      <c r="WDP60" s="313"/>
      <c r="WDQ60" s="313"/>
      <c r="WDR60" s="19"/>
      <c r="WDS60" s="20"/>
      <c r="WDT60" s="20"/>
      <c r="WDU60" s="20"/>
      <c r="WDV60" s="20"/>
      <c r="WDW60" s="20"/>
      <c r="WDX60" s="20"/>
      <c r="WDY60" s="20"/>
      <c r="WDZ60" s="311"/>
      <c r="WEA60" s="312"/>
      <c r="WEB60" s="312"/>
      <c r="WEC60" s="313"/>
      <c r="WED60" s="312"/>
      <c r="WEE60" s="313"/>
      <c r="WEF60" s="313"/>
      <c r="WEG60" s="313"/>
      <c r="WEH60" s="19"/>
      <c r="WEI60" s="20"/>
      <c r="WEJ60" s="20"/>
      <c r="WEK60" s="20"/>
      <c r="WEL60" s="20"/>
      <c r="WEM60" s="20"/>
      <c r="WEN60" s="20"/>
      <c r="WEO60" s="20"/>
      <c r="WEP60" s="311"/>
      <c r="WEQ60" s="312"/>
      <c r="WER60" s="312"/>
      <c r="WES60" s="313"/>
      <c r="WET60" s="312"/>
      <c r="WEU60" s="313"/>
      <c r="WEV60" s="313"/>
      <c r="WEW60" s="313"/>
      <c r="WEX60" s="19"/>
      <c r="WEY60" s="20"/>
      <c r="WEZ60" s="20"/>
      <c r="WFA60" s="20"/>
      <c r="WFB60" s="20"/>
      <c r="WFC60" s="20"/>
      <c r="WFD60" s="20"/>
      <c r="WFE60" s="20"/>
      <c r="WFF60" s="311"/>
      <c r="WFG60" s="312"/>
      <c r="WFH60" s="312"/>
      <c r="WFI60" s="313"/>
      <c r="WFJ60" s="312"/>
      <c r="WFK60" s="313"/>
      <c r="WFL60" s="313"/>
      <c r="WFM60" s="313"/>
      <c r="WFN60" s="19"/>
      <c r="WFO60" s="20"/>
      <c r="WFP60" s="20"/>
      <c r="WFQ60" s="20"/>
      <c r="WFR60" s="20"/>
      <c r="WFS60" s="20"/>
      <c r="WFT60" s="20"/>
      <c r="WFU60" s="20"/>
      <c r="WFV60" s="311"/>
      <c r="WFW60" s="312"/>
      <c r="WFX60" s="312"/>
      <c r="WFY60" s="313"/>
      <c r="WFZ60" s="312"/>
      <c r="WGA60" s="313"/>
      <c r="WGB60" s="313"/>
      <c r="WGC60" s="313"/>
      <c r="WGD60" s="19"/>
      <c r="WGE60" s="20"/>
      <c r="WGF60" s="20"/>
      <c r="WGG60" s="20"/>
      <c r="WGH60" s="20"/>
      <c r="WGI60" s="20"/>
      <c r="WGJ60" s="20"/>
      <c r="WGK60" s="20"/>
      <c r="WGL60" s="311"/>
      <c r="WGM60" s="312"/>
      <c r="WGN60" s="312"/>
      <c r="WGO60" s="313"/>
      <c r="WGP60" s="312"/>
      <c r="WGQ60" s="313"/>
      <c r="WGR60" s="313"/>
      <c r="WGS60" s="313"/>
      <c r="WGT60" s="19"/>
      <c r="WGU60" s="20"/>
      <c r="WGV60" s="20"/>
      <c r="WGW60" s="20"/>
      <c r="WGX60" s="20"/>
      <c r="WGY60" s="20"/>
      <c r="WGZ60" s="20"/>
      <c r="WHA60" s="20"/>
      <c r="WHB60" s="311"/>
      <c r="WHC60" s="312"/>
      <c r="WHD60" s="312"/>
      <c r="WHE60" s="313"/>
      <c r="WHF60" s="312"/>
      <c r="WHG60" s="313"/>
      <c r="WHH60" s="313"/>
      <c r="WHI60" s="313"/>
      <c r="WHJ60" s="19"/>
      <c r="WHK60" s="20"/>
      <c r="WHL60" s="20"/>
      <c r="WHM60" s="20"/>
      <c r="WHN60" s="20"/>
      <c r="WHO60" s="20"/>
      <c r="WHP60" s="20"/>
      <c r="WHQ60" s="20"/>
      <c r="WHR60" s="311"/>
      <c r="WHS60" s="312"/>
      <c r="WHT60" s="312"/>
      <c r="WHU60" s="313"/>
      <c r="WHV60" s="312"/>
      <c r="WHW60" s="313"/>
      <c r="WHX60" s="313"/>
      <c r="WHY60" s="313"/>
      <c r="WHZ60" s="19"/>
      <c r="WIA60" s="20"/>
      <c r="WIB60" s="20"/>
      <c r="WIC60" s="20"/>
      <c r="WID60" s="20"/>
      <c r="WIE60" s="20"/>
      <c r="WIF60" s="20"/>
      <c r="WIG60" s="20"/>
      <c r="WIH60" s="311"/>
      <c r="WII60" s="312"/>
      <c r="WIJ60" s="312"/>
      <c r="WIK60" s="313"/>
      <c r="WIL60" s="312"/>
      <c r="WIM60" s="313"/>
      <c r="WIN60" s="313"/>
      <c r="WIO60" s="313"/>
      <c r="WIP60" s="19"/>
      <c r="WIQ60" s="20"/>
      <c r="WIR60" s="20"/>
      <c r="WIS60" s="20"/>
      <c r="WIT60" s="20"/>
      <c r="WIU60" s="20"/>
      <c r="WIV60" s="20"/>
      <c r="WIW60" s="20"/>
      <c r="WIX60" s="311"/>
      <c r="WIY60" s="312"/>
      <c r="WIZ60" s="312"/>
      <c r="WJA60" s="313"/>
      <c r="WJB60" s="312"/>
      <c r="WJC60" s="313"/>
      <c r="WJD60" s="313"/>
      <c r="WJE60" s="313"/>
      <c r="WJF60" s="19"/>
      <c r="WJG60" s="20"/>
      <c r="WJH60" s="20"/>
      <c r="WJI60" s="20"/>
      <c r="WJJ60" s="20"/>
      <c r="WJK60" s="20"/>
      <c r="WJL60" s="20"/>
      <c r="WJM60" s="20"/>
      <c r="WJN60" s="311"/>
      <c r="WJO60" s="312"/>
      <c r="WJP60" s="312"/>
      <c r="WJQ60" s="313"/>
      <c r="WJR60" s="312"/>
      <c r="WJS60" s="313"/>
      <c r="WJT60" s="313"/>
      <c r="WJU60" s="313"/>
      <c r="WJV60" s="19"/>
      <c r="WJW60" s="20"/>
      <c r="WJX60" s="20"/>
      <c r="WJY60" s="20"/>
      <c r="WJZ60" s="20"/>
      <c r="WKA60" s="20"/>
      <c r="WKB60" s="20"/>
      <c r="WKC60" s="20"/>
      <c r="WKD60" s="311"/>
      <c r="WKE60" s="312"/>
      <c r="WKF60" s="312"/>
      <c r="WKG60" s="313"/>
      <c r="WKH60" s="312"/>
      <c r="WKI60" s="313"/>
      <c r="WKJ60" s="313"/>
      <c r="WKK60" s="313"/>
      <c r="WKL60" s="19"/>
      <c r="WKM60" s="20"/>
      <c r="WKN60" s="20"/>
      <c r="WKO60" s="20"/>
      <c r="WKP60" s="20"/>
      <c r="WKQ60" s="20"/>
      <c r="WKR60" s="20"/>
      <c r="WKS60" s="20"/>
      <c r="WKT60" s="311"/>
      <c r="WKU60" s="312"/>
      <c r="WKV60" s="312"/>
      <c r="WKW60" s="313"/>
      <c r="WKX60" s="312"/>
      <c r="WKY60" s="313"/>
      <c r="WKZ60" s="313"/>
      <c r="WLA60" s="313"/>
      <c r="WLB60" s="19"/>
      <c r="WLC60" s="20"/>
      <c r="WLD60" s="20"/>
      <c r="WLE60" s="20"/>
      <c r="WLF60" s="20"/>
      <c r="WLG60" s="20"/>
      <c r="WLH60" s="20"/>
      <c r="WLI60" s="20"/>
      <c r="WLJ60" s="311"/>
      <c r="WLK60" s="312"/>
      <c r="WLL60" s="312"/>
      <c r="WLM60" s="313"/>
      <c r="WLN60" s="312"/>
      <c r="WLO60" s="313"/>
      <c r="WLP60" s="313"/>
      <c r="WLQ60" s="313"/>
      <c r="WLR60" s="19"/>
      <c r="WLS60" s="20"/>
      <c r="WLT60" s="20"/>
      <c r="WLU60" s="20"/>
      <c r="WLV60" s="20"/>
      <c r="WLW60" s="20"/>
      <c r="WLX60" s="20"/>
      <c r="WLY60" s="20"/>
      <c r="WLZ60" s="311"/>
      <c r="WMA60" s="312"/>
      <c r="WMB60" s="312"/>
      <c r="WMC60" s="313"/>
      <c r="WMD60" s="312"/>
      <c r="WME60" s="313"/>
      <c r="WMF60" s="313"/>
      <c r="WMG60" s="313"/>
      <c r="WMH60" s="19"/>
      <c r="WMI60" s="20"/>
      <c r="WMJ60" s="20"/>
      <c r="WMK60" s="20"/>
      <c r="WML60" s="20"/>
      <c r="WMM60" s="20"/>
      <c r="WMN60" s="20"/>
      <c r="WMO60" s="20"/>
      <c r="WMP60" s="311"/>
      <c r="WMQ60" s="312"/>
      <c r="WMR60" s="312"/>
      <c r="WMS60" s="313"/>
      <c r="WMT60" s="312"/>
      <c r="WMU60" s="313"/>
      <c r="WMV60" s="313"/>
      <c r="WMW60" s="313"/>
      <c r="WMX60" s="19"/>
      <c r="WMY60" s="20"/>
      <c r="WMZ60" s="20"/>
      <c r="WNA60" s="20"/>
      <c r="WNB60" s="20"/>
      <c r="WNC60" s="20"/>
      <c r="WND60" s="20"/>
      <c r="WNE60" s="20"/>
      <c r="WNF60" s="311"/>
      <c r="WNG60" s="312"/>
      <c r="WNH60" s="312"/>
      <c r="WNI60" s="313"/>
      <c r="WNJ60" s="312"/>
      <c r="WNK60" s="313"/>
      <c r="WNL60" s="313"/>
      <c r="WNM60" s="313"/>
      <c r="WNN60" s="19"/>
      <c r="WNO60" s="20"/>
      <c r="WNP60" s="20"/>
      <c r="WNQ60" s="20"/>
      <c r="WNR60" s="20"/>
      <c r="WNS60" s="20"/>
      <c r="WNT60" s="20"/>
      <c r="WNU60" s="20"/>
      <c r="WNV60" s="311"/>
      <c r="WNW60" s="312"/>
      <c r="WNX60" s="312"/>
      <c r="WNY60" s="313"/>
      <c r="WNZ60" s="312"/>
      <c r="WOA60" s="313"/>
      <c r="WOB60" s="313"/>
      <c r="WOC60" s="313"/>
      <c r="WOD60" s="19"/>
      <c r="WOE60" s="20"/>
      <c r="WOF60" s="20"/>
      <c r="WOG60" s="20"/>
      <c r="WOH60" s="20"/>
      <c r="WOI60" s="20"/>
      <c r="WOJ60" s="20"/>
      <c r="WOK60" s="20"/>
      <c r="WOL60" s="311"/>
      <c r="WOM60" s="312"/>
      <c r="WON60" s="312"/>
      <c r="WOO60" s="313"/>
      <c r="WOP60" s="312"/>
      <c r="WOQ60" s="313"/>
      <c r="WOR60" s="313"/>
      <c r="WOS60" s="313"/>
      <c r="WOT60" s="19"/>
      <c r="WOU60" s="20"/>
      <c r="WOV60" s="20"/>
      <c r="WOW60" s="20"/>
      <c r="WOX60" s="20"/>
      <c r="WOY60" s="20"/>
      <c r="WOZ60" s="20"/>
      <c r="WPA60" s="20"/>
      <c r="WPB60" s="311"/>
      <c r="WPC60" s="312"/>
      <c r="WPD60" s="312"/>
      <c r="WPE60" s="313"/>
      <c r="WPF60" s="312"/>
      <c r="WPG60" s="313"/>
      <c r="WPH60" s="313"/>
      <c r="WPI60" s="313"/>
      <c r="WPJ60" s="19"/>
      <c r="WPK60" s="20"/>
      <c r="WPL60" s="20"/>
      <c r="WPM60" s="20"/>
      <c r="WPN60" s="20"/>
      <c r="WPO60" s="20"/>
      <c r="WPP60" s="20"/>
      <c r="WPQ60" s="20"/>
      <c r="WPR60" s="311"/>
      <c r="WPS60" s="312"/>
      <c r="WPT60" s="312"/>
      <c r="WPU60" s="313"/>
      <c r="WPV60" s="312"/>
      <c r="WPW60" s="313"/>
      <c r="WPX60" s="313"/>
      <c r="WPY60" s="313"/>
      <c r="WPZ60" s="19"/>
      <c r="WQA60" s="20"/>
      <c r="WQB60" s="20"/>
      <c r="WQC60" s="20"/>
      <c r="WQD60" s="20"/>
      <c r="WQE60" s="20"/>
      <c r="WQF60" s="20"/>
      <c r="WQG60" s="20"/>
      <c r="WQH60" s="311"/>
      <c r="WQI60" s="312"/>
      <c r="WQJ60" s="312"/>
      <c r="WQK60" s="313"/>
      <c r="WQL60" s="312"/>
      <c r="WQM60" s="313"/>
      <c r="WQN60" s="313"/>
      <c r="WQO60" s="313"/>
      <c r="WQP60" s="19"/>
      <c r="WQQ60" s="20"/>
      <c r="WQR60" s="20"/>
      <c r="WQS60" s="20"/>
      <c r="WQT60" s="20"/>
      <c r="WQU60" s="20"/>
      <c r="WQV60" s="20"/>
      <c r="WQW60" s="20"/>
      <c r="WQX60" s="311"/>
      <c r="WQY60" s="312"/>
      <c r="WQZ60" s="312"/>
      <c r="WRA60" s="313"/>
      <c r="WRB60" s="312"/>
      <c r="WRC60" s="313"/>
      <c r="WRD60" s="313"/>
      <c r="WRE60" s="313"/>
      <c r="WRF60" s="19"/>
      <c r="WRG60" s="20"/>
      <c r="WRH60" s="20"/>
      <c r="WRI60" s="20"/>
      <c r="WRJ60" s="20"/>
      <c r="WRK60" s="20"/>
      <c r="WRL60" s="20"/>
      <c r="WRM60" s="20"/>
      <c r="WRN60" s="311"/>
      <c r="WRO60" s="312"/>
      <c r="WRP60" s="312"/>
      <c r="WRQ60" s="313"/>
      <c r="WRR60" s="312"/>
      <c r="WRS60" s="313"/>
      <c r="WRT60" s="313"/>
      <c r="WRU60" s="313"/>
      <c r="WRV60" s="19"/>
      <c r="WRW60" s="20"/>
      <c r="WRX60" s="20"/>
      <c r="WRY60" s="20"/>
      <c r="WRZ60" s="20"/>
      <c r="WSA60" s="20"/>
      <c r="WSB60" s="20"/>
      <c r="WSC60" s="20"/>
      <c r="WSD60" s="311"/>
      <c r="WSE60" s="312"/>
      <c r="WSF60" s="312"/>
      <c r="WSG60" s="313"/>
      <c r="WSH60" s="312"/>
      <c r="WSI60" s="313"/>
      <c r="WSJ60" s="313"/>
      <c r="WSK60" s="313"/>
      <c r="WSL60" s="19"/>
      <c r="WSM60" s="20"/>
      <c r="WSN60" s="20"/>
      <c r="WSO60" s="20"/>
      <c r="WSP60" s="20"/>
      <c r="WSQ60" s="20"/>
      <c r="WSR60" s="20"/>
      <c r="WSS60" s="20"/>
      <c r="WST60" s="311"/>
      <c r="WSU60" s="312"/>
      <c r="WSV60" s="312"/>
      <c r="WSW60" s="313"/>
      <c r="WSX60" s="312"/>
      <c r="WSY60" s="313"/>
      <c r="WSZ60" s="313"/>
      <c r="WTA60" s="313"/>
      <c r="WTB60" s="19"/>
      <c r="WTC60" s="20"/>
      <c r="WTD60" s="20"/>
      <c r="WTE60" s="20"/>
      <c r="WTF60" s="20"/>
      <c r="WTG60" s="20"/>
      <c r="WTH60" s="20"/>
      <c r="WTI60" s="20"/>
      <c r="WTJ60" s="311"/>
      <c r="WTK60" s="312"/>
      <c r="WTL60" s="312"/>
      <c r="WTM60" s="313"/>
      <c r="WTN60" s="312"/>
      <c r="WTO60" s="313"/>
      <c r="WTP60" s="313"/>
      <c r="WTQ60" s="313"/>
      <c r="WTR60" s="19"/>
      <c r="WTS60" s="20"/>
      <c r="WTT60" s="20"/>
      <c r="WTU60" s="20"/>
      <c r="WTV60" s="20"/>
      <c r="WTW60" s="20"/>
      <c r="WTX60" s="20"/>
      <c r="WTY60" s="20"/>
      <c r="WTZ60" s="311"/>
      <c r="WUA60" s="312"/>
      <c r="WUB60" s="312"/>
      <c r="WUC60" s="313"/>
      <c r="WUD60" s="312"/>
      <c r="WUE60" s="313"/>
      <c r="WUF60" s="313"/>
      <c r="WUG60" s="313"/>
      <c r="WUH60" s="19"/>
      <c r="WUI60" s="20"/>
      <c r="WUJ60" s="20"/>
      <c r="WUK60" s="20"/>
      <c r="WUL60" s="20"/>
      <c r="WUM60" s="20"/>
      <c r="WUN60" s="20"/>
      <c r="WUO60" s="20"/>
      <c r="WUP60" s="311"/>
      <c r="WUQ60" s="312"/>
      <c r="WUR60" s="312"/>
      <c r="WUS60" s="313"/>
      <c r="WUT60" s="312"/>
      <c r="WUU60" s="313"/>
      <c r="WUV60" s="313"/>
      <c r="WUW60" s="313"/>
      <c r="WUX60" s="19"/>
      <c r="WUY60" s="20"/>
      <c r="WUZ60" s="20"/>
      <c r="WVA60" s="20"/>
      <c r="WVB60" s="20"/>
      <c r="WVC60" s="20"/>
      <c r="WVD60" s="20"/>
      <c r="WVE60" s="20"/>
      <c r="WVF60" s="311"/>
      <c r="WVG60" s="312"/>
      <c r="WVH60" s="312"/>
      <c r="WVI60" s="313"/>
      <c r="WVJ60" s="312"/>
      <c r="WVK60" s="313"/>
      <c r="WVL60" s="313"/>
      <c r="WVM60" s="313"/>
      <c r="WVN60" s="19"/>
      <c r="WVO60" s="20"/>
      <c r="WVP60" s="20"/>
      <c r="WVQ60" s="20"/>
      <c r="WVR60" s="20"/>
      <c r="WVS60" s="20"/>
      <c r="WVT60" s="20"/>
      <c r="WVU60" s="20"/>
      <c r="WVV60" s="311"/>
      <c r="WVW60" s="312"/>
      <c r="WVX60" s="312"/>
      <c r="WVY60" s="313"/>
      <c r="WVZ60" s="312"/>
      <c r="WWA60" s="313"/>
      <c r="WWB60" s="313"/>
      <c r="WWC60" s="313"/>
      <c r="WWD60" s="19"/>
      <c r="WWE60" s="20"/>
      <c r="WWF60" s="20"/>
      <c r="WWG60" s="20"/>
      <c r="WWH60" s="20"/>
      <c r="WWI60" s="20"/>
      <c r="WWJ60" s="20"/>
      <c r="WWK60" s="20"/>
      <c r="WWL60" s="311"/>
      <c r="WWM60" s="312"/>
      <c r="WWN60" s="312"/>
      <c r="WWO60" s="313"/>
      <c r="WWP60" s="312"/>
      <c r="WWQ60" s="313"/>
      <c r="WWR60" s="313"/>
      <c r="WWS60" s="313"/>
      <c r="WWT60" s="19"/>
      <c r="WWU60" s="20"/>
      <c r="WWV60" s="20"/>
      <c r="WWW60" s="20"/>
      <c r="WWX60" s="20"/>
      <c r="WWY60" s="20"/>
      <c r="WWZ60" s="20"/>
      <c r="WXA60" s="20"/>
      <c r="WXB60" s="311"/>
      <c r="WXC60" s="312"/>
      <c r="WXD60" s="312"/>
      <c r="WXE60" s="313"/>
      <c r="WXF60" s="312"/>
      <c r="WXG60" s="313"/>
      <c r="WXH60" s="313"/>
      <c r="WXI60" s="313"/>
      <c r="WXJ60" s="19"/>
      <c r="WXK60" s="20"/>
      <c r="WXL60" s="20"/>
      <c r="WXM60" s="20"/>
      <c r="WXN60" s="20"/>
      <c r="WXO60" s="20"/>
      <c r="WXP60" s="20"/>
      <c r="WXQ60" s="20"/>
      <c r="WXR60" s="311"/>
      <c r="WXS60" s="312"/>
      <c r="WXT60" s="312"/>
      <c r="WXU60" s="313"/>
      <c r="WXV60" s="312"/>
      <c r="WXW60" s="313"/>
      <c r="WXX60" s="313"/>
      <c r="WXY60" s="313"/>
      <c r="WXZ60" s="19"/>
      <c r="WYA60" s="20"/>
      <c r="WYB60" s="20"/>
      <c r="WYC60" s="20"/>
      <c r="WYD60" s="20"/>
      <c r="WYE60" s="20"/>
      <c r="WYF60" s="20"/>
      <c r="WYG60" s="20"/>
      <c r="WYH60" s="311"/>
      <c r="WYI60" s="312"/>
      <c r="WYJ60" s="312"/>
      <c r="WYK60" s="313"/>
      <c r="WYL60" s="312"/>
      <c r="WYM60" s="313"/>
      <c r="WYN60" s="313"/>
      <c r="WYO60" s="313"/>
      <c r="WYP60" s="19"/>
      <c r="WYQ60" s="20"/>
      <c r="WYR60" s="20"/>
      <c r="WYS60" s="20"/>
      <c r="WYT60" s="20"/>
      <c r="WYU60" s="20"/>
      <c r="WYV60" s="20"/>
      <c r="WYW60" s="20"/>
      <c r="WYX60" s="311"/>
      <c r="WYY60" s="312"/>
      <c r="WYZ60" s="312"/>
      <c r="WZA60" s="313"/>
      <c r="WZB60" s="312"/>
      <c r="WZC60" s="313"/>
      <c r="WZD60" s="313"/>
      <c r="WZE60" s="313"/>
      <c r="WZF60" s="19"/>
      <c r="WZG60" s="20"/>
      <c r="WZH60" s="20"/>
      <c r="WZI60" s="20"/>
      <c r="WZJ60" s="20"/>
      <c r="WZK60" s="20"/>
      <c r="WZL60" s="20"/>
      <c r="WZM60" s="20"/>
      <c r="WZN60" s="311"/>
      <c r="WZO60" s="312"/>
      <c r="WZP60" s="312"/>
      <c r="WZQ60" s="313"/>
      <c r="WZR60" s="312"/>
      <c r="WZS60" s="313"/>
      <c r="WZT60" s="313"/>
      <c r="WZU60" s="313"/>
      <c r="WZV60" s="19"/>
      <c r="WZW60" s="20"/>
      <c r="WZX60" s="20"/>
      <c r="WZY60" s="20"/>
      <c r="WZZ60" s="20"/>
      <c r="XAA60" s="20"/>
      <c r="XAB60" s="20"/>
      <c r="XAC60" s="20"/>
      <c r="XAD60" s="311"/>
      <c r="XAE60" s="312"/>
      <c r="XAF60" s="312"/>
      <c r="XAG60" s="313"/>
      <c r="XAH60" s="312"/>
      <c r="XAI60" s="313"/>
      <c r="XAJ60" s="313"/>
      <c r="XAK60" s="313"/>
      <c r="XAL60" s="19"/>
      <c r="XAM60" s="20"/>
      <c r="XAN60" s="20"/>
      <c r="XAO60" s="20"/>
      <c r="XAP60" s="20"/>
      <c r="XAQ60" s="20"/>
      <c r="XAR60" s="20"/>
      <c r="XAS60" s="20"/>
      <c r="XAT60" s="311"/>
      <c r="XAU60" s="312"/>
      <c r="XAV60" s="312"/>
      <c r="XAW60" s="313"/>
      <c r="XAX60" s="312"/>
      <c r="XAY60" s="313"/>
      <c r="XAZ60" s="313"/>
      <c r="XBA60" s="313"/>
      <c r="XBB60" s="19"/>
      <c r="XBC60" s="20"/>
      <c r="XBD60" s="20"/>
      <c r="XBE60" s="20"/>
      <c r="XBF60" s="20"/>
      <c r="XBG60" s="20"/>
      <c r="XBH60" s="20"/>
      <c r="XBI60" s="20"/>
      <c r="XBJ60" s="311"/>
      <c r="XBK60" s="312"/>
      <c r="XBL60" s="312"/>
      <c r="XBM60" s="313"/>
      <c r="XBN60" s="312"/>
      <c r="XBO60" s="313"/>
      <c r="XBP60" s="313"/>
      <c r="XBQ60" s="313"/>
      <c r="XBR60" s="19"/>
      <c r="XBS60" s="20"/>
      <c r="XBT60" s="20"/>
      <c r="XBU60" s="20"/>
      <c r="XBV60" s="20"/>
      <c r="XBW60" s="20"/>
      <c r="XBX60" s="20"/>
      <c r="XBY60" s="20"/>
      <c r="XBZ60" s="311"/>
      <c r="XCA60" s="312"/>
      <c r="XCB60" s="312"/>
      <c r="XCC60" s="313"/>
      <c r="XCD60" s="312"/>
      <c r="XCE60" s="313"/>
      <c r="XCF60" s="313"/>
      <c r="XCG60" s="313"/>
      <c r="XCH60" s="19"/>
      <c r="XCI60" s="20"/>
      <c r="XCJ60" s="20"/>
      <c r="XCK60" s="20"/>
      <c r="XCL60" s="20"/>
      <c r="XCM60" s="20"/>
      <c r="XCN60" s="20"/>
      <c r="XCO60" s="20"/>
      <c r="XCP60" s="311"/>
      <c r="XCQ60" s="312"/>
      <c r="XCR60" s="312"/>
      <c r="XCS60" s="313"/>
      <c r="XCT60" s="312"/>
      <c r="XCU60" s="313"/>
      <c r="XCV60" s="313"/>
      <c r="XCW60" s="313"/>
      <c r="XCX60" s="19"/>
      <c r="XCY60" s="20"/>
      <c r="XCZ60" s="20"/>
      <c r="XDA60" s="20"/>
      <c r="XDB60" s="20"/>
      <c r="XDC60" s="20"/>
      <c r="XDD60" s="20"/>
      <c r="XDE60" s="20"/>
      <c r="XDF60" s="311"/>
      <c r="XDG60" s="312"/>
      <c r="XDH60" s="312"/>
      <c r="XDI60" s="313"/>
      <c r="XDJ60" s="312"/>
      <c r="XDK60" s="313"/>
      <c r="XDL60" s="313"/>
      <c r="XDM60" s="313"/>
      <c r="XDN60" s="19"/>
      <c r="XDO60" s="20"/>
      <c r="XDP60" s="20"/>
      <c r="XDQ60" s="20"/>
      <c r="XDR60" s="20"/>
      <c r="XDS60" s="20"/>
      <c r="XDT60" s="20"/>
      <c r="XDU60" s="20"/>
      <c r="XDV60" s="311"/>
      <c r="XDW60" s="312"/>
      <c r="XDX60" s="312"/>
      <c r="XDY60" s="313"/>
      <c r="XDZ60" s="312"/>
      <c r="XEA60" s="313"/>
      <c r="XEB60" s="313"/>
      <c r="XEC60" s="313"/>
      <c r="XED60" s="19"/>
      <c r="XEE60" s="20"/>
      <c r="XEF60" s="20"/>
      <c r="XEG60" s="20"/>
      <c r="XEH60" s="20"/>
      <c r="XEI60" s="20"/>
      <c r="XEJ60" s="20"/>
      <c r="XEK60" s="20"/>
      <c r="XEL60" s="311"/>
      <c r="XEM60" s="312"/>
      <c r="XEN60" s="312"/>
      <c r="XEO60" s="313"/>
      <c r="XEP60" s="312"/>
      <c r="XEQ60" s="313"/>
      <c r="XER60" s="313"/>
      <c r="XES60" s="313"/>
      <c r="XET60" s="19"/>
      <c r="XEU60" s="20"/>
      <c r="XEV60" s="20"/>
      <c r="XEW60" s="20"/>
      <c r="XEX60" s="20"/>
      <c r="XEY60" s="20"/>
      <c r="XEZ60" s="20"/>
      <c r="XFA60" s="20"/>
      <c r="XFB60" s="311"/>
      <c r="XFC60" s="312"/>
    </row>
    <row r="61" spans="1:16383" s="4" customFormat="1" x14ac:dyDescent="0.25">
      <c r="A61" s="13"/>
      <c r="B61" s="12"/>
      <c r="C61" s="13"/>
      <c r="D61" s="12"/>
      <c r="E61" s="12"/>
      <c r="F61" s="12"/>
      <c r="G61" s="14"/>
      <c r="H61" s="15"/>
      <c r="I61" s="15"/>
      <c r="J61" s="15"/>
      <c r="K61" s="15"/>
      <c r="L61" s="15"/>
      <c r="M61" s="15"/>
      <c r="N61" s="15"/>
      <c r="O61" s="16"/>
      <c r="P61" s="13"/>
      <c r="Q61" s="17"/>
      <c r="R61" s="18"/>
      <c r="S61" s="18"/>
      <c r="T61" s="18"/>
      <c r="U61" s="18"/>
      <c r="V61" s="19"/>
      <c r="W61" s="20"/>
      <c r="X61" s="20"/>
      <c r="Y61" s="20"/>
      <c r="Z61" s="20"/>
      <c r="AA61" s="20"/>
      <c r="AB61" s="20"/>
      <c r="AC61" s="20"/>
      <c r="AD61" s="21"/>
      <c r="AE61" s="17"/>
      <c r="AF61" s="17"/>
      <c r="AG61" s="18"/>
      <c r="AH61" s="17"/>
      <c r="AI61" s="18"/>
      <c r="AJ61" s="18"/>
      <c r="AK61" s="18"/>
      <c r="AL61" s="19"/>
      <c r="AM61" s="20"/>
      <c r="AN61" s="20"/>
      <c r="AO61" s="20"/>
      <c r="AP61" s="20"/>
      <c r="AQ61" s="20"/>
      <c r="AR61" s="20"/>
      <c r="AS61" s="20"/>
      <c r="AT61" s="21"/>
      <c r="AU61" s="17"/>
      <c r="AV61" s="17"/>
      <c r="AW61" s="18"/>
      <c r="AX61" s="17"/>
      <c r="AY61" s="18"/>
      <c r="AZ61" s="18"/>
      <c r="BA61" s="18"/>
      <c r="BB61" s="19"/>
      <c r="BC61" s="20"/>
      <c r="BD61" s="20"/>
      <c r="BE61" s="20"/>
      <c r="BF61" s="20"/>
      <c r="BG61" s="20"/>
      <c r="BH61" s="20"/>
      <c r="BI61" s="20"/>
      <c r="BJ61" s="21"/>
      <c r="BK61" s="17"/>
      <c r="BL61" s="17"/>
      <c r="BM61" s="18"/>
      <c r="BN61" s="17"/>
      <c r="BO61" s="18"/>
      <c r="BP61" s="18"/>
      <c r="BQ61" s="18"/>
      <c r="BR61" s="19"/>
      <c r="BS61" s="20"/>
      <c r="BT61" s="20"/>
      <c r="BU61" s="20"/>
      <c r="BV61" s="20"/>
      <c r="BW61" s="20"/>
      <c r="BX61" s="20"/>
      <c r="BY61" s="20"/>
      <c r="BZ61" s="21"/>
      <c r="CA61" s="17"/>
      <c r="CB61" s="17"/>
      <c r="CC61" s="18"/>
      <c r="CD61" s="17"/>
      <c r="CE61" s="18"/>
      <c r="CF61" s="18"/>
      <c r="CG61" s="18"/>
      <c r="CH61" s="19"/>
      <c r="CI61" s="20"/>
      <c r="CJ61" s="20"/>
      <c r="CK61" s="20"/>
      <c r="CL61" s="20"/>
      <c r="CM61" s="20"/>
      <c r="CN61" s="20"/>
      <c r="CO61" s="20"/>
      <c r="CP61" s="21"/>
      <c r="CQ61" s="17"/>
      <c r="CR61" s="17"/>
      <c r="CS61" s="18"/>
      <c r="CT61" s="17"/>
      <c r="CU61" s="18"/>
      <c r="CV61" s="18"/>
      <c r="CW61" s="18"/>
      <c r="CX61" s="19"/>
      <c r="CY61" s="20"/>
      <c r="CZ61" s="20"/>
      <c r="DA61" s="20"/>
      <c r="DB61" s="20"/>
      <c r="DC61" s="20"/>
      <c r="DD61" s="20"/>
      <c r="DE61" s="20"/>
      <c r="DF61" s="311"/>
      <c r="DG61" s="312"/>
      <c r="DH61" s="312"/>
      <c r="DI61" s="313"/>
      <c r="DJ61" s="312"/>
      <c r="DK61" s="313"/>
      <c r="DL61" s="313"/>
      <c r="DM61" s="313"/>
      <c r="DN61" s="19"/>
      <c r="DO61" s="20"/>
      <c r="DP61" s="20"/>
      <c r="DQ61" s="20"/>
      <c r="DR61" s="20"/>
      <c r="DS61" s="20"/>
      <c r="DT61" s="20"/>
      <c r="DU61" s="20"/>
      <c r="DV61" s="311"/>
      <c r="DW61" s="312"/>
      <c r="DX61" s="312"/>
      <c r="DY61" s="313"/>
      <c r="DZ61" s="312"/>
      <c r="EA61" s="313"/>
      <c r="EB61" s="313"/>
      <c r="EC61" s="313"/>
      <c r="ED61" s="19"/>
      <c r="EE61" s="20"/>
      <c r="EF61" s="20"/>
      <c r="EG61" s="20"/>
      <c r="EH61" s="20"/>
      <c r="EI61" s="20"/>
      <c r="EJ61" s="20"/>
      <c r="EK61" s="20"/>
      <c r="EL61" s="311"/>
      <c r="EM61" s="312"/>
      <c r="EN61" s="312"/>
      <c r="EO61" s="313"/>
      <c r="EP61" s="312"/>
      <c r="EQ61" s="313"/>
      <c r="ER61" s="313"/>
      <c r="ES61" s="313"/>
      <c r="ET61" s="19"/>
      <c r="EU61" s="20"/>
      <c r="EV61" s="20"/>
      <c r="EW61" s="20"/>
      <c r="EX61" s="20"/>
      <c r="EY61" s="20"/>
      <c r="EZ61" s="20"/>
      <c r="FA61" s="20"/>
      <c r="FB61" s="311"/>
      <c r="FC61" s="312"/>
      <c r="FD61" s="312"/>
      <c r="FE61" s="313"/>
      <c r="FF61" s="312"/>
      <c r="FG61" s="313"/>
      <c r="FH61" s="313"/>
      <c r="FI61" s="313"/>
      <c r="FJ61" s="19"/>
      <c r="FK61" s="20"/>
      <c r="FL61" s="20"/>
      <c r="FM61" s="20"/>
      <c r="FN61" s="20"/>
      <c r="FO61" s="20"/>
      <c r="FP61" s="20"/>
      <c r="FQ61" s="20"/>
      <c r="FR61" s="311"/>
      <c r="FS61" s="312"/>
      <c r="FT61" s="312"/>
      <c r="FU61" s="313"/>
      <c r="FV61" s="312"/>
      <c r="FW61" s="313"/>
      <c r="FX61" s="313"/>
      <c r="FY61" s="313"/>
      <c r="FZ61" s="19"/>
      <c r="GA61" s="20"/>
      <c r="GB61" s="20"/>
      <c r="GC61" s="20"/>
      <c r="GD61" s="20"/>
      <c r="GE61" s="20"/>
      <c r="GF61" s="20"/>
      <c r="GG61" s="20"/>
      <c r="GH61" s="311"/>
      <c r="GI61" s="312"/>
      <c r="GJ61" s="312"/>
      <c r="GK61" s="313"/>
      <c r="GL61" s="312"/>
      <c r="GM61" s="313"/>
      <c r="GN61" s="313"/>
      <c r="GO61" s="313"/>
      <c r="GP61" s="19"/>
      <c r="GQ61" s="20"/>
      <c r="GR61" s="20"/>
      <c r="GS61" s="20"/>
      <c r="GT61" s="20"/>
      <c r="GU61" s="20"/>
      <c r="GV61" s="20"/>
      <c r="GW61" s="20"/>
      <c r="GX61" s="311"/>
      <c r="GY61" s="312"/>
      <c r="GZ61" s="312"/>
      <c r="HA61" s="313"/>
      <c r="HB61" s="312"/>
      <c r="HC61" s="313"/>
      <c r="HD61" s="313"/>
      <c r="HE61" s="313"/>
      <c r="HF61" s="19"/>
      <c r="HG61" s="20"/>
      <c r="HH61" s="20"/>
      <c r="HI61" s="20"/>
      <c r="HJ61" s="20"/>
      <c r="HK61" s="20"/>
      <c r="HL61" s="20"/>
      <c r="HM61" s="20"/>
      <c r="HN61" s="311"/>
      <c r="HO61" s="312"/>
      <c r="HP61" s="312"/>
      <c r="HQ61" s="313"/>
      <c r="HR61" s="312"/>
      <c r="HS61" s="313"/>
      <c r="HT61" s="313"/>
      <c r="HU61" s="313"/>
      <c r="HV61" s="19"/>
      <c r="HW61" s="20"/>
      <c r="HX61" s="20"/>
      <c r="HY61" s="20"/>
      <c r="HZ61" s="20"/>
      <c r="IA61" s="20"/>
      <c r="IB61" s="20"/>
      <c r="IC61" s="20"/>
      <c r="ID61" s="311"/>
      <c r="IE61" s="312"/>
      <c r="IF61" s="312"/>
      <c r="IG61" s="313"/>
      <c r="IH61" s="312"/>
      <c r="II61" s="313"/>
      <c r="IJ61" s="313"/>
      <c r="IK61" s="313"/>
      <c r="IL61" s="19"/>
      <c r="IM61" s="20"/>
      <c r="IN61" s="20"/>
      <c r="IO61" s="20"/>
      <c r="IP61" s="20"/>
      <c r="IQ61" s="20"/>
      <c r="IR61" s="20"/>
      <c r="IS61" s="20"/>
      <c r="IT61" s="311"/>
      <c r="IU61" s="312"/>
      <c r="IV61" s="312"/>
      <c r="IW61" s="313"/>
      <c r="IX61" s="312"/>
      <c r="IY61" s="313"/>
      <c r="IZ61" s="313"/>
      <c r="JA61" s="313"/>
      <c r="JB61" s="19"/>
      <c r="JC61" s="20"/>
      <c r="JD61" s="20"/>
      <c r="JE61" s="20"/>
      <c r="JF61" s="20"/>
      <c r="JG61" s="20"/>
      <c r="JH61" s="20"/>
      <c r="JI61" s="20"/>
      <c r="JJ61" s="311"/>
      <c r="JK61" s="312"/>
      <c r="JL61" s="312"/>
      <c r="JM61" s="313"/>
      <c r="JN61" s="312"/>
      <c r="JO61" s="313"/>
      <c r="JP61" s="313"/>
      <c r="JQ61" s="313"/>
      <c r="JR61" s="19"/>
      <c r="JS61" s="20"/>
      <c r="JT61" s="20"/>
      <c r="JU61" s="20"/>
      <c r="JV61" s="20"/>
      <c r="JW61" s="20"/>
      <c r="JX61" s="20"/>
      <c r="JY61" s="20"/>
      <c r="JZ61" s="311"/>
      <c r="KA61" s="312"/>
      <c r="KB61" s="312"/>
      <c r="KC61" s="313"/>
      <c r="KD61" s="312"/>
      <c r="KE61" s="313"/>
      <c r="KF61" s="313"/>
      <c r="KG61" s="313"/>
      <c r="KH61" s="19"/>
      <c r="KI61" s="20"/>
      <c r="KJ61" s="20"/>
      <c r="KK61" s="20"/>
      <c r="KL61" s="20"/>
      <c r="KM61" s="20"/>
      <c r="KN61" s="20"/>
      <c r="KO61" s="20"/>
      <c r="KP61" s="311"/>
      <c r="KQ61" s="312"/>
      <c r="KR61" s="312"/>
      <c r="KS61" s="313"/>
      <c r="KT61" s="312"/>
      <c r="KU61" s="313"/>
      <c r="KV61" s="313"/>
      <c r="KW61" s="313"/>
      <c r="KX61" s="19"/>
      <c r="KY61" s="20"/>
      <c r="KZ61" s="20"/>
      <c r="LA61" s="20"/>
      <c r="LB61" s="20"/>
      <c r="LC61" s="20"/>
      <c r="LD61" s="20"/>
      <c r="LE61" s="20"/>
      <c r="LF61" s="311"/>
      <c r="LG61" s="312"/>
      <c r="LH61" s="312"/>
      <c r="LI61" s="313"/>
      <c r="LJ61" s="312"/>
      <c r="LK61" s="313"/>
      <c r="LL61" s="313"/>
      <c r="LM61" s="313"/>
      <c r="LN61" s="19"/>
      <c r="LO61" s="20"/>
      <c r="LP61" s="20"/>
      <c r="LQ61" s="20"/>
      <c r="LR61" s="20"/>
      <c r="LS61" s="20"/>
      <c r="LT61" s="20"/>
      <c r="LU61" s="20"/>
      <c r="LV61" s="311"/>
      <c r="LW61" s="312"/>
      <c r="LX61" s="312"/>
      <c r="LY61" s="313"/>
      <c r="LZ61" s="312"/>
      <c r="MA61" s="313"/>
      <c r="MB61" s="313"/>
      <c r="MC61" s="313"/>
      <c r="MD61" s="19"/>
      <c r="ME61" s="20"/>
      <c r="MF61" s="20"/>
      <c r="MG61" s="20"/>
      <c r="MH61" s="20"/>
      <c r="MI61" s="20"/>
      <c r="MJ61" s="20"/>
      <c r="MK61" s="20"/>
      <c r="ML61" s="311"/>
      <c r="MM61" s="312"/>
      <c r="MN61" s="312"/>
      <c r="MO61" s="313"/>
      <c r="MP61" s="312"/>
      <c r="MQ61" s="313"/>
      <c r="MR61" s="313"/>
      <c r="MS61" s="313"/>
      <c r="MT61" s="19"/>
      <c r="MU61" s="20"/>
      <c r="MV61" s="20"/>
      <c r="MW61" s="20"/>
      <c r="MX61" s="20"/>
      <c r="MY61" s="20"/>
      <c r="MZ61" s="20"/>
      <c r="NA61" s="20"/>
      <c r="NB61" s="311"/>
      <c r="NC61" s="312"/>
      <c r="ND61" s="312"/>
      <c r="NE61" s="313"/>
      <c r="NF61" s="312"/>
      <c r="NG61" s="313"/>
      <c r="NH61" s="313"/>
      <c r="NI61" s="313"/>
      <c r="NJ61" s="19"/>
      <c r="NK61" s="20"/>
      <c r="NL61" s="20"/>
      <c r="NM61" s="20"/>
      <c r="NN61" s="20"/>
      <c r="NO61" s="20"/>
      <c r="NP61" s="20"/>
      <c r="NQ61" s="20"/>
      <c r="NR61" s="311"/>
      <c r="NS61" s="312"/>
      <c r="NT61" s="312"/>
      <c r="NU61" s="313"/>
      <c r="NV61" s="312"/>
      <c r="NW61" s="313"/>
      <c r="NX61" s="313"/>
      <c r="NY61" s="313"/>
      <c r="NZ61" s="19"/>
      <c r="OA61" s="20"/>
      <c r="OB61" s="20"/>
      <c r="OC61" s="20"/>
      <c r="OD61" s="20"/>
      <c r="OE61" s="20"/>
      <c r="OF61" s="20"/>
      <c r="OG61" s="20"/>
      <c r="OH61" s="311"/>
      <c r="OI61" s="312"/>
      <c r="OJ61" s="312"/>
      <c r="OK61" s="313"/>
      <c r="OL61" s="312"/>
      <c r="OM61" s="313"/>
      <c r="ON61" s="313"/>
      <c r="OO61" s="313"/>
      <c r="OP61" s="19"/>
      <c r="OQ61" s="20"/>
      <c r="OR61" s="20"/>
      <c r="OS61" s="20"/>
      <c r="OT61" s="20"/>
      <c r="OU61" s="20"/>
      <c r="OV61" s="20"/>
      <c r="OW61" s="20"/>
      <c r="OX61" s="311"/>
      <c r="OY61" s="312"/>
      <c r="OZ61" s="312"/>
      <c r="PA61" s="313"/>
      <c r="PB61" s="312"/>
      <c r="PC61" s="313"/>
      <c r="PD61" s="313"/>
      <c r="PE61" s="313"/>
      <c r="PF61" s="19"/>
      <c r="PG61" s="20"/>
      <c r="PH61" s="20"/>
      <c r="PI61" s="20"/>
      <c r="PJ61" s="20"/>
      <c r="PK61" s="20"/>
      <c r="PL61" s="20"/>
      <c r="PM61" s="20"/>
      <c r="PN61" s="311"/>
      <c r="PO61" s="312"/>
      <c r="PP61" s="312"/>
      <c r="PQ61" s="313"/>
      <c r="PR61" s="312"/>
      <c r="PS61" s="313"/>
      <c r="PT61" s="313"/>
      <c r="PU61" s="313"/>
      <c r="PV61" s="19"/>
      <c r="PW61" s="20"/>
      <c r="PX61" s="20"/>
      <c r="PY61" s="20"/>
      <c r="PZ61" s="20"/>
      <c r="QA61" s="20"/>
      <c r="QB61" s="20"/>
      <c r="QC61" s="20"/>
      <c r="QD61" s="311"/>
      <c r="QE61" s="312"/>
      <c r="QF61" s="312"/>
      <c r="QG61" s="313"/>
      <c r="QH61" s="312"/>
      <c r="QI61" s="313"/>
      <c r="QJ61" s="313"/>
      <c r="QK61" s="313"/>
      <c r="QL61" s="19"/>
      <c r="QM61" s="20"/>
      <c r="QN61" s="20"/>
      <c r="QO61" s="20"/>
      <c r="QP61" s="20"/>
      <c r="QQ61" s="20"/>
      <c r="QR61" s="20"/>
      <c r="QS61" s="20"/>
      <c r="QT61" s="311"/>
      <c r="QU61" s="312"/>
      <c r="QV61" s="312"/>
      <c r="QW61" s="313"/>
      <c r="QX61" s="312"/>
      <c r="QY61" s="313"/>
      <c r="QZ61" s="313"/>
      <c r="RA61" s="313"/>
      <c r="RB61" s="19"/>
      <c r="RC61" s="20"/>
      <c r="RD61" s="20"/>
      <c r="RE61" s="20"/>
      <c r="RF61" s="20"/>
      <c r="RG61" s="20"/>
      <c r="RH61" s="20"/>
      <c r="RI61" s="20"/>
      <c r="RJ61" s="311"/>
      <c r="RK61" s="312"/>
      <c r="RL61" s="312"/>
      <c r="RM61" s="313"/>
      <c r="RN61" s="312"/>
      <c r="RO61" s="313"/>
      <c r="RP61" s="313"/>
      <c r="RQ61" s="313"/>
      <c r="RR61" s="19"/>
      <c r="RS61" s="20"/>
      <c r="RT61" s="20"/>
      <c r="RU61" s="20"/>
      <c r="RV61" s="20"/>
      <c r="RW61" s="20"/>
      <c r="RX61" s="20"/>
      <c r="RY61" s="20"/>
      <c r="RZ61" s="311"/>
      <c r="SA61" s="312"/>
      <c r="SB61" s="312"/>
      <c r="SC61" s="313"/>
      <c r="SD61" s="312"/>
      <c r="SE61" s="313"/>
      <c r="SF61" s="313"/>
      <c r="SG61" s="313"/>
      <c r="SH61" s="19"/>
      <c r="SI61" s="20"/>
      <c r="SJ61" s="20"/>
      <c r="SK61" s="20"/>
      <c r="SL61" s="20"/>
      <c r="SM61" s="20"/>
      <c r="SN61" s="20"/>
      <c r="SO61" s="20"/>
      <c r="SP61" s="311"/>
      <c r="SQ61" s="312"/>
      <c r="SR61" s="312"/>
      <c r="SS61" s="313"/>
      <c r="ST61" s="312"/>
      <c r="SU61" s="313"/>
      <c r="SV61" s="313"/>
      <c r="SW61" s="313"/>
      <c r="SX61" s="19"/>
      <c r="SY61" s="20"/>
      <c r="SZ61" s="20"/>
      <c r="TA61" s="20"/>
      <c r="TB61" s="20"/>
      <c r="TC61" s="20"/>
      <c r="TD61" s="20"/>
      <c r="TE61" s="20"/>
      <c r="TF61" s="311"/>
      <c r="TG61" s="312"/>
      <c r="TH61" s="312"/>
      <c r="TI61" s="313"/>
      <c r="TJ61" s="312"/>
      <c r="TK61" s="313"/>
      <c r="TL61" s="313"/>
      <c r="TM61" s="313"/>
      <c r="TN61" s="19"/>
      <c r="TO61" s="20"/>
      <c r="TP61" s="20"/>
      <c r="TQ61" s="20"/>
      <c r="TR61" s="20"/>
      <c r="TS61" s="20"/>
      <c r="TT61" s="20"/>
      <c r="TU61" s="20"/>
      <c r="TV61" s="311"/>
      <c r="TW61" s="312"/>
      <c r="TX61" s="312"/>
      <c r="TY61" s="313"/>
      <c r="TZ61" s="312"/>
      <c r="UA61" s="313"/>
      <c r="UB61" s="313"/>
      <c r="UC61" s="313"/>
      <c r="UD61" s="19"/>
      <c r="UE61" s="20"/>
      <c r="UF61" s="20"/>
      <c r="UG61" s="20"/>
      <c r="UH61" s="20"/>
      <c r="UI61" s="20"/>
      <c r="UJ61" s="20"/>
      <c r="UK61" s="20"/>
      <c r="UL61" s="311"/>
      <c r="UM61" s="312"/>
      <c r="UN61" s="312"/>
      <c r="UO61" s="313"/>
      <c r="UP61" s="312"/>
      <c r="UQ61" s="313"/>
      <c r="UR61" s="313"/>
      <c r="US61" s="313"/>
      <c r="UT61" s="19"/>
      <c r="UU61" s="20"/>
      <c r="UV61" s="20"/>
      <c r="UW61" s="20"/>
      <c r="UX61" s="20"/>
      <c r="UY61" s="20"/>
      <c r="UZ61" s="20"/>
      <c r="VA61" s="20"/>
      <c r="VB61" s="311"/>
      <c r="VC61" s="312"/>
      <c r="VD61" s="312"/>
      <c r="VE61" s="313"/>
      <c r="VF61" s="312"/>
      <c r="VG61" s="313"/>
      <c r="VH61" s="313"/>
      <c r="VI61" s="313"/>
      <c r="VJ61" s="19"/>
      <c r="VK61" s="20"/>
      <c r="VL61" s="20"/>
      <c r="VM61" s="20"/>
      <c r="VN61" s="20"/>
      <c r="VO61" s="20"/>
      <c r="VP61" s="20"/>
      <c r="VQ61" s="20"/>
      <c r="VR61" s="311"/>
      <c r="VS61" s="312"/>
      <c r="VT61" s="312"/>
      <c r="VU61" s="313"/>
      <c r="VV61" s="312"/>
      <c r="VW61" s="313"/>
      <c r="VX61" s="313"/>
      <c r="VY61" s="313"/>
      <c r="VZ61" s="19"/>
      <c r="WA61" s="20"/>
      <c r="WB61" s="20"/>
      <c r="WC61" s="20"/>
      <c r="WD61" s="20"/>
      <c r="WE61" s="20"/>
      <c r="WF61" s="20"/>
      <c r="WG61" s="20"/>
      <c r="WH61" s="311"/>
      <c r="WI61" s="312"/>
      <c r="WJ61" s="312"/>
      <c r="WK61" s="313"/>
      <c r="WL61" s="312"/>
      <c r="WM61" s="313"/>
      <c r="WN61" s="313"/>
      <c r="WO61" s="313"/>
      <c r="WP61" s="19"/>
      <c r="WQ61" s="20"/>
      <c r="WR61" s="20"/>
      <c r="WS61" s="20"/>
      <c r="WT61" s="20"/>
      <c r="WU61" s="20"/>
      <c r="WV61" s="20"/>
      <c r="WW61" s="20"/>
      <c r="WX61" s="311"/>
      <c r="WY61" s="312"/>
      <c r="WZ61" s="312"/>
      <c r="XA61" s="313"/>
      <c r="XB61" s="312"/>
      <c r="XC61" s="313"/>
      <c r="XD61" s="313"/>
      <c r="XE61" s="313"/>
      <c r="XF61" s="19"/>
      <c r="XG61" s="20"/>
      <c r="XH61" s="20"/>
      <c r="XI61" s="20"/>
      <c r="XJ61" s="20"/>
      <c r="XK61" s="20"/>
      <c r="XL61" s="20"/>
      <c r="XM61" s="20"/>
      <c r="XN61" s="311"/>
      <c r="XO61" s="312"/>
      <c r="XP61" s="312"/>
      <c r="XQ61" s="313"/>
      <c r="XR61" s="312"/>
      <c r="XS61" s="313"/>
      <c r="XT61" s="313"/>
      <c r="XU61" s="313"/>
      <c r="XV61" s="19"/>
      <c r="XW61" s="20"/>
      <c r="XX61" s="20"/>
      <c r="XY61" s="20"/>
      <c r="XZ61" s="20"/>
      <c r="YA61" s="20"/>
      <c r="YB61" s="20"/>
      <c r="YC61" s="20"/>
      <c r="YD61" s="311"/>
      <c r="YE61" s="312"/>
      <c r="YF61" s="312"/>
      <c r="YG61" s="313"/>
      <c r="YH61" s="312"/>
      <c r="YI61" s="313"/>
      <c r="YJ61" s="313"/>
      <c r="YK61" s="313"/>
      <c r="YL61" s="19"/>
      <c r="YM61" s="20"/>
      <c r="YN61" s="20"/>
      <c r="YO61" s="20"/>
      <c r="YP61" s="20"/>
      <c r="YQ61" s="20"/>
      <c r="YR61" s="20"/>
      <c r="YS61" s="20"/>
      <c r="YT61" s="311"/>
      <c r="YU61" s="312"/>
      <c r="YV61" s="312"/>
      <c r="YW61" s="313"/>
      <c r="YX61" s="312"/>
      <c r="YY61" s="313"/>
      <c r="YZ61" s="313"/>
      <c r="ZA61" s="313"/>
      <c r="ZB61" s="19"/>
      <c r="ZC61" s="20"/>
      <c r="ZD61" s="20"/>
      <c r="ZE61" s="20"/>
      <c r="ZF61" s="20"/>
      <c r="ZG61" s="20"/>
      <c r="ZH61" s="20"/>
      <c r="ZI61" s="20"/>
      <c r="ZJ61" s="311"/>
      <c r="ZK61" s="312"/>
      <c r="ZL61" s="312"/>
      <c r="ZM61" s="313"/>
      <c r="ZN61" s="312"/>
      <c r="ZO61" s="313"/>
      <c r="ZP61" s="313"/>
      <c r="ZQ61" s="313"/>
      <c r="ZR61" s="19"/>
      <c r="ZS61" s="20"/>
      <c r="ZT61" s="20"/>
      <c r="ZU61" s="20"/>
      <c r="ZV61" s="20"/>
      <c r="ZW61" s="20"/>
      <c r="ZX61" s="20"/>
      <c r="ZY61" s="20"/>
      <c r="ZZ61" s="311"/>
      <c r="AAA61" s="312"/>
      <c r="AAB61" s="312"/>
      <c r="AAC61" s="313"/>
      <c r="AAD61" s="312"/>
      <c r="AAE61" s="313"/>
      <c r="AAF61" s="313"/>
      <c r="AAG61" s="313"/>
      <c r="AAH61" s="19"/>
      <c r="AAI61" s="20"/>
      <c r="AAJ61" s="20"/>
      <c r="AAK61" s="20"/>
      <c r="AAL61" s="20"/>
      <c r="AAM61" s="20"/>
      <c r="AAN61" s="20"/>
      <c r="AAO61" s="20"/>
      <c r="AAP61" s="311"/>
      <c r="AAQ61" s="312"/>
      <c r="AAR61" s="312"/>
      <c r="AAS61" s="313"/>
      <c r="AAT61" s="312"/>
      <c r="AAU61" s="313"/>
      <c r="AAV61" s="313"/>
      <c r="AAW61" s="313"/>
      <c r="AAX61" s="19"/>
      <c r="AAY61" s="20"/>
      <c r="AAZ61" s="20"/>
      <c r="ABA61" s="20"/>
      <c r="ABB61" s="20"/>
      <c r="ABC61" s="20"/>
      <c r="ABD61" s="20"/>
      <c r="ABE61" s="20"/>
      <c r="ABF61" s="311"/>
      <c r="ABG61" s="312"/>
      <c r="ABH61" s="312"/>
      <c r="ABI61" s="313"/>
      <c r="ABJ61" s="312"/>
      <c r="ABK61" s="313"/>
      <c r="ABL61" s="313"/>
      <c r="ABM61" s="313"/>
      <c r="ABN61" s="19"/>
      <c r="ABO61" s="20"/>
      <c r="ABP61" s="20"/>
      <c r="ABQ61" s="20"/>
      <c r="ABR61" s="20"/>
      <c r="ABS61" s="20"/>
      <c r="ABT61" s="20"/>
      <c r="ABU61" s="20"/>
      <c r="ABV61" s="311"/>
      <c r="ABW61" s="312"/>
      <c r="ABX61" s="312"/>
      <c r="ABY61" s="313"/>
      <c r="ABZ61" s="312"/>
      <c r="ACA61" s="313"/>
      <c r="ACB61" s="313"/>
      <c r="ACC61" s="313"/>
      <c r="ACD61" s="19"/>
      <c r="ACE61" s="20"/>
      <c r="ACF61" s="20"/>
      <c r="ACG61" s="20"/>
      <c r="ACH61" s="20"/>
      <c r="ACI61" s="20"/>
      <c r="ACJ61" s="20"/>
      <c r="ACK61" s="20"/>
      <c r="ACL61" s="311"/>
      <c r="ACM61" s="312"/>
      <c r="ACN61" s="312"/>
      <c r="ACO61" s="313"/>
      <c r="ACP61" s="312"/>
      <c r="ACQ61" s="313"/>
      <c r="ACR61" s="313"/>
      <c r="ACS61" s="313"/>
      <c r="ACT61" s="19"/>
      <c r="ACU61" s="20"/>
      <c r="ACV61" s="20"/>
      <c r="ACW61" s="20"/>
      <c r="ACX61" s="20"/>
      <c r="ACY61" s="20"/>
      <c r="ACZ61" s="20"/>
      <c r="ADA61" s="20"/>
      <c r="ADB61" s="311"/>
      <c r="ADC61" s="312"/>
      <c r="ADD61" s="312"/>
      <c r="ADE61" s="313"/>
      <c r="ADF61" s="312"/>
      <c r="ADG61" s="313"/>
      <c r="ADH61" s="313"/>
      <c r="ADI61" s="313"/>
      <c r="ADJ61" s="19"/>
      <c r="ADK61" s="20"/>
      <c r="ADL61" s="20"/>
      <c r="ADM61" s="20"/>
      <c r="ADN61" s="20"/>
      <c r="ADO61" s="20"/>
      <c r="ADP61" s="20"/>
      <c r="ADQ61" s="20"/>
      <c r="ADR61" s="311"/>
      <c r="ADS61" s="312"/>
      <c r="ADT61" s="312"/>
      <c r="ADU61" s="313"/>
      <c r="ADV61" s="312"/>
      <c r="ADW61" s="313"/>
      <c r="ADX61" s="313"/>
      <c r="ADY61" s="313"/>
      <c r="ADZ61" s="19"/>
      <c r="AEA61" s="20"/>
      <c r="AEB61" s="20"/>
      <c r="AEC61" s="20"/>
      <c r="AED61" s="20"/>
      <c r="AEE61" s="20"/>
      <c r="AEF61" s="20"/>
      <c r="AEG61" s="20"/>
      <c r="AEH61" s="311"/>
      <c r="AEI61" s="312"/>
      <c r="AEJ61" s="312"/>
      <c r="AEK61" s="313"/>
      <c r="AEL61" s="312"/>
      <c r="AEM61" s="313"/>
      <c r="AEN61" s="313"/>
      <c r="AEO61" s="313"/>
      <c r="AEP61" s="19"/>
      <c r="AEQ61" s="20"/>
      <c r="AER61" s="20"/>
      <c r="AES61" s="20"/>
      <c r="AET61" s="20"/>
      <c r="AEU61" s="20"/>
      <c r="AEV61" s="20"/>
      <c r="AEW61" s="20"/>
      <c r="AEX61" s="311"/>
      <c r="AEY61" s="312"/>
      <c r="AEZ61" s="312"/>
      <c r="AFA61" s="313"/>
      <c r="AFB61" s="312"/>
      <c r="AFC61" s="313"/>
      <c r="AFD61" s="313"/>
      <c r="AFE61" s="313"/>
      <c r="AFF61" s="19"/>
      <c r="AFG61" s="20"/>
      <c r="AFH61" s="20"/>
      <c r="AFI61" s="20"/>
      <c r="AFJ61" s="20"/>
      <c r="AFK61" s="20"/>
      <c r="AFL61" s="20"/>
      <c r="AFM61" s="20"/>
      <c r="AFN61" s="311"/>
      <c r="AFO61" s="312"/>
      <c r="AFP61" s="312"/>
      <c r="AFQ61" s="313"/>
      <c r="AFR61" s="312"/>
      <c r="AFS61" s="313"/>
      <c r="AFT61" s="313"/>
      <c r="AFU61" s="313"/>
      <c r="AFV61" s="19"/>
      <c r="AFW61" s="20"/>
      <c r="AFX61" s="20"/>
      <c r="AFY61" s="20"/>
      <c r="AFZ61" s="20"/>
      <c r="AGA61" s="20"/>
      <c r="AGB61" s="20"/>
      <c r="AGC61" s="20"/>
      <c r="AGD61" s="311"/>
      <c r="AGE61" s="312"/>
      <c r="AGF61" s="312"/>
      <c r="AGG61" s="313"/>
      <c r="AGH61" s="312"/>
      <c r="AGI61" s="313"/>
      <c r="AGJ61" s="313"/>
      <c r="AGK61" s="313"/>
      <c r="AGL61" s="19"/>
      <c r="AGM61" s="20"/>
      <c r="AGN61" s="20"/>
      <c r="AGO61" s="20"/>
      <c r="AGP61" s="20"/>
      <c r="AGQ61" s="20"/>
      <c r="AGR61" s="20"/>
      <c r="AGS61" s="20"/>
      <c r="AGT61" s="311"/>
      <c r="AGU61" s="312"/>
      <c r="AGV61" s="312"/>
      <c r="AGW61" s="313"/>
      <c r="AGX61" s="312"/>
      <c r="AGY61" s="313"/>
      <c r="AGZ61" s="313"/>
      <c r="AHA61" s="313"/>
      <c r="AHB61" s="19"/>
      <c r="AHC61" s="20"/>
      <c r="AHD61" s="20"/>
      <c r="AHE61" s="20"/>
      <c r="AHF61" s="20"/>
      <c r="AHG61" s="20"/>
      <c r="AHH61" s="20"/>
      <c r="AHI61" s="20"/>
      <c r="AHJ61" s="311"/>
      <c r="AHK61" s="312"/>
      <c r="AHL61" s="312"/>
      <c r="AHM61" s="313"/>
      <c r="AHN61" s="312"/>
      <c r="AHO61" s="313"/>
      <c r="AHP61" s="313"/>
      <c r="AHQ61" s="313"/>
      <c r="AHR61" s="19"/>
      <c r="AHS61" s="20"/>
      <c r="AHT61" s="20"/>
      <c r="AHU61" s="20"/>
      <c r="AHV61" s="20"/>
      <c r="AHW61" s="20"/>
      <c r="AHX61" s="20"/>
      <c r="AHY61" s="20"/>
      <c r="AHZ61" s="311"/>
      <c r="AIA61" s="312"/>
      <c r="AIB61" s="312"/>
      <c r="AIC61" s="313"/>
      <c r="AID61" s="312"/>
      <c r="AIE61" s="313"/>
      <c r="AIF61" s="313"/>
      <c r="AIG61" s="313"/>
      <c r="AIH61" s="19"/>
      <c r="AII61" s="20"/>
      <c r="AIJ61" s="20"/>
      <c r="AIK61" s="20"/>
      <c r="AIL61" s="20"/>
      <c r="AIM61" s="20"/>
      <c r="AIN61" s="20"/>
      <c r="AIO61" s="20"/>
      <c r="AIP61" s="311"/>
      <c r="AIQ61" s="312"/>
      <c r="AIR61" s="312"/>
      <c r="AIS61" s="313"/>
      <c r="AIT61" s="312"/>
      <c r="AIU61" s="313"/>
      <c r="AIV61" s="313"/>
      <c r="AIW61" s="313"/>
      <c r="AIX61" s="19"/>
      <c r="AIY61" s="20"/>
      <c r="AIZ61" s="20"/>
      <c r="AJA61" s="20"/>
      <c r="AJB61" s="20"/>
      <c r="AJC61" s="20"/>
      <c r="AJD61" s="20"/>
      <c r="AJE61" s="20"/>
      <c r="AJF61" s="311"/>
      <c r="AJG61" s="312"/>
      <c r="AJH61" s="312"/>
      <c r="AJI61" s="313"/>
      <c r="AJJ61" s="312"/>
      <c r="AJK61" s="313"/>
      <c r="AJL61" s="313"/>
      <c r="AJM61" s="313"/>
      <c r="AJN61" s="19"/>
      <c r="AJO61" s="20"/>
      <c r="AJP61" s="20"/>
      <c r="AJQ61" s="20"/>
      <c r="AJR61" s="20"/>
      <c r="AJS61" s="20"/>
      <c r="AJT61" s="20"/>
      <c r="AJU61" s="20"/>
      <c r="AJV61" s="311"/>
      <c r="AJW61" s="312"/>
      <c r="AJX61" s="312"/>
      <c r="AJY61" s="313"/>
      <c r="AJZ61" s="312"/>
      <c r="AKA61" s="313"/>
      <c r="AKB61" s="313"/>
      <c r="AKC61" s="313"/>
      <c r="AKD61" s="19"/>
      <c r="AKE61" s="20"/>
      <c r="AKF61" s="20"/>
      <c r="AKG61" s="20"/>
      <c r="AKH61" s="20"/>
      <c r="AKI61" s="20"/>
      <c r="AKJ61" s="20"/>
      <c r="AKK61" s="20"/>
      <c r="AKL61" s="311"/>
      <c r="AKM61" s="312"/>
      <c r="AKN61" s="312"/>
      <c r="AKO61" s="313"/>
      <c r="AKP61" s="312"/>
      <c r="AKQ61" s="313"/>
      <c r="AKR61" s="313"/>
      <c r="AKS61" s="313"/>
      <c r="AKT61" s="19"/>
      <c r="AKU61" s="20"/>
      <c r="AKV61" s="20"/>
      <c r="AKW61" s="20"/>
      <c r="AKX61" s="20"/>
      <c r="AKY61" s="20"/>
      <c r="AKZ61" s="20"/>
      <c r="ALA61" s="20"/>
      <c r="ALB61" s="311"/>
      <c r="ALC61" s="312"/>
      <c r="ALD61" s="312"/>
      <c r="ALE61" s="313"/>
      <c r="ALF61" s="312"/>
      <c r="ALG61" s="313"/>
      <c r="ALH61" s="313"/>
      <c r="ALI61" s="313"/>
      <c r="ALJ61" s="19"/>
      <c r="ALK61" s="20"/>
      <c r="ALL61" s="20"/>
      <c r="ALM61" s="20"/>
      <c r="ALN61" s="20"/>
      <c r="ALO61" s="20"/>
      <c r="ALP61" s="20"/>
      <c r="ALQ61" s="20"/>
      <c r="ALR61" s="311"/>
      <c r="ALS61" s="312"/>
      <c r="ALT61" s="312"/>
      <c r="ALU61" s="313"/>
      <c r="ALV61" s="312"/>
      <c r="ALW61" s="313"/>
      <c r="ALX61" s="313"/>
      <c r="ALY61" s="313"/>
      <c r="ALZ61" s="19"/>
      <c r="AMA61" s="20"/>
      <c r="AMB61" s="20"/>
      <c r="AMC61" s="20"/>
      <c r="AMD61" s="20"/>
      <c r="AME61" s="20"/>
      <c r="AMF61" s="20"/>
      <c r="AMG61" s="20"/>
      <c r="AMH61" s="311"/>
      <c r="AMI61" s="312"/>
      <c r="AMJ61" s="312"/>
      <c r="AMK61" s="313"/>
      <c r="AML61" s="312"/>
      <c r="AMM61" s="313"/>
      <c r="AMN61" s="313"/>
      <c r="AMO61" s="313"/>
      <c r="AMP61" s="19"/>
      <c r="AMQ61" s="20"/>
      <c r="AMR61" s="20"/>
      <c r="AMS61" s="20"/>
      <c r="AMT61" s="20"/>
      <c r="AMU61" s="20"/>
      <c r="AMV61" s="20"/>
      <c r="AMW61" s="20"/>
      <c r="AMX61" s="311"/>
      <c r="AMY61" s="312"/>
      <c r="AMZ61" s="312"/>
      <c r="ANA61" s="313"/>
      <c r="ANB61" s="312"/>
      <c r="ANC61" s="313"/>
      <c r="AND61" s="313"/>
      <c r="ANE61" s="313"/>
      <c r="ANF61" s="19"/>
      <c r="ANG61" s="20"/>
      <c r="ANH61" s="20"/>
      <c r="ANI61" s="20"/>
      <c r="ANJ61" s="20"/>
      <c r="ANK61" s="20"/>
      <c r="ANL61" s="20"/>
      <c r="ANM61" s="20"/>
      <c r="ANN61" s="311"/>
      <c r="ANO61" s="312"/>
      <c r="ANP61" s="312"/>
      <c r="ANQ61" s="313"/>
      <c r="ANR61" s="312"/>
      <c r="ANS61" s="313"/>
      <c r="ANT61" s="313"/>
      <c r="ANU61" s="313"/>
      <c r="ANV61" s="19"/>
      <c r="ANW61" s="20"/>
      <c r="ANX61" s="20"/>
      <c r="ANY61" s="20"/>
      <c r="ANZ61" s="20"/>
      <c r="AOA61" s="20"/>
      <c r="AOB61" s="20"/>
      <c r="AOC61" s="20"/>
      <c r="AOD61" s="311"/>
      <c r="AOE61" s="312"/>
      <c r="AOF61" s="312"/>
      <c r="AOG61" s="313"/>
      <c r="AOH61" s="312"/>
      <c r="AOI61" s="313"/>
      <c r="AOJ61" s="313"/>
      <c r="AOK61" s="313"/>
      <c r="AOL61" s="19"/>
      <c r="AOM61" s="20"/>
      <c r="AON61" s="20"/>
      <c r="AOO61" s="20"/>
      <c r="AOP61" s="20"/>
      <c r="AOQ61" s="20"/>
      <c r="AOR61" s="20"/>
      <c r="AOS61" s="20"/>
      <c r="AOT61" s="311"/>
      <c r="AOU61" s="312"/>
      <c r="AOV61" s="312"/>
      <c r="AOW61" s="313"/>
      <c r="AOX61" s="312"/>
      <c r="AOY61" s="313"/>
      <c r="AOZ61" s="313"/>
      <c r="APA61" s="313"/>
      <c r="APB61" s="19"/>
      <c r="APC61" s="20"/>
      <c r="APD61" s="20"/>
      <c r="APE61" s="20"/>
      <c r="APF61" s="20"/>
      <c r="APG61" s="20"/>
      <c r="APH61" s="20"/>
      <c r="API61" s="20"/>
      <c r="APJ61" s="311"/>
      <c r="APK61" s="312"/>
      <c r="APL61" s="312"/>
      <c r="APM61" s="313"/>
      <c r="APN61" s="312"/>
      <c r="APO61" s="313"/>
      <c r="APP61" s="313"/>
      <c r="APQ61" s="313"/>
      <c r="APR61" s="19"/>
      <c r="APS61" s="20"/>
      <c r="APT61" s="20"/>
      <c r="APU61" s="20"/>
      <c r="APV61" s="20"/>
      <c r="APW61" s="20"/>
      <c r="APX61" s="20"/>
      <c r="APY61" s="20"/>
      <c r="APZ61" s="311"/>
      <c r="AQA61" s="312"/>
      <c r="AQB61" s="312"/>
      <c r="AQC61" s="313"/>
      <c r="AQD61" s="312"/>
      <c r="AQE61" s="313"/>
      <c r="AQF61" s="313"/>
      <c r="AQG61" s="313"/>
      <c r="AQH61" s="19"/>
      <c r="AQI61" s="20"/>
      <c r="AQJ61" s="20"/>
      <c r="AQK61" s="20"/>
      <c r="AQL61" s="20"/>
      <c r="AQM61" s="20"/>
      <c r="AQN61" s="20"/>
      <c r="AQO61" s="20"/>
      <c r="AQP61" s="311"/>
      <c r="AQQ61" s="312"/>
      <c r="AQR61" s="312"/>
      <c r="AQS61" s="313"/>
      <c r="AQT61" s="312"/>
      <c r="AQU61" s="313"/>
      <c r="AQV61" s="313"/>
      <c r="AQW61" s="313"/>
      <c r="AQX61" s="19"/>
      <c r="AQY61" s="20"/>
      <c r="AQZ61" s="20"/>
      <c r="ARA61" s="20"/>
      <c r="ARB61" s="20"/>
      <c r="ARC61" s="20"/>
      <c r="ARD61" s="20"/>
      <c r="ARE61" s="20"/>
      <c r="ARF61" s="311"/>
      <c r="ARG61" s="312"/>
      <c r="ARH61" s="312"/>
      <c r="ARI61" s="313"/>
      <c r="ARJ61" s="312"/>
      <c r="ARK61" s="313"/>
      <c r="ARL61" s="313"/>
      <c r="ARM61" s="313"/>
      <c r="ARN61" s="19"/>
      <c r="ARO61" s="20"/>
      <c r="ARP61" s="20"/>
      <c r="ARQ61" s="20"/>
      <c r="ARR61" s="20"/>
      <c r="ARS61" s="20"/>
      <c r="ART61" s="20"/>
      <c r="ARU61" s="20"/>
      <c r="ARV61" s="311"/>
      <c r="ARW61" s="312"/>
      <c r="ARX61" s="312"/>
      <c r="ARY61" s="313"/>
      <c r="ARZ61" s="312"/>
      <c r="ASA61" s="313"/>
      <c r="ASB61" s="313"/>
      <c r="ASC61" s="313"/>
      <c r="ASD61" s="19"/>
      <c r="ASE61" s="20"/>
      <c r="ASF61" s="20"/>
      <c r="ASG61" s="20"/>
      <c r="ASH61" s="20"/>
      <c r="ASI61" s="20"/>
      <c r="ASJ61" s="20"/>
      <c r="ASK61" s="20"/>
      <c r="ASL61" s="311"/>
      <c r="ASM61" s="312"/>
      <c r="ASN61" s="312"/>
      <c r="ASO61" s="313"/>
      <c r="ASP61" s="312"/>
      <c r="ASQ61" s="313"/>
      <c r="ASR61" s="313"/>
      <c r="ASS61" s="313"/>
      <c r="AST61" s="19"/>
      <c r="ASU61" s="20"/>
      <c r="ASV61" s="20"/>
      <c r="ASW61" s="20"/>
      <c r="ASX61" s="20"/>
      <c r="ASY61" s="20"/>
      <c r="ASZ61" s="20"/>
      <c r="ATA61" s="20"/>
      <c r="ATB61" s="311"/>
      <c r="ATC61" s="312"/>
      <c r="ATD61" s="312"/>
      <c r="ATE61" s="313"/>
      <c r="ATF61" s="312"/>
      <c r="ATG61" s="313"/>
      <c r="ATH61" s="313"/>
      <c r="ATI61" s="313"/>
      <c r="ATJ61" s="19"/>
      <c r="ATK61" s="20"/>
      <c r="ATL61" s="20"/>
      <c r="ATM61" s="20"/>
      <c r="ATN61" s="20"/>
      <c r="ATO61" s="20"/>
      <c r="ATP61" s="20"/>
      <c r="ATQ61" s="20"/>
      <c r="ATR61" s="311"/>
      <c r="ATS61" s="312"/>
      <c r="ATT61" s="312"/>
      <c r="ATU61" s="313"/>
      <c r="ATV61" s="312"/>
      <c r="ATW61" s="313"/>
      <c r="ATX61" s="313"/>
      <c r="ATY61" s="313"/>
      <c r="ATZ61" s="19"/>
      <c r="AUA61" s="20"/>
      <c r="AUB61" s="20"/>
      <c r="AUC61" s="20"/>
      <c r="AUD61" s="20"/>
      <c r="AUE61" s="20"/>
      <c r="AUF61" s="20"/>
      <c r="AUG61" s="20"/>
      <c r="AUH61" s="311"/>
      <c r="AUI61" s="312"/>
      <c r="AUJ61" s="312"/>
      <c r="AUK61" s="313"/>
      <c r="AUL61" s="312"/>
      <c r="AUM61" s="313"/>
      <c r="AUN61" s="313"/>
      <c r="AUO61" s="313"/>
      <c r="AUP61" s="19"/>
      <c r="AUQ61" s="20"/>
      <c r="AUR61" s="20"/>
      <c r="AUS61" s="20"/>
      <c r="AUT61" s="20"/>
      <c r="AUU61" s="20"/>
      <c r="AUV61" s="20"/>
      <c r="AUW61" s="20"/>
      <c r="AUX61" s="311"/>
      <c r="AUY61" s="312"/>
      <c r="AUZ61" s="312"/>
      <c r="AVA61" s="313"/>
      <c r="AVB61" s="312"/>
      <c r="AVC61" s="313"/>
      <c r="AVD61" s="313"/>
      <c r="AVE61" s="313"/>
      <c r="AVF61" s="19"/>
      <c r="AVG61" s="20"/>
      <c r="AVH61" s="20"/>
      <c r="AVI61" s="20"/>
      <c r="AVJ61" s="20"/>
      <c r="AVK61" s="20"/>
      <c r="AVL61" s="20"/>
      <c r="AVM61" s="20"/>
      <c r="AVN61" s="311"/>
      <c r="AVO61" s="312"/>
      <c r="AVP61" s="312"/>
      <c r="AVQ61" s="313"/>
      <c r="AVR61" s="312"/>
      <c r="AVS61" s="313"/>
      <c r="AVT61" s="313"/>
      <c r="AVU61" s="313"/>
      <c r="AVV61" s="19"/>
      <c r="AVW61" s="20"/>
      <c r="AVX61" s="20"/>
      <c r="AVY61" s="20"/>
      <c r="AVZ61" s="20"/>
      <c r="AWA61" s="20"/>
      <c r="AWB61" s="20"/>
      <c r="AWC61" s="20"/>
      <c r="AWD61" s="311"/>
      <c r="AWE61" s="312"/>
      <c r="AWF61" s="312"/>
      <c r="AWG61" s="313"/>
      <c r="AWH61" s="312"/>
      <c r="AWI61" s="313"/>
      <c r="AWJ61" s="313"/>
      <c r="AWK61" s="313"/>
      <c r="AWL61" s="19"/>
      <c r="AWM61" s="20"/>
      <c r="AWN61" s="20"/>
      <c r="AWO61" s="20"/>
      <c r="AWP61" s="20"/>
      <c r="AWQ61" s="20"/>
      <c r="AWR61" s="20"/>
      <c r="AWS61" s="20"/>
      <c r="AWT61" s="311"/>
      <c r="AWU61" s="312"/>
      <c r="AWV61" s="312"/>
      <c r="AWW61" s="313"/>
      <c r="AWX61" s="312"/>
      <c r="AWY61" s="313"/>
      <c r="AWZ61" s="313"/>
      <c r="AXA61" s="313"/>
      <c r="AXB61" s="19"/>
      <c r="AXC61" s="20"/>
      <c r="AXD61" s="20"/>
      <c r="AXE61" s="20"/>
      <c r="AXF61" s="20"/>
      <c r="AXG61" s="20"/>
      <c r="AXH61" s="20"/>
      <c r="AXI61" s="20"/>
      <c r="AXJ61" s="311"/>
      <c r="AXK61" s="312"/>
      <c r="AXL61" s="312"/>
      <c r="AXM61" s="313"/>
      <c r="AXN61" s="312"/>
      <c r="AXO61" s="313"/>
      <c r="AXP61" s="313"/>
      <c r="AXQ61" s="313"/>
      <c r="AXR61" s="19"/>
      <c r="AXS61" s="20"/>
      <c r="AXT61" s="20"/>
      <c r="AXU61" s="20"/>
      <c r="AXV61" s="20"/>
      <c r="AXW61" s="20"/>
      <c r="AXX61" s="20"/>
      <c r="AXY61" s="20"/>
      <c r="AXZ61" s="311"/>
      <c r="AYA61" s="312"/>
      <c r="AYB61" s="312"/>
      <c r="AYC61" s="313"/>
      <c r="AYD61" s="312"/>
      <c r="AYE61" s="313"/>
      <c r="AYF61" s="313"/>
      <c r="AYG61" s="313"/>
      <c r="AYH61" s="19"/>
      <c r="AYI61" s="20"/>
      <c r="AYJ61" s="20"/>
      <c r="AYK61" s="20"/>
      <c r="AYL61" s="20"/>
      <c r="AYM61" s="20"/>
      <c r="AYN61" s="20"/>
      <c r="AYO61" s="20"/>
      <c r="AYP61" s="311"/>
      <c r="AYQ61" s="312"/>
      <c r="AYR61" s="312"/>
      <c r="AYS61" s="313"/>
      <c r="AYT61" s="312"/>
      <c r="AYU61" s="313"/>
      <c r="AYV61" s="313"/>
      <c r="AYW61" s="313"/>
      <c r="AYX61" s="19"/>
      <c r="AYY61" s="20"/>
      <c r="AYZ61" s="20"/>
      <c r="AZA61" s="20"/>
      <c r="AZB61" s="20"/>
      <c r="AZC61" s="20"/>
      <c r="AZD61" s="20"/>
      <c r="AZE61" s="20"/>
      <c r="AZF61" s="311"/>
      <c r="AZG61" s="312"/>
      <c r="AZH61" s="312"/>
      <c r="AZI61" s="313"/>
      <c r="AZJ61" s="312"/>
      <c r="AZK61" s="313"/>
      <c r="AZL61" s="313"/>
      <c r="AZM61" s="313"/>
      <c r="AZN61" s="19"/>
      <c r="AZO61" s="20"/>
      <c r="AZP61" s="20"/>
      <c r="AZQ61" s="20"/>
      <c r="AZR61" s="20"/>
      <c r="AZS61" s="20"/>
      <c r="AZT61" s="20"/>
      <c r="AZU61" s="20"/>
      <c r="AZV61" s="311"/>
      <c r="AZW61" s="312"/>
      <c r="AZX61" s="312"/>
      <c r="AZY61" s="313"/>
      <c r="AZZ61" s="312"/>
      <c r="BAA61" s="313"/>
      <c r="BAB61" s="313"/>
      <c r="BAC61" s="313"/>
      <c r="BAD61" s="19"/>
      <c r="BAE61" s="20"/>
      <c r="BAF61" s="20"/>
      <c r="BAG61" s="20"/>
      <c r="BAH61" s="20"/>
      <c r="BAI61" s="20"/>
      <c r="BAJ61" s="20"/>
      <c r="BAK61" s="20"/>
      <c r="BAL61" s="311"/>
      <c r="BAM61" s="312"/>
      <c r="BAN61" s="312"/>
      <c r="BAO61" s="313"/>
      <c r="BAP61" s="312"/>
      <c r="BAQ61" s="313"/>
      <c r="BAR61" s="313"/>
      <c r="BAS61" s="313"/>
      <c r="BAT61" s="19"/>
      <c r="BAU61" s="20"/>
      <c r="BAV61" s="20"/>
      <c r="BAW61" s="20"/>
      <c r="BAX61" s="20"/>
      <c r="BAY61" s="20"/>
      <c r="BAZ61" s="20"/>
      <c r="BBA61" s="20"/>
      <c r="BBB61" s="311"/>
      <c r="BBC61" s="312"/>
      <c r="BBD61" s="312"/>
      <c r="BBE61" s="313"/>
      <c r="BBF61" s="312"/>
      <c r="BBG61" s="313"/>
      <c r="BBH61" s="313"/>
      <c r="BBI61" s="313"/>
      <c r="BBJ61" s="19"/>
      <c r="BBK61" s="20"/>
      <c r="BBL61" s="20"/>
      <c r="BBM61" s="20"/>
      <c r="BBN61" s="20"/>
      <c r="BBO61" s="20"/>
      <c r="BBP61" s="20"/>
      <c r="BBQ61" s="20"/>
      <c r="BBR61" s="311"/>
      <c r="BBS61" s="312"/>
      <c r="BBT61" s="312"/>
      <c r="BBU61" s="313"/>
      <c r="BBV61" s="312"/>
      <c r="BBW61" s="313"/>
      <c r="BBX61" s="313"/>
      <c r="BBY61" s="313"/>
      <c r="BBZ61" s="19"/>
      <c r="BCA61" s="20"/>
      <c r="BCB61" s="20"/>
      <c r="BCC61" s="20"/>
      <c r="BCD61" s="20"/>
      <c r="BCE61" s="20"/>
      <c r="BCF61" s="20"/>
      <c r="BCG61" s="20"/>
      <c r="BCH61" s="311"/>
      <c r="BCI61" s="312"/>
      <c r="BCJ61" s="312"/>
      <c r="BCK61" s="313"/>
      <c r="BCL61" s="312"/>
      <c r="BCM61" s="313"/>
      <c r="BCN61" s="313"/>
      <c r="BCO61" s="313"/>
      <c r="BCP61" s="19"/>
      <c r="BCQ61" s="20"/>
      <c r="BCR61" s="20"/>
      <c r="BCS61" s="20"/>
      <c r="BCT61" s="20"/>
      <c r="BCU61" s="20"/>
      <c r="BCV61" s="20"/>
      <c r="BCW61" s="20"/>
      <c r="BCX61" s="311"/>
      <c r="BCY61" s="312"/>
      <c r="BCZ61" s="312"/>
      <c r="BDA61" s="313"/>
      <c r="BDB61" s="312"/>
      <c r="BDC61" s="313"/>
      <c r="BDD61" s="313"/>
      <c r="BDE61" s="313"/>
      <c r="BDF61" s="19"/>
      <c r="BDG61" s="20"/>
      <c r="BDH61" s="20"/>
      <c r="BDI61" s="20"/>
      <c r="BDJ61" s="20"/>
      <c r="BDK61" s="20"/>
      <c r="BDL61" s="20"/>
      <c r="BDM61" s="20"/>
      <c r="BDN61" s="311"/>
      <c r="BDO61" s="312"/>
      <c r="BDP61" s="312"/>
      <c r="BDQ61" s="313"/>
      <c r="BDR61" s="312"/>
      <c r="BDS61" s="313"/>
      <c r="BDT61" s="313"/>
      <c r="BDU61" s="313"/>
      <c r="BDV61" s="19"/>
      <c r="BDW61" s="20"/>
      <c r="BDX61" s="20"/>
      <c r="BDY61" s="20"/>
      <c r="BDZ61" s="20"/>
      <c r="BEA61" s="20"/>
      <c r="BEB61" s="20"/>
      <c r="BEC61" s="20"/>
      <c r="BED61" s="311"/>
      <c r="BEE61" s="312"/>
      <c r="BEF61" s="312"/>
      <c r="BEG61" s="313"/>
      <c r="BEH61" s="312"/>
      <c r="BEI61" s="313"/>
      <c r="BEJ61" s="313"/>
      <c r="BEK61" s="313"/>
      <c r="BEL61" s="19"/>
      <c r="BEM61" s="20"/>
      <c r="BEN61" s="20"/>
      <c r="BEO61" s="20"/>
      <c r="BEP61" s="20"/>
      <c r="BEQ61" s="20"/>
      <c r="BER61" s="20"/>
      <c r="BES61" s="20"/>
      <c r="BET61" s="311"/>
      <c r="BEU61" s="312"/>
      <c r="BEV61" s="312"/>
      <c r="BEW61" s="313"/>
      <c r="BEX61" s="312"/>
      <c r="BEY61" s="313"/>
      <c r="BEZ61" s="313"/>
      <c r="BFA61" s="313"/>
      <c r="BFB61" s="19"/>
      <c r="BFC61" s="20"/>
      <c r="BFD61" s="20"/>
      <c r="BFE61" s="20"/>
      <c r="BFF61" s="20"/>
      <c r="BFG61" s="20"/>
      <c r="BFH61" s="20"/>
      <c r="BFI61" s="20"/>
      <c r="BFJ61" s="311"/>
      <c r="BFK61" s="312"/>
      <c r="BFL61" s="312"/>
      <c r="BFM61" s="313"/>
      <c r="BFN61" s="312"/>
      <c r="BFO61" s="313"/>
      <c r="BFP61" s="313"/>
      <c r="BFQ61" s="313"/>
      <c r="BFR61" s="19"/>
      <c r="BFS61" s="20"/>
      <c r="BFT61" s="20"/>
      <c r="BFU61" s="20"/>
      <c r="BFV61" s="20"/>
      <c r="BFW61" s="20"/>
      <c r="BFX61" s="20"/>
      <c r="BFY61" s="20"/>
      <c r="BFZ61" s="311"/>
      <c r="BGA61" s="312"/>
      <c r="BGB61" s="312"/>
      <c r="BGC61" s="313"/>
      <c r="BGD61" s="312"/>
      <c r="BGE61" s="313"/>
      <c r="BGF61" s="313"/>
      <c r="BGG61" s="313"/>
      <c r="BGH61" s="19"/>
      <c r="BGI61" s="20"/>
      <c r="BGJ61" s="20"/>
      <c r="BGK61" s="20"/>
      <c r="BGL61" s="20"/>
      <c r="BGM61" s="20"/>
      <c r="BGN61" s="20"/>
      <c r="BGO61" s="20"/>
      <c r="BGP61" s="311"/>
      <c r="BGQ61" s="312"/>
      <c r="BGR61" s="312"/>
      <c r="BGS61" s="313"/>
      <c r="BGT61" s="312"/>
      <c r="BGU61" s="313"/>
      <c r="BGV61" s="313"/>
      <c r="BGW61" s="313"/>
      <c r="BGX61" s="19"/>
      <c r="BGY61" s="20"/>
      <c r="BGZ61" s="20"/>
      <c r="BHA61" s="20"/>
      <c r="BHB61" s="20"/>
      <c r="BHC61" s="20"/>
      <c r="BHD61" s="20"/>
      <c r="BHE61" s="20"/>
      <c r="BHF61" s="311"/>
      <c r="BHG61" s="312"/>
      <c r="BHH61" s="312"/>
      <c r="BHI61" s="313"/>
      <c r="BHJ61" s="312"/>
      <c r="BHK61" s="313"/>
      <c r="BHL61" s="313"/>
      <c r="BHM61" s="313"/>
      <c r="BHN61" s="19"/>
      <c r="BHO61" s="20"/>
      <c r="BHP61" s="20"/>
      <c r="BHQ61" s="20"/>
      <c r="BHR61" s="20"/>
      <c r="BHS61" s="20"/>
      <c r="BHT61" s="20"/>
      <c r="BHU61" s="20"/>
      <c r="BHV61" s="311"/>
      <c r="BHW61" s="312"/>
      <c r="BHX61" s="312"/>
      <c r="BHY61" s="313"/>
      <c r="BHZ61" s="312"/>
      <c r="BIA61" s="313"/>
      <c r="BIB61" s="313"/>
      <c r="BIC61" s="313"/>
      <c r="BID61" s="19"/>
      <c r="BIE61" s="20"/>
      <c r="BIF61" s="20"/>
      <c r="BIG61" s="20"/>
      <c r="BIH61" s="20"/>
      <c r="BII61" s="20"/>
      <c r="BIJ61" s="20"/>
      <c r="BIK61" s="20"/>
      <c r="BIL61" s="311"/>
      <c r="BIM61" s="312"/>
      <c r="BIN61" s="312"/>
      <c r="BIO61" s="313"/>
      <c r="BIP61" s="312"/>
      <c r="BIQ61" s="313"/>
      <c r="BIR61" s="313"/>
      <c r="BIS61" s="313"/>
      <c r="BIT61" s="19"/>
      <c r="BIU61" s="20"/>
      <c r="BIV61" s="20"/>
      <c r="BIW61" s="20"/>
      <c r="BIX61" s="20"/>
      <c r="BIY61" s="20"/>
      <c r="BIZ61" s="20"/>
      <c r="BJA61" s="20"/>
      <c r="BJB61" s="311"/>
      <c r="BJC61" s="312"/>
      <c r="BJD61" s="312"/>
      <c r="BJE61" s="313"/>
      <c r="BJF61" s="312"/>
      <c r="BJG61" s="313"/>
      <c r="BJH61" s="313"/>
      <c r="BJI61" s="313"/>
      <c r="BJJ61" s="19"/>
      <c r="BJK61" s="20"/>
      <c r="BJL61" s="20"/>
      <c r="BJM61" s="20"/>
      <c r="BJN61" s="20"/>
      <c r="BJO61" s="20"/>
      <c r="BJP61" s="20"/>
      <c r="BJQ61" s="20"/>
      <c r="BJR61" s="311"/>
      <c r="BJS61" s="312"/>
      <c r="BJT61" s="312"/>
      <c r="BJU61" s="313"/>
      <c r="BJV61" s="312"/>
      <c r="BJW61" s="313"/>
      <c r="BJX61" s="313"/>
      <c r="BJY61" s="313"/>
      <c r="BJZ61" s="19"/>
      <c r="BKA61" s="20"/>
      <c r="BKB61" s="20"/>
      <c r="BKC61" s="20"/>
      <c r="BKD61" s="20"/>
      <c r="BKE61" s="20"/>
      <c r="BKF61" s="20"/>
      <c r="BKG61" s="20"/>
      <c r="BKH61" s="311"/>
      <c r="BKI61" s="312"/>
      <c r="BKJ61" s="312"/>
      <c r="BKK61" s="313"/>
      <c r="BKL61" s="312"/>
      <c r="BKM61" s="313"/>
      <c r="BKN61" s="313"/>
      <c r="BKO61" s="313"/>
      <c r="BKP61" s="19"/>
      <c r="BKQ61" s="20"/>
      <c r="BKR61" s="20"/>
      <c r="BKS61" s="20"/>
      <c r="BKT61" s="20"/>
      <c r="BKU61" s="20"/>
      <c r="BKV61" s="20"/>
      <c r="BKW61" s="20"/>
      <c r="BKX61" s="311"/>
      <c r="BKY61" s="312"/>
      <c r="BKZ61" s="312"/>
      <c r="BLA61" s="313"/>
      <c r="BLB61" s="312"/>
      <c r="BLC61" s="313"/>
      <c r="BLD61" s="313"/>
      <c r="BLE61" s="313"/>
      <c r="BLF61" s="19"/>
      <c r="BLG61" s="20"/>
      <c r="BLH61" s="20"/>
      <c r="BLI61" s="20"/>
      <c r="BLJ61" s="20"/>
      <c r="BLK61" s="20"/>
      <c r="BLL61" s="20"/>
      <c r="BLM61" s="20"/>
      <c r="BLN61" s="311"/>
      <c r="BLO61" s="312"/>
      <c r="BLP61" s="312"/>
      <c r="BLQ61" s="313"/>
      <c r="BLR61" s="312"/>
      <c r="BLS61" s="313"/>
      <c r="BLT61" s="313"/>
      <c r="BLU61" s="313"/>
      <c r="BLV61" s="19"/>
      <c r="BLW61" s="20"/>
      <c r="BLX61" s="20"/>
      <c r="BLY61" s="20"/>
      <c r="BLZ61" s="20"/>
      <c r="BMA61" s="20"/>
      <c r="BMB61" s="20"/>
      <c r="BMC61" s="20"/>
      <c r="BMD61" s="311"/>
      <c r="BME61" s="312"/>
      <c r="BMF61" s="312"/>
      <c r="BMG61" s="313"/>
      <c r="BMH61" s="312"/>
      <c r="BMI61" s="313"/>
      <c r="BMJ61" s="313"/>
      <c r="BMK61" s="313"/>
      <c r="BML61" s="19"/>
      <c r="BMM61" s="20"/>
      <c r="BMN61" s="20"/>
      <c r="BMO61" s="20"/>
      <c r="BMP61" s="20"/>
      <c r="BMQ61" s="20"/>
      <c r="BMR61" s="20"/>
      <c r="BMS61" s="20"/>
      <c r="BMT61" s="311"/>
      <c r="BMU61" s="312"/>
      <c r="BMV61" s="312"/>
      <c r="BMW61" s="313"/>
      <c r="BMX61" s="312"/>
      <c r="BMY61" s="313"/>
      <c r="BMZ61" s="313"/>
      <c r="BNA61" s="313"/>
      <c r="BNB61" s="19"/>
      <c r="BNC61" s="20"/>
      <c r="BND61" s="20"/>
      <c r="BNE61" s="20"/>
      <c r="BNF61" s="20"/>
      <c r="BNG61" s="20"/>
      <c r="BNH61" s="20"/>
      <c r="BNI61" s="20"/>
      <c r="BNJ61" s="311"/>
      <c r="BNK61" s="312"/>
      <c r="BNL61" s="312"/>
      <c r="BNM61" s="313"/>
      <c r="BNN61" s="312"/>
      <c r="BNO61" s="313"/>
      <c r="BNP61" s="313"/>
      <c r="BNQ61" s="313"/>
      <c r="BNR61" s="19"/>
      <c r="BNS61" s="20"/>
      <c r="BNT61" s="20"/>
      <c r="BNU61" s="20"/>
      <c r="BNV61" s="20"/>
      <c r="BNW61" s="20"/>
      <c r="BNX61" s="20"/>
      <c r="BNY61" s="20"/>
      <c r="BNZ61" s="311"/>
      <c r="BOA61" s="312"/>
      <c r="BOB61" s="312"/>
      <c r="BOC61" s="313"/>
      <c r="BOD61" s="312"/>
      <c r="BOE61" s="313"/>
      <c r="BOF61" s="313"/>
      <c r="BOG61" s="313"/>
      <c r="BOH61" s="19"/>
      <c r="BOI61" s="20"/>
      <c r="BOJ61" s="20"/>
      <c r="BOK61" s="20"/>
      <c r="BOL61" s="20"/>
      <c r="BOM61" s="20"/>
      <c r="BON61" s="20"/>
      <c r="BOO61" s="20"/>
      <c r="BOP61" s="311"/>
      <c r="BOQ61" s="312"/>
      <c r="BOR61" s="312"/>
      <c r="BOS61" s="313"/>
      <c r="BOT61" s="312"/>
      <c r="BOU61" s="313"/>
      <c r="BOV61" s="313"/>
      <c r="BOW61" s="313"/>
      <c r="BOX61" s="19"/>
      <c r="BOY61" s="20"/>
      <c r="BOZ61" s="20"/>
      <c r="BPA61" s="20"/>
      <c r="BPB61" s="20"/>
      <c r="BPC61" s="20"/>
      <c r="BPD61" s="20"/>
      <c r="BPE61" s="20"/>
      <c r="BPF61" s="311"/>
      <c r="BPG61" s="312"/>
      <c r="BPH61" s="312"/>
      <c r="BPI61" s="313"/>
      <c r="BPJ61" s="312"/>
      <c r="BPK61" s="313"/>
      <c r="BPL61" s="313"/>
      <c r="BPM61" s="313"/>
      <c r="BPN61" s="19"/>
      <c r="BPO61" s="20"/>
      <c r="BPP61" s="20"/>
      <c r="BPQ61" s="20"/>
      <c r="BPR61" s="20"/>
      <c r="BPS61" s="20"/>
      <c r="BPT61" s="20"/>
      <c r="BPU61" s="20"/>
      <c r="BPV61" s="311"/>
      <c r="BPW61" s="312"/>
      <c r="BPX61" s="312"/>
      <c r="BPY61" s="313"/>
      <c r="BPZ61" s="312"/>
      <c r="BQA61" s="313"/>
      <c r="BQB61" s="313"/>
      <c r="BQC61" s="313"/>
      <c r="BQD61" s="19"/>
      <c r="BQE61" s="20"/>
      <c r="BQF61" s="20"/>
      <c r="BQG61" s="20"/>
      <c r="BQH61" s="20"/>
      <c r="BQI61" s="20"/>
      <c r="BQJ61" s="20"/>
      <c r="BQK61" s="20"/>
      <c r="BQL61" s="311"/>
      <c r="BQM61" s="312"/>
      <c r="BQN61" s="312"/>
      <c r="BQO61" s="313"/>
      <c r="BQP61" s="312"/>
      <c r="BQQ61" s="313"/>
      <c r="BQR61" s="313"/>
      <c r="BQS61" s="313"/>
      <c r="BQT61" s="19"/>
      <c r="BQU61" s="20"/>
      <c r="BQV61" s="20"/>
      <c r="BQW61" s="20"/>
      <c r="BQX61" s="20"/>
      <c r="BQY61" s="20"/>
      <c r="BQZ61" s="20"/>
      <c r="BRA61" s="20"/>
      <c r="BRB61" s="311"/>
      <c r="BRC61" s="312"/>
      <c r="BRD61" s="312"/>
      <c r="BRE61" s="313"/>
      <c r="BRF61" s="312"/>
      <c r="BRG61" s="313"/>
      <c r="BRH61" s="313"/>
      <c r="BRI61" s="313"/>
      <c r="BRJ61" s="19"/>
      <c r="BRK61" s="20"/>
      <c r="BRL61" s="20"/>
      <c r="BRM61" s="20"/>
      <c r="BRN61" s="20"/>
      <c r="BRO61" s="20"/>
      <c r="BRP61" s="20"/>
      <c r="BRQ61" s="20"/>
      <c r="BRR61" s="311"/>
      <c r="BRS61" s="312"/>
      <c r="BRT61" s="312"/>
      <c r="BRU61" s="313"/>
      <c r="BRV61" s="312"/>
      <c r="BRW61" s="313"/>
      <c r="BRX61" s="313"/>
      <c r="BRY61" s="313"/>
      <c r="BRZ61" s="19"/>
      <c r="BSA61" s="20"/>
      <c r="BSB61" s="20"/>
      <c r="BSC61" s="20"/>
      <c r="BSD61" s="20"/>
      <c r="BSE61" s="20"/>
      <c r="BSF61" s="20"/>
      <c r="BSG61" s="20"/>
      <c r="BSH61" s="311"/>
      <c r="BSI61" s="312"/>
      <c r="BSJ61" s="312"/>
      <c r="BSK61" s="313"/>
      <c r="BSL61" s="312"/>
      <c r="BSM61" s="313"/>
      <c r="BSN61" s="313"/>
      <c r="BSO61" s="313"/>
      <c r="BSP61" s="19"/>
      <c r="BSQ61" s="20"/>
      <c r="BSR61" s="20"/>
      <c r="BSS61" s="20"/>
      <c r="BST61" s="20"/>
      <c r="BSU61" s="20"/>
      <c r="BSV61" s="20"/>
      <c r="BSW61" s="20"/>
      <c r="BSX61" s="311"/>
      <c r="BSY61" s="312"/>
      <c r="BSZ61" s="312"/>
      <c r="BTA61" s="313"/>
      <c r="BTB61" s="312"/>
      <c r="BTC61" s="313"/>
      <c r="BTD61" s="313"/>
      <c r="BTE61" s="313"/>
      <c r="BTF61" s="19"/>
      <c r="BTG61" s="20"/>
      <c r="BTH61" s="20"/>
      <c r="BTI61" s="20"/>
      <c r="BTJ61" s="20"/>
      <c r="BTK61" s="20"/>
      <c r="BTL61" s="20"/>
      <c r="BTM61" s="20"/>
      <c r="BTN61" s="311"/>
      <c r="BTO61" s="312"/>
      <c r="BTP61" s="312"/>
      <c r="BTQ61" s="313"/>
      <c r="BTR61" s="312"/>
      <c r="BTS61" s="313"/>
      <c r="BTT61" s="313"/>
      <c r="BTU61" s="313"/>
      <c r="BTV61" s="19"/>
      <c r="BTW61" s="20"/>
      <c r="BTX61" s="20"/>
      <c r="BTY61" s="20"/>
      <c r="BTZ61" s="20"/>
      <c r="BUA61" s="20"/>
      <c r="BUB61" s="20"/>
      <c r="BUC61" s="20"/>
      <c r="BUD61" s="311"/>
      <c r="BUE61" s="312"/>
      <c r="BUF61" s="312"/>
      <c r="BUG61" s="313"/>
      <c r="BUH61" s="312"/>
      <c r="BUI61" s="313"/>
      <c r="BUJ61" s="313"/>
      <c r="BUK61" s="313"/>
      <c r="BUL61" s="19"/>
      <c r="BUM61" s="20"/>
      <c r="BUN61" s="20"/>
      <c r="BUO61" s="20"/>
      <c r="BUP61" s="20"/>
      <c r="BUQ61" s="20"/>
      <c r="BUR61" s="20"/>
      <c r="BUS61" s="20"/>
      <c r="BUT61" s="311"/>
      <c r="BUU61" s="312"/>
      <c r="BUV61" s="312"/>
      <c r="BUW61" s="313"/>
      <c r="BUX61" s="312"/>
      <c r="BUY61" s="313"/>
      <c r="BUZ61" s="313"/>
      <c r="BVA61" s="313"/>
      <c r="BVB61" s="19"/>
      <c r="BVC61" s="20"/>
      <c r="BVD61" s="20"/>
      <c r="BVE61" s="20"/>
      <c r="BVF61" s="20"/>
      <c r="BVG61" s="20"/>
      <c r="BVH61" s="20"/>
      <c r="BVI61" s="20"/>
      <c r="BVJ61" s="311"/>
      <c r="BVK61" s="312"/>
      <c r="BVL61" s="312"/>
      <c r="BVM61" s="313"/>
      <c r="BVN61" s="312"/>
      <c r="BVO61" s="313"/>
      <c r="BVP61" s="313"/>
      <c r="BVQ61" s="313"/>
      <c r="BVR61" s="19"/>
      <c r="BVS61" s="20"/>
      <c r="BVT61" s="20"/>
      <c r="BVU61" s="20"/>
      <c r="BVV61" s="20"/>
      <c r="BVW61" s="20"/>
      <c r="BVX61" s="20"/>
      <c r="BVY61" s="20"/>
      <c r="BVZ61" s="311"/>
      <c r="BWA61" s="312"/>
      <c r="BWB61" s="312"/>
      <c r="BWC61" s="313"/>
      <c r="BWD61" s="312"/>
      <c r="BWE61" s="313"/>
      <c r="BWF61" s="313"/>
      <c r="BWG61" s="313"/>
      <c r="BWH61" s="19"/>
      <c r="BWI61" s="20"/>
      <c r="BWJ61" s="20"/>
      <c r="BWK61" s="20"/>
      <c r="BWL61" s="20"/>
      <c r="BWM61" s="20"/>
      <c r="BWN61" s="20"/>
      <c r="BWO61" s="20"/>
      <c r="BWP61" s="311"/>
      <c r="BWQ61" s="312"/>
      <c r="BWR61" s="312"/>
      <c r="BWS61" s="313"/>
      <c r="BWT61" s="312"/>
      <c r="BWU61" s="313"/>
      <c r="BWV61" s="313"/>
      <c r="BWW61" s="313"/>
      <c r="BWX61" s="19"/>
      <c r="BWY61" s="20"/>
      <c r="BWZ61" s="20"/>
      <c r="BXA61" s="20"/>
      <c r="BXB61" s="20"/>
      <c r="BXC61" s="20"/>
      <c r="BXD61" s="20"/>
      <c r="BXE61" s="20"/>
      <c r="BXF61" s="311"/>
      <c r="BXG61" s="312"/>
      <c r="BXH61" s="312"/>
      <c r="BXI61" s="313"/>
      <c r="BXJ61" s="312"/>
      <c r="BXK61" s="313"/>
      <c r="BXL61" s="313"/>
      <c r="BXM61" s="313"/>
      <c r="BXN61" s="19"/>
      <c r="BXO61" s="20"/>
      <c r="BXP61" s="20"/>
      <c r="BXQ61" s="20"/>
      <c r="BXR61" s="20"/>
      <c r="BXS61" s="20"/>
      <c r="BXT61" s="20"/>
      <c r="BXU61" s="20"/>
      <c r="BXV61" s="311"/>
      <c r="BXW61" s="312"/>
      <c r="BXX61" s="312"/>
      <c r="BXY61" s="313"/>
      <c r="BXZ61" s="312"/>
      <c r="BYA61" s="313"/>
      <c r="BYB61" s="313"/>
      <c r="BYC61" s="313"/>
      <c r="BYD61" s="19"/>
      <c r="BYE61" s="20"/>
      <c r="BYF61" s="20"/>
      <c r="BYG61" s="20"/>
      <c r="BYH61" s="20"/>
      <c r="BYI61" s="20"/>
      <c r="BYJ61" s="20"/>
      <c r="BYK61" s="20"/>
      <c r="BYL61" s="311"/>
      <c r="BYM61" s="312"/>
      <c r="BYN61" s="312"/>
      <c r="BYO61" s="313"/>
      <c r="BYP61" s="312"/>
      <c r="BYQ61" s="313"/>
      <c r="BYR61" s="313"/>
      <c r="BYS61" s="313"/>
      <c r="BYT61" s="19"/>
      <c r="BYU61" s="20"/>
      <c r="BYV61" s="20"/>
      <c r="BYW61" s="20"/>
      <c r="BYX61" s="20"/>
      <c r="BYY61" s="20"/>
      <c r="BYZ61" s="20"/>
      <c r="BZA61" s="20"/>
      <c r="BZB61" s="311"/>
      <c r="BZC61" s="312"/>
      <c r="BZD61" s="312"/>
      <c r="BZE61" s="313"/>
      <c r="BZF61" s="312"/>
      <c r="BZG61" s="313"/>
      <c r="BZH61" s="313"/>
      <c r="BZI61" s="313"/>
      <c r="BZJ61" s="19"/>
      <c r="BZK61" s="20"/>
      <c r="BZL61" s="20"/>
      <c r="BZM61" s="20"/>
      <c r="BZN61" s="20"/>
      <c r="BZO61" s="20"/>
      <c r="BZP61" s="20"/>
      <c r="BZQ61" s="20"/>
      <c r="BZR61" s="311"/>
      <c r="BZS61" s="312"/>
      <c r="BZT61" s="312"/>
      <c r="BZU61" s="313"/>
      <c r="BZV61" s="312"/>
      <c r="BZW61" s="313"/>
      <c r="BZX61" s="313"/>
      <c r="BZY61" s="313"/>
      <c r="BZZ61" s="19"/>
      <c r="CAA61" s="20"/>
      <c r="CAB61" s="20"/>
      <c r="CAC61" s="20"/>
      <c r="CAD61" s="20"/>
      <c r="CAE61" s="20"/>
      <c r="CAF61" s="20"/>
      <c r="CAG61" s="20"/>
      <c r="CAH61" s="311"/>
      <c r="CAI61" s="312"/>
      <c r="CAJ61" s="312"/>
      <c r="CAK61" s="313"/>
      <c r="CAL61" s="312"/>
      <c r="CAM61" s="313"/>
      <c r="CAN61" s="313"/>
      <c r="CAO61" s="313"/>
      <c r="CAP61" s="19"/>
      <c r="CAQ61" s="20"/>
      <c r="CAR61" s="20"/>
      <c r="CAS61" s="20"/>
      <c r="CAT61" s="20"/>
      <c r="CAU61" s="20"/>
      <c r="CAV61" s="20"/>
      <c r="CAW61" s="20"/>
      <c r="CAX61" s="311"/>
      <c r="CAY61" s="312"/>
      <c r="CAZ61" s="312"/>
      <c r="CBA61" s="313"/>
      <c r="CBB61" s="312"/>
      <c r="CBC61" s="313"/>
      <c r="CBD61" s="313"/>
      <c r="CBE61" s="313"/>
      <c r="CBF61" s="19"/>
      <c r="CBG61" s="20"/>
      <c r="CBH61" s="20"/>
      <c r="CBI61" s="20"/>
      <c r="CBJ61" s="20"/>
      <c r="CBK61" s="20"/>
      <c r="CBL61" s="20"/>
      <c r="CBM61" s="20"/>
      <c r="CBN61" s="311"/>
      <c r="CBO61" s="312"/>
      <c r="CBP61" s="312"/>
      <c r="CBQ61" s="313"/>
      <c r="CBR61" s="312"/>
      <c r="CBS61" s="313"/>
      <c r="CBT61" s="313"/>
      <c r="CBU61" s="313"/>
      <c r="CBV61" s="19"/>
      <c r="CBW61" s="20"/>
      <c r="CBX61" s="20"/>
      <c r="CBY61" s="20"/>
      <c r="CBZ61" s="20"/>
      <c r="CCA61" s="20"/>
      <c r="CCB61" s="20"/>
      <c r="CCC61" s="20"/>
      <c r="CCD61" s="311"/>
      <c r="CCE61" s="312"/>
      <c r="CCF61" s="312"/>
      <c r="CCG61" s="313"/>
      <c r="CCH61" s="312"/>
      <c r="CCI61" s="313"/>
      <c r="CCJ61" s="313"/>
      <c r="CCK61" s="313"/>
      <c r="CCL61" s="19"/>
      <c r="CCM61" s="20"/>
      <c r="CCN61" s="20"/>
      <c r="CCO61" s="20"/>
      <c r="CCP61" s="20"/>
      <c r="CCQ61" s="20"/>
      <c r="CCR61" s="20"/>
      <c r="CCS61" s="20"/>
      <c r="CCT61" s="311"/>
      <c r="CCU61" s="312"/>
      <c r="CCV61" s="312"/>
      <c r="CCW61" s="313"/>
      <c r="CCX61" s="312"/>
      <c r="CCY61" s="313"/>
      <c r="CCZ61" s="313"/>
      <c r="CDA61" s="313"/>
      <c r="CDB61" s="19"/>
      <c r="CDC61" s="20"/>
      <c r="CDD61" s="20"/>
      <c r="CDE61" s="20"/>
      <c r="CDF61" s="20"/>
      <c r="CDG61" s="20"/>
      <c r="CDH61" s="20"/>
      <c r="CDI61" s="20"/>
      <c r="CDJ61" s="311"/>
      <c r="CDK61" s="312"/>
      <c r="CDL61" s="312"/>
      <c r="CDM61" s="313"/>
      <c r="CDN61" s="312"/>
      <c r="CDO61" s="313"/>
      <c r="CDP61" s="313"/>
      <c r="CDQ61" s="313"/>
      <c r="CDR61" s="19"/>
      <c r="CDS61" s="20"/>
      <c r="CDT61" s="20"/>
      <c r="CDU61" s="20"/>
      <c r="CDV61" s="20"/>
      <c r="CDW61" s="20"/>
      <c r="CDX61" s="20"/>
      <c r="CDY61" s="20"/>
      <c r="CDZ61" s="311"/>
      <c r="CEA61" s="312"/>
      <c r="CEB61" s="312"/>
      <c r="CEC61" s="313"/>
      <c r="CED61" s="312"/>
      <c r="CEE61" s="313"/>
      <c r="CEF61" s="313"/>
      <c r="CEG61" s="313"/>
      <c r="CEH61" s="19"/>
      <c r="CEI61" s="20"/>
      <c r="CEJ61" s="20"/>
      <c r="CEK61" s="20"/>
      <c r="CEL61" s="20"/>
      <c r="CEM61" s="20"/>
      <c r="CEN61" s="20"/>
      <c r="CEO61" s="20"/>
      <c r="CEP61" s="311"/>
      <c r="CEQ61" s="312"/>
      <c r="CER61" s="312"/>
      <c r="CES61" s="313"/>
      <c r="CET61" s="312"/>
      <c r="CEU61" s="313"/>
      <c r="CEV61" s="313"/>
      <c r="CEW61" s="313"/>
      <c r="CEX61" s="19"/>
      <c r="CEY61" s="20"/>
      <c r="CEZ61" s="20"/>
      <c r="CFA61" s="20"/>
      <c r="CFB61" s="20"/>
      <c r="CFC61" s="20"/>
      <c r="CFD61" s="20"/>
      <c r="CFE61" s="20"/>
      <c r="CFF61" s="311"/>
      <c r="CFG61" s="312"/>
      <c r="CFH61" s="312"/>
      <c r="CFI61" s="313"/>
      <c r="CFJ61" s="312"/>
      <c r="CFK61" s="313"/>
      <c r="CFL61" s="313"/>
      <c r="CFM61" s="313"/>
      <c r="CFN61" s="19"/>
      <c r="CFO61" s="20"/>
      <c r="CFP61" s="20"/>
      <c r="CFQ61" s="20"/>
      <c r="CFR61" s="20"/>
      <c r="CFS61" s="20"/>
      <c r="CFT61" s="20"/>
      <c r="CFU61" s="20"/>
      <c r="CFV61" s="311"/>
      <c r="CFW61" s="312"/>
      <c r="CFX61" s="312"/>
      <c r="CFY61" s="313"/>
      <c r="CFZ61" s="312"/>
      <c r="CGA61" s="313"/>
      <c r="CGB61" s="313"/>
      <c r="CGC61" s="313"/>
      <c r="CGD61" s="19"/>
      <c r="CGE61" s="20"/>
      <c r="CGF61" s="20"/>
      <c r="CGG61" s="20"/>
      <c r="CGH61" s="20"/>
      <c r="CGI61" s="20"/>
      <c r="CGJ61" s="20"/>
      <c r="CGK61" s="20"/>
      <c r="CGL61" s="311"/>
      <c r="CGM61" s="312"/>
      <c r="CGN61" s="312"/>
      <c r="CGO61" s="313"/>
      <c r="CGP61" s="312"/>
      <c r="CGQ61" s="313"/>
      <c r="CGR61" s="313"/>
      <c r="CGS61" s="313"/>
      <c r="CGT61" s="19"/>
      <c r="CGU61" s="20"/>
      <c r="CGV61" s="20"/>
      <c r="CGW61" s="20"/>
      <c r="CGX61" s="20"/>
      <c r="CGY61" s="20"/>
      <c r="CGZ61" s="20"/>
      <c r="CHA61" s="20"/>
      <c r="CHB61" s="311"/>
      <c r="CHC61" s="312"/>
      <c r="CHD61" s="312"/>
      <c r="CHE61" s="313"/>
      <c r="CHF61" s="312"/>
      <c r="CHG61" s="313"/>
      <c r="CHH61" s="313"/>
      <c r="CHI61" s="313"/>
      <c r="CHJ61" s="19"/>
      <c r="CHK61" s="20"/>
      <c r="CHL61" s="20"/>
      <c r="CHM61" s="20"/>
      <c r="CHN61" s="20"/>
      <c r="CHO61" s="20"/>
      <c r="CHP61" s="20"/>
      <c r="CHQ61" s="20"/>
      <c r="CHR61" s="311"/>
      <c r="CHS61" s="312"/>
      <c r="CHT61" s="312"/>
      <c r="CHU61" s="313"/>
      <c r="CHV61" s="312"/>
      <c r="CHW61" s="313"/>
      <c r="CHX61" s="313"/>
      <c r="CHY61" s="313"/>
      <c r="CHZ61" s="19"/>
      <c r="CIA61" s="20"/>
      <c r="CIB61" s="20"/>
      <c r="CIC61" s="20"/>
      <c r="CID61" s="20"/>
      <c r="CIE61" s="20"/>
      <c r="CIF61" s="20"/>
      <c r="CIG61" s="20"/>
      <c r="CIH61" s="311"/>
      <c r="CII61" s="312"/>
      <c r="CIJ61" s="312"/>
      <c r="CIK61" s="313"/>
      <c r="CIL61" s="312"/>
      <c r="CIM61" s="313"/>
      <c r="CIN61" s="313"/>
      <c r="CIO61" s="313"/>
      <c r="CIP61" s="19"/>
      <c r="CIQ61" s="20"/>
      <c r="CIR61" s="20"/>
      <c r="CIS61" s="20"/>
      <c r="CIT61" s="20"/>
      <c r="CIU61" s="20"/>
      <c r="CIV61" s="20"/>
      <c r="CIW61" s="20"/>
      <c r="CIX61" s="311"/>
      <c r="CIY61" s="312"/>
      <c r="CIZ61" s="312"/>
      <c r="CJA61" s="313"/>
      <c r="CJB61" s="312"/>
      <c r="CJC61" s="313"/>
      <c r="CJD61" s="313"/>
      <c r="CJE61" s="313"/>
      <c r="CJF61" s="19"/>
      <c r="CJG61" s="20"/>
      <c r="CJH61" s="20"/>
      <c r="CJI61" s="20"/>
      <c r="CJJ61" s="20"/>
      <c r="CJK61" s="20"/>
      <c r="CJL61" s="20"/>
      <c r="CJM61" s="20"/>
      <c r="CJN61" s="311"/>
      <c r="CJO61" s="312"/>
      <c r="CJP61" s="312"/>
      <c r="CJQ61" s="313"/>
      <c r="CJR61" s="312"/>
      <c r="CJS61" s="313"/>
      <c r="CJT61" s="313"/>
      <c r="CJU61" s="313"/>
      <c r="CJV61" s="19"/>
      <c r="CJW61" s="20"/>
      <c r="CJX61" s="20"/>
      <c r="CJY61" s="20"/>
      <c r="CJZ61" s="20"/>
      <c r="CKA61" s="20"/>
      <c r="CKB61" s="20"/>
      <c r="CKC61" s="20"/>
      <c r="CKD61" s="311"/>
      <c r="CKE61" s="312"/>
      <c r="CKF61" s="312"/>
      <c r="CKG61" s="313"/>
      <c r="CKH61" s="312"/>
      <c r="CKI61" s="313"/>
      <c r="CKJ61" s="313"/>
      <c r="CKK61" s="313"/>
      <c r="CKL61" s="19"/>
      <c r="CKM61" s="20"/>
      <c r="CKN61" s="20"/>
      <c r="CKO61" s="20"/>
      <c r="CKP61" s="20"/>
      <c r="CKQ61" s="20"/>
      <c r="CKR61" s="20"/>
      <c r="CKS61" s="20"/>
      <c r="CKT61" s="311"/>
      <c r="CKU61" s="312"/>
      <c r="CKV61" s="312"/>
      <c r="CKW61" s="313"/>
      <c r="CKX61" s="312"/>
      <c r="CKY61" s="313"/>
      <c r="CKZ61" s="313"/>
      <c r="CLA61" s="313"/>
      <c r="CLB61" s="19"/>
      <c r="CLC61" s="20"/>
      <c r="CLD61" s="20"/>
      <c r="CLE61" s="20"/>
      <c r="CLF61" s="20"/>
      <c r="CLG61" s="20"/>
      <c r="CLH61" s="20"/>
      <c r="CLI61" s="20"/>
      <c r="CLJ61" s="311"/>
      <c r="CLK61" s="312"/>
      <c r="CLL61" s="312"/>
      <c r="CLM61" s="313"/>
      <c r="CLN61" s="312"/>
      <c r="CLO61" s="313"/>
      <c r="CLP61" s="313"/>
      <c r="CLQ61" s="313"/>
      <c r="CLR61" s="19"/>
      <c r="CLS61" s="20"/>
      <c r="CLT61" s="20"/>
      <c r="CLU61" s="20"/>
      <c r="CLV61" s="20"/>
      <c r="CLW61" s="20"/>
      <c r="CLX61" s="20"/>
      <c r="CLY61" s="20"/>
      <c r="CLZ61" s="311"/>
      <c r="CMA61" s="312"/>
      <c r="CMB61" s="312"/>
      <c r="CMC61" s="313"/>
      <c r="CMD61" s="312"/>
      <c r="CME61" s="313"/>
      <c r="CMF61" s="313"/>
      <c r="CMG61" s="313"/>
      <c r="CMH61" s="19"/>
      <c r="CMI61" s="20"/>
      <c r="CMJ61" s="20"/>
      <c r="CMK61" s="20"/>
      <c r="CML61" s="20"/>
      <c r="CMM61" s="20"/>
      <c r="CMN61" s="20"/>
      <c r="CMO61" s="20"/>
      <c r="CMP61" s="311"/>
      <c r="CMQ61" s="312"/>
      <c r="CMR61" s="312"/>
      <c r="CMS61" s="313"/>
      <c r="CMT61" s="312"/>
      <c r="CMU61" s="313"/>
      <c r="CMV61" s="313"/>
      <c r="CMW61" s="313"/>
      <c r="CMX61" s="19"/>
      <c r="CMY61" s="20"/>
      <c r="CMZ61" s="20"/>
      <c r="CNA61" s="20"/>
      <c r="CNB61" s="20"/>
      <c r="CNC61" s="20"/>
      <c r="CND61" s="20"/>
      <c r="CNE61" s="20"/>
      <c r="CNF61" s="311"/>
      <c r="CNG61" s="312"/>
      <c r="CNH61" s="312"/>
      <c r="CNI61" s="313"/>
      <c r="CNJ61" s="312"/>
      <c r="CNK61" s="313"/>
      <c r="CNL61" s="313"/>
      <c r="CNM61" s="313"/>
      <c r="CNN61" s="19"/>
      <c r="CNO61" s="20"/>
      <c r="CNP61" s="20"/>
      <c r="CNQ61" s="20"/>
      <c r="CNR61" s="20"/>
      <c r="CNS61" s="20"/>
      <c r="CNT61" s="20"/>
      <c r="CNU61" s="20"/>
      <c r="CNV61" s="311"/>
      <c r="CNW61" s="312"/>
      <c r="CNX61" s="312"/>
      <c r="CNY61" s="313"/>
      <c r="CNZ61" s="312"/>
      <c r="COA61" s="313"/>
      <c r="COB61" s="313"/>
      <c r="COC61" s="313"/>
      <c r="COD61" s="19"/>
      <c r="COE61" s="20"/>
      <c r="COF61" s="20"/>
      <c r="COG61" s="20"/>
      <c r="COH61" s="20"/>
      <c r="COI61" s="20"/>
      <c r="COJ61" s="20"/>
      <c r="COK61" s="20"/>
      <c r="COL61" s="311"/>
      <c r="COM61" s="312"/>
      <c r="CON61" s="312"/>
      <c r="COO61" s="313"/>
      <c r="COP61" s="312"/>
      <c r="COQ61" s="313"/>
      <c r="COR61" s="313"/>
      <c r="COS61" s="313"/>
      <c r="COT61" s="19"/>
      <c r="COU61" s="20"/>
      <c r="COV61" s="20"/>
      <c r="COW61" s="20"/>
      <c r="COX61" s="20"/>
      <c r="COY61" s="20"/>
      <c r="COZ61" s="20"/>
      <c r="CPA61" s="20"/>
      <c r="CPB61" s="311"/>
      <c r="CPC61" s="312"/>
      <c r="CPD61" s="312"/>
      <c r="CPE61" s="313"/>
      <c r="CPF61" s="312"/>
      <c r="CPG61" s="313"/>
      <c r="CPH61" s="313"/>
      <c r="CPI61" s="313"/>
      <c r="CPJ61" s="19"/>
      <c r="CPK61" s="20"/>
      <c r="CPL61" s="20"/>
      <c r="CPM61" s="20"/>
      <c r="CPN61" s="20"/>
      <c r="CPO61" s="20"/>
      <c r="CPP61" s="20"/>
      <c r="CPQ61" s="20"/>
      <c r="CPR61" s="311"/>
      <c r="CPS61" s="312"/>
      <c r="CPT61" s="312"/>
      <c r="CPU61" s="313"/>
      <c r="CPV61" s="312"/>
      <c r="CPW61" s="313"/>
      <c r="CPX61" s="313"/>
      <c r="CPY61" s="313"/>
      <c r="CPZ61" s="19"/>
      <c r="CQA61" s="20"/>
      <c r="CQB61" s="20"/>
      <c r="CQC61" s="20"/>
      <c r="CQD61" s="20"/>
      <c r="CQE61" s="20"/>
      <c r="CQF61" s="20"/>
      <c r="CQG61" s="20"/>
      <c r="CQH61" s="311"/>
      <c r="CQI61" s="312"/>
      <c r="CQJ61" s="312"/>
      <c r="CQK61" s="313"/>
      <c r="CQL61" s="312"/>
      <c r="CQM61" s="313"/>
      <c r="CQN61" s="313"/>
      <c r="CQO61" s="313"/>
      <c r="CQP61" s="19"/>
      <c r="CQQ61" s="20"/>
      <c r="CQR61" s="20"/>
      <c r="CQS61" s="20"/>
      <c r="CQT61" s="20"/>
      <c r="CQU61" s="20"/>
      <c r="CQV61" s="20"/>
      <c r="CQW61" s="20"/>
      <c r="CQX61" s="311"/>
      <c r="CQY61" s="312"/>
      <c r="CQZ61" s="312"/>
      <c r="CRA61" s="313"/>
      <c r="CRB61" s="312"/>
      <c r="CRC61" s="313"/>
      <c r="CRD61" s="313"/>
      <c r="CRE61" s="313"/>
      <c r="CRF61" s="19"/>
      <c r="CRG61" s="20"/>
      <c r="CRH61" s="20"/>
      <c r="CRI61" s="20"/>
      <c r="CRJ61" s="20"/>
      <c r="CRK61" s="20"/>
      <c r="CRL61" s="20"/>
      <c r="CRM61" s="20"/>
      <c r="CRN61" s="311"/>
      <c r="CRO61" s="312"/>
      <c r="CRP61" s="312"/>
      <c r="CRQ61" s="313"/>
      <c r="CRR61" s="312"/>
      <c r="CRS61" s="313"/>
      <c r="CRT61" s="313"/>
      <c r="CRU61" s="313"/>
      <c r="CRV61" s="19"/>
      <c r="CRW61" s="20"/>
      <c r="CRX61" s="20"/>
      <c r="CRY61" s="20"/>
      <c r="CRZ61" s="20"/>
      <c r="CSA61" s="20"/>
      <c r="CSB61" s="20"/>
      <c r="CSC61" s="20"/>
      <c r="CSD61" s="311"/>
      <c r="CSE61" s="312"/>
      <c r="CSF61" s="312"/>
      <c r="CSG61" s="313"/>
      <c r="CSH61" s="312"/>
      <c r="CSI61" s="313"/>
      <c r="CSJ61" s="313"/>
      <c r="CSK61" s="313"/>
      <c r="CSL61" s="19"/>
      <c r="CSM61" s="20"/>
      <c r="CSN61" s="20"/>
      <c r="CSO61" s="20"/>
      <c r="CSP61" s="20"/>
      <c r="CSQ61" s="20"/>
      <c r="CSR61" s="20"/>
      <c r="CSS61" s="20"/>
      <c r="CST61" s="311"/>
      <c r="CSU61" s="312"/>
      <c r="CSV61" s="312"/>
      <c r="CSW61" s="313"/>
      <c r="CSX61" s="312"/>
      <c r="CSY61" s="313"/>
      <c r="CSZ61" s="313"/>
      <c r="CTA61" s="313"/>
      <c r="CTB61" s="19"/>
      <c r="CTC61" s="20"/>
      <c r="CTD61" s="20"/>
      <c r="CTE61" s="20"/>
      <c r="CTF61" s="20"/>
      <c r="CTG61" s="20"/>
      <c r="CTH61" s="20"/>
      <c r="CTI61" s="20"/>
      <c r="CTJ61" s="311"/>
      <c r="CTK61" s="312"/>
      <c r="CTL61" s="312"/>
      <c r="CTM61" s="313"/>
      <c r="CTN61" s="312"/>
      <c r="CTO61" s="313"/>
      <c r="CTP61" s="313"/>
      <c r="CTQ61" s="313"/>
      <c r="CTR61" s="19"/>
      <c r="CTS61" s="20"/>
      <c r="CTT61" s="20"/>
      <c r="CTU61" s="20"/>
      <c r="CTV61" s="20"/>
      <c r="CTW61" s="20"/>
      <c r="CTX61" s="20"/>
      <c r="CTY61" s="20"/>
      <c r="CTZ61" s="311"/>
      <c r="CUA61" s="312"/>
      <c r="CUB61" s="312"/>
      <c r="CUC61" s="313"/>
      <c r="CUD61" s="312"/>
      <c r="CUE61" s="313"/>
      <c r="CUF61" s="313"/>
      <c r="CUG61" s="313"/>
      <c r="CUH61" s="19"/>
      <c r="CUI61" s="20"/>
      <c r="CUJ61" s="20"/>
      <c r="CUK61" s="20"/>
      <c r="CUL61" s="20"/>
      <c r="CUM61" s="20"/>
      <c r="CUN61" s="20"/>
      <c r="CUO61" s="20"/>
      <c r="CUP61" s="311"/>
      <c r="CUQ61" s="312"/>
      <c r="CUR61" s="312"/>
      <c r="CUS61" s="313"/>
      <c r="CUT61" s="312"/>
      <c r="CUU61" s="313"/>
      <c r="CUV61" s="313"/>
      <c r="CUW61" s="313"/>
      <c r="CUX61" s="19"/>
      <c r="CUY61" s="20"/>
      <c r="CUZ61" s="20"/>
      <c r="CVA61" s="20"/>
      <c r="CVB61" s="20"/>
      <c r="CVC61" s="20"/>
      <c r="CVD61" s="20"/>
      <c r="CVE61" s="20"/>
      <c r="CVF61" s="311"/>
      <c r="CVG61" s="312"/>
      <c r="CVH61" s="312"/>
      <c r="CVI61" s="313"/>
      <c r="CVJ61" s="312"/>
      <c r="CVK61" s="313"/>
      <c r="CVL61" s="313"/>
      <c r="CVM61" s="313"/>
      <c r="CVN61" s="19"/>
      <c r="CVO61" s="20"/>
      <c r="CVP61" s="20"/>
      <c r="CVQ61" s="20"/>
      <c r="CVR61" s="20"/>
      <c r="CVS61" s="20"/>
      <c r="CVT61" s="20"/>
      <c r="CVU61" s="20"/>
      <c r="CVV61" s="311"/>
      <c r="CVW61" s="312"/>
      <c r="CVX61" s="312"/>
      <c r="CVY61" s="313"/>
      <c r="CVZ61" s="312"/>
      <c r="CWA61" s="313"/>
      <c r="CWB61" s="313"/>
      <c r="CWC61" s="313"/>
      <c r="CWD61" s="19"/>
      <c r="CWE61" s="20"/>
      <c r="CWF61" s="20"/>
      <c r="CWG61" s="20"/>
      <c r="CWH61" s="20"/>
      <c r="CWI61" s="20"/>
      <c r="CWJ61" s="20"/>
      <c r="CWK61" s="20"/>
      <c r="CWL61" s="311"/>
      <c r="CWM61" s="312"/>
      <c r="CWN61" s="312"/>
      <c r="CWO61" s="313"/>
      <c r="CWP61" s="312"/>
      <c r="CWQ61" s="313"/>
      <c r="CWR61" s="313"/>
      <c r="CWS61" s="313"/>
      <c r="CWT61" s="19"/>
      <c r="CWU61" s="20"/>
      <c r="CWV61" s="20"/>
      <c r="CWW61" s="20"/>
      <c r="CWX61" s="20"/>
      <c r="CWY61" s="20"/>
      <c r="CWZ61" s="20"/>
      <c r="CXA61" s="20"/>
      <c r="CXB61" s="311"/>
      <c r="CXC61" s="312"/>
      <c r="CXD61" s="312"/>
      <c r="CXE61" s="313"/>
      <c r="CXF61" s="312"/>
      <c r="CXG61" s="313"/>
      <c r="CXH61" s="313"/>
      <c r="CXI61" s="313"/>
      <c r="CXJ61" s="19"/>
      <c r="CXK61" s="20"/>
      <c r="CXL61" s="20"/>
      <c r="CXM61" s="20"/>
      <c r="CXN61" s="20"/>
      <c r="CXO61" s="20"/>
      <c r="CXP61" s="20"/>
      <c r="CXQ61" s="20"/>
      <c r="CXR61" s="311"/>
      <c r="CXS61" s="312"/>
      <c r="CXT61" s="312"/>
      <c r="CXU61" s="313"/>
      <c r="CXV61" s="312"/>
      <c r="CXW61" s="313"/>
      <c r="CXX61" s="313"/>
      <c r="CXY61" s="313"/>
      <c r="CXZ61" s="19"/>
      <c r="CYA61" s="20"/>
      <c r="CYB61" s="20"/>
      <c r="CYC61" s="20"/>
      <c r="CYD61" s="20"/>
      <c r="CYE61" s="20"/>
      <c r="CYF61" s="20"/>
      <c r="CYG61" s="20"/>
      <c r="CYH61" s="311"/>
      <c r="CYI61" s="312"/>
      <c r="CYJ61" s="312"/>
      <c r="CYK61" s="313"/>
      <c r="CYL61" s="312"/>
      <c r="CYM61" s="313"/>
      <c r="CYN61" s="313"/>
      <c r="CYO61" s="313"/>
      <c r="CYP61" s="19"/>
      <c r="CYQ61" s="20"/>
      <c r="CYR61" s="20"/>
      <c r="CYS61" s="20"/>
      <c r="CYT61" s="20"/>
      <c r="CYU61" s="20"/>
      <c r="CYV61" s="20"/>
      <c r="CYW61" s="20"/>
      <c r="CYX61" s="311"/>
      <c r="CYY61" s="312"/>
      <c r="CYZ61" s="312"/>
      <c r="CZA61" s="313"/>
      <c r="CZB61" s="312"/>
      <c r="CZC61" s="313"/>
      <c r="CZD61" s="313"/>
      <c r="CZE61" s="313"/>
      <c r="CZF61" s="19"/>
      <c r="CZG61" s="20"/>
      <c r="CZH61" s="20"/>
      <c r="CZI61" s="20"/>
      <c r="CZJ61" s="20"/>
      <c r="CZK61" s="20"/>
      <c r="CZL61" s="20"/>
      <c r="CZM61" s="20"/>
      <c r="CZN61" s="311"/>
      <c r="CZO61" s="312"/>
      <c r="CZP61" s="312"/>
      <c r="CZQ61" s="313"/>
      <c r="CZR61" s="312"/>
      <c r="CZS61" s="313"/>
      <c r="CZT61" s="313"/>
      <c r="CZU61" s="313"/>
      <c r="CZV61" s="19"/>
      <c r="CZW61" s="20"/>
      <c r="CZX61" s="20"/>
      <c r="CZY61" s="20"/>
      <c r="CZZ61" s="20"/>
      <c r="DAA61" s="20"/>
      <c r="DAB61" s="20"/>
      <c r="DAC61" s="20"/>
      <c r="DAD61" s="311"/>
      <c r="DAE61" s="312"/>
      <c r="DAF61" s="312"/>
      <c r="DAG61" s="313"/>
      <c r="DAH61" s="312"/>
      <c r="DAI61" s="313"/>
      <c r="DAJ61" s="313"/>
      <c r="DAK61" s="313"/>
      <c r="DAL61" s="19"/>
      <c r="DAM61" s="20"/>
      <c r="DAN61" s="20"/>
      <c r="DAO61" s="20"/>
      <c r="DAP61" s="20"/>
      <c r="DAQ61" s="20"/>
      <c r="DAR61" s="20"/>
      <c r="DAS61" s="20"/>
      <c r="DAT61" s="311"/>
      <c r="DAU61" s="312"/>
      <c r="DAV61" s="312"/>
      <c r="DAW61" s="313"/>
      <c r="DAX61" s="312"/>
      <c r="DAY61" s="313"/>
      <c r="DAZ61" s="313"/>
      <c r="DBA61" s="313"/>
      <c r="DBB61" s="19"/>
      <c r="DBC61" s="20"/>
      <c r="DBD61" s="20"/>
      <c r="DBE61" s="20"/>
      <c r="DBF61" s="20"/>
      <c r="DBG61" s="20"/>
      <c r="DBH61" s="20"/>
      <c r="DBI61" s="20"/>
      <c r="DBJ61" s="311"/>
      <c r="DBK61" s="312"/>
      <c r="DBL61" s="312"/>
      <c r="DBM61" s="313"/>
      <c r="DBN61" s="312"/>
      <c r="DBO61" s="313"/>
      <c r="DBP61" s="313"/>
      <c r="DBQ61" s="313"/>
      <c r="DBR61" s="19"/>
      <c r="DBS61" s="20"/>
      <c r="DBT61" s="20"/>
      <c r="DBU61" s="20"/>
      <c r="DBV61" s="20"/>
      <c r="DBW61" s="20"/>
      <c r="DBX61" s="20"/>
      <c r="DBY61" s="20"/>
      <c r="DBZ61" s="311"/>
      <c r="DCA61" s="312"/>
      <c r="DCB61" s="312"/>
      <c r="DCC61" s="313"/>
      <c r="DCD61" s="312"/>
      <c r="DCE61" s="313"/>
      <c r="DCF61" s="313"/>
      <c r="DCG61" s="313"/>
      <c r="DCH61" s="19"/>
      <c r="DCI61" s="20"/>
      <c r="DCJ61" s="20"/>
      <c r="DCK61" s="20"/>
      <c r="DCL61" s="20"/>
      <c r="DCM61" s="20"/>
      <c r="DCN61" s="20"/>
      <c r="DCO61" s="20"/>
      <c r="DCP61" s="311"/>
      <c r="DCQ61" s="312"/>
      <c r="DCR61" s="312"/>
      <c r="DCS61" s="313"/>
      <c r="DCT61" s="312"/>
      <c r="DCU61" s="313"/>
      <c r="DCV61" s="313"/>
      <c r="DCW61" s="313"/>
      <c r="DCX61" s="19"/>
      <c r="DCY61" s="20"/>
      <c r="DCZ61" s="20"/>
      <c r="DDA61" s="20"/>
      <c r="DDB61" s="20"/>
      <c r="DDC61" s="20"/>
      <c r="DDD61" s="20"/>
      <c r="DDE61" s="20"/>
      <c r="DDF61" s="311"/>
      <c r="DDG61" s="312"/>
      <c r="DDH61" s="312"/>
      <c r="DDI61" s="313"/>
      <c r="DDJ61" s="312"/>
      <c r="DDK61" s="313"/>
      <c r="DDL61" s="313"/>
      <c r="DDM61" s="313"/>
      <c r="DDN61" s="19"/>
      <c r="DDO61" s="20"/>
      <c r="DDP61" s="20"/>
      <c r="DDQ61" s="20"/>
      <c r="DDR61" s="20"/>
      <c r="DDS61" s="20"/>
      <c r="DDT61" s="20"/>
      <c r="DDU61" s="20"/>
      <c r="DDV61" s="311"/>
      <c r="DDW61" s="312"/>
      <c r="DDX61" s="312"/>
      <c r="DDY61" s="313"/>
      <c r="DDZ61" s="312"/>
      <c r="DEA61" s="313"/>
      <c r="DEB61" s="313"/>
      <c r="DEC61" s="313"/>
      <c r="DED61" s="19"/>
      <c r="DEE61" s="20"/>
      <c r="DEF61" s="20"/>
      <c r="DEG61" s="20"/>
      <c r="DEH61" s="20"/>
      <c r="DEI61" s="20"/>
      <c r="DEJ61" s="20"/>
      <c r="DEK61" s="20"/>
      <c r="DEL61" s="311"/>
      <c r="DEM61" s="312"/>
      <c r="DEN61" s="312"/>
      <c r="DEO61" s="313"/>
      <c r="DEP61" s="312"/>
      <c r="DEQ61" s="313"/>
      <c r="DER61" s="313"/>
      <c r="DES61" s="313"/>
      <c r="DET61" s="19"/>
      <c r="DEU61" s="20"/>
      <c r="DEV61" s="20"/>
      <c r="DEW61" s="20"/>
      <c r="DEX61" s="20"/>
      <c r="DEY61" s="20"/>
      <c r="DEZ61" s="20"/>
      <c r="DFA61" s="20"/>
      <c r="DFB61" s="311"/>
      <c r="DFC61" s="312"/>
      <c r="DFD61" s="312"/>
      <c r="DFE61" s="313"/>
      <c r="DFF61" s="312"/>
      <c r="DFG61" s="313"/>
      <c r="DFH61" s="313"/>
      <c r="DFI61" s="313"/>
      <c r="DFJ61" s="19"/>
      <c r="DFK61" s="20"/>
      <c r="DFL61" s="20"/>
      <c r="DFM61" s="20"/>
      <c r="DFN61" s="20"/>
      <c r="DFO61" s="20"/>
      <c r="DFP61" s="20"/>
      <c r="DFQ61" s="20"/>
      <c r="DFR61" s="311"/>
      <c r="DFS61" s="312"/>
      <c r="DFT61" s="312"/>
      <c r="DFU61" s="313"/>
      <c r="DFV61" s="312"/>
      <c r="DFW61" s="313"/>
      <c r="DFX61" s="313"/>
      <c r="DFY61" s="313"/>
      <c r="DFZ61" s="19"/>
      <c r="DGA61" s="20"/>
      <c r="DGB61" s="20"/>
      <c r="DGC61" s="20"/>
      <c r="DGD61" s="20"/>
      <c r="DGE61" s="20"/>
      <c r="DGF61" s="20"/>
      <c r="DGG61" s="20"/>
      <c r="DGH61" s="311"/>
      <c r="DGI61" s="312"/>
      <c r="DGJ61" s="312"/>
      <c r="DGK61" s="313"/>
      <c r="DGL61" s="312"/>
      <c r="DGM61" s="313"/>
      <c r="DGN61" s="313"/>
      <c r="DGO61" s="313"/>
      <c r="DGP61" s="19"/>
      <c r="DGQ61" s="20"/>
      <c r="DGR61" s="20"/>
      <c r="DGS61" s="20"/>
      <c r="DGT61" s="20"/>
      <c r="DGU61" s="20"/>
      <c r="DGV61" s="20"/>
      <c r="DGW61" s="20"/>
      <c r="DGX61" s="311"/>
      <c r="DGY61" s="312"/>
      <c r="DGZ61" s="312"/>
      <c r="DHA61" s="313"/>
      <c r="DHB61" s="312"/>
      <c r="DHC61" s="313"/>
      <c r="DHD61" s="313"/>
      <c r="DHE61" s="313"/>
      <c r="DHF61" s="19"/>
      <c r="DHG61" s="20"/>
      <c r="DHH61" s="20"/>
      <c r="DHI61" s="20"/>
      <c r="DHJ61" s="20"/>
      <c r="DHK61" s="20"/>
      <c r="DHL61" s="20"/>
      <c r="DHM61" s="20"/>
      <c r="DHN61" s="311"/>
      <c r="DHO61" s="312"/>
      <c r="DHP61" s="312"/>
      <c r="DHQ61" s="313"/>
      <c r="DHR61" s="312"/>
      <c r="DHS61" s="313"/>
      <c r="DHT61" s="313"/>
      <c r="DHU61" s="313"/>
      <c r="DHV61" s="19"/>
      <c r="DHW61" s="20"/>
      <c r="DHX61" s="20"/>
      <c r="DHY61" s="20"/>
      <c r="DHZ61" s="20"/>
      <c r="DIA61" s="20"/>
      <c r="DIB61" s="20"/>
      <c r="DIC61" s="20"/>
      <c r="DID61" s="311"/>
      <c r="DIE61" s="312"/>
      <c r="DIF61" s="312"/>
      <c r="DIG61" s="313"/>
      <c r="DIH61" s="312"/>
      <c r="DII61" s="313"/>
      <c r="DIJ61" s="313"/>
      <c r="DIK61" s="313"/>
      <c r="DIL61" s="19"/>
      <c r="DIM61" s="20"/>
      <c r="DIN61" s="20"/>
      <c r="DIO61" s="20"/>
      <c r="DIP61" s="20"/>
      <c r="DIQ61" s="20"/>
      <c r="DIR61" s="20"/>
      <c r="DIS61" s="20"/>
      <c r="DIT61" s="311"/>
      <c r="DIU61" s="312"/>
      <c r="DIV61" s="312"/>
      <c r="DIW61" s="313"/>
      <c r="DIX61" s="312"/>
      <c r="DIY61" s="313"/>
      <c r="DIZ61" s="313"/>
      <c r="DJA61" s="313"/>
      <c r="DJB61" s="19"/>
      <c r="DJC61" s="20"/>
      <c r="DJD61" s="20"/>
      <c r="DJE61" s="20"/>
      <c r="DJF61" s="20"/>
      <c r="DJG61" s="20"/>
      <c r="DJH61" s="20"/>
      <c r="DJI61" s="20"/>
      <c r="DJJ61" s="311"/>
      <c r="DJK61" s="312"/>
      <c r="DJL61" s="312"/>
      <c r="DJM61" s="313"/>
      <c r="DJN61" s="312"/>
      <c r="DJO61" s="313"/>
      <c r="DJP61" s="313"/>
      <c r="DJQ61" s="313"/>
      <c r="DJR61" s="19"/>
      <c r="DJS61" s="20"/>
      <c r="DJT61" s="20"/>
      <c r="DJU61" s="20"/>
      <c r="DJV61" s="20"/>
      <c r="DJW61" s="20"/>
      <c r="DJX61" s="20"/>
      <c r="DJY61" s="20"/>
      <c r="DJZ61" s="311"/>
      <c r="DKA61" s="312"/>
      <c r="DKB61" s="312"/>
      <c r="DKC61" s="313"/>
      <c r="DKD61" s="312"/>
      <c r="DKE61" s="313"/>
      <c r="DKF61" s="313"/>
      <c r="DKG61" s="313"/>
      <c r="DKH61" s="19"/>
      <c r="DKI61" s="20"/>
      <c r="DKJ61" s="20"/>
      <c r="DKK61" s="20"/>
      <c r="DKL61" s="20"/>
      <c r="DKM61" s="20"/>
      <c r="DKN61" s="20"/>
      <c r="DKO61" s="20"/>
      <c r="DKP61" s="311"/>
      <c r="DKQ61" s="312"/>
      <c r="DKR61" s="312"/>
      <c r="DKS61" s="313"/>
      <c r="DKT61" s="312"/>
      <c r="DKU61" s="313"/>
      <c r="DKV61" s="313"/>
      <c r="DKW61" s="313"/>
      <c r="DKX61" s="19"/>
      <c r="DKY61" s="20"/>
      <c r="DKZ61" s="20"/>
      <c r="DLA61" s="20"/>
      <c r="DLB61" s="20"/>
      <c r="DLC61" s="20"/>
      <c r="DLD61" s="20"/>
      <c r="DLE61" s="20"/>
      <c r="DLF61" s="311"/>
      <c r="DLG61" s="312"/>
      <c r="DLH61" s="312"/>
      <c r="DLI61" s="313"/>
      <c r="DLJ61" s="312"/>
      <c r="DLK61" s="313"/>
      <c r="DLL61" s="313"/>
      <c r="DLM61" s="313"/>
      <c r="DLN61" s="19"/>
      <c r="DLO61" s="20"/>
      <c r="DLP61" s="20"/>
      <c r="DLQ61" s="20"/>
      <c r="DLR61" s="20"/>
      <c r="DLS61" s="20"/>
      <c r="DLT61" s="20"/>
      <c r="DLU61" s="20"/>
      <c r="DLV61" s="311"/>
      <c r="DLW61" s="312"/>
      <c r="DLX61" s="312"/>
      <c r="DLY61" s="313"/>
      <c r="DLZ61" s="312"/>
      <c r="DMA61" s="313"/>
      <c r="DMB61" s="313"/>
      <c r="DMC61" s="313"/>
      <c r="DMD61" s="19"/>
      <c r="DME61" s="20"/>
      <c r="DMF61" s="20"/>
      <c r="DMG61" s="20"/>
      <c r="DMH61" s="20"/>
      <c r="DMI61" s="20"/>
      <c r="DMJ61" s="20"/>
      <c r="DMK61" s="20"/>
      <c r="DML61" s="311"/>
      <c r="DMM61" s="312"/>
      <c r="DMN61" s="312"/>
      <c r="DMO61" s="313"/>
      <c r="DMP61" s="312"/>
      <c r="DMQ61" s="313"/>
      <c r="DMR61" s="313"/>
      <c r="DMS61" s="313"/>
      <c r="DMT61" s="19"/>
      <c r="DMU61" s="20"/>
      <c r="DMV61" s="20"/>
      <c r="DMW61" s="20"/>
      <c r="DMX61" s="20"/>
      <c r="DMY61" s="20"/>
      <c r="DMZ61" s="20"/>
      <c r="DNA61" s="20"/>
      <c r="DNB61" s="311"/>
      <c r="DNC61" s="312"/>
      <c r="DND61" s="312"/>
      <c r="DNE61" s="313"/>
      <c r="DNF61" s="312"/>
      <c r="DNG61" s="313"/>
      <c r="DNH61" s="313"/>
      <c r="DNI61" s="313"/>
      <c r="DNJ61" s="19"/>
      <c r="DNK61" s="20"/>
      <c r="DNL61" s="20"/>
      <c r="DNM61" s="20"/>
      <c r="DNN61" s="20"/>
      <c r="DNO61" s="20"/>
      <c r="DNP61" s="20"/>
      <c r="DNQ61" s="20"/>
      <c r="DNR61" s="311"/>
      <c r="DNS61" s="312"/>
      <c r="DNT61" s="312"/>
      <c r="DNU61" s="313"/>
      <c r="DNV61" s="312"/>
      <c r="DNW61" s="313"/>
      <c r="DNX61" s="313"/>
      <c r="DNY61" s="313"/>
      <c r="DNZ61" s="19"/>
      <c r="DOA61" s="20"/>
      <c r="DOB61" s="20"/>
      <c r="DOC61" s="20"/>
      <c r="DOD61" s="20"/>
      <c r="DOE61" s="20"/>
      <c r="DOF61" s="20"/>
      <c r="DOG61" s="20"/>
      <c r="DOH61" s="311"/>
      <c r="DOI61" s="312"/>
      <c r="DOJ61" s="312"/>
      <c r="DOK61" s="313"/>
      <c r="DOL61" s="312"/>
      <c r="DOM61" s="313"/>
      <c r="DON61" s="313"/>
      <c r="DOO61" s="313"/>
      <c r="DOP61" s="19"/>
      <c r="DOQ61" s="20"/>
      <c r="DOR61" s="20"/>
      <c r="DOS61" s="20"/>
      <c r="DOT61" s="20"/>
      <c r="DOU61" s="20"/>
      <c r="DOV61" s="20"/>
      <c r="DOW61" s="20"/>
      <c r="DOX61" s="311"/>
      <c r="DOY61" s="312"/>
      <c r="DOZ61" s="312"/>
      <c r="DPA61" s="313"/>
      <c r="DPB61" s="312"/>
      <c r="DPC61" s="313"/>
      <c r="DPD61" s="313"/>
      <c r="DPE61" s="313"/>
      <c r="DPF61" s="19"/>
      <c r="DPG61" s="20"/>
      <c r="DPH61" s="20"/>
      <c r="DPI61" s="20"/>
      <c r="DPJ61" s="20"/>
      <c r="DPK61" s="20"/>
      <c r="DPL61" s="20"/>
      <c r="DPM61" s="20"/>
      <c r="DPN61" s="311"/>
      <c r="DPO61" s="312"/>
      <c r="DPP61" s="312"/>
      <c r="DPQ61" s="313"/>
      <c r="DPR61" s="312"/>
      <c r="DPS61" s="313"/>
      <c r="DPT61" s="313"/>
      <c r="DPU61" s="313"/>
      <c r="DPV61" s="19"/>
      <c r="DPW61" s="20"/>
      <c r="DPX61" s="20"/>
      <c r="DPY61" s="20"/>
      <c r="DPZ61" s="20"/>
      <c r="DQA61" s="20"/>
      <c r="DQB61" s="20"/>
      <c r="DQC61" s="20"/>
      <c r="DQD61" s="311"/>
      <c r="DQE61" s="312"/>
      <c r="DQF61" s="312"/>
      <c r="DQG61" s="313"/>
      <c r="DQH61" s="312"/>
      <c r="DQI61" s="313"/>
      <c r="DQJ61" s="313"/>
      <c r="DQK61" s="313"/>
      <c r="DQL61" s="19"/>
      <c r="DQM61" s="20"/>
      <c r="DQN61" s="20"/>
      <c r="DQO61" s="20"/>
      <c r="DQP61" s="20"/>
      <c r="DQQ61" s="20"/>
      <c r="DQR61" s="20"/>
      <c r="DQS61" s="20"/>
      <c r="DQT61" s="311"/>
      <c r="DQU61" s="312"/>
      <c r="DQV61" s="312"/>
      <c r="DQW61" s="313"/>
      <c r="DQX61" s="312"/>
      <c r="DQY61" s="313"/>
      <c r="DQZ61" s="313"/>
      <c r="DRA61" s="313"/>
      <c r="DRB61" s="19"/>
      <c r="DRC61" s="20"/>
      <c r="DRD61" s="20"/>
      <c r="DRE61" s="20"/>
      <c r="DRF61" s="20"/>
      <c r="DRG61" s="20"/>
      <c r="DRH61" s="20"/>
      <c r="DRI61" s="20"/>
      <c r="DRJ61" s="311"/>
      <c r="DRK61" s="312"/>
      <c r="DRL61" s="312"/>
      <c r="DRM61" s="313"/>
      <c r="DRN61" s="312"/>
      <c r="DRO61" s="313"/>
      <c r="DRP61" s="313"/>
      <c r="DRQ61" s="313"/>
      <c r="DRR61" s="19"/>
      <c r="DRS61" s="20"/>
      <c r="DRT61" s="20"/>
      <c r="DRU61" s="20"/>
      <c r="DRV61" s="20"/>
      <c r="DRW61" s="20"/>
      <c r="DRX61" s="20"/>
      <c r="DRY61" s="20"/>
      <c r="DRZ61" s="311"/>
      <c r="DSA61" s="312"/>
      <c r="DSB61" s="312"/>
      <c r="DSC61" s="313"/>
      <c r="DSD61" s="312"/>
      <c r="DSE61" s="313"/>
      <c r="DSF61" s="313"/>
      <c r="DSG61" s="313"/>
      <c r="DSH61" s="19"/>
      <c r="DSI61" s="20"/>
      <c r="DSJ61" s="20"/>
      <c r="DSK61" s="20"/>
      <c r="DSL61" s="20"/>
      <c r="DSM61" s="20"/>
      <c r="DSN61" s="20"/>
      <c r="DSO61" s="20"/>
      <c r="DSP61" s="311"/>
      <c r="DSQ61" s="312"/>
      <c r="DSR61" s="312"/>
      <c r="DSS61" s="313"/>
      <c r="DST61" s="312"/>
      <c r="DSU61" s="313"/>
      <c r="DSV61" s="313"/>
      <c r="DSW61" s="313"/>
      <c r="DSX61" s="19"/>
      <c r="DSY61" s="20"/>
      <c r="DSZ61" s="20"/>
      <c r="DTA61" s="20"/>
      <c r="DTB61" s="20"/>
      <c r="DTC61" s="20"/>
      <c r="DTD61" s="20"/>
      <c r="DTE61" s="20"/>
      <c r="DTF61" s="311"/>
      <c r="DTG61" s="312"/>
      <c r="DTH61" s="312"/>
      <c r="DTI61" s="313"/>
      <c r="DTJ61" s="312"/>
      <c r="DTK61" s="313"/>
      <c r="DTL61" s="313"/>
      <c r="DTM61" s="313"/>
      <c r="DTN61" s="19"/>
      <c r="DTO61" s="20"/>
      <c r="DTP61" s="20"/>
      <c r="DTQ61" s="20"/>
      <c r="DTR61" s="20"/>
      <c r="DTS61" s="20"/>
      <c r="DTT61" s="20"/>
      <c r="DTU61" s="20"/>
      <c r="DTV61" s="311"/>
      <c r="DTW61" s="312"/>
      <c r="DTX61" s="312"/>
      <c r="DTY61" s="313"/>
      <c r="DTZ61" s="312"/>
      <c r="DUA61" s="313"/>
      <c r="DUB61" s="313"/>
      <c r="DUC61" s="313"/>
      <c r="DUD61" s="19"/>
      <c r="DUE61" s="20"/>
      <c r="DUF61" s="20"/>
      <c r="DUG61" s="20"/>
      <c r="DUH61" s="20"/>
      <c r="DUI61" s="20"/>
      <c r="DUJ61" s="20"/>
      <c r="DUK61" s="20"/>
      <c r="DUL61" s="311"/>
      <c r="DUM61" s="312"/>
      <c r="DUN61" s="312"/>
      <c r="DUO61" s="313"/>
      <c r="DUP61" s="312"/>
      <c r="DUQ61" s="313"/>
      <c r="DUR61" s="313"/>
      <c r="DUS61" s="313"/>
      <c r="DUT61" s="19"/>
      <c r="DUU61" s="20"/>
      <c r="DUV61" s="20"/>
      <c r="DUW61" s="20"/>
      <c r="DUX61" s="20"/>
      <c r="DUY61" s="20"/>
      <c r="DUZ61" s="20"/>
      <c r="DVA61" s="20"/>
      <c r="DVB61" s="311"/>
      <c r="DVC61" s="312"/>
      <c r="DVD61" s="312"/>
      <c r="DVE61" s="313"/>
      <c r="DVF61" s="312"/>
      <c r="DVG61" s="313"/>
      <c r="DVH61" s="313"/>
      <c r="DVI61" s="313"/>
      <c r="DVJ61" s="19"/>
      <c r="DVK61" s="20"/>
      <c r="DVL61" s="20"/>
      <c r="DVM61" s="20"/>
      <c r="DVN61" s="20"/>
      <c r="DVO61" s="20"/>
      <c r="DVP61" s="20"/>
      <c r="DVQ61" s="20"/>
      <c r="DVR61" s="311"/>
      <c r="DVS61" s="312"/>
      <c r="DVT61" s="312"/>
      <c r="DVU61" s="313"/>
      <c r="DVV61" s="312"/>
      <c r="DVW61" s="313"/>
      <c r="DVX61" s="313"/>
      <c r="DVY61" s="313"/>
      <c r="DVZ61" s="19"/>
      <c r="DWA61" s="20"/>
      <c r="DWB61" s="20"/>
      <c r="DWC61" s="20"/>
      <c r="DWD61" s="20"/>
      <c r="DWE61" s="20"/>
      <c r="DWF61" s="20"/>
      <c r="DWG61" s="20"/>
      <c r="DWH61" s="311"/>
      <c r="DWI61" s="312"/>
      <c r="DWJ61" s="312"/>
      <c r="DWK61" s="313"/>
      <c r="DWL61" s="312"/>
      <c r="DWM61" s="313"/>
      <c r="DWN61" s="313"/>
      <c r="DWO61" s="313"/>
      <c r="DWP61" s="19"/>
      <c r="DWQ61" s="20"/>
      <c r="DWR61" s="20"/>
      <c r="DWS61" s="20"/>
      <c r="DWT61" s="20"/>
      <c r="DWU61" s="20"/>
      <c r="DWV61" s="20"/>
      <c r="DWW61" s="20"/>
      <c r="DWX61" s="311"/>
      <c r="DWY61" s="312"/>
      <c r="DWZ61" s="312"/>
      <c r="DXA61" s="313"/>
      <c r="DXB61" s="312"/>
      <c r="DXC61" s="313"/>
      <c r="DXD61" s="313"/>
      <c r="DXE61" s="313"/>
      <c r="DXF61" s="19"/>
      <c r="DXG61" s="20"/>
      <c r="DXH61" s="20"/>
      <c r="DXI61" s="20"/>
      <c r="DXJ61" s="20"/>
      <c r="DXK61" s="20"/>
      <c r="DXL61" s="20"/>
      <c r="DXM61" s="20"/>
      <c r="DXN61" s="311"/>
      <c r="DXO61" s="312"/>
      <c r="DXP61" s="312"/>
      <c r="DXQ61" s="313"/>
      <c r="DXR61" s="312"/>
      <c r="DXS61" s="313"/>
      <c r="DXT61" s="313"/>
      <c r="DXU61" s="313"/>
      <c r="DXV61" s="19"/>
      <c r="DXW61" s="20"/>
      <c r="DXX61" s="20"/>
      <c r="DXY61" s="20"/>
      <c r="DXZ61" s="20"/>
      <c r="DYA61" s="20"/>
      <c r="DYB61" s="20"/>
      <c r="DYC61" s="20"/>
      <c r="DYD61" s="311"/>
      <c r="DYE61" s="312"/>
      <c r="DYF61" s="312"/>
      <c r="DYG61" s="313"/>
      <c r="DYH61" s="312"/>
      <c r="DYI61" s="313"/>
      <c r="DYJ61" s="313"/>
      <c r="DYK61" s="313"/>
      <c r="DYL61" s="19"/>
      <c r="DYM61" s="20"/>
      <c r="DYN61" s="20"/>
      <c r="DYO61" s="20"/>
      <c r="DYP61" s="20"/>
      <c r="DYQ61" s="20"/>
      <c r="DYR61" s="20"/>
      <c r="DYS61" s="20"/>
      <c r="DYT61" s="311"/>
      <c r="DYU61" s="312"/>
      <c r="DYV61" s="312"/>
      <c r="DYW61" s="313"/>
      <c r="DYX61" s="312"/>
      <c r="DYY61" s="313"/>
      <c r="DYZ61" s="313"/>
      <c r="DZA61" s="313"/>
      <c r="DZB61" s="19"/>
      <c r="DZC61" s="20"/>
      <c r="DZD61" s="20"/>
      <c r="DZE61" s="20"/>
      <c r="DZF61" s="20"/>
      <c r="DZG61" s="20"/>
      <c r="DZH61" s="20"/>
      <c r="DZI61" s="20"/>
      <c r="DZJ61" s="311"/>
      <c r="DZK61" s="312"/>
      <c r="DZL61" s="312"/>
      <c r="DZM61" s="313"/>
      <c r="DZN61" s="312"/>
      <c r="DZO61" s="313"/>
      <c r="DZP61" s="313"/>
      <c r="DZQ61" s="313"/>
      <c r="DZR61" s="19"/>
      <c r="DZS61" s="20"/>
      <c r="DZT61" s="20"/>
      <c r="DZU61" s="20"/>
      <c r="DZV61" s="20"/>
      <c r="DZW61" s="20"/>
      <c r="DZX61" s="20"/>
      <c r="DZY61" s="20"/>
      <c r="DZZ61" s="311"/>
      <c r="EAA61" s="312"/>
      <c r="EAB61" s="312"/>
      <c r="EAC61" s="313"/>
      <c r="EAD61" s="312"/>
      <c r="EAE61" s="313"/>
      <c r="EAF61" s="313"/>
      <c r="EAG61" s="313"/>
      <c r="EAH61" s="19"/>
      <c r="EAI61" s="20"/>
      <c r="EAJ61" s="20"/>
      <c r="EAK61" s="20"/>
      <c r="EAL61" s="20"/>
      <c r="EAM61" s="20"/>
      <c r="EAN61" s="20"/>
      <c r="EAO61" s="20"/>
      <c r="EAP61" s="311"/>
      <c r="EAQ61" s="312"/>
      <c r="EAR61" s="312"/>
      <c r="EAS61" s="313"/>
      <c r="EAT61" s="312"/>
      <c r="EAU61" s="313"/>
      <c r="EAV61" s="313"/>
      <c r="EAW61" s="313"/>
      <c r="EAX61" s="19"/>
      <c r="EAY61" s="20"/>
      <c r="EAZ61" s="20"/>
      <c r="EBA61" s="20"/>
      <c r="EBB61" s="20"/>
      <c r="EBC61" s="20"/>
      <c r="EBD61" s="20"/>
      <c r="EBE61" s="20"/>
      <c r="EBF61" s="311"/>
      <c r="EBG61" s="312"/>
      <c r="EBH61" s="312"/>
      <c r="EBI61" s="313"/>
      <c r="EBJ61" s="312"/>
      <c r="EBK61" s="313"/>
      <c r="EBL61" s="313"/>
      <c r="EBM61" s="313"/>
      <c r="EBN61" s="19"/>
      <c r="EBO61" s="20"/>
      <c r="EBP61" s="20"/>
      <c r="EBQ61" s="20"/>
      <c r="EBR61" s="20"/>
      <c r="EBS61" s="20"/>
      <c r="EBT61" s="20"/>
      <c r="EBU61" s="20"/>
      <c r="EBV61" s="311"/>
      <c r="EBW61" s="312"/>
      <c r="EBX61" s="312"/>
      <c r="EBY61" s="313"/>
      <c r="EBZ61" s="312"/>
      <c r="ECA61" s="313"/>
      <c r="ECB61" s="313"/>
      <c r="ECC61" s="313"/>
      <c r="ECD61" s="19"/>
      <c r="ECE61" s="20"/>
      <c r="ECF61" s="20"/>
      <c r="ECG61" s="20"/>
      <c r="ECH61" s="20"/>
      <c r="ECI61" s="20"/>
      <c r="ECJ61" s="20"/>
      <c r="ECK61" s="20"/>
      <c r="ECL61" s="311"/>
      <c r="ECM61" s="312"/>
      <c r="ECN61" s="312"/>
      <c r="ECO61" s="313"/>
      <c r="ECP61" s="312"/>
      <c r="ECQ61" s="313"/>
      <c r="ECR61" s="313"/>
      <c r="ECS61" s="313"/>
      <c r="ECT61" s="19"/>
      <c r="ECU61" s="20"/>
      <c r="ECV61" s="20"/>
      <c r="ECW61" s="20"/>
      <c r="ECX61" s="20"/>
      <c r="ECY61" s="20"/>
      <c r="ECZ61" s="20"/>
      <c r="EDA61" s="20"/>
      <c r="EDB61" s="311"/>
      <c r="EDC61" s="312"/>
      <c r="EDD61" s="312"/>
      <c r="EDE61" s="313"/>
      <c r="EDF61" s="312"/>
      <c r="EDG61" s="313"/>
      <c r="EDH61" s="313"/>
      <c r="EDI61" s="313"/>
      <c r="EDJ61" s="19"/>
      <c r="EDK61" s="20"/>
      <c r="EDL61" s="20"/>
      <c r="EDM61" s="20"/>
      <c r="EDN61" s="20"/>
      <c r="EDO61" s="20"/>
      <c r="EDP61" s="20"/>
      <c r="EDQ61" s="20"/>
      <c r="EDR61" s="311"/>
      <c r="EDS61" s="312"/>
      <c r="EDT61" s="312"/>
      <c r="EDU61" s="313"/>
      <c r="EDV61" s="312"/>
      <c r="EDW61" s="313"/>
      <c r="EDX61" s="313"/>
      <c r="EDY61" s="313"/>
      <c r="EDZ61" s="19"/>
      <c r="EEA61" s="20"/>
      <c r="EEB61" s="20"/>
      <c r="EEC61" s="20"/>
      <c r="EED61" s="20"/>
      <c r="EEE61" s="20"/>
      <c r="EEF61" s="20"/>
      <c r="EEG61" s="20"/>
      <c r="EEH61" s="311"/>
      <c r="EEI61" s="312"/>
      <c r="EEJ61" s="312"/>
      <c r="EEK61" s="313"/>
      <c r="EEL61" s="312"/>
      <c r="EEM61" s="313"/>
      <c r="EEN61" s="313"/>
      <c r="EEO61" s="313"/>
      <c r="EEP61" s="19"/>
      <c r="EEQ61" s="20"/>
      <c r="EER61" s="20"/>
      <c r="EES61" s="20"/>
      <c r="EET61" s="20"/>
      <c r="EEU61" s="20"/>
      <c r="EEV61" s="20"/>
      <c r="EEW61" s="20"/>
      <c r="EEX61" s="311"/>
      <c r="EEY61" s="312"/>
      <c r="EEZ61" s="312"/>
      <c r="EFA61" s="313"/>
      <c r="EFB61" s="312"/>
      <c r="EFC61" s="313"/>
      <c r="EFD61" s="313"/>
      <c r="EFE61" s="313"/>
      <c r="EFF61" s="19"/>
      <c r="EFG61" s="20"/>
      <c r="EFH61" s="20"/>
      <c r="EFI61" s="20"/>
      <c r="EFJ61" s="20"/>
      <c r="EFK61" s="20"/>
      <c r="EFL61" s="20"/>
      <c r="EFM61" s="20"/>
      <c r="EFN61" s="311"/>
      <c r="EFO61" s="312"/>
      <c r="EFP61" s="312"/>
      <c r="EFQ61" s="313"/>
      <c r="EFR61" s="312"/>
      <c r="EFS61" s="313"/>
      <c r="EFT61" s="313"/>
      <c r="EFU61" s="313"/>
      <c r="EFV61" s="19"/>
      <c r="EFW61" s="20"/>
      <c r="EFX61" s="20"/>
      <c r="EFY61" s="20"/>
      <c r="EFZ61" s="20"/>
      <c r="EGA61" s="20"/>
      <c r="EGB61" s="20"/>
      <c r="EGC61" s="20"/>
      <c r="EGD61" s="311"/>
      <c r="EGE61" s="312"/>
      <c r="EGF61" s="312"/>
      <c r="EGG61" s="313"/>
      <c r="EGH61" s="312"/>
      <c r="EGI61" s="313"/>
      <c r="EGJ61" s="313"/>
      <c r="EGK61" s="313"/>
      <c r="EGL61" s="19"/>
      <c r="EGM61" s="20"/>
      <c r="EGN61" s="20"/>
      <c r="EGO61" s="20"/>
      <c r="EGP61" s="20"/>
      <c r="EGQ61" s="20"/>
      <c r="EGR61" s="20"/>
      <c r="EGS61" s="20"/>
      <c r="EGT61" s="311"/>
      <c r="EGU61" s="312"/>
      <c r="EGV61" s="312"/>
      <c r="EGW61" s="313"/>
      <c r="EGX61" s="312"/>
      <c r="EGY61" s="313"/>
      <c r="EGZ61" s="313"/>
      <c r="EHA61" s="313"/>
      <c r="EHB61" s="19"/>
      <c r="EHC61" s="20"/>
      <c r="EHD61" s="20"/>
      <c r="EHE61" s="20"/>
      <c r="EHF61" s="20"/>
      <c r="EHG61" s="20"/>
      <c r="EHH61" s="20"/>
      <c r="EHI61" s="20"/>
      <c r="EHJ61" s="311"/>
      <c r="EHK61" s="312"/>
      <c r="EHL61" s="312"/>
      <c r="EHM61" s="313"/>
      <c r="EHN61" s="312"/>
      <c r="EHO61" s="313"/>
      <c r="EHP61" s="313"/>
      <c r="EHQ61" s="313"/>
      <c r="EHR61" s="19"/>
      <c r="EHS61" s="20"/>
      <c r="EHT61" s="20"/>
      <c r="EHU61" s="20"/>
      <c r="EHV61" s="20"/>
      <c r="EHW61" s="20"/>
      <c r="EHX61" s="20"/>
      <c r="EHY61" s="20"/>
      <c r="EHZ61" s="311"/>
      <c r="EIA61" s="312"/>
      <c r="EIB61" s="312"/>
      <c r="EIC61" s="313"/>
      <c r="EID61" s="312"/>
      <c r="EIE61" s="313"/>
      <c r="EIF61" s="313"/>
      <c r="EIG61" s="313"/>
      <c r="EIH61" s="19"/>
      <c r="EII61" s="20"/>
      <c r="EIJ61" s="20"/>
      <c r="EIK61" s="20"/>
      <c r="EIL61" s="20"/>
      <c r="EIM61" s="20"/>
      <c r="EIN61" s="20"/>
      <c r="EIO61" s="20"/>
      <c r="EIP61" s="311"/>
      <c r="EIQ61" s="312"/>
      <c r="EIR61" s="312"/>
      <c r="EIS61" s="313"/>
      <c r="EIT61" s="312"/>
      <c r="EIU61" s="313"/>
      <c r="EIV61" s="313"/>
      <c r="EIW61" s="313"/>
      <c r="EIX61" s="19"/>
      <c r="EIY61" s="20"/>
      <c r="EIZ61" s="20"/>
      <c r="EJA61" s="20"/>
      <c r="EJB61" s="20"/>
      <c r="EJC61" s="20"/>
      <c r="EJD61" s="20"/>
      <c r="EJE61" s="20"/>
      <c r="EJF61" s="311"/>
      <c r="EJG61" s="312"/>
      <c r="EJH61" s="312"/>
      <c r="EJI61" s="313"/>
      <c r="EJJ61" s="312"/>
      <c r="EJK61" s="313"/>
      <c r="EJL61" s="313"/>
      <c r="EJM61" s="313"/>
      <c r="EJN61" s="19"/>
      <c r="EJO61" s="20"/>
      <c r="EJP61" s="20"/>
      <c r="EJQ61" s="20"/>
      <c r="EJR61" s="20"/>
      <c r="EJS61" s="20"/>
      <c r="EJT61" s="20"/>
      <c r="EJU61" s="20"/>
      <c r="EJV61" s="311"/>
      <c r="EJW61" s="312"/>
      <c r="EJX61" s="312"/>
      <c r="EJY61" s="313"/>
      <c r="EJZ61" s="312"/>
      <c r="EKA61" s="313"/>
      <c r="EKB61" s="313"/>
      <c r="EKC61" s="313"/>
      <c r="EKD61" s="19"/>
      <c r="EKE61" s="20"/>
      <c r="EKF61" s="20"/>
      <c r="EKG61" s="20"/>
      <c r="EKH61" s="20"/>
      <c r="EKI61" s="20"/>
      <c r="EKJ61" s="20"/>
      <c r="EKK61" s="20"/>
      <c r="EKL61" s="311"/>
      <c r="EKM61" s="312"/>
      <c r="EKN61" s="312"/>
      <c r="EKO61" s="313"/>
      <c r="EKP61" s="312"/>
      <c r="EKQ61" s="313"/>
      <c r="EKR61" s="313"/>
      <c r="EKS61" s="313"/>
      <c r="EKT61" s="19"/>
      <c r="EKU61" s="20"/>
      <c r="EKV61" s="20"/>
      <c r="EKW61" s="20"/>
      <c r="EKX61" s="20"/>
      <c r="EKY61" s="20"/>
      <c r="EKZ61" s="20"/>
      <c r="ELA61" s="20"/>
      <c r="ELB61" s="311"/>
      <c r="ELC61" s="312"/>
      <c r="ELD61" s="312"/>
      <c r="ELE61" s="313"/>
      <c r="ELF61" s="312"/>
      <c r="ELG61" s="313"/>
      <c r="ELH61" s="313"/>
      <c r="ELI61" s="313"/>
      <c r="ELJ61" s="19"/>
      <c r="ELK61" s="20"/>
      <c r="ELL61" s="20"/>
      <c r="ELM61" s="20"/>
      <c r="ELN61" s="20"/>
      <c r="ELO61" s="20"/>
      <c r="ELP61" s="20"/>
      <c r="ELQ61" s="20"/>
      <c r="ELR61" s="311"/>
      <c r="ELS61" s="312"/>
      <c r="ELT61" s="312"/>
      <c r="ELU61" s="313"/>
      <c r="ELV61" s="312"/>
      <c r="ELW61" s="313"/>
      <c r="ELX61" s="313"/>
      <c r="ELY61" s="313"/>
      <c r="ELZ61" s="19"/>
      <c r="EMA61" s="20"/>
      <c r="EMB61" s="20"/>
      <c r="EMC61" s="20"/>
      <c r="EMD61" s="20"/>
      <c r="EME61" s="20"/>
      <c r="EMF61" s="20"/>
      <c r="EMG61" s="20"/>
      <c r="EMH61" s="311"/>
      <c r="EMI61" s="312"/>
      <c r="EMJ61" s="312"/>
      <c r="EMK61" s="313"/>
      <c r="EML61" s="312"/>
      <c r="EMM61" s="313"/>
      <c r="EMN61" s="313"/>
      <c r="EMO61" s="313"/>
      <c r="EMP61" s="19"/>
      <c r="EMQ61" s="20"/>
      <c r="EMR61" s="20"/>
      <c r="EMS61" s="20"/>
      <c r="EMT61" s="20"/>
      <c r="EMU61" s="20"/>
      <c r="EMV61" s="20"/>
      <c r="EMW61" s="20"/>
      <c r="EMX61" s="311"/>
      <c r="EMY61" s="312"/>
      <c r="EMZ61" s="312"/>
      <c r="ENA61" s="313"/>
      <c r="ENB61" s="312"/>
      <c r="ENC61" s="313"/>
      <c r="END61" s="313"/>
      <c r="ENE61" s="313"/>
      <c r="ENF61" s="19"/>
      <c r="ENG61" s="20"/>
      <c r="ENH61" s="20"/>
      <c r="ENI61" s="20"/>
      <c r="ENJ61" s="20"/>
      <c r="ENK61" s="20"/>
      <c r="ENL61" s="20"/>
      <c r="ENM61" s="20"/>
      <c r="ENN61" s="311"/>
      <c r="ENO61" s="312"/>
      <c r="ENP61" s="312"/>
      <c r="ENQ61" s="313"/>
      <c r="ENR61" s="312"/>
      <c r="ENS61" s="313"/>
      <c r="ENT61" s="313"/>
      <c r="ENU61" s="313"/>
      <c r="ENV61" s="19"/>
      <c r="ENW61" s="20"/>
      <c r="ENX61" s="20"/>
      <c r="ENY61" s="20"/>
      <c r="ENZ61" s="20"/>
      <c r="EOA61" s="20"/>
      <c r="EOB61" s="20"/>
      <c r="EOC61" s="20"/>
      <c r="EOD61" s="311"/>
      <c r="EOE61" s="312"/>
      <c r="EOF61" s="312"/>
      <c r="EOG61" s="313"/>
      <c r="EOH61" s="312"/>
      <c r="EOI61" s="313"/>
      <c r="EOJ61" s="313"/>
      <c r="EOK61" s="313"/>
      <c r="EOL61" s="19"/>
      <c r="EOM61" s="20"/>
      <c r="EON61" s="20"/>
      <c r="EOO61" s="20"/>
      <c r="EOP61" s="20"/>
      <c r="EOQ61" s="20"/>
      <c r="EOR61" s="20"/>
      <c r="EOS61" s="20"/>
      <c r="EOT61" s="311"/>
      <c r="EOU61" s="312"/>
      <c r="EOV61" s="312"/>
      <c r="EOW61" s="313"/>
      <c r="EOX61" s="312"/>
      <c r="EOY61" s="313"/>
      <c r="EOZ61" s="313"/>
      <c r="EPA61" s="313"/>
      <c r="EPB61" s="19"/>
      <c r="EPC61" s="20"/>
      <c r="EPD61" s="20"/>
      <c r="EPE61" s="20"/>
      <c r="EPF61" s="20"/>
      <c r="EPG61" s="20"/>
      <c r="EPH61" s="20"/>
      <c r="EPI61" s="20"/>
      <c r="EPJ61" s="311"/>
      <c r="EPK61" s="312"/>
      <c r="EPL61" s="312"/>
      <c r="EPM61" s="313"/>
      <c r="EPN61" s="312"/>
      <c r="EPO61" s="313"/>
      <c r="EPP61" s="313"/>
      <c r="EPQ61" s="313"/>
      <c r="EPR61" s="19"/>
      <c r="EPS61" s="20"/>
      <c r="EPT61" s="20"/>
      <c r="EPU61" s="20"/>
      <c r="EPV61" s="20"/>
      <c r="EPW61" s="20"/>
      <c r="EPX61" s="20"/>
      <c r="EPY61" s="20"/>
      <c r="EPZ61" s="311"/>
      <c r="EQA61" s="312"/>
      <c r="EQB61" s="312"/>
      <c r="EQC61" s="313"/>
      <c r="EQD61" s="312"/>
      <c r="EQE61" s="313"/>
      <c r="EQF61" s="313"/>
      <c r="EQG61" s="313"/>
      <c r="EQH61" s="19"/>
      <c r="EQI61" s="20"/>
      <c r="EQJ61" s="20"/>
      <c r="EQK61" s="20"/>
      <c r="EQL61" s="20"/>
      <c r="EQM61" s="20"/>
      <c r="EQN61" s="20"/>
      <c r="EQO61" s="20"/>
      <c r="EQP61" s="311"/>
      <c r="EQQ61" s="312"/>
      <c r="EQR61" s="312"/>
      <c r="EQS61" s="313"/>
      <c r="EQT61" s="312"/>
      <c r="EQU61" s="313"/>
      <c r="EQV61" s="313"/>
      <c r="EQW61" s="313"/>
      <c r="EQX61" s="19"/>
      <c r="EQY61" s="20"/>
      <c r="EQZ61" s="20"/>
      <c r="ERA61" s="20"/>
      <c r="ERB61" s="20"/>
      <c r="ERC61" s="20"/>
      <c r="ERD61" s="20"/>
      <c r="ERE61" s="20"/>
      <c r="ERF61" s="311"/>
      <c r="ERG61" s="312"/>
      <c r="ERH61" s="312"/>
      <c r="ERI61" s="313"/>
      <c r="ERJ61" s="312"/>
      <c r="ERK61" s="313"/>
      <c r="ERL61" s="313"/>
      <c r="ERM61" s="313"/>
      <c r="ERN61" s="19"/>
      <c r="ERO61" s="20"/>
      <c r="ERP61" s="20"/>
      <c r="ERQ61" s="20"/>
      <c r="ERR61" s="20"/>
      <c r="ERS61" s="20"/>
      <c r="ERT61" s="20"/>
      <c r="ERU61" s="20"/>
      <c r="ERV61" s="311"/>
      <c r="ERW61" s="312"/>
      <c r="ERX61" s="312"/>
      <c r="ERY61" s="313"/>
      <c r="ERZ61" s="312"/>
      <c r="ESA61" s="313"/>
      <c r="ESB61" s="313"/>
      <c r="ESC61" s="313"/>
      <c r="ESD61" s="19"/>
      <c r="ESE61" s="20"/>
      <c r="ESF61" s="20"/>
      <c r="ESG61" s="20"/>
      <c r="ESH61" s="20"/>
      <c r="ESI61" s="20"/>
      <c r="ESJ61" s="20"/>
      <c r="ESK61" s="20"/>
      <c r="ESL61" s="311"/>
      <c r="ESM61" s="312"/>
      <c r="ESN61" s="312"/>
      <c r="ESO61" s="313"/>
      <c r="ESP61" s="312"/>
      <c r="ESQ61" s="313"/>
      <c r="ESR61" s="313"/>
      <c r="ESS61" s="313"/>
      <c r="EST61" s="19"/>
      <c r="ESU61" s="20"/>
      <c r="ESV61" s="20"/>
      <c r="ESW61" s="20"/>
      <c r="ESX61" s="20"/>
      <c r="ESY61" s="20"/>
      <c r="ESZ61" s="20"/>
      <c r="ETA61" s="20"/>
      <c r="ETB61" s="311"/>
      <c r="ETC61" s="312"/>
      <c r="ETD61" s="312"/>
      <c r="ETE61" s="313"/>
      <c r="ETF61" s="312"/>
      <c r="ETG61" s="313"/>
      <c r="ETH61" s="313"/>
      <c r="ETI61" s="313"/>
      <c r="ETJ61" s="19"/>
      <c r="ETK61" s="20"/>
      <c r="ETL61" s="20"/>
      <c r="ETM61" s="20"/>
      <c r="ETN61" s="20"/>
      <c r="ETO61" s="20"/>
      <c r="ETP61" s="20"/>
      <c r="ETQ61" s="20"/>
      <c r="ETR61" s="311"/>
      <c r="ETS61" s="312"/>
      <c r="ETT61" s="312"/>
      <c r="ETU61" s="313"/>
      <c r="ETV61" s="312"/>
      <c r="ETW61" s="313"/>
      <c r="ETX61" s="313"/>
      <c r="ETY61" s="313"/>
      <c r="ETZ61" s="19"/>
      <c r="EUA61" s="20"/>
      <c r="EUB61" s="20"/>
      <c r="EUC61" s="20"/>
      <c r="EUD61" s="20"/>
      <c r="EUE61" s="20"/>
      <c r="EUF61" s="20"/>
      <c r="EUG61" s="20"/>
      <c r="EUH61" s="311"/>
      <c r="EUI61" s="312"/>
      <c r="EUJ61" s="312"/>
      <c r="EUK61" s="313"/>
      <c r="EUL61" s="312"/>
      <c r="EUM61" s="313"/>
      <c r="EUN61" s="313"/>
      <c r="EUO61" s="313"/>
      <c r="EUP61" s="19"/>
      <c r="EUQ61" s="20"/>
      <c r="EUR61" s="20"/>
      <c r="EUS61" s="20"/>
      <c r="EUT61" s="20"/>
      <c r="EUU61" s="20"/>
      <c r="EUV61" s="20"/>
      <c r="EUW61" s="20"/>
      <c r="EUX61" s="311"/>
      <c r="EUY61" s="312"/>
      <c r="EUZ61" s="312"/>
      <c r="EVA61" s="313"/>
      <c r="EVB61" s="312"/>
      <c r="EVC61" s="313"/>
      <c r="EVD61" s="313"/>
      <c r="EVE61" s="313"/>
      <c r="EVF61" s="19"/>
      <c r="EVG61" s="20"/>
      <c r="EVH61" s="20"/>
      <c r="EVI61" s="20"/>
      <c r="EVJ61" s="20"/>
      <c r="EVK61" s="20"/>
      <c r="EVL61" s="20"/>
      <c r="EVM61" s="20"/>
      <c r="EVN61" s="311"/>
      <c r="EVO61" s="312"/>
      <c r="EVP61" s="312"/>
      <c r="EVQ61" s="313"/>
      <c r="EVR61" s="312"/>
      <c r="EVS61" s="313"/>
      <c r="EVT61" s="313"/>
      <c r="EVU61" s="313"/>
      <c r="EVV61" s="19"/>
      <c r="EVW61" s="20"/>
      <c r="EVX61" s="20"/>
      <c r="EVY61" s="20"/>
      <c r="EVZ61" s="20"/>
      <c r="EWA61" s="20"/>
      <c r="EWB61" s="20"/>
      <c r="EWC61" s="20"/>
      <c r="EWD61" s="311"/>
      <c r="EWE61" s="312"/>
      <c r="EWF61" s="312"/>
      <c r="EWG61" s="313"/>
      <c r="EWH61" s="312"/>
      <c r="EWI61" s="313"/>
      <c r="EWJ61" s="313"/>
      <c r="EWK61" s="313"/>
      <c r="EWL61" s="19"/>
      <c r="EWM61" s="20"/>
      <c r="EWN61" s="20"/>
      <c r="EWO61" s="20"/>
      <c r="EWP61" s="20"/>
      <c r="EWQ61" s="20"/>
      <c r="EWR61" s="20"/>
      <c r="EWS61" s="20"/>
      <c r="EWT61" s="311"/>
      <c r="EWU61" s="312"/>
      <c r="EWV61" s="312"/>
      <c r="EWW61" s="313"/>
      <c r="EWX61" s="312"/>
      <c r="EWY61" s="313"/>
      <c r="EWZ61" s="313"/>
      <c r="EXA61" s="313"/>
      <c r="EXB61" s="19"/>
      <c r="EXC61" s="20"/>
      <c r="EXD61" s="20"/>
      <c r="EXE61" s="20"/>
      <c r="EXF61" s="20"/>
      <c r="EXG61" s="20"/>
      <c r="EXH61" s="20"/>
      <c r="EXI61" s="20"/>
      <c r="EXJ61" s="311"/>
      <c r="EXK61" s="312"/>
      <c r="EXL61" s="312"/>
      <c r="EXM61" s="313"/>
      <c r="EXN61" s="312"/>
      <c r="EXO61" s="313"/>
      <c r="EXP61" s="313"/>
      <c r="EXQ61" s="313"/>
      <c r="EXR61" s="19"/>
      <c r="EXS61" s="20"/>
      <c r="EXT61" s="20"/>
      <c r="EXU61" s="20"/>
      <c r="EXV61" s="20"/>
      <c r="EXW61" s="20"/>
      <c r="EXX61" s="20"/>
      <c r="EXY61" s="20"/>
      <c r="EXZ61" s="311"/>
      <c r="EYA61" s="312"/>
      <c r="EYB61" s="312"/>
      <c r="EYC61" s="313"/>
      <c r="EYD61" s="312"/>
      <c r="EYE61" s="313"/>
      <c r="EYF61" s="313"/>
      <c r="EYG61" s="313"/>
      <c r="EYH61" s="19"/>
      <c r="EYI61" s="20"/>
      <c r="EYJ61" s="20"/>
      <c r="EYK61" s="20"/>
      <c r="EYL61" s="20"/>
      <c r="EYM61" s="20"/>
      <c r="EYN61" s="20"/>
      <c r="EYO61" s="20"/>
      <c r="EYP61" s="311"/>
      <c r="EYQ61" s="312"/>
      <c r="EYR61" s="312"/>
      <c r="EYS61" s="313"/>
      <c r="EYT61" s="312"/>
      <c r="EYU61" s="313"/>
      <c r="EYV61" s="313"/>
      <c r="EYW61" s="313"/>
      <c r="EYX61" s="19"/>
      <c r="EYY61" s="20"/>
      <c r="EYZ61" s="20"/>
      <c r="EZA61" s="20"/>
      <c r="EZB61" s="20"/>
      <c r="EZC61" s="20"/>
      <c r="EZD61" s="20"/>
      <c r="EZE61" s="20"/>
      <c r="EZF61" s="311"/>
      <c r="EZG61" s="312"/>
      <c r="EZH61" s="312"/>
      <c r="EZI61" s="313"/>
      <c r="EZJ61" s="312"/>
      <c r="EZK61" s="313"/>
      <c r="EZL61" s="313"/>
      <c r="EZM61" s="313"/>
      <c r="EZN61" s="19"/>
      <c r="EZO61" s="20"/>
      <c r="EZP61" s="20"/>
      <c r="EZQ61" s="20"/>
      <c r="EZR61" s="20"/>
      <c r="EZS61" s="20"/>
      <c r="EZT61" s="20"/>
      <c r="EZU61" s="20"/>
      <c r="EZV61" s="311"/>
      <c r="EZW61" s="312"/>
      <c r="EZX61" s="312"/>
      <c r="EZY61" s="313"/>
      <c r="EZZ61" s="312"/>
      <c r="FAA61" s="313"/>
      <c r="FAB61" s="313"/>
      <c r="FAC61" s="313"/>
      <c r="FAD61" s="19"/>
      <c r="FAE61" s="20"/>
      <c r="FAF61" s="20"/>
      <c r="FAG61" s="20"/>
      <c r="FAH61" s="20"/>
      <c r="FAI61" s="20"/>
      <c r="FAJ61" s="20"/>
      <c r="FAK61" s="20"/>
      <c r="FAL61" s="311"/>
      <c r="FAM61" s="312"/>
      <c r="FAN61" s="312"/>
      <c r="FAO61" s="313"/>
      <c r="FAP61" s="312"/>
      <c r="FAQ61" s="313"/>
      <c r="FAR61" s="313"/>
      <c r="FAS61" s="313"/>
      <c r="FAT61" s="19"/>
      <c r="FAU61" s="20"/>
      <c r="FAV61" s="20"/>
      <c r="FAW61" s="20"/>
      <c r="FAX61" s="20"/>
      <c r="FAY61" s="20"/>
      <c r="FAZ61" s="20"/>
      <c r="FBA61" s="20"/>
      <c r="FBB61" s="311"/>
      <c r="FBC61" s="312"/>
      <c r="FBD61" s="312"/>
      <c r="FBE61" s="313"/>
      <c r="FBF61" s="312"/>
      <c r="FBG61" s="313"/>
      <c r="FBH61" s="313"/>
      <c r="FBI61" s="313"/>
      <c r="FBJ61" s="19"/>
      <c r="FBK61" s="20"/>
      <c r="FBL61" s="20"/>
      <c r="FBM61" s="20"/>
      <c r="FBN61" s="20"/>
      <c r="FBO61" s="20"/>
      <c r="FBP61" s="20"/>
      <c r="FBQ61" s="20"/>
      <c r="FBR61" s="311"/>
      <c r="FBS61" s="312"/>
      <c r="FBT61" s="312"/>
      <c r="FBU61" s="313"/>
      <c r="FBV61" s="312"/>
      <c r="FBW61" s="313"/>
      <c r="FBX61" s="313"/>
      <c r="FBY61" s="313"/>
      <c r="FBZ61" s="19"/>
      <c r="FCA61" s="20"/>
      <c r="FCB61" s="20"/>
      <c r="FCC61" s="20"/>
      <c r="FCD61" s="20"/>
      <c r="FCE61" s="20"/>
      <c r="FCF61" s="20"/>
      <c r="FCG61" s="20"/>
      <c r="FCH61" s="311"/>
      <c r="FCI61" s="312"/>
      <c r="FCJ61" s="312"/>
      <c r="FCK61" s="313"/>
      <c r="FCL61" s="312"/>
      <c r="FCM61" s="313"/>
      <c r="FCN61" s="313"/>
      <c r="FCO61" s="313"/>
      <c r="FCP61" s="19"/>
      <c r="FCQ61" s="20"/>
      <c r="FCR61" s="20"/>
      <c r="FCS61" s="20"/>
      <c r="FCT61" s="20"/>
      <c r="FCU61" s="20"/>
      <c r="FCV61" s="20"/>
      <c r="FCW61" s="20"/>
      <c r="FCX61" s="311"/>
      <c r="FCY61" s="312"/>
      <c r="FCZ61" s="312"/>
      <c r="FDA61" s="313"/>
      <c r="FDB61" s="312"/>
      <c r="FDC61" s="313"/>
      <c r="FDD61" s="313"/>
      <c r="FDE61" s="313"/>
      <c r="FDF61" s="19"/>
      <c r="FDG61" s="20"/>
      <c r="FDH61" s="20"/>
      <c r="FDI61" s="20"/>
      <c r="FDJ61" s="20"/>
      <c r="FDK61" s="20"/>
      <c r="FDL61" s="20"/>
      <c r="FDM61" s="20"/>
      <c r="FDN61" s="311"/>
      <c r="FDO61" s="312"/>
      <c r="FDP61" s="312"/>
      <c r="FDQ61" s="313"/>
      <c r="FDR61" s="312"/>
      <c r="FDS61" s="313"/>
      <c r="FDT61" s="313"/>
      <c r="FDU61" s="313"/>
      <c r="FDV61" s="19"/>
      <c r="FDW61" s="20"/>
      <c r="FDX61" s="20"/>
      <c r="FDY61" s="20"/>
      <c r="FDZ61" s="20"/>
      <c r="FEA61" s="20"/>
      <c r="FEB61" s="20"/>
      <c r="FEC61" s="20"/>
      <c r="FED61" s="311"/>
      <c r="FEE61" s="312"/>
      <c r="FEF61" s="312"/>
      <c r="FEG61" s="313"/>
      <c r="FEH61" s="312"/>
      <c r="FEI61" s="313"/>
      <c r="FEJ61" s="313"/>
      <c r="FEK61" s="313"/>
      <c r="FEL61" s="19"/>
      <c r="FEM61" s="20"/>
      <c r="FEN61" s="20"/>
      <c r="FEO61" s="20"/>
      <c r="FEP61" s="20"/>
      <c r="FEQ61" s="20"/>
      <c r="FER61" s="20"/>
      <c r="FES61" s="20"/>
      <c r="FET61" s="311"/>
      <c r="FEU61" s="312"/>
      <c r="FEV61" s="312"/>
      <c r="FEW61" s="313"/>
      <c r="FEX61" s="312"/>
      <c r="FEY61" s="313"/>
      <c r="FEZ61" s="313"/>
      <c r="FFA61" s="313"/>
      <c r="FFB61" s="19"/>
      <c r="FFC61" s="20"/>
      <c r="FFD61" s="20"/>
      <c r="FFE61" s="20"/>
      <c r="FFF61" s="20"/>
      <c r="FFG61" s="20"/>
      <c r="FFH61" s="20"/>
      <c r="FFI61" s="20"/>
      <c r="FFJ61" s="311"/>
      <c r="FFK61" s="312"/>
      <c r="FFL61" s="312"/>
      <c r="FFM61" s="313"/>
      <c r="FFN61" s="312"/>
      <c r="FFO61" s="313"/>
      <c r="FFP61" s="313"/>
      <c r="FFQ61" s="313"/>
      <c r="FFR61" s="19"/>
      <c r="FFS61" s="20"/>
      <c r="FFT61" s="20"/>
      <c r="FFU61" s="20"/>
      <c r="FFV61" s="20"/>
      <c r="FFW61" s="20"/>
      <c r="FFX61" s="20"/>
      <c r="FFY61" s="20"/>
      <c r="FFZ61" s="311"/>
      <c r="FGA61" s="312"/>
      <c r="FGB61" s="312"/>
      <c r="FGC61" s="313"/>
      <c r="FGD61" s="312"/>
      <c r="FGE61" s="313"/>
      <c r="FGF61" s="313"/>
      <c r="FGG61" s="313"/>
      <c r="FGH61" s="19"/>
      <c r="FGI61" s="20"/>
      <c r="FGJ61" s="20"/>
      <c r="FGK61" s="20"/>
      <c r="FGL61" s="20"/>
      <c r="FGM61" s="20"/>
      <c r="FGN61" s="20"/>
      <c r="FGO61" s="20"/>
      <c r="FGP61" s="311"/>
      <c r="FGQ61" s="312"/>
      <c r="FGR61" s="312"/>
      <c r="FGS61" s="313"/>
      <c r="FGT61" s="312"/>
      <c r="FGU61" s="313"/>
      <c r="FGV61" s="313"/>
      <c r="FGW61" s="313"/>
      <c r="FGX61" s="19"/>
      <c r="FGY61" s="20"/>
      <c r="FGZ61" s="20"/>
      <c r="FHA61" s="20"/>
      <c r="FHB61" s="20"/>
      <c r="FHC61" s="20"/>
      <c r="FHD61" s="20"/>
      <c r="FHE61" s="20"/>
      <c r="FHF61" s="311"/>
      <c r="FHG61" s="312"/>
      <c r="FHH61" s="312"/>
      <c r="FHI61" s="313"/>
      <c r="FHJ61" s="312"/>
      <c r="FHK61" s="313"/>
      <c r="FHL61" s="313"/>
      <c r="FHM61" s="313"/>
      <c r="FHN61" s="19"/>
      <c r="FHO61" s="20"/>
      <c r="FHP61" s="20"/>
      <c r="FHQ61" s="20"/>
      <c r="FHR61" s="20"/>
      <c r="FHS61" s="20"/>
      <c r="FHT61" s="20"/>
      <c r="FHU61" s="20"/>
      <c r="FHV61" s="311"/>
      <c r="FHW61" s="312"/>
      <c r="FHX61" s="312"/>
      <c r="FHY61" s="313"/>
      <c r="FHZ61" s="312"/>
      <c r="FIA61" s="313"/>
      <c r="FIB61" s="313"/>
      <c r="FIC61" s="313"/>
      <c r="FID61" s="19"/>
      <c r="FIE61" s="20"/>
      <c r="FIF61" s="20"/>
      <c r="FIG61" s="20"/>
      <c r="FIH61" s="20"/>
      <c r="FII61" s="20"/>
      <c r="FIJ61" s="20"/>
      <c r="FIK61" s="20"/>
      <c r="FIL61" s="311"/>
      <c r="FIM61" s="312"/>
      <c r="FIN61" s="312"/>
      <c r="FIO61" s="313"/>
      <c r="FIP61" s="312"/>
      <c r="FIQ61" s="313"/>
      <c r="FIR61" s="313"/>
      <c r="FIS61" s="313"/>
      <c r="FIT61" s="19"/>
      <c r="FIU61" s="20"/>
      <c r="FIV61" s="20"/>
      <c r="FIW61" s="20"/>
      <c r="FIX61" s="20"/>
      <c r="FIY61" s="20"/>
      <c r="FIZ61" s="20"/>
      <c r="FJA61" s="20"/>
      <c r="FJB61" s="311"/>
      <c r="FJC61" s="312"/>
      <c r="FJD61" s="312"/>
      <c r="FJE61" s="313"/>
      <c r="FJF61" s="312"/>
      <c r="FJG61" s="313"/>
      <c r="FJH61" s="313"/>
      <c r="FJI61" s="313"/>
      <c r="FJJ61" s="19"/>
      <c r="FJK61" s="20"/>
      <c r="FJL61" s="20"/>
      <c r="FJM61" s="20"/>
      <c r="FJN61" s="20"/>
      <c r="FJO61" s="20"/>
      <c r="FJP61" s="20"/>
      <c r="FJQ61" s="20"/>
      <c r="FJR61" s="311"/>
      <c r="FJS61" s="312"/>
      <c r="FJT61" s="312"/>
      <c r="FJU61" s="313"/>
      <c r="FJV61" s="312"/>
      <c r="FJW61" s="313"/>
      <c r="FJX61" s="313"/>
      <c r="FJY61" s="313"/>
      <c r="FJZ61" s="19"/>
      <c r="FKA61" s="20"/>
      <c r="FKB61" s="20"/>
      <c r="FKC61" s="20"/>
      <c r="FKD61" s="20"/>
      <c r="FKE61" s="20"/>
      <c r="FKF61" s="20"/>
      <c r="FKG61" s="20"/>
      <c r="FKH61" s="311"/>
      <c r="FKI61" s="312"/>
      <c r="FKJ61" s="312"/>
      <c r="FKK61" s="313"/>
      <c r="FKL61" s="312"/>
      <c r="FKM61" s="313"/>
      <c r="FKN61" s="313"/>
      <c r="FKO61" s="313"/>
      <c r="FKP61" s="19"/>
      <c r="FKQ61" s="20"/>
      <c r="FKR61" s="20"/>
      <c r="FKS61" s="20"/>
      <c r="FKT61" s="20"/>
      <c r="FKU61" s="20"/>
      <c r="FKV61" s="20"/>
      <c r="FKW61" s="20"/>
      <c r="FKX61" s="311"/>
      <c r="FKY61" s="312"/>
      <c r="FKZ61" s="312"/>
      <c r="FLA61" s="313"/>
      <c r="FLB61" s="312"/>
      <c r="FLC61" s="313"/>
      <c r="FLD61" s="313"/>
      <c r="FLE61" s="313"/>
      <c r="FLF61" s="19"/>
      <c r="FLG61" s="20"/>
      <c r="FLH61" s="20"/>
      <c r="FLI61" s="20"/>
      <c r="FLJ61" s="20"/>
      <c r="FLK61" s="20"/>
      <c r="FLL61" s="20"/>
      <c r="FLM61" s="20"/>
      <c r="FLN61" s="311"/>
      <c r="FLO61" s="312"/>
      <c r="FLP61" s="312"/>
      <c r="FLQ61" s="313"/>
      <c r="FLR61" s="312"/>
      <c r="FLS61" s="313"/>
      <c r="FLT61" s="313"/>
      <c r="FLU61" s="313"/>
      <c r="FLV61" s="19"/>
      <c r="FLW61" s="20"/>
      <c r="FLX61" s="20"/>
      <c r="FLY61" s="20"/>
      <c r="FLZ61" s="20"/>
      <c r="FMA61" s="20"/>
      <c r="FMB61" s="20"/>
      <c r="FMC61" s="20"/>
      <c r="FMD61" s="311"/>
      <c r="FME61" s="312"/>
      <c r="FMF61" s="312"/>
      <c r="FMG61" s="313"/>
      <c r="FMH61" s="312"/>
      <c r="FMI61" s="313"/>
      <c r="FMJ61" s="313"/>
      <c r="FMK61" s="313"/>
      <c r="FML61" s="19"/>
      <c r="FMM61" s="20"/>
      <c r="FMN61" s="20"/>
      <c r="FMO61" s="20"/>
      <c r="FMP61" s="20"/>
      <c r="FMQ61" s="20"/>
      <c r="FMR61" s="20"/>
      <c r="FMS61" s="20"/>
      <c r="FMT61" s="311"/>
      <c r="FMU61" s="312"/>
      <c r="FMV61" s="312"/>
      <c r="FMW61" s="313"/>
      <c r="FMX61" s="312"/>
      <c r="FMY61" s="313"/>
      <c r="FMZ61" s="313"/>
      <c r="FNA61" s="313"/>
      <c r="FNB61" s="19"/>
      <c r="FNC61" s="20"/>
      <c r="FND61" s="20"/>
      <c r="FNE61" s="20"/>
      <c r="FNF61" s="20"/>
      <c r="FNG61" s="20"/>
      <c r="FNH61" s="20"/>
      <c r="FNI61" s="20"/>
      <c r="FNJ61" s="311"/>
      <c r="FNK61" s="312"/>
      <c r="FNL61" s="312"/>
      <c r="FNM61" s="313"/>
      <c r="FNN61" s="312"/>
      <c r="FNO61" s="313"/>
      <c r="FNP61" s="313"/>
      <c r="FNQ61" s="313"/>
      <c r="FNR61" s="19"/>
      <c r="FNS61" s="20"/>
      <c r="FNT61" s="20"/>
      <c r="FNU61" s="20"/>
      <c r="FNV61" s="20"/>
      <c r="FNW61" s="20"/>
      <c r="FNX61" s="20"/>
      <c r="FNY61" s="20"/>
      <c r="FNZ61" s="311"/>
      <c r="FOA61" s="312"/>
      <c r="FOB61" s="312"/>
      <c r="FOC61" s="313"/>
      <c r="FOD61" s="312"/>
      <c r="FOE61" s="313"/>
      <c r="FOF61" s="313"/>
      <c r="FOG61" s="313"/>
      <c r="FOH61" s="19"/>
      <c r="FOI61" s="20"/>
      <c r="FOJ61" s="20"/>
      <c r="FOK61" s="20"/>
      <c r="FOL61" s="20"/>
      <c r="FOM61" s="20"/>
      <c r="FON61" s="20"/>
      <c r="FOO61" s="20"/>
      <c r="FOP61" s="311"/>
      <c r="FOQ61" s="312"/>
      <c r="FOR61" s="312"/>
      <c r="FOS61" s="313"/>
      <c r="FOT61" s="312"/>
      <c r="FOU61" s="313"/>
      <c r="FOV61" s="313"/>
      <c r="FOW61" s="313"/>
      <c r="FOX61" s="19"/>
      <c r="FOY61" s="20"/>
      <c r="FOZ61" s="20"/>
      <c r="FPA61" s="20"/>
      <c r="FPB61" s="20"/>
      <c r="FPC61" s="20"/>
      <c r="FPD61" s="20"/>
      <c r="FPE61" s="20"/>
      <c r="FPF61" s="311"/>
      <c r="FPG61" s="312"/>
      <c r="FPH61" s="312"/>
      <c r="FPI61" s="313"/>
      <c r="FPJ61" s="312"/>
      <c r="FPK61" s="313"/>
      <c r="FPL61" s="313"/>
      <c r="FPM61" s="313"/>
      <c r="FPN61" s="19"/>
      <c r="FPO61" s="20"/>
      <c r="FPP61" s="20"/>
      <c r="FPQ61" s="20"/>
      <c r="FPR61" s="20"/>
      <c r="FPS61" s="20"/>
      <c r="FPT61" s="20"/>
      <c r="FPU61" s="20"/>
      <c r="FPV61" s="311"/>
      <c r="FPW61" s="312"/>
      <c r="FPX61" s="312"/>
      <c r="FPY61" s="313"/>
      <c r="FPZ61" s="312"/>
      <c r="FQA61" s="313"/>
      <c r="FQB61" s="313"/>
      <c r="FQC61" s="313"/>
      <c r="FQD61" s="19"/>
      <c r="FQE61" s="20"/>
      <c r="FQF61" s="20"/>
      <c r="FQG61" s="20"/>
      <c r="FQH61" s="20"/>
      <c r="FQI61" s="20"/>
      <c r="FQJ61" s="20"/>
      <c r="FQK61" s="20"/>
      <c r="FQL61" s="311"/>
      <c r="FQM61" s="312"/>
      <c r="FQN61" s="312"/>
      <c r="FQO61" s="313"/>
      <c r="FQP61" s="312"/>
      <c r="FQQ61" s="313"/>
      <c r="FQR61" s="313"/>
      <c r="FQS61" s="313"/>
      <c r="FQT61" s="19"/>
      <c r="FQU61" s="20"/>
      <c r="FQV61" s="20"/>
      <c r="FQW61" s="20"/>
      <c r="FQX61" s="20"/>
      <c r="FQY61" s="20"/>
      <c r="FQZ61" s="20"/>
      <c r="FRA61" s="20"/>
      <c r="FRB61" s="311"/>
      <c r="FRC61" s="312"/>
      <c r="FRD61" s="312"/>
      <c r="FRE61" s="313"/>
      <c r="FRF61" s="312"/>
      <c r="FRG61" s="313"/>
      <c r="FRH61" s="313"/>
      <c r="FRI61" s="313"/>
      <c r="FRJ61" s="19"/>
      <c r="FRK61" s="20"/>
      <c r="FRL61" s="20"/>
      <c r="FRM61" s="20"/>
      <c r="FRN61" s="20"/>
      <c r="FRO61" s="20"/>
      <c r="FRP61" s="20"/>
      <c r="FRQ61" s="20"/>
      <c r="FRR61" s="311"/>
      <c r="FRS61" s="312"/>
      <c r="FRT61" s="312"/>
      <c r="FRU61" s="313"/>
      <c r="FRV61" s="312"/>
      <c r="FRW61" s="313"/>
      <c r="FRX61" s="313"/>
      <c r="FRY61" s="313"/>
      <c r="FRZ61" s="19"/>
      <c r="FSA61" s="20"/>
      <c r="FSB61" s="20"/>
      <c r="FSC61" s="20"/>
      <c r="FSD61" s="20"/>
      <c r="FSE61" s="20"/>
      <c r="FSF61" s="20"/>
      <c r="FSG61" s="20"/>
      <c r="FSH61" s="311"/>
      <c r="FSI61" s="312"/>
      <c r="FSJ61" s="312"/>
      <c r="FSK61" s="313"/>
      <c r="FSL61" s="312"/>
      <c r="FSM61" s="313"/>
      <c r="FSN61" s="313"/>
      <c r="FSO61" s="313"/>
      <c r="FSP61" s="19"/>
      <c r="FSQ61" s="20"/>
      <c r="FSR61" s="20"/>
      <c r="FSS61" s="20"/>
      <c r="FST61" s="20"/>
      <c r="FSU61" s="20"/>
      <c r="FSV61" s="20"/>
      <c r="FSW61" s="20"/>
      <c r="FSX61" s="311"/>
      <c r="FSY61" s="312"/>
      <c r="FSZ61" s="312"/>
      <c r="FTA61" s="313"/>
      <c r="FTB61" s="312"/>
      <c r="FTC61" s="313"/>
      <c r="FTD61" s="313"/>
      <c r="FTE61" s="313"/>
      <c r="FTF61" s="19"/>
      <c r="FTG61" s="20"/>
      <c r="FTH61" s="20"/>
      <c r="FTI61" s="20"/>
      <c r="FTJ61" s="20"/>
      <c r="FTK61" s="20"/>
      <c r="FTL61" s="20"/>
      <c r="FTM61" s="20"/>
      <c r="FTN61" s="311"/>
      <c r="FTO61" s="312"/>
      <c r="FTP61" s="312"/>
      <c r="FTQ61" s="313"/>
      <c r="FTR61" s="312"/>
      <c r="FTS61" s="313"/>
      <c r="FTT61" s="313"/>
      <c r="FTU61" s="313"/>
      <c r="FTV61" s="19"/>
      <c r="FTW61" s="20"/>
      <c r="FTX61" s="20"/>
      <c r="FTY61" s="20"/>
      <c r="FTZ61" s="20"/>
      <c r="FUA61" s="20"/>
      <c r="FUB61" s="20"/>
      <c r="FUC61" s="20"/>
      <c r="FUD61" s="311"/>
      <c r="FUE61" s="312"/>
      <c r="FUF61" s="312"/>
      <c r="FUG61" s="313"/>
      <c r="FUH61" s="312"/>
      <c r="FUI61" s="313"/>
      <c r="FUJ61" s="313"/>
      <c r="FUK61" s="313"/>
      <c r="FUL61" s="19"/>
      <c r="FUM61" s="20"/>
      <c r="FUN61" s="20"/>
      <c r="FUO61" s="20"/>
      <c r="FUP61" s="20"/>
      <c r="FUQ61" s="20"/>
      <c r="FUR61" s="20"/>
      <c r="FUS61" s="20"/>
      <c r="FUT61" s="311"/>
      <c r="FUU61" s="312"/>
      <c r="FUV61" s="312"/>
      <c r="FUW61" s="313"/>
      <c r="FUX61" s="312"/>
      <c r="FUY61" s="313"/>
      <c r="FUZ61" s="313"/>
      <c r="FVA61" s="313"/>
      <c r="FVB61" s="19"/>
      <c r="FVC61" s="20"/>
      <c r="FVD61" s="20"/>
      <c r="FVE61" s="20"/>
      <c r="FVF61" s="20"/>
      <c r="FVG61" s="20"/>
      <c r="FVH61" s="20"/>
      <c r="FVI61" s="20"/>
      <c r="FVJ61" s="311"/>
      <c r="FVK61" s="312"/>
      <c r="FVL61" s="312"/>
      <c r="FVM61" s="313"/>
      <c r="FVN61" s="312"/>
      <c r="FVO61" s="313"/>
      <c r="FVP61" s="313"/>
      <c r="FVQ61" s="313"/>
      <c r="FVR61" s="19"/>
      <c r="FVS61" s="20"/>
      <c r="FVT61" s="20"/>
      <c r="FVU61" s="20"/>
      <c r="FVV61" s="20"/>
      <c r="FVW61" s="20"/>
      <c r="FVX61" s="20"/>
      <c r="FVY61" s="20"/>
      <c r="FVZ61" s="311"/>
      <c r="FWA61" s="312"/>
      <c r="FWB61" s="312"/>
      <c r="FWC61" s="313"/>
      <c r="FWD61" s="312"/>
      <c r="FWE61" s="313"/>
      <c r="FWF61" s="313"/>
      <c r="FWG61" s="313"/>
      <c r="FWH61" s="19"/>
      <c r="FWI61" s="20"/>
      <c r="FWJ61" s="20"/>
      <c r="FWK61" s="20"/>
      <c r="FWL61" s="20"/>
      <c r="FWM61" s="20"/>
      <c r="FWN61" s="20"/>
      <c r="FWO61" s="20"/>
      <c r="FWP61" s="311"/>
      <c r="FWQ61" s="312"/>
      <c r="FWR61" s="312"/>
      <c r="FWS61" s="313"/>
      <c r="FWT61" s="312"/>
      <c r="FWU61" s="313"/>
      <c r="FWV61" s="313"/>
      <c r="FWW61" s="313"/>
      <c r="FWX61" s="19"/>
      <c r="FWY61" s="20"/>
      <c r="FWZ61" s="20"/>
      <c r="FXA61" s="20"/>
      <c r="FXB61" s="20"/>
      <c r="FXC61" s="20"/>
      <c r="FXD61" s="20"/>
      <c r="FXE61" s="20"/>
      <c r="FXF61" s="311"/>
      <c r="FXG61" s="312"/>
      <c r="FXH61" s="312"/>
      <c r="FXI61" s="313"/>
      <c r="FXJ61" s="312"/>
      <c r="FXK61" s="313"/>
      <c r="FXL61" s="313"/>
      <c r="FXM61" s="313"/>
      <c r="FXN61" s="19"/>
      <c r="FXO61" s="20"/>
      <c r="FXP61" s="20"/>
      <c r="FXQ61" s="20"/>
      <c r="FXR61" s="20"/>
      <c r="FXS61" s="20"/>
      <c r="FXT61" s="20"/>
      <c r="FXU61" s="20"/>
      <c r="FXV61" s="311"/>
      <c r="FXW61" s="312"/>
      <c r="FXX61" s="312"/>
      <c r="FXY61" s="313"/>
      <c r="FXZ61" s="312"/>
      <c r="FYA61" s="313"/>
      <c r="FYB61" s="313"/>
      <c r="FYC61" s="313"/>
      <c r="FYD61" s="19"/>
      <c r="FYE61" s="20"/>
      <c r="FYF61" s="20"/>
      <c r="FYG61" s="20"/>
      <c r="FYH61" s="20"/>
      <c r="FYI61" s="20"/>
      <c r="FYJ61" s="20"/>
      <c r="FYK61" s="20"/>
      <c r="FYL61" s="311"/>
      <c r="FYM61" s="312"/>
      <c r="FYN61" s="312"/>
      <c r="FYO61" s="313"/>
      <c r="FYP61" s="312"/>
      <c r="FYQ61" s="313"/>
      <c r="FYR61" s="313"/>
      <c r="FYS61" s="313"/>
      <c r="FYT61" s="19"/>
      <c r="FYU61" s="20"/>
      <c r="FYV61" s="20"/>
      <c r="FYW61" s="20"/>
      <c r="FYX61" s="20"/>
      <c r="FYY61" s="20"/>
      <c r="FYZ61" s="20"/>
      <c r="FZA61" s="20"/>
      <c r="FZB61" s="311"/>
      <c r="FZC61" s="312"/>
      <c r="FZD61" s="312"/>
      <c r="FZE61" s="313"/>
      <c r="FZF61" s="312"/>
      <c r="FZG61" s="313"/>
      <c r="FZH61" s="313"/>
      <c r="FZI61" s="313"/>
      <c r="FZJ61" s="19"/>
      <c r="FZK61" s="20"/>
      <c r="FZL61" s="20"/>
      <c r="FZM61" s="20"/>
      <c r="FZN61" s="20"/>
      <c r="FZO61" s="20"/>
      <c r="FZP61" s="20"/>
      <c r="FZQ61" s="20"/>
      <c r="FZR61" s="311"/>
      <c r="FZS61" s="312"/>
      <c r="FZT61" s="312"/>
      <c r="FZU61" s="313"/>
      <c r="FZV61" s="312"/>
      <c r="FZW61" s="313"/>
      <c r="FZX61" s="313"/>
      <c r="FZY61" s="313"/>
      <c r="FZZ61" s="19"/>
      <c r="GAA61" s="20"/>
      <c r="GAB61" s="20"/>
      <c r="GAC61" s="20"/>
      <c r="GAD61" s="20"/>
      <c r="GAE61" s="20"/>
      <c r="GAF61" s="20"/>
      <c r="GAG61" s="20"/>
      <c r="GAH61" s="311"/>
      <c r="GAI61" s="312"/>
      <c r="GAJ61" s="312"/>
      <c r="GAK61" s="313"/>
      <c r="GAL61" s="312"/>
      <c r="GAM61" s="313"/>
      <c r="GAN61" s="313"/>
      <c r="GAO61" s="313"/>
      <c r="GAP61" s="19"/>
      <c r="GAQ61" s="20"/>
      <c r="GAR61" s="20"/>
      <c r="GAS61" s="20"/>
      <c r="GAT61" s="20"/>
      <c r="GAU61" s="20"/>
      <c r="GAV61" s="20"/>
      <c r="GAW61" s="20"/>
      <c r="GAX61" s="311"/>
      <c r="GAY61" s="312"/>
      <c r="GAZ61" s="312"/>
      <c r="GBA61" s="313"/>
      <c r="GBB61" s="312"/>
      <c r="GBC61" s="313"/>
      <c r="GBD61" s="313"/>
      <c r="GBE61" s="313"/>
      <c r="GBF61" s="19"/>
      <c r="GBG61" s="20"/>
      <c r="GBH61" s="20"/>
      <c r="GBI61" s="20"/>
      <c r="GBJ61" s="20"/>
      <c r="GBK61" s="20"/>
      <c r="GBL61" s="20"/>
      <c r="GBM61" s="20"/>
      <c r="GBN61" s="311"/>
      <c r="GBO61" s="312"/>
      <c r="GBP61" s="312"/>
      <c r="GBQ61" s="313"/>
      <c r="GBR61" s="312"/>
      <c r="GBS61" s="313"/>
      <c r="GBT61" s="313"/>
      <c r="GBU61" s="313"/>
      <c r="GBV61" s="19"/>
      <c r="GBW61" s="20"/>
      <c r="GBX61" s="20"/>
      <c r="GBY61" s="20"/>
      <c r="GBZ61" s="20"/>
      <c r="GCA61" s="20"/>
      <c r="GCB61" s="20"/>
      <c r="GCC61" s="20"/>
      <c r="GCD61" s="311"/>
      <c r="GCE61" s="312"/>
      <c r="GCF61" s="312"/>
      <c r="GCG61" s="313"/>
      <c r="GCH61" s="312"/>
      <c r="GCI61" s="313"/>
      <c r="GCJ61" s="313"/>
      <c r="GCK61" s="313"/>
      <c r="GCL61" s="19"/>
      <c r="GCM61" s="20"/>
      <c r="GCN61" s="20"/>
      <c r="GCO61" s="20"/>
      <c r="GCP61" s="20"/>
      <c r="GCQ61" s="20"/>
      <c r="GCR61" s="20"/>
      <c r="GCS61" s="20"/>
      <c r="GCT61" s="311"/>
      <c r="GCU61" s="312"/>
      <c r="GCV61" s="312"/>
      <c r="GCW61" s="313"/>
      <c r="GCX61" s="312"/>
      <c r="GCY61" s="313"/>
      <c r="GCZ61" s="313"/>
      <c r="GDA61" s="313"/>
      <c r="GDB61" s="19"/>
      <c r="GDC61" s="20"/>
      <c r="GDD61" s="20"/>
      <c r="GDE61" s="20"/>
      <c r="GDF61" s="20"/>
      <c r="GDG61" s="20"/>
      <c r="GDH61" s="20"/>
      <c r="GDI61" s="20"/>
      <c r="GDJ61" s="311"/>
      <c r="GDK61" s="312"/>
      <c r="GDL61" s="312"/>
      <c r="GDM61" s="313"/>
      <c r="GDN61" s="312"/>
      <c r="GDO61" s="313"/>
      <c r="GDP61" s="313"/>
      <c r="GDQ61" s="313"/>
      <c r="GDR61" s="19"/>
      <c r="GDS61" s="20"/>
      <c r="GDT61" s="20"/>
      <c r="GDU61" s="20"/>
      <c r="GDV61" s="20"/>
      <c r="GDW61" s="20"/>
      <c r="GDX61" s="20"/>
      <c r="GDY61" s="20"/>
      <c r="GDZ61" s="311"/>
      <c r="GEA61" s="312"/>
      <c r="GEB61" s="312"/>
      <c r="GEC61" s="313"/>
      <c r="GED61" s="312"/>
      <c r="GEE61" s="313"/>
      <c r="GEF61" s="313"/>
      <c r="GEG61" s="313"/>
      <c r="GEH61" s="19"/>
      <c r="GEI61" s="20"/>
      <c r="GEJ61" s="20"/>
      <c r="GEK61" s="20"/>
      <c r="GEL61" s="20"/>
      <c r="GEM61" s="20"/>
      <c r="GEN61" s="20"/>
      <c r="GEO61" s="20"/>
      <c r="GEP61" s="311"/>
      <c r="GEQ61" s="312"/>
      <c r="GER61" s="312"/>
      <c r="GES61" s="313"/>
      <c r="GET61" s="312"/>
      <c r="GEU61" s="313"/>
      <c r="GEV61" s="313"/>
      <c r="GEW61" s="313"/>
      <c r="GEX61" s="19"/>
      <c r="GEY61" s="20"/>
      <c r="GEZ61" s="20"/>
      <c r="GFA61" s="20"/>
      <c r="GFB61" s="20"/>
      <c r="GFC61" s="20"/>
      <c r="GFD61" s="20"/>
      <c r="GFE61" s="20"/>
      <c r="GFF61" s="311"/>
      <c r="GFG61" s="312"/>
      <c r="GFH61" s="312"/>
      <c r="GFI61" s="313"/>
      <c r="GFJ61" s="312"/>
      <c r="GFK61" s="313"/>
      <c r="GFL61" s="313"/>
      <c r="GFM61" s="313"/>
      <c r="GFN61" s="19"/>
      <c r="GFO61" s="20"/>
      <c r="GFP61" s="20"/>
      <c r="GFQ61" s="20"/>
      <c r="GFR61" s="20"/>
      <c r="GFS61" s="20"/>
      <c r="GFT61" s="20"/>
      <c r="GFU61" s="20"/>
      <c r="GFV61" s="311"/>
      <c r="GFW61" s="312"/>
      <c r="GFX61" s="312"/>
      <c r="GFY61" s="313"/>
      <c r="GFZ61" s="312"/>
      <c r="GGA61" s="313"/>
      <c r="GGB61" s="313"/>
      <c r="GGC61" s="313"/>
      <c r="GGD61" s="19"/>
      <c r="GGE61" s="20"/>
      <c r="GGF61" s="20"/>
      <c r="GGG61" s="20"/>
      <c r="GGH61" s="20"/>
      <c r="GGI61" s="20"/>
      <c r="GGJ61" s="20"/>
      <c r="GGK61" s="20"/>
      <c r="GGL61" s="311"/>
      <c r="GGM61" s="312"/>
      <c r="GGN61" s="312"/>
      <c r="GGO61" s="313"/>
      <c r="GGP61" s="312"/>
      <c r="GGQ61" s="313"/>
      <c r="GGR61" s="313"/>
      <c r="GGS61" s="313"/>
      <c r="GGT61" s="19"/>
      <c r="GGU61" s="20"/>
      <c r="GGV61" s="20"/>
      <c r="GGW61" s="20"/>
      <c r="GGX61" s="20"/>
      <c r="GGY61" s="20"/>
      <c r="GGZ61" s="20"/>
      <c r="GHA61" s="20"/>
      <c r="GHB61" s="311"/>
      <c r="GHC61" s="312"/>
      <c r="GHD61" s="312"/>
      <c r="GHE61" s="313"/>
      <c r="GHF61" s="312"/>
      <c r="GHG61" s="313"/>
      <c r="GHH61" s="313"/>
      <c r="GHI61" s="313"/>
      <c r="GHJ61" s="19"/>
      <c r="GHK61" s="20"/>
      <c r="GHL61" s="20"/>
      <c r="GHM61" s="20"/>
      <c r="GHN61" s="20"/>
      <c r="GHO61" s="20"/>
      <c r="GHP61" s="20"/>
      <c r="GHQ61" s="20"/>
      <c r="GHR61" s="311"/>
      <c r="GHS61" s="312"/>
      <c r="GHT61" s="312"/>
      <c r="GHU61" s="313"/>
      <c r="GHV61" s="312"/>
      <c r="GHW61" s="313"/>
      <c r="GHX61" s="313"/>
      <c r="GHY61" s="313"/>
      <c r="GHZ61" s="19"/>
      <c r="GIA61" s="20"/>
      <c r="GIB61" s="20"/>
      <c r="GIC61" s="20"/>
      <c r="GID61" s="20"/>
      <c r="GIE61" s="20"/>
      <c r="GIF61" s="20"/>
      <c r="GIG61" s="20"/>
      <c r="GIH61" s="311"/>
      <c r="GII61" s="312"/>
      <c r="GIJ61" s="312"/>
      <c r="GIK61" s="313"/>
      <c r="GIL61" s="312"/>
      <c r="GIM61" s="313"/>
      <c r="GIN61" s="313"/>
      <c r="GIO61" s="313"/>
      <c r="GIP61" s="19"/>
      <c r="GIQ61" s="20"/>
      <c r="GIR61" s="20"/>
      <c r="GIS61" s="20"/>
      <c r="GIT61" s="20"/>
      <c r="GIU61" s="20"/>
      <c r="GIV61" s="20"/>
      <c r="GIW61" s="20"/>
      <c r="GIX61" s="311"/>
      <c r="GIY61" s="312"/>
      <c r="GIZ61" s="312"/>
      <c r="GJA61" s="313"/>
      <c r="GJB61" s="312"/>
      <c r="GJC61" s="313"/>
      <c r="GJD61" s="313"/>
      <c r="GJE61" s="313"/>
      <c r="GJF61" s="19"/>
      <c r="GJG61" s="20"/>
      <c r="GJH61" s="20"/>
      <c r="GJI61" s="20"/>
      <c r="GJJ61" s="20"/>
      <c r="GJK61" s="20"/>
      <c r="GJL61" s="20"/>
      <c r="GJM61" s="20"/>
      <c r="GJN61" s="311"/>
      <c r="GJO61" s="312"/>
      <c r="GJP61" s="312"/>
      <c r="GJQ61" s="313"/>
      <c r="GJR61" s="312"/>
      <c r="GJS61" s="313"/>
      <c r="GJT61" s="313"/>
      <c r="GJU61" s="313"/>
      <c r="GJV61" s="19"/>
      <c r="GJW61" s="20"/>
      <c r="GJX61" s="20"/>
      <c r="GJY61" s="20"/>
      <c r="GJZ61" s="20"/>
      <c r="GKA61" s="20"/>
      <c r="GKB61" s="20"/>
      <c r="GKC61" s="20"/>
      <c r="GKD61" s="311"/>
      <c r="GKE61" s="312"/>
      <c r="GKF61" s="312"/>
      <c r="GKG61" s="313"/>
      <c r="GKH61" s="312"/>
      <c r="GKI61" s="313"/>
      <c r="GKJ61" s="313"/>
      <c r="GKK61" s="313"/>
      <c r="GKL61" s="19"/>
      <c r="GKM61" s="20"/>
      <c r="GKN61" s="20"/>
      <c r="GKO61" s="20"/>
      <c r="GKP61" s="20"/>
      <c r="GKQ61" s="20"/>
      <c r="GKR61" s="20"/>
      <c r="GKS61" s="20"/>
      <c r="GKT61" s="311"/>
      <c r="GKU61" s="312"/>
      <c r="GKV61" s="312"/>
      <c r="GKW61" s="313"/>
      <c r="GKX61" s="312"/>
      <c r="GKY61" s="313"/>
      <c r="GKZ61" s="313"/>
      <c r="GLA61" s="313"/>
      <c r="GLB61" s="19"/>
      <c r="GLC61" s="20"/>
      <c r="GLD61" s="20"/>
      <c r="GLE61" s="20"/>
      <c r="GLF61" s="20"/>
      <c r="GLG61" s="20"/>
      <c r="GLH61" s="20"/>
      <c r="GLI61" s="20"/>
      <c r="GLJ61" s="311"/>
      <c r="GLK61" s="312"/>
      <c r="GLL61" s="312"/>
      <c r="GLM61" s="313"/>
      <c r="GLN61" s="312"/>
      <c r="GLO61" s="313"/>
      <c r="GLP61" s="313"/>
      <c r="GLQ61" s="313"/>
      <c r="GLR61" s="19"/>
      <c r="GLS61" s="20"/>
      <c r="GLT61" s="20"/>
      <c r="GLU61" s="20"/>
      <c r="GLV61" s="20"/>
      <c r="GLW61" s="20"/>
      <c r="GLX61" s="20"/>
      <c r="GLY61" s="20"/>
      <c r="GLZ61" s="311"/>
      <c r="GMA61" s="312"/>
      <c r="GMB61" s="312"/>
      <c r="GMC61" s="313"/>
      <c r="GMD61" s="312"/>
      <c r="GME61" s="313"/>
      <c r="GMF61" s="313"/>
      <c r="GMG61" s="313"/>
      <c r="GMH61" s="19"/>
      <c r="GMI61" s="20"/>
      <c r="GMJ61" s="20"/>
      <c r="GMK61" s="20"/>
      <c r="GML61" s="20"/>
      <c r="GMM61" s="20"/>
      <c r="GMN61" s="20"/>
      <c r="GMO61" s="20"/>
      <c r="GMP61" s="311"/>
      <c r="GMQ61" s="312"/>
      <c r="GMR61" s="312"/>
      <c r="GMS61" s="313"/>
      <c r="GMT61" s="312"/>
      <c r="GMU61" s="313"/>
      <c r="GMV61" s="313"/>
      <c r="GMW61" s="313"/>
      <c r="GMX61" s="19"/>
      <c r="GMY61" s="20"/>
      <c r="GMZ61" s="20"/>
      <c r="GNA61" s="20"/>
      <c r="GNB61" s="20"/>
      <c r="GNC61" s="20"/>
      <c r="GND61" s="20"/>
      <c r="GNE61" s="20"/>
      <c r="GNF61" s="311"/>
      <c r="GNG61" s="312"/>
      <c r="GNH61" s="312"/>
      <c r="GNI61" s="313"/>
      <c r="GNJ61" s="312"/>
      <c r="GNK61" s="313"/>
      <c r="GNL61" s="313"/>
      <c r="GNM61" s="313"/>
      <c r="GNN61" s="19"/>
      <c r="GNO61" s="20"/>
      <c r="GNP61" s="20"/>
      <c r="GNQ61" s="20"/>
      <c r="GNR61" s="20"/>
      <c r="GNS61" s="20"/>
      <c r="GNT61" s="20"/>
      <c r="GNU61" s="20"/>
      <c r="GNV61" s="311"/>
      <c r="GNW61" s="312"/>
      <c r="GNX61" s="312"/>
      <c r="GNY61" s="313"/>
      <c r="GNZ61" s="312"/>
      <c r="GOA61" s="313"/>
      <c r="GOB61" s="313"/>
      <c r="GOC61" s="313"/>
      <c r="GOD61" s="19"/>
      <c r="GOE61" s="20"/>
      <c r="GOF61" s="20"/>
      <c r="GOG61" s="20"/>
      <c r="GOH61" s="20"/>
      <c r="GOI61" s="20"/>
      <c r="GOJ61" s="20"/>
      <c r="GOK61" s="20"/>
      <c r="GOL61" s="311"/>
      <c r="GOM61" s="312"/>
      <c r="GON61" s="312"/>
      <c r="GOO61" s="313"/>
      <c r="GOP61" s="312"/>
      <c r="GOQ61" s="313"/>
      <c r="GOR61" s="313"/>
      <c r="GOS61" s="313"/>
      <c r="GOT61" s="19"/>
      <c r="GOU61" s="20"/>
      <c r="GOV61" s="20"/>
      <c r="GOW61" s="20"/>
      <c r="GOX61" s="20"/>
      <c r="GOY61" s="20"/>
      <c r="GOZ61" s="20"/>
      <c r="GPA61" s="20"/>
      <c r="GPB61" s="311"/>
      <c r="GPC61" s="312"/>
      <c r="GPD61" s="312"/>
      <c r="GPE61" s="313"/>
      <c r="GPF61" s="312"/>
      <c r="GPG61" s="313"/>
      <c r="GPH61" s="313"/>
      <c r="GPI61" s="313"/>
      <c r="GPJ61" s="19"/>
      <c r="GPK61" s="20"/>
      <c r="GPL61" s="20"/>
      <c r="GPM61" s="20"/>
      <c r="GPN61" s="20"/>
      <c r="GPO61" s="20"/>
      <c r="GPP61" s="20"/>
      <c r="GPQ61" s="20"/>
      <c r="GPR61" s="311"/>
      <c r="GPS61" s="312"/>
      <c r="GPT61" s="312"/>
      <c r="GPU61" s="313"/>
      <c r="GPV61" s="312"/>
      <c r="GPW61" s="313"/>
      <c r="GPX61" s="313"/>
      <c r="GPY61" s="313"/>
      <c r="GPZ61" s="19"/>
      <c r="GQA61" s="20"/>
      <c r="GQB61" s="20"/>
      <c r="GQC61" s="20"/>
      <c r="GQD61" s="20"/>
      <c r="GQE61" s="20"/>
      <c r="GQF61" s="20"/>
      <c r="GQG61" s="20"/>
      <c r="GQH61" s="311"/>
      <c r="GQI61" s="312"/>
      <c r="GQJ61" s="312"/>
      <c r="GQK61" s="313"/>
      <c r="GQL61" s="312"/>
      <c r="GQM61" s="313"/>
      <c r="GQN61" s="313"/>
      <c r="GQO61" s="313"/>
      <c r="GQP61" s="19"/>
      <c r="GQQ61" s="20"/>
      <c r="GQR61" s="20"/>
      <c r="GQS61" s="20"/>
      <c r="GQT61" s="20"/>
      <c r="GQU61" s="20"/>
      <c r="GQV61" s="20"/>
      <c r="GQW61" s="20"/>
      <c r="GQX61" s="311"/>
      <c r="GQY61" s="312"/>
      <c r="GQZ61" s="312"/>
      <c r="GRA61" s="313"/>
      <c r="GRB61" s="312"/>
      <c r="GRC61" s="313"/>
      <c r="GRD61" s="313"/>
      <c r="GRE61" s="313"/>
      <c r="GRF61" s="19"/>
      <c r="GRG61" s="20"/>
      <c r="GRH61" s="20"/>
      <c r="GRI61" s="20"/>
      <c r="GRJ61" s="20"/>
      <c r="GRK61" s="20"/>
      <c r="GRL61" s="20"/>
      <c r="GRM61" s="20"/>
      <c r="GRN61" s="311"/>
      <c r="GRO61" s="312"/>
      <c r="GRP61" s="312"/>
      <c r="GRQ61" s="313"/>
      <c r="GRR61" s="312"/>
      <c r="GRS61" s="313"/>
      <c r="GRT61" s="313"/>
      <c r="GRU61" s="313"/>
      <c r="GRV61" s="19"/>
      <c r="GRW61" s="20"/>
      <c r="GRX61" s="20"/>
      <c r="GRY61" s="20"/>
      <c r="GRZ61" s="20"/>
      <c r="GSA61" s="20"/>
      <c r="GSB61" s="20"/>
      <c r="GSC61" s="20"/>
      <c r="GSD61" s="311"/>
      <c r="GSE61" s="312"/>
      <c r="GSF61" s="312"/>
      <c r="GSG61" s="313"/>
      <c r="GSH61" s="312"/>
      <c r="GSI61" s="313"/>
      <c r="GSJ61" s="313"/>
      <c r="GSK61" s="313"/>
      <c r="GSL61" s="19"/>
      <c r="GSM61" s="20"/>
      <c r="GSN61" s="20"/>
      <c r="GSO61" s="20"/>
      <c r="GSP61" s="20"/>
      <c r="GSQ61" s="20"/>
      <c r="GSR61" s="20"/>
      <c r="GSS61" s="20"/>
      <c r="GST61" s="311"/>
      <c r="GSU61" s="312"/>
      <c r="GSV61" s="312"/>
      <c r="GSW61" s="313"/>
      <c r="GSX61" s="312"/>
      <c r="GSY61" s="313"/>
      <c r="GSZ61" s="313"/>
      <c r="GTA61" s="313"/>
      <c r="GTB61" s="19"/>
      <c r="GTC61" s="20"/>
      <c r="GTD61" s="20"/>
      <c r="GTE61" s="20"/>
      <c r="GTF61" s="20"/>
      <c r="GTG61" s="20"/>
      <c r="GTH61" s="20"/>
      <c r="GTI61" s="20"/>
      <c r="GTJ61" s="311"/>
      <c r="GTK61" s="312"/>
      <c r="GTL61" s="312"/>
      <c r="GTM61" s="313"/>
      <c r="GTN61" s="312"/>
      <c r="GTO61" s="313"/>
      <c r="GTP61" s="313"/>
      <c r="GTQ61" s="313"/>
      <c r="GTR61" s="19"/>
      <c r="GTS61" s="20"/>
      <c r="GTT61" s="20"/>
      <c r="GTU61" s="20"/>
      <c r="GTV61" s="20"/>
      <c r="GTW61" s="20"/>
      <c r="GTX61" s="20"/>
      <c r="GTY61" s="20"/>
      <c r="GTZ61" s="311"/>
      <c r="GUA61" s="312"/>
      <c r="GUB61" s="312"/>
      <c r="GUC61" s="313"/>
      <c r="GUD61" s="312"/>
      <c r="GUE61" s="313"/>
      <c r="GUF61" s="313"/>
      <c r="GUG61" s="313"/>
      <c r="GUH61" s="19"/>
      <c r="GUI61" s="20"/>
      <c r="GUJ61" s="20"/>
      <c r="GUK61" s="20"/>
      <c r="GUL61" s="20"/>
      <c r="GUM61" s="20"/>
      <c r="GUN61" s="20"/>
      <c r="GUO61" s="20"/>
      <c r="GUP61" s="311"/>
      <c r="GUQ61" s="312"/>
      <c r="GUR61" s="312"/>
      <c r="GUS61" s="313"/>
      <c r="GUT61" s="312"/>
      <c r="GUU61" s="313"/>
      <c r="GUV61" s="313"/>
      <c r="GUW61" s="313"/>
      <c r="GUX61" s="19"/>
      <c r="GUY61" s="20"/>
      <c r="GUZ61" s="20"/>
      <c r="GVA61" s="20"/>
      <c r="GVB61" s="20"/>
      <c r="GVC61" s="20"/>
      <c r="GVD61" s="20"/>
      <c r="GVE61" s="20"/>
      <c r="GVF61" s="311"/>
      <c r="GVG61" s="312"/>
      <c r="GVH61" s="312"/>
      <c r="GVI61" s="313"/>
      <c r="GVJ61" s="312"/>
      <c r="GVK61" s="313"/>
      <c r="GVL61" s="313"/>
      <c r="GVM61" s="313"/>
      <c r="GVN61" s="19"/>
      <c r="GVO61" s="20"/>
      <c r="GVP61" s="20"/>
      <c r="GVQ61" s="20"/>
      <c r="GVR61" s="20"/>
      <c r="GVS61" s="20"/>
      <c r="GVT61" s="20"/>
      <c r="GVU61" s="20"/>
      <c r="GVV61" s="311"/>
      <c r="GVW61" s="312"/>
      <c r="GVX61" s="312"/>
      <c r="GVY61" s="313"/>
      <c r="GVZ61" s="312"/>
      <c r="GWA61" s="313"/>
      <c r="GWB61" s="313"/>
      <c r="GWC61" s="313"/>
      <c r="GWD61" s="19"/>
      <c r="GWE61" s="20"/>
      <c r="GWF61" s="20"/>
      <c r="GWG61" s="20"/>
      <c r="GWH61" s="20"/>
      <c r="GWI61" s="20"/>
      <c r="GWJ61" s="20"/>
      <c r="GWK61" s="20"/>
      <c r="GWL61" s="311"/>
      <c r="GWM61" s="312"/>
      <c r="GWN61" s="312"/>
      <c r="GWO61" s="313"/>
      <c r="GWP61" s="312"/>
      <c r="GWQ61" s="313"/>
      <c r="GWR61" s="313"/>
      <c r="GWS61" s="313"/>
      <c r="GWT61" s="19"/>
      <c r="GWU61" s="20"/>
      <c r="GWV61" s="20"/>
      <c r="GWW61" s="20"/>
      <c r="GWX61" s="20"/>
      <c r="GWY61" s="20"/>
      <c r="GWZ61" s="20"/>
      <c r="GXA61" s="20"/>
      <c r="GXB61" s="311"/>
      <c r="GXC61" s="312"/>
      <c r="GXD61" s="312"/>
      <c r="GXE61" s="313"/>
      <c r="GXF61" s="312"/>
      <c r="GXG61" s="313"/>
      <c r="GXH61" s="313"/>
      <c r="GXI61" s="313"/>
      <c r="GXJ61" s="19"/>
      <c r="GXK61" s="20"/>
      <c r="GXL61" s="20"/>
      <c r="GXM61" s="20"/>
      <c r="GXN61" s="20"/>
      <c r="GXO61" s="20"/>
      <c r="GXP61" s="20"/>
      <c r="GXQ61" s="20"/>
      <c r="GXR61" s="311"/>
      <c r="GXS61" s="312"/>
      <c r="GXT61" s="312"/>
      <c r="GXU61" s="313"/>
      <c r="GXV61" s="312"/>
      <c r="GXW61" s="313"/>
      <c r="GXX61" s="313"/>
      <c r="GXY61" s="313"/>
      <c r="GXZ61" s="19"/>
      <c r="GYA61" s="20"/>
      <c r="GYB61" s="20"/>
      <c r="GYC61" s="20"/>
      <c r="GYD61" s="20"/>
      <c r="GYE61" s="20"/>
      <c r="GYF61" s="20"/>
      <c r="GYG61" s="20"/>
      <c r="GYH61" s="311"/>
      <c r="GYI61" s="312"/>
      <c r="GYJ61" s="312"/>
      <c r="GYK61" s="313"/>
      <c r="GYL61" s="312"/>
      <c r="GYM61" s="313"/>
      <c r="GYN61" s="313"/>
      <c r="GYO61" s="313"/>
      <c r="GYP61" s="19"/>
      <c r="GYQ61" s="20"/>
      <c r="GYR61" s="20"/>
      <c r="GYS61" s="20"/>
      <c r="GYT61" s="20"/>
      <c r="GYU61" s="20"/>
      <c r="GYV61" s="20"/>
      <c r="GYW61" s="20"/>
      <c r="GYX61" s="311"/>
      <c r="GYY61" s="312"/>
      <c r="GYZ61" s="312"/>
      <c r="GZA61" s="313"/>
      <c r="GZB61" s="312"/>
      <c r="GZC61" s="313"/>
      <c r="GZD61" s="313"/>
      <c r="GZE61" s="313"/>
      <c r="GZF61" s="19"/>
      <c r="GZG61" s="20"/>
      <c r="GZH61" s="20"/>
      <c r="GZI61" s="20"/>
      <c r="GZJ61" s="20"/>
      <c r="GZK61" s="20"/>
      <c r="GZL61" s="20"/>
      <c r="GZM61" s="20"/>
      <c r="GZN61" s="311"/>
      <c r="GZO61" s="312"/>
      <c r="GZP61" s="312"/>
      <c r="GZQ61" s="313"/>
      <c r="GZR61" s="312"/>
      <c r="GZS61" s="313"/>
      <c r="GZT61" s="313"/>
      <c r="GZU61" s="313"/>
      <c r="GZV61" s="19"/>
      <c r="GZW61" s="20"/>
      <c r="GZX61" s="20"/>
      <c r="GZY61" s="20"/>
      <c r="GZZ61" s="20"/>
      <c r="HAA61" s="20"/>
      <c r="HAB61" s="20"/>
      <c r="HAC61" s="20"/>
      <c r="HAD61" s="311"/>
      <c r="HAE61" s="312"/>
      <c r="HAF61" s="312"/>
      <c r="HAG61" s="313"/>
      <c r="HAH61" s="312"/>
      <c r="HAI61" s="313"/>
      <c r="HAJ61" s="313"/>
      <c r="HAK61" s="313"/>
      <c r="HAL61" s="19"/>
      <c r="HAM61" s="20"/>
      <c r="HAN61" s="20"/>
      <c r="HAO61" s="20"/>
      <c r="HAP61" s="20"/>
      <c r="HAQ61" s="20"/>
      <c r="HAR61" s="20"/>
      <c r="HAS61" s="20"/>
      <c r="HAT61" s="311"/>
      <c r="HAU61" s="312"/>
      <c r="HAV61" s="312"/>
      <c r="HAW61" s="313"/>
      <c r="HAX61" s="312"/>
      <c r="HAY61" s="313"/>
      <c r="HAZ61" s="313"/>
      <c r="HBA61" s="313"/>
      <c r="HBB61" s="19"/>
      <c r="HBC61" s="20"/>
      <c r="HBD61" s="20"/>
      <c r="HBE61" s="20"/>
      <c r="HBF61" s="20"/>
      <c r="HBG61" s="20"/>
      <c r="HBH61" s="20"/>
      <c r="HBI61" s="20"/>
      <c r="HBJ61" s="311"/>
      <c r="HBK61" s="312"/>
      <c r="HBL61" s="312"/>
      <c r="HBM61" s="313"/>
      <c r="HBN61" s="312"/>
      <c r="HBO61" s="313"/>
      <c r="HBP61" s="313"/>
      <c r="HBQ61" s="313"/>
      <c r="HBR61" s="19"/>
      <c r="HBS61" s="20"/>
      <c r="HBT61" s="20"/>
      <c r="HBU61" s="20"/>
      <c r="HBV61" s="20"/>
      <c r="HBW61" s="20"/>
      <c r="HBX61" s="20"/>
      <c r="HBY61" s="20"/>
      <c r="HBZ61" s="311"/>
      <c r="HCA61" s="312"/>
      <c r="HCB61" s="312"/>
      <c r="HCC61" s="313"/>
      <c r="HCD61" s="312"/>
      <c r="HCE61" s="313"/>
      <c r="HCF61" s="313"/>
      <c r="HCG61" s="313"/>
      <c r="HCH61" s="19"/>
      <c r="HCI61" s="20"/>
      <c r="HCJ61" s="20"/>
      <c r="HCK61" s="20"/>
      <c r="HCL61" s="20"/>
      <c r="HCM61" s="20"/>
      <c r="HCN61" s="20"/>
      <c r="HCO61" s="20"/>
      <c r="HCP61" s="311"/>
      <c r="HCQ61" s="312"/>
      <c r="HCR61" s="312"/>
      <c r="HCS61" s="313"/>
      <c r="HCT61" s="312"/>
      <c r="HCU61" s="313"/>
      <c r="HCV61" s="313"/>
      <c r="HCW61" s="313"/>
      <c r="HCX61" s="19"/>
      <c r="HCY61" s="20"/>
      <c r="HCZ61" s="20"/>
      <c r="HDA61" s="20"/>
      <c r="HDB61" s="20"/>
      <c r="HDC61" s="20"/>
      <c r="HDD61" s="20"/>
      <c r="HDE61" s="20"/>
      <c r="HDF61" s="311"/>
      <c r="HDG61" s="312"/>
      <c r="HDH61" s="312"/>
      <c r="HDI61" s="313"/>
      <c r="HDJ61" s="312"/>
      <c r="HDK61" s="313"/>
      <c r="HDL61" s="313"/>
      <c r="HDM61" s="313"/>
      <c r="HDN61" s="19"/>
      <c r="HDO61" s="20"/>
      <c r="HDP61" s="20"/>
      <c r="HDQ61" s="20"/>
      <c r="HDR61" s="20"/>
      <c r="HDS61" s="20"/>
      <c r="HDT61" s="20"/>
      <c r="HDU61" s="20"/>
      <c r="HDV61" s="311"/>
      <c r="HDW61" s="312"/>
      <c r="HDX61" s="312"/>
      <c r="HDY61" s="313"/>
      <c r="HDZ61" s="312"/>
      <c r="HEA61" s="313"/>
      <c r="HEB61" s="313"/>
      <c r="HEC61" s="313"/>
      <c r="HED61" s="19"/>
      <c r="HEE61" s="20"/>
      <c r="HEF61" s="20"/>
      <c r="HEG61" s="20"/>
      <c r="HEH61" s="20"/>
      <c r="HEI61" s="20"/>
      <c r="HEJ61" s="20"/>
      <c r="HEK61" s="20"/>
      <c r="HEL61" s="311"/>
      <c r="HEM61" s="312"/>
      <c r="HEN61" s="312"/>
      <c r="HEO61" s="313"/>
      <c r="HEP61" s="312"/>
      <c r="HEQ61" s="313"/>
      <c r="HER61" s="313"/>
      <c r="HES61" s="313"/>
      <c r="HET61" s="19"/>
      <c r="HEU61" s="20"/>
      <c r="HEV61" s="20"/>
      <c r="HEW61" s="20"/>
      <c r="HEX61" s="20"/>
      <c r="HEY61" s="20"/>
      <c r="HEZ61" s="20"/>
      <c r="HFA61" s="20"/>
      <c r="HFB61" s="311"/>
      <c r="HFC61" s="312"/>
      <c r="HFD61" s="312"/>
      <c r="HFE61" s="313"/>
      <c r="HFF61" s="312"/>
      <c r="HFG61" s="313"/>
      <c r="HFH61" s="313"/>
      <c r="HFI61" s="313"/>
      <c r="HFJ61" s="19"/>
      <c r="HFK61" s="20"/>
      <c r="HFL61" s="20"/>
      <c r="HFM61" s="20"/>
      <c r="HFN61" s="20"/>
      <c r="HFO61" s="20"/>
      <c r="HFP61" s="20"/>
      <c r="HFQ61" s="20"/>
      <c r="HFR61" s="311"/>
      <c r="HFS61" s="312"/>
      <c r="HFT61" s="312"/>
      <c r="HFU61" s="313"/>
      <c r="HFV61" s="312"/>
      <c r="HFW61" s="313"/>
      <c r="HFX61" s="313"/>
      <c r="HFY61" s="313"/>
      <c r="HFZ61" s="19"/>
      <c r="HGA61" s="20"/>
      <c r="HGB61" s="20"/>
      <c r="HGC61" s="20"/>
      <c r="HGD61" s="20"/>
      <c r="HGE61" s="20"/>
      <c r="HGF61" s="20"/>
      <c r="HGG61" s="20"/>
      <c r="HGH61" s="311"/>
      <c r="HGI61" s="312"/>
      <c r="HGJ61" s="312"/>
      <c r="HGK61" s="313"/>
      <c r="HGL61" s="312"/>
      <c r="HGM61" s="313"/>
      <c r="HGN61" s="313"/>
      <c r="HGO61" s="313"/>
      <c r="HGP61" s="19"/>
      <c r="HGQ61" s="20"/>
      <c r="HGR61" s="20"/>
      <c r="HGS61" s="20"/>
      <c r="HGT61" s="20"/>
      <c r="HGU61" s="20"/>
      <c r="HGV61" s="20"/>
      <c r="HGW61" s="20"/>
      <c r="HGX61" s="311"/>
      <c r="HGY61" s="312"/>
      <c r="HGZ61" s="312"/>
      <c r="HHA61" s="313"/>
      <c r="HHB61" s="312"/>
      <c r="HHC61" s="313"/>
      <c r="HHD61" s="313"/>
      <c r="HHE61" s="313"/>
      <c r="HHF61" s="19"/>
      <c r="HHG61" s="20"/>
      <c r="HHH61" s="20"/>
      <c r="HHI61" s="20"/>
      <c r="HHJ61" s="20"/>
      <c r="HHK61" s="20"/>
      <c r="HHL61" s="20"/>
      <c r="HHM61" s="20"/>
      <c r="HHN61" s="311"/>
      <c r="HHO61" s="312"/>
      <c r="HHP61" s="312"/>
      <c r="HHQ61" s="313"/>
      <c r="HHR61" s="312"/>
      <c r="HHS61" s="313"/>
      <c r="HHT61" s="313"/>
      <c r="HHU61" s="313"/>
      <c r="HHV61" s="19"/>
      <c r="HHW61" s="20"/>
      <c r="HHX61" s="20"/>
      <c r="HHY61" s="20"/>
      <c r="HHZ61" s="20"/>
      <c r="HIA61" s="20"/>
      <c r="HIB61" s="20"/>
      <c r="HIC61" s="20"/>
      <c r="HID61" s="311"/>
      <c r="HIE61" s="312"/>
      <c r="HIF61" s="312"/>
      <c r="HIG61" s="313"/>
      <c r="HIH61" s="312"/>
      <c r="HII61" s="313"/>
      <c r="HIJ61" s="313"/>
      <c r="HIK61" s="313"/>
      <c r="HIL61" s="19"/>
      <c r="HIM61" s="20"/>
      <c r="HIN61" s="20"/>
      <c r="HIO61" s="20"/>
      <c r="HIP61" s="20"/>
      <c r="HIQ61" s="20"/>
      <c r="HIR61" s="20"/>
      <c r="HIS61" s="20"/>
      <c r="HIT61" s="311"/>
      <c r="HIU61" s="312"/>
      <c r="HIV61" s="312"/>
      <c r="HIW61" s="313"/>
      <c r="HIX61" s="312"/>
      <c r="HIY61" s="313"/>
      <c r="HIZ61" s="313"/>
      <c r="HJA61" s="313"/>
      <c r="HJB61" s="19"/>
      <c r="HJC61" s="20"/>
      <c r="HJD61" s="20"/>
      <c r="HJE61" s="20"/>
      <c r="HJF61" s="20"/>
      <c r="HJG61" s="20"/>
      <c r="HJH61" s="20"/>
      <c r="HJI61" s="20"/>
      <c r="HJJ61" s="311"/>
      <c r="HJK61" s="312"/>
      <c r="HJL61" s="312"/>
      <c r="HJM61" s="313"/>
      <c r="HJN61" s="312"/>
      <c r="HJO61" s="313"/>
      <c r="HJP61" s="313"/>
      <c r="HJQ61" s="313"/>
      <c r="HJR61" s="19"/>
      <c r="HJS61" s="20"/>
      <c r="HJT61" s="20"/>
      <c r="HJU61" s="20"/>
      <c r="HJV61" s="20"/>
      <c r="HJW61" s="20"/>
      <c r="HJX61" s="20"/>
      <c r="HJY61" s="20"/>
      <c r="HJZ61" s="311"/>
      <c r="HKA61" s="312"/>
      <c r="HKB61" s="312"/>
      <c r="HKC61" s="313"/>
      <c r="HKD61" s="312"/>
      <c r="HKE61" s="313"/>
      <c r="HKF61" s="313"/>
      <c r="HKG61" s="313"/>
      <c r="HKH61" s="19"/>
      <c r="HKI61" s="20"/>
      <c r="HKJ61" s="20"/>
      <c r="HKK61" s="20"/>
      <c r="HKL61" s="20"/>
      <c r="HKM61" s="20"/>
      <c r="HKN61" s="20"/>
      <c r="HKO61" s="20"/>
      <c r="HKP61" s="311"/>
      <c r="HKQ61" s="312"/>
      <c r="HKR61" s="312"/>
      <c r="HKS61" s="313"/>
      <c r="HKT61" s="312"/>
      <c r="HKU61" s="313"/>
      <c r="HKV61" s="313"/>
      <c r="HKW61" s="313"/>
      <c r="HKX61" s="19"/>
      <c r="HKY61" s="20"/>
      <c r="HKZ61" s="20"/>
      <c r="HLA61" s="20"/>
      <c r="HLB61" s="20"/>
      <c r="HLC61" s="20"/>
      <c r="HLD61" s="20"/>
      <c r="HLE61" s="20"/>
      <c r="HLF61" s="311"/>
      <c r="HLG61" s="312"/>
      <c r="HLH61" s="312"/>
      <c r="HLI61" s="313"/>
      <c r="HLJ61" s="312"/>
      <c r="HLK61" s="313"/>
      <c r="HLL61" s="313"/>
      <c r="HLM61" s="313"/>
      <c r="HLN61" s="19"/>
      <c r="HLO61" s="20"/>
      <c r="HLP61" s="20"/>
      <c r="HLQ61" s="20"/>
      <c r="HLR61" s="20"/>
      <c r="HLS61" s="20"/>
      <c r="HLT61" s="20"/>
      <c r="HLU61" s="20"/>
      <c r="HLV61" s="311"/>
      <c r="HLW61" s="312"/>
      <c r="HLX61" s="312"/>
      <c r="HLY61" s="313"/>
      <c r="HLZ61" s="312"/>
      <c r="HMA61" s="313"/>
      <c r="HMB61" s="313"/>
      <c r="HMC61" s="313"/>
      <c r="HMD61" s="19"/>
      <c r="HME61" s="20"/>
      <c r="HMF61" s="20"/>
      <c r="HMG61" s="20"/>
      <c r="HMH61" s="20"/>
      <c r="HMI61" s="20"/>
      <c r="HMJ61" s="20"/>
      <c r="HMK61" s="20"/>
      <c r="HML61" s="311"/>
      <c r="HMM61" s="312"/>
      <c r="HMN61" s="312"/>
      <c r="HMO61" s="313"/>
      <c r="HMP61" s="312"/>
      <c r="HMQ61" s="313"/>
      <c r="HMR61" s="313"/>
      <c r="HMS61" s="313"/>
      <c r="HMT61" s="19"/>
      <c r="HMU61" s="20"/>
      <c r="HMV61" s="20"/>
      <c r="HMW61" s="20"/>
      <c r="HMX61" s="20"/>
      <c r="HMY61" s="20"/>
      <c r="HMZ61" s="20"/>
      <c r="HNA61" s="20"/>
      <c r="HNB61" s="311"/>
      <c r="HNC61" s="312"/>
      <c r="HND61" s="312"/>
      <c r="HNE61" s="313"/>
      <c r="HNF61" s="312"/>
      <c r="HNG61" s="313"/>
      <c r="HNH61" s="313"/>
      <c r="HNI61" s="313"/>
      <c r="HNJ61" s="19"/>
      <c r="HNK61" s="20"/>
      <c r="HNL61" s="20"/>
      <c r="HNM61" s="20"/>
      <c r="HNN61" s="20"/>
      <c r="HNO61" s="20"/>
      <c r="HNP61" s="20"/>
      <c r="HNQ61" s="20"/>
      <c r="HNR61" s="311"/>
      <c r="HNS61" s="312"/>
      <c r="HNT61" s="312"/>
      <c r="HNU61" s="313"/>
      <c r="HNV61" s="312"/>
      <c r="HNW61" s="313"/>
      <c r="HNX61" s="313"/>
      <c r="HNY61" s="313"/>
      <c r="HNZ61" s="19"/>
      <c r="HOA61" s="20"/>
      <c r="HOB61" s="20"/>
      <c r="HOC61" s="20"/>
      <c r="HOD61" s="20"/>
      <c r="HOE61" s="20"/>
      <c r="HOF61" s="20"/>
      <c r="HOG61" s="20"/>
      <c r="HOH61" s="311"/>
      <c r="HOI61" s="312"/>
      <c r="HOJ61" s="312"/>
      <c r="HOK61" s="313"/>
      <c r="HOL61" s="312"/>
      <c r="HOM61" s="313"/>
      <c r="HON61" s="313"/>
      <c r="HOO61" s="313"/>
      <c r="HOP61" s="19"/>
      <c r="HOQ61" s="20"/>
      <c r="HOR61" s="20"/>
      <c r="HOS61" s="20"/>
      <c r="HOT61" s="20"/>
      <c r="HOU61" s="20"/>
      <c r="HOV61" s="20"/>
      <c r="HOW61" s="20"/>
      <c r="HOX61" s="311"/>
      <c r="HOY61" s="312"/>
      <c r="HOZ61" s="312"/>
      <c r="HPA61" s="313"/>
      <c r="HPB61" s="312"/>
      <c r="HPC61" s="313"/>
      <c r="HPD61" s="313"/>
      <c r="HPE61" s="313"/>
      <c r="HPF61" s="19"/>
      <c r="HPG61" s="20"/>
      <c r="HPH61" s="20"/>
      <c r="HPI61" s="20"/>
      <c r="HPJ61" s="20"/>
      <c r="HPK61" s="20"/>
      <c r="HPL61" s="20"/>
      <c r="HPM61" s="20"/>
      <c r="HPN61" s="311"/>
      <c r="HPO61" s="312"/>
      <c r="HPP61" s="312"/>
      <c r="HPQ61" s="313"/>
      <c r="HPR61" s="312"/>
      <c r="HPS61" s="313"/>
      <c r="HPT61" s="313"/>
      <c r="HPU61" s="313"/>
      <c r="HPV61" s="19"/>
      <c r="HPW61" s="20"/>
      <c r="HPX61" s="20"/>
      <c r="HPY61" s="20"/>
      <c r="HPZ61" s="20"/>
      <c r="HQA61" s="20"/>
      <c r="HQB61" s="20"/>
      <c r="HQC61" s="20"/>
      <c r="HQD61" s="311"/>
      <c r="HQE61" s="312"/>
      <c r="HQF61" s="312"/>
      <c r="HQG61" s="313"/>
      <c r="HQH61" s="312"/>
      <c r="HQI61" s="313"/>
      <c r="HQJ61" s="313"/>
      <c r="HQK61" s="313"/>
      <c r="HQL61" s="19"/>
      <c r="HQM61" s="20"/>
      <c r="HQN61" s="20"/>
      <c r="HQO61" s="20"/>
      <c r="HQP61" s="20"/>
      <c r="HQQ61" s="20"/>
      <c r="HQR61" s="20"/>
      <c r="HQS61" s="20"/>
      <c r="HQT61" s="311"/>
      <c r="HQU61" s="312"/>
      <c r="HQV61" s="312"/>
      <c r="HQW61" s="313"/>
      <c r="HQX61" s="312"/>
      <c r="HQY61" s="313"/>
      <c r="HQZ61" s="313"/>
      <c r="HRA61" s="313"/>
      <c r="HRB61" s="19"/>
      <c r="HRC61" s="20"/>
      <c r="HRD61" s="20"/>
      <c r="HRE61" s="20"/>
      <c r="HRF61" s="20"/>
      <c r="HRG61" s="20"/>
      <c r="HRH61" s="20"/>
      <c r="HRI61" s="20"/>
      <c r="HRJ61" s="311"/>
      <c r="HRK61" s="312"/>
      <c r="HRL61" s="312"/>
      <c r="HRM61" s="313"/>
      <c r="HRN61" s="312"/>
      <c r="HRO61" s="313"/>
      <c r="HRP61" s="313"/>
      <c r="HRQ61" s="313"/>
      <c r="HRR61" s="19"/>
      <c r="HRS61" s="20"/>
      <c r="HRT61" s="20"/>
      <c r="HRU61" s="20"/>
      <c r="HRV61" s="20"/>
      <c r="HRW61" s="20"/>
      <c r="HRX61" s="20"/>
      <c r="HRY61" s="20"/>
      <c r="HRZ61" s="311"/>
      <c r="HSA61" s="312"/>
      <c r="HSB61" s="312"/>
      <c r="HSC61" s="313"/>
      <c r="HSD61" s="312"/>
      <c r="HSE61" s="313"/>
      <c r="HSF61" s="313"/>
      <c r="HSG61" s="313"/>
      <c r="HSH61" s="19"/>
      <c r="HSI61" s="20"/>
      <c r="HSJ61" s="20"/>
      <c r="HSK61" s="20"/>
      <c r="HSL61" s="20"/>
      <c r="HSM61" s="20"/>
      <c r="HSN61" s="20"/>
      <c r="HSO61" s="20"/>
      <c r="HSP61" s="311"/>
      <c r="HSQ61" s="312"/>
      <c r="HSR61" s="312"/>
      <c r="HSS61" s="313"/>
      <c r="HST61" s="312"/>
      <c r="HSU61" s="313"/>
      <c r="HSV61" s="313"/>
      <c r="HSW61" s="313"/>
      <c r="HSX61" s="19"/>
      <c r="HSY61" s="20"/>
      <c r="HSZ61" s="20"/>
      <c r="HTA61" s="20"/>
      <c r="HTB61" s="20"/>
      <c r="HTC61" s="20"/>
      <c r="HTD61" s="20"/>
      <c r="HTE61" s="20"/>
      <c r="HTF61" s="311"/>
      <c r="HTG61" s="312"/>
      <c r="HTH61" s="312"/>
      <c r="HTI61" s="313"/>
      <c r="HTJ61" s="312"/>
      <c r="HTK61" s="313"/>
      <c r="HTL61" s="313"/>
      <c r="HTM61" s="313"/>
      <c r="HTN61" s="19"/>
      <c r="HTO61" s="20"/>
      <c r="HTP61" s="20"/>
      <c r="HTQ61" s="20"/>
      <c r="HTR61" s="20"/>
      <c r="HTS61" s="20"/>
      <c r="HTT61" s="20"/>
      <c r="HTU61" s="20"/>
      <c r="HTV61" s="311"/>
      <c r="HTW61" s="312"/>
      <c r="HTX61" s="312"/>
      <c r="HTY61" s="313"/>
      <c r="HTZ61" s="312"/>
      <c r="HUA61" s="313"/>
      <c r="HUB61" s="313"/>
      <c r="HUC61" s="313"/>
      <c r="HUD61" s="19"/>
      <c r="HUE61" s="20"/>
      <c r="HUF61" s="20"/>
      <c r="HUG61" s="20"/>
      <c r="HUH61" s="20"/>
      <c r="HUI61" s="20"/>
      <c r="HUJ61" s="20"/>
      <c r="HUK61" s="20"/>
      <c r="HUL61" s="311"/>
      <c r="HUM61" s="312"/>
      <c r="HUN61" s="312"/>
      <c r="HUO61" s="313"/>
      <c r="HUP61" s="312"/>
      <c r="HUQ61" s="313"/>
      <c r="HUR61" s="313"/>
      <c r="HUS61" s="313"/>
      <c r="HUT61" s="19"/>
      <c r="HUU61" s="20"/>
      <c r="HUV61" s="20"/>
      <c r="HUW61" s="20"/>
      <c r="HUX61" s="20"/>
      <c r="HUY61" s="20"/>
      <c r="HUZ61" s="20"/>
      <c r="HVA61" s="20"/>
      <c r="HVB61" s="311"/>
      <c r="HVC61" s="312"/>
      <c r="HVD61" s="312"/>
      <c r="HVE61" s="313"/>
      <c r="HVF61" s="312"/>
      <c r="HVG61" s="313"/>
      <c r="HVH61" s="313"/>
      <c r="HVI61" s="313"/>
      <c r="HVJ61" s="19"/>
      <c r="HVK61" s="20"/>
      <c r="HVL61" s="20"/>
      <c r="HVM61" s="20"/>
      <c r="HVN61" s="20"/>
      <c r="HVO61" s="20"/>
      <c r="HVP61" s="20"/>
      <c r="HVQ61" s="20"/>
      <c r="HVR61" s="311"/>
      <c r="HVS61" s="312"/>
      <c r="HVT61" s="312"/>
      <c r="HVU61" s="313"/>
      <c r="HVV61" s="312"/>
      <c r="HVW61" s="313"/>
      <c r="HVX61" s="313"/>
      <c r="HVY61" s="313"/>
      <c r="HVZ61" s="19"/>
      <c r="HWA61" s="20"/>
      <c r="HWB61" s="20"/>
      <c r="HWC61" s="20"/>
      <c r="HWD61" s="20"/>
      <c r="HWE61" s="20"/>
      <c r="HWF61" s="20"/>
      <c r="HWG61" s="20"/>
      <c r="HWH61" s="311"/>
      <c r="HWI61" s="312"/>
      <c r="HWJ61" s="312"/>
      <c r="HWK61" s="313"/>
      <c r="HWL61" s="312"/>
      <c r="HWM61" s="313"/>
      <c r="HWN61" s="313"/>
      <c r="HWO61" s="313"/>
      <c r="HWP61" s="19"/>
      <c r="HWQ61" s="20"/>
      <c r="HWR61" s="20"/>
      <c r="HWS61" s="20"/>
      <c r="HWT61" s="20"/>
      <c r="HWU61" s="20"/>
      <c r="HWV61" s="20"/>
      <c r="HWW61" s="20"/>
      <c r="HWX61" s="311"/>
      <c r="HWY61" s="312"/>
      <c r="HWZ61" s="312"/>
      <c r="HXA61" s="313"/>
      <c r="HXB61" s="312"/>
      <c r="HXC61" s="313"/>
      <c r="HXD61" s="313"/>
      <c r="HXE61" s="313"/>
      <c r="HXF61" s="19"/>
      <c r="HXG61" s="20"/>
      <c r="HXH61" s="20"/>
      <c r="HXI61" s="20"/>
      <c r="HXJ61" s="20"/>
      <c r="HXK61" s="20"/>
      <c r="HXL61" s="20"/>
      <c r="HXM61" s="20"/>
      <c r="HXN61" s="311"/>
      <c r="HXO61" s="312"/>
      <c r="HXP61" s="312"/>
      <c r="HXQ61" s="313"/>
      <c r="HXR61" s="312"/>
      <c r="HXS61" s="313"/>
      <c r="HXT61" s="313"/>
      <c r="HXU61" s="313"/>
      <c r="HXV61" s="19"/>
      <c r="HXW61" s="20"/>
      <c r="HXX61" s="20"/>
      <c r="HXY61" s="20"/>
      <c r="HXZ61" s="20"/>
      <c r="HYA61" s="20"/>
      <c r="HYB61" s="20"/>
      <c r="HYC61" s="20"/>
      <c r="HYD61" s="311"/>
      <c r="HYE61" s="312"/>
      <c r="HYF61" s="312"/>
      <c r="HYG61" s="313"/>
      <c r="HYH61" s="312"/>
      <c r="HYI61" s="313"/>
      <c r="HYJ61" s="313"/>
      <c r="HYK61" s="313"/>
      <c r="HYL61" s="19"/>
      <c r="HYM61" s="20"/>
      <c r="HYN61" s="20"/>
      <c r="HYO61" s="20"/>
      <c r="HYP61" s="20"/>
      <c r="HYQ61" s="20"/>
      <c r="HYR61" s="20"/>
      <c r="HYS61" s="20"/>
      <c r="HYT61" s="311"/>
      <c r="HYU61" s="312"/>
      <c r="HYV61" s="312"/>
      <c r="HYW61" s="313"/>
      <c r="HYX61" s="312"/>
      <c r="HYY61" s="313"/>
      <c r="HYZ61" s="313"/>
      <c r="HZA61" s="313"/>
      <c r="HZB61" s="19"/>
      <c r="HZC61" s="20"/>
      <c r="HZD61" s="20"/>
      <c r="HZE61" s="20"/>
      <c r="HZF61" s="20"/>
      <c r="HZG61" s="20"/>
      <c r="HZH61" s="20"/>
      <c r="HZI61" s="20"/>
      <c r="HZJ61" s="311"/>
      <c r="HZK61" s="312"/>
      <c r="HZL61" s="312"/>
      <c r="HZM61" s="313"/>
      <c r="HZN61" s="312"/>
      <c r="HZO61" s="313"/>
      <c r="HZP61" s="313"/>
      <c r="HZQ61" s="313"/>
      <c r="HZR61" s="19"/>
      <c r="HZS61" s="20"/>
      <c r="HZT61" s="20"/>
      <c r="HZU61" s="20"/>
      <c r="HZV61" s="20"/>
      <c r="HZW61" s="20"/>
      <c r="HZX61" s="20"/>
      <c r="HZY61" s="20"/>
      <c r="HZZ61" s="311"/>
      <c r="IAA61" s="312"/>
      <c r="IAB61" s="312"/>
      <c r="IAC61" s="313"/>
      <c r="IAD61" s="312"/>
      <c r="IAE61" s="313"/>
      <c r="IAF61" s="313"/>
      <c r="IAG61" s="313"/>
      <c r="IAH61" s="19"/>
      <c r="IAI61" s="20"/>
      <c r="IAJ61" s="20"/>
      <c r="IAK61" s="20"/>
      <c r="IAL61" s="20"/>
      <c r="IAM61" s="20"/>
      <c r="IAN61" s="20"/>
      <c r="IAO61" s="20"/>
      <c r="IAP61" s="311"/>
      <c r="IAQ61" s="312"/>
      <c r="IAR61" s="312"/>
      <c r="IAS61" s="313"/>
      <c r="IAT61" s="312"/>
      <c r="IAU61" s="313"/>
      <c r="IAV61" s="313"/>
      <c r="IAW61" s="313"/>
      <c r="IAX61" s="19"/>
      <c r="IAY61" s="20"/>
      <c r="IAZ61" s="20"/>
      <c r="IBA61" s="20"/>
      <c r="IBB61" s="20"/>
      <c r="IBC61" s="20"/>
      <c r="IBD61" s="20"/>
      <c r="IBE61" s="20"/>
      <c r="IBF61" s="311"/>
      <c r="IBG61" s="312"/>
      <c r="IBH61" s="312"/>
      <c r="IBI61" s="313"/>
      <c r="IBJ61" s="312"/>
      <c r="IBK61" s="313"/>
      <c r="IBL61" s="313"/>
      <c r="IBM61" s="313"/>
      <c r="IBN61" s="19"/>
      <c r="IBO61" s="20"/>
      <c r="IBP61" s="20"/>
      <c r="IBQ61" s="20"/>
      <c r="IBR61" s="20"/>
      <c r="IBS61" s="20"/>
      <c r="IBT61" s="20"/>
      <c r="IBU61" s="20"/>
      <c r="IBV61" s="311"/>
      <c r="IBW61" s="312"/>
      <c r="IBX61" s="312"/>
      <c r="IBY61" s="313"/>
      <c r="IBZ61" s="312"/>
      <c r="ICA61" s="313"/>
      <c r="ICB61" s="313"/>
      <c r="ICC61" s="313"/>
      <c r="ICD61" s="19"/>
      <c r="ICE61" s="20"/>
      <c r="ICF61" s="20"/>
      <c r="ICG61" s="20"/>
      <c r="ICH61" s="20"/>
      <c r="ICI61" s="20"/>
      <c r="ICJ61" s="20"/>
      <c r="ICK61" s="20"/>
      <c r="ICL61" s="311"/>
      <c r="ICM61" s="312"/>
      <c r="ICN61" s="312"/>
      <c r="ICO61" s="313"/>
      <c r="ICP61" s="312"/>
      <c r="ICQ61" s="313"/>
      <c r="ICR61" s="313"/>
      <c r="ICS61" s="313"/>
      <c r="ICT61" s="19"/>
      <c r="ICU61" s="20"/>
      <c r="ICV61" s="20"/>
      <c r="ICW61" s="20"/>
      <c r="ICX61" s="20"/>
      <c r="ICY61" s="20"/>
      <c r="ICZ61" s="20"/>
      <c r="IDA61" s="20"/>
      <c r="IDB61" s="311"/>
      <c r="IDC61" s="312"/>
      <c r="IDD61" s="312"/>
      <c r="IDE61" s="313"/>
      <c r="IDF61" s="312"/>
      <c r="IDG61" s="313"/>
      <c r="IDH61" s="313"/>
      <c r="IDI61" s="313"/>
      <c r="IDJ61" s="19"/>
      <c r="IDK61" s="20"/>
      <c r="IDL61" s="20"/>
      <c r="IDM61" s="20"/>
      <c r="IDN61" s="20"/>
      <c r="IDO61" s="20"/>
      <c r="IDP61" s="20"/>
      <c r="IDQ61" s="20"/>
      <c r="IDR61" s="311"/>
      <c r="IDS61" s="312"/>
      <c r="IDT61" s="312"/>
      <c r="IDU61" s="313"/>
      <c r="IDV61" s="312"/>
      <c r="IDW61" s="313"/>
      <c r="IDX61" s="313"/>
      <c r="IDY61" s="313"/>
      <c r="IDZ61" s="19"/>
      <c r="IEA61" s="20"/>
      <c r="IEB61" s="20"/>
      <c r="IEC61" s="20"/>
      <c r="IED61" s="20"/>
      <c r="IEE61" s="20"/>
      <c r="IEF61" s="20"/>
      <c r="IEG61" s="20"/>
      <c r="IEH61" s="311"/>
      <c r="IEI61" s="312"/>
      <c r="IEJ61" s="312"/>
      <c r="IEK61" s="313"/>
      <c r="IEL61" s="312"/>
      <c r="IEM61" s="313"/>
      <c r="IEN61" s="313"/>
      <c r="IEO61" s="313"/>
      <c r="IEP61" s="19"/>
      <c r="IEQ61" s="20"/>
      <c r="IER61" s="20"/>
      <c r="IES61" s="20"/>
      <c r="IET61" s="20"/>
      <c r="IEU61" s="20"/>
      <c r="IEV61" s="20"/>
      <c r="IEW61" s="20"/>
      <c r="IEX61" s="311"/>
      <c r="IEY61" s="312"/>
      <c r="IEZ61" s="312"/>
      <c r="IFA61" s="313"/>
      <c r="IFB61" s="312"/>
      <c r="IFC61" s="313"/>
      <c r="IFD61" s="313"/>
      <c r="IFE61" s="313"/>
      <c r="IFF61" s="19"/>
      <c r="IFG61" s="20"/>
      <c r="IFH61" s="20"/>
      <c r="IFI61" s="20"/>
      <c r="IFJ61" s="20"/>
      <c r="IFK61" s="20"/>
      <c r="IFL61" s="20"/>
      <c r="IFM61" s="20"/>
      <c r="IFN61" s="311"/>
      <c r="IFO61" s="312"/>
      <c r="IFP61" s="312"/>
      <c r="IFQ61" s="313"/>
      <c r="IFR61" s="312"/>
      <c r="IFS61" s="313"/>
      <c r="IFT61" s="313"/>
      <c r="IFU61" s="313"/>
      <c r="IFV61" s="19"/>
      <c r="IFW61" s="20"/>
      <c r="IFX61" s="20"/>
      <c r="IFY61" s="20"/>
      <c r="IFZ61" s="20"/>
      <c r="IGA61" s="20"/>
      <c r="IGB61" s="20"/>
      <c r="IGC61" s="20"/>
      <c r="IGD61" s="311"/>
      <c r="IGE61" s="312"/>
      <c r="IGF61" s="312"/>
      <c r="IGG61" s="313"/>
      <c r="IGH61" s="312"/>
      <c r="IGI61" s="313"/>
      <c r="IGJ61" s="313"/>
      <c r="IGK61" s="313"/>
      <c r="IGL61" s="19"/>
      <c r="IGM61" s="20"/>
      <c r="IGN61" s="20"/>
      <c r="IGO61" s="20"/>
      <c r="IGP61" s="20"/>
      <c r="IGQ61" s="20"/>
      <c r="IGR61" s="20"/>
      <c r="IGS61" s="20"/>
      <c r="IGT61" s="311"/>
      <c r="IGU61" s="312"/>
      <c r="IGV61" s="312"/>
      <c r="IGW61" s="313"/>
      <c r="IGX61" s="312"/>
      <c r="IGY61" s="313"/>
      <c r="IGZ61" s="313"/>
      <c r="IHA61" s="313"/>
      <c r="IHB61" s="19"/>
      <c r="IHC61" s="20"/>
      <c r="IHD61" s="20"/>
      <c r="IHE61" s="20"/>
      <c r="IHF61" s="20"/>
      <c r="IHG61" s="20"/>
      <c r="IHH61" s="20"/>
      <c r="IHI61" s="20"/>
      <c r="IHJ61" s="311"/>
      <c r="IHK61" s="312"/>
      <c r="IHL61" s="312"/>
      <c r="IHM61" s="313"/>
      <c r="IHN61" s="312"/>
      <c r="IHO61" s="313"/>
      <c r="IHP61" s="313"/>
      <c r="IHQ61" s="313"/>
      <c r="IHR61" s="19"/>
      <c r="IHS61" s="20"/>
      <c r="IHT61" s="20"/>
      <c r="IHU61" s="20"/>
      <c r="IHV61" s="20"/>
      <c r="IHW61" s="20"/>
      <c r="IHX61" s="20"/>
      <c r="IHY61" s="20"/>
      <c r="IHZ61" s="311"/>
      <c r="IIA61" s="312"/>
      <c r="IIB61" s="312"/>
      <c r="IIC61" s="313"/>
      <c r="IID61" s="312"/>
      <c r="IIE61" s="313"/>
      <c r="IIF61" s="313"/>
      <c r="IIG61" s="313"/>
      <c r="IIH61" s="19"/>
      <c r="III61" s="20"/>
      <c r="IIJ61" s="20"/>
      <c r="IIK61" s="20"/>
      <c r="IIL61" s="20"/>
      <c r="IIM61" s="20"/>
      <c r="IIN61" s="20"/>
      <c r="IIO61" s="20"/>
      <c r="IIP61" s="311"/>
      <c r="IIQ61" s="312"/>
      <c r="IIR61" s="312"/>
      <c r="IIS61" s="313"/>
      <c r="IIT61" s="312"/>
      <c r="IIU61" s="313"/>
      <c r="IIV61" s="313"/>
      <c r="IIW61" s="313"/>
      <c r="IIX61" s="19"/>
      <c r="IIY61" s="20"/>
      <c r="IIZ61" s="20"/>
      <c r="IJA61" s="20"/>
      <c r="IJB61" s="20"/>
      <c r="IJC61" s="20"/>
      <c r="IJD61" s="20"/>
      <c r="IJE61" s="20"/>
      <c r="IJF61" s="311"/>
      <c r="IJG61" s="312"/>
      <c r="IJH61" s="312"/>
      <c r="IJI61" s="313"/>
      <c r="IJJ61" s="312"/>
      <c r="IJK61" s="313"/>
      <c r="IJL61" s="313"/>
      <c r="IJM61" s="313"/>
      <c r="IJN61" s="19"/>
      <c r="IJO61" s="20"/>
      <c r="IJP61" s="20"/>
      <c r="IJQ61" s="20"/>
      <c r="IJR61" s="20"/>
      <c r="IJS61" s="20"/>
      <c r="IJT61" s="20"/>
      <c r="IJU61" s="20"/>
      <c r="IJV61" s="311"/>
      <c r="IJW61" s="312"/>
      <c r="IJX61" s="312"/>
      <c r="IJY61" s="313"/>
      <c r="IJZ61" s="312"/>
      <c r="IKA61" s="313"/>
      <c r="IKB61" s="313"/>
      <c r="IKC61" s="313"/>
      <c r="IKD61" s="19"/>
      <c r="IKE61" s="20"/>
      <c r="IKF61" s="20"/>
      <c r="IKG61" s="20"/>
      <c r="IKH61" s="20"/>
      <c r="IKI61" s="20"/>
      <c r="IKJ61" s="20"/>
      <c r="IKK61" s="20"/>
      <c r="IKL61" s="311"/>
      <c r="IKM61" s="312"/>
      <c r="IKN61" s="312"/>
      <c r="IKO61" s="313"/>
      <c r="IKP61" s="312"/>
      <c r="IKQ61" s="313"/>
      <c r="IKR61" s="313"/>
      <c r="IKS61" s="313"/>
      <c r="IKT61" s="19"/>
      <c r="IKU61" s="20"/>
      <c r="IKV61" s="20"/>
      <c r="IKW61" s="20"/>
      <c r="IKX61" s="20"/>
      <c r="IKY61" s="20"/>
      <c r="IKZ61" s="20"/>
      <c r="ILA61" s="20"/>
      <c r="ILB61" s="311"/>
      <c r="ILC61" s="312"/>
      <c r="ILD61" s="312"/>
      <c r="ILE61" s="313"/>
      <c r="ILF61" s="312"/>
      <c r="ILG61" s="313"/>
      <c r="ILH61" s="313"/>
      <c r="ILI61" s="313"/>
      <c r="ILJ61" s="19"/>
      <c r="ILK61" s="20"/>
      <c r="ILL61" s="20"/>
      <c r="ILM61" s="20"/>
      <c r="ILN61" s="20"/>
      <c r="ILO61" s="20"/>
      <c r="ILP61" s="20"/>
      <c r="ILQ61" s="20"/>
      <c r="ILR61" s="311"/>
      <c r="ILS61" s="312"/>
      <c r="ILT61" s="312"/>
      <c r="ILU61" s="313"/>
      <c r="ILV61" s="312"/>
      <c r="ILW61" s="313"/>
      <c r="ILX61" s="313"/>
      <c r="ILY61" s="313"/>
      <c r="ILZ61" s="19"/>
      <c r="IMA61" s="20"/>
      <c r="IMB61" s="20"/>
      <c r="IMC61" s="20"/>
      <c r="IMD61" s="20"/>
      <c r="IME61" s="20"/>
      <c r="IMF61" s="20"/>
      <c r="IMG61" s="20"/>
      <c r="IMH61" s="311"/>
      <c r="IMI61" s="312"/>
      <c r="IMJ61" s="312"/>
      <c r="IMK61" s="313"/>
      <c r="IML61" s="312"/>
      <c r="IMM61" s="313"/>
      <c r="IMN61" s="313"/>
      <c r="IMO61" s="313"/>
      <c r="IMP61" s="19"/>
      <c r="IMQ61" s="20"/>
      <c r="IMR61" s="20"/>
      <c r="IMS61" s="20"/>
      <c r="IMT61" s="20"/>
      <c r="IMU61" s="20"/>
      <c r="IMV61" s="20"/>
      <c r="IMW61" s="20"/>
      <c r="IMX61" s="311"/>
      <c r="IMY61" s="312"/>
      <c r="IMZ61" s="312"/>
      <c r="INA61" s="313"/>
      <c r="INB61" s="312"/>
      <c r="INC61" s="313"/>
      <c r="IND61" s="313"/>
      <c r="INE61" s="313"/>
      <c r="INF61" s="19"/>
      <c r="ING61" s="20"/>
      <c r="INH61" s="20"/>
      <c r="INI61" s="20"/>
      <c r="INJ61" s="20"/>
      <c r="INK61" s="20"/>
      <c r="INL61" s="20"/>
      <c r="INM61" s="20"/>
      <c r="INN61" s="311"/>
      <c r="INO61" s="312"/>
      <c r="INP61" s="312"/>
      <c r="INQ61" s="313"/>
      <c r="INR61" s="312"/>
      <c r="INS61" s="313"/>
      <c r="INT61" s="313"/>
      <c r="INU61" s="313"/>
      <c r="INV61" s="19"/>
      <c r="INW61" s="20"/>
      <c r="INX61" s="20"/>
      <c r="INY61" s="20"/>
      <c r="INZ61" s="20"/>
      <c r="IOA61" s="20"/>
      <c r="IOB61" s="20"/>
      <c r="IOC61" s="20"/>
      <c r="IOD61" s="311"/>
      <c r="IOE61" s="312"/>
      <c r="IOF61" s="312"/>
      <c r="IOG61" s="313"/>
      <c r="IOH61" s="312"/>
      <c r="IOI61" s="313"/>
      <c r="IOJ61" s="313"/>
      <c r="IOK61" s="313"/>
      <c r="IOL61" s="19"/>
      <c r="IOM61" s="20"/>
      <c r="ION61" s="20"/>
      <c r="IOO61" s="20"/>
      <c r="IOP61" s="20"/>
      <c r="IOQ61" s="20"/>
      <c r="IOR61" s="20"/>
      <c r="IOS61" s="20"/>
      <c r="IOT61" s="311"/>
      <c r="IOU61" s="312"/>
      <c r="IOV61" s="312"/>
      <c r="IOW61" s="313"/>
      <c r="IOX61" s="312"/>
      <c r="IOY61" s="313"/>
      <c r="IOZ61" s="313"/>
      <c r="IPA61" s="313"/>
      <c r="IPB61" s="19"/>
      <c r="IPC61" s="20"/>
      <c r="IPD61" s="20"/>
      <c r="IPE61" s="20"/>
      <c r="IPF61" s="20"/>
      <c r="IPG61" s="20"/>
      <c r="IPH61" s="20"/>
      <c r="IPI61" s="20"/>
      <c r="IPJ61" s="311"/>
      <c r="IPK61" s="312"/>
      <c r="IPL61" s="312"/>
      <c r="IPM61" s="313"/>
      <c r="IPN61" s="312"/>
      <c r="IPO61" s="313"/>
      <c r="IPP61" s="313"/>
      <c r="IPQ61" s="313"/>
      <c r="IPR61" s="19"/>
      <c r="IPS61" s="20"/>
      <c r="IPT61" s="20"/>
      <c r="IPU61" s="20"/>
      <c r="IPV61" s="20"/>
      <c r="IPW61" s="20"/>
      <c r="IPX61" s="20"/>
      <c r="IPY61" s="20"/>
      <c r="IPZ61" s="311"/>
      <c r="IQA61" s="312"/>
      <c r="IQB61" s="312"/>
      <c r="IQC61" s="313"/>
      <c r="IQD61" s="312"/>
      <c r="IQE61" s="313"/>
      <c r="IQF61" s="313"/>
      <c r="IQG61" s="313"/>
      <c r="IQH61" s="19"/>
      <c r="IQI61" s="20"/>
      <c r="IQJ61" s="20"/>
      <c r="IQK61" s="20"/>
      <c r="IQL61" s="20"/>
      <c r="IQM61" s="20"/>
      <c r="IQN61" s="20"/>
      <c r="IQO61" s="20"/>
      <c r="IQP61" s="311"/>
      <c r="IQQ61" s="312"/>
      <c r="IQR61" s="312"/>
      <c r="IQS61" s="313"/>
      <c r="IQT61" s="312"/>
      <c r="IQU61" s="313"/>
      <c r="IQV61" s="313"/>
      <c r="IQW61" s="313"/>
      <c r="IQX61" s="19"/>
      <c r="IQY61" s="20"/>
      <c r="IQZ61" s="20"/>
      <c r="IRA61" s="20"/>
      <c r="IRB61" s="20"/>
      <c r="IRC61" s="20"/>
      <c r="IRD61" s="20"/>
      <c r="IRE61" s="20"/>
      <c r="IRF61" s="311"/>
      <c r="IRG61" s="312"/>
      <c r="IRH61" s="312"/>
      <c r="IRI61" s="313"/>
      <c r="IRJ61" s="312"/>
      <c r="IRK61" s="313"/>
      <c r="IRL61" s="313"/>
      <c r="IRM61" s="313"/>
      <c r="IRN61" s="19"/>
      <c r="IRO61" s="20"/>
      <c r="IRP61" s="20"/>
      <c r="IRQ61" s="20"/>
      <c r="IRR61" s="20"/>
      <c r="IRS61" s="20"/>
      <c r="IRT61" s="20"/>
      <c r="IRU61" s="20"/>
      <c r="IRV61" s="311"/>
      <c r="IRW61" s="312"/>
      <c r="IRX61" s="312"/>
      <c r="IRY61" s="313"/>
      <c r="IRZ61" s="312"/>
      <c r="ISA61" s="313"/>
      <c r="ISB61" s="313"/>
      <c r="ISC61" s="313"/>
      <c r="ISD61" s="19"/>
      <c r="ISE61" s="20"/>
      <c r="ISF61" s="20"/>
      <c r="ISG61" s="20"/>
      <c r="ISH61" s="20"/>
      <c r="ISI61" s="20"/>
      <c r="ISJ61" s="20"/>
      <c r="ISK61" s="20"/>
      <c r="ISL61" s="311"/>
      <c r="ISM61" s="312"/>
      <c r="ISN61" s="312"/>
      <c r="ISO61" s="313"/>
      <c r="ISP61" s="312"/>
      <c r="ISQ61" s="313"/>
      <c r="ISR61" s="313"/>
      <c r="ISS61" s="313"/>
      <c r="IST61" s="19"/>
      <c r="ISU61" s="20"/>
      <c r="ISV61" s="20"/>
      <c r="ISW61" s="20"/>
      <c r="ISX61" s="20"/>
      <c r="ISY61" s="20"/>
      <c r="ISZ61" s="20"/>
      <c r="ITA61" s="20"/>
      <c r="ITB61" s="311"/>
      <c r="ITC61" s="312"/>
      <c r="ITD61" s="312"/>
      <c r="ITE61" s="313"/>
      <c r="ITF61" s="312"/>
      <c r="ITG61" s="313"/>
      <c r="ITH61" s="313"/>
      <c r="ITI61" s="313"/>
      <c r="ITJ61" s="19"/>
      <c r="ITK61" s="20"/>
      <c r="ITL61" s="20"/>
      <c r="ITM61" s="20"/>
      <c r="ITN61" s="20"/>
      <c r="ITO61" s="20"/>
      <c r="ITP61" s="20"/>
      <c r="ITQ61" s="20"/>
      <c r="ITR61" s="311"/>
      <c r="ITS61" s="312"/>
      <c r="ITT61" s="312"/>
      <c r="ITU61" s="313"/>
      <c r="ITV61" s="312"/>
      <c r="ITW61" s="313"/>
      <c r="ITX61" s="313"/>
      <c r="ITY61" s="313"/>
      <c r="ITZ61" s="19"/>
      <c r="IUA61" s="20"/>
      <c r="IUB61" s="20"/>
      <c r="IUC61" s="20"/>
      <c r="IUD61" s="20"/>
      <c r="IUE61" s="20"/>
      <c r="IUF61" s="20"/>
      <c r="IUG61" s="20"/>
      <c r="IUH61" s="311"/>
      <c r="IUI61" s="312"/>
      <c r="IUJ61" s="312"/>
      <c r="IUK61" s="313"/>
      <c r="IUL61" s="312"/>
      <c r="IUM61" s="313"/>
      <c r="IUN61" s="313"/>
      <c r="IUO61" s="313"/>
      <c r="IUP61" s="19"/>
      <c r="IUQ61" s="20"/>
      <c r="IUR61" s="20"/>
      <c r="IUS61" s="20"/>
      <c r="IUT61" s="20"/>
      <c r="IUU61" s="20"/>
      <c r="IUV61" s="20"/>
      <c r="IUW61" s="20"/>
      <c r="IUX61" s="311"/>
      <c r="IUY61" s="312"/>
      <c r="IUZ61" s="312"/>
      <c r="IVA61" s="313"/>
      <c r="IVB61" s="312"/>
      <c r="IVC61" s="313"/>
      <c r="IVD61" s="313"/>
      <c r="IVE61" s="313"/>
      <c r="IVF61" s="19"/>
      <c r="IVG61" s="20"/>
      <c r="IVH61" s="20"/>
      <c r="IVI61" s="20"/>
      <c r="IVJ61" s="20"/>
      <c r="IVK61" s="20"/>
      <c r="IVL61" s="20"/>
      <c r="IVM61" s="20"/>
      <c r="IVN61" s="311"/>
      <c r="IVO61" s="312"/>
      <c r="IVP61" s="312"/>
      <c r="IVQ61" s="313"/>
      <c r="IVR61" s="312"/>
      <c r="IVS61" s="313"/>
      <c r="IVT61" s="313"/>
      <c r="IVU61" s="313"/>
      <c r="IVV61" s="19"/>
      <c r="IVW61" s="20"/>
      <c r="IVX61" s="20"/>
      <c r="IVY61" s="20"/>
      <c r="IVZ61" s="20"/>
      <c r="IWA61" s="20"/>
      <c r="IWB61" s="20"/>
      <c r="IWC61" s="20"/>
      <c r="IWD61" s="311"/>
      <c r="IWE61" s="312"/>
      <c r="IWF61" s="312"/>
      <c r="IWG61" s="313"/>
      <c r="IWH61" s="312"/>
      <c r="IWI61" s="313"/>
      <c r="IWJ61" s="313"/>
      <c r="IWK61" s="313"/>
      <c r="IWL61" s="19"/>
      <c r="IWM61" s="20"/>
      <c r="IWN61" s="20"/>
      <c r="IWO61" s="20"/>
      <c r="IWP61" s="20"/>
      <c r="IWQ61" s="20"/>
      <c r="IWR61" s="20"/>
      <c r="IWS61" s="20"/>
      <c r="IWT61" s="311"/>
      <c r="IWU61" s="312"/>
      <c r="IWV61" s="312"/>
      <c r="IWW61" s="313"/>
      <c r="IWX61" s="312"/>
      <c r="IWY61" s="313"/>
      <c r="IWZ61" s="313"/>
      <c r="IXA61" s="313"/>
      <c r="IXB61" s="19"/>
      <c r="IXC61" s="20"/>
      <c r="IXD61" s="20"/>
      <c r="IXE61" s="20"/>
      <c r="IXF61" s="20"/>
      <c r="IXG61" s="20"/>
      <c r="IXH61" s="20"/>
      <c r="IXI61" s="20"/>
      <c r="IXJ61" s="311"/>
      <c r="IXK61" s="312"/>
      <c r="IXL61" s="312"/>
      <c r="IXM61" s="313"/>
      <c r="IXN61" s="312"/>
      <c r="IXO61" s="313"/>
      <c r="IXP61" s="313"/>
      <c r="IXQ61" s="313"/>
      <c r="IXR61" s="19"/>
      <c r="IXS61" s="20"/>
      <c r="IXT61" s="20"/>
      <c r="IXU61" s="20"/>
      <c r="IXV61" s="20"/>
      <c r="IXW61" s="20"/>
      <c r="IXX61" s="20"/>
      <c r="IXY61" s="20"/>
      <c r="IXZ61" s="311"/>
      <c r="IYA61" s="312"/>
      <c r="IYB61" s="312"/>
      <c r="IYC61" s="313"/>
      <c r="IYD61" s="312"/>
      <c r="IYE61" s="313"/>
      <c r="IYF61" s="313"/>
      <c r="IYG61" s="313"/>
      <c r="IYH61" s="19"/>
      <c r="IYI61" s="20"/>
      <c r="IYJ61" s="20"/>
      <c r="IYK61" s="20"/>
      <c r="IYL61" s="20"/>
      <c r="IYM61" s="20"/>
      <c r="IYN61" s="20"/>
      <c r="IYO61" s="20"/>
      <c r="IYP61" s="311"/>
      <c r="IYQ61" s="312"/>
      <c r="IYR61" s="312"/>
      <c r="IYS61" s="313"/>
      <c r="IYT61" s="312"/>
      <c r="IYU61" s="313"/>
      <c r="IYV61" s="313"/>
      <c r="IYW61" s="313"/>
      <c r="IYX61" s="19"/>
      <c r="IYY61" s="20"/>
      <c r="IYZ61" s="20"/>
      <c r="IZA61" s="20"/>
      <c r="IZB61" s="20"/>
      <c r="IZC61" s="20"/>
      <c r="IZD61" s="20"/>
      <c r="IZE61" s="20"/>
      <c r="IZF61" s="311"/>
      <c r="IZG61" s="312"/>
      <c r="IZH61" s="312"/>
      <c r="IZI61" s="313"/>
      <c r="IZJ61" s="312"/>
      <c r="IZK61" s="313"/>
      <c r="IZL61" s="313"/>
      <c r="IZM61" s="313"/>
      <c r="IZN61" s="19"/>
      <c r="IZO61" s="20"/>
      <c r="IZP61" s="20"/>
      <c r="IZQ61" s="20"/>
      <c r="IZR61" s="20"/>
      <c r="IZS61" s="20"/>
      <c r="IZT61" s="20"/>
      <c r="IZU61" s="20"/>
      <c r="IZV61" s="311"/>
      <c r="IZW61" s="312"/>
      <c r="IZX61" s="312"/>
      <c r="IZY61" s="313"/>
      <c r="IZZ61" s="312"/>
      <c r="JAA61" s="313"/>
      <c r="JAB61" s="313"/>
      <c r="JAC61" s="313"/>
      <c r="JAD61" s="19"/>
      <c r="JAE61" s="20"/>
      <c r="JAF61" s="20"/>
      <c r="JAG61" s="20"/>
      <c r="JAH61" s="20"/>
      <c r="JAI61" s="20"/>
      <c r="JAJ61" s="20"/>
      <c r="JAK61" s="20"/>
      <c r="JAL61" s="311"/>
      <c r="JAM61" s="312"/>
      <c r="JAN61" s="312"/>
      <c r="JAO61" s="313"/>
      <c r="JAP61" s="312"/>
      <c r="JAQ61" s="313"/>
      <c r="JAR61" s="313"/>
      <c r="JAS61" s="313"/>
      <c r="JAT61" s="19"/>
      <c r="JAU61" s="20"/>
      <c r="JAV61" s="20"/>
      <c r="JAW61" s="20"/>
      <c r="JAX61" s="20"/>
      <c r="JAY61" s="20"/>
      <c r="JAZ61" s="20"/>
      <c r="JBA61" s="20"/>
      <c r="JBB61" s="311"/>
      <c r="JBC61" s="312"/>
      <c r="JBD61" s="312"/>
      <c r="JBE61" s="313"/>
      <c r="JBF61" s="312"/>
      <c r="JBG61" s="313"/>
      <c r="JBH61" s="313"/>
      <c r="JBI61" s="313"/>
      <c r="JBJ61" s="19"/>
      <c r="JBK61" s="20"/>
      <c r="JBL61" s="20"/>
      <c r="JBM61" s="20"/>
      <c r="JBN61" s="20"/>
      <c r="JBO61" s="20"/>
      <c r="JBP61" s="20"/>
      <c r="JBQ61" s="20"/>
      <c r="JBR61" s="311"/>
      <c r="JBS61" s="312"/>
      <c r="JBT61" s="312"/>
      <c r="JBU61" s="313"/>
      <c r="JBV61" s="312"/>
      <c r="JBW61" s="313"/>
      <c r="JBX61" s="313"/>
      <c r="JBY61" s="313"/>
      <c r="JBZ61" s="19"/>
      <c r="JCA61" s="20"/>
      <c r="JCB61" s="20"/>
      <c r="JCC61" s="20"/>
      <c r="JCD61" s="20"/>
      <c r="JCE61" s="20"/>
      <c r="JCF61" s="20"/>
      <c r="JCG61" s="20"/>
      <c r="JCH61" s="311"/>
      <c r="JCI61" s="312"/>
      <c r="JCJ61" s="312"/>
      <c r="JCK61" s="313"/>
      <c r="JCL61" s="312"/>
      <c r="JCM61" s="313"/>
      <c r="JCN61" s="313"/>
      <c r="JCO61" s="313"/>
      <c r="JCP61" s="19"/>
      <c r="JCQ61" s="20"/>
      <c r="JCR61" s="20"/>
      <c r="JCS61" s="20"/>
      <c r="JCT61" s="20"/>
      <c r="JCU61" s="20"/>
      <c r="JCV61" s="20"/>
      <c r="JCW61" s="20"/>
      <c r="JCX61" s="311"/>
      <c r="JCY61" s="312"/>
      <c r="JCZ61" s="312"/>
      <c r="JDA61" s="313"/>
      <c r="JDB61" s="312"/>
      <c r="JDC61" s="313"/>
      <c r="JDD61" s="313"/>
      <c r="JDE61" s="313"/>
      <c r="JDF61" s="19"/>
      <c r="JDG61" s="20"/>
      <c r="JDH61" s="20"/>
      <c r="JDI61" s="20"/>
      <c r="JDJ61" s="20"/>
      <c r="JDK61" s="20"/>
      <c r="JDL61" s="20"/>
      <c r="JDM61" s="20"/>
      <c r="JDN61" s="311"/>
      <c r="JDO61" s="312"/>
      <c r="JDP61" s="312"/>
      <c r="JDQ61" s="313"/>
      <c r="JDR61" s="312"/>
      <c r="JDS61" s="313"/>
      <c r="JDT61" s="313"/>
      <c r="JDU61" s="313"/>
      <c r="JDV61" s="19"/>
      <c r="JDW61" s="20"/>
      <c r="JDX61" s="20"/>
      <c r="JDY61" s="20"/>
      <c r="JDZ61" s="20"/>
      <c r="JEA61" s="20"/>
      <c r="JEB61" s="20"/>
      <c r="JEC61" s="20"/>
      <c r="JED61" s="311"/>
      <c r="JEE61" s="312"/>
      <c r="JEF61" s="312"/>
      <c r="JEG61" s="313"/>
      <c r="JEH61" s="312"/>
      <c r="JEI61" s="313"/>
      <c r="JEJ61" s="313"/>
      <c r="JEK61" s="313"/>
      <c r="JEL61" s="19"/>
      <c r="JEM61" s="20"/>
      <c r="JEN61" s="20"/>
      <c r="JEO61" s="20"/>
      <c r="JEP61" s="20"/>
      <c r="JEQ61" s="20"/>
      <c r="JER61" s="20"/>
      <c r="JES61" s="20"/>
      <c r="JET61" s="311"/>
      <c r="JEU61" s="312"/>
      <c r="JEV61" s="312"/>
      <c r="JEW61" s="313"/>
      <c r="JEX61" s="312"/>
      <c r="JEY61" s="313"/>
      <c r="JEZ61" s="313"/>
      <c r="JFA61" s="313"/>
      <c r="JFB61" s="19"/>
      <c r="JFC61" s="20"/>
      <c r="JFD61" s="20"/>
      <c r="JFE61" s="20"/>
      <c r="JFF61" s="20"/>
      <c r="JFG61" s="20"/>
      <c r="JFH61" s="20"/>
      <c r="JFI61" s="20"/>
      <c r="JFJ61" s="311"/>
      <c r="JFK61" s="312"/>
      <c r="JFL61" s="312"/>
      <c r="JFM61" s="313"/>
      <c r="JFN61" s="312"/>
      <c r="JFO61" s="313"/>
      <c r="JFP61" s="313"/>
      <c r="JFQ61" s="313"/>
      <c r="JFR61" s="19"/>
      <c r="JFS61" s="20"/>
      <c r="JFT61" s="20"/>
      <c r="JFU61" s="20"/>
      <c r="JFV61" s="20"/>
      <c r="JFW61" s="20"/>
      <c r="JFX61" s="20"/>
      <c r="JFY61" s="20"/>
      <c r="JFZ61" s="311"/>
      <c r="JGA61" s="312"/>
      <c r="JGB61" s="312"/>
      <c r="JGC61" s="313"/>
      <c r="JGD61" s="312"/>
      <c r="JGE61" s="313"/>
      <c r="JGF61" s="313"/>
      <c r="JGG61" s="313"/>
      <c r="JGH61" s="19"/>
      <c r="JGI61" s="20"/>
      <c r="JGJ61" s="20"/>
      <c r="JGK61" s="20"/>
      <c r="JGL61" s="20"/>
      <c r="JGM61" s="20"/>
      <c r="JGN61" s="20"/>
      <c r="JGO61" s="20"/>
      <c r="JGP61" s="311"/>
      <c r="JGQ61" s="312"/>
      <c r="JGR61" s="312"/>
      <c r="JGS61" s="313"/>
      <c r="JGT61" s="312"/>
      <c r="JGU61" s="313"/>
      <c r="JGV61" s="313"/>
      <c r="JGW61" s="313"/>
      <c r="JGX61" s="19"/>
      <c r="JGY61" s="20"/>
      <c r="JGZ61" s="20"/>
      <c r="JHA61" s="20"/>
      <c r="JHB61" s="20"/>
      <c r="JHC61" s="20"/>
      <c r="JHD61" s="20"/>
      <c r="JHE61" s="20"/>
      <c r="JHF61" s="311"/>
      <c r="JHG61" s="312"/>
      <c r="JHH61" s="312"/>
      <c r="JHI61" s="313"/>
      <c r="JHJ61" s="312"/>
      <c r="JHK61" s="313"/>
      <c r="JHL61" s="313"/>
      <c r="JHM61" s="313"/>
      <c r="JHN61" s="19"/>
      <c r="JHO61" s="20"/>
      <c r="JHP61" s="20"/>
      <c r="JHQ61" s="20"/>
      <c r="JHR61" s="20"/>
      <c r="JHS61" s="20"/>
      <c r="JHT61" s="20"/>
      <c r="JHU61" s="20"/>
      <c r="JHV61" s="311"/>
      <c r="JHW61" s="312"/>
      <c r="JHX61" s="312"/>
      <c r="JHY61" s="313"/>
      <c r="JHZ61" s="312"/>
      <c r="JIA61" s="313"/>
      <c r="JIB61" s="313"/>
      <c r="JIC61" s="313"/>
      <c r="JID61" s="19"/>
      <c r="JIE61" s="20"/>
      <c r="JIF61" s="20"/>
      <c r="JIG61" s="20"/>
      <c r="JIH61" s="20"/>
      <c r="JII61" s="20"/>
      <c r="JIJ61" s="20"/>
      <c r="JIK61" s="20"/>
      <c r="JIL61" s="311"/>
      <c r="JIM61" s="312"/>
      <c r="JIN61" s="312"/>
      <c r="JIO61" s="313"/>
      <c r="JIP61" s="312"/>
      <c r="JIQ61" s="313"/>
      <c r="JIR61" s="313"/>
      <c r="JIS61" s="313"/>
      <c r="JIT61" s="19"/>
      <c r="JIU61" s="20"/>
      <c r="JIV61" s="20"/>
      <c r="JIW61" s="20"/>
      <c r="JIX61" s="20"/>
      <c r="JIY61" s="20"/>
      <c r="JIZ61" s="20"/>
      <c r="JJA61" s="20"/>
      <c r="JJB61" s="311"/>
      <c r="JJC61" s="312"/>
      <c r="JJD61" s="312"/>
      <c r="JJE61" s="313"/>
      <c r="JJF61" s="312"/>
      <c r="JJG61" s="313"/>
      <c r="JJH61" s="313"/>
      <c r="JJI61" s="313"/>
      <c r="JJJ61" s="19"/>
      <c r="JJK61" s="20"/>
      <c r="JJL61" s="20"/>
      <c r="JJM61" s="20"/>
      <c r="JJN61" s="20"/>
      <c r="JJO61" s="20"/>
      <c r="JJP61" s="20"/>
      <c r="JJQ61" s="20"/>
      <c r="JJR61" s="311"/>
      <c r="JJS61" s="312"/>
      <c r="JJT61" s="312"/>
      <c r="JJU61" s="313"/>
      <c r="JJV61" s="312"/>
      <c r="JJW61" s="313"/>
      <c r="JJX61" s="313"/>
      <c r="JJY61" s="313"/>
      <c r="JJZ61" s="19"/>
      <c r="JKA61" s="20"/>
      <c r="JKB61" s="20"/>
      <c r="JKC61" s="20"/>
      <c r="JKD61" s="20"/>
      <c r="JKE61" s="20"/>
      <c r="JKF61" s="20"/>
      <c r="JKG61" s="20"/>
      <c r="JKH61" s="311"/>
      <c r="JKI61" s="312"/>
      <c r="JKJ61" s="312"/>
      <c r="JKK61" s="313"/>
      <c r="JKL61" s="312"/>
      <c r="JKM61" s="313"/>
      <c r="JKN61" s="313"/>
      <c r="JKO61" s="313"/>
      <c r="JKP61" s="19"/>
      <c r="JKQ61" s="20"/>
      <c r="JKR61" s="20"/>
      <c r="JKS61" s="20"/>
      <c r="JKT61" s="20"/>
      <c r="JKU61" s="20"/>
      <c r="JKV61" s="20"/>
      <c r="JKW61" s="20"/>
      <c r="JKX61" s="311"/>
      <c r="JKY61" s="312"/>
      <c r="JKZ61" s="312"/>
      <c r="JLA61" s="313"/>
      <c r="JLB61" s="312"/>
      <c r="JLC61" s="313"/>
      <c r="JLD61" s="313"/>
      <c r="JLE61" s="313"/>
      <c r="JLF61" s="19"/>
      <c r="JLG61" s="20"/>
      <c r="JLH61" s="20"/>
      <c r="JLI61" s="20"/>
      <c r="JLJ61" s="20"/>
      <c r="JLK61" s="20"/>
      <c r="JLL61" s="20"/>
      <c r="JLM61" s="20"/>
      <c r="JLN61" s="311"/>
      <c r="JLO61" s="312"/>
      <c r="JLP61" s="312"/>
      <c r="JLQ61" s="313"/>
      <c r="JLR61" s="312"/>
      <c r="JLS61" s="313"/>
      <c r="JLT61" s="313"/>
      <c r="JLU61" s="313"/>
      <c r="JLV61" s="19"/>
      <c r="JLW61" s="20"/>
      <c r="JLX61" s="20"/>
      <c r="JLY61" s="20"/>
      <c r="JLZ61" s="20"/>
      <c r="JMA61" s="20"/>
      <c r="JMB61" s="20"/>
      <c r="JMC61" s="20"/>
      <c r="JMD61" s="311"/>
      <c r="JME61" s="312"/>
      <c r="JMF61" s="312"/>
      <c r="JMG61" s="313"/>
      <c r="JMH61" s="312"/>
      <c r="JMI61" s="313"/>
      <c r="JMJ61" s="313"/>
      <c r="JMK61" s="313"/>
      <c r="JML61" s="19"/>
      <c r="JMM61" s="20"/>
      <c r="JMN61" s="20"/>
      <c r="JMO61" s="20"/>
      <c r="JMP61" s="20"/>
      <c r="JMQ61" s="20"/>
      <c r="JMR61" s="20"/>
      <c r="JMS61" s="20"/>
      <c r="JMT61" s="311"/>
      <c r="JMU61" s="312"/>
      <c r="JMV61" s="312"/>
      <c r="JMW61" s="313"/>
      <c r="JMX61" s="312"/>
      <c r="JMY61" s="313"/>
      <c r="JMZ61" s="313"/>
      <c r="JNA61" s="313"/>
      <c r="JNB61" s="19"/>
      <c r="JNC61" s="20"/>
      <c r="JND61" s="20"/>
      <c r="JNE61" s="20"/>
      <c r="JNF61" s="20"/>
      <c r="JNG61" s="20"/>
      <c r="JNH61" s="20"/>
      <c r="JNI61" s="20"/>
      <c r="JNJ61" s="311"/>
      <c r="JNK61" s="312"/>
      <c r="JNL61" s="312"/>
      <c r="JNM61" s="313"/>
      <c r="JNN61" s="312"/>
      <c r="JNO61" s="313"/>
      <c r="JNP61" s="313"/>
      <c r="JNQ61" s="313"/>
      <c r="JNR61" s="19"/>
      <c r="JNS61" s="20"/>
      <c r="JNT61" s="20"/>
      <c r="JNU61" s="20"/>
      <c r="JNV61" s="20"/>
      <c r="JNW61" s="20"/>
      <c r="JNX61" s="20"/>
      <c r="JNY61" s="20"/>
      <c r="JNZ61" s="311"/>
      <c r="JOA61" s="312"/>
      <c r="JOB61" s="312"/>
      <c r="JOC61" s="313"/>
      <c r="JOD61" s="312"/>
      <c r="JOE61" s="313"/>
      <c r="JOF61" s="313"/>
      <c r="JOG61" s="313"/>
      <c r="JOH61" s="19"/>
      <c r="JOI61" s="20"/>
      <c r="JOJ61" s="20"/>
      <c r="JOK61" s="20"/>
      <c r="JOL61" s="20"/>
      <c r="JOM61" s="20"/>
      <c r="JON61" s="20"/>
      <c r="JOO61" s="20"/>
      <c r="JOP61" s="311"/>
      <c r="JOQ61" s="312"/>
      <c r="JOR61" s="312"/>
      <c r="JOS61" s="313"/>
      <c r="JOT61" s="312"/>
      <c r="JOU61" s="313"/>
      <c r="JOV61" s="313"/>
      <c r="JOW61" s="313"/>
      <c r="JOX61" s="19"/>
      <c r="JOY61" s="20"/>
      <c r="JOZ61" s="20"/>
      <c r="JPA61" s="20"/>
      <c r="JPB61" s="20"/>
      <c r="JPC61" s="20"/>
      <c r="JPD61" s="20"/>
      <c r="JPE61" s="20"/>
      <c r="JPF61" s="311"/>
      <c r="JPG61" s="312"/>
      <c r="JPH61" s="312"/>
      <c r="JPI61" s="313"/>
      <c r="JPJ61" s="312"/>
      <c r="JPK61" s="313"/>
      <c r="JPL61" s="313"/>
      <c r="JPM61" s="313"/>
      <c r="JPN61" s="19"/>
      <c r="JPO61" s="20"/>
      <c r="JPP61" s="20"/>
      <c r="JPQ61" s="20"/>
      <c r="JPR61" s="20"/>
      <c r="JPS61" s="20"/>
      <c r="JPT61" s="20"/>
      <c r="JPU61" s="20"/>
      <c r="JPV61" s="311"/>
      <c r="JPW61" s="312"/>
      <c r="JPX61" s="312"/>
      <c r="JPY61" s="313"/>
      <c r="JPZ61" s="312"/>
      <c r="JQA61" s="313"/>
      <c r="JQB61" s="313"/>
      <c r="JQC61" s="313"/>
      <c r="JQD61" s="19"/>
      <c r="JQE61" s="20"/>
      <c r="JQF61" s="20"/>
      <c r="JQG61" s="20"/>
      <c r="JQH61" s="20"/>
      <c r="JQI61" s="20"/>
      <c r="JQJ61" s="20"/>
      <c r="JQK61" s="20"/>
      <c r="JQL61" s="311"/>
      <c r="JQM61" s="312"/>
      <c r="JQN61" s="312"/>
      <c r="JQO61" s="313"/>
      <c r="JQP61" s="312"/>
      <c r="JQQ61" s="313"/>
      <c r="JQR61" s="313"/>
      <c r="JQS61" s="313"/>
      <c r="JQT61" s="19"/>
      <c r="JQU61" s="20"/>
      <c r="JQV61" s="20"/>
      <c r="JQW61" s="20"/>
      <c r="JQX61" s="20"/>
      <c r="JQY61" s="20"/>
      <c r="JQZ61" s="20"/>
      <c r="JRA61" s="20"/>
      <c r="JRB61" s="311"/>
      <c r="JRC61" s="312"/>
      <c r="JRD61" s="312"/>
      <c r="JRE61" s="313"/>
      <c r="JRF61" s="312"/>
      <c r="JRG61" s="313"/>
      <c r="JRH61" s="313"/>
      <c r="JRI61" s="313"/>
      <c r="JRJ61" s="19"/>
      <c r="JRK61" s="20"/>
      <c r="JRL61" s="20"/>
      <c r="JRM61" s="20"/>
      <c r="JRN61" s="20"/>
      <c r="JRO61" s="20"/>
      <c r="JRP61" s="20"/>
      <c r="JRQ61" s="20"/>
      <c r="JRR61" s="311"/>
      <c r="JRS61" s="312"/>
      <c r="JRT61" s="312"/>
      <c r="JRU61" s="313"/>
      <c r="JRV61" s="312"/>
      <c r="JRW61" s="313"/>
      <c r="JRX61" s="313"/>
      <c r="JRY61" s="313"/>
      <c r="JRZ61" s="19"/>
      <c r="JSA61" s="20"/>
      <c r="JSB61" s="20"/>
      <c r="JSC61" s="20"/>
      <c r="JSD61" s="20"/>
      <c r="JSE61" s="20"/>
      <c r="JSF61" s="20"/>
      <c r="JSG61" s="20"/>
      <c r="JSH61" s="311"/>
      <c r="JSI61" s="312"/>
      <c r="JSJ61" s="312"/>
      <c r="JSK61" s="313"/>
      <c r="JSL61" s="312"/>
      <c r="JSM61" s="313"/>
      <c r="JSN61" s="313"/>
      <c r="JSO61" s="313"/>
      <c r="JSP61" s="19"/>
      <c r="JSQ61" s="20"/>
      <c r="JSR61" s="20"/>
      <c r="JSS61" s="20"/>
      <c r="JST61" s="20"/>
      <c r="JSU61" s="20"/>
      <c r="JSV61" s="20"/>
      <c r="JSW61" s="20"/>
      <c r="JSX61" s="311"/>
      <c r="JSY61" s="312"/>
      <c r="JSZ61" s="312"/>
      <c r="JTA61" s="313"/>
      <c r="JTB61" s="312"/>
      <c r="JTC61" s="313"/>
      <c r="JTD61" s="313"/>
      <c r="JTE61" s="313"/>
      <c r="JTF61" s="19"/>
      <c r="JTG61" s="20"/>
      <c r="JTH61" s="20"/>
      <c r="JTI61" s="20"/>
      <c r="JTJ61" s="20"/>
      <c r="JTK61" s="20"/>
      <c r="JTL61" s="20"/>
      <c r="JTM61" s="20"/>
      <c r="JTN61" s="311"/>
      <c r="JTO61" s="312"/>
      <c r="JTP61" s="312"/>
      <c r="JTQ61" s="313"/>
      <c r="JTR61" s="312"/>
      <c r="JTS61" s="313"/>
      <c r="JTT61" s="313"/>
      <c r="JTU61" s="313"/>
      <c r="JTV61" s="19"/>
      <c r="JTW61" s="20"/>
      <c r="JTX61" s="20"/>
      <c r="JTY61" s="20"/>
      <c r="JTZ61" s="20"/>
      <c r="JUA61" s="20"/>
      <c r="JUB61" s="20"/>
      <c r="JUC61" s="20"/>
      <c r="JUD61" s="311"/>
      <c r="JUE61" s="312"/>
      <c r="JUF61" s="312"/>
      <c r="JUG61" s="313"/>
      <c r="JUH61" s="312"/>
      <c r="JUI61" s="313"/>
      <c r="JUJ61" s="313"/>
      <c r="JUK61" s="313"/>
      <c r="JUL61" s="19"/>
      <c r="JUM61" s="20"/>
      <c r="JUN61" s="20"/>
      <c r="JUO61" s="20"/>
      <c r="JUP61" s="20"/>
      <c r="JUQ61" s="20"/>
      <c r="JUR61" s="20"/>
      <c r="JUS61" s="20"/>
      <c r="JUT61" s="311"/>
      <c r="JUU61" s="312"/>
      <c r="JUV61" s="312"/>
      <c r="JUW61" s="313"/>
      <c r="JUX61" s="312"/>
      <c r="JUY61" s="313"/>
      <c r="JUZ61" s="313"/>
      <c r="JVA61" s="313"/>
      <c r="JVB61" s="19"/>
      <c r="JVC61" s="20"/>
      <c r="JVD61" s="20"/>
      <c r="JVE61" s="20"/>
      <c r="JVF61" s="20"/>
      <c r="JVG61" s="20"/>
      <c r="JVH61" s="20"/>
      <c r="JVI61" s="20"/>
      <c r="JVJ61" s="311"/>
      <c r="JVK61" s="312"/>
      <c r="JVL61" s="312"/>
      <c r="JVM61" s="313"/>
      <c r="JVN61" s="312"/>
      <c r="JVO61" s="313"/>
      <c r="JVP61" s="313"/>
      <c r="JVQ61" s="313"/>
      <c r="JVR61" s="19"/>
      <c r="JVS61" s="20"/>
      <c r="JVT61" s="20"/>
      <c r="JVU61" s="20"/>
      <c r="JVV61" s="20"/>
      <c r="JVW61" s="20"/>
      <c r="JVX61" s="20"/>
      <c r="JVY61" s="20"/>
      <c r="JVZ61" s="311"/>
      <c r="JWA61" s="312"/>
      <c r="JWB61" s="312"/>
      <c r="JWC61" s="313"/>
      <c r="JWD61" s="312"/>
      <c r="JWE61" s="313"/>
      <c r="JWF61" s="313"/>
      <c r="JWG61" s="313"/>
      <c r="JWH61" s="19"/>
      <c r="JWI61" s="20"/>
      <c r="JWJ61" s="20"/>
      <c r="JWK61" s="20"/>
      <c r="JWL61" s="20"/>
      <c r="JWM61" s="20"/>
      <c r="JWN61" s="20"/>
      <c r="JWO61" s="20"/>
      <c r="JWP61" s="311"/>
      <c r="JWQ61" s="312"/>
      <c r="JWR61" s="312"/>
      <c r="JWS61" s="313"/>
      <c r="JWT61" s="312"/>
      <c r="JWU61" s="313"/>
      <c r="JWV61" s="313"/>
      <c r="JWW61" s="313"/>
      <c r="JWX61" s="19"/>
      <c r="JWY61" s="20"/>
      <c r="JWZ61" s="20"/>
      <c r="JXA61" s="20"/>
      <c r="JXB61" s="20"/>
      <c r="JXC61" s="20"/>
      <c r="JXD61" s="20"/>
      <c r="JXE61" s="20"/>
      <c r="JXF61" s="311"/>
      <c r="JXG61" s="312"/>
      <c r="JXH61" s="312"/>
      <c r="JXI61" s="313"/>
      <c r="JXJ61" s="312"/>
      <c r="JXK61" s="313"/>
      <c r="JXL61" s="313"/>
      <c r="JXM61" s="313"/>
      <c r="JXN61" s="19"/>
      <c r="JXO61" s="20"/>
      <c r="JXP61" s="20"/>
      <c r="JXQ61" s="20"/>
      <c r="JXR61" s="20"/>
      <c r="JXS61" s="20"/>
      <c r="JXT61" s="20"/>
      <c r="JXU61" s="20"/>
      <c r="JXV61" s="311"/>
      <c r="JXW61" s="312"/>
      <c r="JXX61" s="312"/>
      <c r="JXY61" s="313"/>
      <c r="JXZ61" s="312"/>
      <c r="JYA61" s="313"/>
      <c r="JYB61" s="313"/>
      <c r="JYC61" s="313"/>
      <c r="JYD61" s="19"/>
      <c r="JYE61" s="20"/>
      <c r="JYF61" s="20"/>
      <c r="JYG61" s="20"/>
      <c r="JYH61" s="20"/>
      <c r="JYI61" s="20"/>
      <c r="JYJ61" s="20"/>
      <c r="JYK61" s="20"/>
      <c r="JYL61" s="311"/>
      <c r="JYM61" s="312"/>
      <c r="JYN61" s="312"/>
      <c r="JYO61" s="313"/>
      <c r="JYP61" s="312"/>
      <c r="JYQ61" s="313"/>
      <c r="JYR61" s="313"/>
      <c r="JYS61" s="313"/>
      <c r="JYT61" s="19"/>
      <c r="JYU61" s="20"/>
      <c r="JYV61" s="20"/>
      <c r="JYW61" s="20"/>
      <c r="JYX61" s="20"/>
      <c r="JYY61" s="20"/>
      <c r="JYZ61" s="20"/>
      <c r="JZA61" s="20"/>
      <c r="JZB61" s="311"/>
      <c r="JZC61" s="312"/>
      <c r="JZD61" s="312"/>
      <c r="JZE61" s="313"/>
      <c r="JZF61" s="312"/>
      <c r="JZG61" s="313"/>
      <c r="JZH61" s="313"/>
      <c r="JZI61" s="313"/>
      <c r="JZJ61" s="19"/>
      <c r="JZK61" s="20"/>
      <c r="JZL61" s="20"/>
      <c r="JZM61" s="20"/>
      <c r="JZN61" s="20"/>
      <c r="JZO61" s="20"/>
      <c r="JZP61" s="20"/>
      <c r="JZQ61" s="20"/>
      <c r="JZR61" s="311"/>
      <c r="JZS61" s="312"/>
      <c r="JZT61" s="312"/>
      <c r="JZU61" s="313"/>
      <c r="JZV61" s="312"/>
      <c r="JZW61" s="313"/>
      <c r="JZX61" s="313"/>
      <c r="JZY61" s="313"/>
      <c r="JZZ61" s="19"/>
      <c r="KAA61" s="20"/>
      <c r="KAB61" s="20"/>
      <c r="KAC61" s="20"/>
      <c r="KAD61" s="20"/>
      <c r="KAE61" s="20"/>
      <c r="KAF61" s="20"/>
      <c r="KAG61" s="20"/>
      <c r="KAH61" s="311"/>
      <c r="KAI61" s="312"/>
      <c r="KAJ61" s="312"/>
      <c r="KAK61" s="313"/>
      <c r="KAL61" s="312"/>
      <c r="KAM61" s="313"/>
      <c r="KAN61" s="313"/>
      <c r="KAO61" s="313"/>
      <c r="KAP61" s="19"/>
      <c r="KAQ61" s="20"/>
      <c r="KAR61" s="20"/>
      <c r="KAS61" s="20"/>
      <c r="KAT61" s="20"/>
      <c r="KAU61" s="20"/>
      <c r="KAV61" s="20"/>
      <c r="KAW61" s="20"/>
      <c r="KAX61" s="311"/>
      <c r="KAY61" s="312"/>
      <c r="KAZ61" s="312"/>
      <c r="KBA61" s="313"/>
      <c r="KBB61" s="312"/>
      <c r="KBC61" s="313"/>
      <c r="KBD61" s="313"/>
      <c r="KBE61" s="313"/>
      <c r="KBF61" s="19"/>
      <c r="KBG61" s="20"/>
      <c r="KBH61" s="20"/>
      <c r="KBI61" s="20"/>
      <c r="KBJ61" s="20"/>
      <c r="KBK61" s="20"/>
      <c r="KBL61" s="20"/>
      <c r="KBM61" s="20"/>
      <c r="KBN61" s="311"/>
      <c r="KBO61" s="312"/>
      <c r="KBP61" s="312"/>
      <c r="KBQ61" s="313"/>
      <c r="KBR61" s="312"/>
      <c r="KBS61" s="313"/>
      <c r="KBT61" s="313"/>
      <c r="KBU61" s="313"/>
      <c r="KBV61" s="19"/>
      <c r="KBW61" s="20"/>
      <c r="KBX61" s="20"/>
      <c r="KBY61" s="20"/>
      <c r="KBZ61" s="20"/>
      <c r="KCA61" s="20"/>
      <c r="KCB61" s="20"/>
      <c r="KCC61" s="20"/>
      <c r="KCD61" s="311"/>
      <c r="KCE61" s="312"/>
      <c r="KCF61" s="312"/>
      <c r="KCG61" s="313"/>
      <c r="KCH61" s="312"/>
      <c r="KCI61" s="313"/>
      <c r="KCJ61" s="313"/>
      <c r="KCK61" s="313"/>
      <c r="KCL61" s="19"/>
      <c r="KCM61" s="20"/>
      <c r="KCN61" s="20"/>
      <c r="KCO61" s="20"/>
      <c r="KCP61" s="20"/>
      <c r="KCQ61" s="20"/>
      <c r="KCR61" s="20"/>
      <c r="KCS61" s="20"/>
      <c r="KCT61" s="311"/>
      <c r="KCU61" s="312"/>
      <c r="KCV61" s="312"/>
      <c r="KCW61" s="313"/>
      <c r="KCX61" s="312"/>
      <c r="KCY61" s="313"/>
      <c r="KCZ61" s="313"/>
      <c r="KDA61" s="313"/>
      <c r="KDB61" s="19"/>
      <c r="KDC61" s="20"/>
      <c r="KDD61" s="20"/>
      <c r="KDE61" s="20"/>
      <c r="KDF61" s="20"/>
      <c r="KDG61" s="20"/>
      <c r="KDH61" s="20"/>
      <c r="KDI61" s="20"/>
      <c r="KDJ61" s="311"/>
      <c r="KDK61" s="312"/>
      <c r="KDL61" s="312"/>
      <c r="KDM61" s="313"/>
      <c r="KDN61" s="312"/>
      <c r="KDO61" s="313"/>
      <c r="KDP61" s="313"/>
      <c r="KDQ61" s="313"/>
      <c r="KDR61" s="19"/>
      <c r="KDS61" s="20"/>
      <c r="KDT61" s="20"/>
      <c r="KDU61" s="20"/>
      <c r="KDV61" s="20"/>
      <c r="KDW61" s="20"/>
      <c r="KDX61" s="20"/>
      <c r="KDY61" s="20"/>
      <c r="KDZ61" s="311"/>
      <c r="KEA61" s="312"/>
      <c r="KEB61" s="312"/>
      <c r="KEC61" s="313"/>
      <c r="KED61" s="312"/>
      <c r="KEE61" s="313"/>
      <c r="KEF61" s="313"/>
      <c r="KEG61" s="313"/>
      <c r="KEH61" s="19"/>
      <c r="KEI61" s="20"/>
      <c r="KEJ61" s="20"/>
      <c r="KEK61" s="20"/>
      <c r="KEL61" s="20"/>
      <c r="KEM61" s="20"/>
      <c r="KEN61" s="20"/>
      <c r="KEO61" s="20"/>
      <c r="KEP61" s="311"/>
      <c r="KEQ61" s="312"/>
      <c r="KER61" s="312"/>
      <c r="KES61" s="313"/>
      <c r="KET61" s="312"/>
      <c r="KEU61" s="313"/>
      <c r="KEV61" s="313"/>
      <c r="KEW61" s="313"/>
      <c r="KEX61" s="19"/>
      <c r="KEY61" s="20"/>
      <c r="KEZ61" s="20"/>
      <c r="KFA61" s="20"/>
      <c r="KFB61" s="20"/>
      <c r="KFC61" s="20"/>
      <c r="KFD61" s="20"/>
      <c r="KFE61" s="20"/>
      <c r="KFF61" s="311"/>
      <c r="KFG61" s="312"/>
      <c r="KFH61" s="312"/>
      <c r="KFI61" s="313"/>
      <c r="KFJ61" s="312"/>
      <c r="KFK61" s="313"/>
      <c r="KFL61" s="313"/>
      <c r="KFM61" s="313"/>
      <c r="KFN61" s="19"/>
      <c r="KFO61" s="20"/>
      <c r="KFP61" s="20"/>
      <c r="KFQ61" s="20"/>
      <c r="KFR61" s="20"/>
      <c r="KFS61" s="20"/>
      <c r="KFT61" s="20"/>
      <c r="KFU61" s="20"/>
      <c r="KFV61" s="311"/>
      <c r="KFW61" s="312"/>
      <c r="KFX61" s="312"/>
      <c r="KFY61" s="313"/>
      <c r="KFZ61" s="312"/>
      <c r="KGA61" s="313"/>
      <c r="KGB61" s="313"/>
      <c r="KGC61" s="313"/>
      <c r="KGD61" s="19"/>
      <c r="KGE61" s="20"/>
      <c r="KGF61" s="20"/>
      <c r="KGG61" s="20"/>
      <c r="KGH61" s="20"/>
      <c r="KGI61" s="20"/>
      <c r="KGJ61" s="20"/>
      <c r="KGK61" s="20"/>
      <c r="KGL61" s="311"/>
      <c r="KGM61" s="312"/>
      <c r="KGN61" s="312"/>
      <c r="KGO61" s="313"/>
      <c r="KGP61" s="312"/>
      <c r="KGQ61" s="313"/>
      <c r="KGR61" s="313"/>
      <c r="KGS61" s="313"/>
      <c r="KGT61" s="19"/>
      <c r="KGU61" s="20"/>
      <c r="KGV61" s="20"/>
      <c r="KGW61" s="20"/>
      <c r="KGX61" s="20"/>
      <c r="KGY61" s="20"/>
      <c r="KGZ61" s="20"/>
      <c r="KHA61" s="20"/>
      <c r="KHB61" s="311"/>
      <c r="KHC61" s="312"/>
      <c r="KHD61" s="312"/>
      <c r="KHE61" s="313"/>
      <c r="KHF61" s="312"/>
      <c r="KHG61" s="313"/>
      <c r="KHH61" s="313"/>
      <c r="KHI61" s="313"/>
      <c r="KHJ61" s="19"/>
      <c r="KHK61" s="20"/>
      <c r="KHL61" s="20"/>
      <c r="KHM61" s="20"/>
      <c r="KHN61" s="20"/>
      <c r="KHO61" s="20"/>
      <c r="KHP61" s="20"/>
      <c r="KHQ61" s="20"/>
      <c r="KHR61" s="311"/>
      <c r="KHS61" s="312"/>
      <c r="KHT61" s="312"/>
      <c r="KHU61" s="313"/>
      <c r="KHV61" s="312"/>
      <c r="KHW61" s="313"/>
      <c r="KHX61" s="313"/>
      <c r="KHY61" s="313"/>
      <c r="KHZ61" s="19"/>
      <c r="KIA61" s="20"/>
      <c r="KIB61" s="20"/>
      <c r="KIC61" s="20"/>
      <c r="KID61" s="20"/>
      <c r="KIE61" s="20"/>
      <c r="KIF61" s="20"/>
      <c r="KIG61" s="20"/>
      <c r="KIH61" s="311"/>
      <c r="KII61" s="312"/>
      <c r="KIJ61" s="312"/>
      <c r="KIK61" s="313"/>
      <c r="KIL61" s="312"/>
      <c r="KIM61" s="313"/>
      <c r="KIN61" s="313"/>
      <c r="KIO61" s="313"/>
      <c r="KIP61" s="19"/>
      <c r="KIQ61" s="20"/>
      <c r="KIR61" s="20"/>
      <c r="KIS61" s="20"/>
      <c r="KIT61" s="20"/>
      <c r="KIU61" s="20"/>
      <c r="KIV61" s="20"/>
      <c r="KIW61" s="20"/>
      <c r="KIX61" s="311"/>
      <c r="KIY61" s="312"/>
      <c r="KIZ61" s="312"/>
      <c r="KJA61" s="313"/>
      <c r="KJB61" s="312"/>
      <c r="KJC61" s="313"/>
      <c r="KJD61" s="313"/>
      <c r="KJE61" s="313"/>
      <c r="KJF61" s="19"/>
      <c r="KJG61" s="20"/>
      <c r="KJH61" s="20"/>
      <c r="KJI61" s="20"/>
      <c r="KJJ61" s="20"/>
      <c r="KJK61" s="20"/>
      <c r="KJL61" s="20"/>
      <c r="KJM61" s="20"/>
      <c r="KJN61" s="311"/>
      <c r="KJO61" s="312"/>
      <c r="KJP61" s="312"/>
      <c r="KJQ61" s="313"/>
      <c r="KJR61" s="312"/>
      <c r="KJS61" s="313"/>
      <c r="KJT61" s="313"/>
      <c r="KJU61" s="313"/>
      <c r="KJV61" s="19"/>
      <c r="KJW61" s="20"/>
      <c r="KJX61" s="20"/>
      <c r="KJY61" s="20"/>
      <c r="KJZ61" s="20"/>
      <c r="KKA61" s="20"/>
      <c r="KKB61" s="20"/>
      <c r="KKC61" s="20"/>
      <c r="KKD61" s="311"/>
      <c r="KKE61" s="312"/>
      <c r="KKF61" s="312"/>
      <c r="KKG61" s="313"/>
      <c r="KKH61" s="312"/>
      <c r="KKI61" s="313"/>
      <c r="KKJ61" s="313"/>
      <c r="KKK61" s="313"/>
      <c r="KKL61" s="19"/>
      <c r="KKM61" s="20"/>
      <c r="KKN61" s="20"/>
      <c r="KKO61" s="20"/>
      <c r="KKP61" s="20"/>
      <c r="KKQ61" s="20"/>
      <c r="KKR61" s="20"/>
      <c r="KKS61" s="20"/>
      <c r="KKT61" s="311"/>
      <c r="KKU61" s="312"/>
      <c r="KKV61" s="312"/>
      <c r="KKW61" s="313"/>
      <c r="KKX61" s="312"/>
      <c r="KKY61" s="313"/>
      <c r="KKZ61" s="313"/>
      <c r="KLA61" s="313"/>
      <c r="KLB61" s="19"/>
      <c r="KLC61" s="20"/>
      <c r="KLD61" s="20"/>
      <c r="KLE61" s="20"/>
      <c r="KLF61" s="20"/>
      <c r="KLG61" s="20"/>
      <c r="KLH61" s="20"/>
      <c r="KLI61" s="20"/>
      <c r="KLJ61" s="311"/>
      <c r="KLK61" s="312"/>
      <c r="KLL61" s="312"/>
      <c r="KLM61" s="313"/>
      <c r="KLN61" s="312"/>
      <c r="KLO61" s="313"/>
      <c r="KLP61" s="313"/>
      <c r="KLQ61" s="313"/>
      <c r="KLR61" s="19"/>
      <c r="KLS61" s="20"/>
      <c r="KLT61" s="20"/>
      <c r="KLU61" s="20"/>
      <c r="KLV61" s="20"/>
      <c r="KLW61" s="20"/>
      <c r="KLX61" s="20"/>
      <c r="KLY61" s="20"/>
      <c r="KLZ61" s="311"/>
      <c r="KMA61" s="312"/>
      <c r="KMB61" s="312"/>
      <c r="KMC61" s="313"/>
      <c r="KMD61" s="312"/>
      <c r="KME61" s="313"/>
      <c r="KMF61" s="313"/>
      <c r="KMG61" s="313"/>
      <c r="KMH61" s="19"/>
      <c r="KMI61" s="20"/>
      <c r="KMJ61" s="20"/>
      <c r="KMK61" s="20"/>
      <c r="KML61" s="20"/>
      <c r="KMM61" s="20"/>
      <c r="KMN61" s="20"/>
      <c r="KMO61" s="20"/>
      <c r="KMP61" s="311"/>
      <c r="KMQ61" s="312"/>
      <c r="KMR61" s="312"/>
      <c r="KMS61" s="313"/>
      <c r="KMT61" s="312"/>
      <c r="KMU61" s="313"/>
      <c r="KMV61" s="313"/>
      <c r="KMW61" s="313"/>
      <c r="KMX61" s="19"/>
      <c r="KMY61" s="20"/>
      <c r="KMZ61" s="20"/>
      <c r="KNA61" s="20"/>
      <c r="KNB61" s="20"/>
      <c r="KNC61" s="20"/>
      <c r="KND61" s="20"/>
      <c r="KNE61" s="20"/>
      <c r="KNF61" s="311"/>
      <c r="KNG61" s="312"/>
      <c r="KNH61" s="312"/>
      <c r="KNI61" s="313"/>
      <c r="KNJ61" s="312"/>
      <c r="KNK61" s="313"/>
      <c r="KNL61" s="313"/>
      <c r="KNM61" s="313"/>
      <c r="KNN61" s="19"/>
      <c r="KNO61" s="20"/>
      <c r="KNP61" s="20"/>
      <c r="KNQ61" s="20"/>
      <c r="KNR61" s="20"/>
      <c r="KNS61" s="20"/>
      <c r="KNT61" s="20"/>
      <c r="KNU61" s="20"/>
      <c r="KNV61" s="311"/>
      <c r="KNW61" s="312"/>
      <c r="KNX61" s="312"/>
      <c r="KNY61" s="313"/>
      <c r="KNZ61" s="312"/>
      <c r="KOA61" s="313"/>
      <c r="KOB61" s="313"/>
      <c r="KOC61" s="313"/>
      <c r="KOD61" s="19"/>
      <c r="KOE61" s="20"/>
      <c r="KOF61" s="20"/>
      <c r="KOG61" s="20"/>
      <c r="KOH61" s="20"/>
      <c r="KOI61" s="20"/>
      <c r="KOJ61" s="20"/>
      <c r="KOK61" s="20"/>
      <c r="KOL61" s="311"/>
      <c r="KOM61" s="312"/>
      <c r="KON61" s="312"/>
      <c r="KOO61" s="313"/>
      <c r="KOP61" s="312"/>
      <c r="KOQ61" s="313"/>
      <c r="KOR61" s="313"/>
      <c r="KOS61" s="313"/>
      <c r="KOT61" s="19"/>
      <c r="KOU61" s="20"/>
      <c r="KOV61" s="20"/>
      <c r="KOW61" s="20"/>
      <c r="KOX61" s="20"/>
      <c r="KOY61" s="20"/>
      <c r="KOZ61" s="20"/>
      <c r="KPA61" s="20"/>
      <c r="KPB61" s="311"/>
      <c r="KPC61" s="312"/>
      <c r="KPD61" s="312"/>
      <c r="KPE61" s="313"/>
      <c r="KPF61" s="312"/>
      <c r="KPG61" s="313"/>
      <c r="KPH61" s="313"/>
      <c r="KPI61" s="313"/>
      <c r="KPJ61" s="19"/>
      <c r="KPK61" s="20"/>
      <c r="KPL61" s="20"/>
      <c r="KPM61" s="20"/>
      <c r="KPN61" s="20"/>
      <c r="KPO61" s="20"/>
      <c r="KPP61" s="20"/>
      <c r="KPQ61" s="20"/>
      <c r="KPR61" s="311"/>
      <c r="KPS61" s="312"/>
      <c r="KPT61" s="312"/>
      <c r="KPU61" s="313"/>
      <c r="KPV61" s="312"/>
      <c r="KPW61" s="313"/>
      <c r="KPX61" s="313"/>
      <c r="KPY61" s="313"/>
      <c r="KPZ61" s="19"/>
      <c r="KQA61" s="20"/>
      <c r="KQB61" s="20"/>
      <c r="KQC61" s="20"/>
      <c r="KQD61" s="20"/>
      <c r="KQE61" s="20"/>
      <c r="KQF61" s="20"/>
      <c r="KQG61" s="20"/>
      <c r="KQH61" s="311"/>
      <c r="KQI61" s="312"/>
      <c r="KQJ61" s="312"/>
      <c r="KQK61" s="313"/>
      <c r="KQL61" s="312"/>
      <c r="KQM61" s="313"/>
      <c r="KQN61" s="313"/>
      <c r="KQO61" s="313"/>
      <c r="KQP61" s="19"/>
      <c r="KQQ61" s="20"/>
      <c r="KQR61" s="20"/>
      <c r="KQS61" s="20"/>
      <c r="KQT61" s="20"/>
      <c r="KQU61" s="20"/>
      <c r="KQV61" s="20"/>
      <c r="KQW61" s="20"/>
      <c r="KQX61" s="311"/>
      <c r="KQY61" s="312"/>
      <c r="KQZ61" s="312"/>
      <c r="KRA61" s="313"/>
      <c r="KRB61" s="312"/>
      <c r="KRC61" s="313"/>
      <c r="KRD61" s="313"/>
      <c r="KRE61" s="313"/>
      <c r="KRF61" s="19"/>
      <c r="KRG61" s="20"/>
      <c r="KRH61" s="20"/>
      <c r="KRI61" s="20"/>
      <c r="KRJ61" s="20"/>
      <c r="KRK61" s="20"/>
      <c r="KRL61" s="20"/>
      <c r="KRM61" s="20"/>
      <c r="KRN61" s="311"/>
      <c r="KRO61" s="312"/>
      <c r="KRP61" s="312"/>
      <c r="KRQ61" s="313"/>
      <c r="KRR61" s="312"/>
      <c r="KRS61" s="313"/>
      <c r="KRT61" s="313"/>
      <c r="KRU61" s="313"/>
      <c r="KRV61" s="19"/>
      <c r="KRW61" s="20"/>
      <c r="KRX61" s="20"/>
      <c r="KRY61" s="20"/>
      <c r="KRZ61" s="20"/>
      <c r="KSA61" s="20"/>
      <c r="KSB61" s="20"/>
      <c r="KSC61" s="20"/>
      <c r="KSD61" s="311"/>
      <c r="KSE61" s="312"/>
      <c r="KSF61" s="312"/>
      <c r="KSG61" s="313"/>
      <c r="KSH61" s="312"/>
      <c r="KSI61" s="313"/>
      <c r="KSJ61" s="313"/>
      <c r="KSK61" s="313"/>
      <c r="KSL61" s="19"/>
      <c r="KSM61" s="20"/>
      <c r="KSN61" s="20"/>
      <c r="KSO61" s="20"/>
      <c r="KSP61" s="20"/>
      <c r="KSQ61" s="20"/>
      <c r="KSR61" s="20"/>
      <c r="KSS61" s="20"/>
      <c r="KST61" s="311"/>
      <c r="KSU61" s="312"/>
      <c r="KSV61" s="312"/>
      <c r="KSW61" s="313"/>
      <c r="KSX61" s="312"/>
      <c r="KSY61" s="313"/>
      <c r="KSZ61" s="313"/>
      <c r="KTA61" s="313"/>
      <c r="KTB61" s="19"/>
      <c r="KTC61" s="20"/>
      <c r="KTD61" s="20"/>
      <c r="KTE61" s="20"/>
      <c r="KTF61" s="20"/>
      <c r="KTG61" s="20"/>
      <c r="KTH61" s="20"/>
      <c r="KTI61" s="20"/>
      <c r="KTJ61" s="311"/>
      <c r="KTK61" s="312"/>
      <c r="KTL61" s="312"/>
      <c r="KTM61" s="313"/>
      <c r="KTN61" s="312"/>
      <c r="KTO61" s="313"/>
      <c r="KTP61" s="313"/>
      <c r="KTQ61" s="313"/>
      <c r="KTR61" s="19"/>
      <c r="KTS61" s="20"/>
      <c r="KTT61" s="20"/>
      <c r="KTU61" s="20"/>
      <c r="KTV61" s="20"/>
      <c r="KTW61" s="20"/>
      <c r="KTX61" s="20"/>
      <c r="KTY61" s="20"/>
      <c r="KTZ61" s="311"/>
      <c r="KUA61" s="312"/>
      <c r="KUB61" s="312"/>
      <c r="KUC61" s="313"/>
      <c r="KUD61" s="312"/>
      <c r="KUE61" s="313"/>
      <c r="KUF61" s="313"/>
      <c r="KUG61" s="313"/>
      <c r="KUH61" s="19"/>
      <c r="KUI61" s="20"/>
      <c r="KUJ61" s="20"/>
      <c r="KUK61" s="20"/>
      <c r="KUL61" s="20"/>
      <c r="KUM61" s="20"/>
      <c r="KUN61" s="20"/>
      <c r="KUO61" s="20"/>
      <c r="KUP61" s="311"/>
      <c r="KUQ61" s="312"/>
      <c r="KUR61" s="312"/>
      <c r="KUS61" s="313"/>
      <c r="KUT61" s="312"/>
      <c r="KUU61" s="313"/>
      <c r="KUV61" s="313"/>
      <c r="KUW61" s="313"/>
      <c r="KUX61" s="19"/>
      <c r="KUY61" s="20"/>
      <c r="KUZ61" s="20"/>
      <c r="KVA61" s="20"/>
      <c r="KVB61" s="20"/>
      <c r="KVC61" s="20"/>
      <c r="KVD61" s="20"/>
      <c r="KVE61" s="20"/>
      <c r="KVF61" s="311"/>
      <c r="KVG61" s="312"/>
      <c r="KVH61" s="312"/>
      <c r="KVI61" s="313"/>
      <c r="KVJ61" s="312"/>
      <c r="KVK61" s="313"/>
      <c r="KVL61" s="313"/>
      <c r="KVM61" s="313"/>
      <c r="KVN61" s="19"/>
      <c r="KVO61" s="20"/>
      <c r="KVP61" s="20"/>
      <c r="KVQ61" s="20"/>
      <c r="KVR61" s="20"/>
      <c r="KVS61" s="20"/>
      <c r="KVT61" s="20"/>
      <c r="KVU61" s="20"/>
      <c r="KVV61" s="311"/>
      <c r="KVW61" s="312"/>
      <c r="KVX61" s="312"/>
      <c r="KVY61" s="313"/>
      <c r="KVZ61" s="312"/>
      <c r="KWA61" s="313"/>
      <c r="KWB61" s="313"/>
      <c r="KWC61" s="313"/>
      <c r="KWD61" s="19"/>
      <c r="KWE61" s="20"/>
      <c r="KWF61" s="20"/>
      <c r="KWG61" s="20"/>
      <c r="KWH61" s="20"/>
      <c r="KWI61" s="20"/>
      <c r="KWJ61" s="20"/>
      <c r="KWK61" s="20"/>
      <c r="KWL61" s="311"/>
      <c r="KWM61" s="312"/>
      <c r="KWN61" s="312"/>
      <c r="KWO61" s="313"/>
      <c r="KWP61" s="312"/>
      <c r="KWQ61" s="313"/>
      <c r="KWR61" s="313"/>
      <c r="KWS61" s="313"/>
      <c r="KWT61" s="19"/>
      <c r="KWU61" s="20"/>
      <c r="KWV61" s="20"/>
      <c r="KWW61" s="20"/>
      <c r="KWX61" s="20"/>
      <c r="KWY61" s="20"/>
      <c r="KWZ61" s="20"/>
      <c r="KXA61" s="20"/>
      <c r="KXB61" s="311"/>
      <c r="KXC61" s="312"/>
      <c r="KXD61" s="312"/>
      <c r="KXE61" s="313"/>
      <c r="KXF61" s="312"/>
      <c r="KXG61" s="313"/>
      <c r="KXH61" s="313"/>
      <c r="KXI61" s="313"/>
      <c r="KXJ61" s="19"/>
      <c r="KXK61" s="20"/>
      <c r="KXL61" s="20"/>
      <c r="KXM61" s="20"/>
      <c r="KXN61" s="20"/>
      <c r="KXO61" s="20"/>
      <c r="KXP61" s="20"/>
      <c r="KXQ61" s="20"/>
      <c r="KXR61" s="311"/>
      <c r="KXS61" s="312"/>
      <c r="KXT61" s="312"/>
      <c r="KXU61" s="313"/>
      <c r="KXV61" s="312"/>
      <c r="KXW61" s="313"/>
      <c r="KXX61" s="313"/>
      <c r="KXY61" s="313"/>
      <c r="KXZ61" s="19"/>
      <c r="KYA61" s="20"/>
      <c r="KYB61" s="20"/>
      <c r="KYC61" s="20"/>
      <c r="KYD61" s="20"/>
      <c r="KYE61" s="20"/>
      <c r="KYF61" s="20"/>
      <c r="KYG61" s="20"/>
      <c r="KYH61" s="311"/>
      <c r="KYI61" s="312"/>
      <c r="KYJ61" s="312"/>
      <c r="KYK61" s="313"/>
      <c r="KYL61" s="312"/>
      <c r="KYM61" s="313"/>
      <c r="KYN61" s="313"/>
      <c r="KYO61" s="313"/>
      <c r="KYP61" s="19"/>
      <c r="KYQ61" s="20"/>
      <c r="KYR61" s="20"/>
      <c r="KYS61" s="20"/>
      <c r="KYT61" s="20"/>
      <c r="KYU61" s="20"/>
      <c r="KYV61" s="20"/>
      <c r="KYW61" s="20"/>
      <c r="KYX61" s="311"/>
      <c r="KYY61" s="312"/>
      <c r="KYZ61" s="312"/>
      <c r="KZA61" s="313"/>
      <c r="KZB61" s="312"/>
      <c r="KZC61" s="313"/>
      <c r="KZD61" s="313"/>
      <c r="KZE61" s="313"/>
      <c r="KZF61" s="19"/>
      <c r="KZG61" s="20"/>
      <c r="KZH61" s="20"/>
      <c r="KZI61" s="20"/>
      <c r="KZJ61" s="20"/>
      <c r="KZK61" s="20"/>
      <c r="KZL61" s="20"/>
      <c r="KZM61" s="20"/>
      <c r="KZN61" s="311"/>
      <c r="KZO61" s="312"/>
      <c r="KZP61" s="312"/>
      <c r="KZQ61" s="313"/>
      <c r="KZR61" s="312"/>
      <c r="KZS61" s="313"/>
      <c r="KZT61" s="313"/>
      <c r="KZU61" s="313"/>
      <c r="KZV61" s="19"/>
      <c r="KZW61" s="20"/>
      <c r="KZX61" s="20"/>
      <c r="KZY61" s="20"/>
      <c r="KZZ61" s="20"/>
      <c r="LAA61" s="20"/>
      <c r="LAB61" s="20"/>
      <c r="LAC61" s="20"/>
      <c r="LAD61" s="311"/>
      <c r="LAE61" s="312"/>
      <c r="LAF61" s="312"/>
      <c r="LAG61" s="313"/>
      <c r="LAH61" s="312"/>
      <c r="LAI61" s="313"/>
      <c r="LAJ61" s="313"/>
      <c r="LAK61" s="313"/>
      <c r="LAL61" s="19"/>
      <c r="LAM61" s="20"/>
      <c r="LAN61" s="20"/>
      <c r="LAO61" s="20"/>
      <c r="LAP61" s="20"/>
      <c r="LAQ61" s="20"/>
      <c r="LAR61" s="20"/>
      <c r="LAS61" s="20"/>
      <c r="LAT61" s="311"/>
      <c r="LAU61" s="312"/>
      <c r="LAV61" s="312"/>
      <c r="LAW61" s="313"/>
      <c r="LAX61" s="312"/>
      <c r="LAY61" s="313"/>
      <c r="LAZ61" s="313"/>
      <c r="LBA61" s="313"/>
      <c r="LBB61" s="19"/>
      <c r="LBC61" s="20"/>
      <c r="LBD61" s="20"/>
      <c r="LBE61" s="20"/>
      <c r="LBF61" s="20"/>
      <c r="LBG61" s="20"/>
      <c r="LBH61" s="20"/>
      <c r="LBI61" s="20"/>
      <c r="LBJ61" s="311"/>
      <c r="LBK61" s="312"/>
      <c r="LBL61" s="312"/>
      <c r="LBM61" s="313"/>
      <c r="LBN61" s="312"/>
      <c r="LBO61" s="313"/>
      <c r="LBP61" s="313"/>
      <c r="LBQ61" s="313"/>
      <c r="LBR61" s="19"/>
      <c r="LBS61" s="20"/>
      <c r="LBT61" s="20"/>
      <c r="LBU61" s="20"/>
      <c r="LBV61" s="20"/>
      <c r="LBW61" s="20"/>
      <c r="LBX61" s="20"/>
      <c r="LBY61" s="20"/>
      <c r="LBZ61" s="311"/>
      <c r="LCA61" s="312"/>
      <c r="LCB61" s="312"/>
      <c r="LCC61" s="313"/>
      <c r="LCD61" s="312"/>
      <c r="LCE61" s="313"/>
      <c r="LCF61" s="313"/>
      <c r="LCG61" s="313"/>
      <c r="LCH61" s="19"/>
      <c r="LCI61" s="20"/>
      <c r="LCJ61" s="20"/>
      <c r="LCK61" s="20"/>
      <c r="LCL61" s="20"/>
      <c r="LCM61" s="20"/>
      <c r="LCN61" s="20"/>
      <c r="LCO61" s="20"/>
      <c r="LCP61" s="311"/>
      <c r="LCQ61" s="312"/>
      <c r="LCR61" s="312"/>
      <c r="LCS61" s="313"/>
      <c r="LCT61" s="312"/>
      <c r="LCU61" s="313"/>
      <c r="LCV61" s="313"/>
      <c r="LCW61" s="313"/>
      <c r="LCX61" s="19"/>
      <c r="LCY61" s="20"/>
      <c r="LCZ61" s="20"/>
      <c r="LDA61" s="20"/>
      <c r="LDB61" s="20"/>
      <c r="LDC61" s="20"/>
      <c r="LDD61" s="20"/>
      <c r="LDE61" s="20"/>
      <c r="LDF61" s="311"/>
      <c r="LDG61" s="312"/>
      <c r="LDH61" s="312"/>
      <c r="LDI61" s="313"/>
      <c r="LDJ61" s="312"/>
      <c r="LDK61" s="313"/>
      <c r="LDL61" s="313"/>
      <c r="LDM61" s="313"/>
      <c r="LDN61" s="19"/>
      <c r="LDO61" s="20"/>
      <c r="LDP61" s="20"/>
      <c r="LDQ61" s="20"/>
      <c r="LDR61" s="20"/>
      <c r="LDS61" s="20"/>
      <c r="LDT61" s="20"/>
      <c r="LDU61" s="20"/>
      <c r="LDV61" s="311"/>
      <c r="LDW61" s="312"/>
      <c r="LDX61" s="312"/>
      <c r="LDY61" s="313"/>
      <c r="LDZ61" s="312"/>
      <c r="LEA61" s="313"/>
      <c r="LEB61" s="313"/>
      <c r="LEC61" s="313"/>
      <c r="LED61" s="19"/>
      <c r="LEE61" s="20"/>
      <c r="LEF61" s="20"/>
      <c r="LEG61" s="20"/>
      <c r="LEH61" s="20"/>
      <c r="LEI61" s="20"/>
      <c r="LEJ61" s="20"/>
      <c r="LEK61" s="20"/>
      <c r="LEL61" s="311"/>
      <c r="LEM61" s="312"/>
      <c r="LEN61" s="312"/>
      <c r="LEO61" s="313"/>
      <c r="LEP61" s="312"/>
      <c r="LEQ61" s="313"/>
      <c r="LER61" s="313"/>
      <c r="LES61" s="313"/>
      <c r="LET61" s="19"/>
      <c r="LEU61" s="20"/>
      <c r="LEV61" s="20"/>
      <c r="LEW61" s="20"/>
      <c r="LEX61" s="20"/>
      <c r="LEY61" s="20"/>
      <c r="LEZ61" s="20"/>
      <c r="LFA61" s="20"/>
      <c r="LFB61" s="311"/>
      <c r="LFC61" s="312"/>
      <c r="LFD61" s="312"/>
      <c r="LFE61" s="313"/>
      <c r="LFF61" s="312"/>
      <c r="LFG61" s="313"/>
      <c r="LFH61" s="313"/>
      <c r="LFI61" s="313"/>
      <c r="LFJ61" s="19"/>
      <c r="LFK61" s="20"/>
      <c r="LFL61" s="20"/>
      <c r="LFM61" s="20"/>
      <c r="LFN61" s="20"/>
      <c r="LFO61" s="20"/>
      <c r="LFP61" s="20"/>
      <c r="LFQ61" s="20"/>
      <c r="LFR61" s="311"/>
      <c r="LFS61" s="312"/>
      <c r="LFT61" s="312"/>
      <c r="LFU61" s="313"/>
      <c r="LFV61" s="312"/>
      <c r="LFW61" s="313"/>
      <c r="LFX61" s="313"/>
      <c r="LFY61" s="313"/>
      <c r="LFZ61" s="19"/>
      <c r="LGA61" s="20"/>
      <c r="LGB61" s="20"/>
      <c r="LGC61" s="20"/>
      <c r="LGD61" s="20"/>
      <c r="LGE61" s="20"/>
      <c r="LGF61" s="20"/>
      <c r="LGG61" s="20"/>
      <c r="LGH61" s="311"/>
      <c r="LGI61" s="312"/>
      <c r="LGJ61" s="312"/>
      <c r="LGK61" s="313"/>
      <c r="LGL61" s="312"/>
      <c r="LGM61" s="313"/>
      <c r="LGN61" s="313"/>
      <c r="LGO61" s="313"/>
      <c r="LGP61" s="19"/>
      <c r="LGQ61" s="20"/>
      <c r="LGR61" s="20"/>
      <c r="LGS61" s="20"/>
      <c r="LGT61" s="20"/>
      <c r="LGU61" s="20"/>
      <c r="LGV61" s="20"/>
      <c r="LGW61" s="20"/>
      <c r="LGX61" s="311"/>
      <c r="LGY61" s="312"/>
      <c r="LGZ61" s="312"/>
      <c r="LHA61" s="313"/>
      <c r="LHB61" s="312"/>
      <c r="LHC61" s="313"/>
      <c r="LHD61" s="313"/>
      <c r="LHE61" s="313"/>
      <c r="LHF61" s="19"/>
      <c r="LHG61" s="20"/>
      <c r="LHH61" s="20"/>
      <c r="LHI61" s="20"/>
      <c r="LHJ61" s="20"/>
      <c r="LHK61" s="20"/>
      <c r="LHL61" s="20"/>
      <c r="LHM61" s="20"/>
      <c r="LHN61" s="311"/>
      <c r="LHO61" s="312"/>
      <c r="LHP61" s="312"/>
      <c r="LHQ61" s="313"/>
      <c r="LHR61" s="312"/>
      <c r="LHS61" s="313"/>
      <c r="LHT61" s="313"/>
      <c r="LHU61" s="313"/>
      <c r="LHV61" s="19"/>
      <c r="LHW61" s="20"/>
      <c r="LHX61" s="20"/>
      <c r="LHY61" s="20"/>
      <c r="LHZ61" s="20"/>
      <c r="LIA61" s="20"/>
      <c r="LIB61" s="20"/>
      <c r="LIC61" s="20"/>
      <c r="LID61" s="311"/>
      <c r="LIE61" s="312"/>
      <c r="LIF61" s="312"/>
      <c r="LIG61" s="313"/>
      <c r="LIH61" s="312"/>
      <c r="LII61" s="313"/>
      <c r="LIJ61" s="313"/>
      <c r="LIK61" s="313"/>
      <c r="LIL61" s="19"/>
      <c r="LIM61" s="20"/>
      <c r="LIN61" s="20"/>
      <c r="LIO61" s="20"/>
      <c r="LIP61" s="20"/>
      <c r="LIQ61" s="20"/>
      <c r="LIR61" s="20"/>
      <c r="LIS61" s="20"/>
      <c r="LIT61" s="311"/>
      <c r="LIU61" s="312"/>
      <c r="LIV61" s="312"/>
      <c r="LIW61" s="313"/>
      <c r="LIX61" s="312"/>
      <c r="LIY61" s="313"/>
      <c r="LIZ61" s="313"/>
      <c r="LJA61" s="313"/>
      <c r="LJB61" s="19"/>
      <c r="LJC61" s="20"/>
      <c r="LJD61" s="20"/>
      <c r="LJE61" s="20"/>
      <c r="LJF61" s="20"/>
      <c r="LJG61" s="20"/>
      <c r="LJH61" s="20"/>
      <c r="LJI61" s="20"/>
      <c r="LJJ61" s="311"/>
      <c r="LJK61" s="312"/>
      <c r="LJL61" s="312"/>
      <c r="LJM61" s="313"/>
      <c r="LJN61" s="312"/>
      <c r="LJO61" s="313"/>
      <c r="LJP61" s="313"/>
      <c r="LJQ61" s="313"/>
      <c r="LJR61" s="19"/>
      <c r="LJS61" s="20"/>
      <c r="LJT61" s="20"/>
      <c r="LJU61" s="20"/>
      <c r="LJV61" s="20"/>
      <c r="LJW61" s="20"/>
      <c r="LJX61" s="20"/>
      <c r="LJY61" s="20"/>
      <c r="LJZ61" s="311"/>
      <c r="LKA61" s="312"/>
      <c r="LKB61" s="312"/>
      <c r="LKC61" s="313"/>
      <c r="LKD61" s="312"/>
      <c r="LKE61" s="313"/>
      <c r="LKF61" s="313"/>
      <c r="LKG61" s="313"/>
      <c r="LKH61" s="19"/>
      <c r="LKI61" s="20"/>
      <c r="LKJ61" s="20"/>
      <c r="LKK61" s="20"/>
      <c r="LKL61" s="20"/>
      <c r="LKM61" s="20"/>
      <c r="LKN61" s="20"/>
      <c r="LKO61" s="20"/>
      <c r="LKP61" s="311"/>
      <c r="LKQ61" s="312"/>
      <c r="LKR61" s="312"/>
      <c r="LKS61" s="313"/>
      <c r="LKT61" s="312"/>
      <c r="LKU61" s="313"/>
      <c r="LKV61" s="313"/>
      <c r="LKW61" s="313"/>
      <c r="LKX61" s="19"/>
      <c r="LKY61" s="20"/>
      <c r="LKZ61" s="20"/>
      <c r="LLA61" s="20"/>
      <c r="LLB61" s="20"/>
      <c r="LLC61" s="20"/>
      <c r="LLD61" s="20"/>
      <c r="LLE61" s="20"/>
      <c r="LLF61" s="311"/>
      <c r="LLG61" s="312"/>
      <c r="LLH61" s="312"/>
      <c r="LLI61" s="313"/>
      <c r="LLJ61" s="312"/>
      <c r="LLK61" s="313"/>
      <c r="LLL61" s="313"/>
      <c r="LLM61" s="313"/>
      <c r="LLN61" s="19"/>
      <c r="LLO61" s="20"/>
      <c r="LLP61" s="20"/>
      <c r="LLQ61" s="20"/>
      <c r="LLR61" s="20"/>
      <c r="LLS61" s="20"/>
      <c r="LLT61" s="20"/>
      <c r="LLU61" s="20"/>
      <c r="LLV61" s="311"/>
      <c r="LLW61" s="312"/>
      <c r="LLX61" s="312"/>
      <c r="LLY61" s="313"/>
      <c r="LLZ61" s="312"/>
      <c r="LMA61" s="313"/>
      <c r="LMB61" s="313"/>
      <c r="LMC61" s="313"/>
      <c r="LMD61" s="19"/>
      <c r="LME61" s="20"/>
      <c r="LMF61" s="20"/>
      <c r="LMG61" s="20"/>
      <c r="LMH61" s="20"/>
      <c r="LMI61" s="20"/>
      <c r="LMJ61" s="20"/>
      <c r="LMK61" s="20"/>
      <c r="LML61" s="311"/>
      <c r="LMM61" s="312"/>
      <c r="LMN61" s="312"/>
      <c r="LMO61" s="313"/>
      <c r="LMP61" s="312"/>
      <c r="LMQ61" s="313"/>
      <c r="LMR61" s="313"/>
      <c r="LMS61" s="313"/>
      <c r="LMT61" s="19"/>
      <c r="LMU61" s="20"/>
      <c r="LMV61" s="20"/>
      <c r="LMW61" s="20"/>
      <c r="LMX61" s="20"/>
      <c r="LMY61" s="20"/>
      <c r="LMZ61" s="20"/>
      <c r="LNA61" s="20"/>
      <c r="LNB61" s="311"/>
      <c r="LNC61" s="312"/>
      <c r="LND61" s="312"/>
      <c r="LNE61" s="313"/>
      <c r="LNF61" s="312"/>
      <c r="LNG61" s="313"/>
      <c r="LNH61" s="313"/>
      <c r="LNI61" s="313"/>
      <c r="LNJ61" s="19"/>
      <c r="LNK61" s="20"/>
      <c r="LNL61" s="20"/>
      <c r="LNM61" s="20"/>
      <c r="LNN61" s="20"/>
      <c r="LNO61" s="20"/>
      <c r="LNP61" s="20"/>
      <c r="LNQ61" s="20"/>
      <c r="LNR61" s="311"/>
      <c r="LNS61" s="312"/>
      <c r="LNT61" s="312"/>
      <c r="LNU61" s="313"/>
      <c r="LNV61" s="312"/>
      <c r="LNW61" s="313"/>
      <c r="LNX61" s="313"/>
      <c r="LNY61" s="313"/>
      <c r="LNZ61" s="19"/>
      <c r="LOA61" s="20"/>
      <c r="LOB61" s="20"/>
      <c r="LOC61" s="20"/>
      <c r="LOD61" s="20"/>
      <c r="LOE61" s="20"/>
      <c r="LOF61" s="20"/>
      <c r="LOG61" s="20"/>
      <c r="LOH61" s="311"/>
      <c r="LOI61" s="312"/>
      <c r="LOJ61" s="312"/>
      <c r="LOK61" s="313"/>
      <c r="LOL61" s="312"/>
      <c r="LOM61" s="313"/>
      <c r="LON61" s="313"/>
      <c r="LOO61" s="313"/>
      <c r="LOP61" s="19"/>
      <c r="LOQ61" s="20"/>
      <c r="LOR61" s="20"/>
      <c r="LOS61" s="20"/>
      <c r="LOT61" s="20"/>
      <c r="LOU61" s="20"/>
      <c r="LOV61" s="20"/>
      <c r="LOW61" s="20"/>
      <c r="LOX61" s="311"/>
      <c r="LOY61" s="312"/>
      <c r="LOZ61" s="312"/>
      <c r="LPA61" s="313"/>
      <c r="LPB61" s="312"/>
      <c r="LPC61" s="313"/>
      <c r="LPD61" s="313"/>
      <c r="LPE61" s="313"/>
      <c r="LPF61" s="19"/>
      <c r="LPG61" s="20"/>
      <c r="LPH61" s="20"/>
      <c r="LPI61" s="20"/>
      <c r="LPJ61" s="20"/>
      <c r="LPK61" s="20"/>
      <c r="LPL61" s="20"/>
      <c r="LPM61" s="20"/>
      <c r="LPN61" s="311"/>
      <c r="LPO61" s="312"/>
      <c r="LPP61" s="312"/>
      <c r="LPQ61" s="313"/>
      <c r="LPR61" s="312"/>
      <c r="LPS61" s="313"/>
      <c r="LPT61" s="313"/>
      <c r="LPU61" s="313"/>
      <c r="LPV61" s="19"/>
      <c r="LPW61" s="20"/>
      <c r="LPX61" s="20"/>
      <c r="LPY61" s="20"/>
      <c r="LPZ61" s="20"/>
      <c r="LQA61" s="20"/>
      <c r="LQB61" s="20"/>
      <c r="LQC61" s="20"/>
      <c r="LQD61" s="311"/>
      <c r="LQE61" s="312"/>
      <c r="LQF61" s="312"/>
      <c r="LQG61" s="313"/>
      <c r="LQH61" s="312"/>
      <c r="LQI61" s="313"/>
      <c r="LQJ61" s="313"/>
      <c r="LQK61" s="313"/>
      <c r="LQL61" s="19"/>
      <c r="LQM61" s="20"/>
      <c r="LQN61" s="20"/>
      <c r="LQO61" s="20"/>
      <c r="LQP61" s="20"/>
      <c r="LQQ61" s="20"/>
      <c r="LQR61" s="20"/>
      <c r="LQS61" s="20"/>
      <c r="LQT61" s="311"/>
      <c r="LQU61" s="312"/>
      <c r="LQV61" s="312"/>
      <c r="LQW61" s="313"/>
      <c r="LQX61" s="312"/>
      <c r="LQY61" s="313"/>
      <c r="LQZ61" s="313"/>
      <c r="LRA61" s="313"/>
      <c r="LRB61" s="19"/>
      <c r="LRC61" s="20"/>
      <c r="LRD61" s="20"/>
      <c r="LRE61" s="20"/>
      <c r="LRF61" s="20"/>
      <c r="LRG61" s="20"/>
      <c r="LRH61" s="20"/>
      <c r="LRI61" s="20"/>
      <c r="LRJ61" s="311"/>
      <c r="LRK61" s="312"/>
      <c r="LRL61" s="312"/>
      <c r="LRM61" s="313"/>
      <c r="LRN61" s="312"/>
      <c r="LRO61" s="313"/>
      <c r="LRP61" s="313"/>
      <c r="LRQ61" s="313"/>
      <c r="LRR61" s="19"/>
      <c r="LRS61" s="20"/>
      <c r="LRT61" s="20"/>
      <c r="LRU61" s="20"/>
      <c r="LRV61" s="20"/>
      <c r="LRW61" s="20"/>
      <c r="LRX61" s="20"/>
      <c r="LRY61" s="20"/>
      <c r="LRZ61" s="311"/>
      <c r="LSA61" s="312"/>
      <c r="LSB61" s="312"/>
      <c r="LSC61" s="313"/>
      <c r="LSD61" s="312"/>
      <c r="LSE61" s="313"/>
      <c r="LSF61" s="313"/>
      <c r="LSG61" s="313"/>
      <c r="LSH61" s="19"/>
      <c r="LSI61" s="20"/>
      <c r="LSJ61" s="20"/>
      <c r="LSK61" s="20"/>
      <c r="LSL61" s="20"/>
      <c r="LSM61" s="20"/>
      <c r="LSN61" s="20"/>
      <c r="LSO61" s="20"/>
      <c r="LSP61" s="311"/>
      <c r="LSQ61" s="312"/>
      <c r="LSR61" s="312"/>
      <c r="LSS61" s="313"/>
      <c r="LST61" s="312"/>
      <c r="LSU61" s="313"/>
      <c r="LSV61" s="313"/>
      <c r="LSW61" s="313"/>
      <c r="LSX61" s="19"/>
      <c r="LSY61" s="20"/>
      <c r="LSZ61" s="20"/>
      <c r="LTA61" s="20"/>
      <c r="LTB61" s="20"/>
      <c r="LTC61" s="20"/>
      <c r="LTD61" s="20"/>
      <c r="LTE61" s="20"/>
      <c r="LTF61" s="311"/>
      <c r="LTG61" s="312"/>
      <c r="LTH61" s="312"/>
      <c r="LTI61" s="313"/>
      <c r="LTJ61" s="312"/>
      <c r="LTK61" s="313"/>
      <c r="LTL61" s="313"/>
      <c r="LTM61" s="313"/>
      <c r="LTN61" s="19"/>
      <c r="LTO61" s="20"/>
      <c r="LTP61" s="20"/>
      <c r="LTQ61" s="20"/>
      <c r="LTR61" s="20"/>
      <c r="LTS61" s="20"/>
      <c r="LTT61" s="20"/>
      <c r="LTU61" s="20"/>
      <c r="LTV61" s="311"/>
      <c r="LTW61" s="312"/>
      <c r="LTX61" s="312"/>
      <c r="LTY61" s="313"/>
      <c r="LTZ61" s="312"/>
      <c r="LUA61" s="313"/>
      <c r="LUB61" s="313"/>
      <c r="LUC61" s="313"/>
      <c r="LUD61" s="19"/>
      <c r="LUE61" s="20"/>
      <c r="LUF61" s="20"/>
      <c r="LUG61" s="20"/>
      <c r="LUH61" s="20"/>
      <c r="LUI61" s="20"/>
      <c r="LUJ61" s="20"/>
      <c r="LUK61" s="20"/>
      <c r="LUL61" s="311"/>
      <c r="LUM61" s="312"/>
      <c r="LUN61" s="312"/>
      <c r="LUO61" s="313"/>
      <c r="LUP61" s="312"/>
      <c r="LUQ61" s="313"/>
      <c r="LUR61" s="313"/>
      <c r="LUS61" s="313"/>
      <c r="LUT61" s="19"/>
      <c r="LUU61" s="20"/>
      <c r="LUV61" s="20"/>
      <c r="LUW61" s="20"/>
      <c r="LUX61" s="20"/>
      <c r="LUY61" s="20"/>
      <c r="LUZ61" s="20"/>
      <c r="LVA61" s="20"/>
      <c r="LVB61" s="311"/>
      <c r="LVC61" s="312"/>
      <c r="LVD61" s="312"/>
      <c r="LVE61" s="313"/>
      <c r="LVF61" s="312"/>
      <c r="LVG61" s="313"/>
      <c r="LVH61" s="313"/>
      <c r="LVI61" s="313"/>
      <c r="LVJ61" s="19"/>
      <c r="LVK61" s="20"/>
      <c r="LVL61" s="20"/>
      <c r="LVM61" s="20"/>
      <c r="LVN61" s="20"/>
      <c r="LVO61" s="20"/>
      <c r="LVP61" s="20"/>
      <c r="LVQ61" s="20"/>
      <c r="LVR61" s="311"/>
      <c r="LVS61" s="312"/>
      <c r="LVT61" s="312"/>
      <c r="LVU61" s="313"/>
      <c r="LVV61" s="312"/>
      <c r="LVW61" s="313"/>
      <c r="LVX61" s="313"/>
      <c r="LVY61" s="313"/>
      <c r="LVZ61" s="19"/>
      <c r="LWA61" s="20"/>
      <c r="LWB61" s="20"/>
      <c r="LWC61" s="20"/>
      <c r="LWD61" s="20"/>
      <c r="LWE61" s="20"/>
      <c r="LWF61" s="20"/>
      <c r="LWG61" s="20"/>
      <c r="LWH61" s="311"/>
      <c r="LWI61" s="312"/>
      <c r="LWJ61" s="312"/>
      <c r="LWK61" s="313"/>
      <c r="LWL61" s="312"/>
      <c r="LWM61" s="313"/>
      <c r="LWN61" s="313"/>
      <c r="LWO61" s="313"/>
      <c r="LWP61" s="19"/>
      <c r="LWQ61" s="20"/>
      <c r="LWR61" s="20"/>
      <c r="LWS61" s="20"/>
      <c r="LWT61" s="20"/>
      <c r="LWU61" s="20"/>
      <c r="LWV61" s="20"/>
      <c r="LWW61" s="20"/>
      <c r="LWX61" s="311"/>
      <c r="LWY61" s="312"/>
      <c r="LWZ61" s="312"/>
      <c r="LXA61" s="313"/>
      <c r="LXB61" s="312"/>
      <c r="LXC61" s="313"/>
      <c r="LXD61" s="313"/>
      <c r="LXE61" s="313"/>
      <c r="LXF61" s="19"/>
      <c r="LXG61" s="20"/>
      <c r="LXH61" s="20"/>
      <c r="LXI61" s="20"/>
      <c r="LXJ61" s="20"/>
      <c r="LXK61" s="20"/>
      <c r="LXL61" s="20"/>
      <c r="LXM61" s="20"/>
      <c r="LXN61" s="311"/>
      <c r="LXO61" s="312"/>
      <c r="LXP61" s="312"/>
      <c r="LXQ61" s="313"/>
      <c r="LXR61" s="312"/>
      <c r="LXS61" s="313"/>
      <c r="LXT61" s="313"/>
      <c r="LXU61" s="313"/>
      <c r="LXV61" s="19"/>
      <c r="LXW61" s="20"/>
      <c r="LXX61" s="20"/>
      <c r="LXY61" s="20"/>
      <c r="LXZ61" s="20"/>
      <c r="LYA61" s="20"/>
      <c r="LYB61" s="20"/>
      <c r="LYC61" s="20"/>
      <c r="LYD61" s="311"/>
      <c r="LYE61" s="312"/>
      <c r="LYF61" s="312"/>
      <c r="LYG61" s="313"/>
      <c r="LYH61" s="312"/>
      <c r="LYI61" s="313"/>
      <c r="LYJ61" s="313"/>
      <c r="LYK61" s="313"/>
      <c r="LYL61" s="19"/>
      <c r="LYM61" s="20"/>
      <c r="LYN61" s="20"/>
      <c r="LYO61" s="20"/>
      <c r="LYP61" s="20"/>
      <c r="LYQ61" s="20"/>
      <c r="LYR61" s="20"/>
      <c r="LYS61" s="20"/>
      <c r="LYT61" s="311"/>
      <c r="LYU61" s="312"/>
      <c r="LYV61" s="312"/>
      <c r="LYW61" s="313"/>
      <c r="LYX61" s="312"/>
      <c r="LYY61" s="313"/>
      <c r="LYZ61" s="313"/>
      <c r="LZA61" s="313"/>
      <c r="LZB61" s="19"/>
      <c r="LZC61" s="20"/>
      <c r="LZD61" s="20"/>
      <c r="LZE61" s="20"/>
      <c r="LZF61" s="20"/>
      <c r="LZG61" s="20"/>
      <c r="LZH61" s="20"/>
      <c r="LZI61" s="20"/>
      <c r="LZJ61" s="311"/>
      <c r="LZK61" s="312"/>
      <c r="LZL61" s="312"/>
      <c r="LZM61" s="313"/>
      <c r="LZN61" s="312"/>
      <c r="LZO61" s="313"/>
      <c r="LZP61" s="313"/>
      <c r="LZQ61" s="313"/>
      <c r="LZR61" s="19"/>
      <c r="LZS61" s="20"/>
      <c r="LZT61" s="20"/>
      <c r="LZU61" s="20"/>
      <c r="LZV61" s="20"/>
      <c r="LZW61" s="20"/>
      <c r="LZX61" s="20"/>
      <c r="LZY61" s="20"/>
      <c r="LZZ61" s="311"/>
      <c r="MAA61" s="312"/>
      <c r="MAB61" s="312"/>
      <c r="MAC61" s="313"/>
      <c r="MAD61" s="312"/>
      <c r="MAE61" s="313"/>
      <c r="MAF61" s="313"/>
      <c r="MAG61" s="313"/>
      <c r="MAH61" s="19"/>
      <c r="MAI61" s="20"/>
      <c r="MAJ61" s="20"/>
      <c r="MAK61" s="20"/>
      <c r="MAL61" s="20"/>
      <c r="MAM61" s="20"/>
      <c r="MAN61" s="20"/>
      <c r="MAO61" s="20"/>
      <c r="MAP61" s="311"/>
      <c r="MAQ61" s="312"/>
      <c r="MAR61" s="312"/>
      <c r="MAS61" s="313"/>
      <c r="MAT61" s="312"/>
      <c r="MAU61" s="313"/>
      <c r="MAV61" s="313"/>
      <c r="MAW61" s="313"/>
      <c r="MAX61" s="19"/>
      <c r="MAY61" s="20"/>
      <c r="MAZ61" s="20"/>
      <c r="MBA61" s="20"/>
      <c r="MBB61" s="20"/>
      <c r="MBC61" s="20"/>
      <c r="MBD61" s="20"/>
      <c r="MBE61" s="20"/>
      <c r="MBF61" s="311"/>
      <c r="MBG61" s="312"/>
      <c r="MBH61" s="312"/>
      <c r="MBI61" s="313"/>
      <c r="MBJ61" s="312"/>
      <c r="MBK61" s="313"/>
      <c r="MBL61" s="313"/>
      <c r="MBM61" s="313"/>
      <c r="MBN61" s="19"/>
      <c r="MBO61" s="20"/>
      <c r="MBP61" s="20"/>
      <c r="MBQ61" s="20"/>
      <c r="MBR61" s="20"/>
      <c r="MBS61" s="20"/>
      <c r="MBT61" s="20"/>
      <c r="MBU61" s="20"/>
      <c r="MBV61" s="311"/>
      <c r="MBW61" s="312"/>
      <c r="MBX61" s="312"/>
      <c r="MBY61" s="313"/>
      <c r="MBZ61" s="312"/>
      <c r="MCA61" s="313"/>
      <c r="MCB61" s="313"/>
      <c r="MCC61" s="313"/>
      <c r="MCD61" s="19"/>
      <c r="MCE61" s="20"/>
      <c r="MCF61" s="20"/>
      <c r="MCG61" s="20"/>
      <c r="MCH61" s="20"/>
      <c r="MCI61" s="20"/>
      <c r="MCJ61" s="20"/>
      <c r="MCK61" s="20"/>
      <c r="MCL61" s="311"/>
      <c r="MCM61" s="312"/>
      <c r="MCN61" s="312"/>
      <c r="MCO61" s="313"/>
      <c r="MCP61" s="312"/>
      <c r="MCQ61" s="313"/>
      <c r="MCR61" s="313"/>
      <c r="MCS61" s="313"/>
      <c r="MCT61" s="19"/>
      <c r="MCU61" s="20"/>
      <c r="MCV61" s="20"/>
      <c r="MCW61" s="20"/>
      <c r="MCX61" s="20"/>
      <c r="MCY61" s="20"/>
      <c r="MCZ61" s="20"/>
      <c r="MDA61" s="20"/>
      <c r="MDB61" s="311"/>
      <c r="MDC61" s="312"/>
      <c r="MDD61" s="312"/>
      <c r="MDE61" s="313"/>
      <c r="MDF61" s="312"/>
      <c r="MDG61" s="313"/>
      <c r="MDH61" s="313"/>
      <c r="MDI61" s="313"/>
      <c r="MDJ61" s="19"/>
      <c r="MDK61" s="20"/>
      <c r="MDL61" s="20"/>
      <c r="MDM61" s="20"/>
      <c r="MDN61" s="20"/>
      <c r="MDO61" s="20"/>
      <c r="MDP61" s="20"/>
      <c r="MDQ61" s="20"/>
      <c r="MDR61" s="311"/>
      <c r="MDS61" s="312"/>
      <c r="MDT61" s="312"/>
      <c r="MDU61" s="313"/>
      <c r="MDV61" s="312"/>
      <c r="MDW61" s="313"/>
      <c r="MDX61" s="313"/>
      <c r="MDY61" s="313"/>
      <c r="MDZ61" s="19"/>
      <c r="MEA61" s="20"/>
      <c r="MEB61" s="20"/>
      <c r="MEC61" s="20"/>
      <c r="MED61" s="20"/>
      <c r="MEE61" s="20"/>
      <c r="MEF61" s="20"/>
      <c r="MEG61" s="20"/>
      <c r="MEH61" s="311"/>
      <c r="MEI61" s="312"/>
      <c r="MEJ61" s="312"/>
      <c r="MEK61" s="313"/>
      <c r="MEL61" s="312"/>
      <c r="MEM61" s="313"/>
      <c r="MEN61" s="313"/>
      <c r="MEO61" s="313"/>
      <c r="MEP61" s="19"/>
      <c r="MEQ61" s="20"/>
      <c r="MER61" s="20"/>
      <c r="MES61" s="20"/>
      <c r="MET61" s="20"/>
      <c r="MEU61" s="20"/>
      <c r="MEV61" s="20"/>
      <c r="MEW61" s="20"/>
      <c r="MEX61" s="311"/>
      <c r="MEY61" s="312"/>
      <c r="MEZ61" s="312"/>
      <c r="MFA61" s="313"/>
      <c r="MFB61" s="312"/>
      <c r="MFC61" s="313"/>
      <c r="MFD61" s="313"/>
      <c r="MFE61" s="313"/>
      <c r="MFF61" s="19"/>
      <c r="MFG61" s="20"/>
      <c r="MFH61" s="20"/>
      <c r="MFI61" s="20"/>
      <c r="MFJ61" s="20"/>
      <c r="MFK61" s="20"/>
      <c r="MFL61" s="20"/>
      <c r="MFM61" s="20"/>
      <c r="MFN61" s="311"/>
      <c r="MFO61" s="312"/>
      <c r="MFP61" s="312"/>
      <c r="MFQ61" s="313"/>
      <c r="MFR61" s="312"/>
      <c r="MFS61" s="313"/>
      <c r="MFT61" s="313"/>
      <c r="MFU61" s="313"/>
      <c r="MFV61" s="19"/>
      <c r="MFW61" s="20"/>
      <c r="MFX61" s="20"/>
      <c r="MFY61" s="20"/>
      <c r="MFZ61" s="20"/>
      <c r="MGA61" s="20"/>
      <c r="MGB61" s="20"/>
      <c r="MGC61" s="20"/>
      <c r="MGD61" s="311"/>
      <c r="MGE61" s="312"/>
      <c r="MGF61" s="312"/>
      <c r="MGG61" s="313"/>
      <c r="MGH61" s="312"/>
      <c r="MGI61" s="313"/>
      <c r="MGJ61" s="313"/>
      <c r="MGK61" s="313"/>
      <c r="MGL61" s="19"/>
      <c r="MGM61" s="20"/>
      <c r="MGN61" s="20"/>
      <c r="MGO61" s="20"/>
      <c r="MGP61" s="20"/>
      <c r="MGQ61" s="20"/>
      <c r="MGR61" s="20"/>
      <c r="MGS61" s="20"/>
      <c r="MGT61" s="311"/>
      <c r="MGU61" s="312"/>
      <c r="MGV61" s="312"/>
      <c r="MGW61" s="313"/>
      <c r="MGX61" s="312"/>
      <c r="MGY61" s="313"/>
      <c r="MGZ61" s="313"/>
      <c r="MHA61" s="313"/>
      <c r="MHB61" s="19"/>
      <c r="MHC61" s="20"/>
      <c r="MHD61" s="20"/>
      <c r="MHE61" s="20"/>
      <c r="MHF61" s="20"/>
      <c r="MHG61" s="20"/>
      <c r="MHH61" s="20"/>
      <c r="MHI61" s="20"/>
      <c r="MHJ61" s="311"/>
      <c r="MHK61" s="312"/>
      <c r="MHL61" s="312"/>
      <c r="MHM61" s="313"/>
      <c r="MHN61" s="312"/>
      <c r="MHO61" s="313"/>
      <c r="MHP61" s="313"/>
      <c r="MHQ61" s="313"/>
      <c r="MHR61" s="19"/>
      <c r="MHS61" s="20"/>
      <c r="MHT61" s="20"/>
      <c r="MHU61" s="20"/>
      <c r="MHV61" s="20"/>
      <c r="MHW61" s="20"/>
      <c r="MHX61" s="20"/>
      <c r="MHY61" s="20"/>
      <c r="MHZ61" s="311"/>
      <c r="MIA61" s="312"/>
      <c r="MIB61" s="312"/>
      <c r="MIC61" s="313"/>
      <c r="MID61" s="312"/>
      <c r="MIE61" s="313"/>
      <c r="MIF61" s="313"/>
      <c r="MIG61" s="313"/>
      <c r="MIH61" s="19"/>
      <c r="MII61" s="20"/>
      <c r="MIJ61" s="20"/>
      <c r="MIK61" s="20"/>
      <c r="MIL61" s="20"/>
      <c r="MIM61" s="20"/>
      <c r="MIN61" s="20"/>
      <c r="MIO61" s="20"/>
      <c r="MIP61" s="311"/>
      <c r="MIQ61" s="312"/>
      <c r="MIR61" s="312"/>
      <c r="MIS61" s="313"/>
      <c r="MIT61" s="312"/>
      <c r="MIU61" s="313"/>
      <c r="MIV61" s="313"/>
      <c r="MIW61" s="313"/>
      <c r="MIX61" s="19"/>
      <c r="MIY61" s="20"/>
      <c r="MIZ61" s="20"/>
      <c r="MJA61" s="20"/>
      <c r="MJB61" s="20"/>
      <c r="MJC61" s="20"/>
      <c r="MJD61" s="20"/>
      <c r="MJE61" s="20"/>
      <c r="MJF61" s="311"/>
      <c r="MJG61" s="312"/>
      <c r="MJH61" s="312"/>
      <c r="MJI61" s="313"/>
      <c r="MJJ61" s="312"/>
      <c r="MJK61" s="313"/>
      <c r="MJL61" s="313"/>
      <c r="MJM61" s="313"/>
      <c r="MJN61" s="19"/>
      <c r="MJO61" s="20"/>
      <c r="MJP61" s="20"/>
      <c r="MJQ61" s="20"/>
      <c r="MJR61" s="20"/>
      <c r="MJS61" s="20"/>
      <c r="MJT61" s="20"/>
      <c r="MJU61" s="20"/>
      <c r="MJV61" s="311"/>
      <c r="MJW61" s="312"/>
      <c r="MJX61" s="312"/>
      <c r="MJY61" s="313"/>
      <c r="MJZ61" s="312"/>
      <c r="MKA61" s="313"/>
      <c r="MKB61" s="313"/>
      <c r="MKC61" s="313"/>
      <c r="MKD61" s="19"/>
      <c r="MKE61" s="20"/>
      <c r="MKF61" s="20"/>
      <c r="MKG61" s="20"/>
      <c r="MKH61" s="20"/>
      <c r="MKI61" s="20"/>
      <c r="MKJ61" s="20"/>
      <c r="MKK61" s="20"/>
      <c r="MKL61" s="311"/>
      <c r="MKM61" s="312"/>
      <c r="MKN61" s="312"/>
      <c r="MKO61" s="313"/>
      <c r="MKP61" s="312"/>
      <c r="MKQ61" s="313"/>
      <c r="MKR61" s="313"/>
      <c r="MKS61" s="313"/>
      <c r="MKT61" s="19"/>
      <c r="MKU61" s="20"/>
      <c r="MKV61" s="20"/>
      <c r="MKW61" s="20"/>
      <c r="MKX61" s="20"/>
      <c r="MKY61" s="20"/>
      <c r="MKZ61" s="20"/>
      <c r="MLA61" s="20"/>
      <c r="MLB61" s="311"/>
      <c r="MLC61" s="312"/>
      <c r="MLD61" s="312"/>
      <c r="MLE61" s="313"/>
      <c r="MLF61" s="312"/>
      <c r="MLG61" s="313"/>
      <c r="MLH61" s="313"/>
      <c r="MLI61" s="313"/>
      <c r="MLJ61" s="19"/>
      <c r="MLK61" s="20"/>
      <c r="MLL61" s="20"/>
      <c r="MLM61" s="20"/>
      <c r="MLN61" s="20"/>
      <c r="MLO61" s="20"/>
      <c r="MLP61" s="20"/>
      <c r="MLQ61" s="20"/>
      <c r="MLR61" s="311"/>
      <c r="MLS61" s="312"/>
      <c r="MLT61" s="312"/>
      <c r="MLU61" s="313"/>
      <c r="MLV61" s="312"/>
      <c r="MLW61" s="313"/>
      <c r="MLX61" s="313"/>
      <c r="MLY61" s="313"/>
      <c r="MLZ61" s="19"/>
      <c r="MMA61" s="20"/>
      <c r="MMB61" s="20"/>
      <c r="MMC61" s="20"/>
      <c r="MMD61" s="20"/>
      <c r="MME61" s="20"/>
      <c r="MMF61" s="20"/>
      <c r="MMG61" s="20"/>
      <c r="MMH61" s="311"/>
      <c r="MMI61" s="312"/>
      <c r="MMJ61" s="312"/>
      <c r="MMK61" s="313"/>
      <c r="MML61" s="312"/>
      <c r="MMM61" s="313"/>
      <c r="MMN61" s="313"/>
      <c r="MMO61" s="313"/>
      <c r="MMP61" s="19"/>
      <c r="MMQ61" s="20"/>
      <c r="MMR61" s="20"/>
      <c r="MMS61" s="20"/>
      <c r="MMT61" s="20"/>
      <c r="MMU61" s="20"/>
      <c r="MMV61" s="20"/>
      <c r="MMW61" s="20"/>
      <c r="MMX61" s="311"/>
      <c r="MMY61" s="312"/>
      <c r="MMZ61" s="312"/>
      <c r="MNA61" s="313"/>
      <c r="MNB61" s="312"/>
      <c r="MNC61" s="313"/>
      <c r="MND61" s="313"/>
      <c r="MNE61" s="313"/>
      <c r="MNF61" s="19"/>
      <c r="MNG61" s="20"/>
      <c r="MNH61" s="20"/>
      <c r="MNI61" s="20"/>
      <c r="MNJ61" s="20"/>
      <c r="MNK61" s="20"/>
      <c r="MNL61" s="20"/>
      <c r="MNM61" s="20"/>
      <c r="MNN61" s="311"/>
      <c r="MNO61" s="312"/>
      <c r="MNP61" s="312"/>
      <c r="MNQ61" s="313"/>
      <c r="MNR61" s="312"/>
      <c r="MNS61" s="313"/>
      <c r="MNT61" s="313"/>
      <c r="MNU61" s="313"/>
      <c r="MNV61" s="19"/>
      <c r="MNW61" s="20"/>
      <c r="MNX61" s="20"/>
      <c r="MNY61" s="20"/>
      <c r="MNZ61" s="20"/>
      <c r="MOA61" s="20"/>
      <c r="MOB61" s="20"/>
      <c r="MOC61" s="20"/>
      <c r="MOD61" s="311"/>
      <c r="MOE61" s="312"/>
      <c r="MOF61" s="312"/>
      <c r="MOG61" s="313"/>
      <c r="MOH61" s="312"/>
      <c r="MOI61" s="313"/>
      <c r="MOJ61" s="313"/>
      <c r="MOK61" s="313"/>
      <c r="MOL61" s="19"/>
      <c r="MOM61" s="20"/>
      <c r="MON61" s="20"/>
      <c r="MOO61" s="20"/>
      <c r="MOP61" s="20"/>
      <c r="MOQ61" s="20"/>
      <c r="MOR61" s="20"/>
      <c r="MOS61" s="20"/>
      <c r="MOT61" s="311"/>
      <c r="MOU61" s="312"/>
      <c r="MOV61" s="312"/>
      <c r="MOW61" s="313"/>
      <c r="MOX61" s="312"/>
      <c r="MOY61" s="313"/>
      <c r="MOZ61" s="313"/>
      <c r="MPA61" s="313"/>
      <c r="MPB61" s="19"/>
      <c r="MPC61" s="20"/>
      <c r="MPD61" s="20"/>
      <c r="MPE61" s="20"/>
      <c r="MPF61" s="20"/>
      <c r="MPG61" s="20"/>
      <c r="MPH61" s="20"/>
      <c r="MPI61" s="20"/>
      <c r="MPJ61" s="311"/>
      <c r="MPK61" s="312"/>
      <c r="MPL61" s="312"/>
      <c r="MPM61" s="313"/>
      <c r="MPN61" s="312"/>
      <c r="MPO61" s="313"/>
      <c r="MPP61" s="313"/>
      <c r="MPQ61" s="313"/>
      <c r="MPR61" s="19"/>
      <c r="MPS61" s="20"/>
      <c r="MPT61" s="20"/>
      <c r="MPU61" s="20"/>
      <c r="MPV61" s="20"/>
      <c r="MPW61" s="20"/>
      <c r="MPX61" s="20"/>
      <c r="MPY61" s="20"/>
      <c r="MPZ61" s="311"/>
      <c r="MQA61" s="312"/>
      <c r="MQB61" s="312"/>
      <c r="MQC61" s="313"/>
      <c r="MQD61" s="312"/>
      <c r="MQE61" s="313"/>
      <c r="MQF61" s="313"/>
      <c r="MQG61" s="313"/>
      <c r="MQH61" s="19"/>
      <c r="MQI61" s="20"/>
      <c r="MQJ61" s="20"/>
      <c r="MQK61" s="20"/>
      <c r="MQL61" s="20"/>
      <c r="MQM61" s="20"/>
      <c r="MQN61" s="20"/>
      <c r="MQO61" s="20"/>
      <c r="MQP61" s="311"/>
      <c r="MQQ61" s="312"/>
      <c r="MQR61" s="312"/>
      <c r="MQS61" s="313"/>
      <c r="MQT61" s="312"/>
      <c r="MQU61" s="313"/>
      <c r="MQV61" s="313"/>
      <c r="MQW61" s="313"/>
      <c r="MQX61" s="19"/>
      <c r="MQY61" s="20"/>
      <c r="MQZ61" s="20"/>
      <c r="MRA61" s="20"/>
      <c r="MRB61" s="20"/>
      <c r="MRC61" s="20"/>
      <c r="MRD61" s="20"/>
      <c r="MRE61" s="20"/>
      <c r="MRF61" s="311"/>
      <c r="MRG61" s="312"/>
      <c r="MRH61" s="312"/>
      <c r="MRI61" s="313"/>
      <c r="MRJ61" s="312"/>
      <c r="MRK61" s="313"/>
      <c r="MRL61" s="313"/>
      <c r="MRM61" s="313"/>
      <c r="MRN61" s="19"/>
      <c r="MRO61" s="20"/>
      <c r="MRP61" s="20"/>
      <c r="MRQ61" s="20"/>
      <c r="MRR61" s="20"/>
      <c r="MRS61" s="20"/>
      <c r="MRT61" s="20"/>
      <c r="MRU61" s="20"/>
      <c r="MRV61" s="311"/>
      <c r="MRW61" s="312"/>
      <c r="MRX61" s="312"/>
      <c r="MRY61" s="313"/>
      <c r="MRZ61" s="312"/>
      <c r="MSA61" s="313"/>
      <c r="MSB61" s="313"/>
      <c r="MSC61" s="313"/>
      <c r="MSD61" s="19"/>
      <c r="MSE61" s="20"/>
      <c r="MSF61" s="20"/>
      <c r="MSG61" s="20"/>
      <c r="MSH61" s="20"/>
      <c r="MSI61" s="20"/>
      <c r="MSJ61" s="20"/>
      <c r="MSK61" s="20"/>
      <c r="MSL61" s="311"/>
      <c r="MSM61" s="312"/>
      <c r="MSN61" s="312"/>
      <c r="MSO61" s="313"/>
      <c r="MSP61" s="312"/>
      <c r="MSQ61" s="313"/>
      <c r="MSR61" s="313"/>
      <c r="MSS61" s="313"/>
      <c r="MST61" s="19"/>
      <c r="MSU61" s="20"/>
      <c r="MSV61" s="20"/>
      <c r="MSW61" s="20"/>
      <c r="MSX61" s="20"/>
      <c r="MSY61" s="20"/>
      <c r="MSZ61" s="20"/>
      <c r="MTA61" s="20"/>
      <c r="MTB61" s="311"/>
      <c r="MTC61" s="312"/>
      <c r="MTD61" s="312"/>
      <c r="MTE61" s="313"/>
      <c r="MTF61" s="312"/>
      <c r="MTG61" s="313"/>
      <c r="MTH61" s="313"/>
      <c r="MTI61" s="313"/>
      <c r="MTJ61" s="19"/>
      <c r="MTK61" s="20"/>
      <c r="MTL61" s="20"/>
      <c r="MTM61" s="20"/>
      <c r="MTN61" s="20"/>
      <c r="MTO61" s="20"/>
      <c r="MTP61" s="20"/>
      <c r="MTQ61" s="20"/>
      <c r="MTR61" s="311"/>
      <c r="MTS61" s="312"/>
      <c r="MTT61" s="312"/>
      <c r="MTU61" s="313"/>
      <c r="MTV61" s="312"/>
      <c r="MTW61" s="313"/>
      <c r="MTX61" s="313"/>
      <c r="MTY61" s="313"/>
      <c r="MTZ61" s="19"/>
      <c r="MUA61" s="20"/>
      <c r="MUB61" s="20"/>
      <c r="MUC61" s="20"/>
      <c r="MUD61" s="20"/>
      <c r="MUE61" s="20"/>
      <c r="MUF61" s="20"/>
      <c r="MUG61" s="20"/>
      <c r="MUH61" s="311"/>
      <c r="MUI61" s="312"/>
      <c r="MUJ61" s="312"/>
      <c r="MUK61" s="313"/>
      <c r="MUL61" s="312"/>
      <c r="MUM61" s="313"/>
      <c r="MUN61" s="313"/>
      <c r="MUO61" s="313"/>
      <c r="MUP61" s="19"/>
      <c r="MUQ61" s="20"/>
      <c r="MUR61" s="20"/>
      <c r="MUS61" s="20"/>
      <c r="MUT61" s="20"/>
      <c r="MUU61" s="20"/>
      <c r="MUV61" s="20"/>
      <c r="MUW61" s="20"/>
      <c r="MUX61" s="311"/>
      <c r="MUY61" s="312"/>
      <c r="MUZ61" s="312"/>
      <c r="MVA61" s="313"/>
      <c r="MVB61" s="312"/>
      <c r="MVC61" s="313"/>
      <c r="MVD61" s="313"/>
      <c r="MVE61" s="313"/>
      <c r="MVF61" s="19"/>
      <c r="MVG61" s="20"/>
      <c r="MVH61" s="20"/>
      <c r="MVI61" s="20"/>
      <c r="MVJ61" s="20"/>
      <c r="MVK61" s="20"/>
      <c r="MVL61" s="20"/>
      <c r="MVM61" s="20"/>
      <c r="MVN61" s="311"/>
      <c r="MVO61" s="312"/>
      <c r="MVP61" s="312"/>
      <c r="MVQ61" s="313"/>
      <c r="MVR61" s="312"/>
      <c r="MVS61" s="313"/>
      <c r="MVT61" s="313"/>
      <c r="MVU61" s="313"/>
      <c r="MVV61" s="19"/>
      <c r="MVW61" s="20"/>
      <c r="MVX61" s="20"/>
      <c r="MVY61" s="20"/>
      <c r="MVZ61" s="20"/>
      <c r="MWA61" s="20"/>
      <c r="MWB61" s="20"/>
      <c r="MWC61" s="20"/>
      <c r="MWD61" s="311"/>
      <c r="MWE61" s="312"/>
      <c r="MWF61" s="312"/>
      <c r="MWG61" s="313"/>
      <c r="MWH61" s="312"/>
      <c r="MWI61" s="313"/>
      <c r="MWJ61" s="313"/>
      <c r="MWK61" s="313"/>
      <c r="MWL61" s="19"/>
      <c r="MWM61" s="20"/>
      <c r="MWN61" s="20"/>
      <c r="MWO61" s="20"/>
      <c r="MWP61" s="20"/>
      <c r="MWQ61" s="20"/>
      <c r="MWR61" s="20"/>
      <c r="MWS61" s="20"/>
      <c r="MWT61" s="311"/>
      <c r="MWU61" s="312"/>
      <c r="MWV61" s="312"/>
      <c r="MWW61" s="313"/>
      <c r="MWX61" s="312"/>
      <c r="MWY61" s="313"/>
      <c r="MWZ61" s="313"/>
      <c r="MXA61" s="313"/>
      <c r="MXB61" s="19"/>
      <c r="MXC61" s="20"/>
      <c r="MXD61" s="20"/>
      <c r="MXE61" s="20"/>
      <c r="MXF61" s="20"/>
      <c r="MXG61" s="20"/>
      <c r="MXH61" s="20"/>
      <c r="MXI61" s="20"/>
      <c r="MXJ61" s="311"/>
      <c r="MXK61" s="312"/>
      <c r="MXL61" s="312"/>
      <c r="MXM61" s="313"/>
      <c r="MXN61" s="312"/>
      <c r="MXO61" s="313"/>
      <c r="MXP61" s="313"/>
      <c r="MXQ61" s="313"/>
      <c r="MXR61" s="19"/>
      <c r="MXS61" s="20"/>
      <c r="MXT61" s="20"/>
      <c r="MXU61" s="20"/>
      <c r="MXV61" s="20"/>
      <c r="MXW61" s="20"/>
      <c r="MXX61" s="20"/>
      <c r="MXY61" s="20"/>
      <c r="MXZ61" s="311"/>
      <c r="MYA61" s="312"/>
      <c r="MYB61" s="312"/>
      <c r="MYC61" s="313"/>
      <c r="MYD61" s="312"/>
      <c r="MYE61" s="313"/>
      <c r="MYF61" s="313"/>
      <c r="MYG61" s="313"/>
      <c r="MYH61" s="19"/>
      <c r="MYI61" s="20"/>
      <c r="MYJ61" s="20"/>
      <c r="MYK61" s="20"/>
      <c r="MYL61" s="20"/>
      <c r="MYM61" s="20"/>
      <c r="MYN61" s="20"/>
      <c r="MYO61" s="20"/>
      <c r="MYP61" s="311"/>
      <c r="MYQ61" s="312"/>
      <c r="MYR61" s="312"/>
      <c r="MYS61" s="313"/>
      <c r="MYT61" s="312"/>
      <c r="MYU61" s="313"/>
      <c r="MYV61" s="313"/>
      <c r="MYW61" s="313"/>
      <c r="MYX61" s="19"/>
      <c r="MYY61" s="20"/>
      <c r="MYZ61" s="20"/>
      <c r="MZA61" s="20"/>
      <c r="MZB61" s="20"/>
      <c r="MZC61" s="20"/>
      <c r="MZD61" s="20"/>
      <c r="MZE61" s="20"/>
      <c r="MZF61" s="311"/>
      <c r="MZG61" s="312"/>
      <c r="MZH61" s="312"/>
      <c r="MZI61" s="313"/>
      <c r="MZJ61" s="312"/>
      <c r="MZK61" s="313"/>
      <c r="MZL61" s="313"/>
      <c r="MZM61" s="313"/>
      <c r="MZN61" s="19"/>
      <c r="MZO61" s="20"/>
      <c r="MZP61" s="20"/>
      <c r="MZQ61" s="20"/>
      <c r="MZR61" s="20"/>
      <c r="MZS61" s="20"/>
      <c r="MZT61" s="20"/>
      <c r="MZU61" s="20"/>
      <c r="MZV61" s="311"/>
      <c r="MZW61" s="312"/>
      <c r="MZX61" s="312"/>
      <c r="MZY61" s="313"/>
      <c r="MZZ61" s="312"/>
      <c r="NAA61" s="313"/>
      <c r="NAB61" s="313"/>
      <c r="NAC61" s="313"/>
      <c r="NAD61" s="19"/>
      <c r="NAE61" s="20"/>
      <c r="NAF61" s="20"/>
      <c r="NAG61" s="20"/>
      <c r="NAH61" s="20"/>
      <c r="NAI61" s="20"/>
      <c r="NAJ61" s="20"/>
      <c r="NAK61" s="20"/>
      <c r="NAL61" s="311"/>
      <c r="NAM61" s="312"/>
      <c r="NAN61" s="312"/>
      <c r="NAO61" s="313"/>
      <c r="NAP61" s="312"/>
      <c r="NAQ61" s="313"/>
      <c r="NAR61" s="313"/>
      <c r="NAS61" s="313"/>
      <c r="NAT61" s="19"/>
      <c r="NAU61" s="20"/>
      <c r="NAV61" s="20"/>
      <c r="NAW61" s="20"/>
      <c r="NAX61" s="20"/>
      <c r="NAY61" s="20"/>
      <c r="NAZ61" s="20"/>
      <c r="NBA61" s="20"/>
      <c r="NBB61" s="311"/>
      <c r="NBC61" s="312"/>
      <c r="NBD61" s="312"/>
      <c r="NBE61" s="313"/>
      <c r="NBF61" s="312"/>
      <c r="NBG61" s="313"/>
      <c r="NBH61" s="313"/>
      <c r="NBI61" s="313"/>
      <c r="NBJ61" s="19"/>
      <c r="NBK61" s="20"/>
      <c r="NBL61" s="20"/>
      <c r="NBM61" s="20"/>
      <c r="NBN61" s="20"/>
      <c r="NBO61" s="20"/>
      <c r="NBP61" s="20"/>
      <c r="NBQ61" s="20"/>
      <c r="NBR61" s="311"/>
      <c r="NBS61" s="312"/>
      <c r="NBT61" s="312"/>
      <c r="NBU61" s="313"/>
      <c r="NBV61" s="312"/>
      <c r="NBW61" s="313"/>
      <c r="NBX61" s="313"/>
      <c r="NBY61" s="313"/>
      <c r="NBZ61" s="19"/>
      <c r="NCA61" s="20"/>
      <c r="NCB61" s="20"/>
      <c r="NCC61" s="20"/>
      <c r="NCD61" s="20"/>
      <c r="NCE61" s="20"/>
      <c r="NCF61" s="20"/>
      <c r="NCG61" s="20"/>
      <c r="NCH61" s="311"/>
      <c r="NCI61" s="312"/>
      <c r="NCJ61" s="312"/>
      <c r="NCK61" s="313"/>
      <c r="NCL61" s="312"/>
      <c r="NCM61" s="313"/>
      <c r="NCN61" s="313"/>
      <c r="NCO61" s="313"/>
      <c r="NCP61" s="19"/>
      <c r="NCQ61" s="20"/>
      <c r="NCR61" s="20"/>
      <c r="NCS61" s="20"/>
      <c r="NCT61" s="20"/>
      <c r="NCU61" s="20"/>
      <c r="NCV61" s="20"/>
      <c r="NCW61" s="20"/>
      <c r="NCX61" s="311"/>
      <c r="NCY61" s="312"/>
      <c r="NCZ61" s="312"/>
      <c r="NDA61" s="313"/>
      <c r="NDB61" s="312"/>
      <c r="NDC61" s="313"/>
      <c r="NDD61" s="313"/>
      <c r="NDE61" s="313"/>
      <c r="NDF61" s="19"/>
      <c r="NDG61" s="20"/>
      <c r="NDH61" s="20"/>
      <c r="NDI61" s="20"/>
      <c r="NDJ61" s="20"/>
      <c r="NDK61" s="20"/>
      <c r="NDL61" s="20"/>
      <c r="NDM61" s="20"/>
      <c r="NDN61" s="311"/>
      <c r="NDO61" s="312"/>
      <c r="NDP61" s="312"/>
      <c r="NDQ61" s="313"/>
      <c r="NDR61" s="312"/>
      <c r="NDS61" s="313"/>
      <c r="NDT61" s="313"/>
      <c r="NDU61" s="313"/>
      <c r="NDV61" s="19"/>
      <c r="NDW61" s="20"/>
      <c r="NDX61" s="20"/>
      <c r="NDY61" s="20"/>
      <c r="NDZ61" s="20"/>
      <c r="NEA61" s="20"/>
      <c r="NEB61" s="20"/>
      <c r="NEC61" s="20"/>
      <c r="NED61" s="311"/>
      <c r="NEE61" s="312"/>
      <c r="NEF61" s="312"/>
      <c r="NEG61" s="313"/>
      <c r="NEH61" s="312"/>
      <c r="NEI61" s="313"/>
      <c r="NEJ61" s="313"/>
      <c r="NEK61" s="313"/>
      <c r="NEL61" s="19"/>
      <c r="NEM61" s="20"/>
      <c r="NEN61" s="20"/>
      <c r="NEO61" s="20"/>
      <c r="NEP61" s="20"/>
      <c r="NEQ61" s="20"/>
      <c r="NER61" s="20"/>
      <c r="NES61" s="20"/>
      <c r="NET61" s="311"/>
      <c r="NEU61" s="312"/>
      <c r="NEV61" s="312"/>
      <c r="NEW61" s="313"/>
      <c r="NEX61" s="312"/>
      <c r="NEY61" s="313"/>
      <c r="NEZ61" s="313"/>
      <c r="NFA61" s="313"/>
      <c r="NFB61" s="19"/>
      <c r="NFC61" s="20"/>
      <c r="NFD61" s="20"/>
      <c r="NFE61" s="20"/>
      <c r="NFF61" s="20"/>
      <c r="NFG61" s="20"/>
      <c r="NFH61" s="20"/>
      <c r="NFI61" s="20"/>
      <c r="NFJ61" s="311"/>
      <c r="NFK61" s="312"/>
      <c r="NFL61" s="312"/>
      <c r="NFM61" s="313"/>
      <c r="NFN61" s="312"/>
      <c r="NFO61" s="313"/>
      <c r="NFP61" s="313"/>
      <c r="NFQ61" s="313"/>
      <c r="NFR61" s="19"/>
      <c r="NFS61" s="20"/>
      <c r="NFT61" s="20"/>
      <c r="NFU61" s="20"/>
      <c r="NFV61" s="20"/>
      <c r="NFW61" s="20"/>
      <c r="NFX61" s="20"/>
      <c r="NFY61" s="20"/>
      <c r="NFZ61" s="311"/>
      <c r="NGA61" s="312"/>
      <c r="NGB61" s="312"/>
      <c r="NGC61" s="313"/>
      <c r="NGD61" s="312"/>
      <c r="NGE61" s="313"/>
      <c r="NGF61" s="313"/>
      <c r="NGG61" s="313"/>
      <c r="NGH61" s="19"/>
      <c r="NGI61" s="20"/>
      <c r="NGJ61" s="20"/>
      <c r="NGK61" s="20"/>
      <c r="NGL61" s="20"/>
      <c r="NGM61" s="20"/>
      <c r="NGN61" s="20"/>
      <c r="NGO61" s="20"/>
      <c r="NGP61" s="311"/>
      <c r="NGQ61" s="312"/>
      <c r="NGR61" s="312"/>
      <c r="NGS61" s="313"/>
      <c r="NGT61" s="312"/>
      <c r="NGU61" s="313"/>
      <c r="NGV61" s="313"/>
      <c r="NGW61" s="313"/>
      <c r="NGX61" s="19"/>
      <c r="NGY61" s="20"/>
      <c r="NGZ61" s="20"/>
      <c r="NHA61" s="20"/>
      <c r="NHB61" s="20"/>
      <c r="NHC61" s="20"/>
      <c r="NHD61" s="20"/>
      <c r="NHE61" s="20"/>
      <c r="NHF61" s="311"/>
      <c r="NHG61" s="312"/>
      <c r="NHH61" s="312"/>
      <c r="NHI61" s="313"/>
      <c r="NHJ61" s="312"/>
      <c r="NHK61" s="313"/>
      <c r="NHL61" s="313"/>
      <c r="NHM61" s="313"/>
      <c r="NHN61" s="19"/>
      <c r="NHO61" s="20"/>
      <c r="NHP61" s="20"/>
      <c r="NHQ61" s="20"/>
      <c r="NHR61" s="20"/>
      <c r="NHS61" s="20"/>
      <c r="NHT61" s="20"/>
      <c r="NHU61" s="20"/>
      <c r="NHV61" s="311"/>
      <c r="NHW61" s="312"/>
      <c r="NHX61" s="312"/>
      <c r="NHY61" s="313"/>
      <c r="NHZ61" s="312"/>
      <c r="NIA61" s="313"/>
      <c r="NIB61" s="313"/>
      <c r="NIC61" s="313"/>
      <c r="NID61" s="19"/>
      <c r="NIE61" s="20"/>
      <c r="NIF61" s="20"/>
      <c r="NIG61" s="20"/>
      <c r="NIH61" s="20"/>
      <c r="NII61" s="20"/>
      <c r="NIJ61" s="20"/>
      <c r="NIK61" s="20"/>
      <c r="NIL61" s="311"/>
      <c r="NIM61" s="312"/>
      <c r="NIN61" s="312"/>
      <c r="NIO61" s="313"/>
      <c r="NIP61" s="312"/>
      <c r="NIQ61" s="313"/>
      <c r="NIR61" s="313"/>
      <c r="NIS61" s="313"/>
      <c r="NIT61" s="19"/>
      <c r="NIU61" s="20"/>
      <c r="NIV61" s="20"/>
      <c r="NIW61" s="20"/>
      <c r="NIX61" s="20"/>
      <c r="NIY61" s="20"/>
      <c r="NIZ61" s="20"/>
      <c r="NJA61" s="20"/>
      <c r="NJB61" s="311"/>
      <c r="NJC61" s="312"/>
      <c r="NJD61" s="312"/>
      <c r="NJE61" s="313"/>
      <c r="NJF61" s="312"/>
      <c r="NJG61" s="313"/>
      <c r="NJH61" s="313"/>
      <c r="NJI61" s="313"/>
      <c r="NJJ61" s="19"/>
      <c r="NJK61" s="20"/>
      <c r="NJL61" s="20"/>
      <c r="NJM61" s="20"/>
      <c r="NJN61" s="20"/>
      <c r="NJO61" s="20"/>
      <c r="NJP61" s="20"/>
      <c r="NJQ61" s="20"/>
      <c r="NJR61" s="311"/>
      <c r="NJS61" s="312"/>
      <c r="NJT61" s="312"/>
      <c r="NJU61" s="313"/>
      <c r="NJV61" s="312"/>
      <c r="NJW61" s="313"/>
      <c r="NJX61" s="313"/>
      <c r="NJY61" s="313"/>
      <c r="NJZ61" s="19"/>
      <c r="NKA61" s="20"/>
      <c r="NKB61" s="20"/>
      <c r="NKC61" s="20"/>
      <c r="NKD61" s="20"/>
      <c r="NKE61" s="20"/>
      <c r="NKF61" s="20"/>
      <c r="NKG61" s="20"/>
      <c r="NKH61" s="311"/>
      <c r="NKI61" s="312"/>
      <c r="NKJ61" s="312"/>
      <c r="NKK61" s="313"/>
      <c r="NKL61" s="312"/>
      <c r="NKM61" s="313"/>
      <c r="NKN61" s="313"/>
      <c r="NKO61" s="313"/>
      <c r="NKP61" s="19"/>
      <c r="NKQ61" s="20"/>
      <c r="NKR61" s="20"/>
      <c r="NKS61" s="20"/>
      <c r="NKT61" s="20"/>
      <c r="NKU61" s="20"/>
      <c r="NKV61" s="20"/>
      <c r="NKW61" s="20"/>
      <c r="NKX61" s="311"/>
      <c r="NKY61" s="312"/>
      <c r="NKZ61" s="312"/>
      <c r="NLA61" s="313"/>
      <c r="NLB61" s="312"/>
      <c r="NLC61" s="313"/>
      <c r="NLD61" s="313"/>
      <c r="NLE61" s="313"/>
      <c r="NLF61" s="19"/>
      <c r="NLG61" s="20"/>
      <c r="NLH61" s="20"/>
      <c r="NLI61" s="20"/>
      <c r="NLJ61" s="20"/>
      <c r="NLK61" s="20"/>
      <c r="NLL61" s="20"/>
      <c r="NLM61" s="20"/>
      <c r="NLN61" s="311"/>
      <c r="NLO61" s="312"/>
      <c r="NLP61" s="312"/>
      <c r="NLQ61" s="313"/>
      <c r="NLR61" s="312"/>
      <c r="NLS61" s="313"/>
      <c r="NLT61" s="313"/>
      <c r="NLU61" s="313"/>
      <c r="NLV61" s="19"/>
      <c r="NLW61" s="20"/>
      <c r="NLX61" s="20"/>
      <c r="NLY61" s="20"/>
      <c r="NLZ61" s="20"/>
      <c r="NMA61" s="20"/>
      <c r="NMB61" s="20"/>
      <c r="NMC61" s="20"/>
      <c r="NMD61" s="311"/>
      <c r="NME61" s="312"/>
      <c r="NMF61" s="312"/>
      <c r="NMG61" s="313"/>
      <c r="NMH61" s="312"/>
      <c r="NMI61" s="313"/>
      <c r="NMJ61" s="313"/>
      <c r="NMK61" s="313"/>
      <c r="NML61" s="19"/>
      <c r="NMM61" s="20"/>
      <c r="NMN61" s="20"/>
      <c r="NMO61" s="20"/>
      <c r="NMP61" s="20"/>
      <c r="NMQ61" s="20"/>
      <c r="NMR61" s="20"/>
      <c r="NMS61" s="20"/>
      <c r="NMT61" s="311"/>
      <c r="NMU61" s="312"/>
      <c r="NMV61" s="312"/>
      <c r="NMW61" s="313"/>
      <c r="NMX61" s="312"/>
      <c r="NMY61" s="313"/>
      <c r="NMZ61" s="313"/>
      <c r="NNA61" s="313"/>
      <c r="NNB61" s="19"/>
      <c r="NNC61" s="20"/>
      <c r="NND61" s="20"/>
      <c r="NNE61" s="20"/>
      <c r="NNF61" s="20"/>
      <c r="NNG61" s="20"/>
      <c r="NNH61" s="20"/>
      <c r="NNI61" s="20"/>
      <c r="NNJ61" s="311"/>
      <c r="NNK61" s="312"/>
      <c r="NNL61" s="312"/>
      <c r="NNM61" s="313"/>
      <c r="NNN61" s="312"/>
      <c r="NNO61" s="313"/>
      <c r="NNP61" s="313"/>
      <c r="NNQ61" s="313"/>
      <c r="NNR61" s="19"/>
      <c r="NNS61" s="20"/>
      <c r="NNT61" s="20"/>
      <c r="NNU61" s="20"/>
      <c r="NNV61" s="20"/>
      <c r="NNW61" s="20"/>
      <c r="NNX61" s="20"/>
      <c r="NNY61" s="20"/>
      <c r="NNZ61" s="311"/>
      <c r="NOA61" s="312"/>
      <c r="NOB61" s="312"/>
      <c r="NOC61" s="313"/>
      <c r="NOD61" s="312"/>
      <c r="NOE61" s="313"/>
      <c r="NOF61" s="313"/>
      <c r="NOG61" s="313"/>
      <c r="NOH61" s="19"/>
      <c r="NOI61" s="20"/>
      <c r="NOJ61" s="20"/>
      <c r="NOK61" s="20"/>
      <c r="NOL61" s="20"/>
      <c r="NOM61" s="20"/>
      <c r="NON61" s="20"/>
      <c r="NOO61" s="20"/>
      <c r="NOP61" s="311"/>
      <c r="NOQ61" s="312"/>
      <c r="NOR61" s="312"/>
      <c r="NOS61" s="313"/>
      <c r="NOT61" s="312"/>
      <c r="NOU61" s="313"/>
      <c r="NOV61" s="313"/>
      <c r="NOW61" s="313"/>
      <c r="NOX61" s="19"/>
      <c r="NOY61" s="20"/>
      <c r="NOZ61" s="20"/>
      <c r="NPA61" s="20"/>
      <c r="NPB61" s="20"/>
      <c r="NPC61" s="20"/>
      <c r="NPD61" s="20"/>
      <c r="NPE61" s="20"/>
      <c r="NPF61" s="311"/>
      <c r="NPG61" s="312"/>
      <c r="NPH61" s="312"/>
      <c r="NPI61" s="313"/>
      <c r="NPJ61" s="312"/>
      <c r="NPK61" s="313"/>
      <c r="NPL61" s="313"/>
      <c r="NPM61" s="313"/>
      <c r="NPN61" s="19"/>
      <c r="NPO61" s="20"/>
      <c r="NPP61" s="20"/>
      <c r="NPQ61" s="20"/>
      <c r="NPR61" s="20"/>
      <c r="NPS61" s="20"/>
      <c r="NPT61" s="20"/>
      <c r="NPU61" s="20"/>
      <c r="NPV61" s="311"/>
      <c r="NPW61" s="312"/>
      <c r="NPX61" s="312"/>
      <c r="NPY61" s="313"/>
      <c r="NPZ61" s="312"/>
      <c r="NQA61" s="313"/>
      <c r="NQB61" s="313"/>
      <c r="NQC61" s="313"/>
      <c r="NQD61" s="19"/>
      <c r="NQE61" s="20"/>
      <c r="NQF61" s="20"/>
      <c r="NQG61" s="20"/>
      <c r="NQH61" s="20"/>
      <c r="NQI61" s="20"/>
      <c r="NQJ61" s="20"/>
      <c r="NQK61" s="20"/>
      <c r="NQL61" s="311"/>
      <c r="NQM61" s="312"/>
      <c r="NQN61" s="312"/>
      <c r="NQO61" s="313"/>
      <c r="NQP61" s="312"/>
      <c r="NQQ61" s="313"/>
      <c r="NQR61" s="313"/>
      <c r="NQS61" s="313"/>
      <c r="NQT61" s="19"/>
      <c r="NQU61" s="20"/>
      <c r="NQV61" s="20"/>
      <c r="NQW61" s="20"/>
      <c r="NQX61" s="20"/>
      <c r="NQY61" s="20"/>
      <c r="NQZ61" s="20"/>
      <c r="NRA61" s="20"/>
      <c r="NRB61" s="311"/>
      <c r="NRC61" s="312"/>
      <c r="NRD61" s="312"/>
      <c r="NRE61" s="313"/>
      <c r="NRF61" s="312"/>
      <c r="NRG61" s="313"/>
      <c r="NRH61" s="313"/>
      <c r="NRI61" s="313"/>
      <c r="NRJ61" s="19"/>
      <c r="NRK61" s="20"/>
      <c r="NRL61" s="20"/>
      <c r="NRM61" s="20"/>
      <c r="NRN61" s="20"/>
      <c r="NRO61" s="20"/>
      <c r="NRP61" s="20"/>
      <c r="NRQ61" s="20"/>
      <c r="NRR61" s="311"/>
      <c r="NRS61" s="312"/>
      <c r="NRT61" s="312"/>
      <c r="NRU61" s="313"/>
      <c r="NRV61" s="312"/>
      <c r="NRW61" s="313"/>
      <c r="NRX61" s="313"/>
      <c r="NRY61" s="313"/>
      <c r="NRZ61" s="19"/>
      <c r="NSA61" s="20"/>
      <c r="NSB61" s="20"/>
      <c r="NSC61" s="20"/>
      <c r="NSD61" s="20"/>
      <c r="NSE61" s="20"/>
      <c r="NSF61" s="20"/>
      <c r="NSG61" s="20"/>
      <c r="NSH61" s="311"/>
      <c r="NSI61" s="312"/>
      <c r="NSJ61" s="312"/>
      <c r="NSK61" s="313"/>
      <c r="NSL61" s="312"/>
      <c r="NSM61" s="313"/>
      <c r="NSN61" s="313"/>
      <c r="NSO61" s="313"/>
      <c r="NSP61" s="19"/>
      <c r="NSQ61" s="20"/>
      <c r="NSR61" s="20"/>
      <c r="NSS61" s="20"/>
      <c r="NST61" s="20"/>
      <c r="NSU61" s="20"/>
      <c r="NSV61" s="20"/>
      <c r="NSW61" s="20"/>
      <c r="NSX61" s="311"/>
      <c r="NSY61" s="312"/>
      <c r="NSZ61" s="312"/>
      <c r="NTA61" s="313"/>
      <c r="NTB61" s="312"/>
      <c r="NTC61" s="313"/>
      <c r="NTD61" s="313"/>
      <c r="NTE61" s="313"/>
      <c r="NTF61" s="19"/>
      <c r="NTG61" s="20"/>
      <c r="NTH61" s="20"/>
      <c r="NTI61" s="20"/>
      <c r="NTJ61" s="20"/>
      <c r="NTK61" s="20"/>
      <c r="NTL61" s="20"/>
      <c r="NTM61" s="20"/>
      <c r="NTN61" s="311"/>
      <c r="NTO61" s="312"/>
      <c r="NTP61" s="312"/>
      <c r="NTQ61" s="313"/>
      <c r="NTR61" s="312"/>
      <c r="NTS61" s="313"/>
      <c r="NTT61" s="313"/>
      <c r="NTU61" s="313"/>
      <c r="NTV61" s="19"/>
      <c r="NTW61" s="20"/>
      <c r="NTX61" s="20"/>
      <c r="NTY61" s="20"/>
      <c r="NTZ61" s="20"/>
      <c r="NUA61" s="20"/>
      <c r="NUB61" s="20"/>
      <c r="NUC61" s="20"/>
      <c r="NUD61" s="311"/>
      <c r="NUE61" s="312"/>
      <c r="NUF61" s="312"/>
      <c r="NUG61" s="313"/>
      <c r="NUH61" s="312"/>
      <c r="NUI61" s="313"/>
      <c r="NUJ61" s="313"/>
      <c r="NUK61" s="313"/>
      <c r="NUL61" s="19"/>
      <c r="NUM61" s="20"/>
      <c r="NUN61" s="20"/>
      <c r="NUO61" s="20"/>
      <c r="NUP61" s="20"/>
      <c r="NUQ61" s="20"/>
      <c r="NUR61" s="20"/>
      <c r="NUS61" s="20"/>
      <c r="NUT61" s="311"/>
      <c r="NUU61" s="312"/>
      <c r="NUV61" s="312"/>
      <c r="NUW61" s="313"/>
      <c r="NUX61" s="312"/>
      <c r="NUY61" s="313"/>
      <c r="NUZ61" s="313"/>
      <c r="NVA61" s="313"/>
      <c r="NVB61" s="19"/>
      <c r="NVC61" s="20"/>
      <c r="NVD61" s="20"/>
      <c r="NVE61" s="20"/>
      <c r="NVF61" s="20"/>
      <c r="NVG61" s="20"/>
      <c r="NVH61" s="20"/>
      <c r="NVI61" s="20"/>
      <c r="NVJ61" s="311"/>
      <c r="NVK61" s="312"/>
      <c r="NVL61" s="312"/>
      <c r="NVM61" s="313"/>
      <c r="NVN61" s="312"/>
      <c r="NVO61" s="313"/>
      <c r="NVP61" s="313"/>
      <c r="NVQ61" s="313"/>
      <c r="NVR61" s="19"/>
      <c r="NVS61" s="20"/>
      <c r="NVT61" s="20"/>
      <c r="NVU61" s="20"/>
      <c r="NVV61" s="20"/>
      <c r="NVW61" s="20"/>
      <c r="NVX61" s="20"/>
      <c r="NVY61" s="20"/>
      <c r="NVZ61" s="311"/>
      <c r="NWA61" s="312"/>
      <c r="NWB61" s="312"/>
      <c r="NWC61" s="313"/>
      <c r="NWD61" s="312"/>
      <c r="NWE61" s="313"/>
      <c r="NWF61" s="313"/>
      <c r="NWG61" s="313"/>
      <c r="NWH61" s="19"/>
      <c r="NWI61" s="20"/>
      <c r="NWJ61" s="20"/>
      <c r="NWK61" s="20"/>
      <c r="NWL61" s="20"/>
      <c r="NWM61" s="20"/>
      <c r="NWN61" s="20"/>
      <c r="NWO61" s="20"/>
      <c r="NWP61" s="311"/>
      <c r="NWQ61" s="312"/>
      <c r="NWR61" s="312"/>
      <c r="NWS61" s="313"/>
      <c r="NWT61" s="312"/>
      <c r="NWU61" s="313"/>
      <c r="NWV61" s="313"/>
      <c r="NWW61" s="313"/>
      <c r="NWX61" s="19"/>
      <c r="NWY61" s="20"/>
      <c r="NWZ61" s="20"/>
      <c r="NXA61" s="20"/>
      <c r="NXB61" s="20"/>
      <c r="NXC61" s="20"/>
      <c r="NXD61" s="20"/>
      <c r="NXE61" s="20"/>
      <c r="NXF61" s="311"/>
      <c r="NXG61" s="312"/>
      <c r="NXH61" s="312"/>
      <c r="NXI61" s="313"/>
      <c r="NXJ61" s="312"/>
      <c r="NXK61" s="313"/>
      <c r="NXL61" s="313"/>
      <c r="NXM61" s="313"/>
      <c r="NXN61" s="19"/>
      <c r="NXO61" s="20"/>
      <c r="NXP61" s="20"/>
      <c r="NXQ61" s="20"/>
      <c r="NXR61" s="20"/>
      <c r="NXS61" s="20"/>
      <c r="NXT61" s="20"/>
      <c r="NXU61" s="20"/>
      <c r="NXV61" s="311"/>
      <c r="NXW61" s="312"/>
      <c r="NXX61" s="312"/>
      <c r="NXY61" s="313"/>
      <c r="NXZ61" s="312"/>
      <c r="NYA61" s="313"/>
      <c r="NYB61" s="313"/>
      <c r="NYC61" s="313"/>
      <c r="NYD61" s="19"/>
      <c r="NYE61" s="20"/>
      <c r="NYF61" s="20"/>
      <c r="NYG61" s="20"/>
      <c r="NYH61" s="20"/>
      <c r="NYI61" s="20"/>
      <c r="NYJ61" s="20"/>
      <c r="NYK61" s="20"/>
      <c r="NYL61" s="311"/>
      <c r="NYM61" s="312"/>
      <c r="NYN61" s="312"/>
      <c r="NYO61" s="313"/>
      <c r="NYP61" s="312"/>
      <c r="NYQ61" s="313"/>
      <c r="NYR61" s="313"/>
      <c r="NYS61" s="313"/>
      <c r="NYT61" s="19"/>
      <c r="NYU61" s="20"/>
      <c r="NYV61" s="20"/>
      <c r="NYW61" s="20"/>
      <c r="NYX61" s="20"/>
      <c r="NYY61" s="20"/>
      <c r="NYZ61" s="20"/>
      <c r="NZA61" s="20"/>
      <c r="NZB61" s="311"/>
      <c r="NZC61" s="312"/>
      <c r="NZD61" s="312"/>
      <c r="NZE61" s="313"/>
      <c r="NZF61" s="312"/>
      <c r="NZG61" s="313"/>
      <c r="NZH61" s="313"/>
      <c r="NZI61" s="313"/>
      <c r="NZJ61" s="19"/>
      <c r="NZK61" s="20"/>
      <c r="NZL61" s="20"/>
      <c r="NZM61" s="20"/>
      <c r="NZN61" s="20"/>
      <c r="NZO61" s="20"/>
      <c r="NZP61" s="20"/>
      <c r="NZQ61" s="20"/>
      <c r="NZR61" s="311"/>
      <c r="NZS61" s="312"/>
      <c r="NZT61" s="312"/>
      <c r="NZU61" s="313"/>
      <c r="NZV61" s="312"/>
      <c r="NZW61" s="313"/>
      <c r="NZX61" s="313"/>
      <c r="NZY61" s="313"/>
      <c r="NZZ61" s="19"/>
      <c r="OAA61" s="20"/>
      <c r="OAB61" s="20"/>
      <c r="OAC61" s="20"/>
      <c r="OAD61" s="20"/>
      <c r="OAE61" s="20"/>
      <c r="OAF61" s="20"/>
      <c r="OAG61" s="20"/>
      <c r="OAH61" s="311"/>
      <c r="OAI61" s="312"/>
      <c r="OAJ61" s="312"/>
      <c r="OAK61" s="313"/>
      <c r="OAL61" s="312"/>
      <c r="OAM61" s="313"/>
      <c r="OAN61" s="313"/>
      <c r="OAO61" s="313"/>
      <c r="OAP61" s="19"/>
      <c r="OAQ61" s="20"/>
      <c r="OAR61" s="20"/>
      <c r="OAS61" s="20"/>
      <c r="OAT61" s="20"/>
      <c r="OAU61" s="20"/>
      <c r="OAV61" s="20"/>
      <c r="OAW61" s="20"/>
      <c r="OAX61" s="311"/>
      <c r="OAY61" s="312"/>
      <c r="OAZ61" s="312"/>
      <c r="OBA61" s="313"/>
      <c r="OBB61" s="312"/>
      <c r="OBC61" s="313"/>
      <c r="OBD61" s="313"/>
      <c r="OBE61" s="313"/>
      <c r="OBF61" s="19"/>
      <c r="OBG61" s="20"/>
      <c r="OBH61" s="20"/>
      <c r="OBI61" s="20"/>
      <c r="OBJ61" s="20"/>
      <c r="OBK61" s="20"/>
      <c r="OBL61" s="20"/>
      <c r="OBM61" s="20"/>
      <c r="OBN61" s="311"/>
      <c r="OBO61" s="312"/>
      <c r="OBP61" s="312"/>
      <c r="OBQ61" s="313"/>
      <c r="OBR61" s="312"/>
      <c r="OBS61" s="313"/>
      <c r="OBT61" s="313"/>
      <c r="OBU61" s="313"/>
      <c r="OBV61" s="19"/>
      <c r="OBW61" s="20"/>
      <c r="OBX61" s="20"/>
      <c r="OBY61" s="20"/>
      <c r="OBZ61" s="20"/>
      <c r="OCA61" s="20"/>
      <c r="OCB61" s="20"/>
      <c r="OCC61" s="20"/>
      <c r="OCD61" s="311"/>
      <c r="OCE61" s="312"/>
      <c r="OCF61" s="312"/>
      <c r="OCG61" s="313"/>
      <c r="OCH61" s="312"/>
      <c r="OCI61" s="313"/>
      <c r="OCJ61" s="313"/>
      <c r="OCK61" s="313"/>
      <c r="OCL61" s="19"/>
      <c r="OCM61" s="20"/>
      <c r="OCN61" s="20"/>
      <c r="OCO61" s="20"/>
      <c r="OCP61" s="20"/>
      <c r="OCQ61" s="20"/>
      <c r="OCR61" s="20"/>
      <c r="OCS61" s="20"/>
      <c r="OCT61" s="311"/>
      <c r="OCU61" s="312"/>
      <c r="OCV61" s="312"/>
      <c r="OCW61" s="313"/>
      <c r="OCX61" s="312"/>
      <c r="OCY61" s="313"/>
      <c r="OCZ61" s="313"/>
      <c r="ODA61" s="313"/>
      <c r="ODB61" s="19"/>
      <c r="ODC61" s="20"/>
      <c r="ODD61" s="20"/>
      <c r="ODE61" s="20"/>
      <c r="ODF61" s="20"/>
      <c r="ODG61" s="20"/>
      <c r="ODH61" s="20"/>
      <c r="ODI61" s="20"/>
      <c r="ODJ61" s="311"/>
      <c r="ODK61" s="312"/>
      <c r="ODL61" s="312"/>
      <c r="ODM61" s="313"/>
      <c r="ODN61" s="312"/>
      <c r="ODO61" s="313"/>
      <c r="ODP61" s="313"/>
      <c r="ODQ61" s="313"/>
      <c r="ODR61" s="19"/>
      <c r="ODS61" s="20"/>
      <c r="ODT61" s="20"/>
      <c r="ODU61" s="20"/>
      <c r="ODV61" s="20"/>
      <c r="ODW61" s="20"/>
      <c r="ODX61" s="20"/>
      <c r="ODY61" s="20"/>
      <c r="ODZ61" s="311"/>
      <c r="OEA61" s="312"/>
      <c r="OEB61" s="312"/>
      <c r="OEC61" s="313"/>
      <c r="OED61" s="312"/>
      <c r="OEE61" s="313"/>
      <c r="OEF61" s="313"/>
      <c r="OEG61" s="313"/>
      <c r="OEH61" s="19"/>
      <c r="OEI61" s="20"/>
      <c r="OEJ61" s="20"/>
      <c r="OEK61" s="20"/>
      <c r="OEL61" s="20"/>
      <c r="OEM61" s="20"/>
      <c r="OEN61" s="20"/>
      <c r="OEO61" s="20"/>
      <c r="OEP61" s="311"/>
      <c r="OEQ61" s="312"/>
      <c r="OER61" s="312"/>
      <c r="OES61" s="313"/>
      <c r="OET61" s="312"/>
      <c r="OEU61" s="313"/>
      <c r="OEV61" s="313"/>
      <c r="OEW61" s="313"/>
      <c r="OEX61" s="19"/>
      <c r="OEY61" s="20"/>
      <c r="OEZ61" s="20"/>
      <c r="OFA61" s="20"/>
      <c r="OFB61" s="20"/>
      <c r="OFC61" s="20"/>
      <c r="OFD61" s="20"/>
      <c r="OFE61" s="20"/>
      <c r="OFF61" s="311"/>
      <c r="OFG61" s="312"/>
      <c r="OFH61" s="312"/>
      <c r="OFI61" s="313"/>
      <c r="OFJ61" s="312"/>
      <c r="OFK61" s="313"/>
      <c r="OFL61" s="313"/>
      <c r="OFM61" s="313"/>
      <c r="OFN61" s="19"/>
      <c r="OFO61" s="20"/>
      <c r="OFP61" s="20"/>
      <c r="OFQ61" s="20"/>
      <c r="OFR61" s="20"/>
      <c r="OFS61" s="20"/>
      <c r="OFT61" s="20"/>
      <c r="OFU61" s="20"/>
      <c r="OFV61" s="311"/>
      <c r="OFW61" s="312"/>
      <c r="OFX61" s="312"/>
      <c r="OFY61" s="313"/>
      <c r="OFZ61" s="312"/>
      <c r="OGA61" s="313"/>
      <c r="OGB61" s="313"/>
      <c r="OGC61" s="313"/>
      <c r="OGD61" s="19"/>
      <c r="OGE61" s="20"/>
      <c r="OGF61" s="20"/>
      <c r="OGG61" s="20"/>
      <c r="OGH61" s="20"/>
      <c r="OGI61" s="20"/>
      <c r="OGJ61" s="20"/>
      <c r="OGK61" s="20"/>
      <c r="OGL61" s="311"/>
      <c r="OGM61" s="312"/>
      <c r="OGN61" s="312"/>
      <c r="OGO61" s="313"/>
      <c r="OGP61" s="312"/>
      <c r="OGQ61" s="313"/>
      <c r="OGR61" s="313"/>
      <c r="OGS61" s="313"/>
      <c r="OGT61" s="19"/>
      <c r="OGU61" s="20"/>
      <c r="OGV61" s="20"/>
      <c r="OGW61" s="20"/>
      <c r="OGX61" s="20"/>
      <c r="OGY61" s="20"/>
      <c r="OGZ61" s="20"/>
      <c r="OHA61" s="20"/>
      <c r="OHB61" s="311"/>
      <c r="OHC61" s="312"/>
      <c r="OHD61" s="312"/>
      <c r="OHE61" s="313"/>
      <c r="OHF61" s="312"/>
      <c r="OHG61" s="313"/>
      <c r="OHH61" s="313"/>
      <c r="OHI61" s="313"/>
      <c r="OHJ61" s="19"/>
      <c r="OHK61" s="20"/>
      <c r="OHL61" s="20"/>
      <c r="OHM61" s="20"/>
      <c r="OHN61" s="20"/>
      <c r="OHO61" s="20"/>
      <c r="OHP61" s="20"/>
      <c r="OHQ61" s="20"/>
      <c r="OHR61" s="311"/>
      <c r="OHS61" s="312"/>
      <c r="OHT61" s="312"/>
      <c r="OHU61" s="313"/>
      <c r="OHV61" s="312"/>
      <c r="OHW61" s="313"/>
      <c r="OHX61" s="313"/>
      <c r="OHY61" s="313"/>
      <c r="OHZ61" s="19"/>
      <c r="OIA61" s="20"/>
      <c r="OIB61" s="20"/>
      <c r="OIC61" s="20"/>
      <c r="OID61" s="20"/>
      <c r="OIE61" s="20"/>
      <c r="OIF61" s="20"/>
      <c r="OIG61" s="20"/>
      <c r="OIH61" s="311"/>
      <c r="OII61" s="312"/>
      <c r="OIJ61" s="312"/>
      <c r="OIK61" s="313"/>
      <c r="OIL61" s="312"/>
      <c r="OIM61" s="313"/>
      <c r="OIN61" s="313"/>
      <c r="OIO61" s="313"/>
      <c r="OIP61" s="19"/>
      <c r="OIQ61" s="20"/>
      <c r="OIR61" s="20"/>
      <c r="OIS61" s="20"/>
      <c r="OIT61" s="20"/>
      <c r="OIU61" s="20"/>
      <c r="OIV61" s="20"/>
      <c r="OIW61" s="20"/>
      <c r="OIX61" s="311"/>
      <c r="OIY61" s="312"/>
      <c r="OIZ61" s="312"/>
      <c r="OJA61" s="313"/>
      <c r="OJB61" s="312"/>
      <c r="OJC61" s="313"/>
      <c r="OJD61" s="313"/>
      <c r="OJE61" s="313"/>
      <c r="OJF61" s="19"/>
      <c r="OJG61" s="20"/>
      <c r="OJH61" s="20"/>
      <c r="OJI61" s="20"/>
      <c r="OJJ61" s="20"/>
      <c r="OJK61" s="20"/>
      <c r="OJL61" s="20"/>
      <c r="OJM61" s="20"/>
      <c r="OJN61" s="311"/>
      <c r="OJO61" s="312"/>
      <c r="OJP61" s="312"/>
      <c r="OJQ61" s="313"/>
      <c r="OJR61" s="312"/>
      <c r="OJS61" s="313"/>
      <c r="OJT61" s="313"/>
      <c r="OJU61" s="313"/>
      <c r="OJV61" s="19"/>
      <c r="OJW61" s="20"/>
      <c r="OJX61" s="20"/>
      <c r="OJY61" s="20"/>
      <c r="OJZ61" s="20"/>
      <c r="OKA61" s="20"/>
      <c r="OKB61" s="20"/>
      <c r="OKC61" s="20"/>
      <c r="OKD61" s="311"/>
      <c r="OKE61" s="312"/>
      <c r="OKF61" s="312"/>
      <c r="OKG61" s="313"/>
      <c r="OKH61" s="312"/>
      <c r="OKI61" s="313"/>
      <c r="OKJ61" s="313"/>
      <c r="OKK61" s="313"/>
      <c r="OKL61" s="19"/>
      <c r="OKM61" s="20"/>
      <c r="OKN61" s="20"/>
      <c r="OKO61" s="20"/>
      <c r="OKP61" s="20"/>
      <c r="OKQ61" s="20"/>
      <c r="OKR61" s="20"/>
      <c r="OKS61" s="20"/>
      <c r="OKT61" s="311"/>
      <c r="OKU61" s="312"/>
      <c r="OKV61" s="312"/>
      <c r="OKW61" s="313"/>
      <c r="OKX61" s="312"/>
      <c r="OKY61" s="313"/>
      <c r="OKZ61" s="313"/>
      <c r="OLA61" s="313"/>
      <c r="OLB61" s="19"/>
      <c r="OLC61" s="20"/>
      <c r="OLD61" s="20"/>
      <c r="OLE61" s="20"/>
      <c r="OLF61" s="20"/>
      <c r="OLG61" s="20"/>
      <c r="OLH61" s="20"/>
      <c r="OLI61" s="20"/>
      <c r="OLJ61" s="311"/>
      <c r="OLK61" s="312"/>
      <c r="OLL61" s="312"/>
      <c r="OLM61" s="313"/>
      <c r="OLN61" s="312"/>
      <c r="OLO61" s="313"/>
      <c r="OLP61" s="313"/>
      <c r="OLQ61" s="313"/>
      <c r="OLR61" s="19"/>
      <c r="OLS61" s="20"/>
      <c r="OLT61" s="20"/>
      <c r="OLU61" s="20"/>
      <c r="OLV61" s="20"/>
      <c r="OLW61" s="20"/>
      <c r="OLX61" s="20"/>
      <c r="OLY61" s="20"/>
      <c r="OLZ61" s="311"/>
      <c r="OMA61" s="312"/>
      <c r="OMB61" s="312"/>
      <c r="OMC61" s="313"/>
      <c r="OMD61" s="312"/>
      <c r="OME61" s="313"/>
      <c r="OMF61" s="313"/>
      <c r="OMG61" s="313"/>
      <c r="OMH61" s="19"/>
      <c r="OMI61" s="20"/>
      <c r="OMJ61" s="20"/>
      <c r="OMK61" s="20"/>
      <c r="OML61" s="20"/>
      <c r="OMM61" s="20"/>
      <c r="OMN61" s="20"/>
      <c r="OMO61" s="20"/>
      <c r="OMP61" s="311"/>
      <c r="OMQ61" s="312"/>
      <c r="OMR61" s="312"/>
      <c r="OMS61" s="313"/>
      <c r="OMT61" s="312"/>
      <c r="OMU61" s="313"/>
      <c r="OMV61" s="313"/>
      <c r="OMW61" s="313"/>
      <c r="OMX61" s="19"/>
      <c r="OMY61" s="20"/>
      <c r="OMZ61" s="20"/>
      <c r="ONA61" s="20"/>
      <c r="ONB61" s="20"/>
      <c r="ONC61" s="20"/>
      <c r="OND61" s="20"/>
      <c r="ONE61" s="20"/>
      <c r="ONF61" s="311"/>
      <c r="ONG61" s="312"/>
      <c r="ONH61" s="312"/>
      <c r="ONI61" s="313"/>
      <c r="ONJ61" s="312"/>
      <c r="ONK61" s="313"/>
      <c r="ONL61" s="313"/>
      <c r="ONM61" s="313"/>
      <c r="ONN61" s="19"/>
      <c r="ONO61" s="20"/>
      <c r="ONP61" s="20"/>
      <c r="ONQ61" s="20"/>
      <c r="ONR61" s="20"/>
      <c r="ONS61" s="20"/>
      <c r="ONT61" s="20"/>
      <c r="ONU61" s="20"/>
      <c r="ONV61" s="311"/>
      <c r="ONW61" s="312"/>
      <c r="ONX61" s="312"/>
      <c r="ONY61" s="313"/>
      <c r="ONZ61" s="312"/>
      <c r="OOA61" s="313"/>
      <c r="OOB61" s="313"/>
      <c r="OOC61" s="313"/>
      <c r="OOD61" s="19"/>
      <c r="OOE61" s="20"/>
      <c r="OOF61" s="20"/>
      <c r="OOG61" s="20"/>
      <c r="OOH61" s="20"/>
      <c r="OOI61" s="20"/>
      <c r="OOJ61" s="20"/>
      <c r="OOK61" s="20"/>
      <c r="OOL61" s="311"/>
      <c r="OOM61" s="312"/>
      <c r="OON61" s="312"/>
      <c r="OOO61" s="313"/>
      <c r="OOP61" s="312"/>
      <c r="OOQ61" s="313"/>
      <c r="OOR61" s="313"/>
      <c r="OOS61" s="313"/>
      <c r="OOT61" s="19"/>
      <c r="OOU61" s="20"/>
      <c r="OOV61" s="20"/>
      <c r="OOW61" s="20"/>
      <c r="OOX61" s="20"/>
      <c r="OOY61" s="20"/>
      <c r="OOZ61" s="20"/>
      <c r="OPA61" s="20"/>
      <c r="OPB61" s="311"/>
      <c r="OPC61" s="312"/>
      <c r="OPD61" s="312"/>
      <c r="OPE61" s="313"/>
      <c r="OPF61" s="312"/>
      <c r="OPG61" s="313"/>
      <c r="OPH61" s="313"/>
      <c r="OPI61" s="313"/>
      <c r="OPJ61" s="19"/>
      <c r="OPK61" s="20"/>
      <c r="OPL61" s="20"/>
      <c r="OPM61" s="20"/>
      <c r="OPN61" s="20"/>
      <c r="OPO61" s="20"/>
      <c r="OPP61" s="20"/>
      <c r="OPQ61" s="20"/>
      <c r="OPR61" s="311"/>
      <c r="OPS61" s="312"/>
      <c r="OPT61" s="312"/>
      <c r="OPU61" s="313"/>
      <c r="OPV61" s="312"/>
      <c r="OPW61" s="313"/>
      <c r="OPX61" s="313"/>
      <c r="OPY61" s="313"/>
      <c r="OPZ61" s="19"/>
      <c r="OQA61" s="20"/>
      <c r="OQB61" s="20"/>
      <c r="OQC61" s="20"/>
      <c r="OQD61" s="20"/>
      <c r="OQE61" s="20"/>
      <c r="OQF61" s="20"/>
      <c r="OQG61" s="20"/>
      <c r="OQH61" s="311"/>
      <c r="OQI61" s="312"/>
      <c r="OQJ61" s="312"/>
      <c r="OQK61" s="313"/>
      <c r="OQL61" s="312"/>
      <c r="OQM61" s="313"/>
      <c r="OQN61" s="313"/>
      <c r="OQO61" s="313"/>
      <c r="OQP61" s="19"/>
      <c r="OQQ61" s="20"/>
      <c r="OQR61" s="20"/>
      <c r="OQS61" s="20"/>
      <c r="OQT61" s="20"/>
      <c r="OQU61" s="20"/>
      <c r="OQV61" s="20"/>
      <c r="OQW61" s="20"/>
      <c r="OQX61" s="311"/>
      <c r="OQY61" s="312"/>
      <c r="OQZ61" s="312"/>
      <c r="ORA61" s="313"/>
      <c r="ORB61" s="312"/>
      <c r="ORC61" s="313"/>
      <c r="ORD61" s="313"/>
      <c r="ORE61" s="313"/>
      <c r="ORF61" s="19"/>
      <c r="ORG61" s="20"/>
      <c r="ORH61" s="20"/>
      <c r="ORI61" s="20"/>
      <c r="ORJ61" s="20"/>
      <c r="ORK61" s="20"/>
      <c r="ORL61" s="20"/>
      <c r="ORM61" s="20"/>
      <c r="ORN61" s="311"/>
      <c r="ORO61" s="312"/>
      <c r="ORP61" s="312"/>
      <c r="ORQ61" s="313"/>
      <c r="ORR61" s="312"/>
      <c r="ORS61" s="313"/>
      <c r="ORT61" s="313"/>
      <c r="ORU61" s="313"/>
      <c r="ORV61" s="19"/>
      <c r="ORW61" s="20"/>
      <c r="ORX61" s="20"/>
      <c r="ORY61" s="20"/>
      <c r="ORZ61" s="20"/>
      <c r="OSA61" s="20"/>
      <c r="OSB61" s="20"/>
      <c r="OSC61" s="20"/>
      <c r="OSD61" s="311"/>
      <c r="OSE61" s="312"/>
      <c r="OSF61" s="312"/>
      <c r="OSG61" s="313"/>
      <c r="OSH61" s="312"/>
      <c r="OSI61" s="313"/>
      <c r="OSJ61" s="313"/>
      <c r="OSK61" s="313"/>
      <c r="OSL61" s="19"/>
      <c r="OSM61" s="20"/>
      <c r="OSN61" s="20"/>
      <c r="OSO61" s="20"/>
      <c r="OSP61" s="20"/>
      <c r="OSQ61" s="20"/>
      <c r="OSR61" s="20"/>
      <c r="OSS61" s="20"/>
      <c r="OST61" s="311"/>
      <c r="OSU61" s="312"/>
      <c r="OSV61" s="312"/>
      <c r="OSW61" s="313"/>
      <c r="OSX61" s="312"/>
      <c r="OSY61" s="313"/>
      <c r="OSZ61" s="313"/>
      <c r="OTA61" s="313"/>
      <c r="OTB61" s="19"/>
      <c r="OTC61" s="20"/>
      <c r="OTD61" s="20"/>
      <c r="OTE61" s="20"/>
      <c r="OTF61" s="20"/>
      <c r="OTG61" s="20"/>
      <c r="OTH61" s="20"/>
      <c r="OTI61" s="20"/>
      <c r="OTJ61" s="311"/>
      <c r="OTK61" s="312"/>
      <c r="OTL61" s="312"/>
      <c r="OTM61" s="313"/>
      <c r="OTN61" s="312"/>
      <c r="OTO61" s="313"/>
      <c r="OTP61" s="313"/>
      <c r="OTQ61" s="313"/>
      <c r="OTR61" s="19"/>
      <c r="OTS61" s="20"/>
      <c r="OTT61" s="20"/>
      <c r="OTU61" s="20"/>
      <c r="OTV61" s="20"/>
      <c r="OTW61" s="20"/>
      <c r="OTX61" s="20"/>
      <c r="OTY61" s="20"/>
      <c r="OTZ61" s="311"/>
      <c r="OUA61" s="312"/>
      <c r="OUB61" s="312"/>
      <c r="OUC61" s="313"/>
      <c r="OUD61" s="312"/>
      <c r="OUE61" s="313"/>
      <c r="OUF61" s="313"/>
      <c r="OUG61" s="313"/>
      <c r="OUH61" s="19"/>
      <c r="OUI61" s="20"/>
      <c r="OUJ61" s="20"/>
      <c r="OUK61" s="20"/>
      <c r="OUL61" s="20"/>
      <c r="OUM61" s="20"/>
      <c r="OUN61" s="20"/>
      <c r="OUO61" s="20"/>
      <c r="OUP61" s="311"/>
      <c r="OUQ61" s="312"/>
      <c r="OUR61" s="312"/>
      <c r="OUS61" s="313"/>
      <c r="OUT61" s="312"/>
      <c r="OUU61" s="313"/>
      <c r="OUV61" s="313"/>
      <c r="OUW61" s="313"/>
      <c r="OUX61" s="19"/>
      <c r="OUY61" s="20"/>
      <c r="OUZ61" s="20"/>
      <c r="OVA61" s="20"/>
      <c r="OVB61" s="20"/>
      <c r="OVC61" s="20"/>
      <c r="OVD61" s="20"/>
      <c r="OVE61" s="20"/>
      <c r="OVF61" s="311"/>
      <c r="OVG61" s="312"/>
      <c r="OVH61" s="312"/>
      <c r="OVI61" s="313"/>
      <c r="OVJ61" s="312"/>
      <c r="OVK61" s="313"/>
      <c r="OVL61" s="313"/>
      <c r="OVM61" s="313"/>
      <c r="OVN61" s="19"/>
      <c r="OVO61" s="20"/>
      <c r="OVP61" s="20"/>
      <c r="OVQ61" s="20"/>
      <c r="OVR61" s="20"/>
      <c r="OVS61" s="20"/>
      <c r="OVT61" s="20"/>
      <c r="OVU61" s="20"/>
      <c r="OVV61" s="311"/>
      <c r="OVW61" s="312"/>
      <c r="OVX61" s="312"/>
      <c r="OVY61" s="313"/>
      <c r="OVZ61" s="312"/>
      <c r="OWA61" s="313"/>
      <c r="OWB61" s="313"/>
      <c r="OWC61" s="313"/>
      <c r="OWD61" s="19"/>
      <c r="OWE61" s="20"/>
      <c r="OWF61" s="20"/>
      <c r="OWG61" s="20"/>
      <c r="OWH61" s="20"/>
      <c r="OWI61" s="20"/>
      <c r="OWJ61" s="20"/>
      <c r="OWK61" s="20"/>
      <c r="OWL61" s="311"/>
      <c r="OWM61" s="312"/>
      <c r="OWN61" s="312"/>
      <c r="OWO61" s="313"/>
      <c r="OWP61" s="312"/>
      <c r="OWQ61" s="313"/>
      <c r="OWR61" s="313"/>
      <c r="OWS61" s="313"/>
      <c r="OWT61" s="19"/>
      <c r="OWU61" s="20"/>
      <c r="OWV61" s="20"/>
      <c r="OWW61" s="20"/>
      <c r="OWX61" s="20"/>
      <c r="OWY61" s="20"/>
      <c r="OWZ61" s="20"/>
      <c r="OXA61" s="20"/>
      <c r="OXB61" s="311"/>
      <c r="OXC61" s="312"/>
      <c r="OXD61" s="312"/>
      <c r="OXE61" s="313"/>
      <c r="OXF61" s="312"/>
      <c r="OXG61" s="313"/>
      <c r="OXH61" s="313"/>
      <c r="OXI61" s="313"/>
      <c r="OXJ61" s="19"/>
      <c r="OXK61" s="20"/>
      <c r="OXL61" s="20"/>
      <c r="OXM61" s="20"/>
      <c r="OXN61" s="20"/>
      <c r="OXO61" s="20"/>
      <c r="OXP61" s="20"/>
      <c r="OXQ61" s="20"/>
      <c r="OXR61" s="311"/>
      <c r="OXS61" s="312"/>
      <c r="OXT61" s="312"/>
      <c r="OXU61" s="313"/>
      <c r="OXV61" s="312"/>
      <c r="OXW61" s="313"/>
      <c r="OXX61" s="313"/>
      <c r="OXY61" s="313"/>
      <c r="OXZ61" s="19"/>
      <c r="OYA61" s="20"/>
      <c r="OYB61" s="20"/>
      <c r="OYC61" s="20"/>
      <c r="OYD61" s="20"/>
      <c r="OYE61" s="20"/>
      <c r="OYF61" s="20"/>
      <c r="OYG61" s="20"/>
      <c r="OYH61" s="311"/>
      <c r="OYI61" s="312"/>
      <c r="OYJ61" s="312"/>
      <c r="OYK61" s="313"/>
      <c r="OYL61" s="312"/>
      <c r="OYM61" s="313"/>
      <c r="OYN61" s="313"/>
      <c r="OYO61" s="313"/>
      <c r="OYP61" s="19"/>
      <c r="OYQ61" s="20"/>
      <c r="OYR61" s="20"/>
      <c r="OYS61" s="20"/>
      <c r="OYT61" s="20"/>
      <c r="OYU61" s="20"/>
      <c r="OYV61" s="20"/>
      <c r="OYW61" s="20"/>
      <c r="OYX61" s="311"/>
      <c r="OYY61" s="312"/>
      <c r="OYZ61" s="312"/>
      <c r="OZA61" s="313"/>
      <c r="OZB61" s="312"/>
      <c r="OZC61" s="313"/>
      <c r="OZD61" s="313"/>
      <c r="OZE61" s="313"/>
      <c r="OZF61" s="19"/>
      <c r="OZG61" s="20"/>
      <c r="OZH61" s="20"/>
      <c r="OZI61" s="20"/>
      <c r="OZJ61" s="20"/>
      <c r="OZK61" s="20"/>
      <c r="OZL61" s="20"/>
      <c r="OZM61" s="20"/>
      <c r="OZN61" s="311"/>
      <c r="OZO61" s="312"/>
      <c r="OZP61" s="312"/>
      <c r="OZQ61" s="313"/>
      <c r="OZR61" s="312"/>
      <c r="OZS61" s="313"/>
      <c r="OZT61" s="313"/>
      <c r="OZU61" s="313"/>
      <c r="OZV61" s="19"/>
      <c r="OZW61" s="20"/>
      <c r="OZX61" s="20"/>
      <c r="OZY61" s="20"/>
      <c r="OZZ61" s="20"/>
      <c r="PAA61" s="20"/>
      <c r="PAB61" s="20"/>
      <c r="PAC61" s="20"/>
      <c r="PAD61" s="311"/>
      <c r="PAE61" s="312"/>
      <c r="PAF61" s="312"/>
      <c r="PAG61" s="313"/>
      <c r="PAH61" s="312"/>
      <c r="PAI61" s="313"/>
      <c r="PAJ61" s="313"/>
      <c r="PAK61" s="313"/>
      <c r="PAL61" s="19"/>
      <c r="PAM61" s="20"/>
      <c r="PAN61" s="20"/>
      <c r="PAO61" s="20"/>
      <c r="PAP61" s="20"/>
      <c r="PAQ61" s="20"/>
      <c r="PAR61" s="20"/>
      <c r="PAS61" s="20"/>
      <c r="PAT61" s="311"/>
      <c r="PAU61" s="312"/>
      <c r="PAV61" s="312"/>
      <c r="PAW61" s="313"/>
      <c r="PAX61" s="312"/>
      <c r="PAY61" s="313"/>
      <c r="PAZ61" s="313"/>
      <c r="PBA61" s="313"/>
      <c r="PBB61" s="19"/>
      <c r="PBC61" s="20"/>
      <c r="PBD61" s="20"/>
      <c r="PBE61" s="20"/>
      <c r="PBF61" s="20"/>
      <c r="PBG61" s="20"/>
      <c r="PBH61" s="20"/>
      <c r="PBI61" s="20"/>
      <c r="PBJ61" s="311"/>
      <c r="PBK61" s="312"/>
      <c r="PBL61" s="312"/>
      <c r="PBM61" s="313"/>
      <c r="PBN61" s="312"/>
      <c r="PBO61" s="313"/>
      <c r="PBP61" s="313"/>
      <c r="PBQ61" s="313"/>
      <c r="PBR61" s="19"/>
      <c r="PBS61" s="20"/>
      <c r="PBT61" s="20"/>
      <c r="PBU61" s="20"/>
      <c r="PBV61" s="20"/>
      <c r="PBW61" s="20"/>
      <c r="PBX61" s="20"/>
      <c r="PBY61" s="20"/>
      <c r="PBZ61" s="311"/>
      <c r="PCA61" s="312"/>
      <c r="PCB61" s="312"/>
      <c r="PCC61" s="313"/>
      <c r="PCD61" s="312"/>
      <c r="PCE61" s="313"/>
      <c r="PCF61" s="313"/>
      <c r="PCG61" s="313"/>
      <c r="PCH61" s="19"/>
      <c r="PCI61" s="20"/>
      <c r="PCJ61" s="20"/>
      <c r="PCK61" s="20"/>
      <c r="PCL61" s="20"/>
      <c r="PCM61" s="20"/>
      <c r="PCN61" s="20"/>
      <c r="PCO61" s="20"/>
      <c r="PCP61" s="311"/>
      <c r="PCQ61" s="312"/>
      <c r="PCR61" s="312"/>
      <c r="PCS61" s="313"/>
      <c r="PCT61" s="312"/>
      <c r="PCU61" s="313"/>
      <c r="PCV61" s="313"/>
      <c r="PCW61" s="313"/>
      <c r="PCX61" s="19"/>
      <c r="PCY61" s="20"/>
      <c r="PCZ61" s="20"/>
      <c r="PDA61" s="20"/>
      <c r="PDB61" s="20"/>
      <c r="PDC61" s="20"/>
      <c r="PDD61" s="20"/>
      <c r="PDE61" s="20"/>
      <c r="PDF61" s="311"/>
      <c r="PDG61" s="312"/>
      <c r="PDH61" s="312"/>
      <c r="PDI61" s="313"/>
      <c r="PDJ61" s="312"/>
      <c r="PDK61" s="313"/>
      <c r="PDL61" s="313"/>
      <c r="PDM61" s="313"/>
      <c r="PDN61" s="19"/>
      <c r="PDO61" s="20"/>
      <c r="PDP61" s="20"/>
      <c r="PDQ61" s="20"/>
      <c r="PDR61" s="20"/>
      <c r="PDS61" s="20"/>
      <c r="PDT61" s="20"/>
      <c r="PDU61" s="20"/>
      <c r="PDV61" s="311"/>
      <c r="PDW61" s="312"/>
      <c r="PDX61" s="312"/>
      <c r="PDY61" s="313"/>
      <c r="PDZ61" s="312"/>
      <c r="PEA61" s="313"/>
      <c r="PEB61" s="313"/>
      <c r="PEC61" s="313"/>
      <c r="PED61" s="19"/>
      <c r="PEE61" s="20"/>
      <c r="PEF61" s="20"/>
      <c r="PEG61" s="20"/>
      <c r="PEH61" s="20"/>
      <c r="PEI61" s="20"/>
      <c r="PEJ61" s="20"/>
      <c r="PEK61" s="20"/>
      <c r="PEL61" s="311"/>
      <c r="PEM61" s="312"/>
      <c r="PEN61" s="312"/>
      <c r="PEO61" s="313"/>
      <c r="PEP61" s="312"/>
      <c r="PEQ61" s="313"/>
      <c r="PER61" s="313"/>
      <c r="PES61" s="313"/>
      <c r="PET61" s="19"/>
      <c r="PEU61" s="20"/>
      <c r="PEV61" s="20"/>
      <c r="PEW61" s="20"/>
      <c r="PEX61" s="20"/>
      <c r="PEY61" s="20"/>
      <c r="PEZ61" s="20"/>
      <c r="PFA61" s="20"/>
      <c r="PFB61" s="311"/>
      <c r="PFC61" s="312"/>
      <c r="PFD61" s="312"/>
      <c r="PFE61" s="313"/>
      <c r="PFF61" s="312"/>
      <c r="PFG61" s="313"/>
      <c r="PFH61" s="313"/>
      <c r="PFI61" s="313"/>
      <c r="PFJ61" s="19"/>
      <c r="PFK61" s="20"/>
      <c r="PFL61" s="20"/>
      <c r="PFM61" s="20"/>
      <c r="PFN61" s="20"/>
      <c r="PFO61" s="20"/>
      <c r="PFP61" s="20"/>
      <c r="PFQ61" s="20"/>
      <c r="PFR61" s="311"/>
      <c r="PFS61" s="312"/>
      <c r="PFT61" s="312"/>
      <c r="PFU61" s="313"/>
      <c r="PFV61" s="312"/>
      <c r="PFW61" s="313"/>
      <c r="PFX61" s="313"/>
      <c r="PFY61" s="313"/>
      <c r="PFZ61" s="19"/>
      <c r="PGA61" s="20"/>
      <c r="PGB61" s="20"/>
      <c r="PGC61" s="20"/>
      <c r="PGD61" s="20"/>
      <c r="PGE61" s="20"/>
      <c r="PGF61" s="20"/>
      <c r="PGG61" s="20"/>
      <c r="PGH61" s="311"/>
      <c r="PGI61" s="312"/>
      <c r="PGJ61" s="312"/>
      <c r="PGK61" s="313"/>
      <c r="PGL61" s="312"/>
      <c r="PGM61" s="313"/>
      <c r="PGN61" s="313"/>
      <c r="PGO61" s="313"/>
      <c r="PGP61" s="19"/>
      <c r="PGQ61" s="20"/>
      <c r="PGR61" s="20"/>
      <c r="PGS61" s="20"/>
      <c r="PGT61" s="20"/>
      <c r="PGU61" s="20"/>
      <c r="PGV61" s="20"/>
      <c r="PGW61" s="20"/>
      <c r="PGX61" s="311"/>
      <c r="PGY61" s="312"/>
      <c r="PGZ61" s="312"/>
      <c r="PHA61" s="313"/>
      <c r="PHB61" s="312"/>
      <c r="PHC61" s="313"/>
      <c r="PHD61" s="313"/>
      <c r="PHE61" s="313"/>
      <c r="PHF61" s="19"/>
      <c r="PHG61" s="20"/>
      <c r="PHH61" s="20"/>
      <c r="PHI61" s="20"/>
      <c r="PHJ61" s="20"/>
      <c r="PHK61" s="20"/>
      <c r="PHL61" s="20"/>
      <c r="PHM61" s="20"/>
      <c r="PHN61" s="311"/>
      <c r="PHO61" s="312"/>
      <c r="PHP61" s="312"/>
      <c r="PHQ61" s="313"/>
      <c r="PHR61" s="312"/>
      <c r="PHS61" s="313"/>
      <c r="PHT61" s="313"/>
      <c r="PHU61" s="313"/>
      <c r="PHV61" s="19"/>
      <c r="PHW61" s="20"/>
      <c r="PHX61" s="20"/>
      <c r="PHY61" s="20"/>
      <c r="PHZ61" s="20"/>
      <c r="PIA61" s="20"/>
      <c r="PIB61" s="20"/>
      <c r="PIC61" s="20"/>
      <c r="PID61" s="311"/>
      <c r="PIE61" s="312"/>
      <c r="PIF61" s="312"/>
      <c r="PIG61" s="313"/>
      <c r="PIH61" s="312"/>
      <c r="PII61" s="313"/>
      <c r="PIJ61" s="313"/>
      <c r="PIK61" s="313"/>
      <c r="PIL61" s="19"/>
      <c r="PIM61" s="20"/>
      <c r="PIN61" s="20"/>
      <c r="PIO61" s="20"/>
      <c r="PIP61" s="20"/>
      <c r="PIQ61" s="20"/>
      <c r="PIR61" s="20"/>
      <c r="PIS61" s="20"/>
      <c r="PIT61" s="311"/>
      <c r="PIU61" s="312"/>
      <c r="PIV61" s="312"/>
      <c r="PIW61" s="313"/>
      <c r="PIX61" s="312"/>
      <c r="PIY61" s="313"/>
      <c r="PIZ61" s="313"/>
      <c r="PJA61" s="313"/>
      <c r="PJB61" s="19"/>
      <c r="PJC61" s="20"/>
      <c r="PJD61" s="20"/>
      <c r="PJE61" s="20"/>
      <c r="PJF61" s="20"/>
      <c r="PJG61" s="20"/>
      <c r="PJH61" s="20"/>
      <c r="PJI61" s="20"/>
      <c r="PJJ61" s="311"/>
      <c r="PJK61" s="312"/>
      <c r="PJL61" s="312"/>
      <c r="PJM61" s="313"/>
      <c r="PJN61" s="312"/>
      <c r="PJO61" s="313"/>
      <c r="PJP61" s="313"/>
      <c r="PJQ61" s="313"/>
      <c r="PJR61" s="19"/>
      <c r="PJS61" s="20"/>
      <c r="PJT61" s="20"/>
      <c r="PJU61" s="20"/>
      <c r="PJV61" s="20"/>
      <c r="PJW61" s="20"/>
      <c r="PJX61" s="20"/>
      <c r="PJY61" s="20"/>
      <c r="PJZ61" s="311"/>
      <c r="PKA61" s="312"/>
      <c r="PKB61" s="312"/>
      <c r="PKC61" s="313"/>
      <c r="PKD61" s="312"/>
      <c r="PKE61" s="313"/>
      <c r="PKF61" s="313"/>
      <c r="PKG61" s="313"/>
      <c r="PKH61" s="19"/>
      <c r="PKI61" s="20"/>
      <c r="PKJ61" s="20"/>
      <c r="PKK61" s="20"/>
      <c r="PKL61" s="20"/>
      <c r="PKM61" s="20"/>
      <c r="PKN61" s="20"/>
      <c r="PKO61" s="20"/>
      <c r="PKP61" s="311"/>
      <c r="PKQ61" s="312"/>
      <c r="PKR61" s="312"/>
      <c r="PKS61" s="313"/>
      <c r="PKT61" s="312"/>
      <c r="PKU61" s="313"/>
      <c r="PKV61" s="313"/>
      <c r="PKW61" s="313"/>
      <c r="PKX61" s="19"/>
      <c r="PKY61" s="20"/>
      <c r="PKZ61" s="20"/>
      <c r="PLA61" s="20"/>
      <c r="PLB61" s="20"/>
      <c r="PLC61" s="20"/>
      <c r="PLD61" s="20"/>
      <c r="PLE61" s="20"/>
      <c r="PLF61" s="311"/>
      <c r="PLG61" s="312"/>
      <c r="PLH61" s="312"/>
      <c r="PLI61" s="313"/>
      <c r="PLJ61" s="312"/>
      <c r="PLK61" s="313"/>
      <c r="PLL61" s="313"/>
      <c r="PLM61" s="313"/>
      <c r="PLN61" s="19"/>
      <c r="PLO61" s="20"/>
      <c r="PLP61" s="20"/>
      <c r="PLQ61" s="20"/>
      <c r="PLR61" s="20"/>
      <c r="PLS61" s="20"/>
      <c r="PLT61" s="20"/>
      <c r="PLU61" s="20"/>
      <c r="PLV61" s="311"/>
      <c r="PLW61" s="312"/>
      <c r="PLX61" s="312"/>
      <c r="PLY61" s="313"/>
      <c r="PLZ61" s="312"/>
      <c r="PMA61" s="313"/>
      <c r="PMB61" s="313"/>
      <c r="PMC61" s="313"/>
      <c r="PMD61" s="19"/>
      <c r="PME61" s="20"/>
      <c r="PMF61" s="20"/>
      <c r="PMG61" s="20"/>
      <c r="PMH61" s="20"/>
      <c r="PMI61" s="20"/>
      <c r="PMJ61" s="20"/>
      <c r="PMK61" s="20"/>
      <c r="PML61" s="311"/>
      <c r="PMM61" s="312"/>
      <c r="PMN61" s="312"/>
      <c r="PMO61" s="313"/>
      <c r="PMP61" s="312"/>
      <c r="PMQ61" s="313"/>
      <c r="PMR61" s="313"/>
      <c r="PMS61" s="313"/>
      <c r="PMT61" s="19"/>
      <c r="PMU61" s="20"/>
      <c r="PMV61" s="20"/>
      <c r="PMW61" s="20"/>
      <c r="PMX61" s="20"/>
      <c r="PMY61" s="20"/>
      <c r="PMZ61" s="20"/>
      <c r="PNA61" s="20"/>
      <c r="PNB61" s="311"/>
      <c r="PNC61" s="312"/>
      <c r="PND61" s="312"/>
      <c r="PNE61" s="313"/>
      <c r="PNF61" s="312"/>
      <c r="PNG61" s="313"/>
      <c r="PNH61" s="313"/>
      <c r="PNI61" s="313"/>
      <c r="PNJ61" s="19"/>
      <c r="PNK61" s="20"/>
      <c r="PNL61" s="20"/>
      <c r="PNM61" s="20"/>
      <c r="PNN61" s="20"/>
      <c r="PNO61" s="20"/>
      <c r="PNP61" s="20"/>
      <c r="PNQ61" s="20"/>
      <c r="PNR61" s="311"/>
      <c r="PNS61" s="312"/>
      <c r="PNT61" s="312"/>
      <c r="PNU61" s="313"/>
      <c r="PNV61" s="312"/>
      <c r="PNW61" s="313"/>
      <c r="PNX61" s="313"/>
      <c r="PNY61" s="313"/>
      <c r="PNZ61" s="19"/>
      <c r="POA61" s="20"/>
      <c r="POB61" s="20"/>
      <c r="POC61" s="20"/>
      <c r="POD61" s="20"/>
      <c r="POE61" s="20"/>
      <c r="POF61" s="20"/>
      <c r="POG61" s="20"/>
      <c r="POH61" s="311"/>
      <c r="POI61" s="312"/>
      <c r="POJ61" s="312"/>
      <c r="POK61" s="313"/>
      <c r="POL61" s="312"/>
      <c r="POM61" s="313"/>
      <c r="PON61" s="313"/>
      <c r="POO61" s="313"/>
      <c r="POP61" s="19"/>
      <c r="POQ61" s="20"/>
      <c r="POR61" s="20"/>
      <c r="POS61" s="20"/>
      <c r="POT61" s="20"/>
      <c r="POU61" s="20"/>
      <c r="POV61" s="20"/>
      <c r="POW61" s="20"/>
      <c r="POX61" s="311"/>
      <c r="POY61" s="312"/>
      <c r="POZ61" s="312"/>
      <c r="PPA61" s="313"/>
      <c r="PPB61" s="312"/>
      <c r="PPC61" s="313"/>
      <c r="PPD61" s="313"/>
      <c r="PPE61" s="313"/>
      <c r="PPF61" s="19"/>
      <c r="PPG61" s="20"/>
      <c r="PPH61" s="20"/>
      <c r="PPI61" s="20"/>
      <c r="PPJ61" s="20"/>
      <c r="PPK61" s="20"/>
      <c r="PPL61" s="20"/>
      <c r="PPM61" s="20"/>
      <c r="PPN61" s="311"/>
      <c r="PPO61" s="312"/>
      <c r="PPP61" s="312"/>
      <c r="PPQ61" s="313"/>
      <c r="PPR61" s="312"/>
      <c r="PPS61" s="313"/>
      <c r="PPT61" s="313"/>
      <c r="PPU61" s="313"/>
      <c r="PPV61" s="19"/>
      <c r="PPW61" s="20"/>
      <c r="PPX61" s="20"/>
      <c r="PPY61" s="20"/>
      <c r="PPZ61" s="20"/>
      <c r="PQA61" s="20"/>
      <c r="PQB61" s="20"/>
      <c r="PQC61" s="20"/>
      <c r="PQD61" s="311"/>
      <c r="PQE61" s="312"/>
      <c r="PQF61" s="312"/>
      <c r="PQG61" s="313"/>
      <c r="PQH61" s="312"/>
      <c r="PQI61" s="313"/>
      <c r="PQJ61" s="313"/>
      <c r="PQK61" s="313"/>
      <c r="PQL61" s="19"/>
      <c r="PQM61" s="20"/>
      <c r="PQN61" s="20"/>
      <c r="PQO61" s="20"/>
      <c r="PQP61" s="20"/>
      <c r="PQQ61" s="20"/>
      <c r="PQR61" s="20"/>
      <c r="PQS61" s="20"/>
      <c r="PQT61" s="311"/>
      <c r="PQU61" s="312"/>
      <c r="PQV61" s="312"/>
      <c r="PQW61" s="313"/>
      <c r="PQX61" s="312"/>
      <c r="PQY61" s="313"/>
      <c r="PQZ61" s="313"/>
      <c r="PRA61" s="313"/>
      <c r="PRB61" s="19"/>
      <c r="PRC61" s="20"/>
      <c r="PRD61" s="20"/>
      <c r="PRE61" s="20"/>
      <c r="PRF61" s="20"/>
      <c r="PRG61" s="20"/>
      <c r="PRH61" s="20"/>
      <c r="PRI61" s="20"/>
      <c r="PRJ61" s="311"/>
      <c r="PRK61" s="312"/>
      <c r="PRL61" s="312"/>
      <c r="PRM61" s="313"/>
      <c r="PRN61" s="312"/>
      <c r="PRO61" s="313"/>
      <c r="PRP61" s="313"/>
      <c r="PRQ61" s="313"/>
      <c r="PRR61" s="19"/>
      <c r="PRS61" s="20"/>
      <c r="PRT61" s="20"/>
      <c r="PRU61" s="20"/>
      <c r="PRV61" s="20"/>
      <c r="PRW61" s="20"/>
      <c r="PRX61" s="20"/>
      <c r="PRY61" s="20"/>
      <c r="PRZ61" s="311"/>
      <c r="PSA61" s="312"/>
      <c r="PSB61" s="312"/>
      <c r="PSC61" s="313"/>
      <c r="PSD61" s="312"/>
      <c r="PSE61" s="313"/>
      <c r="PSF61" s="313"/>
      <c r="PSG61" s="313"/>
      <c r="PSH61" s="19"/>
      <c r="PSI61" s="20"/>
      <c r="PSJ61" s="20"/>
      <c r="PSK61" s="20"/>
      <c r="PSL61" s="20"/>
      <c r="PSM61" s="20"/>
      <c r="PSN61" s="20"/>
      <c r="PSO61" s="20"/>
      <c r="PSP61" s="311"/>
      <c r="PSQ61" s="312"/>
      <c r="PSR61" s="312"/>
      <c r="PSS61" s="313"/>
      <c r="PST61" s="312"/>
      <c r="PSU61" s="313"/>
      <c r="PSV61" s="313"/>
      <c r="PSW61" s="313"/>
      <c r="PSX61" s="19"/>
      <c r="PSY61" s="20"/>
      <c r="PSZ61" s="20"/>
      <c r="PTA61" s="20"/>
      <c r="PTB61" s="20"/>
      <c r="PTC61" s="20"/>
      <c r="PTD61" s="20"/>
      <c r="PTE61" s="20"/>
      <c r="PTF61" s="311"/>
      <c r="PTG61" s="312"/>
      <c r="PTH61" s="312"/>
      <c r="PTI61" s="313"/>
      <c r="PTJ61" s="312"/>
      <c r="PTK61" s="313"/>
      <c r="PTL61" s="313"/>
      <c r="PTM61" s="313"/>
      <c r="PTN61" s="19"/>
      <c r="PTO61" s="20"/>
      <c r="PTP61" s="20"/>
      <c r="PTQ61" s="20"/>
      <c r="PTR61" s="20"/>
      <c r="PTS61" s="20"/>
      <c r="PTT61" s="20"/>
      <c r="PTU61" s="20"/>
      <c r="PTV61" s="311"/>
      <c r="PTW61" s="312"/>
      <c r="PTX61" s="312"/>
      <c r="PTY61" s="313"/>
      <c r="PTZ61" s="312"/>
      <c r="PUA61" s="313"/>
      <c r="PUB61" s="313"/>
      <c r="PUC61" s="313"/>
      <c r="PUD61" s="19"/>
      <c r="PUE61" s="20"/>
      <c r="PUF61" s="20"/>
      <c r="PUG61" s="20"/>
      <c r="PUH61" s="20"/>
      <c r="PUI61" s="20"/>
      <c r="PUJ61" s="20"/>
      <c r="PUK61" s="20"/>
      <c r="PUL61" s="311"/>
      <c r="PUM61" s="312"/>
      <c r="PUN61" s="312"/>
      <c r="PUO61" s="313"/>
      <c r="PUP61" s="312"/>
      <c r="PUQ61" s="313"/>
      <c r="PUR61" s="313"/>
      <c r="PUS61" s="313"/>
      <c r="PUT61" s="19"/>
      <c r="PUU61" s="20"/>
      <c r="PUV61" s="20"/>
      <c r="PUW61" s="20"/>
      <c r="PUX61" s="20"/>
      <c r="PUY61" s="20"/>
      <c r="PUZ61" s="20"/>
      <c r="PVA61" s="20"/>
      <c r="PVB61" s="311"/>
      <c r="PVC61" s="312"/>
      <c r="PVD61" s="312"/>
      <c r="PVE61" s="313"/>
      <c r="PVF61" s="312"/>
      <c r="PVG61" s="313"/>
      <c r="PVH61" s="313"/>
      <c r="PVI61" s="313"/>
      <c r="PVJ61" s="19"/>
      <c r="PVK61" s="20"/>
      <c r="PVL61" s="20"/>
      <c r="PVM61" s="20"/>
      <c r="PVN61" s="20"/>
      <c r="PVO61" s="20"/>
      <c r="PVP61" s="20"/>
      <c r="PVQ61" s="20"/>
      <c r="PVR61" s="311"/>
      <c r="PVS61" s="312"/>
      <c r="PVT61" s="312"/>
      <c r="PVU61" s="313"/>
      <c r="PVV61" s="312"/>
      <c r="PVW61" s="313"/>
      <c r="PVX61" s="313"/>
      <c r="PVY61" s="313"/>
      <c r="PVZ61" s="19"/>
      <c r="PWA61" s="20"/>
      <c r="PWB61" s="20"/>
      <c r="PWC61" s="20"/>
      <c r="PWD61" s="20"/>
      <c r="PWE61" s="20"/>
      <c r="PWF61" s="20"/>
      <c r="PWG61" s="20"/>
      <c r="PWH61" s="311"/>
      <c r="PWI61" s="312"/>
      <c r="PWJ61" s="312"/>
      <c r="PWK61" s="313"/>
      <c r="PWL61" s="312"/>
      <c r="PWM61" s="313"/>
      <c r="PWN61" s="313"/>
      <c r="PWO61" s="313"/>
      <c r="PWP61" s="19"/>
      <c r="PWQ61" s="20"/>
      <c r="PWR61" s="20"/>
      <c r="PWS61" s="20"/>
      <c r="PWT61" s="20"/>
      <c r="PWU61" s="20"/>
      <c r="PWV61" s="20"/>
      <c r="PWW61" s="20"/>
      <c r="PWX61" s="311"/>
      <c r="PWY61" s="312"/>
      <c r="PWZ61" s="312"/>
      <c r="PXA61" s="313"/>
      <c r="PXB61" s="312"/>
      <c r="PXC61" s="313"/>
      <c r="PXD61" s="313"/>
      <c r="PXE61" s="313"/>
      <c r="PXF61" s="19"/>
      <c r="PXG61" s="20"/>
      <c r="PXH61" s="20"/>
      <c r="PXI61" s="20"/>
      <c r="PXJ61" s="20"/>
      <c r="PXK61" s="20"/>
      <c r="PXL61" s="20"/>
      <c r="PXM61" s="20"/>
      <c r="PXN61" s="311"/>
      <c r="PXO61" s="312"/>
      <c r="PXP61" s="312"/>
      <c r="PXQ61" s="313"/>
      <c r="PXR61" s="312"/>
      <c r="PXS61" s="313"/>
      <c r="PXT61" s="313"/>
      <c r="PXU61" s="313"/>
      <c r="PXV61" s="19"/>
      <c r="PXW61" s="20"/>
      <c r="PXX61" s="20"/>
      <c r="PXY61" s="20"/>
      <c r="PXZ61" s="20"/>
      <c r="PYA61" s="20"/>
      <c r="PYB61" s="20"/>
      <c r="PYC61" s="20"/>
      <c r="PYD61" s="311"/>
      <c r="PYE61" s="312"/>
      <c r="PYF61" s="312"/>
      <c r="PYG61" s="313"/>
      <c r="PYH61" s="312"/>
      <c r="PYI61" s="313"/>
      <c r="PYJ61" s="313"/>
      <c r="PYK61" s="313"/>
      <c r="PYL61" s="19"/>
      <c r="PYM61" s="20"/>
      <c r="PYN61" s="20"/>
      <c r="PYO61" s="20"/>
      <c r="PYP61" s="20"/>
      <c r="PYQ61" s="20"/>
      <c r="PYR61" s="20"/>
      <c r="PYS61" s="20"/>
      <c r="PYT61" s="311"/>
      <c r="PYU61" s="312"/>
      <c r="PYV61" s="312"/>
      <c r="PYW61" s="313"/>
      <c r="PYX61" s="312"/>
      <c r="PYY61" s="313"/>
      <c r="PYZ61" s="313"/>
      <c r="PZA61" s="313"/>
      <c r="PZB61" s="19"/>
      <c r="PZC61" s="20"/>
      <c r="PZD61" s="20"/>
      <c r="PZE61" s="20"/>
      <c r="PZF61" s="20"/>
      <c r="PZG61" s="20"/>
      <c r="PZH61" s="20"/>
      <c r="PZI61" s="20"/>
      <c r="PZJ61" s="311"/>
      <c r="PZK61" s="312"/>
      <c r="PZL61" s="312"/>
      <c r="PZM61" s="313"/>
      <c r="PZN61" s="312"/>
      <c r="PZO61" s="313"/>
      <c r="PZP61" s="313"/>
      <c r="PZQ61" s="313"/>
      <c r="PZR61" s="19"/>
      <c r="PZS61" s="20"/>
      <c r="PZT61" s="20"/>
      <c r="PZU61" s="20"/>
      <c r="PZV61" s="20"/>
      <c r="PZW61" s="20"/>
      <c r="PZX61" s="20"/>
      <c r="PZY61" s="20"/>
      <c r="PZZ61" s="311"/>
      <c r="QAA61" s="312"/>
      <c r="QAB61" s="312"/>
      <c r="QAC61" s="313"/>
      <c r="QAD61" s="312"/>
      <c r="QAE61" s="313"/>
      <c r="QAF61" s="313"/>
      <c r="QAG61" s="313"/>
      <c r="QAH61" s="19"/>
      <c r="QAI61" s="20"/>
      <c r="QAJ61" s="20"/>
      <c r="QAK61" s="20"/>
      <c r="QAL61" s="20"/>
      <c r="QAM61" s="20"/>
      <c r="QAN61" s="20"/>
      <c r="QAO61" s="20"/>
      <c r="QAP61" s="311"/>
      <c r="QAQ61" s="312"/>
      <c r="QAR61" s="312"/>
      <c r="QAS61" s="313"/>
      <c r="QAT61" s="312"/>
      <c r="QAU61" s="313"/>
      <c r="QAV61" s="313"/>
      <c r="QAW61" s="313"/>
      <c r="QAX61" s="19"/>
      <c r="QAY61" s="20"/>
      <c r="QAZ61" s="20"/>
      <c r="QBA61" s="20"/>
      <c r="QBB61" s="20"/>
      <c r="QBC61" s="20"/>
      <c r="QBD61" s="20"/>
      <c r="QBE61" s="20"/>
      <c r="QBF61" s="311"/>
      <c r="QBG61" s="312"/>
      <c r="QBH61" s="312"/>
      <c r="QBI61" s="313"/>
      <c r="QBJ61" s="312"/>
      <c r="QBK61" s="313"/>
      <c r="QBL61" s="313"/>
      <c r="QBM61" s="313"/>
      <c r="QBN61" s="19"/>
      <c r="QBO61" s="20"/>
      <c r="QBP61" s="20"/>
      <c r="QBQ61" s="20"/>
      <c r="QBR61" s="20"/>
      <c r="QBS61" s="20"/>
      <c r="QBT61" s="20"/>
      <c r="QBU61" s="20"/>
      <c r="QBV61" s="311"/>
      <c r="QBW61" s="312"/>
      <c r="QBX61" s="312"/>
      <c r="QBY61" s="313"/>
      <c r="QBZ61" s="312"/>
      <c r="QCA61" s="313"/>
      <c r="QCB61" s="313"/>
      <c r="QCC61" s="313"/>
      <c r="QCD61" s="19"/>
      <c r="QCE61" s="20"/>
      <c r="QCF61" s="20"/>
      <c r="QCG61" s="20"/>
      <c r="QCH61" s="20"/>
      <c r="QCI61" s="20"/>
      <c r="QCJ61" s="20"/>
      <c r="QCK61" s="20"/>
      <c r="QCL61" s="311"/>
      <c r="QCM61" s="312"/>
      <c r="QCN61" s="312"/>
      <c r="QCO61" s="313"/>
      <c r="QCP61" s="312"/>
      <c r="QCQ61" s="313"/>
      <c r="QCR61" s="313"/>
      <c r="QCS61" s="313"/>
      <c r="QCT61" s="19"/>
      <c r="QCU61" s="20"/>
      <c r="QCV61" s="20"/>
      <c r="QCW61" s="20"/>
      <c r="QCX61" s="20"/>
      <c r="QCY61" s="20"/>
      <c r="QCZ61" s="20"/>
      <c r="QDA61" s="20"/>
      <c r="QDB61" s="311"/>
      <c r="QDC61" s="312"/>
      <c r="QDD61" s="312"/>
      <c r="QDE61" s="313"/>
      <c r="QDF61" s="312"/>
      <c r="QDG61" s="313"/>
      <c r="QDH61" s="313"/>
      <c r="QDI61" s="313"/>
      <c r="QDJ61" s="19"/>
      <c r="QDK61" s="20"/>
      <c r="QDL61" s="20"/>
      <c r="QDM61" s="20"/>
      <c r="QDN61" s="20"/>
      <c r="QDO61" s="20"/>
      <c r="QDP61" s="20"/>
      <c r="QDQ61" s="20"/>
      <c r="QDR61" s="311"/>
      <c r="QDS61" s="312"/>
      <c r="QDT61" s="312"/>
      <c r="QDU61" s="313"/>
      <c r="QDV61" s="312"/>
      <c r="QDW61" s="313"/>
      <c r="QDX61" s="313"/>
      <c r="QDY61" s="313"/>
      <c r="QDZ61" s="19"/>
      <c r="QEA61" s="20"/>
      <c r="QEB61" s="20"/>
      <c r="QEC61" s="20"/>
      <c r="QED61" s="20"/>
      <c r="QEE61" s="20"/>
      <c r="QEF61" s="20"/>
      <c r="QEG61" s="20"/>
      <c r="QEH61" s="311"/>
      <c r="QEI61" s="312"/>
      <c r="QEJ61" s="312"/>
      <c r="QEK61" s="313"/>
      <c r="QEL61" s="312"/>
      <c r="QEM61" s="313"/>
      <c r="QEN61" s="313"/>
      <c r="QEO61" s="313"/>
      <c r="QEP61" s="19"/>
      <c r="QEQ61" s="20"/>
      <c r="QER61" s="20"/>
      <c r="QES61" s="20"/>
      <c r="QET61" s="20"/>
      <c r="QEU61" s="20"/>
      <c r="QEV61" s="20"/>
      <c r="QEW61" s="20"/>
      <c r="QEX61" s="311"/>
      <c r="QEY61" s="312"/>
      <c r="QEZ61" s="312"/>
      <c r="QFA61" s="313"/>
      <c r="QFB61" s="312"/>
      <c r="QFC61" s="313"/>
      <c r="QFD61" s="313"/>
      <c r="QFE61" s="313"/>
      <c r="QFF61" s="19"/>
      <c r="QFG61" s="20"/>
      <c r="QFH61" s="20"/>
      <c r="QFI61" s="20"/>
      <c r="QFJ61" s="20"/>
      <c r="QFK61" s="20"/>
      <c r="QFL61" s="20"/>
      <c r="QFM61" s="20"/>
      <c r="QFN61" s="311"/>
      <c r="QFO61" s="312"/>
      <c r="QFP61" s="312"/>
      <c r="QFQ61" s="313"/>
      <c r="QFR61" s="312"/>
      <c r="QFS61" s="313"/>
      <c r="QFT61" s="313"/>
      <c r="QFU61" s="313"/>
      <c r="QFV61" s="19"/>
      <c r="QFW61" s="20"/>
      <c r="QFX61" s="20"/>
      <c r="QFY61" s="20"/>
      <c r="QFZ61" s="20"/>
      <c r="QGA61" s="20"/>
      <c r="QGB61" s="20"/>
      <c r="QGC61" s="20"/>
      <c r="QGD61" s="311"/>
      <c r="QGE61" s="312"/>
      <c r="QGF61" s="312"/>
      <c r="QGG61" s="313"/>
      <c r="QGH61" s="312"/>
      <c r="QGI61" s="313"/>
      <c r="QGJ61" s="313"/>
      <c r="QGK61" s="313"/>
      <c r="QGL61" s="19"/>
      <c r="QGM61" s="20"/>
      <c r="QGN61" s="20"/>
      <c r="QGO61" s="20"/>
      <c r="QGP61" s="20"/>
      <c r="QGQ61" s="20"/>
      <c r="QGR61" s="20"/>
      <c r="QGS61" s="20"/>
      <c r="QGT61" s="311"/>
      <c r="QGU61" s="312"/>
      <c r="QGV61" s="312"/>
      <c r="QGW61" s="313"/>
      <c r="QGX61" s="312"/>
      <c r="QGY61" s="313"/>
      <c r="QGZ61" s="313"/>
      <c r="QHA61" s="313"/>
      <c r="QHB61" s="19"/>
      <c r="QHC61" s="20"/>
      <c r="QHD61" s="20"/>
      <c r="QHE61" s="20"/>
      <c r="QHF61" s="20"/>
      <c r="QHG61" s="20"/>
      <c r="QHH61" s="20"/>
      <c r="QHI61" s="20"/>
      <c r="QHJ61" s="311"/>
      <c r="QHK61" s="312"/>
      <c r="QHL61" s="312"/>
      <c r="QHM61" s="313"/>
      <c r="QHN61" s="312"/>
      <c r="QHO61" s="313"/>
      <c r="QHP61" s="313"/>
      <c r="QHQ61" s="313"/>
      <c r="QHR61" s="19"/>
      <c r="QHS61" s="20"/>
      <c r="QHT61" s="20"/>
      <c r="QHU61" s="20"/>
      <c r="QHV61" s="20"/>
      <c r="QHW61" s="20"/>
      <c r="QHX61" s="20"/>
      <c r="QHY61" s="20"/>
      <c r="QHZ61" s="311"/>
      <c r="QIA61" s="312"/>
      <c r="QIB61" s="312"/>
      <c r="QIC61" s="313"/>
      <c r="QID61" s="312"/>
      <c r="QIE61" s="313"/>
      <c r="QIF61" s="313"/>
      <c r="QIG61" s="313"/>
      <c r="QIH61" s="19"/>
      <c r="QII61" s="20"/>
      <c r="QIJ61" s="20"/>
      <c r="QIK61" s="20"/>
      <c r="QIL61" s="20"/>
      <c r="QIM61" s="20"/>
      <c r="QIN61" s="20"/>
      <c r="QIO61" s="20"/>
      <c r="QIP61" s="311"/>
      <c r="QIQ61" s="312"/>
      <c r="QIR61" s="312"/>
      <c r="QIS61" s="313"/>
      <c r="QIT61" s="312"/>
      <c r="QIU61" s="313"/>
      <c r="QIV61" s="313"/>
      <c r="QIW61" s="313"/>
      <c r="QIX61" s="19"/>
      <c r="QIY61" s="20"/>
      <c r="QIZ61" s="20"/>
      <c r="QJA61" s="20"/>
      <c r="QJB61" s="20"/>
      <c r="QJC61" s="20"/>
      <c r="QJD61" s="20"/>
      <c r="QJE61" s="20"/>
      <c r="QJF61" s="311"/>
      <c r="QJG61" s="312"/>
      <c r="QJH61" s="312"/>
      <c r="QJI61" s="313"/>
      <c r="QJJ61" s="312"/>
      <c r="QJK61" s="313"/>
      <c r="QJL61" s="313"/>
      <c r="QJM61" s="313"/>
      <c r="QJN61" s="19"/>
      <c r="QJO61" s="20"/>
      <c r="QJP61" s="20"/>
      <c r="QJQ61" s="20"/>
      <c r="QJR61" s="20"/>
      <c r="QJS61" s="20"/>
      <c r="QJT61" s="20"/>
      <c r="QJU61" s="20"/>
      <c r="QJV61" s="311"/>
      <c r="QJW61" s="312"/>
      <c r="QJX61" s="312"/>
      <c r="QJY61" s="313"/>
      <c r="QJZ61" s="312"/>
      <c r="QKA61" s="313"/>
      <c r="QKB61" s="313"/>
      <c r="QKC61" s="313"/>
      <c r="QKD61" s="19"/>
      <c r="QKE61" s="20"/>
      <c r="QKF61" s="20"/>
      <c r="QKG61" s="20"/>
      <c r="QKH61" s="20"/>
      <c r="QKI61" s="20"/>
      <c r="QKJ61" s="20"/>
      <c r="QKK61" s="20"/>
      <c r="QKL61" s="311"/>
      <c r="QKM61" s="312"/>
      <c r="QKN61" s="312"/>
      <c r="QKO61" s="313"/>
      <c r="QKP61" s="312"/>
      <c r="QKQ61" s="313"/>
      <c r="QKR61" s="313"/>
      <c r="QKS61" s="313"/>
      <c r="QKT61" s="19"/>
      <c r="QKU61" s="20"/>
      <c r="QKV61" s="20"/>
      <c r="QKW61" s="20"/>
      <c r="QKX61" s="20"/>
      <c r="QKY61" s="20"/>
      <c r="QKZ61" s="20"/>
      <c r="QLA61" s="20"/>
      <c r="QLB61" s="311"/>
      <c r="QLC61" s="312"/>
      <c r="QLD61" s="312"/>
      <c r="QLE61" s="313"/>
      <c r="QLF61" s="312"/>
      <c r="QLG61" s="313"/>
      <c r="QLH61" s="313"/>
      <c r="QLI61" s="313"/>
      <c r="QLJ61" s="19"/>
      <c r="QLK61" s="20"/>
      <c r="QLL61" s="20"/>
      <c r="QLM61" s="20"/>
      <c r="QLN61" s="20"/>
      <c r="QLO61" s="20"/>
      <c r="QLP61" s="20"/>
      <c r="QLQ61" s="20"/>
      <c r="QLR61" s="311"/>
      <c r="QLS61" s="312"/>
      <c r="QLT61" s="312"/>
      <c r="QLU61" s="313"/>
      <c r="QLV61" s="312"/>
      <c r="QLW61" s="313"/>
      <c r="QLX61" s="313"/>
      <c r="QLY61" s="313"/>
      <c r="QLZ61" s="19"/>
      <c r="QMA61" s="20"/>
      <c r="QMB61" s="20"/>
      <c r="QMC61" s="20"/>
      <c r="QMD61" s="20"/>
      <c r="QME61" s="20"/>
      <c r="QMF61" s="20"/>
      <c r="QMG61" s="20"/>
      <c r="QMH61" s="311"/>
      <c r="QMI61" s="312"/>
      <c r="QMJ61" s="312"/>
      <c r="QMK61" s="313"/>
      <c r="QML61" s="312"/>
      <c r="QMM61" s="313"/>
      <c r="QMN61" s="313"/>
      <c r="QMO61" s="313"/>
      <c r="QMP61" s="19"/>
      <c r="QMQ61" s="20"/>
      <c r="QMR61" s="20"/>
      <c r="QMS61" s="20"/>
      <c r="QMT61" s="20"/>
      <c r="QMU61" s="20"/>
      <c r="QMV61" s="20"/>
      <c r="QMW61" s="20"/>
      <c r="QMX61" s="311"/>
      <c r="QMY61" s="312"/>
      <c r="QMZ61" s="312"/>
      <c r="QNA61" s="313"/>
      <c r="QNB61" s="312"/>
      <c r="QNC61" s="313"/>
      <c r="QND61" s="313"/>
      <c r="QNE61" s="313"/>
      <c r="QNF61" s="19"/>
      <c r="QNG61" s="20"/>
      <c r="QNH61" s="20"/>
      <c r="QNI61" s="20"/>
      <c r="QNJ61" s="20"/>
      <c r="QNK61" s="20"/>
      <c r="QNL61" s="20"/>
      <c r="QNM61" s="20"/>
      <c r="QNN61" s="311"/>
      <c r="QNO61" s="312"/>
      <c r="QNP61" s="312"/>
      <c r="QNQ61" s="313"/>
      <c r="QNR61" s="312"/>
      <c r="QNS61" s="313"/>
      <c r="QNT61" s="313"/>
      <c r="QNU61" s="313"/>
      <c r="QNV61" s="19"/>
      <c r="QNW61" s="20"/>
      <c r="QNX61" s="20"/>
      <c r="QNY61" s="20"/>
      <c r="QNZ61" s="20"/>
      <c r="QOA61" s="20"/>
      <c r="QOB61" s="20"/>
      <c r="QOC61" s="20"/>
      <c r="QOD61" s="311"/>
      <c r="QOE61" s="312"/>
      <c r="QOF61" s="312"/>
      <c r="QOG61" s="313"/>
      <c r="QOH61" s="312"/>
      <c r="QOI61" s="313"/>
      <c r="QOJ61" s="313"/>
      <c r="QOK61" s="313"/>
      <c r="QOL61" s="19"/>
      <c r="QOM61" s="20"/>
      <c r="QON61" s="20"/>
      <c r="QOO61" s="20"/>
      <c r="QOP61" s="20"/>
      <c r="QOQ61" s="20"/>
      <c r="QOR61" s="20"/>
      <c r="QOS61" s="20"/>
      <c r="QOT61" s="311"/>
      <c r="QOU61" s="312"/>
      <c r="QOV61" s="312"/>
      <c r="QOW61" s="313"/>
      <c r="QOX61" s="312"/>
      <c r="QOY61" s="313"/>
      <c r="QOZ61" s="313"/>
      <c r="QPA61" s="313"/>
      <c r="QPB61" s="19"/>
      <c r="QPC61" s="20"/>
      <c r="QPD61" s="20"/>
      <c r="QPE61" s="20"/>
      <c r="QPF61" s="20"/>
      <c r="QPG61" s="20"/>
      <c r="QPH61" s="20"/>
      <c r="QPI61" s="20"/>
      <c r="QPJ61" s="311"/>
      <c r="QPK61" s="312"/>
      <c r="QPL61" s="312"/>
      <c r="QPM61" s="313"/>
      <c r="QPN61" s="312"/>
      <c r="QPO61" s="313"/>
      <c r="QPP61" s="313"/>
      <c r="QPQ61" s="313"/>
      <c r="QPR61" s="19"/>
      <c r="QPS61" s="20"/>
      <c r="QPT61" s="20"/>
      <c r="QPU61" s="20"/>
      <c r="QPV61" s="20"/>
      <c r="QPW61" s="20"/>
      <c r="QPX61" s="20"/>
      <c r="QPY61" s="20"/>
      <c r="QPZ61" s="311"/>
      <c r="QQA61" s="312"/>
      <c r="QQB61" s="312"/>
      <c r="QQC61" s="313"/>
      <c r="QQD61" s="312"/>
      <c r="QQE61" s="313"/>
      <c r="QQF61" s="313"/>
      <c r="QQG61" s="313"/>
      <c r="QQH61" s="19"/>
      <c r="QQI61" s="20"/>
      <c r="QQJ61" s="20"/>
      <c r="QQK61" s="20"/>
      <c r="QQL61" s="20"/>
      <c r="QQM61" s="20"/>
      <c r="QQN61" s="20"/>
      <c r="QQO61" s="20"/>
      <c r="QQP61" s="311"/>
      <c r="QQQ61" s="312"/>
      <c r="QQR61" s="312"/>
      <c r="QQS61" s="313"/>
      <c r="QQT61" s="312"/>
      <c r="QQU61" s="313"/>
      <c r="QQV61" s="313"/>
      <c r="QQW61" s="313"/>
      <c r="QQX61" s="19"/>
      <c r="QQY61" s="20"/>
      <c r="QQZ61" s="20"/>
      <c r="QRA61" s="20"/>
      <c r="QRB61" s="20"/>
      <c r="QRC61" s="20"/>
      <c r="QRD61" s="20"/>
      <c r="QRE61" s="20"/>
      <c r="QRF61" s="311"/>
      <c r="QRG61" s="312"/>
      <c r="QRH61" s="312"/>
      <c r="QRI61" s="313"/>
      <c r="QRJ61" s="312"/>
      <c r="QRK61" s="313"/>
      <c r="QRL61" s="313"/>
      <c r="QRM61" s="313"/>
      <c r="QRN61" s="19"/>
      <c r="QRO61" s="20"/>
      <c r="QRP61" s="20"/>
      <c r="QRQ61" s="20"/>
      <c r="QRR61" s="20"/>
      <c r="QRS61" s="20"/>
      <c r="QRT61" s="20"/>
      <c r="QRU61" s="20"/>
      <c r="QRV61" s="311"/>
      <c r="QRW61" s="312"/>
      <c r="QRX61" s="312"/>
      <c r="QRY61" s="313"/>
      <c r="QRZ61" s="312"/>
      <c r="QSA61" s="313"/>
      <c r="QSB61" s="313"/>
      <c r="QSC61" s="313"/>
      <c r="QSD61" s="19"/>
      <c r="QSE61" s="20"/>
      <c r="QSF61" s="20"/>
      <c r="QSG61" s="20"/>
      <c r="QSH61" s="20"/>
      <c r="QSI61" s="20"/>
      <c r="QSJ61" s="20"/>
      <c r="QSK61" s="20"/>
      <c r="QSL61" s="311"/>
      <c r="QSM61" s="312"/>
      <c r="QSN61" s="312"/>
      <c r="QSO61" s="313"/>
      <c r="QSP61" s="312"/>
      <c r="QSQ61" s="313"/>
      <c r="QSR61" s="313"/>
      <c r="QSS61" s="313"/>
      <c r="QST61" s="19"/>
      <c r="QSU61" s="20"/>
      <c r="QSV61" s="20"/>
      <c r="QSW61" s="20"/>
      <c r="QSX61" s="20"/>
      <c r="QSY61" s="20"/>
      <c r="QSZ61" s="20"/>
      <c r="QTA61" s="20"/>
      <c r="QTB61" s="311"/>
      <c r="QTC61" s="312"/>
      <c r="QTD61" s="312"/>
      <c r="QTE61" s="313"/>
      <c r="QTF61" s="312"/>
      <c r="QTG61" s="313"/>
      <c r="QTH61" s="313"/>
      <c r="QTI61" s="313"/>
      <c r="QTJ61" s="19"/>
      <c r="QTK61" s="20"/>
      <c r="QTL61" s="20"/>
      <c r="QTM61" s="20"/>
      <c r="QTN61" s="20"/>
      <c r="QTO61" s="20"/>
      <c r="QTP61" s="20"/>
      <c r="QTQ61" s="20"/>
      <c r="QTR61" s="311"/>
      <c r="QTS61" s="312"/>
      <c r="QTT61" s="312"/>
      <c r="QTU61" s="313"/>
      <c r="QTV61" s="312"/>
      <c r="QTW61" s="313"/>
      <c r="QTX61" s="313"/>
      <c r="QTY61" s="313"/>
      <c r="QTZ61" s="19"/>
      <c r="QUA61" s="20"/>
      <c r="QUB61" s="20"/>
      <c r="QUC61" s="20"/>
      <c r="QUD61" s="20"/>
      <c r="QUE61" s="20"/>
      <c r="QUF61" s="20"/>
      <c r="QUG61" s="20"/>
      <c r="QUH61" s="311"/>
      <c r="QUI61" s="312"/>
      <c r="QUJ61" s="312"/>
      <c r="QUK61" s="313"/>
      <c r="QUL61" s="312"/>
      <c r="QUM61" s="313"/>
      <c r="QUN61" s="313"/>
      <c r="QUO61" s="313"/>
      <c r="QUP61" s="19"/>
      <c r="QUQ61" s="20"/>
      <c r="QUR61" s="20"/>
      <c r="QUS61" s="20"/>
      <c r="QUT61" s="20"/>
      <c r="QUU61" s="20"/>
      <c r="QUV61" s="20"/>
      <c r="QUW61" s="20"/>
      <c r="QUX61" s="311"/>
      <c r="QUY61" s="312"/>
      <c r="QUZ61" s="312"/>
      <c r="QVA61" s="313"/>
      <c r="QVB61" s="312"/>
      <c r="QVC61" s="313"/>
      <c r="QVD61" s="313"/>
      <c r="QVE61" s="313"/>
      <c r="QVF61" s="19"/>
      <c r="QVG61" s="20"/>
      <c r="QVH61" s="20"/>
      <c r="QVI61" s="20"/>
      <c r="QVJ61" s="20"/>
      <c r="QVK61" s="20"/>
      <c r="QVL61" s="20"/>
      <c r="QVM61" s="20"/>
      <c r="QVN61" s="311"/>
      <c r="QVO61" s="312"/>
      <c r="QVP61" s="312"/>
      <c r="QVQ61" s="313"/>
      <c r="QVR61" s="312"/>
      <c r="QVS61" s="313"/>
      <c r="QVT61" s="313"/>
      <c r="QVU61" s="313"/>
      <c r="QVV61" s="19"/>
      <c r="QVW61" s="20"/>
      <c r="QVX61" s="20"/>
      <c r="QVY61" s="20"/>
      <c r="QVZ61" s="20"/>
      <c r="QWA61" s="20"/>
      <c r="QWB61" s="20"/>
      <c r="QWC61" s="20"/>
      <c r="QWD61" s="311"/>
      <c r="QWE61" s="312"/>
      <c r="QWF61" s="312"/>
      <c r="QWG61" s="313"/>
      <c r="QWH61" s="312"/>
      <c r="QWI61" s="313"/>
      <c r="QWJ61" s="313"/>
      <c r="QWK61" s="313"/>
      <c r="QWL61" s="19"/>
      <c r="QWM61" s="20"/>
      <c r="QWN61" s="20"/>
      <c r="QWO61" s="20"/>
      <c r="QWP61" s="20"/>
      <c r="QWQ61" s="20"/>
      <c r="QWR61" s="20"/>
      <c r="QWS61" s="20"/>
      <c r="QWT61" s="311"/>
      <c r="QWU61" s="312"/>
      <c r="QWV61" s="312"/>
      <c r="QWW61" s="313"/>
      <c r="QWX61" s="312"/>
      <c r="QWY61" s="313"/>
      <c r="QWZ61" s="313"/>
      <c r="QXA61" s="313"/>
      <c r="QXB61" s="19"/>
      <c r="QXC61" s="20"/>
      <c r="QXD61" s="20"/>
      <c r="QXE61" s="20"/>
      <c r="QXF61" s="20"/>
      <c r="QXG61" s="20"/>
      <c r="QXH61" s="20"/>
      <c r="QXI61" s="20"/>
      <c r="QXJ61" s="311"/>
      <c r="QXK61" s="312"/>
      <c r="QXL61" s="312"/>
      <c r="QXM61" s="313"/>
      <c r="QXN61" s="312"/>
      <c r="QXO61" s="313"/>
      <c r="QXP61" s="313"/>
      <c r="QXQ61" s="313"/>
      <c r="QXR61" s="19"/>
      <c r="QXS61" s="20"/>
      <c r="QXT61" s="20"/>
      <c r="QXU61" s="20"/>
      <c r="QXV61" s="20"/>
      <c r="QXW61" s="20"/>
      <c r="QXX61" s="20"/>
      <c r="QXY61" s="20"/>
      <c r="QXZ61" s="311"/>
      <c r="QYA61" s="312"/>
      <c r="QYB61" s="312"/>
      <c r="QYC61" s="313"/>
      <c r="QYD61" s="312"/>
      <c r="QYE61" s="313"/>
      <c r="QYF61" s="313"/>
      <c r="QYG61" s="313"/>
      <c r="QYH61" s="19"/>
      <c r="QYI61" s="20"/>
      <c r="QYJ61" s="20"/>
      <c r="QYK61" s="20"/>
      <c r="QYL61" s="20"/>
      <c r="QYM61" s="20"/>
      <c r="QYN61" s="20"/>
      <c r="QYO61" s="20"/>
      <c r="QYP61" s="311"/>
      <c r="QYQ61" s="312"/>
      <c r="QYR61" s="312"/>
      <c r="QYS61" s="313"/>
      <c r="QYT61" s="312"/>
      <c r="QYU61" s="313"/>
      <c r="QYV61" s="313"/>
      <c r="QYW61" s="313"/>
      <c r="QYX61" s="19"/>
      <c r="QYY61" s="20"/>
      <c r="QYZ61" s="20"/>
      <c r="QZA61" s="20"/>
      <c r="QZB61" s="20"/>
      <c r="QZC61" s="20"/>
      <c r="QZD61" s="20"/>
      <c r="QZE61" s="20"/>
      <c r="QZF61" s="311"/>
      <c r="QZG61" s="312"/>
      <c r="QZH61" s="312"/>
      <c r="QZI61" s="313"/>
      <c r="QZJ61" s="312"/>
      <c r="QZK61" s="313"/>
      <c r="QZL61" s="313"/>
      <c r="QZM61" s="313"/>
      <c r="QZN61" s="19"/>
      <c r="QZO61" s="20"/>
      <c r="QZP61" s="20"/>
      <c r="QZQ61" s="20"/>
      <c r="QZR61" s="20"/>
      <c r="QZS61" s="20"/>
      <c r="QZT61" s="20"/>
      <c r="QZU61" s="20"/>
      <c r="QZV61" s="311"/>
      <c r="QZW61" s="312"/>
      <c r="QZX61" s="312"/>
      <c r="QZY61" s="313"/>
      <c r="QZZ61" s="312"/>
      <c r="RAA61" s="313"/>
      <c r="RAB61" s="313"/>
      <c r="RAC61" s="313"/>
      <c r="RAD61" s="19"/>
      <c r="RAE61" s="20"/>
      <c r="RAF61" s="20"/>
      <c r="RAG61" s="20"/>
      <c r="RAH61" s="20"/>
      <c r="RAI61" s="20"/>
      <c r="RAJ61" s="20"/>
      <c r="RAK61" s="20"/>
      <c r="RAL61" s="311"/>
      <c r="RAM61" s="312"/>
      <c r="RAN61" s="312"/>
      <c r="RAO61" s="313"/>
      <c r="RAP61" s="312"/>
      <c r="RAQ61" s="313"/>
      <c r="RAR61" s="313"/>
      <c r="RAS61" s="313"/>
      <c r="RAT61" s="19"/>
      <c r="RAU61" s="20"/>
      <c r="RAV61" s="20"/>
      <c r="RAW61" s="20"/>
      <c r="RAX61" s="20"/>
      <c r="RAY61" s="20"/>
      <c r="RAZ61" s="20"/>
      <c r="RBA61" s="20"/>
      <c r="RBB61" s="311"/>
      <c r="RBC61" s="312"/>
      <c r="RBD61" s="312"/>
      <c r="RBE61" s="313"/>
      <c r="RBF61" s="312"/>
      <c r="RBG61" s="313"/>
      <c r="RBH61" s="313"/>
      <c r="RBI61" s="313"/>
      <c r="RBJ61" s="19"/>
      <c r="RBK61" s="20"/>
      <c r="RBL61" s="20"/>
      <c r="RBM61" s="20"/>
      <c r="RBN61" s="20"/>
      <c r="RBO61" s="20"/>
      <c r="RBP61" s="20"/>
      <c r="RBQ61" s="20"/>
      <c r="RBR61" s="311"/>
      <c r="RBS61" s="312"/>
      <c r="RBT61" s="312"/>
      <c r="RBU61" s="313"/>
      <c r="RBV61" s="312"/>
      <c r="RBW61" s="313"/>
      <c r="RBX61" s="313"/>
      <c r="RBY61" s="313"/>
      <c r="RBZ61" s="19"/>
      <c r="RCA61" s="20"/>
      <c r="RCB61" s="20"/>
      <c r="RCC61" s="20"/>
      <c r="RCD61" s="20"/>
      <c r="RCE61" s="20"/>
      <c r="RCF61" s="20"/>
      <c r="RCG61" s="20"/>
      <c r="RCH61" s="311"/>
      <c r="RCI61" s="312"/>
      <c r="RCJ61" s="312"/>
      <c r="RCK61" s="313"/>
      <c r="RCL61" s="312"/>
      <c r="RCM61" s="313"/>
      <c r="RCN61" s="313"/>
      <c r="RCO61" s="313"/>
      <c r="RCP61" s="19"/>
      <c r="RCQ61" s="20"/>
      <c r="RCR61" s="20"/>
      <c r="RCS61" s="20"/>
      <c r="RCT61" s="20"/>
      <c r="RCU61" s="20"/>
      <c r="RCV61" s="20"/>
      <c r="RCW61" s="20"/>
      <c r="RCX61" s="311"/>
      <c r="RCY61" s="312"/>
      <c r="RCZ61" s="312"/>
      <c r="RDA61" s="313"/>
      <c r="RDB61" s="312"/>
      <c r="RDC61" s="313"/>
      <c r="RDD61" s="313"/>
      <c r="RDE61" s="313"/>
      <c r="RDF61" s="19"/>
      <c r="RDG61" s="20"/>
      <c r="RDH61" s="20"/>
      <c r="RDI61" s="20"/>
      <c r="RDJ61" s="20"/>
      <c r="RDK61" s="20"/>
      <c r="RDL61" s="20"/>
      <c r="RDM61" s="20"/>
      <c r="RDN61" s="311"/>
      <c r="RDO61" s="312"/>
      <c r="RDP61" s="312"/>
      <c r="RDQ61" s="313"/>
      <c r="RDR61" s="312"/>
      <c r="RDS61" s="313"/>
      <c r="RDT61" s="313"/>
      <c r="RDU61" s="313"/>
      <c r="RDV61" s="19"/>
      <c r="RDW61" s="20"/>
      <c r="RDX61" s="20"/>
      <c r="RDY61" s="20"/>
      <c r="RDZ61" s="20"/>
      <c r="REA61" s="20"/>
      <c r="REB61" s="20"/>
      <c r="REC61" s="20"/>
      <c r="RED61" s="311"/>
      <c r="REE61" s="312"/>
      <c r="REF61" s="312"/>
      <c r="REG61" s="313"/>
      <c r="REH61" s="312"/>
      <c r="REI61" s="313"/>
      <c r="REJ61" s="313"/>
      <c r="REK61" s="313"/>
      <c r="REL61" s="19"/>
      <c r="REM61" s="20"/>
      <c r="REN61" s="20"/>
      <c r="REO61" s="20"/>
      <c r="REP61" s="20"/>
      <c r="REQ61" s="20"/>
      <c r="RER61" s="20"/>
      <c r="RES61" s="20"/>
      <c r="RET61" s="311"/>
      <c r="REU61" s="312"/>
      <c r="REV61" s="312"/>
      <c r="REW61" s="313"/>
      <c r="REX61" s="312"/>
      <c r="REY61" s="313"/>
      <c r="REZ61" s="313"/>
      <c r="RFA61" s="313"/>
      <c r="RFB61" s="19"/>
      <c r="RFC61" s="20"/>
      <c r="RFD61" s="20"/>
      <c r="RFE61" s="20"/>
      <c r="RFF61" s="20"/>
      <c r="RFG61" s="20"/>
      <c r="RFH61" s="20"/>
      <c r="RFI61" s="20"/>
      <c r="RFJ61" s="311"/>
      <c r="RFK61" s="312"/>
      <c r="RFL61" s="312"/>
      <c r="RFM61" s="313"/>
      <c r="RFN61" s="312"/>
      <c r="RFO61" s="313"/>
      <c r="RFP61" s="313"/>
      <c r="RFQ61" s="313"/>
      <c r="RFR61" s="19"/>
      <c r="RFS61" s="20"/>
      <c r="RFT61" s="20"/>
      <c r="RFU61" s="20"/>
      <c r="RFV61" s="20"/>
      <c r="RFW61" s="20"/>
      <c r="RFX61" s="20"/>
      <c r="RFY61" s="20"/>
      <c r="RFZ61" s="311"/>
      <c r="RGA61" s="312"/>
      <c r="RGB61" s="312"/>
      <c r="RGC61" s="313"/>
      <c r="RGD61" s="312"/>
      <c r="RGE61" s="313"/>
      <c r="RGF61" s="313"/>
      <c r="RGG61" s="313"/>
      <c r="RGH61" s="19"/>
      <c r="RGI61" s="20"/>
      <c r="RGJ61" s="20"/>
      <c r="RGK61" s="20"/>
      <c r="RGL61" s="20"/>
      <c r="RGM61" s="20"/>
      <c r="RGN61" s="20"/>
      <c r="RGO61" s="20"/>
      <c r="RGP61" s="311"/>
      <c r="RGQ61" s="312"/>
      <c r="RGR61" s="312"/>
      <c r="RGS61" s="313"/>
      <c r="RGT61" s="312"/>
      <c r="RGU61" s="313"/>
      <c r="RGV61" s="313"/>
      <c r="RGW61" s="313"/>
      <c r="RGX61" s="19"/>
      <c r="RGY61" s="20"/>
      <c r="RGZ61" s="20"/>
      <c r="RHA61" s="20"/>
      <c r="RHB61" s="20"/>
      <c r="RHC61" s="20"/>
      <c r="RHD61" s="20"/>
      <c r="RHE61" s="20"/>
      <c r="RHF61" s="311"/>
      <c r="RHG61" s="312"/>
      <c r="RHH61" s="312"/>
      <c r="RHI61" s="313"/>
      <c r="RHJ61" s="312"/>
      <c r="RHK61" s="313"/>
      <c r="RHL61" s="313"/>
      <c r="RHM61" s="313"/>
      <c r="RHN61" s="19"/>
      <c r="RHO61" s="20"/>
      <c r="RHP61" s="20"/>
      <c r="RHQ61" s="20"/>
      <c r="RHR61" s="20"/>
      <c r="RHS61" s="20"/>
      <c r="RHT61" s="20"/>
      <c r="RHU61" s="20"/>
      <c r="RHV61" s="311"/>
      <c r="RHW61" s="312"/>
      <c r="RHX61" s="312"/>
      <c r="RHY61" s="313"/>
      <c r="RHZ61" s="312"/>
      <c r="RIA61" s="313"/>
      <c r="RIB61" s="313"/>
      <c r="RIC61" s="313"/>
      <c r="RID61" s="19"/>
      <c r="RIE61" s="20"/>
      <c r="RIF61" s="20"/>
      <c r="RIG61" s="20"/>
      <c r="RIH61" s="20"/>
      <c r="RII61" s="20"/>
      <c r="RIJ61" s="20"/>
      <c r="RIK61" s="20"/>
      <c r="RIL61" s="311"/>
      <c r="RIM61" s="312"/>
      <c r="RIN61" s="312"/>
      <c r="RIO61" s="313"/>
      <c r="RIP61" s="312"/>
      <c r="RIQ61" s="313"/>
      <c r="RIR61" s="313"/>
      <c r="RIS61" s="313"/>
      <c r="RIT61" s="19"/>
      <c r="RIU61" s="20"/>
      <c r="RIV61" s="20"/>
      <c r="RIW61" s="20"/>
      <c r="RIX61" s="20"/>
      <c r="RIY61" s="20"/>
      <c r="RIZ61" s="20"/>
      <c r="RJA61" s="20"/>
      <c r="RJB61" s="311"/>
      <c r="RJC61" s="312"/>
      <c r="RJD61" s="312"/>
      <c r="RJE61" s="313"/>
      <c r="RJF61" s="312"/>
      <c r="RJG61" s="313"/>
      <c r="RJH61" s="313"/>
      <c r="RJI61" s="313"/>
      <c r="RJJ61" s="19"/>
      <c r="RJK61" s="20"/>
      <c r="RJL61" s="20"/>
      <c r="RJM61" s="20"/>
      <c r="RJN61" s="20"/>
      <c r="RJO61" s="20"/>
      <c r="RJP61" s="20"/>
      <c r="RJQ61" s="20"/>
      <c r="RJR61" s="311"/>
      <c r="RJS61" s="312"/>
      <c r="RJT61" s="312"/>
      <c r="RJU61" s="313"/>
      <c r="RJV61" s="312"/>
      <c r="RJW61" s="313"/>
      <c r="RJX61" s="313"/>
      <c r="RJY61" s="313"/>
      <c r="RJZ61" s="19"/>
      <c r="RKA61" s="20"/>
      <c r="RKB61" s="20"/>
      <c r="RKC61" s="20"/>
      <c r="RKD61" s="20"/>
      <c r="RKE61" s="20"/>
      <c r="RKF61" s="20"/>
      <c r="RKG61" s="20"/>
      <c r="RKH61" s="311"/>
      <c r="RKI61" s="312"/>
      <c r="RKJ61" s="312"/>
      <c r="RKK61" s="313"/>
      <c r="RKL61" s="312"/>
      <c r="RKM61" s="313"/>
      <c r="RKN61" s="313"/>
      <c r="RKO61" s="313"/>
      <c r="RKP61" s="19"/>
      <c r="RKQ61" s="20"/>
      <c r="RKR61" s="20"/>
      <c r="RKS61" s="20"/>
      <c r="RKT61" s="20"/>
      <c r="RKU61" s="20"/>
      <c r="RKV61" s="20"/>
      <c r="RKW61" s="20"/>
      <c r="RKX61" s="311"/>
      <c r="RKY61" s="312"/>
      <c r="RKZ61" s="312"/>
      <c r="RLA61" s="313"/>
      <c r="RLB61" s="312"/>
      <c r="RLC61" s="313"/>
      <c r="RLD61" s="313"/>
      <c r="RLE61" s="313"/>
      <c r="RLF61" s="19"/>
      <c r="RLG61" s="20"/>
      <c r="RLH61" s="20"/>
      <c r="RLI61" s="20"/>
      <c r="RLJ61" s="20"/>
      <c r="RLK61" s="20"/>
      <c r="RLL61" s="20"/>
      <c r="RLM61" s="20"/>
      <c r="RLN61" s="311"/>
      <c r="RLO61" s="312"/>
      <c r="RLP61" s="312"/>
      <c r="RLQ61" s="313"/>
      <c r="RLR61" s="312"/>
      <c r="RLS61" s="313"/>
      <c r="RLT61" s="313"/>
      <c r="RLU61" s="313"/>
      <c r="RLV61" s="19"/>
      <c r="RLW61" s="20"/>
      <c r="RLX61" s="20"/>
      <c r="RLY61" s="20"/>
      <c r="RLZ61" s="20"/>
      <c r="RMA61" s="20"/>
      <c r="RMB61" s="20"/>
      <c r="RMC61" s="20"/>
      <c r="RMD61" s="311"/>
      <c r="RME61" s="312"/>
      <c r="RMF61" s="312"/>
      <c r="RMG61" s="313"/>
      <c r="RMH61" s="312"/>
      <c r="RMI61" s="313"/>
      <c r="RMJ61" s="313"/>
      <c r="RMK61" s="313"/>
      <c r="RML61" s="19"/>
      <c r="RMM61" s="20"/>
      <c r="RMN61" s="20"/>
      <c r="RMO61" s="20"/>
      <c r="RMP61" s="20"/>
      <c r="RMQ61" s="20"/>
      <c r="RMR61" s="20"/>
      <c r="RMS61" s="20"/>
      <c r="RMT61" s="311"/>
      <c r="RMU61" s="312"/>
      <c r="RMV61" s="312"/>
      <c r="RMW61" s="313"/>
      <c r="RMX61" s="312"/>
      <c r="RMY61" s="313"/>
      <c r="RMZ61" s="313"/>
      <c r="RNA61" s="313"/>
      <c r="RNB61" s="19"/>
      <c r="RNC61" s="20"/>
      <c r="RND61" s="20"/>
      <c r="RNE61" s="20"/>
      <c r="RNF61" s="20"/>
      <c r="RNG61" s="20"/>
      <c r="RNH61" s="20"/>
      <c r="RNI61" s="20"/>
      <c r="RNJ61" s="311"/>
      <c r="RNK61" s="312"/>
      <c r="RNL61" s="312"/>
      <c r="RNM61" s="313"/>
      <c r="RNN61" s="312"/>
      <c r="RNO61" s="313"/>
      <c r="RNP61" s="313"/>
      <c r="RNQ61" s="313"/>
      <c r="RNR61" s="19"/>
      <c r="RNS61" s="20"/>
      <c r="RNT61" s="20"/>
      <c r="RNU61" s="20"/>
      <c r="RNV61" s="20"/>
      <c r="RNW61" s="20"/>
      <c r="RNX61" s="20"/>
      <c r="RNY61" s="20"/>
      <c r="RNZ61" s="311"/>
      <c r="ROA61" s="312"/>
      <c r="ROB61" s="312"/>
      <c r="ROC61" s="313"/>
      <c r="ROD61" s="312"/>
      <c r="ROE61" s="313"/>
      <c r="ROF61" s="313"/>
      <c r="ROG61" s="313"/>
      <c r="ROH61" s="19"/>
      <c r="ROI61" s="20"/>
      <c r="ROJ61" s="20"/>
      <c r="ROK61" s="20"/>
      <c r="ROL61" s="20"/>
      <c r="ROM61" s="20"/>
      <c r="RON61" s="20"/>
      <c r="ROO61" s="20"/>
      <c r="ROP61" s="311"/>
      <c r="ROQ61" s="312"/>
      <c r="ROR61" s="312"/>
      <c r="ROS61" s="313"/>
      <c r="ROT61" s="312"/>
      <c r="ROU61" s="313"/>
      <c r="ROV61" s="313"/>
      <c r="ROW61" s="313"/>
      <c r="ROX61" s="19"/>
      <c r="ROY61" s="20"/>
      <c r="ROZ61" s="20"/>
      <c r="RPA61" s="20"/>
      <c r="RPB61" s="20"/>
      <c r="RPC61" s="20"/>
      <c r="RPD61" s="20"/>
      <c r="RPE61" s="20"/>
      <c r="RPF61" s="311"/>
      <c r="RPG61" s="312"/>
      <c r="RPH61" s="312"/>
      <c r="RPI61" s="313"/>
      <c r="RPJ61" s="312"/>
      <c r="RPK61" s="313"/>
      <c r="RPL61" s="313"/>
      <c r="RPM61" s="313"/>
      <c r="RPN61" s="19"/>
      <c r="RPO61" s="20"/>
      <c r="RPP61" s="20"/>
      <c r="RPQ61" s="20"/>
      <c r="RPR61" s="20"/>
      <c r="RPS61" s="20"/>
      <c r="RPT61" s="20"/>
      <c r="RPU61" s="20"/>
      <c r="RPV61" s="311"/>
      <c r="RPW61" s="312"/>
      <c r="RPX61" s="312"/>
      <c r="RPY61" s="313"/>
      <c r="RPZ61" s="312"/>
      <c r="RQA61" s="313"/>
      <c r="RQB61" s="313"/>
      <c r="RQC61" s="313"/>
      <c r="RQD61" s="19"/>
      <c r="RQE61" s="20"/>
      <c r="RQF61" s="20"/>
      <c r="RQG61" s="20"/>
      <c r="RQH61" s="20"/>
      <c r="RQI61" s="20"/>
      <c r="RQJ61" s="20"/>
      <c r="RQK61" s="20"/>
      <c r="RQL61" s="311"/>
      <c r="RQM61" s="312"/>
      <c r="RQN61" s="312"/>
      <c r="RQO61" s="313"/>
      <c r="RQP61" s="312"/>
      <c r="RQQ61" s="313"/>
      <c r="RQR61" s="313"/>
      <c r="RQS61" s="313"/>
      <c r="RQT61" s="19"/>
      <c r="RQU61" s="20"/>
      <c r="RQV61" s="20"/>
      <c r="RQW61" s="20"/>
      <c r="RQX61" s="20"/>
      <c r="RQY61" s="20"/>
      <c r="RQZ61" s="20"/>
      <c r="RRA61" s="20"/>
      <c r="RRB61" s="311"/>
      <c r="RRC61" s="312"/>
      <c r="RRD61" s="312"/>
      <c r="RRE61" s="313"/>
      <c r="RRF61" s="312"/>
      <c r="RRG61" s="313"/>
      <c r="RRH61" s="313"/>
      <c r="RRI61" s="313"/>
      <c r="RRJ61" s="19"/>
      <c r="RRK61" s="20"/>
      <c r="RRL61" s="20"/>
      <c r="RRM61" s="20"/>
      <c r="RRN61" s="20"/>
      <c r="RRO61" s="20"/>
      <c r="RRP61" s="20"/>
      <c r="RRQ61" s="20"/>
      <c r="RRR61" s="311"/>
      <c r="RRS61" s="312"/>
      <c r="RRT61" s="312"/>
      <c r="RRU61" s="313"/>
      <c r="RRV61" s="312"/>
      <c r="RRW61" s="313"/>
      <c r="RRX61" s="313"/>
      <c r="RRY61" s="313"/>
      <c r="RRZ61" s="19"/>
      <c r="RSA61" s="20"/>
      <c r="RSB61" s="20"/>
      <c r="RSC61" s="20"/>
      <c r="RSD61" s="20"/>
      <c r="RSE61" s="20"/>
      <c r="RSF61" s="20"/>
      <c r="RSG61" s="20"/>
      <c r="RSH61" s="311"/>
      <c r="RSI61" s="312"/>
      <c r="RSJ61" s="312"/>
      <c r="RSK61" s="313"/>
      <c r="RSL61" s="312"/>
      <c r="RSM61" s="313"/>
      <c r="RSN61" s="313"/>
      <c r="RSO61" s="313"/>
      <c r="RSP61" s="19"/>
      <c r="RSQ61" s="20"/>
      <c r="RSR61" s="20"/>
      <c r="RSS61" s="20"/>
      <c r="RST61" s="20"/>
      <c r="RSU61" s="20"/>
      <c r="RSV61" s="20"/>
      <c r="RSW61" s="20"/>
      <c r="RSX61" s="311"/>
      <c r="RSY61" s="312"/>
      <c r="RSZ61" s="312"/>
      <c r="RTA61" s="313"/>
      <c r="RTB61" s="312"/>
      <c r="RTC61" s="313"/>
      <c r="RTD61" s="313"/>
      <c r="RTE61" s="313"/>
      <c r="RTF61" s="19"/>
      <c r="RTG61" s="20"/>
      <c r="RTH61" s="20"/>
      <c r="RTI61" s="20"/>
      <c r="RTJ61" s="20"/>
      <c r="RTK61" s="20"/>
      <c r="RTL61" s="20"/>
      <c r="RTM61" s="20"/>
      <c r="RTN61" s="311"/>
      <c r="RTO61" s="312"/>
      <c r="RTP61" s="312"/>
      <c r="RTQ61" s="313"/>
      <c r="RTR61" s="312"/>
      <c r="RTS61" s="313"/>
      <c r="RTT61" s="313"/>
      <c r="RTU61" s="313"/>
      <c r="RTV61" s="19"/>
      <c r="RTW61" s="20"/>
      <c r="RTX61" s="20"/>
      <c r="RTY61" s="20"/>
      <c r="RTZ61" s="20"/>
      <c r="RUA61" s="20"/>
      <c r="RUB61" s="20"/>
      <c r="RUC61" s="20"/>
      <c r="RUD61" s="311"/>
      <c r="RUE61" s="312"/>
      <c r="RUF61" s="312"/>
      <c r="RUG61" s="313"/>
      <c r="RUH61" s="312"/>
      <c r="RUI61" s="313"/>
      <c r="RUJ61" s="313"/>
      <c r="RUK61" s="313"/>
      <c r="RUL61" s="19"/>
      <c r="RUM61" s="20"/>
      <c r="RUN61" s="20"/>
      <c r="RUO61" s="20"/>
      <c r="RUP61" s="20"/>
      <c r="RUQ61" s="20"/>
      <c r="RUR61" s="20"/>
      <c r="RUS61" s="20"/>
      <c r="RUT61" s="311"/>
      <c r="RUU61" s="312"/>
      <c r="RUV61" s="312"/>
      <c r="RUW61" s="313"/>
      <c r="RUX61" s="312"/>
      <c r="RUY61" s="313"/>
      <c r="RUZ61" s="313"/>
      <c r="RVA61" s="313"/>
      <c r="RVB61" s="19"/>
      <c r="RVC61" s="20"/>
      <c r="RVD61" s="20"/>
      <c r="RVE61" s="20"/>
      <c r="RVF61" s="20"/>
      <c r="RVG61" s="20"/>
      <c r="RVH61" s="20"/>
      <c r="RVI61" s="20"/>
      <c r="RVJ61" s="311"/>
      <c r="RVK61" s="312"/>
      <c r="RVL61" s="312"/>
      <c r="RVM61" s="313"/>
      <c r="RVN61" s="312"/>
      <c r="RVO61" s="313"/>
      <c r="RVP61" s="313"/>
      <c r="RVQ61" s="313"/>
      <c r="RVR61" s="19"/>
      <c r="RVS61" s="20"/>
      <c r="RVT61" s="20"/>
      <c r="RVU61" s="20"/>
      <c r="RVV61" s="20"/>
      <c r="RVW61" s="20"/>
      <c r="RVX61" s="20"/>
      <c r="RVY61" s="20"/>
      <c r="RVZ61" s="311"/>
      <c r="RWA61" s="312"/>
      <c r="RWB61" s="312"/>
      <c r="RWC61" s="313"/>
      <c r="RWD61" s="312"/>
      <c r="RWE61" s="313"/>
      <c r="RWF61" s="313"/>
      <c r="RWG61" s="313"/>
      <c r="RWH61" s="19"/>
      <c r="RWI61" s="20"/>
      <c r="RWJ61" s="20"/>
      <c r="RWK61" s="20"/>
      <c r="RWL61" s="20"/>
      <c r="RWM61" s="20"/>
      <c r="RWN61" s="20"/>
      <c r="RWO61" s="20"/>
      <c r="RWP61" s="311"/>
      <c r="RWQ61" s="312"/>
      <c r="RWR61" s="312"/>
      <c r="RWS61" s="313"/>
      <c r="RWT61" s="312"/>
      <c r="RWU61" s="313"/>
      <c r="RWV61" s="313"/>
      <c r="RWW61" s="313"/>
      <c r="RWX61" s="19"/>
      <c r="RWY61" s="20"/>
      <c r="RWZ61" s="20"/>
      <c r="RXA61" s="20"/>
      <c r="RXB61" s="20"/>
      <c r="RXC61" s="20"/>
      <c r="RXD61" s="20"/>
      <c r="RXE61" s="20"/>
      <c r="RXF61" s="311"/>
      <c r="RXG61" s="312"/>
      <c r="RXH61" s="312"/>
      <c r="RXI61" s="313"/>
      <c r="RXJ61" s="312"/>
      <c r="RXK61" s="313"/>
      <c r="RXL61" s="313"/>
      <c r="RXM61" s="313"/>
      <c r="RXN61" s="19"/>
      <c r="RXO61" s="20"/>
      <c r="RXP61" s="20"/>
      <c r="RXQ61" s="20"/>
      <c r="RXR61" s="20"/>
      <c r="RXS61" s="20"/>
      <c r="RXT61" s="20"/>
      <c r="RXU61" s="20"/>
      <c r="RXV61" s="311"/>
      <c r="RXW61" s="312"/>
      <c r="RXX61" s="312"/>
      <c r="RXY61" s="313"/>
      <c r="RXZ61" s="312"/>
      <c r="RYA61" s="313"/>
      <c r="RYB61" s="313"/>
      <c r="RYC61" s="313"/>
      <c r="RYD61" s="19"/>
      <c r="RYE61" s="20"/>
      <c r="RYF61" s="20"/>
      <c r="RYG61" s="20"/>
      <c r="RYH61" s="20"/>
      <c r="RYI61" s="20"/>
      <c r="RYJ61" s="20"/>
      <c r="RYK61" s="20"/>
      <c r="RYL61" s="311"/>
      <c r="RYM61" s="312"/>
      <c r="RYN61" s="312"/>
      <c r="RYO61" s="313"/>
      <c r="RYP61" s="312"/>
      <c r="RYQ61" s="313"/>
      <c r="RYR61" s="313"/>
      <c r="RYS61" s="313"/>
      <c r="RYT61" s="19"/>
      <c r="RYU61" s="20"/>
      <c r="RYV61" s="20"/>
      <c r="RYW61" s="20"/>
      <c r="RYX61" s="20"/>
      <c r="RYY61" s="20"/>
      <c r="RYZ61" s="20"/>
      <c r="RZA61" s="20"/>
      <c r="RZB61" s="311"/>
      <c r="RZC61" s="312"/>
      <c r="RZD61" s="312"/>
      <c r="RZE61" s="313"/>
      <c r="RZF61" s="312"/>
      <c r="RZG61" s="313"/>
      <c r="RZH61" s="313"/>
      <c r="RZI61" s="313"/>
      <c r="RZJ61" s="19"/>
      <c r="RZK61" s="20"/>
      <c r="RZL61" s="20"/>
      <c r="RZM61" s="20"/>
      <c r="RZN61" s="20"/>
      <c r="RZO61" s="20"/>
      <c r="RZP61" s="20"/>
      <c r="RZQ61" s="20"/>
      <c r="RZR61" s="311"/>
      <c r="RZS61" s="312"/>
      <c r="RZT61" s="312"/>
      <c r="RZU61" s="313"/>
      <c r="RZV61" s="312"/>
      <c r="RZW61" s="313"/>
      <c r="RZX61" s="313"/>
      <c r="RZY61" s="313"/>
      <c r="RZZ61" s="19"/>
      <c r="SAA61" s="20"/>
      <c r="SAB61" s="20"/>
      <c r="SAC61" s="20"/>
      <c r="SAD61" s="20"/>
      <c r="SAE61" s="20"/>
      <c r="SAF61" s="20"/>
      <c r="SAG61" s="20"/>
      <c r="SAH61" s="311"/>
      <c r="SAI61" s="312"/>
      <c r="SAJ61" s="312"/>
      <c r="SAK61" s="313"/>
      <c r="SAL61" s="312"/>
      <c r="SAM61" s="313"/>
      <c r="SAN61" s="313"/>
      <c r="SAO61" s="313"/>
      <c r="SAP61" s="19"/>
      <c r="SAQ61" s="20"/>
      <c r="SAR61" s="20"/>
      <c r="SAS61" s="20"/>
      <c r="SAT61" s="20"/>
      <c r="SAU61" s="20"/>
      <c r="SAV61" s="20"/>
      <c r="SAW61" s="20"/>
      <c r="SAX61" s="311"/>
      <c r="SAY61" s="312"/>
      <c r="SAZ61" s="312"/>
      <c r="SBA61" s="313"/>
      <c r="SBB61" s="312"/>
      <c r="SBC61" s="313"/>
      <c r="SBD61" s="313"/>
      <c r="SBE61" s="313"/>
      <c r="SBF61" s="19"/>
      <c r="SBG61" s="20"/>
      <c r="SBH61" s="20"/>
      <c r="SBI61" s="20"/>
      <c r="SBJ61" s="20"/>
      <c r="SBK61" s="20"/>
      <c r="SBL61" s="20"/>
      <c r="SBM61" s="20"/>
      <c r="SBN61" s="311"/>
      <c r="SBO61" s="312"/>
      <c r="SBP61" s="312"/>
      <c r="SBQ61" s="313"/>
      <c r="SBR61" s="312"/>
      <c r="SBS61" s="313"/>
      <c r="SBT61" s="313"/>
      <c r="SBU61" s="313"/>
      <c r="SBV61" s="19"/>
      <c r="SBW61" s="20"/>
      <c r="SBX61" s="20"/>
      <c r="SBY61" s="20"/>
      <c r="SBZ61" s="20"/>
      <c r="SCA61" s="20"/>
      <c r="SCB61" s="20"/>
      <c r="SCC61" s="20"/>
      <c r="SCD61" s="311"/>
      <c r="SCE61" s="312"/>
      <c r="SCF61" s="312"/>
      <c r="SCG61" s="313"/>
      <c r="SCH61" s="312"/>
      <c r="SCI61" s="313"/>
      <c r="SCJ61" s="313"/>
      <c r="SCK61" s="313"/>
      <c r="SCL61" s="19"/>
      <c r="SCM61" s="20"/>
      <c r="SCN61" s="20"/>
      <c r="SCO61" s="20"/>
      <c r="SCP61" s="20"/>
      <c r="SCQ61" s="20"/>
      <c r="SCR61" s="20"/>
      <c r="SCS61" s="20"/>
      <c r="SCT61" s="311"/>
      <c r="SCU61" s="312"/>
      <c r="SCV61" s="312"/>
      <c r="SCW61" s="313"/>
      <c r="SCX61" s="312"/>
      <c r="SCY61" s="313"/>
      <c r="SCZ61" s="313"/>
      <c r="SDA61" s="313"/>
      <c r="SDB61" s="19"/>
      <c r="SDC61" s="20"/>
      <c r="SDD61" s="20"/>
      <c r="SDE61" s="20"/>
      <c r="SDF61" s="20"/>
      <c r="SDG61" s="20"/>
      <c r="SDH61" s="20"/>
      <c r="SDI61" s="20"/>
      <c r="SDJ61" s="311"/>
      <c r="SDK61" s="312"/>
      <c r="SDL61" s="312"/>
      <c r="SDM61" s="313"/>
      <c r="SDN61" s="312"/>
      <c r="SDO61" s="313"/>
      <c r="SDP61" s="313"/>
      <c r="SDQ61" s="313"/>
      <c r="SDR61" s="19"/>
      <c r="SDS61" s="20"/>
      <c r="SDT61" s="20"/>
      <c r="SDU61" s="20"/>
      <c r="SDV61" s="20"/>
      <c r="SDW61" s="20"/>
      <c r="SDX61" s="20"/>
      <c r="SDY61" s="20"/>
      <c r="SDZ61" s="311"/>
      <c r="SEA61" s="312"/>
      <c r="SEB61" s="312"/>
      <c r="SEC61" s="313"/>
      <c r="SED61" s="312"/>
      <c r="SEE61" s="313"/>
      <c r="SEF61" s="313"/>
      <c r="SEG61" s="313"/>
      <c r="SEH61" s="19"/>
      <c r="SEI61" s="20"/>
      <c r="SEJ61" s="20"/>
      <c r="SEK61" s="20"/>
      <c r="SEL61" s="20"/>
      <c r="SEM61" s="20"/>
      <c r="SEN61" s="20"/>
      <c r="SEO61" s="20"/>
      <c r="SEP61" s="311"/>
      <c r="SEQ61" s="312"/>
      <c r="SER61" s="312"/>
      <c r="SES61" s="313"/>
      <c r="SET61" s="312"/>
      <c r="SEU61" s="313"/>
      <c r="SEV61" s="313"/>
      <c r="SEW61" s="313"/>
      <c r="SEX61" s="19"/>
      <c r="SEY61" s="20"/>
      <c r="SEZ61" s="20"/>
      <c r="SFA61" s="20"/>
      <c r="SFB61" s="20"/>
      <c r="SFC61" s="20"/>
      <c r="SFD61" s="20"/>
      <c r="SFE61" s="20"/>
      <c r="SFF61" s="311"/>
      <c r="SFG61" s="312"/>
      <c r="SFH61" s="312"/>
      <c r="SFI61" s="313"/>
      <c r="SFJ61" s="312"/>
      <c r="SFK61" s="313"/>
      <c r="SFL61" s="313"/>
      <c r="SFM61" s="313"/>
      <c r="SFN61" s="19"/>
      <c r="SFO61" s="20"/>
      <c r="SFP61" s="20"/>
      <c r="SFQ61" s="20"/>
      <c r="SFR61" s="20"/>
      <c r="SFS61" s="20"/>
      <c r="SFT61" s="20"/>
      <c r="SFU61" s="20"/>
      <c r="SFV61" s="311"/>
      <c r="SFW61" s="312"/>
      <c r="SFX61" s="312"/>
      <c r="SFY61" s="313"/>
      <c r="SFZ61" s="312"/>
      <c r="SGA61" s="313"/>
      <c r="SGB61" s="313"/>
      <c r="SGC61" s="313"/>
      <c r="SGD61" s="19"/>
      <c r="SGE61" s="20"/>
      <c r="SGF61" s="20"/>
      <c r="SGG61" s="20"/>
      <c r="SGH61" s="20"/>
      <c r="SGI61" s="20"/>
      <c r="SGJ61" s="20"/>
      <c r="SGK61" s="20"/>
      <c r="SGL61" s="311"/>
      <c r="SGM61" s="312"/>
      <c r="SGN61" s="312"/>
      <c r="SGO61" s="313"/>
      <c r="SGP61" s="312"/>
      <c r="SGQ61" s="313"/>
      <c r="SGR61" s="313"/>
      <c r="SGS61" s="313"/>
      <c r="SGT61" s="19"/>
      <c r="SGU61" s="20"/>
      <c r="SGV61" s="20"/>
      <c r="SGW61" s="20"/>
      <c r="SGX61" s="20"/>
      <c r="SGY61" s="20"/>
      <c r="SGZ61" s="20"/>
      <c r="SHA61" s="20"/>
      <c r="SHB61" s="311"/>
      <c r="SHC61" s="312"/>
      <c r="SHD61" s="312"/>
      <c r="SHE61" s="313"/>
      <c r="SHF61" s="312"/>
      <c r="SHG61" s="313"/>
      <c r="SHH61" s="313"/>
      <c r="SHI61" s="313"/>
      <c r="SHJ61" s="19"/>
      <c r="SHK61" s="20"/>
      <c r="SHL61" s="20"/>
      <c r="SHM61" s="20"/>
      <c r="SHN61" s="20"/>
      <c r="SHO61" s="20"/>
      <c r="SHP61" s="20"/>
      <c r="SHQ61" s="20"/>
      <c r="SHR61" s="311"/>
      <c r="SHS61" s="312"/>
      <c r="SHT61" s="312"/>
      <c r="SHU61" s="313"/>
      <c r="SHV61" s="312"/>
      <c r="SHW61" s="313"/>
      <c r="SHX61" s="313"/>
      <c r="SHY61" s="313"/>
      <c r="SHZ61" s="19"/>
      <c r="SIA61" s="20"/>
      <c r="SIB61" s="20"/>
      <c r="SIC61" s="20"/>
      <c r="SID61" s="20"/>
      <c r="SIE61" s="20"/>
      <c r="SIF61" s="20"/>
      <c r="SIG61" s="20"/>
      <c r="SIH61" s="311"/>
      <c r="SII61" s="312"/>
      <c r="SIJ61" s="312"/>
      <c r="SIK61" s="313"/>
      <c r="SIL61" s="312"/>
      <c r="SIM61" s="313"/>
      <c r="SIN61" s="313"/>
      <c r="SIO61" s="313"/>
      <c r="SIP61" s="19"/>
      <c r="SIQ61" s="20"/>
      <c r="SIR61" s="20"/>
      <c r="SIS61" s="20"/>
      <c r="SIT61" s="20"/>
      <c r="SIU61" s="20"/>
      <c r="SIV61" s="20"/>
      <c r="SIW61" s="20"/>
      <c r="SIX61" s="311"/>
      <c r="SIY61" s="312"/>
      <c r="SIZ61" s="312"/>
      <c r="SJA61" s="313"/>
      <c r="SJB61" s="312"/>
      <c r="SJC61" s="313"/>
      <c r="SJD61" s="313"/>
      <c r="SJE61" s="313"/>
      <c r="SJF61" s="19"/>
      <c r="SJG61" s="20"/>
      <c r="SJH61" s="20"/>
      <c r="SJI61" s="20"/>
      <c r="SJJ61" s="20"/>
      <c r="SJK61" s="20"/>
      <c r="SJL61" s="20"/>
      <c r="SJM61" s="20"/>
      <c r="SJN61" s="311"/>
      <c r="SJO61" s="312"/>
      <c r="SJP61" s="312"/>
      <c r="SJQ61" s="313"/>
      <c r="SJR61" s="312"/>
      <c r="SJS61" s="313"/>
      <c r="SJT61" s="313"/>
      <c r="SJU61" s="313"/>
      <c r="SJV61" s="19"/>
      <c r="SJW61" s="20"/>
      <c r="SJX61" s="20"/>
      <c r="SJY61" s="20"/>
      <c r="SJZ61" s="20"/>
      <c r="SKA61" s="20"/>
      <c r="SKB61" s="20"/>
      <c r="SKC61" s="20"/>
      <c r="SKD61" s="311"/>
      <c r="SKE61" s="312"/>
      <c r="SKF61" s="312"/>
      <c r="SKG61" s="313"/>
      <c r="SKH61" s="312"/>
      <c r="SKI61" s="313"/>
      <c r="SKJ61" s="313"/>
      <c r="SKK61" s="313"/>
      <c r="SKL61" s="19"/>
      <c r="SKM61" s="20"/>
      <c r="SKN61" s="20"/>
      <c r="SKO61" s="20"/>
      <c r="SKP61" s="20"/>
      <c r="SKQ61" s="20"/>
      <c r="SKR61" s="20"/>
      <c r="SKS61" s="20"/>
      <c r="SKT61" s="311"/>
      <c r="SKU61" s="312"/>
      <c r="SKV61" s="312"/>
      <c r="SKW61" s="313"/>
      <c r="SKX61" s="312"/>
      <c r="SKY61" s="313"/>
      <c r="SKZ61" s="313"/>
      <c r="SLA61" s="313"/>
      <c r="SLB61" s="19"/>
      <c r="SLC61" s="20"/>
      <c r="SLD61" s="20"/>
      <c r="SLE61" s="20"/>
      <c r="SLF61" s="20"/>
      <c r="SLG61" s="20"/>
      <c r="SLH61" s="20"/>
      <c r="SLI61" s="20"/>
      <c r="SLJ61" s="311"/>
      <c r="SLK61" s="312"/>
      <c r="SLL61" s="312"/>
      <c r="SLM61" s="313"/>
      <c r="SLN61" s="312"/>
      <c r="SLO61" s="313"/>
      <c r="SLP61" s="313"/>
      <c r="SLQ61" s="313"/>
      <c r="SLR61" s="19"/>
      <c r="SLS61" s="20"/>
      <c r="SLT61" s="20"/>
      <c r="SLU61" s="20"/>
      <c r="SLV61" s="20"/>
      <c r="SLW61" s="20"/>
      <c r="SLX61" s="20"/>
      <c r="SLY61" s="20"/>
      <c r="SLZ61" s="311"/>
      <c r="SMA61" s="312"/>
      <c r="SMB61" s="312"/>
      <c r="SMC61" s="313"/>
      <c r="SMD61" s="312"/>
      <c r="SME61" s="313"/>
      <c r="SMF61" s="313"/>
      <c r="SMG61" s="313"/>
      <c r="SMH61" s="19"/>
      <c r="SMI61" s="20"/>
      <c r="SMJ61" s="20"/>
      <c r="SMK61" s="20"/>
      <c r="SML61" s="20"/>
      <c r="SMM61" s="20"/>
      <c r="SMN61" s="20"/>
      <c r="SMO61" s="20"/>
      <c r="SMP61" s="311"/>
      <c r="SMQ61" s="312"/>
      <c r="SMR61" s="312"/>
      <c r="SMS61" s="313"/>
      <c r="SMT61" s="312"/>
      <c r="SMU61" s="313"/>
      <c r="SMV61" s="313"/>
      <c r="SMW61" s="313"/>
      <c r="SMX61" s="19"/>
      <c r="SMY61" s="20"/>
      <c r="SMZ61" s="20"/>
      <c r="SNA61" s="20"/>
      <c r="SNB61" s="20"/>
      <c r="SNC61" s="20"/>
      <c r="SND61" s="20"/>
      <c r="SNE61" s="20"/>
      <c r="SNF61" s="311"/>
      <c r="SNG61" s="312"/>
      <c r="SNH61" s="312"/>
      <c r="SNI61" s="313"/>
      <c r="SNJ61" s="312"/>
      <c r="SNK61" s="313"/>
      <c r="SNL61" s="313"/>
      <c r="SNM61" s="313"/>
      <c r="SNN61" s="19"/>
      <c r="SNO61" s="20"/>
      <c r="SNP61" s="20"/>
      <c r="SNQ61" s="20"/>
      <c r="SNR61" s="20"/>
      <c r="SNS61" s="20"/>
      <c r="SNT61" s="20"/>
      <c r="SNU61" s="20"/>
      <c r="SNV61" s="311"/>
      <c r="SNW61" s="312"/>
      <c r="SNX61" s="312"/>
      <c r="SNY61" s="313"/>
      <c r="SNZ61" s="312"/>
      <c r="SOA61" s="313"/>
      <c r="SOB61" s="313"/>
      <c r="SOC61" s="313"/>
      <c r="SOD61" s="19"/>
      <c r="SOE61" s="20"/>
      <c r="SOF61" s="20"/>
      <c r="SOG61" s="20"/>
      <c r="SOH61" s="20"/>
      <c r="SOI61" s="20"/>
      <c r="SOJ61" s="20"/>
      <c r="SOK61" s="20"/>
      <c r="SOL61" s="311"/>
      <c r="SOM61" s="312"/>
      <c r="SON61" s="312"/>
      <c r="SOO61" s="313"/>
      <c r="SOP61" s="312"/>
      <c r="SOQ61" s="313"/>
      <c r="SOR61" s="313"/>
      <c r="SOS61" s="313"/>
      <c r="SOT61" s="19"/>
      <c r="SOU61" s="20"/>
      <c r="SOV61" s="20"/>
      <c r="SOW61" s="20"/>
      <c r="SOX61" s="20"/>
      <c r="SOY61" s="20"/>
      <c r="SOZ61" s="20"/>
      <c r="SPA61" s="20"/>
      <c r="SPB61" s="311"/>
      <c r="SPC61" s="312"/>
      <c r="SPD61" s="312"/>
      <c r="SPE61" s="313"/>
      <c r="SPF61" s="312"/>
      <c r="SPG61" s="313"/>
      <c r="SPH61" s="313"/>
      <c r="SPI61" s="313"/>
      <c r="SPJ61" s="19"/>
      <c r="SPK61" s="20"/>
      <c r="SPL61" s="20"/>
      <c r="SPM61" s="20"/>
      <c r="SPN61" s="20"/>
      <c r="SPO61" s="20"/>
      <c r="SPP61" s="20"/>
      <c r="SPQ61" s="20"/>
      <c r="SPR61" s="311"/>
      <c r="SPS61" s="312"/>
      <c r="SPT61" s="312"/>
      <c r="SPU61" s="313"/>
      <c r="SPV61" s="312"/>
      <c r="SPW61" s="313"/>
      <c r="SPX61" s="313"/>
      <c r="SPY61" s="313"/>
      <c r="SPZ61" s="19"/>
      <c r="SQA61" s="20"/>
      <c r="SQB61" s="20"/>
      <c r="SQC61" s="20"/>
      <c r="SQD61" s="20"/>
      <c r="SQE61" s="20"/>
      <c r="SQF61" s="20"/>
      <c r="SQG61" s="20"/>
      <c r="SQH61" s="311"/>
      <c r="SQI61" s="312"/>
      <c r="SQJ61" s="312"/>
      <c r="SQK61" s="313"/>
      <c r="SQL61" s="312"/>
      <c r="SQM61" s="313"/>
      <c r="SQN61" s="313"/>
      <c r="SQO61" s="313"/>
      <c r="SQP61" s="19"/>
      <c r="SQQ61" s="20"/>
      <c r="SQR61" s="20"/>
      <c r="SQS61" s="20"/>
      <c r="SQT61" s="20"/>
      <c r="SQU61" s="20"/>
      <c r="SQV61" s="20"/>
      <c r="SQW61" s="20"/>
      <c r="SQX61" s="311"/>
      <c r="SQY61" s="312"/>
      <c r="SQZ61" s="312"/>
      <c r="SRA61" s="313"/>
      <c r="SRB61" s="312"/>
      <c r="SRC61" s="313"/>
      <c r="SRD61" s="313"/>
      <c r="SRE61" s="313"/>
      <c r="SRF61" s="19"/>
      <c r="SRG61" s="20"/>
      <c r="SRH61" s="20"/>
      <c r="SRI61" s="20"/>
      <c r="SRJ61" s="20"/>
      <c r="SRK61" s="20"/>
      <c r="SRL61" s="20"/>
      <c r="SRM61" s="20"/>
      <c r="SRN61" s="311"/>
      <c r="SRO61" s="312"/>
      <c r="SRP61" s="312"/>
      <c r="SRQ61" s="313"/>
      <c r="SRR61" s="312"/>
      <c r="SRS61" s="313"/>
      <c r="SRT61" s="313"/>
      <c r="SRU61" s="313"/>
      <c r="SRV61" s="19"/>
      <c r="SRW61" s="20"/>
      <c r="SRX61" s="20"/>
      <c r="SRY61" s="20"/>
      <c r="SRZ61" s="20"/>
      <c r="SSA61" s="20"/>
      <c r="SSB61" s="20"/>
      <c r="SSC61" s="20"/>
      <c r="SSD61" s="311"/>
      <c r="SSE61" s="312"/>
      <c r="SSF61" s="312"/>
      <c r="SSG61" s="313"/>
      <c r="SSH61" s="312"/>
      <c r="SSI61" s="313"/>
      <c r="SSJ61" s="313"/>
      <c r="SSK61" s="313"/>
      <c r="SSL61" s="19"/>
      <c r="SSM61" s="20"/>
      <c r="SSN61" s="20"/>
      <c r="SSO61" s="20"/>
      <c r="SSP61" s="20"/>
      <c r="SSQ61" s="20"/>
      <c r="SSR61" s="20"/>
      <c r="SSS61" s="20"/>
      <c r="SST61" s="311"/>
      <c r="SSU61" s="312"/>
      <c r="SSV61" s="312"/>
      <c r="SSW61" s="313"/>
      <c r="SSX61" s="312"/>
      <c r="SSY61" s="313"/>
      <c r="SSZ61" s="313"/>
      <c r="STA61" s="313"/>
      <c r="STB61" s="19"/>
      <c r="STC61" s="20"/>
      <c r="STD61" s="20"/>
      <c r="STE61" s="20"/>
      <c r="STF61" s="20"/>
      <c r="STG61" s="20"/>
      <c r="STH61" s="20"/>
      <c r="STI61" s="20"/>
      <c r="STJ61" s="311"/>
      <c r="STK61" s="312"/>
      <c r="STL61" s="312"/>
      <c r="STM61" s="313"/>
      <c r="STN61" s="312"/>
      <c r="STO61" s="313"/>
      <c r="STP61" s="313"/>
      <c r="STQ61" s="313"/>
      <c r="STR61" s="19"/>
      <c r="STS61" s="20"/>
      <c r="STT61" s="20"/>
      <c r="STU61" s="20"/>
      <c r="STV61" s="20"/>
      <c r="STW61" s="20"/>
      <c r="STX61" s="20"/>
      <c r="STY61" s="20"/>
      <c r="STZ61" s="311"/>
      <c r="SUA61" s="312"/>
      <c r="SUB61" s="312"/>
      <c r="SUC61" s="313"/>
      <c r="SUD61" s="312"/>
      <c r="SUE61" s="313"/>
      <c r="SUF61" s="313"/>
      <c r="SUG61" s="313"/>
      <c r="SUH61" s="19"/>
      <c r="SUI61" s="20"/>
      <c r="SUJ61" s="20"/>
      <c r="SUK61" s="20"/>
      <c r="SUL61" s="20"/>
      <c r="SUM61" s="20"/>
      <c r="SUN61" s="20"/>
      <c r="SUO61" s="20"/>
      <c r="SUP61" s="311"/>
      <c r="SUQ61" s="312"/>
      <c r="SUR61" s="312"/>
      <c r="SUS61" s="313"/>
      <c r="SUT61" s="312"/>
      <c r="SUU61" s="313"/>
      <c r="SUV61" s="313"/>
      <c r="SUW61" s="313"/>
      <c r="SUX61" s="19"/>
      <c r="SUY61" s="20"/>
      <c r="SUZ61" s="20"/>
      <c r="SVA61" s="20"/>
      <c r="SVB61" s="20"/>
      <c r="SVC61" s="20"/>
      <c r="SVD61" s="20"/>
      <c r="SVE61" s="20"/>
      <c r="SVF61" s="311"/>
      <c r="SVG61" s="312"/>
      <c r="SVH61" s="312"/>
      <c r="SVI61" s="313"/>
      <c r="SVJ61" s="312"/>
      <c r="SVK61" s="313"/>
      <c r="SVL61" s="313"/>
      <c r="SVM61" s="313"/>
      <c r="SVN61" s="19"/>
      <c r="SVO61" s="20"/>
      <c r="SVP61" s="20"/>
      <c r="SVQ61" s="20"/>
      <c r="SVR61" s="20"/>
      <c r="SVS61" s="20"/>
      <c r="SVT61" s="20"/>
      <c r="SVU61" s="20"/>
      <c r="SVV61" s="311"/>
      <c r="SVW61" s="312"/>
      <c r="SVX61" s="312"/>
      <c r="SVY61" s="313"/>
      <c r="SVZ61" s="312"/>
      <c r="SWA61" s="313"/>
      <c r="SWB61" s="313"/>
      <c r="SWC61" s="313"/>
      <c r="SWD61" s="19"/>
      <c r="SWE61" s="20"/>
      <c r="SWF61" s="20"/>
      <c r="SWG61" s="20"/>
      <c r="SWH61" s="20"/>
      <c r="SWI61" s="20"/>
      <c r="SWJ61" s="20"/>
      <c r="SWK61" s="20"/>
      <c r="SWL61" s="311"/>
      <c r="SWM61" s="312"/>
      <c r="SWN61" s="312"/>
      <c r="SWO61" s="313"/>
      <c r="SWP61" s="312"/>
      <c r="SWQ61" s="313"/>
      <c r="SWR61" s="313"/>
      <c r="SWS61" s="313"/>
      <c r="SWT61" s="19"/>
      <c r="SWU61" s="20"/>
      <c r="SWV61" s="20"/>
      <c r="SWW61" s="20"/>
      <c r="SWX61" s="20"/>
      <c r="SWY61" s="20"/>
      <c r="SWZ61" s="20"/>
      <c r="SXA61" s="20"/>
      <c r="SXB61" s="311"/>
      <c r="SXC61" s="312"/>
      <c r="SXD61" s="312"/>
      <c r="SXE61" s="313"/>
      <c r="SXF61" s="312"/>
      <c r="SXG61" s="313"/>
      <c r="SXH61" s="313"/>
      <c r="SXI61" s="313"/>
      <c r="SXJ61" s="19"/>
      <c r="SXK61" s="20"/>
      <c r="SXL61" s="20"/>
      <c r="SXM61" s="20"/>
      <c r="SXN61" s="20"/>
      <c r="SXO61" s="20"/>
      <c r="SXP61" s="20"/>
      <c r="SXQ61" s="20"/>
      <c r="SXR61" s="311"/>
      <c r="SXS61" s="312"/>
      <c r="SXT61" s="312"/>
      <c r="SXU61" s="313"/>
      <c r="SXV61" s="312"/>
      <c r="SXW61" s="313"/>
      <c r="SXX61" s="313"/>
      <c r="SXY61" s="313"/>
      <c r="SXZ61" s="19"/>
      <c r="SYA61" s="20"/>
      <c r="SYB61" s="20"/>
      <c r="SYC61" s="20"/>
      <c r="SYD61" s="20"/>
      <c r="SYE61" s="20"/>
      <c r="SYF61" s="20"/>
      <c r="SYG61" s="20"/>
      <c r="SYH61" s="311"/>
      <c r="SYI61" s="312"/>
      <c r="SYJ61" s="312"/>
      <c r="SYK61" s="313"/>
      <c r="SYL61" s="312"/>
      <c r="SYM61" s="313"/>
      <c r="SYN61" s="313"/>
      <c r="SYO61" s="313"/>
      <c r="SYP61" s="19"/>
      <c r="SYQ61" s="20"/>
      <c r="SYR61" s="20"/>
      <c r="SYS61" s="20"/>
      <c r="SYT61" s="20"/>
      <c r="SYU61" s="20"/>
      <c r="SYV61" s="20"/>
      <c r="SYW61" s="20"/>
      <c r="SYX61" s="311"/>
      <c r="SYY61" s="312"/>
      <c r="SYZ61" s="312"/>
      <c r="SZA61" s="313"/>
      <c r="SZB61" s="312"/>
      <c r="SZC61" s="313"/>
      <c r="SZD61" s="313"/>
      <c r="SZE61" s="313"/>
      <c r="SZF61" s="19"/>
      <c r="SZG61" s="20"/>
      <c r="SZH61" s="20"/>
      <c r="SZI61" s="20"/>
      <c r="SZJ61" s="20"/>
      <c r="SZK61" s="20"/>
      <c r="SZL61" s="20"/>
      <c r="SZM61" s="20"/>
      <c r="SZN61" s="311"/>
      <c r="SZO61" s="312"/>
      <c r="SZP61" s="312"/>
      <c r="SZQ61" s="313"/>
      <c r="SZR61" s="312"/>
      <c r="SZS61" s="313"/>
      <c r="SZT61" s="313"/>
      <c r="SZU61" s="313"/>
      <c r="SZV61" s="19"/>
      <c r="SZW61" s="20"/>
      <c r="SZX61" s="20"/>
      <c r="SZY61" s="20"/>
      <c r="SZZ61" s="20"/>
      <c r="TAA61" s="20"/>
      <c r="TAB61" s="20"/>
      <c r="TAC61" s="20"/>
      <c r="TAD61" s="311"/>
      <c r="TAE61" s="312"/>
      <c r="TAF61" s="312"/>
      <c r="TAG61" s="313"/>
      <c r="TAH61" s="312"/>
      <c r="TAI61" s="313"/>
      <c r="TAJ61" s="313"/>
      <c r="TAK61" s="313"/>
      <c r="TAL61" s="19"/>
      <c r="TAM61" s="20"/>
      <c r="TAN61" s="20"/>
      <c r="TAO61" s="20"/>
      <c r="TAP61" s="20"/>
      <c r="TAQ61" s="20"/>
      <c r="TAR61" s="20"/>
      <c r="TAS61" s="20"/>
      <c r="TAT61" s="311"/>
      <c r="TAU61" s="312"/>
      <c r="TAV61" s="312"/>
      <c r="TAW61" s="313"/>
      <c r="TAX61" s="312"/>
      <c r="TAY61" s="313"/>
      <c r="TAZ61" s="313"/>
      <c r="TBA61" s="313"/>
      <c r="TBB61" s="19"/>
      <c r="TBC61" s="20"/>
      <c r="TBD61" s="20"/>
      <c r="TBE61" s="20"/>
      <c r="TBF61" s="20"/>
      <c r="TBG61" s="20"/>
      <c r="TBH61" s="20"/>
      <c r="TBI61" s="20"/>
      <c r="TBJ61" s="311"/>
      <c r="TBK61" s="312"/>
      <c r="TBL61" s="312"/>
      <c r="TBM61" s="313"/>
      <c r="TBN61" s="312"/>
      <c r="TBO61" s="313"/>
      <c r="TBP61" s="313"/>
      <c r="TBQ61" s="313"/>
      <c r="TBR61" s="19"/>
      <c r="TBS61" s="20"/>
      <c r="TBT61" s="20"/>
      <c r="TBU61" s="20"/>
      <c r="TBV61" s="20"/>
      <c r="TBW61" s="20"/>
      <c r="TBX61" s="20"/>
      <c r="TBY61" s="20"/>
      <c r="TBZ61" s="311"/>
      <c r="TCA61" s="312"/>
      <c r="TCB61" s="312"/>
      <c r="TCC61" s="313"/>
      <c r="TCD61" s="312"/>
      <c r="TCE61" s="313"/>
      <c r="TCF61" s="313"/>
      <c r="TCG61" s="313"/>
      <c r="TCH61" s="19"/>
      <c r="TCI61" s="20"/>
      <c r="TCJ61" s="20"/>
      <c r="TCK61" s="20"/>
      <c r="TCL61" s="20"/>
      <c r="TCM61" s="20"/>
      <c r="TCN61" s="20"/>
      <c r="TCO61" s="20"/>
      <c r="TCP61" s="311"/>
      <c r="TCQ61" s="312"/>
      <c r="TCR61" s="312"/>
      <c r="TCS61" s="313"/>
      <c r="TCT61" s="312"/>
      <c r="TCU61" s="313"/>
      <c r="TCV61" s="313"/>
      <c r="TCW61" s="313"/>
      <c r="TCX61" s="19"/>
      <c r="TCY61" s="20"/>
      <c r="TCZ61" s="20"/>
      <c r="TDA61" s="20"/>
      <c r="TDB61" s="20"/>
      <c r="TDC61" s="20"/>
      <c r="TDD61" s="20"/>
      <c r="TDE61" s="20"/>
      <c r="TDF61" s="311"/>
      <c r="TDG61" s="312"/>
      <c r="TDH61" s="312"/>
      <c r="TDI61" s="313"/>
      <c r="TDJ61" s="312"/>
      <c r="TDK61" s="313"/>
      <c r="TDL61" s="313"/>
      <c r="TDM61" s="313"/>
      <c r="TDN61" s="19"/>
      <c r="TDO61" s="20"/>
      <c r="TDP61" s="20"/>
      <c r="TDQ61" s="20"/>
      <c r="TDR61" s="20"/>
      <c r="TDS61" s="20"/>
      <c r="TDT61" s="20"/>
      <c r="TDU61" s="20"/>
      <c r="TDV61" s="311"/>
      <c r="TDW61" s="312"/>
      <c r="TDX61" s="312"/>
      <c r="TDY61" s="313"/>
      <c r="TDZ61" s="312"/>
      <c r="TEA61" s="313"/>
      <c r="TEB61" s="313"/>
      <c r="TEC61" s="313"/>
      <c r="TED61" s="19"/>
      <c r="TEE61" s="20"/>
      <c r="TEF61" s="20"/>
      <c r="TEG61" s="20"/>
      <c r="TEH61" s="20"/>
      <c r="TEI61" s="20"/>
      <c r="TEJ61" s="20"/>
      <c r="TEK61" s="20"/>
      <c r="TEL61" s="311"/>
      <c r="TEM61" s="312"/>
      <c r="TEN61" s="312"/>
      <c r="TEO61" s="313"/>
      <c r="TEP61" s="312"/>
      <c r="TEQ61" s="313"/>
      <c r="TER61" s="313"/>
      <c r="TES61" s="313"/>
      <c r="TET61" s="19"/>
      <c r="TEU61" s="20"/>
      <c r="TEV61" s="20"/>
      <c r="TEW61" s="20"/>
      <c r="TEX61" s="20"/>
      <c r="TEY61" s="20"/>
      <c r="TEZ61" s="20"/>
      <c r="TFA61" s="20"/>
      <c r="TFB61" s="311"/>
      <c r="TFC61" s="312"/>
      <c r="TFD61" s="312"/>
      <c r="TFE61" s="313"/>
      <c r="TFF61" s="312"/>
      <c r="TFG61" s="313"/>
      <c r="TFH61" s="313"/>
      <c r="TFI61" s="313"/>
      <c r="TFJ61" s="19"/>
      <c r="TFK61" s="20"/>
      <c r="TFL61" s="20"/>
      <c r="TFM61" s="20"/>
      <c r="TFN61" s="20"/>
      <c r="TFO61" s="20"/>
      <c r="TFP61" s="20"/>
      <c r="TFQ61" s="20"/>
      <c r="TFR61" s="311"/>
      <c r="TFS61" s="312"/>
      <c r="TFT61" s="312"/>
      <c r="TFU61" s="313"/>
      <c r="TFV61" s="312"/>
      <c r="TFW61" s="313"/>
      <c r="TFX61" s="313"/>
      <c r="TFY61" s="313"/>
      <c r="TFZ61" s="19"/>
      <c r="TGA61" s="20"/>
      <c r="TGB61" s="20"/>
      <c r="TGC61" s="20"/>
      <c r="TGD61" s="20"/>
      <c r="TGE61" s="20"/>
      <c r="TGF61" s="20"/>
      <c r="TGG61" s="20"/>
      <c r="TGH61" s="311"/>
      <c r="TGI61" s="312"/>
      <c r="TGJ61" s="312"/>
      <c r="TGK61" s="313"/>
      <c r="TGL61" s="312"/>
      <c r="TGM61" s="313"/>
      <c r="TGN61" s="313"/>
      <c r="TGO61" s="313"/>
      <c r="TGP61" s="19"/>
      <c r="TGQ61" s="20"/>
      <c r="TGR61" s="20"/>
      <c r="TGS61" s="20"/>
      <c r="TGT61" s="20"/>
      <c r="TGU61" s="20"/>
      <c r="TGV61" s="20"/>
      <c r="TGW61" s="20"/>
      <c r="TGX61" s="311"/>
      <c r="TGY61" s="312"/>
      <c r="TGZ61" s="312"/>
      <c r="THA61" s="313"/>
      <c r="THB61" s="312"/>
      <c r="THC61" s="313"/>
      <c r="THD61" s="313"/>
      <c r="THE61" s="313"/>
      <c r="THF61" s="19"/>
      <c r="THG61" s="20"/>
      <c r="THH61" s="20"/>
      <c r="THI61" s="20"/>
      <c r="THJ61" s="20"/>
      <c r="THK61" s="20"/>
      <c r="THL61" s="20"/>
      <c r="THM61" s="20"/>
      <c r="THN61" s="311"/>
      <c r="THO61" s="312"/>
      <c r="THP61" s="312"/>
      <c r="THQ61" s="313"/>
      <c r="THR61" s="312"/>
      <c r="THS61" s="313"/>
      <c r="THT61" s="313"/>
      <c r="THU61" s="313"/>
      <c r="THV61" s="19"/>
      <c r="THW61" s="20"/>
      <c r="THX61" s="20"/>
      <c r="THY61" s="20"/>
      <c r="THZ61" s="20"/>
      <c r="TIA61" s="20"/>
      <c r="TIB61" s="20"/>
      <c r="TIC61" s="20"/>
      <c r="TID61" s="311"/>
      <c r="TIE61" s="312"/>
      <c r="TIF61" s="312"/>
      <c r="TIG61" s="313"/>
      <c r="TIH61" s="312"/>
      <c r="TII61" s="313"/>
      <c r="TIJ61" s="313"/>
      <c r="TIK61" s="313"/>
      <c r="TIL61" s="19"/>
      <c r="TIM61" s="20"/>
      <c r="TIN61" s="20"/>
      <c r="TIO61" s="20"/>
      <c r="TIP61" s="20"/>
      <c r="TIQ61" s="20"/>
      <c r="TIR61" s="20"/>
      <c r="TIS61" s="20"/>
      <c r="TIT61" s="311"/>
      <c r="TIU61" s="312"/>
      <c r="TIV61" s="312"/>
      <c r="TIW61" s="313"/>
      <c r="TIX61" s="312"/>
      <c r="TIY61" s="313"/>
      <c r="TIZ61" s="313"/>
      <c r="TJA61" s="313"/>
      <c r="TJB61" s="19"/>
      <c r="TJC61" s="20"/>
      <c r="TJD61" s="20"/>
      <c r="TJE61" s="20"/>
      <c r="TJF61" s="20"/>
      <c r="TJG61" s="20"/>
      <c r="TJH61" s="20"/>
      <c r="TJI61" s="20"/>
      <c r="TJJ61" s="311"/>
      <c r="TJK61" s="312"/>
      <c r="TJL61" s="312"/>
      <c r="TJM61" s="313"/>
      <c r="TJN61" s="312"/>
      <c r="TJO61" s="313"/>
      <c r="TJP61" s="313"/>
      <c r="TJQ61" s="313"/>
      <c r="TJR61" s="19"/>
      <c r="TJS61" s="20"/>
      <c r="TJT61" s="20"/>
      <c r="TJU61" s="20"/>
      <c r="TJV61" s="20"/>
      <c r="TJW61" s="20"/>
      <c r="TJX61" s="20"/>
      <c r="TJY61" s="20"/>
      <c r="TJZ61" s="311"/>
      <c r="TKA61" s="312"/>
      <c r="TKB61" s="312"/>
      <c r="TKC61" s="313"/>
      <c r="TKD61" s="312"/>
      <c r="TKE61" s="313"/>
      <c r="TKF61" s="313"/>
      <c r="TKG61" s="313"/>
      <c r="TKH61" s="19"/>
      <c r="TKI61" s="20"/>
      <c r="TKJ61" s="20"/>
      <c r="TKK61" s="20"/>
      <c r="TKL61" s="20"/>
      <c r="TKM61" s="20"/>
      <c r="TKN61" s="20"/>
      <c r="TKO61" s="20"/>
      <c r="TKP61" s="311"/>
      <c r="TKQ61" s="312"/>
      <c r="TKR61" s="312"/>
      <c r="TKS61" s="313"/>
      <c r="TKT61" s="312"/>
      <c r="TKU61" s="313"/>
      <c r="TKV61" s="313"/>
      <c r="TKW61" s="313"/>
      <c r="TKX61" s="19"/>
      <c r="TKY61" s="20"/>
      <c r="TKZ61" s="20"/>
      <c r="TLA61" s="20"/>
      <c r="TLB61" s="20"/>
      <c r="TLC61" s="20"/>
      <c r="TLD61" s="20"/>
      <c r="TLE61" s="20"/>
      <c r="TLF61" s="311"/>
      <c r="TLG61" s="312"/>
      <c r="TLH61" s="312"/>
      <c r="TLI61" s="313"/>
      <c r="TLJ61" s="312"/>
      <c r="TLK61" s="313"/>
      <c r="TLL61" s="313"/>
      <c r="TLM61" s="313"/>
      <c r="TLN61" s="19"/>
      <c r="TLO61" s="20"/>
      <c r="TLP61" s="20"/>
      <c r="TLQ61" s="20"/>
      <c r="TLR61" s="20"/>
      <c r="TLS61" s="20"/>
      <c r="TLT61" s="20"/>
      <c r="TLU61" s="20"/>
      <c r="TLV61" s="311"/>
      <c r="TLW61" s="312"/>
      <c r="TLX61" s="312"/>
      <c r="TLY61" s="313"/>
      <c r="TLZ61" s="312"/>
      <c r="TMA61" s="313"/>
      <c r="TMB61" s="313"/>
      <c r="TMC61" s="313"/>
      <c r="TMD61" s="19"/>
      <c r="TME61" s="20"/>
      <c r="TMF61" s="20"/>
      <c r="TMG61" s="20"/>
      <c r="TMH61" s="20"/>
      <c r="TMI61" s="20"/>
      <c r="TMJ61" s="20"/>
      <c r="TMK61" s="20"/>
      <c r="TML61" s="311"/>
      <c r="TMM61" s="312"/>
      <c r="TMN61" s="312"/>
      <c r="TMO61" s="313"/>
      <c r="TMP61" s="312"/>
      <c r="TMQ61" s="313"/>
      <c r="TMR61" s="313"/>
      <c r="TMS61" s="313"/>
      <c r="TMT61" s="19"/>
      <c r="TMU61" s="20"/>
      <c r="TMV61" s="20"/>
      <c r="TMW61" s="20"/>
      <c r="TMX61" s="20"/>
      <c r="TMY61" s="20"/>
      <c r="TMZ61" s="20"/>
      <c r="TNA61" s="20"/>
      <c r="TNB61" s="311"/>
      <c r="TNC61" s="312"/>
      <c r="TND61" s="312"/>
      <c r="TNE61" s="313"/>
      <c r="TNF61" s="312"/>
      <c r="TNG61" s="313"/>
      <c r="TNH61" s="313"/>
      <c r="TNI61" s="313"/>
      <c r="TNJ61" s="19"/>
      <c r="TNK61" s="20"/>
      <c r="TNL61" s="20"/>
      <c r="TNM61" s="20"/>
      <c r="TNN61" s="20"/>
      <c r="TNO61" s="20"/>
      <c r="TNP61" s="20"/>
      <c r="TNQ61" s="20"/>
      <c r="TNR61" s="311"/>
      <c r="TNS61" s="312"/>
      <c r="TNT61" s="312"/>
      <c r="TNU61" s="313"/>
      <c r="TNV61" s="312"/>
      <c r="TNW61" s="313"/>
      <c r="TNX61" s="313"/>
      <c r="TNY61" s="313"/>
      <c r="TNZ61" s="19"/>
      <c r="TOA61" s="20"/>
      <c r="TOB61" s="20"/>
      <c r="TOC61" s="20"/>
      <c r="TOD61" s="20"/>
      <c r="TOE61" s="20"/>
      <c r="TOF61" s="20"/>
      <c r="TOG61" s="20"/>
      <c r="TOH61" s="311"/>
      <c r="TOI61" s="312"/>
      <c r="TOJ61" s="312"/>
      <c r="TOK61" s="313"/>
      <c r="TOL61" s="312"/>
      <c r="TOM61" s="313"/>
      <c r="TON61" s="313"/>
      <c r="TOO61" s="313"/>
      <c r="TOP61" s="19"/>
      <c r="TOQ61" s="20"/>
      <c r="TOR61" s="20"/>
      <c r="TOS61" s="20"/>
      <c r="TOT61" s="20"/>
      <c r="TOU61" s="20"/>
      <c r="TOV61" s="20"/>
      <c r="TOW61" s="20"/>
      <c r="TOX61" s="311"/>
      <c r="TOY61" s="312"/>
      <c r="TOZ61" s="312"/>
      <c r="TPA61" s="313"/>
      <c r="TPB61" s="312"/>
      <c r="TPC61" s="313"/>
      <c r="TPD61" s="313"/>
      <c r="TPE61" s="313"/>
      <c r="TPF61" s="19"/>
      <c r="TPG61" s="20"/>
      <c r="TPH61" s="20"/>
      <c r="TPI61" s="20"/>
      <c r="TPJ61" s="20"/>
      <c r="TPK61" s="20"/>
      <c r="TPL61" s="20"/>
      <c r="TPM61" s="20"/>
      <c r="TPN61" s="311"/>
      <c r="TPO61" s="312"/>
      <c r="TPP61" s="312"/>
      <c r="TPQ61" s="313"/>
      <c r="TPR61" s="312"/>
      <c r="TPS61" s="313"/>
      <c r="TPT61" s="313"/>
      <c r="TPU61" s="313"/>
      <c r="TPV61" s="19"/>
      <c r="TPW61" s="20"/>
      <c r="TPX61" s="20"/>
      <c r="TPY61" s="20"/>
      <c r="TPZ61" s="20"/>
      <c r="TQA61" s="20"/>
      <c r="TQB61" s="20"/>
      <c r="TQC61" s="20"/>
      <c r="TQD61" s="311"/>
      <c r="TQE61" s="312"/>
      <c r="TQF61" s="312"/>
      <c r="TQG61" s="313"/>
      <c r="TQH61" s="312"/>
      <c r="TQI61" s="313"/>
      <c r="TQJ61" s="313"/>
      <c r="TQK61" s="313"/>
      <c r="TQL61" s="19"/>
      <c r="TQM61" s="20"/>
      <c r="TQN61" s="20"/>
      <c r="TQO61" s="20"/>
      <c r="TQP61" s="20"/>
      <c r="TQQ61" s="20"/>
      <c r="TQR61" s="20"/>
      <c r="TQS61" s="20"/>
      <c r="TQT61" s="311"/>
      <c r="TQU61" s="312"/>
      <c r="TQV61" s="312"/>
      <c r="TQW61" s="313"/>
      <c r="TQX61" s="312"/>
      <c r="TQY61" s="313"/>
      <c r="TQZ61" s="313"/>
      <c r="TRA61" s="313"/>
      <c r="TRB61" s="19"/>
      <c r="TRC61" s="20"/>
      <c r="TRD61" s="20"/>
      <c r="TRE61" s="20"/>
      <c r="TRF61" s="20"/>
      <c r="TRG61" s="20"/>
      <c r="TRH61" s="20"/>
      <c r="TRI61" s="20"/>
      <c r="TRJ61" s="311"/>
      <c r="TRK61" s="312"/>
      <c r="TRL61" s="312"/>
      <c r="TRM61" s="313"/>
      <c r="TRN61" s="312"/>
      <c r="TRO61" s="313"/>
      <c r="TRP61" s="313"/>
      <c r="TRQ61" s="313"/>
      <c r="TRR61" s="19"/>
      <c r="TRS61" s="20"/>
      <c r="TRT61" s="20"/>
      <c r="TRU61" s="20"/>
      <c r="TRV61" s="20"/>
      <c r="TRW61" s="20"/>
      <c r="TRX61" s="20"/>
      <c r="TRY61" s="20"/>
      <c r="TRZ61" s="311"/>
      <c r="TSA61" s="312"/>
      <c r="TSB61" s="312"/>
      <c r="TSC61" s="313"/>
      <c r="TSD61" s="312"/>
      <c r="TSE61" s="313"/>
      <c r="TSF61" s="313"/>
      <c r="TSG61" s="313"/>
      <c r="TSH61" s="19"/>
      <c r="TSI61" s="20"/>
      <c r="TSJ61" s="20"/>
      <c r="TSK61" s="20"/>
      <c r="TSL61" s="20"/>
      <c r="TSM61" s="20"/>
      <c r="TSN61" s="20"/>
      <c r="TSO61" s="20"/>
      <c r="TSP61" s="311"/>
      <c r="TSQ61" s="312"/>
      <c r="TSR61" s="312"/>
      <c r="TSS61" s="313"/>
      <c r="TST61" s="312"/>
      <c r="TSU61" s="313"/>
      <c r="TSV61" s="313"/>
      <c r="TSW61" s="313"/>
      <c r="TSX61" s="19"/>
      <c r="TSY61" s="20"/>
      <c r="TSZ61" s="20"/>
      <c r="TTA61" s="20"/>
      <c r="TTB61" s="20"/>
      <c r="TTC61" s="20"/>
      <c r="TTD61" s="20"/>
      <c r="TTE61" s="20"/>
      <c r="TTF61" s="311"/>
      <c r="TTG61" s="312"/>
      <c r="TTH61" s="312"/>
      <c r="TTI61" s="313"/>
      <c r="TTJ61" s="312"/>
      <c r="TTK61" s="313"/>
      <c r="TTL61" s="313"/>
      <c r="TTM61" s="313"/>
      <c r="TTN61" s="19"/>
      <c r="TTO61" s="20"/>
      <c r="TTP61" s="20"/>
      <c r="TTQ61" s="20"/>
      <c r="TTR61" s="20"/>
      <c r="TTS61" s="20"/>
      <c r="TTT61" s="20"/>
      <c r="TTU61" s="20"/>
      <c r="TTV61" s="311"/>
      <c r="TTW61" s="312"/>
      <c r="TTX61" s="312"/>
      <c r="TTY61" s="313"/>
      <c r="TTZ61" s="312"/>
      <c r="TUA61" s="313"/>
      <c r="TUB61" s="313"/>
      <c r="TUC61" s="313"/>
      <c r="TUD61" s="19"/>
      <c r="TUE61" s="20"/>
      <c r="TUF61" s="20"/>
      <c r="TUG61" s="20"/>
      <c r="TUH61" s="20"/>
      <c r="TUI61" s="20"/>
      <c r="TUJ61" s="20"/>
      <c r="TUK61" s="20"/>
      <c r="TUL61" s="311"/>
      <c r="TUM61" s="312"/>
      <c r="TUN61" s="312"/>
      <c r="TUO61" s="313"/>
      <c r="TUP61" s="312"/>
      <c r="TUQ61" s="313"/>
      <c r="TUR61" s="313"/>
      <c r="TUS61" s="313"/>
      <c r="TUT61" s="19"/>
      <c r="TUU61" s="20"/>
      <c r="TUV61" s="20"/>
      <c r="TUW61" s="20"/>
      <c r="TUX61" s="20"/>
      <c r="TUY61" s="20"/>
      <c r="TUZ61" s="20"/>
      <c r="TVA61" s="20"/>
      <c r="TVB61" s="311"/>
      <c r="TVC61" s="312"/>
      <c r="TVD61" s="312"/>
      <c r="TVE61" s="313"/>
      <c r="TVF61" s="312"/>
      <c r="TVG61" s="313"/>
      <c r="TVH61" s="313"/>
      <c r="TVI61" s="313"/>
      <c r="TVJ61" s="19"/>
      <c r="TVK61" s="20"/>
      <c r="TVL61" s="20"/>
      <c r="TVM61" s="20"/>
      <c r="TVN61" s="20"/>
      <c r="TVO61" s="20"/>
      <c r="TVP61" s="20"/>
      <c r="TVQ61" s="20"/>
      <c r="TVR61" s="311"/>
      <c r="TVS61" s="312"/>
      <c r="TVT61" s="312"/>
      <c r="TVU61" s="313"/>
      <c r="TVV61" s="312"/>
      <c r="TVW61" s="313"/>
      <c r="TVX61" s="313"/>
      <c r="TVY61" s="313"/>
      <c r="TVZ61" s="19"/>
      <c r="TWA61" s="20"/>
      <c r="TWB61" s="20"/>
      <c r="TWC61" s="20"/>
      <c r="TWD61" s="20"/>
      <c r="TWE61" s="20"/>
      <c r="TWF61" s="20"/>
      <c r="TWG61" s="20"/>
      <c r="TWH61" s="311"/>
      <c r="TWI61" s="312"/>
      <c r="TWJ61" s="312"/>
      <c r="TWK61" s="313"/>
      <c r="TWL61" s="312"/>
      <c r="TWM61" s="313"/>
      <c r="TWN61" s="313"/>
      <c r="TWO61" s="313"/>
      <c r="TWP61" s="19"/>
      <c r="TWQ61" s="20"/>
      <c r="TWR61" s="20"/>
      <c r="TWS61" s="20"/>
      <c r="TWT61" s="20"/>
      <c r="TWU61" s="20"/>
      <c r="TWV61" s="20"/>
      <c r="TWW61" s="20"/>
      <c r="TWX61" s="311"/>
      <c r="TWY61" s="312"/>
      <c r="TWZ61" s="312"/>
      <c r="TXA61" s="313"/>
      <c r="TXB61" s="312"/>
      <c r="TXC61" s="313"/>
      <c r="TXD61" s="313"/>
      <c r="TXE61" s="313"/>
      <c r="TXF61" s="19"/>
      <c r="TXG61" s="20"/>
      <c r="TXH61" s="20"/>
      <c r="TXI61" s="20"/>
      <c r="TXJ61" s="20"/>
      <c r="TXK61" s="20"/>
      <c r="TXL61" s="20"/>
      <c r="TXM61" s="20"/>
      <c r="TXN61" s="311"/>
      <c r="TXO61" s="312"/>
      <c r="TXP61" s="312"/>
      <c r="TXQ61" s="313"/>
      <c r="TXR61" s="312"/>
      <c r="TXS61" s="313"/>
      <c r="TXT61" s="313"/>
      <c r="TXU61" s="313"/>
      <c r="TXV61" s="19"/>
      <c r="TXW61" s="20"/>
      <c r="TXX61" s="20"/>
      <c r="TXY61" s="20"/>
      <c r="TXZ61" s="20"/>
      <c r="TYA61" s="20"/>
      <c r="TYB61" s="20"/>
      <c r="TYC61" s="20"/>
      <c r="TYD61" s="311"/>
      <c r="TYE61" s="312"/>
      <c r="TYF61" s="312"/>
      <c r="TYG61" s="313"/>
      <c r="TYH61" s="312"/>
      <c r="TYI61" s="313"/>
      <c r="TYJ61" s="313"/>
      <c r="TYK61" s="313"/>
      <c r="TYL61" s="19"/>
      <c r="TYM61" s="20"/>
      <c r="TYN61" s="20"/>
      <c r="TYO61" s="20"/>
      <c r="TYP61" s="20"/>
      <c r="TYQ61" s="20"/>
      <c r="TYR61" s="20"/>
      <c r="TYS61" s="20"/>
      <c r="TYT61" s="311"/>
      <c r="TYU61" s="312"/>
      <c r="TYV61" s="312"/>
      <c r="TYW61" s="313"/>
      <c r="TYX61" s="312"/>
      <c r="TYY61" s="313"/>
      <c r="TYZ61" s="313"/>
      <c r="TZA61" s="313"/>
      <c r="TZB61" s="19"/>
      <c r="TZC61" s="20"/>
      <c r="TZD61" s="20"/>
      <c r="TZE61" s="20"/>
      <c r="TZF61" s="20"/>
      <c r="TZG61" s="20"/>
      <c r="TZH61" s="20"/>
      <c r="TZI61" s="20"/>
      <c r="TZJ61" s="311"/>
      <c r="TZK61" s="312"/>
      <c r="TZL61" s="312"/>
      <c r="TZM61" s="313"/>
      <c r="TZN61" s="312"/>
      <c r="TZO61" s="313"/>
      <c r="TZP61" s="313"/>
      <c r="TZQ61" s="313"/>
      <c r="TZR61" s="19"/>
      <c r="TZS61" s="20"/>
      <c r="TZT61" s="20"/>
      <c r="TZU61" s="20"/>
      <c r="TZV61" s="20"/>
      <c r="TZW61" s="20"/>
      <c r="TZX61" s="20"/>
      <c r="TZY61" s="20"/>
      <c r="TZZ61" s="311"/>
      <c r="UAA61" s="312"/>
      <c r="UAB61" s="312"/>
      <c r="UAC61" s="313"/>
      <c r="UAD61" s="312"/>
      <c r="UAE61" s="313"/>
      <c r="UAF61" s="313"/>
      <c r="UAG61" s="313"/>
      <c r="UAH61" s="19"/>
      <c r="UAI61" s="20"/>
      <c r="UAJ61" s="20"/>
      <c r="UAK61" s="20"/>
      <c r="UAL61" s="20"/>
      <c r="UAM61" s="20"/>
      <c r="UAN61" s="20"/>
      <c r="UAO61" s="20"/>
      <c r="UAP61" s="311"/>
      <c r="UAQ61" s="312"/>
      <c r="UAR61" s="312"/>
      <c r="UAS61" s="313"/>
      <c r="UAT61" s="312"/>
      <c r="UAU61" s="313"/>
      <c r="UAV61" s="313"/>
      <c r="UAW61" s="313"/>
      <c r="UAX61" s="19"/>
      <c r="UAY61" s="20"/>
      <c r="UAZ61" s="20"/>
      <c r="UBA61" s="20"/>
      <c r="UBB61" s="20"/>
      <c r="UBC61" s="20"/>
      <c r="UBD61" s="20"/>
      <c r="UBE61" s="20"/>
      <c r="UBF61" s="311"/>
      <c r="UBG61" s="312"/>
      <c r="UBH61" s="312"/>
      <c r="UBI61" s="313"/>
      <c r="UBJ61" s="312"/>
      <c r="UBK61" s="313"/>
      <c r="UBL61" s="313"/>
      <c r="UBM61" s="313"/>
      <c r="UBN61" s="19"/>
      <c r="UBO61" s="20"/>
      <c r="UBP61" s="20"/>
      <c r="UBQ61" s="20"/>
      <c r="UBR61" s="20"/>
      <c r="UBS61" s="20"/>
      <c r="UBT61" s="20"/>
      <c r="UBU61" s="20"/>
      <c r="UBV61" s="311"/>
      <c r="UBW61" s="312"/>
      <c r="UBX61" s="312"/>
      <c r="UBY61" s="313"/>
      <c r="UBZ61" s="312"/>
      <c r="UCA61" s="313"/>
      <c r="UCB61" s="313"/>
      <c r="UCC61" s="313"/>
      <c r="UCD61" s="19"/>
      <c r="UCE61" s="20"/>
      <c r="UCF61" s="20"/>
      <c r="UCG61" s="20"/>
      <c r="UCH61" s="20"/>
      <c r="UCI61" s="20"/>
      <c r="UCJ61" s="20"/>
      <c r="UCK61" s="20"/>
      <c r="UCL61" s="311"/>
      <c r="UCM61" s="312"/>
      <c r="UCN61" s="312"/>
      <c r="UCO61" s="313"/>
      <c r="UCP61" s="312"/>
      <c r="UCQ61" s="313"/>
      <c r="UCR61" s="313"/>
      <c r="UCS61" s="313"/>
      <c r="UCT61" s="19"/>
      <c r="UCU61" s="20"/>
      <c r="UCV61" s="20"/>
      <c r="UCW61" s="20"/>
      <c r="UCX61" s="20"/>
      <c r="UCY61" s="20"/>
      <c r="UCZ61" s="20"/>
      <c r="UDA61" s="20"/>
      <c r="UDB61" s="311"/>
      <c r="UDC61" s="312"/>
      <c r="UDD61" s="312"/>
      <c r="UDE61" s="313"/>
      <c r="UDF61" s="312"/>
      <c r="UDG61" s="313"/>
      <c r="UDH61" s="313"/>
      <c r="UDI61" s="313"/>
      <c r="UDJ61" s="19"/>
      <c r="UDK61" s="20"/>
      <c r="UDL61" s="20"/>
      <c r="UDM61" s="20"/>
      <c r="UDN61" s="20"/>
      <c r="UDO61" s="20"/>
      <c r="UDP61" s="20"/>
      <c r="UDQ61" s="20"/>
      <c r="UDR61" s="311"/>
      <c r="UDS61" s="312"/>
      <c r="UDT61" s="312"/>
      <c r="UDU61" s="313"/>
      <c r="UDV61" s="312"/>
      <c r="UDW61" s="313"/>
      <c r="UDX61" s="313"/>
      <c r="UDY61" s="313"/>
      <c r="UDZ61" s="19"/>
      <c r="UEA61" s="20"/>
      <c r="UEB61" s="20"/>
      <c r="UEC61" s="20"/>
      <c r="UED61" s="20"/>
      <c r="UEE61" s="20"/>
      <c r="UEF61" s="20"/>
      <c r="UEG61" s="20"/>
      <c r="UEH61" s="311"/>
      <c r="UEI61" s="312"/>
      <c r="UEJ61" s="312"/>
      <c r="UEK61" s="313"/>
      <c r="UEL61" s="312"/>
      <c r="UEM61" s="313"/>
      <c r="UEN61" s="313"/>
      <c r="UEO61" s="313"/>
      <c r="UEP61" s="19"/>
      <c r="UEQ61" s="20"/>
      <c r="UER61" s="20"/>
      <c r="UES61" s="20"/>
      <c r="UET61" s="20"/>
      <c r="UEU61" s="20"/>
      <c r="UEV61" s="20"/>
      <c r="UEW61" s="20"/>
      <c r="UEX61" s="311"/>
      <c r="UEY61" s="312"/>
      <c r="UEZ61" s="312"/>
      <c r="UFA61" s="313"/>
      <c r="UFB61" s="312"/>
      <c r="UFC61" s="313"/>
      <c r="UFD61" s="313"/>
      <c r="UFE61" s="313"/>
      <c r="UFF61" s="19"/>
      <c r="UFG61" s="20"/>
      <c r="UFH61" s="20"/>
      <c r="UFI61" s="20"/>
      <c r="UFJ61" s="20"/>
      <c r="UFK61" s="20"/>
      <c r="UFL61" s="20"/>
      <c r="UFM61" s="20"/>
      <c r="UFN61" s="311"/>
      <c r="UFO61" s="312"/>
      <c r="UFP61" s="312"/>
      <c r="UFQ61" s="313"/>
      <c r="UFR61" s="312"/>
      <c r="UFS61" s="313"/>
      <c r="UFT61" s="313"/>
      <c r="UFU61" s="313"/>
      <c r="UFV61" s="19"/>
      <c r="UFW61" s="20"/>
      <c r="UFX61" s="20"/>
      <c r="UFY61" s="20"/>
      <c r="UFZ61" s="20"/>
      <c r="UGA61" s="20"/>
      <c r="UGB61" s="20"/>
      <c r="UGC61" s="20"/>
      <c r="UGD61" s="311"/>
      <c r="UGE61" s="312"/>
      <c r="UGF61" s="312"/>
      <c r="UGG61" s="313"/>
      <c r="UGH61" s="312"/>
      <c r="UGI61" s="313"/>
      <c r="UGJ61" s="313"/>
      <c r="UGK61" s="313"/>
      <c r="UGL61" s="19"/>
      <c r="UGM61" s="20"/>
      <c r="UGN61" s="20"/>
      <c r="UGO61" s="20"/>
      <c r="UGP61" s="20"/>
      <c r="UGQ61" s="20"/>
      <c r="UGR61" s="20"/>
      <c r="UGS61" s="20"/>
      <c r="UGT61" s="311"/>
      <c r="UGU61" s="312"/>
      <c r="UGV61" s="312"/>
      <c r="UGW61" s="313"/>
      <c r="UGX61" s="312"/>
      <c r="UGY61" s="313"/>
      <c r="UGZ61" s="313"/>
      <c r="UHA61" s="313"/>
      <c r="UHB61" s="19"/>
      <c r="UHC61" s="20"/>
      <c r="UHD61" s="20"/>
      <c r="UHE61" s="20"/>
      <c r="UHF61" s="20"/>
      <c r="UHG61" s="20"/>
      <c r="UHH61" s="20"/>
      <c r="UHI61" s="20"/>
      <c r="UHJ61" s="311"/>
      <c r="UHK61" s="312"/>
      <c r="UHL61" s="312"/>
      <c r="UHM61" s="313"/>
      <c r="UHN61" s="312"/>
      <c r="UHO61" s="313"/>
      <c r="UHP61" s="313"/>
      <c r="UHQ61" s="313"/>
      <c r="UHR61" s="19"/>
      <c r="UHS61" s="20"/>
      <c r="UHT61" s="20"/>
      <c r="UHU61" s="20"/>
      <c r="UHV61" s="20"/>
      <c r="UHW61" s="20"/>
      <c r="UHX61" s="20"/>
      <c r="UHY61" s="20"/>
      <c r="UHZ61" s="311"/>
      <c r="UIA61" s="312"/>
      <c r="UIB61" s="312"/>
      <c r="UIC61" s="313"/>
      <c r="UID61" s="312"/>
      <c r="UIE61" s="313"/>
      <c r="UIF61" s="313"/>
      <c r="UIG61" s="313"/>
      <c r="UIH61" s="19"/>
      <c r="UII61" s="20"/>
      <c r="UIJ61" s="20"/>
      <c r="UIK61" s="20"/>
      <c r="UIL61" s="20"/>
      <c r="UIM61" s="20"/>
      <c r="UIN61" s="20"/>
      <c r="UIO61" s="20"/>
      <c r="UIP61" s="311"/>
      <c r="UIQ61" s="312"/>
      <c r="UIR61" s="312"/>
      <c r="UIS61" s="313"/>
      <c r="UIT61" s="312"/>
      <c r="UIU61" s="313"/>
      <c r="UIV61" s="313"/>
      <c r="UIW61" s="313"/>
      <c r="UIX61" s="19"/>
      <c r="UIY61" s="20"/>
      <c r="UIZ61" s="20"/>
      <c r="UJA61" s="20"/>
      <c r="UJB61" s="20"/>
      <c r="UJC61" s="20"/>
      <c r="UJD61" s="20"/>
      <c r="UJE61" s="20"/>
      <c r="UJF61" s="311"/>
      <c r="UJG61" s="312"/>
      <c r="UJH61" s="312"/>
      <c r="UJI61" s="313"/>
      <c r="UJJ61" s="312"/>
      <c r="UJK61" s="313"/>
      <c r="UJL61" s="313"/>
      <c r="UJM61" s="313"/>
      <c r="UJN61" s="19"/>
      <c r="UJO61" s="20"/>
      <c r="UJP61" s="20"/>
      <c r="UJQ61" s="20"/>
      <c r="UJR61" s="20"/>
      <c r="UJS61" s="20"/>
      <c r="UJT61" s="20"/>
      <c r="UJU61" s="20"/>
      <c r="UJV61" s="311"/>
      <c r="UJW61" s="312"/>
      <c r="UJX61" s="312"/>
      <c r="UJY61" s="313"/>
      <c r="UJZ61" s="312"/>
      <c r="UKA61" s="313"/>
      <c r="UKB61" s="313"/>
      <c r="UKC61" s="313"/>
      <c r="UKD61" s="19"/>
      <c r="UKE61" s="20"/>
      <c r="UKF61" s="20"/>
      <c r="UKG61" s="20"/>
      <c r="UKH61" s="20"/>
      <c r="UKI61" s="20"/>
      <c r="UKJ61" s="20"/>
      <c r="UKK61" s="20"/>
      <c r="UKL61" s="311"/>
      <c r="UKM61" s="312"/>
      <c r="UKN61" s="312"/>
      <c r="UKO61" s="313"/>
      <c r="UKP61" s="312"/>
      <c r="UKQ61" s="313"/>
      <c r="UKR61" s="313"/>
      <c r="UKS61" s="313"/>
      <c r="UKT61" s="19"/>
      <c r="UKU61" s="20"/>
      <c r="UKV61" s="20"/>
      <c r="UKW61" s="20"/>
      <c r="UKX61" s="20"/>
      <c r="UKY61" s="20"/>
      <c r="UKZ61" s="20"/>
      <c r="ULA61" s="20"/>
      <c r="ULB61" s="311"/>
      <c r="ULC61" s="312"/>
      <c r="ULD61" s="312"/>
      <c r="ULE61" s="313"/>
      <c r="ULF61" s="312"/>
      <c r="ULG61" s="313"/>
      <c r="ULH61" s="313"/>
      <c r="ULI61" s="313"/>
      <c r="ULJ61" s="19"/>
      <c r="ULK61" s="20"/>
      <c r="ULL61" s="20"/>
      <c r="ULM61" s="20"/>
      <c r="ULN61" s="20"/>
      <c r="ULO61" s="20"/>
      <c r="ULP61" s="20"/>
      <c r="ULQ61" s="20"/>
      <c r="ULR61" s="311"/>
      <c r="ULS61" s="312"/>
      <c r="ULT61" s="312"/>
      <c r="ULU61" s="313"/>
      <c r="ULV61" s="312"/>
      <c r="ULW61" s="313"/>
      <c r="ULX61" s="313"/>
      <c r="ULY61" s="313"/>
      <c r="ULZ61" s="19"/>
      <c r="UMA61" s="20"/>
      <c r="UMB61" s="20"/>
      <c r="UMC61" s="20"/>
      <c r="UMD61" s="20"/>
      <c r="UME61" s="20"/>
      <c r="UMF61" s="20"/>
      <c r="UMG61" s="20"/>
      <c r="UMH61" s="311"/>
      <c r="UMI61" s="312"/>
      <c r="UMJ61" s="312"/>
      <c r="UMK61" s="313"/>
      <c r="UML61" s="312"/>
      <c r="UMM61" s="313"/>
      <c r="UMN61" s="313"/>
      <c r="UMO61" s="313"/>
      <c r="UMP61" s="19"/>
      <c r="UMQ61" s="20"/>
      <c r="UMR61" s="20"/>
      <c r="UMS61" s="20"/>
      <c r="UMT61" s="20"/>
      <c r="UMU61" s="20"/>
      <c r="UMV61" s="20"/>
      <c r="UMW61" s="20"/>
      <c r="UMX61" s="311"/>
      <c r="UMY61" s="312"/>
      <c r="UMZ61" s="312"/>
      <c r="UNA61" s="313"/>
      <c r="UNB61" s="312"/>
      <c r="UNC61" s="313"/>
      <c r="UND61" s="313"/>
      <c r="UNE61" s="313"/>
      <c r="UNF61" s="19"/>
      <c r="UNG61" s="20"/>
      <c r="UNH61" s="20"/>
      <c r="UNI61" s="20"/>
      <c r="UNJ61" s="20"/>
      <c r="UNK61" s="20"/>
      <c r="UNL61" s="20"/>
      <c r="UNM61" s="20"/>
      <c r="UNN61" s="311"/>
      <c r="UNO61" s="312"/>
      <c r="UNP61" s="312"/>
      <c r="UNQ61" s="313"/>
      <c r="UNR61" s="312"/>
      <c r="UNS61" s="313"/>
      <c r="UNT61" s="313"/>
      <c r="UNU61" s="313"/>
      <c r="UNV61" s="19"/>
      <c r="UNW61" s="20"/>
      <c r="UNX61" s="20"/>
      <c r="UNY61" s="20"/>
      <c r="UNZ61" s="20"/>
      <c r="UOA61" s="20"/>
      <c r="UOB61" s="20"/>
      <c r="UOC61" s="20"/>
      <c r="UOD61" s="311"/>
      <c r="UOE61" s="312"/>
      <c r="UOF61" s="312"/>
      <c r="UOG61" s="313"/>
      <c r="UOH61" s="312"/>
      <c r="UOI61" s="313"/>
      <c r="UOJ61" s="313"/>
      <c r="UOK61" s="313"/>
      <c r="UOL61" s="19"/>
      <c r="UOM61" s="20"/>
      <c r="UON61" s="20"/>
      <c r="UOO61" s="20"/>
      <c r="UOP61" s="20"/>
      <c r="UOQ61" s="20"/>
      <c r="UOR61" s="20"/>
      <c r="UOS61" s="20"/>
      <c r="UOT61" s="311"/>
      <c r="UOU61" s="312"/>
      <c r="UOV61" s="312"/>
      <c r="UOW61" s="313"/>
      <c r="UOX61" s="312"/>
      <c r="UOY61" s="313"/>
      <c r="UOZ61" s="313"/>
      <c r="UPA61" s="313"/>
      <c r="UPB61" s="19"/>
      <c r="UPC61" s="20"/>
      <c r="UPD61" s="20"/>
      <c r="UPE61" s="20"/>
      <c r="UPF61" s="20"/>
      <c r="UPG61" s="20"/>
      <c r="UPH61" s="20"/>
      <c r="UPI61" s="20"/>
      <c r="UPJ61" s="311"/>
      <c r="UPK61" s="312"/>
      <c r="UPL61" s="312"/>
      <c r="UPM61" s="313"/>
      <c r="UPN61" s="312"/>
      <c r="UPO61" s="313"/>
      <c r="UPP61" s="313"/>
      <c r="UPQ61" s="313"/>
      <c r="UPR61" s="19"/>
      <c r="UPS61" s="20"/>
      <c r="UPT61" s="20"/>
      <c r="UPU61" s="20"/>
      <c r="UPV61" s="20"/>
      <c r="UPW61" s="20"/>
      <c r="UPX61" s="20"/>
      <c r="UPY61" s="20"/>
      <c r="UPZ61" s="311"/>
      <c r="UQA61" s="312"/>
      <c r="UQB61" s="312"/>
      <c r="UQC61" s="313"/>
      <c r="UQD61" s="312"/>
      <c r="UQE61" s="313"/>
      <c r="UQF61" s="313"/>
      <c r="UQG61" s="313"/>
      <c r="UQH61" s="19"/>
      <c r="UQI61" s="20"/>
      <c r="UQJ61" s="20"/>
      <c r="UQK61" s="20"/>
      <c r="UQL61" s="20"/>
      <c r="UQM61" s="20"/>
      <c r="UQN61" s="20"/>
      <c r="UQO61" s="20"/>
      <c r="UQP61" s="311"/>
      <c r="UQQ61" s="312"/>
      <c r="UQR61" s="312"/>
      <c r="UQS61" s="313"/>
      <c r="UQT61" s="312"/>
      <c r="UQU61" s="313"/>
      <c r="UQV61" s="313"/>
      <c r="UQW61" s="313"/>
      <c r="UQX61" s="19"/>
      <c r="UQY61" s="20"/>
      <c r="UQZ61" s="20"/>
      <c r="URA61" s="20"/>
      <c r="URB61" s="20"/>
      <c r="URC61" s="20"/>
      <c r="URD61" s="20"/>
      <c r="URE61" s="20"/>
      <c r="URF61" s="311"/>
      <c r="URG61" s="312"/>
      <c r="URH61" s="312"/>
      <c r="URI61" s="313"/>
      <c r="URJ61" s="312"/>
      <c r="URK61" s="313"/>
      <c r="URL61" s="313"/>
      <c r="URM61" s="313"/>
      <c r="URN61" s="19"/>
      <c r="URO61" s="20"/>
      <c r="URP61" s="20"/>
      <c r="URQ61" s="20"/>
      <c r="URR61" s="20"/>
      <c r="URS61" s="20"/>
      <c r="URT61" s="20"/>
      <c r="URU61" s="20"/>
      <c r="URV61" s="311"/>
      <c r="URW61" s="312"/>
      <c r="URX61" s="312"/>
      <c r="URY61" s="313"/>
      <c r="URZ61" s="312"/>
      <c r="USA61" s="313"/>
      <c r="USB61" s="313"/>
      <c r="USC61" s="313"/>
      <c r="USD61" s="19"/>
      <c r="USE61" s="20"/>
      <c r="USF61" s="20"/>
      <c r="USG61" s="20"/>
      <c r="USH61" s="20"/>
      <c r="USI61" s="20"/>
      <c r="USJ61" s="20"/>
      <c r="USK61" s="20"/>
      <c r="USL61" s="311"/>
      <c r="USM61" s="312"/>
      <c r="USN61" s="312"/>
      <c r="USO61" s="313"/>
      <c r="USP61" s="312"/>
      <c r="USQ61" s="313"/>
      <c r="USR61" s="313"/>
      <c r="USS61" s="313"/>
      <c r="UST61" s="19"/>
      <c r="USU61" s="20"/>
      <c r="USV61" s="20"/>
      <c r="USW61" s="20"/>
      <c r="USX61" s="20"/>
      <c r="USY61" s="20"/>
      <c r="USZ61" s="20"/>
      <c r="UTA61" s="20"/>
      <c r="UTB61" s="311"/>
      <c r="UTC61" s="312"/>
      <c r="UTD61" s="312"/>
      <c r="UTE61" s="313"/>
      <c r="UTF61" s="312"/>
      <c r="UTG61" s="313"/>
      <c r="UTH61" s="313"/>
      <c r="UTI61" s="313"/>
      <c r="UTJ61" s="19"/>
      <c r="UTK61" s="20"/>
      <c r="UTL61" s="20"/>
      <c r="UTM61" s="20"/>
      <c r="UTN61" s="20"/>
      <c r="UTO61" s="20"/>
      <c r="UTP61" s="20"/>
      <c r="UTQ61" s="20"/>
      <c r="UTR61" s="311"/>
      <c r="UTS61" s="312"/>
      <c r="UTT61" s="312"/>
      <c r="UTU61" s="313"/>
      <c r="UTV61" s="312"/>
      <c r="UTW61" s="313"/>
      <c r="UTX61" s="313"/>
      <c r="UTY61" s="313"/>
      <c r="UTZ61" s="19"/>
      <c r="UUA61" s="20"/>
      <c r="UUB61" s="20"/>
      <c r="UUC61" s="20"/>
      <c r="UUD61" s="20"/>
      <c r="UUE61" s="20"/>
      <c r="UUF61" s="20"/>
      <c r="UUG61" s="20"/>
      <c r="UUH61" s="311"/>
      <c r="UUI61" s="312"/>
      <c r="UUJ61" s="312"/>
      <c r="UUK61" s="313"/>
      <c r="UUL61" s="312"/>
      <c r="UUM61" s="313"/>
      <c r="UUN61" s="313"/>
      <c r="UUO61" s="313"/>
      <c r="UUP61" s="19"/>
      <c r="UUQ61" s="20"/>
      <c r="UUR61" s="20"/>
      <c r="UUS61" s="20"/>
      <c r="UUT61" s="20"/>
      <c r="UUU61" s="20"/>
      <c r="UUV61" s="20"/>
      <c r="UUW61" s="20"/>
      <c r="UUX61" s="311"/>
      <c r="UUY61" s="312"/>
      <c r="UUZ61" s="312"/>
      <c r="UVA61" s="313"/>
      <c r="UVB61" s="312"/>
      <c r="UVC61" s="313"/>
      <c r="UVD61" s="313"/>
      <c r="UVE61" s="313"/>
      <c r="UVF61" s="19"/>
      <c r="UVG61" s="20"/>
      <c r="UVH61" s="20"/>
      <c r="UVI61" s="20"/>
      <c r="UVJ61" s="20"/>
      <c r="UVK61" s="20"/>
      <c r="UVL61" s="20"/>
      <c r="UVM61" s="20"/>
      <c r="UVN61" s="311"/>
      <c r="UVO61" s="312"/>
      <c r="UVP61" s="312"/>
      <c r="UVQ61" s="313"/>
      <c r="UVR61" s="312"/>
      <c r="UVS61" s="313"/>
      <c r="UVT61" s="313"/>
      <c r="UVU61" s="313"/>
      <c r="UVV61" s="19"/>
      <c r="UVW61" s="20"/>
      <c r="UVX61" s="20"/>
      <c r="UVY61" s="20"/>
      <c r="UVZ61" s="20"/>
      <c r="UWA61" s="20"/>
      <c r="UWB61" s="20"/>
      <c r="UWC61" s="20"/>
      <c r="UWD61" s="311"/>
      <c r="UWE61" s="312"/>
      <c r="UWF61" s="312"/>
      <c r="UWG61" s="313"/>
      <c r="UWH61" s="312"/>
      <c r="UWI61" s="313"/>
      <c r="UWJ61" s="313"/>
      <c r="UWK61" s="313"/>
      <c r="UWL61" s="19"/>
      <c r="UWM61" s="20"/>
      <c r="UWN61" s="20"/>
      <c r="UWO61" s="20"/>
      <c r="UWP61" s="20"/>
      <c r="UWQ61" s="20"/>
      <c r="UWR61" s="20"/>
      <c r="UWS61" s="20"/>
      <c r="UWT61" s="311"/>
      <c r="UWU61" s="312"/>
      <c r="UWV61" s="312"/>
      <c r="UWW61" s="313"/>
      <c r="UWX61" s="312"/>
      <c r="UWY61" s="313"/>
      <c r="UWZ61" s="313"/>
      <c r="UXA61" s="313"/>
      <c r="UXB61" s="19"/>
      <c r="UXC61" s="20"/>
      <c r="UXD61" s="20"/>
      <c r="UXE61" s="20"/>
      <c r="UXF61" s="20"/>
      <c r="UXG61" s="20"/>
      <c r="UXH61" s="20"/>
      <c r="UXI61" s="20"/>
      <c r="UXJ61" s="311"/>
      <c r="UXK61" s="312"/>
      <c r="UXL61" s="312"/>
      <c r="UXM61" s="313"/>
      <c r="UXN61" s="312"/>
      <c r="UXO61" s="313"/>
      <c r="UXP61" s="313"/>
      <c r="UXQ61" s="313"/>
      <c r="UXR61" s="19"/>
      <c r="UXS61" s="20"/>
      <c r="UXT61" s="20"/>
      <c r="UXU61" s="20"/>
      <c r="UXV61" s="20"/>
      <c r="UXW61" s="20"/>
      <c r="UXX61" s="20"/>
      <c r="UXY61" s="20"/>
      <c r="UXZ61" s="311"/>
      <c r="UYA61" s="312"/>
      <c r="UYB61" s="312"/>
      <c r="UYC61" s="313"/>
      <c r="UYD61" s="312"/>
      <c r="UYE61" s="313"/>
      <c r="UYF61" s="313"/>
      <c r="UYG61" s="313"/>
      <c r="UYH61" s="19"/>
      <c r="UYI61" s="20"/>
      <c r="UYJ61" s="20"/>
      <c r="UYK61" s="20"/>
      <c r="UYL61" s="20"/>
      <c r="UYM61" s="20"/>
      <c r="UYN61" s="20"/>
      <c r="UYO61" s="20"/>
      <c r="UYP61" s="311"/>
      <c r="UYQ61" s="312"/>
      <c r="UYR61" s="312"/>
      <c r="UYS61" s="313"/>
      <c r="UYT61" s="312"/>
      <c r="UYU61" s="313"/>
      <c r="UYV61" s="313"/>
      <c r="UYW61" s="313"/>
      <c r="UYX61" s="19"/>
      <c r="UYY61" s="20"/>
      <c r="UYZ61" s="20"/>
      <c r="UZA61" s="20"/>
      <c r="UZB61" s="20"/>
      <c r="UZC61" s="20"/>
      <c r="UZD61" s="20"/>
      <c r="UZE61" s="20"/>
      <c r="UZF61" s="311"/>
      <c r="UZG61" s="312"/>
      <c r="UZH61" s="312"/>
      <c r="UZI61" s="313"/>
      <c r="UZJ61" s="312"/>
      <c r="UZK61" s="313"/>
      <c r="UZL61" s="313"/>
      <c r="UZM61" s="313"/>
      <c r="UZN61" s="19"/>
      <c r="UZO61" s="20"/>
      <c r="UZP61" s="20"/>
      <c r="UZQ61" s="20"/>
      <c r="UZR61" s="20"/>
      <c r="UZS61" s="20"/>
      <c r="UZT61" s="20"/>
      <c r="UZU61" s="20"/>
      <c r="UZV61" s="311"/>
      <c r="UZW61" s="312"/>
      <c r="UZX61" s="312"/>
      <c r="UZY61" s="313"/>
      <c r="UZZ61" s="312"/>
      <c r="VAA61" s="313"/>
      <c r="VAB61" s="313"/>
      <c r="VAC61" s="313"/>
      <c r="VAD61" s="19"/>
      <c r="VAE61" s="20"/>
      <c r="VAF61" s="20"/>
      <c r="VAG61" s="20"/>
      <c r="VAH61" s="20"/>
      <c r="VAI61" s="20"/>
      <c r="VAJ61" s="20"/>
      <c r="VAK61" s="20"/>
      <c r="VAL61" s="311"/>
      <c r="VAM61" s="312"/>
      <c r="VAN61" s="312"/>
      <c r="VAO61" s="313"/>
      <c r="VAP61" s="312"/>
      <c r="VAQ61" s="313"/>
      <c r="VAR61" s="313"/>
      <c r="VAS61" s="313"/>
      <c r="VAT61" s="19"/>
      <c r="VAU61" s="20"/>
      <c r="VAV61" s="20"/>
      <c r="VAW61" s="20"/>
      <c r="VAX61" s="20"/>
      <c r="VAY61" s="20"/>
      <c r="VAZ61" s="20"/>
      <c r="VBA61" s="20"/>
      <c r="VBB61" s="311"/>
      <c r="VBC61" s="312"/>
      <c r="VBD61" s="312"/>
      <c r="VBE61" s="313"/>
      <c r="VBF61" s="312"/>
      <c r="VBG61" s="313"/>
      <c r="VBH61" s="313"/>
      <c r="VBI61" s="313"/>
      <c r="VBJ61" s="19"/>
      <c r="VBK61" s="20"/>
      <c r="VBL61" s="20"/>
      <c r="VBM61" s="20"/>
      <c r="VBN61" s="20"/>
      <c r="VBO61" s="20"/>
      <c r="VBP61" s="20"/>
      <c r="VBQ61" s="20"/>
      <c r="VBR61" s="311"/>
      <c r="VBS61" s="312"/>
      <c r="VBT61" s="312"/>
      <c r="VBU61" s="313"/>
      <c r="VBV61" s="312"/>
      <c r="VBW61" s="313"/>
      <c r="VBX61" s="313"/>
      <c r="VBY61" s="313"/>
      <c r="VBZ61" s="19"/>
      <c r="VCA61" s="20"/>
      <c r="VCB61" s="20"/>
      <c r="VCC61" s="20"/>
      <c r="VCD61" s="20"/>
      <c r="VCE61" s="20"/>
      <c r="VCF61" s="20"/>
      <c r="VCG61" s="20"/>
      <c r="VCH61" s="311"/>
      <c r="VCI61" s="312"/>
      <c r="VCJ61" s="312"/>
      <c r="VCK61" s="313"/>
      <c r="VCL61" s="312"/>
      <c r="VCM61" s="313"/>
      <c r="VCN61" s="313"/>
      <c r="VCO61" s="313"/>
      <c r="VCP61" s="19"/>
      <c r="VCQ61" s="20"/>
      <c r="VCR61" s="20"/>
      <c r="VCS61" s="20"/>
      <c r="VCT61" s="20"/>
      <c r="VCU61" s="20"/>
      <c r="VCV61" s="20"/>
      <c r="VCW61" s="20"/>
      <c r="VCX61" s="311"/>
      <c r="VCY61" s="312"/>
      <c r="VCZ61" s="312"/>
      <c r="VDA61" s="313"/>
      <c r="VDB61" s="312"/>
      <c r="VDC61" s="313"/>
      <c r="VDD61" s="313"/>
      <c r="VDE61" s="313"/>
      <c r="VDF61" s="19"/>
      <c r="VDG61" s="20"/>
      <c r="VDH61" s="20"/>
      <c r="VDI61" s="20"/>
      <c r="VDJ61" s="20"/>
      <c r="VDK61" s="20"/>
      <c r="VDL61" s="20"/>
      <c r="VDM61" s="20"/>
      <c r="VDN61" s="311"/>
      <c r="VDO61" s="312"/>
      <c r="VDP61" s="312"/>
      <c r="VDQ61" s="313"/>
      <c r="VDR61" s="312"/>
      <c r="VDS61" s="313"/>
      <c r="VDT61" s="313"/>
      <c r="VDU61" s="313"/>
      <c r="VDV61" s="19"/>
      <c r="VDW61" s="20"/>
      <c r="VDX61" s="20"/>
      <c r="VDY61" s="20"/>
      <c r="VDZ61" s="20"/>
      <c r="VEA61" s="20"/>
      <c r="VEB61" s="20"/>
      <c r="VEC61" s="20"/>
      <c r="VED61" s="311"/>
      <c r="VEE61" s="312"/>
      <c r="VEF61" s="312"/>
      <c r="VEG61" s="313"/>
      <c r="VEH61" s="312"/>
      <c r="VEI61" s="313"/>
      <c r="VEJ61" s="313"/>
      <c r="VEK61" s="313"/>
      <c r="VEL61" s="19"/>
      <c r="VEM61" s="20"/>
      <c r="VEN61" s="20"/>
      <c r="VEO61" s="20"/>
      <c r="VEP61" s="20"/>
      <c r="VEQ61" s="20"/>
      <c r="VER61" s="20"/>
      <c r="VES61" s="20"/>
      <c r="VET61" s="311"/>
      <c r="VEU61" s="312"/>
      <c r="VEV61" s="312"/>
      <c r="VEW61" s="313"/>
      <c r="VEX61" s="312"/>
      <c r="VEY61" s="313"/>
      <c r="VEZ61" s="313"/>
      <c r="VFA61" s="313"/>
      <c r="VFB61" s="19"/>
      <c r="VFC61" s="20"/>
      <c r="VFD61" s="20"/>
      <c r="VFE61" s="20"/>
      <c r="VFF61" s="20"/>
      <c r="VFG61" s="20"/>
      <c r="VFH61" s="20"/>
      <c r="VFI61" s="20"/>
      <c r="VFJ61" s="311"/>
      <c r="VFK61" s="312"/>
      <c r="VFL61" s="312"/>
      <c r="VFM61" s="313"/>
      <c r="VFN61" s="312"/>
      <c r="VFO61" s="313"/>
      <c r="VFP61" s="313"/>
      <c r="VFQ61" s="313"/>
      <c r="VFR61" s="19"/>
      <c r="VFS61" s="20"/>
      <c r="VFT61" s="20"/>
      <c r="VFU61" s="20"/>
      <c r="VFV61" s="20"/>
      <c r="VFW61" s="20"/>
      <c r="VFX61" s="20"/>
      <c r="VFY61" s="20"/>
      <c r="VFZ61" s="311"/>
      <c r="VGA61" s="312"/>
      <c r="VGB61" s="312"/>
      <c r="VGC61" s="313"/>
      <c r="VGD61" s="312"/>
      <c r="VGE61" s="313"/>
      <c r="VGF61" s="313"/>
      <c r="VGG61" s="313"/>
      <c r="VGH61" s="19"/>
      <c r="VGI61" s="20"/>
      <c r="VGJ61" s="20"/>
      <c r="VGK61" s="20"/>
      <c r="VGL61" s="20"/>
      <c r="VGM61" s="20"/>
      <c r="VGN61" s="20"/>
      <c r="VGO61" s="20"/>
      <c r="VGP61" s="311"/>
      <c r="VGQ61" s="312"/>
      <c r="VGR61" s="312"/>
      <c r="VGS61" s="313"/>
      <c r="VGT61" s="312"/>
      <c r="VGU61" s="313"/>
      <c r="VGV61" s="313"/>
      <c r="VGW61" s="313"/>
      <c r="VGX61" s="19"/>
      <c r="VGY61" s="20"/>
      <c r="VGZ61" s="20"/>
      <c r="VHA61" s="20"/>
      <c r="VHB61" s="20"/>
      <c r="VHC61" s="20"/>
      <c r="VHD61" s="20"/>
      <c r="VHE61" s="20"/>
      <c r="VHF61" s="311"/>
      <c r="VHG61" s="312"/>
      <c r="VHH61" s="312"/>
      <c r="VHI61" s="313"/>
      <c r="VHJ61" s="312"/>
      <c r="VHK61" s="313"/>
      <c r="VHL61" s="313"/>
      <c r="VHM61" s="313"/>
      <c r="VHN61" s="19"/>
      <c r="VHO61" s="20"/>
      <c r="VHP61" s="20"/>
      <c r="VHQ61" s="20"/>
      <c r="VHR61" s="20"/>
      <c r="VHS61" s="20"/>
      <c r="VHT61" s="20"/>
      <c r="VHU61" s="20"/>
      <c r="VHV61" s="311"/>
      <c r="VHW61" s="312"/>
      <c r="VHX61" s="312"/>
      <c r="VHY61" s="313"/>
      <c r="VHZ61" s="312"/>
      <c r="VIA61" s="313"/>
      <c r="VIB61" s="313"/>
      <c r="VIC61" s="313"/>
      <c r="VID61" s="19"/>
      <c r="VIE61" s="20"/>
      <c r="VIF61" s="20"/>
      <c r="VIG61" s="20"/>
      <c r="VIH61" s="20"/>
      <c r="VII61" s="20"/>
      <c r="VIJ61" s="20"/>
      <c r="VIK61" s="20"/>
      <c r="VIL61" s="311"/>
      <c r="VIM61" s="312"/>
      <c r="VIN61" s="312"/>
      <c r="VIO61" s="313"/>
      <c r="VIP61" s="312"/>
      <c r="VIQ61" s="313"/>
      <c r="VIR61" s="313"/>
      <c r="VIS61" s="313"/>
      <c r="VIT61" s="19"/>
      <c r="VIU61" s="20"/>
      <c r="VIV61" s="20"/>
      <c r="VIW61" s="20"/>
      <c r="VIX61" s="20"/>
      <c r="VIY61" s="20"/>
      <c r="VIZ61" s="20"/>
      <c r="VJA61" s="20"/>
      <c r="VJB61" s="311"/>
      <c r="VJC61" s="312"/>
      <c r="VJD61" s="312"/>
      <c r="VJE61" s="313"/>
      <c r="VJF61" s="312"/>
      <c r="VJG61" s="313"/>
      <c r="VJH61" s="313"/>
      <c r="VJI61" s="313"/>
      <c r="VJJ61" s="19"/>
      <c r="VJK61" s="20"/>
      <c r="VJL61" s="20"/>
      <c r="VJM61" s="20"/>
      <c r="VJN61" s="20"/>
      <c r="VJO61" s="20"/>
      <c r="VJP61" s="20"/>
      <c r="VJQ61" s="20"/>
      <c r="VJR61" s="311"/>
      <c r="VJS61" s="312"/>
      <c r="VJT61" s="312"/>
      <c r="VJU61" s="313"/>
      <c r="VJV61" s="312"/>
      <c r="VJW61" s="313"/>
      <c r="VJX61" s="313"/>
      <c r="VJY61" s="313"/>
      <c r="VJZ61" s="19"/>
      <c r="VKA61" s="20"/>
      <c r="VKB61" s="20"/>
      <c r="VKC61" s="20"/>
      <c r="VKD61" s="20"/>
      <c r="VKE61" s="20"/>
      <c r="VKF61" s="20"/>
      <c r="VKG61" s="20"/>
      <c r="VKH61" s="311"/>
      <c r="VKI61" s="312"/>
      <c r="VKJ61" s="312"/>
      <c r="VKK61" s="313"/>
      <c r="VKL61" s="312"/>
      <c r="VKM61" s="313"/>
      <c r="VKN61" s="313"/>
      <c r="VKO61" s="313"/>
      <c r="VKP61" s="19"/>
      <c r="VKQ61" s="20"/>
      <c r="VKR61" s="20"/>
      <c r="VKS61" s="20"/>
      <c r="VKT61" s="20"/>
      <c r="VKU61" s="20"/>
      <c r="VKV61" s="20"/>
      <c r="VKW61" s="20"/>
      <c r="VKX61" s="311"/>
      <c r="VKY61" s="312"/>
      <c r="VKZ61" s="312"/>
      <c r="VLA61" s="313"/>
      <c r="VLB61" s="312"/>
      <c r="VLC61" s="313"/>
      <c r="VLD61" s="313"/>
      <c r="VLE61" s="313"/>
      <c r="VLF61" s="19"/>
      <c r="VLG61" s="20"/>
      <c r="VLH61" s="20"/>
      <c r="VLI61" s="20"/>
      <c r="VLJ61" s="20"/>
      <c r="VLK61" s="20"/>
      <c r="VLL61" s="20"/>
      <c r="VLM61" s="20"/>
      <c r="VLN61" s="311"/>
      <c r="VLO61" s="312"/>
      <c r="VLP61" s="312"/>
      <c r="VLQ61" s="313"/>
      <c r="VLR61" s="312"/>
      <c r="VLS61" s="313"/>
      <c r="VLT61" s="313"/>
      <c r="VLU61" s="313"/>
      <c r="VLV61" s="19"/>
      <c r="VLW61" s="20"/>
      <c r="VLX61" s="20"/>
      <c r="VLY61" s="20"/>
      <c r="VLZ61" s="20"/>
      <c r="VMA61" s="20"/>
      <c r="VMB61" s="20"/>
      <c r="VMC61" s="20"/>
      <c r="VMD61" s="311"/>
      <c r="VME61" s="312"/>
      <c r="VMF61" s="312"/>
      <c r="VMG61" s="313"/>
      <c r="VMH61" s="312"/>
      <c r="VMI61" s="313"/>
      <c r="VMJ61" s="313"/>
      <c r="VMK61" s="313"/>
      <c r="VML61" s="19"/>
      <c r="VMM61" s="20"/>
      <c r="VMN61" s="20"/>
      <c r="VMO61" s="20"/>
      <c r="VMP61" s="20"/>
      <c r="VMQ61" s="20"/>
      <c r="VMR61" s="20"/>
      <c r="VMS61" s="20"/>
      <c r="VMT61" s="311"/>
      <c r="VMU61" s="312"/>
      <c r="VMV61" s="312"/>
      <c r="VMW61" s="313"/>
      <c r="VMX61" s="312"/>
      <c r="VMY61" s="313"/>
      <c r="VMZ61" s="313"/>
      <c r="VNA61" s="313"/>
      <c r="VNB61" s="19"/>
      <c r="VNC61" s="20"/>
      <c r="VND61" s="20"/>
      <c r="VNE61" s="20"/>
      <c r="VNF61" s="20"/>
      <c r="VNG61" s="20"/>
      <c r="VNH61" s="20"/>
      <c r="VNI61" s="20"/>
      <c r="VNJ61" s="311"/>
      <c r="VNK61" s="312"/>
      <c r="VNL61" s="312"/>
      <c r="VNM61" s="313"/>
      <c r="VNN61" s="312"/>
      <c r="VNO61" s="313"/>
      <c r="VNP61" s="313"/>
      <c r="VNQ61" s="313"/>
      <c r="VNR61" s="19"/>
      <c r="VNS61" s="20"/>
      <c r="VNT61" s="20"/>
      <c r="VNU61" s="20"/>
      <c r="VNV61" s="20"/>
      <c r="VNW61" s="20"/>
      <c r="VNX61" s="20"/>
      <c r="VNY61" s="20"/>
      <c r="VNZ61" s="311"/>
      <c r="VOA61" s="312"/>
      <c r="VOB61" s="312"/>
      <c r="VOC61" s="313"/>
      <c r="VOD61" s="312"/>
      <c r="VOE61" s="313"/>
      <c r="VOF61" s="313"/>
      <c r="VOG61" s="313"/>
      <c r="VOH61" s="19"/>
      <c r="VOI61" s="20"/>
      <c r="VOJ61" s="20"/>
      <c r="VOK61" s="20"/>
      <c r="VOL61" s="20"/>
      <c r="VOM61" s="20"/>
      <c r="VON61" s="20"/>
      <c r="VOO61" s="20"/>
      <c r="VOP61" s="311"/>
      <c r="VOQ61" s="312"/>
      <c r="VOR61" s="312"/>
      <c r="VOS61" s="313"/>
      <c r="VOT61" s="312"/>
      <c r="VOU61" s="313"/>
      <c r="VOV61" s="313"/>
      <c r="VOW61" s="313"/>
      <c r="VOX61" s="19"/>
      <c r="VOY61" s="20"/>
      <c r="VOZ61" s="20"/>
      <c r="VPA61" s="20"/>
      <c r="VPB61" s="20"/>
      <c r="VPC61" s="20"/>
      <c r="VPD61" s="20"/>
      <c r="VPE61" s="20"/>
      <c r="VPF61" s="311"/>
      <c r="VPG61" s="312"/>
      <c r="VPH61" s="312"/>
      <c r="VPI61" s="313"/>
      <c r="VPJ61" s="312"/>
      <c r="VPK61" s="313"/>
      <c r="VPL61" s="313"/>
      <c r="VPM61" s="313"/>
      <c r="VPN61" s="19"/>
      <c r="VPO61" s="20"/>
      <c r="VPP61" s="20"/>
      <c r="VPQ61" s="20"/>
      <c r="VPR61" s="20"/>
      <c r="VPS61" s="20"/>
      <c r="VPT61" s="20"/>
      <c r="VPU61" s="20"/>
      <c r="VPV61" s="311"/>
      <c r="VPW61" s="312"/>
      <c r="VPX61" s="312"/>
      <c r="VPY61" s="313"/>
      <c r="VPZ61" s="312"/>
      <c r="VQA61" s="313"/>
      <c r="VQB61" s="313"/>
      <c r="VQC61" s="313"/>
      <c r="VQD61" s="19"/>
      <c r="VQE61" s="20"/>
      <c r="VQF61" s="20"/>
      <c r="VQG61" s="20"/>
      <c r="VQH61" s="20"/>
      <c r="VQI61" s="20"/>
      <c r="VQJ61" s="20"/>
      <c r="VQK61" s="20"/>
      <c r="VQL61" s="311"/>
      <c r="VQM61" s="312"/>
      <c r="VQN61" s="312"/>
      <c r="VQO61" s="313"/>
      <c r="VQP61" s="312"/>
      <c r="VQQ61" s="313"/>
      <c r="VQR61" s="313"/>
      <c r="VQS61" s="313"/>
      <c r="VQT61" s="19"/>
      <c r="VQU61" s="20"/>
      <c r="VQV61" s="20"/>
      <c r="VQW61" s="20"/>
      <c r="VQX61" s="20"/>
      <c r="VQY61" s="20"/>
      <c r="VQZ61" s="20"/>
      <c r="VRA61" s="20"/>
      <c r="VRB61" s="311"/>
      <c r="VRC61" s="312"/>
      <c r="VRD61" s="312"/>
      <c r="VRE61" s="313"/>
      <c r="VRF61" s="312"/>
      <c r="VRG61" s="313"/>
      <c r="VRH61" s="313"/>
      <c r="VRI61" s="313"/>
      <c r="VRJ61" s="19"/>
      <c r="VRK61" s="20"/>
      <c r="VRL61" s="20"/>
      <c r="VRM61" s="20"/>
      <c r="VRN61" s="20"/>
      <c r="VRO61" s="20"/>
      <c r="VRP61" s="20"/>
      <c r="VRQ61" s="20"/>
      <c r="VRR61" s="311"/>
      <c r="VRS61" s="312"/>
      <c r="VRT61" s="312"/>
      <c r="VRU61" s="313"/>
      <c r="VRV61" s="312"/>
      <c r="VRW61" s="313"/>
      <c r="VRX61" s="313"/>
      <c r="VRY61" s="313"/>
      <c r="VRZ61" s="19"/>
      <c r="VSA61" s="20"/>
      <c r="VSB61" s="20"/>
      <c r="VSC61" s="20"/>
      <c r="VSD61" s="20"/>
      <c r="VSE61" s="20"/>
      <c r="VSF61" s="20"/>
      <c r="VSG61" s="20"/>
      <c r="VSH61" s="311"/>
      <c r="VSI61" s="312"/>
      <c r="VSJ61" s="312"/>
      <c r="VSK61" s="313"/>
      <c r="VSL61" s="312"/>
      <c r="VSM61" s="313"/>
      <c r="VSN61" s="313"/>
      <c r="VSO61" s="313"/>
      <c r="VSP61" s="19"/>
      <c r="VSQ61" s="20"/>
      <c r="VSR61" s="20"/>
      <c r="VSS61" s="20"/>
      <c r="VST61" s="20"/>
      <c r="VSU61" s="20"/>
      <c r="VSV61" s="20"/>
      <c r="VSW61" s="20"/>
      <c r="VSX61" s="311"/>
      <c r="VSY61" s="312"/>
      <c r="VSZ61" s="312"/>
      <c r="VTA61" s="313"/>
      <c r="VTB61" s="312"/>
      <c r="VTC61" s="313"/>
      <c r="VTD61" s="313"/>
      <c r="VTE61" s="313"/>
      <c r="VTF61" s="19"/>
      <c r="VTG61" s="20"/>
      <c r="VTH61" s="20"/>
      <c r="VTI61" s="20"/>
      <c r="VTJ61" s="20"/>
      <c r="VTK61" s="20"/>
      <c r="VTL61" s="20"/>
      <c r="VTM61" s="20"/>
      <c r="VTN61" s="311"/>
      <c r="VTO61" s="312"/>
      <c r="VTP61" s="312"/>
      <c r="VTQ61" s="313"/>
      <c r="VTR61" s="312"/>
      <c r="VTS61" s="313"/>
      <c r="VTT61" s="313"/>
      <c r="VTU61" s="313"/>
      <c r="VTV61" s="19"/>
      <c r="VTW61" s="20"/>
      <c r="VTX61" s="20"/>
      <c r="VTY61" s="20"/>
      <c r="VTZ61" s="20"/>
      <c r="VUA61" s="20"/>
      <c r="VUB61" s="20"/>
      <c r="VUC61" s="20"/>
      <c r="VUD61" s="311"/>
      <c r="VUE61" s="312"/>
      <c r="VUF61" s="312"/>
      <c r="VUG61" s="313"/>
      <c r="VUH61" s="312"/>
      <c r="VUI61" s="313"/>
      <c r="VUJ61" s="313"/>
      <c r="VUK61" s="313"/>
      <c r="VUL61" s="19"/>
      <c r="VUM61" s="20"/>
      <c r="VUN61" s="20"/>
      <c r="VUO61" s="20"/>
      <c r="VUP61" s="20"/>
      <c r="VUQ61" s="20"/>
      <c r="VUR61" s="20"/>
      <c r="VUS61" s="20"/>
      <c r="VUT61" s="311"/>
      <c r="VUU61" s="312"/>
      <c r="VUV61" s="312"/>
      <c r="VUW61" s="313"/>
      <c r="VUX61" s="312"/>
      <c r="VUY61" s="313"/>
      <c r="VUZ61" s="313"/>
      <c r="VVA61" s="313"/>
      <c r="VVB61" s="19"/>
      <c r="VVC61" s="20"/>
      <c r="VVD61" s="20"/>
      <c r="VVE61" s="20"/>
      <c r="VVF61" s="20"/>
      <c r="VVG61" s="20"/>
      <c r="VVH61" s="20"/>
      <c r="VVI61" s="20"/>
      <c r="VVJ61" s="311"/>
      <c r="VVK61" s="312"/>
      <c r="VVL61" s="312"/>
      <c r="VVM61" s="313"/>
      <c r="VVN61" s="312"/>
      <c r="VVO61" s="313"/>
      <c r="VVP61" s="313"/>
      <c r="VVQ61" s="313"/>
      <c r="VVR61" s="19"/>
      <c r="VVS61" s="20"/>
      <c r="VVT61" s="20"/>
      <c r="VVU61" s="20"/>
      <c r="VVV61" s="20"/>
      <c r="VVW61" s="20"/>
      <c r="VVX61" s="20"/>
      <c r="VVY61" s="20"/>
      <c r="VVZ61" s="311"/>
      <c r="VWA61" s="312"/>
      <c r="VWB61" s="312"/>
      <c r="VWC61" s="313"/>
      <c r="VWD61" s="312"/>
      <c r="VWE61" s="313"/>
      <c r="VWF61" s="313"/>
      <c r="VWG61" s="313"/>
      <c r="VWH61" s="19"/>
      <c r="VWI61" s="20"/>
      <c r="VWJ61" s="20"/>
      <c r="VWK61" s="20"/>
      <c r="VWL61" s="20"/>
      <c r="VWM61" s="20"/>
      <c r="VWN61" s="20"/>
      <c r="VWO61" s="20"/>
      <c r="VWP61" s="311"/>
      <c r="VWQ61" s="312"/>
      <c r="VWR61" s="312"/>
      <c r="VWS61" s="313"/>
      <c r="VWT61" s="312"/>
      <c r="VWU61" s="313"/>
      <c r="VWV61" s="313"/>
      <c r="VWW61" s="313"/>
      <c r="VWX61" s="19"/>
      <c r="VWY61" s="20"/>
      <c r="VWZ61" s="20"/>
      <c r="VXA61" s="20"/>
      <c r="VXB61" s="20"/>
      <c r="VXC61" s="20"/>
      <c r="VXD61" s="20"/>
      <c r="VXE61" s="20"/>
      <c r="VXF61" s="311"/>
      <c r="VXG61" s="312"/>
      <c r="VXH61" s="312"/>
      <c r="VXI61" s="313"/>
      <c r="VXJ61" s="312"/>
      <c r="VXK61" s="313"/>
      <c r="VXL61" s="313"/>
      <c r="VXM61" s="313"/>
      <c r="VXN61" s="19"/>
      <c r="VXO61" s="20"/>
      <c r="VXP61" s="20"/>
      <c r="VXQ61" s="20"/>
      <c r="VXR61" s="20"/>
      <c r="VXS61" s="20"/>
      <c r="VXT61" s="20"/>
      <c r="VXU61" s="20"/>
      <c r="VXV61" s="311"/>
      <c r="VXW61" s="312"/>
      <c r="VXX61" s="312"/>
      <c r="VXY61" s="313"/>
      <c r="VXZ61" s="312"/>
      <c r="VYA61" s="313"/>
      <c r="VYB61" s="313"/>
      <c r="VYC61" s="313"/>
      <c r="VYD61" s="19"/>
      <c r="VYE61" s="20"/>
      <c r="VYF61" s="20"/>
      <c r="VYG61" s="20"/>
      <c r="VYH61" s="20"/>
      <c r="VYI61" s="20"/>
      <c r="VYJ61" s="20"/>
      <c r="VYK61" s="20"/>
      <c r="VYL61" s="311"/>
      <c r="VYM61" s="312"/>
      <c r="VYN61" s="312"/>
      <c r="VYO61" s="313"/>
      <c r="VYP61" s="312"/>
      <c r="VYQ61" s="313"/>
      <c r="VYR61" s="313"/>
      <c r="VYS61" s="313"/>
      <c r="VYT61" s="19"/>
      <c r="VYU61" s="20"/>
      <c r="VYV61" s="20"/>
      <c r="VYW61" s="20"/>
      <c r="VYX61" s="20"/>
      <c r="VYY61" s="20"/>
      <c r="VYZ61" s="20"/>
      <c r="VZA61" s="20"/>
      <c r="VZB61" s="311"/>
      <c r="VZC61" s="312"/>
      <c r="VZD61" s="312"/>
      <c r="VZE61" s="313"/>
      <c r="VZF61" s="312"/>
      <c r="VZG61" s="313"/>
      <c r="VZH61" s="313"/>
      <c r="VZI61" s="313"/>
      <c r="VZJ61" s="19"/>
      <c r="VZK61" s="20"/>
      <c r="VZL61" s="20"/>
      <c r="VZM61" s="20"/>
      <c r="VZN61" s="20"/>
      <c r="VZO61" s="20"/>
      <c r="VZP61" s="20"/>
      <c r="VZQ61" s="20"/>
      <c r="VZR61" s="311"/>
      <c r="VZS61" s="312"/>
      <c r="VZT61" s="312"/>
      <c r="VZU61" s="313"/>
      <c r="VZV61" s="312"/>
      <c r="VZW61" s="313"/>
      <c r="VZX61" s="313"/>
      <c r="VZY61" s="313"/>
      <c r="VZZ61" s="19"/>
      <c r="WAA61" s="20"/>
      <c r="WAB61" s="20"/>
      <c r="WAC61" s="20"/>
      <c r="WAD61" s="20"/>
      <c r="WAE61" s="20"/>
      <c r="WAF61" s="20"/>
      <c r="WAG61" s="20"/>
      <c r="WAH61" s="311"/>
      <c r="WAI61" s="312"/>
      <c r="WAJ61" s="312"/>
      <c r="WAK61" s="313"/>
      <c r="WAL61" s="312"/>
      <c r="WAM61" s="313"/>
      <c r="WAN61" s="313"/>
      <c r="WAO61" s="313"/>
      <c r="WAP61" s="19"/>
      <c r="WAQ61" s="20"/>
      <c r="WAR61" s="20"/>
      <c r="WAS61" s="20"/>
      <c r="WAT61" s="20"/>
      <c r="WAU61" s="20"/>
      <c r="WAV61" s="20"/>
      <c r="WAW61" s="20"/>
      <c r="WAX61" s="311"/>
      <c r="WAY61" s="312"/>
      <c r="WAZ61" s="312"/>
      <c r="WBA61" s="313"/>
      <c r="WBB61" s="312"/>
      <c r="WBC61" s="313"/>
      <c r="WBD61" s="313"/>
      <c r="WBE61" s="313"/>
      <c r="WBF61" s="19"/>
      <c r="WBG61" s="20"/>
      <c r="WBH61" s="20"/>
      <c r="WBI61" s="20"/>
      <c r="WBJ61" s="20"/>
      <c r="WBK61" s="20"/>
      <c r="WBL61" s="20"/>
      <c r="WBM61" s="20"/>
      <c r="WBN61" s="311"/>
      <c r="WBO61" s="312"/>
      <c r="WBP61" s="312"/>
      <c r="WBQ61" s="313"/>
      <c r="WBR61" s="312"/>
      <c r="WBS61" s="313"/>
      <c r="WBT61" s="313"/>
      <c r="WBU61" s="313"/>
      <c r="WBV61" s="19"/>
      <c r="WBW61" s="20"/>
      <c r="WBX61" s="20"/>
      <c r="WBY61" s="20"/>
      <c r="WBZ61" s="20"/>
      <c r="WCA61" s="20"/>
      <c r="WCB61" s="20"/>
      <c r="WCC61" s="20"/>
      <c r="WCD61" s="311"/>
      <c r="WCE61" s="312"/>
      <c r="WCF61" s="312"/>
      <c r="WCG61" s="313"/>
      <c r="WCH61" s="312"/>
      <c r="WCI61" s="313"/>
      <c r="WCJ61" s="313"/>
      <c r="WCK61" s="313"/>
      <c r="WCL61" s="19"/>
      <c r="WCM61" s="20"/>
      <c r="WCN61" s="20"/>
      <c r="WCO61" s="20"/>
      <c r="WCP61" s="20"/>
      <c r="WCQ61" s="20"/>
      <c r="WCR61" s="20"/>
      <c r="WCS61" s="20"/>
      <c r="WCT61" s="311"/>
      <c r="WCU61" s="312"/>
      <c r="WCV61" s="312"/>
      <c r="WCW61" s="313"/>
      <c r="WCX61" s="312"/>
      <c r="WCY61" s="313"/>
      <c r="WCZ61" s="313"/>
      <c r="WDA61" s="313"/>
      <c r="WDB61" s="19"/>
      <c r="WDC61" s="20"/>
      <c r="WDD61" s="20"/>
      <c r="WDE61" s="20"/>
      <c r="WDF61" s="20"/>
      <c r="WDG61" s="20"/>
      <c r="WDH61" s="20"/>
      <c r="WDI61" s="20"/>
      <c r="WDJ61" s="311"/>
      <c r="WDK61" s="312"/>
      <c r="WDL61" s="312"/>
      <c r="WDM61" s="313"/>
      <c r="WDN61" s="312"/>
      <c r="WDO61" s="313"/>
      <c r="WDP61" s="313"/>
      <c r="WDQ61" s="313"/>
      <c r="WDR61" s="19"/>
      <c r="WDS61" s="20"/>
      <c r="WDT61" s="20"/>
      <c r="WDU61" s="20"/>
      <c r="WDV61" s="20"/>
      <c r="WDW61" s="20"/>
      <c r="WDX61" s="20"/>
      <c r="WDY61" s="20"/>
      <c r="WDZ61" s="311"/>
      <c r="WEA61" s="312"/>
      <c r="WEB61" s="312"/>
      <c r="WEC61" s="313"/>
      <c r="WED61" s="312"/>
      <c r="WEE61" s="313"/>
      <c r="WEF61" s="313"/>
      <c r="WEG61" s="313"/>
      <c r="WEH61" s="19"/>
      <c r="WEI61" s="20"/>
      <c r="WEJ61" s="20"/>
      <c r="WEK61" s="20"/>
      <c r="WEL61" s="20"/>
      <c r="WEM61" s="20"/>
      <c r="WEN61" s="20"/>
      <c r="WEO61" s="20"/>
      <c r="WEP61" s="311"/>
      <c r="WEQ61" s="312"/>
      <c r="WER61" s="312"/>
      <c r="WES61" s="313"/>
      <c r="WET61" s="312"/>
      <c r="WEU61" s="313"/>
      <c r="WEV61" s="313"/>
      <c r="WEW61" s="313"/>
      <c r="WEX61" s="19"/>
      <c r="WEY61" s="20"/>
      <c r="WEZ61" s="20"/>
      <c r="WFA61" s="20"/>
      <c r="WFB61" s="20"/>
      <c r="WFC61" s="20"/>
      <c r="WFD61" s="20"/>
      <c r="WFE61" s="20"/>
      <c r="WFF61" s="311"/>
      <c r="WFG61" s="312"/>
      <c r="WFH61" s="312"/>
      <c r="WFI61" s="313"/>
      <c r="WFJ61" s="312"/>
      <c r="WFK61" s="313"/>
      <c r="WFL61" s="313"/>
      <c r="WFM61" s="313"/>
      <c r="WFN61" s="19"/>
      <c r="WFO61" s="20"/>
      <c r="WFP61" s="20"/>
      <c r="WFQ61" s="20"/>
      <c r="WFR61" s="20"/>
      <c r="WFS61" s="20"/>
      <c r="WFT61" s="20"/>
      <c r="WFU61" s="20"/>
      <c r="WFV61" s="311"/>
      <c r="WFW61" s="312"/>
      <c r="WFX61" s="312"/>
      <c r="WFY61" s="313"/>
      <c r="WFZ61" s="312"/>
      <c r="WGA61" s="313"/>
      <c r="WGB61" s="313"/>
      <c r="WGC61" s="313"/>
      <c r="WGD61" s="19"/>
      <c r="WGE61" s="20"/>
      <c r="WGF61" s="20"/>
      <c r="WGG61" s="20"/>
      <c r="WGH61" s="20"/>
      <c r="WGI61" s="20"/>
      <c r="WGJ61" s="20"/>
      <c r="WGK61" s="20"/>
      <c r="WGL61" s="311"/>
      <c r="WGM61" s="312"/>
      <c r="WGN61" s="312"/>
      <c r="WGO61" s="313"/>
      <c r="WGP61" s="312"/>
      <c r="WGQ61" s="313"/>
      <c r="WGR61" s="313"/>
      <c r="WGS61" s="313"/>
      <c r="WGT61" s="19"/>
      <c r="WGU61" s="20"/>
      <c r="WGV61" s="20"/>
      <c r="WGW61" s="20"/>
      <c r="WGX61" s="20"/>
      <c r="WGY61" s="20"/>
      <c r="WGZ61" s="20"/>
      <c r="WHA61" s="20"/>
      <c r="WHB61" s="311"/>
      <c r="WHC61" s="312"/>
      <c r="WHD61" s="312"/>
      <c r="WHE61" s="313"/>
      <c r="WHF61" s="312"/>
      <c r="WHG61" s="313"/>
      <c r="WHH61" s="313"/>
      <c r="WHI61" s="313"/>
      <c r="WHJ61" s="19"/>
      <c r="WHK61" s="20"/>
      <c r="WHL61" s="20"/>
      <c r="WHM61" s="20"/>
      <c r="WHN61" s="20"/>
      <c r="WHO61" s="20"/>
      <c r="WHP61" s="20"/>
      <c r="WHQ61" s="20"/>
      <c r="WHR61" s="311"/>
      <c r="WHS61" s="312"/>
      <c r="WHT61" s="312"/>
      <c r="WHU61" s="313"/>
      <c r="WHV61" s="312"/>
      <c r="WHW61" s="313"/>
      <c r="WHX61" s="313"/>
      <c r="WHY61" s="313"/>
      <c r="WHZ61" s="19"/>
      <c r="WIA61" s="20"/>
      <c r="WIB61" s="20"/>
      <c r="WIC61" s="20"/>
      <c r="WID61" s="20"/>
      <c r="WIE61" s="20"/>
      <c r="WIF61" s="20"/>
      <c r="WIG61" s="20"/>
      <c r="WIH61" s="311"/>
      <c r="WII61" s="312"/>
      <c r="WIJ61" s="312"/>
      <c r="WIK61" s="313"/>
      <c r="WIL61" s="312"/>
      <c r="WIM61" s="313"/>
      <c r="WIN61" s="313"/>
      <c r="WIO61" s="313"/>
      <c r="WIP61" s="19"/>
      <c r="WIQ61" s="20"/>
      <c r="WIR61" s="20"/>
      <c r="WIS61" s="20"/>
      <c r="WIT61" s="20"/>
      <c r="WIU61" s="20"/>
      <c r="WIV61" s="20"/>
      <c r="WIW61" s="20"/>
      <c r="WIX61" s="311"/>
      <c r="WIY61" s="312"/>
      <c r="WIZ61" s="312"/>
      <c r="WJA61" s="313"/>
      <c r="WJB61" s="312"/>
      <c r="WJC61" s="313"/>
      <c r="WJD61" s="313"/>
      <c r="WJE61" s="313"/>
      <c r="WJF61" s="19"/>
      <c r="WJG61" s="20"/>
      <c r="WJH61" s="20"/>
      <c r="WJI61" s="20"/>
      <c r="WJJ61" s="20"/>
      <c r="WJK61" s="20"/>
      <c r="WJL61" s="20"/>
      <c r="WJM61" s="20"/>
      <c r="WJN61" s="311"/>
      <c r="WJO61" s="312"/>
      <c r="WJP61" s="312"/>
      <c r="WJQ61" s="313"/>
      <c r="WJR61" s="312"/>
      <c r="WJS61" s="313"/>
      <c r="WJT61" s="313"/>
      <c r="WJU61" s="313"/>
      <c r="WJV61" s="19"/>
      <c r="WJW61" s="20"/>
      <c r="WJX61" s="20"/>
      <c r="WJY61" s="20"/>
      <c r="WJZ61" s="20"/>
      <c r="WKA61" s="20"/>
      <c r="WKB61" s="20"/>
      <c r="WKC61" s="20"/>
      <c r="WKD61" s="311"/>
      <c r="WKE61" s="312"/>
      <c r="WKF61" s="312"/>
      <c r="WKG61" s="313"/>
      <c r="WKH61" s="312"/>
      <c r="WKI61" s="313"/>
      <c r="WKJ61" s="313"/>
      <c r="WKK61" s="313"/>
      <c r="WKL61" s="19"/>
      <c r="WKM61" s="20"/>
      <c r="WKN61" s="20"/>
      <c r="WKO61" s="20"/>
      <c r="WKP61" s="20"/>
      <c r="WKQ61" s="20"/>
      <c r="WKR61" s="20"/>
      <c r="WKS61" s="20"/>
      <c r="WKT61" s="311"/>
      <c r="WKU61" s="312"/>
      <c r="WKV61" s="312"/>
      <c r="WKW61" s="313"/>
      <c r="WKX61" s="312"/>
      <c r="WKY61" s="313"/>
      <c r="WKZ61" s="313"/>
      <c r="WLA61" s="313"/>
      <c r="WLB61" s="19"/>
      <c r="WLC61" s="20"/>
      <c r="WLD61" s="20"/>
      <c r="WLE61" s="20"/>
      <c r="WLF61" s="20"/>
      <c r="WLG61" s="20"/>
      <c r="WLH61" s="20"/>
      <c r="WLI61" s="20"/>
      <c r="WLJ61" s="311"/>
      <c r="WLK61" s="312"/>
      <c r="WLL61" s="312"/>
      <c r="WLM61" s="313"/>
      <c r="WLN61" s="312"/>
      <c r="WLO61" s="313"/>
      <c r="WLP61" s="313"/>
      <c r="WLQ61" s="313"/>
      <c r="WLR61" s="19"/>
      <c r="WLS61" s="20"/>
      <c r="WLT61" s="20"/>
      <c r="WLU61" s="20"/>
      <c r="WLV61" s="20"/>
      <c r="WLW61" s="20"/>
      <c r="WLX61" s="20"/>
      <c r="WLY61" s="20"/>
      <c r="WLZ61" s="311"/>
      <c r="WMA61" s="312"/>
      <c r="WMB61" s="312"/>
      <c r="WMC61" s="313"/>
      <c r="WMD61" s="312"/>
      <c r="WME61" s="313"/>
      <c r="WMF61" s="313"/>
      <c r="WMG61" s="313"/>
      <c r="WMH61" s="19"/>
      <c r="WMI61" s="20"/>
      <c r="WMJ61" s="20"/>
      <c r="WMK61" s="20"/>
      <c r="WML61" s="20"/>
      <c r="WMM61" s="20"/>
      <c r="WMN61" s="20"/>
      <c r="WMO61" s="20"/>
      <c r="WMP61" s="311"/>
      <c r="WMQ61" s="312"/>
      <c r="WMR61" s="312"/>
      <c r="WMS61" s="313"/>
      <c r="WMT61" s="312"/>
      <c r="WMU61" s="313"/>
      <c r="WMV61" s="313"/>
      <c r="WMW61" s="313"/>
      <c r="WMX61" s="19"/>
      <c r="WMY61" s="20"/>
      <c r="WMZ61" s="20"/>
      <c r="WNA61" s="20"/>
      <c r="WNB61" s="20"/>
      <c r="WNC61" s="20"/>
      <c r="WND61" s="20"/>
      <c r="WNE61" s="20"/>
      <c r="WNF61" s="311"/>
      <c r="WNG61" s="312"/>
      <c r="WNH61" s="312"/>
      <c r="WNI61" s="313"/>
      <c r="WNJ61" s="312"/>
      <c r="WNK61" s="313"/>
      <c r="WNL61" s="313"/>
      <c r="WNM61" s="313"/>
      <c r="WNN61" s="19"/>
      <c r="WNO61" s="20"/>
      <c r="WNP61" s="20"/>
      <c r="WNQ61" s="20"/>
      <c r="WNR61" s="20"/>
      <c r="WNS61" s="20"/>
      <c r="WNT61" s="20"/>
      <c r="WNU61" s="20"/>
      <c r="WNV61" s="311"/>
      <c r="WNW61" s="312"/>
      <c r="WNX61" s="312"/>
      <c r="WNY61" s="313"/>
      <c r="WNZ61" s="312"/>
      <c r="WOA61" s="313"/>
      <c r="WOB61" s="313"/>
      <c r="WOC61" s="313"/>
      <c r="WOD61" s="19"/>
      <c r="WOE61" s="20"/>
      <c r="WOF61" s="20"/>
      <c r="WOG61" s="20"/>
      <c r="WOH61" s="20"/>
      <c r="WOI61" s="20"/>
      <c r="WOJ61" s="20"/>
      <c r="WOK61" s="20"/>
      <c r="WOL61" s="311"/>
      <c r="WOM61" s="312"/>
      <c r="WON61" s="312"/>
      <c r="WOO61" s="313"/>
      <c r="WOP61" s="312"/>
      <c r="WOQ61" s="313"/>
      <c r="WOR61" s="313"/>
      <c r="WOS61" s="313"/>
      <c r="WOT61" s="19"/>
      <c r="WOU61" s="20"/>
      <c r="WOV61" s="20"/>
      <c r="WOW61" s="20"/>
      <c r="WOX61" s="20"/>
      <c r="WOY61" s="20"/>
      <c r="WOZ61" s="20"/>
      <c r="WPA61" s="20"/>
      <c r="WPB61" s="311"/>
      <c r="WPC61" s="312"/>
      <c r="WPD61" s="312"/>
      <c r="WPE61" s="313"/>
      <c r="WPF61" s="312"/>
      <c r="WPG61" s="313"/>
      <c r="WPH61" s="313"/>
      <c r="WPI61" s="313"/>
      <c r="WPJ61" s="19"/>
      <c r="WPK61" s="20"/>
      <c r="WPL61" s="20"/>
      <c r="WPM61" s="20"/>
      <c r="WPN61" s="20"/>
      <c r="WPO61" s="20"/>
      <c r="WPP61" s="20"/>
      <c r="WPQ61" s="20"/>
      <c r="WPR61" s="311"/>
      <c r="WPS61" s="312"/>
      <c r="WPT61" s="312"/>
      <c r="WPU61" s="313"/>
      <c r="WPV61" s="312"/>
      <c r="WPW61" s="313"/>
      <c r="WPX61" s="313"/>
      <c r="WPY61" s="313"/>
      <c r="WPZ61" s="19"/>
      <c r="WQA61" s="20"/>
      <c r="WQB61" s="20"/>
      <c r="WQC61" s="20"/>
      <c r="WQD61" s="20"/>
      <c r="WQE61" s="20"/>
      <c r="WQF61" s="20"/>
      <c r="WQG61" s="20"/>
      <c r="WQH61" s="311"/>
      <c r="WQI61" s="312"/>
      <c r="WQJ61" s="312"/>
      <c r="WQK61" s="313"/>
      <c r="WQL61" s="312"/>
      <c r="WQM61" s="313"/>
      <c r="WQN61" s="313"/>
      <c r="WQO61" s="313"/>
      <c r="WQP61" s="19"/>
      <c r="WQQ61" s="20"/>
      <c r="WQR61" s="20"/>
      <c r="WQS61" s="20"/>
      <c r="WQT61" s="20"/>
      <c r="WQU61" s="20"/>
      <c r="WQV61" s="20"/>
      <c r="WQW61" s="20"/>
      <c r="WQX61" s="311"/>
      <c r="WQY61" s="312"/>
      <c r="WQZ61" s="312"/>
      <c r="WRA61" s="313"/>
      <c r="WRB61" s="312"/>
      <c r="WRC61" s="313"/>
      <c r="WRD61" s="313"/>
      <c r="WRE61" s="313"/>
      <c r="WRF61" s="19"/>
      <c r="WRG61" s="20"/>
      <c r="WRH61" s="20"/>
      <c r="WRI61" s="20"/>
      <c r="WRJ61" s="20"/>
      <c r="WRK61" s="20"/>
      <c r="WRL61" s="20"/>
      <c r="WRM61" s="20"/>
      <c r="WRN61" s="311"/>
      <c r="WRO61" s="312"/>
      <c r="WRP61" s="312"/>
      <c r="WRQ61" s="313"/>
      <c r="WRR61" s="312"/>
      <c r="WRS61" s="313"/>
      <c r="WRT61" s="313"/>
      <c r="WRU61" s="313"/>
      <c r="WRV61" s="19"/>
      <c r="WRW61" s="20"/>
      <c r="WRX61" s="20"/>
      <c r="WRY61" s="20"/>
      <c r="WRZ61" s="20"/>
      <c r="WSA61" s="20"/>
      <c r="WSB61" s="20"/>
      <c r="WSC61" s="20"/>
      <c r="WSD61" s="311"/>
      <c r="WSE61" s="312"/>
      <c r="WSF61" s="312"/>
      <c r="WSG61" s="313"/>
      <c r="WSH61" s="312"/>
      <c r="WSI61" s="313"/>
      <c r="WSJ61" s="313"/>
      <c r="WSK61" s="313"/>
      <c r="WSL61" s="19"/>
      <c r="WSM61" s="20"/>
      <c r="WSN61" s="20"/>
      <c r="WSO61" s="20"/>
      <c r="WSP61" s="20"/>
      <c r="WSQ61" s="20"/>
      <c r="WSR61" s="20"/>
      <c r="WSS61" s="20"/>
      <c r="WST61" s="311"/>
      <c r="WSU61" s="312"/>
      <c r="WSV61" s="312"/>
      <c r="WSW61" s="313"/>
      <c r="WSX61" s="312"/>
      <c r="WSY61" s="313"/>
      <c r="WSZ61" s="313"/>
      <c r="WTA61" s="313"/>
      <c r="WTB61" s="19"/>
      <c r="WTC61" s="20"/>
      <c r="WTD61" s="20"/>
      <c r="WTE61" s="20"/>
      <c r="WTF61" s="20"/>
      <c r="WTG61" s="20"/>
      <c r="WTH61" s="20"/>
      <c r="WTI61" s="20"/>
      <c r="WTJ61" s="311"/>
      <c r="WTK61" s="312"/>
      <c r="WTL61" s="312"/>
      <c r="WTM61" s="313"/>
      <c r="WTN61" s="312"/>
      <c r="WTO61" s="313"/>
      <c r="WTP61" s="313"/>
      <c r="WTQ61" s="313"/>
      <c r="WTR61" s="19"/>
      <c r="WTS61" s="20"/>
      <c r="WTT61" s="20"/>
      <c r="WTU61" s="20"/>
      <c r="WTV61" s="20"/>
      <c r="WTW61" s="20"/>
      <c r="WTX61" s="20"/>
      <c r="WTY61" s="20"/>
      <c r="WTZ61" s="311"/>
      <c r="WUA61" s="312"/>
      <c r="WUB61" s="312"/>
      <c r="WUC61" s="313"/>
      <c r="WUD61" s="312"/>
      <c r="WUE61" s="313"/>
      <c r="WUF61" s="313"/>
      <c r="WUG61" s="313"/>
      <c r="WUH61" s="19"/>
      <c r="WUI61" s="20"/>
      <c r="WUJ61" s="20"/>
      <c r="WUK61" s="20"/>
      <c r="WUL61" s="20"/>
      <c r="WUM61" s="20"/>
      <c r="WUN61" s="20"/>
      <c r="WUO61" s="20"/>
      <c r="WUP61" s="311"/>
      <c r="WUQ61" s="312"/>
      <c r="WUR61" s="312"/>
      <c r="WUS61" s="313"/>
      <c r="WUT61" s="312"/>
      <c r="WUU61" s="313"/>
      <c r="WUV61" s="313"/>
      <c r="WUW61" s="313"/>
      <c r="WUX61" s="19"/>
      <c r="WUY61" s="20"/>
      <c r="WUZ61" s="20"/>
      <c r="WVA61" s="20"/>
      <c r="WVB61" s="20"/>
      <c r="WVC61" s="20"/>
      <c r="WVD61" s="20"/>
      <c r="WVE61" s="20"/>
      <c r="WVF61" s="311"/>
      <c r="WVG61" s="312"/>
      <c r="WVH61" s="312"/>
      <c r="WVI61" s="313"/>
      <c r="WVJ61" s="312"/>
      <c r="WVK61" s="313"/>
      <c r="WVL61" s="313"/>
      <c r="WVM61" s="313"/>
      <c r="WVN61" s="19"/>
      <c r="WVO61" s="20"/>
      <c r="WVP61" s="20"/>
      <c r="WVQ61" s="20"/>
      <c r="WVR61" s="20"/>
      <c r="WVS61" s="20"/>
      <c r="WVT61" s="20"/>
      <c r="WVU61" s="20"/>
      <c r="WVV61" s="311"/>
      <c r="WVW61" s="312"/>
      <c r="WVX61" s="312"/>
      <c r="WVY61" s="313"/>
      <c r="WVZ61" s="312"/>
      <c r="WWA61" s="313"/>
      <c r="WWB61" s="313"/>
      <c r="WWC61" s="313"/>
      <c r="WWD61" s="19"/>
      <c r="WWE61" s="20"/>
      <c r="WWF61" s="20"/>
      <c r="WWG61" s="20"/>
      <c r="WWH61" s="20"/>
      <c r="WWI61" s="20"/>
      <c r="WWJ61" s="20"/>
      <c r="WWK61" s="20"/>
      <c r="WWL61" s="311"/>
      <c r="WWM61" s="312"/>
      <c r="WWN61" s="312"/>
      <c r="WWO61" s="313"/>
      <c r="WWP61" s="312"/>
      <c r="WWQ61" s="313"/>
      <c r="WWR61" s="313"/>
      <c r="WWS61" s="313"/>
      <c r="WWT61" s="19"/>
      <c r="WWU61" s="20"/>
      <c r="WWV61" s="20"/>
      <c r="WWW61" s="20"/>
      <c r="WWX61" s="20"/>
      <c r="WWY61" s="20"/>
      <c r="WWZ61" s="20"/>
      <c r="WXA61" s="20"/>
      <c r="WXB61" s="311"/>
      <c r="WXC61" s="312"/>
      <c r="WXD61" s="312"/>
      <c r="WXE61" s="313"/>
      <c r="WXF61" s="312"/>
      <c r="WXG61" s="313"/>
      <c r="WXH61" s="313"/>
      <c r="WXI61" s="313"/>
      <c r="WXJ61" s="19"/>
      <c r="WXK61" s="20"/>
      <c r="WXL61" s="20"/>
      <c r="WXM61" s="20"/>
      <c r="WXN61" s="20"/>
      <c r="WXO61" s="20"/>
      <c r="WXP61" s="20"/>
      <c r="WXQ61" s="20"/>
      <c r="WXR61" s="311"/>
      <c r="WXS61" s="312"/>
      <c r="WXT61" s="312"/>
      <c r="WXU61" s="313"/>
      <c r="WXV61" s="312"/>
      <c r="WXW61" s="313"/>
      <c r="WXX61" s="313"/>
      <c r="WXY61" s="313"/>
      <c r="WXZ61" s="19"/>
      <c r="WYA61" s="20"/>
      <c r="WYB61" s="20"/>
      <c r="WYC61" s="20"/>
      <c r="WYD61" s="20"/>
      <c r="WYE61" s="20"/>
      <c r="WYF61" s="20"/>
      <c r="WYG61" s="20"/>
      <c r="WYH61" s="311"/>
      <c r="WYI61" s="312"/>
      <c r="WYJ61" s="312"/>
      <c r="WYK61" s="313"/>
      <c r="WYL61" s="312"/>
      <c r="WYM61" s="313"/>
      <c r="WYN61" s="313"/>
      <c r="WYO61" s="313"/>
      <c r="WYP61" s="19"/>
      <c r="WYQ61" s="20"/>
      <c r="WYR61" s="20"/>
      <c r="WYS61" s="20"/>
      <c r="WYT61" s="20"/>
      <c r="WYU61" s="20"/>
      <c r="WYV61" s="20"/>
      <c r="WYW61" s="20"/>
      <c r="WYX61" s="311"/>
      <c r="WYY61" s="312"/>
      <c r="WYZ61" s="312"/>
      <c r="WZA61" s="313"/>
      <c r="WZB61" s="312"/>
      <c r="WZC61" s="313"/>
      <c r="WZD61" s="313"/>
      <c r="WZE61" s="313"/>
      <c r="WZF61" s="19"/>
      <c r="WZG61" s="20"/>
      <c r="WZH61" s="20"/>
      <c r="WZI61" s="20"/>
      <c r="WZJ61" s="20"/>
      <c r="WZK61" s="20"/>
      <c r="WZL61" s="20"/>
      <c r="WZM61" s="20"/>
      <c r="WZN61" s="311"/>
      <c r="WZO61" s="312"/>
      <c r="WZP61" s="312"/>
      <c r="WZQ61" s="313"/>
      <c r="WZR61" s="312"/>
      <c r="WZS61" s="313"/>
      <c r="WZT61" s="313"/>
      <c r="WZU61" s="313"/>
      <c r="WZV61" s="19"/>
      <c r="WZW61" s="20"/>
      <c r="WZX61" s="20"/>
      <c r="WZY61" s="20"/>
      <c r="WZZ61" s="20"/>
      <c r="XAA61" s="20"/>
      <c r="XAB61" s="20"/>
      <c r="XAC61" s="20"/>
      <c r="XAD61" s="311"/>
      <c r="XAE61" s="312"/>
      <c r="XAF61" s="312"/>
      <c r="XAG61" s="313"/>
      <c r="XAH61" s="312"/>
      <c r="XAI61" s="313"/>
      <c r="XAJ61" s="313"/>
      <c r="XAK61" s="313"/>
      <c r="XAL61" s="19"/>
      <c r="XAM61" s="20"/>
      <c r="XAN61" s="20"/>
      <c r="XAO61" s="20"/>
      <c r="XAP61" s="20"/>
      <c r="XAQ61" s="20"/>
      <c r="XAR61" s="20"/>
      <c r="XAS61" s="20"/>
      <c r="XAT61" s="311"/>
      <c r="XAU61" s="312"/>
      <c r="XAV61" s="312"/>
      <c r="XAW61" s="313"/>
      <c r="XAX61" s="312"/>
      <c r="XAY61" s="313"/>
      <c r="XAZ61" s="313"/>
      <c r="XBA61" s="313"/>
      <c r="XBB61" s="19"/>
      <c r="XBC61" s="20"/>
      <c r="XBD61" s="20"/>
      <c r="XBE61" s="20"/>
      <c r="XBF61" s="20"/>
      <c r="XBG61" s="20"/>
      <c r="XBH61" s="20"/>
      <c r="XBI61" s="20"/>
      <c r="XBJ61" s="311"/>
      <c r="XBK61" s="312"/>
      <c r="XBL61" s="312"/>
      <c r="XBM61" s="313"/>
      <c r="XBN61" s="312"/>
      <c r="XBO61" s="313"/>
      <c r="XBP61" s="313"/>
      <c r="XBQ61" s="313"/>
      <c r="XBR61" s="19"/>
      <c r="XBS61" s="20"/>
      <c r="XBT61" s="20"/>
      <c r="XBU61" s="20"/>
      <c r="XBV61" s="20"/>
      <c r="XBW61" s="20"/>
      <c r="XBX61" s="20"/>
      <c r="XBY61" s="20"/>
      <c r="XBZ61" s="311"/>
      <c r="XCA61" s="312"/>
      <c r="XCB61" s="312"/>
      <c r="XCC61" s="313"/>
      <c r="XCD61" s="312"/>
      <c r="XCE61" s="313"/>
      <c r="XCF61" s="313"/>
      <c r="XCG61" s="313"/>
      <c r="XCH61" s="19"/>
      <c r="XCI61" s="20"/>
      <c r="XCJ61" s="20"/>
      <c r="XCK61" s="20"/>
      <c r="XCL61" s="20"/>
      <c r="XCM61" s="20"/>
      <c r="XCN61" s="20"/>
      <c r="XCO61" s="20"/>
      <c r="XCP61" s="311"/>
      <c r="XCQ61" s="312"/>
      <c r="XCR61" s="312"/>
      <c r="XCS61" s="313"/>
      <c r="XCT61" s="312"/>
      <c r="XCU61" s="313"/>
      <c r="XCV61" s="313"/>
      <c r="XCW61" s="313"/>
      <c r="XCX61" s="19"/>
      <c r="XCY61" s="20"/>
      <c r="XCZ61" s="20"/>
      <c r="XDA61" s="20"/>
      <c r="XDB61" s="20"/>
      <c r="XDC61" s="20"/>
      <c r="XDD61" s="20"/>
      <c r="XDE61" s="20"/>
      <c r="XDF61" s="311"/>
      <c r="XDG61" s="312"/>
      <c r="XDH61" s="312"/>
      <c r="XDI61" s="313"/>
      <c r="XDJ61" s="312"/>
      <c r="XDK61" s="313"/>
      <c r="XDL61" s="313"/>
      <c r="XDM61" s="313"/>
      <c r="XDN61" s="19"/>
      <c r="XDO61" s="20"/>
      <c r="XDP61" s="20"/>
      <c r="XDQ61" s="20"/>
      <c r="XDR61" s="20"/>
      <c r="XDS61" s="20"/>
      <c r="XDT61" s="20"/>
      <c r="XDU61" s="20"/>
      <c r="XDV61" s="311"/>
      <c r="XDW61" s="312"/>
      <c r="XDX61" s="312"/>
      <c r="XDY61" s="313"/>
      <c r="XDZ61" s="312"/>
      <c r="XEA61" s="313"/>
      <c r="XEB61" s="313"/>
      <c r="XEC61" s="313"/>
      <c r="XED61" s="19"/>
      <c r="XEE61" s="20"/>
      <c r="XEF61" s="20"/>
      <c r="XEG61" s="20"/>
      <c r="XEH61" s="20"/>
      <c r="XEI61" s="20"/>
      <c r="XEJ61" s="20"/>
      <c r="XEK61" s="20"/>
      <c r="XEL61" s="311"/>
      <c r="XEM61" s="312"/>
      <c r="XEN61" s="312"/>
      <c r="XEO61" s="313"/>
      <c r="XEP61" s="312"/>
      <c r="XEQ61" s="313"/>
      <c r="XER61" s="313"/>
      <c r="XES61" s="313"/>
      <c r="XET61" s="19"/>
      <c r="XEU61" s="20"/>
      <c r="XEV61" s="20"/>
      <c r="XEW61" s="20"/>
      <c r="XEX61" s="20"/>
      <c r="XEY61" s="20"/>
      <c r="XEZ61" s="20"/>
      <c r="XFA61" s="20"/>
      <c r="XFB61" s="311"/>
      <c r="XFC61" s="312"/>
    </row>
    <row r="62" spans="1:16383" s="4" customFormat="1" x14ac:dyDescent="0.25">
      <c r="A62" s="13"/>
      <c r="B62" s="12"/>
      <c r="C62" s="13"/>
      <c r="D62" s="12"/>
      <c r="E62" s="12"/>
      <c r="F62" s="12"/>
      <c r="G62" s="14"/>
      <c r="H62" s="15"/>
      <c r="I62" s="15"/>
      <c r="J62" s="15"/>
      <c r="K62" s="15"/>
      <c r="L62" s="15"/>
      <c r="M62" s="15"/>
      <c r="N62" s="15"/>
      <c r="O62" s="16"/>
      <c r="P62" s="13"/>
      <c r="Q62" s="17"/>
      <c r="R62" s="18"/>
      <c r="S62" s="18"/>
      <c r="T62" s="18"/>
      <c r="U62" s="18"/>
      <c r="V62" s="19"/>
      <c r="W62" s="20"/>
      <c r="X62" s="20"/>
      <c r="Y62" s="20"/>
      <c r="Z62" s="20"/>
      <c r="AA62" s="20"/>
      <c r="AB62" s="20"/>
      <c r="AC62" s="20"/>
      <c r="AD62" s="21"/>
      <c r="AE62" s="17"/>
      <c r="AF62" s="17"/>
      <c r="AG62" s="18"/>
      <c r="AH62" s="17"/>
      <c r="AI62" s="18"/>
      <c r="AJ62" s="18"/>
      <c r="AK62" s="18"/>
      <c r="AL62" s="19"/>
      <c r="AM62" s="20"/>
      <c r="AN62" s="20"/>
      <c r="AO62" s="20"/>
      <c r="AP62" s="20"/>
      <c r="AQ62" s="20"/>
      <c r="AR62" s="20"/>
      <c r="AS62" s="20"/>
      <c r="AT62" s="21"/>
      <c r="AU62" s="17"/>
      <c r="AV62" s="17"/>
      <c r="AW62" s="18"/>
      <c r="AX62" s="17"/>
      <c r="AY62" s="18"/>
      <c r="AZ62" s="18"/>
      <c r="BA62" s="18"/>
      <c r="BB62" s="19"/>
      <c r="BC62" s="20"/>
      <c r="BD62" s="20"/>
      <c r="BE62" s="20"/>
      <c r="BF62" s="20"/>
      <c r="BG62" s="20"/>
      <c r="BH62" s="20"/>
      <c r="BI62" s="20"/>
      <c r="BJ62" s="21"/>
      <c r="BK62" s="17"/>
      <c r="BL62" s="17"/>
      <c r="BM62" s="18"/>
      <c r="BN62" s="17"/>
      <c r="BO62" s="18"/>
      <c r="BP62" s="18"/>
      <c r="BQ62" s="18"/>
      <c r="BR62" s="19"/>
      <c r="BS62" s="20"/>
      <c r="BT62" s="20"/>
      <c r="BU62" s="20"/>
      <c r="BV62" s="20"/>
      <c r="BW62" s="20"/>
      <c r="BX62" s="20"/>
      <c r="BY62" s="20"/>
      <c r="BZ62" s="21"/>
      <c r="CA62" s="17"/>
      <c r="CB62" s="17"/>
      <c r="CC62" s="18"/>
      <c r="CD62" s="17"/>
      <c r="CE62" s="18"/>
      <c r="CF62" s="18"/>
      <c r="CG62" s="18"/>
      <c r="CH62" s="19"/>
      <c r="CI62" s="20"/>
      <c r="CJ62" s="20"/>
      <c r="CK62" s="20"/>
      <c r="CL62" s="20"/>
      <c r="CM62" s="20"/>
      <c r="CN62" s="20"/>
      <c r="CO62" s="20"/>
      <c r="CP62" s="21"/>
      <c r="CQ62" s="17"/>
      <c r="CR62" s="17"/>
      <c r="CS62" s="18"/>
      <c r="CT62" s="17"/>
      <c r="CU62" s="18"/>
      <c r="CV62" s="18"/>
      <c r="CW62" s="18"/>
      <c r="CX62" s="19"/>
      <c r="CY62" s="20"/>
      <c r="CZ62" s="20"/>
      <c r="DA62" s="20"/>
      <c r="DB62" s="20"/>
      <c r="DC62" s="20"/>
      <c r="DD62" s="20"/>
      <c r="DE62" s="20"/>
      <c r="DF62" s="311"/>
      <c r="DG62" s="312"/>
      <c r="DH62" s="312"/>
      <c r="DI62" s="313"/>
      <c r="DJ62" s="312"/>
      <c r="DK62" s="313"/>
      <c r="DL62" s="313"/>
      <c r="DM62" s="313"/>
      <c r="DN62" s="19"/>
      <c r="DO62" s="20"/>
      <c r="DP62" s="20"/>
      <c r="DQ62" s="20"/>
      <c r="DR62" s="20"/>
      <c r="DS62" s="20"/>
      <c r="DT62" s="20"/>
      <c r="DU62" s="20"/>
      <c r="DV62" s="311"/>
      <c r="DW62" s="312"/>
      <c r="DX62" s="312"/>
      <c r="DY62" s="313"/>
      <c r="DZ62" s="312"/>
      <c r="EA62" s="313"/>
      <c r="EB62" s="313"/>
      <c r="EC62" s="313"/>
      <c r="ED62" s="19"/>
      <c r="EE62" s="20"/>
      <c r="EF62" s="20"/>
      <c r="EG62" s="20"/>
      <c r="EH62" s="20"/>
      <c r="EI62" s="20"/>
      <c r="EJ62" s="20"/>
      <c r="EK62" s="20"/>
      <c r="EL62" s="311"/>
      <c r="EM62" s="312"/>
      <c r="EN62" s="312"/>
      <c r="EO62" s="313"/>
      <c r="EP62" s="312"/>
      <c r="EQ62" s="313"/>
      <c r="ER62" s="313"/>
      <c r="ES62" s="313"/>
      <c r="ET62" s="19"/>
      <c r="EU62" s="20"/>
      <c r="EV62" s="20"/>
      <c r="EW62" s="20"/>
      <c r="EX62" s="20"/>
      <c r="EY62" s="20"/>
      <c r="EZ62" s="20"/>
      <c r="FA62" s="20"/>
      <c r="FB62" s="311"/>
      <c r="FC62" s="312"/>
      <c r="FD62" s="312"/>
      <c r="FE62" s="313"/>
      <c r="FF62" s="312"/>
      <c r="FG62" s="313"/>
      <c r="FH62" s="313"/>
      <c r="FI62" s="313"/>
      <c r="FJ62" s="19"/>
      <c r="FK62" s="20"/>
      <c r="FL62" s="20"/>
      <c r="FM62" s="20"/>
      <c r="FN62" s="20"/>
      <c r="FO62" s="20"/>
      <c r="FP62" s="20"/>
      <c r="FQ62" s="20"/>
      <c r="FR62" s="311"/>
      <c r="FS62" s="312"/>
      <c r="FT62" s="312"/>
      <c r="FU62" s="313"/>
      <c r="FV62" s="312"/>
      <c r="FW62" s="313"/>
      <c r="FX62" s="313"/>
      <c r="FY62" s="313"/>
      <c r="FZ62" s="19"/>
      <c r="GA62" s="20"/>
      <c r="GB62" s="20"/>
      <c r="GC62" s="20"/>
      <c r="GD62" s="20"/>
      <c r="GE62" s="20"/>
      <c r="GF62" s="20"/>
      <c r="GG62" s="20"/>
      <c r="GH62" s="311"/>
      <c r="GI62" s="312"/>
      <c r="GJ62" s="312"/>
      <c r="GK62" s="313"/>
      <c r="GL62" s="312"/>
      <c r="GM62" s="313"/>
      <c r="GN62" s="313"/>
      <c r="GO62" s="313"/>
      <c r="GP62" s="19"/>
      <c r="GQ62" s="20"/>
      <c r="GR62" s="20"/>
      <c r="GS62" s="20"/>
      <c r="GT62" s="20"/>
      <c r="GU62" s="20"/>
      <c r="GV62" s="20"/>
      <c r="GW62" s="20"/>
      <c r="GX62" s="311"/>
      <c r="GY62" s="312"/>
      <c r="GZ62" s="312"/>
      <c r="HA62" s="313"/>
      <c r="HB62" s="312"/>
      <c r="HC62" s="313"/>
      <c r="HD62" s="313"/>
      <c r="HE62" s="313"/>
      <c r="HF62" s="19"/>
      <c r="HG62" s="20"/>
      <c r="HH62" s="20"/>
      <c r="HI62" s="20"/>
      <c r="HJ62" s="20"/>
      <c r="HK62" s="20"/>
      <c r="HL62" s="20"/>
      <c r="HM62" s="20"/>
      <c r="HN62" s="311"/>
      <c r="HO62" s="312"/>
      <c r="HP62" s="312"/>
      <c r="HQ62" s="313"/>
      <c r="HR62" s="312"/>
      <c r="HS62" s="313"/>
      <c r="HT62" s="313"/>
      <c r="HU62" s="313"/>
      <c r="HV62" s="19"/>
      <c r="HW62" s="20"/>
      <c r="HX62" s="20"/>
      <c r="HY62" s="20"/>
      <c r="HZ62" s="20"/>
      <c r="IA62" s="20"/>
      <c r="IB62" s="20"/>
      <c r="IC62" s="20"/>
      <c r="ID62" s="311"/>
      <c r="IE62" s="312"/>
      <c r="IF62" s="312"/>
      <c r="IG62" s="313"/>
      <c r="IH62" s="312"/>
      <c r="II62" s="313"/>
      <c r="IJ62" s="313"/>
      <c r="IK62" s="313"/>
      <c r="IL62" s="19"/>
      <c r="IM62" s="20"/>
      <c r="IN62" s="20"/>
      <c r="IO62" s="20"/>
      <c r="IP62" s="20"/>
      <c r="IQ62" s="20"/>
      <c r="IR62" s="20"/>
      <c r="IS62" s="20"/>
      <c r="IT62" s="311"/>
      <c r="IU62" s="312"/>
      <c r="IV62" s="312"/>
      <c r="IW62" s="313"/>
      <c r="IX62" s="312"/>
      <c r="IY62" s="313"/>
      <c r="IZ62" s="313"/>
      <c r="JA62" s="313"/>
      <c r="JB62" s="19"/>
      <c r="JC62" s="20"/>
      <c r="JD62" s="20"/>
      <c r="JE62" s="20"/>
      <c r="JF62" s="20"/>
      <c r="JG62" s="20"/>
      <c r="JH62" s="20"/>
      <c r="JI62" s="20"/>
      <c r="JJ62" s="311"/>
      <c r="JK62" s="312"/>
      <c r="JL62" s="312"/>
      <c r="JM62" s="313"/>
      <c r="JN62" s="312"/>
      <c r="JO62" s="313"/>
      <c r="JP62" s="313"/>
      <c r="JQ62" s="313"/>
      <c r="JR62" s="19"/>
      <c r="JS62" s="20"/>
      <c r="JT62" s="20"/>
      <c r="JU62" s="20"/>
      <c r="JV62" s="20"/>
      <c r="JW62" s="20"/>
      <c r="JX62" s="20"/>
      <c r="JY62" s="20"/>
      <c r="JZ62" s="311"/>
      <c r="KA62" s="312"/>
      <c r="KB62" s="312"/>
      <c r="KC62" s="313"/>
      <c r="KD62" s="312"/>
      <c r="KE62" s="313"/>
      <c r="KF62" s="313"/>
      <c r="KG62" s="313"/>
      <c r="KH62" s="19"/>
      <c r="KI62" s="20"/>
      <c r="KJ62" s="20"/>
      <c r="KK62" s="20"/>
      <c r="KL62" s="20"/>
      <c r="KM62" s="20"/>
      <c r="KN62" s="20"/>
      <c r="KO62" s="20"/>
      <c r="KP62" s="311"/>
      <c r="KQ62" s="312"/>
      <c r="KR62" s="312"/>
      <c r="KS62" s="313"/>
      <c r="KT62" s="312"/>
      <c r="KU62" s="313"/>
      <c r="KV62" s="313"/>
      <c r="KW62" s="313"/>
      <c r="KX62" s="19"/>
      <c r="KY62" s="20"/>
      <c r="KZ62" s="20"/>
      <c r="LA62" s="20"/>
      <c r="LB62" s="20"/>
      <c r="LC62" s="20"/>
      <c r="LD62" s="20"/>
      <c r="LE62" s="20"/>
      <c r="LF62" s="311"/>
      <c r="LG62" s="312"/>
      <c r="LH62" s="312"/>
      <c r="LI62" s="313"/>
      <c r="LJ62" s="312"/>
      <c r="LK62" s="313"/>
      <c r="LL62" s="313"/>
      <c r="LM62" s="313"/>
      <c r="LN62" s="19"/>
      <c r="LO62" s="20"/>
      <c r="LP62" s="20"/>
      <c r="LQ62" s="20"/>
      <c r="LR62" s="20"/>
      <c r="LS62" s="20"/>
      <c r="LT62" s="20"/>
      <c r="LU62" s="20"/>
      <c r="LV62" s="311"/>
      <c r="LW62" s="312"/>
      <c r="LX62" s="312"/>
      <c r="LY62" s="313"/>
      <c r="LZ62" s="312"/>
      <c r="MA62" s="313"/>
      <c r="MB62" s="313"/>
      <c r="MC62" s="313"/>
      <c r="MD62" s="19"/>
      <c r="ME62" s="20"/>
      <c r="MF62" s="20"/>
      <c r="MG62" s="20"/>
      <c r="MH62" s="20"/>
      <c r="MI62" s="20"/>
      <c r="MJ62" s="20"/>
      <c r="MK62" s="20"/>
      <c r="ML62" s="311"/>
      <c r="MM62" s="312"/>
      <c r="MN62" s="312"/>
      <c r="MO62" s="313"/>
      <c r="MP62" s="312"/>
      <c r="MQ62" s="313"/>
      <c r="MR62" s="313"/>
      <c r="MS62" s="313"/>
      <c r="MT62" s="19"/>
      <c r="MU62" s="20"/>
      <c r="MV62" s="20"/>
      <c r="MW62" s="20"/>
      <c r="MX62" s="20"/>
      <c r="MY62" s="20"/>
      <c r="MZ62" s="20"/>
      <c r="NA62" s="20"/>
      <c r="NB62" s="311"/>
      <c r="NC62" s="312"/>
      <c r="ND62" s="312"/>
      <c r="NE62" s="313"/>
      <c r="NF62" s="312"/>
      <c r="NG62" s="313"/>
      <c r="NH62" s="313"/>
      <c r="NI62" s="313"/>
      <c r="NJ62" s="19"/>
      <c r="NK62" s="20"/>
      <c r="NL62" s="20"/>
      <c r="NM62" s="20"/>
      <c r="NN62" s="20"/>
      <c r="NO62" s="20"/>
      <c r="NP62" s="20"/>
      <c r="NQ62" s="20"/>
      <c r="NR62" s="311"/>
      <c r="NS62" s="312"/>
      <c r="NT62" s="312"/>
      <c r="NU62" s="313"/>
      <c r="NV62" s="312"/>
      <c r="NW62" s="313"/>
      <c r="NX62" s="313"/>
      <c r="NY62" s="313"/>
      <c r="NZ62" s="19"/>
      <c r="OA62" s="20"/>
      <c r="OB62" s="20"/>
      <c r="OC62" s="20"/>
      <c r="OD62" s="20"/>
      <c r="OE62" s="20"/>
      <c r="OF62" s="20"/>
      <c r="OG62" s="20"/>
      <c r="OH62" s="311"/>
      <c r="OI62" s="312"/>
      <c r="OJ62" s="312"/>
      <c r="OK62" s="313"/>
      <c r="OL62" s="312"/>
      <c r="OM62" s="313"/>
      <c r="ON62" s="313"/>
      <c r="OO62" s="313"/>
      <c r="OP62" s="19"/>
      <c r="OQ62" s="20"/>
      <c r="OR62" s="20"/>
      <c r="OS62" s="20"/>
      <c r="OT62" s="20"/>
      <c r="OU62" s="20"/>
      <c r="OV62" s="20"/>
      <c r="OW62" s="20"/>
      <c r="OX62" s="311"/>
      <c r="OY62" s="312"/>
      <c r="OZ62" s="312"/>
      <c r="PA62" s="313"/>
      <c r="PB62" s="312"/>
      <c r="PC62" s="313"/>
      <c r="PD62" s="313"/>
      <c r="PE62" s="313"/>
      <c r="PF62" s="19"/>
      <c r="PG62" s="20"/>
      <c r="PH62" s="20"/>
      <c r="PI62" s="20"/>
      <c r="PJ62" s="20"/>
      <c r="PK62" s="20"/>
      <c r="PL62" s="20"/>
      <c r="PM62" s="20"/>
      <c r="PN62" s="311"/>
      <c r="PO62" s="312"/>
      <c r="PP62" s="312"/>
      <c r="PQ62" s="313"/>
      <c r="PR62" s="312"/>
      <c r="PS62" s="313"/>
      <c r="PT62" s="313"/>
      <c r="PU62" s="313"/>
      <c r="PV62" s="19"/>
      <c r="PW62" s="20"/>
      <c r="PX62" s="20"/>
      <c r="PY62" s="20"/>
      <c r="PZ62" s="20"/>
      <c r="QA62" s="20"/>
      <c r="QB62" s="20"/>
      <c r="QC62" s="20"/>
      <c r="QD62" s="311"/>
      <c r="QE62" s="312"/>
      <c r="QF62" s="312"/>
      <c r="QG62" s="313"/>
      <c r="QH62" s="312"/>
      <c r="QI62" s="313"/>
      <c r="QJ62" s="313"/>
      <c r="QK62" s="313"/>
      <c r="QL62" s="19"/>
      <c r="QM62" s="20"/>
      <c r="QN62" s="20"/>
      <c r="QO62" s="20"/>
      <c r="QP62" s="20"/>
      <c r="QQ62" s="20"/>
      <c r="QR62" s="20"/>
      <c r="QS62" s="20"/>
      <c r="QT62" s="311"/>
      <c r="QU62" s="312"/>
      <c r="QV62" s="312"/>
      <c r="QW62" s="313"/>
      <c r="QX62" s="312"/>
      <c r="QY62" s="313"/>
      <c r="QZ62" s="313"/>
      <c r="RA62" s="313"/>
      <c r="RB62" s="19"/>
      <c r="RC62" s="20"/>
      <c r="RD62" s="20"/>
      <c r="RE62" s="20"/>
      <c r="RF62" s="20"/>
      <c r="RG62" s="20"/>
      <c r="RH62" s="20"/>
      <c r="RI62" s="20"/>
      <c r="RJ62" s="311"/>
      <c r="RK62" s="312"/>
      <c r="RL62" s="312"/>
      <c r="RM62" s="313"/>
      <c r="RN62" s="312"/>
      <c r="RO62" s="313"/>
      <c r="RP62" s="313"/>
      <c r="RQ62" s="313"/>
      <c r="RR62" s="19"/>
      <c r="RS62" s="20"/>
      <c r="RT62" s="20"/>
      <c r="RU62" s="20"/>
      <c r="RV62" s="20"/>
      <c r="RW62" s="20"/>
      <c r="RX62" s="20"/>
      <c r="RY62" s="20"/>
      <c r="RZ62" s="311"/>
      <c r="SA62" s="312"/>
      <c r="SB62" s="312"/>
      <c r="SC62" s="313"/>
      <c r="SD62" s="312"/>
      <c r="SE62" s="313"/>
      <c r="SF62" s="313"/>
      <c r="SG62" s="313"/>
      <c r="SH62" s="19"/>
      <c r="SI62" s="20"/>
      <c r="SJ62" s="20"/>
      <c r="SK62" s="20"/>
      <c r="SL62" s="20"/>
      <c r="SM62" s="20"/>
      <c r="SN62" s="20"/>
      <c r="SO62" s="20"/>
      <c r="SP62" s="311"/>
      <c r="SQ62" s="312"/>
      <c r="SR62" s="312"/>
      <c r="SS62" s="313"/>
      <c r="ST62" s="312"/>
      <c r="SU62" s="313"/>
      <c r="SV62" s="313"/>
      <c r="SW62" s="313"/>
      <c r="SX62" s="19"/>
      <c r="SY62" s="20"/>
      <c r="SZ62" s="20"/>
      <c r="TA62" s="20"/>
      <c r="TB62" s="20"/>
      <c r="TC62" s="20"/>
      <c r="TD62" s="20"/>
      <c r="TE62" s="20"/>
      <c r="TF62" s="311"/>
      <c r="TG62" s="312"/>
      <c r="TH62" s="312"/>
      <c r="TI62" s="313"/>
      <c r="TJ62" s="312"/>
      <c r="TK62" s="313"/>
      <c r="TL62" s="313"/>
      <c r="TM62" s="313"/>
      <c r="TN62" s="19"/>
      <c r="TO62" s="20"/>
      <c r="TP62" s="20"/>
      <c r="TQ62" s="20"/>
      <c r="TR62" s="20"/>
      <c r="TS62" s="20"/>
      <c r="TT62" s="20"/>
      <c r="TU62" s="20"/>
      <c r="TV62" s="311"/>
      <c r="TW62" s="312"/>
      <c r="TX62" s="312"/>
      <c r="TY62" s="313"/>
      <c r="TZ62" s="312"/>
      <c r="UA62" s="313"/>
      <c r="UB62" s="313"/>
      <c r="UC62" s="313"/>
      <c r="UD62" s="19"/>
      <c r="UE62" s="20"/>
      <c r="UF62" s="20"/>
      <c r="UG62" s="20"/>
      <c r="UH62" s="20"/>
      <c r="UI62" s="20"/>
      <c r="UJ62" s="20"/>
      <c r="UK62" s="20"/>
      <c r="UL62" s="311"/>
      <c r="UM62" s="312"/>
      <c r="UN62" s="312"/>
      <c r="UO62" s="313"/>
      <c r="UP62" s="312"/>
      <c r="UQ62" s="313"/>
      <c r="UR62" s="313"/>
      <c r="US62" s="313"/>
      <c r="UT62" s="19"/>
      <c r="UU62" s="20"/>
      <c r="UV62" s="20"/>
      <c r="UW62" s="20"/>
      <c r="UX62" s="20"/>
      <c r="UY62" s="20"/>
      <c r="UZ62" s="20"/>
      <c r="VA62" s="20"/>
      <c r="VB62" s="311"/>
      <c r="VC62" s="312"/>
      <c r="VD62" s="312"/>
      <c r="VE62" s="313"/>
      <c r="VF62" s="312"/>
      <c r="VG62" s="313"/>
      <c r="VH62" s="313"/>
      <c r="VI62" s="313"/>
      <c r="VJ62" s="19"/>
      <c r="VK62" s="20"/>
      <c r="VL62" s="20"/>
      <c r="VM62" s="20"/>
      <c r="VN62" s="20"/>
      <c r="VO62" s="20"/>
      <c r="VP62" s="20"/>
      <c r="VQ62" s="20"/>
      <c r="VR62" s="311"/>
      <c r="VS62" s="312"/>
      <c r="VT62" s="312"/>
      <c r="VU62" s="313"/>
      <c r="VV62" s="312"/>
      <c r="VW62" s="313"/>
      <c r="VX62" s="313"/>
      <c r="VY62" s="313"/>
      <c r="VZ62" s="19"/>
      <c r="WA62" s="20"/>
      <c r="WB62" s="20"/>
      <c r="WC62" s="20"/>
      <c r="WD62" s="20"/>
      <c r="WE62" s="20"/>
      <c r="WF62" s="20"/>
      <c r="WG62" s="20"/>
      <c r="WH62" s="311"/>
      <c r="WI62" s="312"/>
      <c r="WJ62" s="312"/>
      <c r="WK62" s="313"/>
      <c r="WL62" s="312"/>
      <c r="WM62" s="313"/>
      <c r="WN62" s="313"/>
      <c r="WO62" s="313"/>
      <c r="WP62" s="19"/>
      <c r="WQ62" s="20"/>
      <c r="WR62" s="20"/>
      <c r="WS62" s="20"/>
      <c r="WT62" s="20"/>
      <c r="WU62" s="20"/>
      <c r="WV62" s="20"/>
      <c r="WW62" s="20"/>
      <c r="WX62" s="311"/>
      <c r="WY62" s="312"/>
      <c r="WZ62" s="312"/>
      <c r="XA62" s="313"/>
      <c r="XB62" s="312"/>
      <c r="XC62" s="313"/>
      <c r="XD62" s="313"/>
      <c r="XE62" s="313"/>
      <c r="XF62" s="19"/>
      <c r="XG62" s="20"/>
      <c r="XH62" s="20"/>
      <c r="XI62" s="20"/>
      <c r="XJ62" s="20"/>
      <c r="XK62" s="20"/>
      <c r="XL62" s="20"/>
      <c r="XM62" s="20"/>
      <c r="XN62" s="311"/>
      <c r="XO62" s="312"/>
      <c r="XP62" s="312"/>
      <c r="XQ62" s="313"/>
      <c r="XR62" s="312"/>
      <c r="XS62" s="313"/>
      <c r="XT62" s="313"/>
      <c r="XU62" s="313"/>
      <c r="XV62" s="19"/>
      <c r="XW62" s="20"/>
      <c r="XX62" s="20"/>
      <c r="XY62" s="20"/>
      <c r="XZ62" s="20"/>
      <c r="YA62" s="20"/>
      <c r="YB62" s="20"/>
      <c r="YC62" s="20"/>
      <c r="YD62" s="311"/>
      <c r="YE62" s="312"/>
      <c r="YF62" s="312"/>
      <c r="YG62" s="313"/>
      <c r="YH62" s="312"/>
      <c r="YI62" s="313"/>
      <c r="YJ62" s="313"/>
      <c r="YK62" s="313"/>
      <c r="YL62" s="19"/>
      <c r="YM62" s="20"/>
      <c r="YN62" s="20"/>
      <c r="YO62" s="20"/>
      <c r="YP62" s="20"/>
      <c r="YQ62" s="20"/>
      <c r="YR62" s="20"/>
      <c r="YS62" s="20"/>
      <c r="YT62" s="311"/>
      <c r="YU62" s="312"/>
      <c r="YV62" s="312"/>
      <c r="YW62" s="313"/>
      <c r="YX62" s="312"/>
      <c r="YY62" s="313"/>
      <c r="YZ62" s="313"/>
      <c r="ZA62" s="313"/>
      <c r="ZB62" s="19"/>
      <c r="ZC62" s="20"/>
      <c r="ZD62" s="20"/>
      <c r="ZE62" s="20"/>
      <c r="ZF62" s="20"/>
      <c r="ZG62" s="20"/>
      <c r="ZH62" s="20"/>
      <c r="ZI62" s="20"/>
      <c r="ZJ62" s="311"/>
      <c r="ZK62" s="312"/>
      <c r="ZL62" s="312"/>
      <c r="ZM62" s="313"/>
      <c r="ZN62" s="312"/>
      <c r="ZO62" s="313"/>
      <c r="ZP62" s="313"/>
      <c r="ZQ62" s="313"/>
      <c r="ZR62" s="19"/>
      <c r="ZS62" s="20"/>
      <c r="ZT62" s="20"/>
      <c r="ZU62" s="20"/>
      <c r="ZV62" s="20"/>
      <c r="ZW62" s="20"/>
      <c r="ZX62" s="20"/>
      <c r="ZY62" s="20"/>
      <c r="ZZ62" s="311"/>
      <c r="AAA62" s="312"/>
      <c r="AAB62" s="312"/>
      <c r="AAC62" s="313"/>
      <c r="AAD62" s="312"/>
      <c r="AAE62" s="313"/>
      <c r="AAF62" s="313"/>
      <c r="AAG62" s="313"/>
      <c r="AAH62" s="19"/>
      <c r="AAI62" s="20"/>
      <c r="AAJ62" s="20"/>
      <c r="AAK62" s="20"/>
      <c r="AAL62" s="20"/>
      <c r="AAM62" s="20"/>
      <c r="AAN62" s="20"/>
      <c r="AAO62" s="20"/>
      <c r="AAP62" s="311"/>
      <c r="AAQ62" s="312"/>
      <c r="AAR62" s="312"/>
      <c r="AAS62" s="313"/>
      <c r="AAT62" s="312"/>
      <c r="AAU62" s="313"/>
      <c r="AAV62" s="313"/>
      <c r="AAW62" s="313"/>
      <c r="AAX62" s="19"/>
      <c r="AAY62" s="20"/>
      <c r="AAZ62" s="20"/>
      <c r="ABA62" s="20"/>
      <c r="ABB62" s="20"/>
      <c r="ABC62" s="20"/>
      <c r="ABD62" s="20"/>
      <c r="ABE62" s="20"/>
      <c r="ABF62" s="311"/>
      <c r="ABG62" s="312"/>
      <c r="ABH62" s="312"/>
      <c r="ABI62" s="313"/>
      <c r="ABJ62" s="312"/>
      <c r="ABK62" s="313"/>
      <c r="ABL62" s="313"/>
      <c r="ABM62" s="313"/>
      <c r="ABN62" s="19"/>
      <c r="ABO62" s="20"/>
      <c r="ABP62" s="20"/>
      <c r="ABQ62" s="20"/>
      <c r="ABR62" s="20"/>
      <c r="ABS62" s="20"/>
      <c r="ABT62" s="20"/>
      <c r="ABU62" s="20"/>
      <c r="ABV62" s="311"/>
      <c r="ABW62" s="312"/>
      <c r="ABX62" s="312"/>
      <c r="ABY62" s="313"/>
      <c r="ABZ62" s="312"/>
      <c r="ACA62" s="313"/>
      <c r="ACB62" s="313"/>
      <c r="ACC62" s="313"/>
      <c r="ACD62" s="19"/>
      <c r="ACE62" s="20"/>
      <c r="ACF62" s="20"/>
      <c r="ACG62" s="20"/>
      <c r="ACH62" s="20"/>
      <c r="ACI62" s="20"/>
      <c r="ACJ62" s="20"/>
      <c r="ACK62" s="20"/>
      <c r="ACL62" s="311"/>
      <c r="ACM62" s="312"/>
      <c r="ACN62" s="312"/>
      <c r="ACO62" s="313"/>
      <c r="ACP62" s="312"/>
      <c r="ACQ62" s="313"/>
      <c r="ACR62" s="313"/>
      <c r="ACS62" s="313"/>
      <c r="ACT62" s="19"/>
      <c r="ACU62" s="20"/>
      <c r="ACV62" s="20"/>
      <c r="ACW62" s="20"/>
      <c r="ACX62" s="20"/>
      <c r="ACY62" s="20"/>
      <c r="ACZ62" s="20"/>
      <c r="ADA62" s="20"/>
      <c r="ADB62" s="311"/>
      <c r="ADC62" s="312"/>
      <c r="ADD62" s="312"/>
      <c r="ADE62" s="313"/>
      <c r="ADF62" s="312"/>
      <c r="ADG62" s="313"/>
      <c r="ADH62" s="313"/>
      <c r="ADI62" s="313"/>
      <c r="ADJ62" s="19"/>
      <c r="ADK62" s="20"/>
      <c r="ADL62" s="20"/>
      <c r="ADM62" s="20"/>
      <c r="ADN62" s="20"/>
      <c r="ADO62" s="20"/>
      <c r="ADP62" s="20"/>
      <c r="ADQ62" s="20"/>
      <c r="ADR62" s="311"/>
      <c r="ADS62" s="312"/>
      <c r="ADT62" s="312"/>
      <c r="ADU62" s="313"/>
      <c r="ADV62" s="312"/>
      <c r="ADW62" s="313"/>
      <c r="ADX62" s="313"/>
      <c r="ADY62" s="313"/>
      <c r="ADZ62" s="19"/>
      <c r="AEA62" s="20"/>
      <c r="AEB62" s="20"/>
      <c r="AEC62" s="20"/>
      <c r="AED62" s="20"/>
      <c r="AEE62" s="20"/>
      <c r="AEF62" s="20"/>
      <c r="AEG62" s="20"/>
      <c r="AEH62" s="311"/>
      <c r="AEI62" s="312"/>
      <c r="AEJ62" s="312"/>
      <c r="AEK62" s="313"/>
      <c r="AEL62" s="312"/>
      <c r="AEM62" s="313"/>
      <c r="AEN62" s="313"/>
      <c r="AEO62" s="313"/>
      <c r="AEP62" s="19"/>
      <c r="AEQ62" s="20"/>
      <c r="AER62" s="20"/>
      <c r="AES62" s="20"/>
      <c r="AET62" s="20"/>
      <c r="AEU62" s="20"/>
      <c r="AEV62" s="20"/>
      <c r="AEW62" s="20"/>
      <c r="AEX62" s="311"/>
      <c r="AEY62" s="312"/>
      <c r="AEZ62" s="312"/>
      <c r="AFA62" s="313"/>
      <c r="AFB62" s="312"/>
      <c r="AFC62" s="313"/>
      <c r="AFD62" s="313"/>
      <c r="AFE62" s="313"/>
      <c r="AFF62" s="19"/>
      <c r="AFG62" s="20"/>
      <c r="AFH62" s="20"/>
      <c r="AFI62" s="20"/>
      <c r="AFJ62" s="20"/>
      <c r="AFK62" s="20"/>
      <c r="AFL62" s="20"/>
      <c r="AFM62" s="20"/>
      <c r="AFN62" s="311"/>
      <c r="AFO62" s="312"/>
      <c r="AFP62" s="312"/>
      <c r="AFQ62" s="313"/>
      <c r="AFR62" s="312"/>
      <c r="AFS62" s="313"/>
      <c r="AFT62" s="313"/>
      <c r="AFU62" s="313"/>
      <c r="AFV62" s="19"/>
      <c r="AFW62" s="20"/>
      <c r="AFX62" s="20"/>
      <c r="AFY62" s="20"/>
      <c r="AFZ62" s="20"/>
      <c r="AGA62" s="20"/>
      <c r="AGB62" s="20"/>
      <c r="AGC62" s="20"/>
      <c r="AGD62" s="311"/>
      <c r="AGE62" s="312"/>
      <c r="AGF62" s="312"/>
      <c r="AGG62" s="313"/>
      <c r="AGH62" s="312"/>
      <c r="AGI62" s="313"/>
      <c r="AGJ62" s="313"/>
      <c r="AGK62" s="313"/>
      <c r="AGL62" s="19"/>
      <c r="AGM62" s="20"/>
      <c r="AGN62" s="20"/>
      <c r="AGO62" s="20"/>
      <c r="AGP62" s="20"/>
      <c r="AGQ62" s="20"/>
      <c r="AGR62" s="20"/>
      <c r="AGS62" s="20"/>
      <c r="AGT62" s="311"/>
      <c r="AGU62" s="312"/>
      <c r="AGV62" s="312"/>
      <c r="AGW62" s="313"/>
      <c r="AGX62" s="312"/>
      <c r="AGY62" s="313"/>
      <c r="AGZ62" s="313"/>
      <c r="AHA62" s="313"/>
      <c r="AHB62" s="19"/>
      <c r="AHC62" s="20"/>
      <c r="AHD62" s="20"/>
      <c r="AHE62" s="20"/>
      <c r="AHF62" s="20"/>
      <c r="AHG62" s="20"/>
      <c r="AHH62" s="20"/>
      <c r="AHI62" s="20"/>
      <c r="AHJ62" s="311"/>
      <c r="AHK62" s="312"/>
      <c r="AHL62" s="312"/>
      <c r="AHM62" s="313"/>
      <c r="AHN62" s="312"/>
      <c r="AHO62" s="313"/>
      <c r="AHP62" s="313"/>
      <c r="AHQ62" s="313"/>
      <c r="AHR62" s="19"/>
      <c r="AHS62" s="20"/>
      <c r="AHT62" s="20"/>
      <c r="AHU62" s="20"/>
      <c r="AHV62" s="20"/>
      <c r="AHW62" s="20"/>
      <c r="AHX62" s="20"/>
      <c r="AHY62" s="20"/>
      <c r="AHZ62" s="311"/>
      <c r="AIA62" s="312"/>
      <c r="AIB62" s="312"/>
      <c r="AIC62" s="313"/>
      <c r="AID62" s="312"/>
      <c r="AIE62" s="313"/>
      <c r="AIF62" s="313"/>
      <c r="AIG62" s="313"/>
      <c r="AIH62" s="19"/>
      <c r="AII62" s="20"/>
      <c r="AIJ62" s="20"/>
      <c r="AIK62" s="20"/>
      <c r="AIL62" s="20"/>
      <c r="AIM62" s="20"/>
      <c r="AIN62" s="20"/>
      <c r="AIO62" s="20"/>
      <c r="AIP62" s="311"/>
      <c r="AIQ62" s="312"/>
      <c r="AIR62" s="312"/>
      <c r="AIS62" s="313"/>
      <c r="AIT62" s="312"/>
      <c r="AIU62" s="313"/>
      <c r="AIV62" s="313"/>
      <c r="AIW62" s="313"/>
      <c r="AIX62" s="19"/>
      <c r="AIY62" s="20"/>
      <c r="AIZ62" s="20"/>
      <c r="AJA62" s="20"/>
      <c r="AJB62" s="20"/>
      <c r="AJC62" s="20"/>
      <c r="AJD62" s="20"/>
      <c r="AJE62" s="20"/>
      <c r="AJF62" s="311"/>
      <c r="AJG62" s="312"/>
      <c r="AJH62" s="312"/>
      <c r="AJI62" s="313"/>
      <c r="AJJ62" s="312"/>
      <c r="AJK62" s="313"/>
      <c r="AJL62" s="313"/>
      <c r="AJM62" s="313"/>
      <c r="AJN62" s="19"/>
      <c r="AJO62" s="20"/>
      <c r="AJP62" s="20"/>
      <c r="AJQ62" s="20"/>
      <c r="AJR62" s="20"/>
      <c r="AJS62" s="20"/>
      <c r="AJT62" s="20"/>
      <c r="AJU62" s="20"/>
      <c r="AJV62" s="311"/>
      <c r="AJW62" s="312"/>
      <c r="AJX62" s="312"/>
      <c r="AJY62" s="313"/>
      <c r="AJZ62" s="312"/>
      <c r="AKA62" s="313"/>
      <c r="AKB62" s="313"/>
      <c r="AKC62" s="313"/>
      <c r="AKD62" s="19"/>
      <c r="AKE62" s="20"/>
      <c r="AKF62" s="20"/>
      <c r="AKG62" s="20"/>
      <c r="AKH62" s="20"/>
      <c r="AKI62" s="20"/>
      <c r="AKJ62" s="20"/>
      <c r="AKK62" s="20"/>
      <c r="AKL62" s="311"/>
      <c r="AKM62" s="312"/>
      <c r="AKN62" s="312"/>
      <c r="AKO62" s="313"/>
      <c r="AKP62" s="312"/>
      <c r="AKQ62" s="313"/>
      <c r="AKR62" s="313"/>
      <c r="AKS62" s="313"/>
      <c r="AKT62" s="19"/>
      <c r="AKU62" s="20"/>
      <c r="AKV62" s="20"/>
      <c r="AKW62" s="20"/>
      <c r="AKX62" s="20"/>
      <c r="AKY62" s="20"/>
      <c r="AKZ62" s="20"/>
      <c r="ALA62" s="20"/>
      <c r="ALB62" s="311"/>
      <c r="ALC62" s="312"/>
      <c r="ALD62" s="312"/>
      <c r="ALE62" s="313"/>
      <c r="ALF62" s="312"/>
      <c r="ALG62" s="313"/>
      <c r="ALH62" s="313"/>
      <c r="ALI62" s="313"/>
      <c r="ALJ62" s="19"/>
      <c r="ALK62" s="20"/>
      <c r="ALL62" s="20"/>
      <c r="ALM62" s="20"/>
      <c r="ALN62" s="20"/>
      <c r="ALO62" s="20"/>
      <c r="ALP62" s="20"/>
      <c r="ALQ62" s="20"/>
      <c r="ALR62" s="311"/>
      <c r="ALS62" s="312"/>
      <c r="ALT62" s="312"/>
      <c r="ALU62" s="313"/>
      <c r="ALV62" s="312"/>
      <c r="ALW62" s="313"/>
      <c r="ALX62" s="313"/>
      <c r="ALY62" s="313"/>
      <c r="ALZ62" s="19"/>
      <c r="AMA62" s="20"/>
      <c r="AMB62" s="20"/>
      <c r="AMC62" s="20"/>
      <c r="AMD62" s="20"/>
      <c r="AME62" s="20"/>
      <c r="AMF62" s="20"/>
      <c r="AMG62" s="20"/>
      <c r="AMH62" s="311"/>
      <c r="AMI62" s="312"/>
      <c r="AMJ62" s="312"/>
      <c r="AMK62" s="313"/>
      <c r="AML62" s="312"/>
      <c r="AMM62" s="313"/>
      <c r="AMN62" s="313"/>
      <c r="AMO62" s="313"/>
      <c r="AMP62" s="19"/>
      <c r="AMQ62" s="20"/>
      <c r="AMR62" s="20"/>
      <c r="AMS62" s="20"/>
      <c r="AMT62" s="20"/>
      <c r="AMU62" s="20"/>
      <c r="AMV62" s="20"/>
      <c r="AMW62" s="20"/>
      <c r="AMX62" s="311"/>
      <c r="AMY62" s="312"/>
      <c r="AMZ62" s="312"/>
      <c r="ANA62" s="313"/>
      <c r="ANB62" s="312"/>
      <c r="ANC62" s="313"/>
      <c r="AND62" s="313"/>
      <c r="ANE62" s="313"/>
      <c r="ANF62" s="19"/>
      <c r="ANG62" s="20"/>
      <c r="ANH62" s="20"/>
      <c r="ANI62" s="20"/>
      <c r="ANJ62" s="20"/>
      <c r="ANK62" s="20"/>
      <c r="ANL62" s="20"/>
      <c r="ANM62" s="20"/>
      <c r="ANN62" s="311"/>
      <c r="ANO62" s="312"/>
      <c r="ANP62" s="312"/>
      <c r="ANQ62" s="313"/>
      <c r="ANR62" s="312"/>
      <c r="ANS62" s="313"/>
      <c r="ANT62" s="313"/>
      <c r="ANU62" s="313"/>
      <c r="ANV62" s="19"/>
      <c r="ANW62" s="20"/>
      <c r="ANX62" s="20"/>
      <c r="ANY62" s="20"/>
      <c r="ANZ62" s="20"/>
      <c r="AOA62" s="20"/>
      <c r="AOB62" s="20"/>
      <c r="AOC62" s="20"/>
      <c r="AOD62" s="311"/>
      <c r="AOE62" s="312"/>
      <c r="AOF62" s="312"/>
      <c r="AOG62" s="313"/>
      <c r="AOH62" s="312"/>
      <c r="AOI62" s="313"/>
      <c r="AOJ62" s="313"/>
      <c r="AOK62" s="313"/>
      <c r="AOL62" s="19"/>
      <c r="AOM62" s="20"/>
      <c r="AON62" s="20"/>
      <c r="AOO62" s="20"/>
      <c r="AOP62" s="20"/>
      <c r="AOQ62" s="20"/>
      <c r="AOR62" s="20"/>
      <c r="AOS62" s="20"/>
      <c r="AOT62" s="311"/>
      <c r="AOU62" s="312"/>
      <c r="AOV62" s="312"/>
      <c r="AOW62" s="313"/>
      <c r="AOX62" s="312"/>
      <c r="AOY62" s="313"/>
      <c r="AOZ62" s="313"/>
      <c r="APA62" s="313"/>
      <c r="APB62" s="19"/>
      <c r="APC62" s="20"/>
      <c r="APD62" s="20"/>
      <c r="APE62" s="20"/>
      <c r="APF62" s="20"/>
      <c r="APG62" s="20"/>
      <c r="APH62" s="20"/>
      <c r="API62" s="20"/>
      <c r="APJ62" s="311"/>
      <c r="APK62" s="312"/>
      <c r="APL62" s="312"/>
      <c r="APM62" s="313"/>
      <c r="APN62" s="312"/>
      <c r="APO62" s="313"/>
      <c r="APP62" s="313"/>
      <c r="APQ62" s="313"/>
      <c r="APR62" s="19"/>
      <c r="APS62" s="20"/>
      <c r="APT62" s="20"/>
      <c r="APU62" s="20"/>
      <c r="APV62" s="20"/>
      <c r="APW62" s="20"/>
      <c r="APX62" s="20"/>
      <c r="APY62" s="20"/>
      <c r="APZ62" s="311"/>
      <c r="AQA62" s="312"/>
      <c r="AQB62" s="312"/>
      <c r="AQC62" s="313"/>
      <c r="AQD62" s="312"/>
      <c r="AQE62" s="313"/>
      <c r="AQF62" s="313"/>
      <c r="AQG62" s="313"/>
      <c r="AQH62" s="19"/>
      <c r="AQI62" s="20"/>
      <c r="AQJ62" s="20"/>
      <c r="AQK62" s="20"/>
      <c r="AQL62" s="20"/>
      <c r="AQM62" s="20"/>
      <c r="AQN62" s="20"/>
      <c r="AQO62" s="20"/>
      <c r="AQP62" s="311"/>
      <c r="AQQ62" s="312"/>
      <c r="AQR62" s="312"/>
      <c r="AQS62" s="313"/>
      <c r="AQT62" s="312"/>
      <c r="AQU62" s="313"/>
      <c r="AQV62" s="313"/>
      <c r="AQW62" s="313"/>
      <c r="AQX62" s="19"/>
      <c r="AQY62" s="20"/>
      <c r="AQZ62" s="20"/>
      <c r="ARA62" s="20"/>
      <c r="ARB62" s="20"/>
      <c r="ARC62" s="20"/>
      <c r="ARD62" s="20"/>
      <c r="ARE62" s="20"/>
      <c r="ARF62" s="311"/>
      <c r="ARG62" s="312"/>
      <c r="ARH62" s="312"/>
      <c r="ARI62" s="313"/>
      <c r="ARJ62" s="312"/>
      <c r="ARK62" s="313"/>
      <c r="ARL62" s="313"/>
      <c r="ARM62" s="313"/>
      <c r="ARN62" s="19"/>
      <c r="ARO62" s="20"/>
      <c r="ARP62" s="20"/>
      <c r="ARQ62" s="20"/>
      <c r="ARR62" s="20"/>
      <c r="ARS62" s="20"/>
      <c r="ART62" s="20"/>
      <c r="ARU62" s="20"/>
      <c r="ARV62" s="311"/>
      <c r="ARW62" s="312"/>
      <c r="ARX62" s="312"/>
      <c r="ARY62" s="313"/>
      <c r="ARZ62" s="312"/>
      <c r="ASA62" s="313"/>
      <c r="ASB62" s="313"/>
      <c r="ASC62" s="313"/>
      <c r="ASD62" s="19"/>
      <c r="ASE62" s="20"/>
      <c r="ASF62" s="20"/>
      <c r="ASG62" s="20"/>
      <c r="ASH62" s="20"/>
      <c r="ASI62" s="20"/>
      <c r="ASJ62" s="20"/>
      <c r="ASK62" s="20"/>
      <c r="ASL62" s="311"/>
      <c r="ASM62" s="312"/>
      <c r="ASN62" s="312"/>
      <c r="ASO62" s="313"/>
      <c r="ASP62" s="312"/>
      <c r="ASQ62" s="313"/>
      <c r="ASR62" s="313"/>
      <c r="ASS62" s="313"/>
      <c r="AST62" s="19"/>
      <c r="ASU62" s="20"/>
      <c r="ASV62" s="20"/>
      <c r="ASW62" s="20"/>
      <c r="ASX62" s="20"/>
      <c r="ASY62" s="20"/>
      <c r="ASZ62" s="20"/>
      <c r="ATA62" s="20"/>
      <c r="ATB62" s="311"/>
      <c r="ATC62" s="312"/>
      <c r="ATD62" s="312"/>
      <c r="ATE62" s="313"/>
      <c r="ATF62" s="312"/>
      <c r="ATG62" s="313"/>
      <c r="ATH62" s="313"/>
      <c r="ATI62" s="313"/>
      <c r="ATJ62" s="19"/>
      <c r="ATK62" s="20"/>
      <c r="ATL62" s="20"/>
      <c r="ATM62" s="20"/>
      <c r="ATN62" s="20"/>
      <c r="ATO62" s="20"/>
      <c r="ATP62" s="20"/>
      <c r="ATQ62" s="20"/>
      <c r="ATR62" s="311"/>
      <c r="ATS62" s="312"/>
      <c r="ATT62" s="312"/>
      <c r="ATU62" s="313"/>
      <c r="ATV62" s="312"/>
      <c r="ATW62" s="313"/>
      <c r="ATX62" s="313"/>
      <c r="ATY62" s="313"/>
      <c r="ATZ62" s="19"/>
      <c r="AUA62" s="20"/>
      <c r="AUB62" s="20"/>
      <c r="AUC62" s="20"/>
      <c r="AUD62" s="20"/>
      <c r="AUE62" s="20"/>
      <c r="AUF62" s="20"/>
      <c r="AUG62" s="20"/>
      <c r="AUH62" s="311"/>
      <c r="AUI62" s="312"/>
      <c r="AUJ62" s="312"/>
      <c r="AUK62" s="313"/>
      <c r="AUL62" s="312"/>
      <c r="AUM62" s="313"/>
      <c r="AUN62" s="313"/>
      <c r="AUO62" s="313"/>
      <c r="AUP62" s="19"/>
      <c r="AUQ62" s="20"/>
      <c r="AUR62" s="20"/>
      <c r="AUS62" s="20"/>
      <c r="AUT62" s="20"/>
      <c r="AUU62" s="20"/>
      <c r="AUV62" s="20"/>
      <c r="AUW62" s="20"/>
      <c r="AUX62" s="311"/>
      <c r="AUY62" s="312"/>
      <c r="AUZ62" s="312"/>
      <c r="AVA62" s="313"/>
      <c r="AVB62" s="312"/>
      <c r="AVC62" s="313"/>
      <c r="AVD62" s="313"/>
      <c r="AVE62" s="313"/>
      <c r="AVF62" s="19"/>
      <c r="AVG62" s="20"/>
      <c r="AVH62" s="20"/>
      <c r="AVI62" s="20"/>
      <c r="AVJ62" s="20"/>
      <c r="AVK62" s="20"/>
      <c r="AVL62" s="20"/>
      <c r="AVM62" s="20"/>
      <c r="AVN62" s="311"/>
      <c r="AVO62" s="312"/>
      <c r="AVP62" s="312"/>
      <c r="AVQ62" s="313"/>
      <c r="AVR62" s="312"/>
      <c r="AVS62" s="313"/>
      <c r="AVT62" s="313"/>
      <c r="AVU62" s="313"/>
      <c r="AVV62" s="19"/>
      <c r="AVW62" s="20"/>
      <c r="AVX62" s="20"/>
      <c r="AVY62" s="20"/>
      <c r="AVZ62" s="20"/>
      <c r="AWA62" s="20"/>
      <c r="AWB62" s="20"/>
      <c r="AWC62" s="20"/>
      <c r="AWD62" s="311"/>
      <c r="AWE62" s="312"/>
      <c r="AWF62" s="312"/>
      <c r="AWG62" s="313"/>
      <c r="AWH62" s="312"/>
      <c r="AWI62" s="313"/>
      <c r="AWJ62" s="313"/>
      <c r="AWK62" s="313"/>
      <c r="AWL62" s="19"/>
      <c r="AWM62" s="20"/>
      <c r="AWN62" s="20"/>
      <c r="AWO62" s="20"/>
      <c r="AWP62" s="20"/>
      <c r="AWQ62" s="20"/>
      <c r="AWR62" s="20"/>
      <c r="AWS62" s="20"/>
      <c r="AWT62" s="311"/>
      <c r="AWU62" s="312"/>
      <c r="AWV62" s="312"/>
      <c r="AWW62" s="313"/>
      <c r="AWX62" s="312"/>
      <c r="AWY62" s="313"/>
      <c r="AWZ62" s="313"/>
      <c r="AXA62" s="313"/>
      <c r="AXB62" s="19"/>
      <c r="AXC62" s="20"/>
      <c r="AXD62" s="20"/>
      <c r="AXE62" s="20"/>
      <c r="AXF62" s="20"/>
      <c r="AXG62" s="20"/>
      <c r="AXH62" s="20"/>
      <c r="AXI62" s="20"/>
      <c r="AXJ62" s="311"/>
      <c r="AXK62" s="312"/>
      <c r="AXL62" s="312"/>
      <c r="AXM62" s="313"/>
      <c r="AXN62" s="312"/>
      <c r="AXO62" s="313"/>
      <c r="AXP62" s="313"/>
      <c r="AXQ62" s="313"/>
      <c r="AXR62" s="19"/>
      <c r="AXS62" s="20"/>
      <c r="AXT62" s="20"/>
      <c r="AXU62" s="20"/>
      <c r="AXV62" s="20"/>
      <c r="AXW62" s="20"/>
      <c r="AXX62" s="20"/>
      <c r="AXY62" s="20"/>
      <c r="AXZ62" s="311"/>
      <c r="AYA62" s="312"/>
      <c r="AYB62" s="312"/>
      <c r="AYC62" s="313"/>
      <c r="AYD62" s="312"/>
      <c r="AYE62" s="313"/>
      <c r="AYF62" s="313"/>
      <c r="AYG62" s="313"/>
      <c r="AYH62" s="19"/>
      <c r="AYI62" s="20"/>
      <c r="AYJ62" s="20"/>
      <c r="AYK62" s="20"/>
      <c r="AYL62" s="20"/>
      <c r="AYM62" s="20"/>
      <c r="AYN62" s="20"/>
      <c r="AYO62" s="20"/>
      <c r="AYP62" s="311"/>
      <c r="AYQ62" s="312"/>
      <c r="AYR62" s="312"/>
      <c r="AYS62" s="313"/>
      <c r="AYT62" s="312"/>
      <c r="AYU62" s="313"/>
      <c r="AYV62" s="313"/>
      <c r="AYW62" s="313"/>
      <c r="AYX62" s="19"/>
      <c r="AYY62" s="20"/>
      <c r="AYZ62" s="20"/>
      <c r="AZA62" s="20"/>
      <c r="AZB62" s="20"/>
      <c r="AZC62" s="20"/>
      <c r="AZD62" s="20"/>
      <c r="AZE62" s="20"/>
      <c r="AZF62" s="311"/>
      <c r="AZG62" s="312"/>
      <c r="AZH62" s="312"/>
      <c r="AZI62" s="313"/>
      <c r="AZJ62" s="312"/>
      <c r="AZK62" s="313"/>
      <c r="AZL62" s="313"/>
      <c r="AZM62" s="313"/>
      <c r="AZN62" s="19"/>
      <c r="AZO62" s="20"/>
      <c r="AZP62" s="20"/>
      <c r="AZQ62" s="20"/>
      <c r="AZR62" s="20"/>
      <c r="AZS62" s="20"/>
      <c r="AZT62" s="20"/>
      <c r="AZU62" s="20"/>
      <c r="AZV62" s="311"/>
      <c r="AZW62" s="312"/>
      <c r="AZX62" s="312"/>
      <c r="AZY62" s="313"/>
      <c r="AZZ62" s="312"/>
      <c r="BAA62" s="313"/>
      <c r="BAB62" s="313"/>
      <c r="BAC62" s="313"/>
      <c r="BAD62" s="19"/>
      <c r="BAE62" s="20"/>
      <c r="BAF62" s="20"/>
      <c r="BAG62" s="20"/>
      <c r="BAH62" s="20"/>
      <c r="BAI62" s="20"/>
      <c r="BAJ62" s="20"/>
      <c r="BAK62" s="20"/>
      <c r="BAL62" s="311"/>
      <c r="BAM62" s="312"/>
      <c r="BAN62" s="312"/>
      <c r="BAO62" s="313"/>
      <c r="BAP62" s="312"/>
      <c r="BAQ62" s="313"/>
      <c r="BAR62" s="313"/>
      <c r="BAS62" s="313"/>
      <c r="BAT62" s="19"/>
      <c r="BAU62" s="20"/>
      <c r="BAV62" s="20"/>
      <c r="BAW62" s="20"/>
      <c r="BAX62" s="20"/>
      <c r="BAY62" s="20"/>
      <c r="BAZ62" s="20"/>
      <c r="BBA62" s="20"/>
      <c r="BBB62" s="311"/>
      <c r="BBC62" s="312"/>
      <c r="BBD62" s="312"/>
      <c r="BBE62" s="313"/>
      <c r="BBF62" s="312"/>
      <c r="BBG62" s="313"/>
      <c r="BBH62" s="313"/>
      <c r="BBI62" s="313"/>
      <c r="BBJ62" s="19"/>
      <c r="BBK62" s="20"/>
      <c r="BBL62" s="20"/>
      <c r="BBM62" s="20"/>
      <c r="BBN62" s="20"/>
      <c r="BBO62" s="20"/>
      <c r="BBP62" s="20"/>
      <c r="BBQ62" s="20"/>
      <c r="BBR62" s="311"/>
      <c r="BBS62" s="312"/>
      <c r="BBT62" s="312"/>
      <c r="BBU62" s="313"/>
      <c r="BBV62" s="312"/>
      <c r="BBW62" s="313"/>
      <c r="BBX62" s="313"/>
      <c r="BBY62" s="313"/>
      <c r="BBZ62" s="19"/>
      <c r="BCA62" s="20"/>
      <c r="BCB62" s="20"/>
      <c r="BCC62" s="20"/>
      <c r="BCD62" s="20"/>
      <c r="BCE62" s="20"/>
      <c r="BCF62" s="20"/>
      <c r="BCG62" s="20"/>
      <c r="BCH62" s="311"/>
      <c r="BCI62" s="312"/>
      <c r="BCJ62" s="312"/>
      <c r="BCK62" s="313"/>
      <c r="BCL62" s="312"/>
      <c r="BCM62" s="313"/>
      <c r="BCN62" s="313"/>
      <c r="BCO62" s="313"/>
      <c r="BCP62" s="19"/>
      <c r="BCQ62" s="20"/>
      <c r="BCR62" s="20"/>
      <c r="BCS62" s="20"/>
      <c r="BCT62" s="20"/>
      <c r="BCU62" s="20"/>
      <c r="BCV62" s="20"/>
      <c r="BCW62" s="20"/>
      <c r="BCX62" s="311"/>
      <c r="BCY62" s="312"/>
      <c r="BCZ62" s="312"/>
      <c r="BDA62" s="313"/>
      <c r="BDB62" s="312"/>
      <c r="BDC62" s="313"/>
      <c r="BDD62" s="313"/>
      <c r="BDE62" s="313"/>
      <c r="BDF62" s="19"/>
      <c r="BDG62" s="20"/>
      <c r="BDH62" s="20"/>
      <c r="BDI62" s="20"/>
      <c r="BDJ62" s="20"/>
      <c r="BDK62" s="20"/>
      <c r="BDL62" s="20"/>
      <c r="BDM62" s="20"/>
      <c r="BDN62" s="311"/>
      <c r="BDO62" s="312"/>
      <c r="BDP62" s="312"/>
      <c r="BDQ62" s="313"/>
      <c r="BDR62" s="312"/>
      <c r="BDS62" s="313"/>
      <c r="BDT62" s="313"/>
      <c r="BDU62" s="313"/>
      <c r="BDV62" s="19"/>
      <c r="BDW62" s="20"/>
      <c r="BDX62" s="20"/>
      <c r="BDY62" s="20"/>
      <c r="BDZ62" s="20"/>
      <c r="BEA62" s="20"/>
      <c r="BEB62" s="20"/>
      <c r="BEC62" s="20"/>
      <c r="BED62" s="311"/>
      <c r="BEE62" s="312"/>
      <c r="BEF62" s="312"/>
      <c r="BEG62" s="313"/>
      <c r="BEH62" s="312"/>
      <c r="BEI62" s="313"/>
      <c r="BEJ62" s="313"/>
      <c r="BEK62" s="313"/>
      <c r="BEL62" s="19"/>
      <c r="BEM62" s="20"/>
      <c r="BEN62" s="20"/>
      <c r="BEO62" s="20"/>
      <c r="BEP62" s="20"/>
      <c r="BEQ62" s="20"/>
      <c r="BER62" s="20"/>
      <c r="BES62" s="20"/>
      <c r="BET62" s="311"/>
      <c r="BEU62" s="312"/>
      <c r="BEV62" s="312"/>
      <c r="BEW62" s="313"/>
      <c r="BEX62" s="312"/>
      <c r="BEY62" s="313"/>
      <c r="BEZ62" s="313"/>
      <c r="BFA62" s="313"/>
      <c r="BFB62" s="19"/>
      <c r="BFC62" s="20"/>
      <c r="BFD62" s="20"/>
      <c r="BFE62" s="20"/>
      <c r="BFF62" s="20"/>
      <c r="BFG62" s="20"/>
      <c r="BFH62" s="20"/>
      <c r="BFI62" s="20"/>
      <c r="BFJ62" s="311"/>
      <c r="BFK62" s="312"/>
      <c r="BFL62" s="312"/>
      <c r="BFM62" s="313"/>
      <c r="BFN62" s="312"/>
      <c r="BFO62" s="313"/>
      <c r="BFP62" s="313"/>
      <c r="BFQ62" s="313"/>
      <c r="BFR62" s="19"/>
      <c r="BFS62" s="20"/>
      <c r="BFT62" s="20"/>
      <c r="BFU62" s="20"/>
      <c r="BFV62" s="20"/>
      <c r="BFW62" s="20"/>
      <c r="BFX62" s="20"/>
      <c r="BFY62" s="20"/>
      <c r="BFZ62" s="311"/>
      <c r="BGA62" s="312"/>
      <c r="BGB62" s="312"/>
      <c r="BGC62" s="313"/>
      <c r="BGD62" s="312"/>
      <c r="BGE62" s="313"/>
      <c r="BGF62" s="313"/>
      <c r="BGG62" s="313"/>
      <c r="BGH62" s="19"/>
      <c r="BGI62" s="20"/>
      <c r="BGJ62" s="20"/>
      <c r="BGK62" s="20"/>
      <c r="BGL62" s="20"/>
      <c r="BGM62" s="20"/>
      <c r="BGN62" s="20"/>
      <c r="BGO62" s="20"/>
      <c r="BGP62" s="311"/>
      <c r="BGQ62" s="312"/>
      <c r="BGR62" s="312"/>
      <c r="BGS62" s="313"/>
      <c r="BGT62" s="312"/>
      <c r="BGU62" s="313"/>
      <c r="BGV62" s="313"/>
      <c r="BGW62" s="313"/>
      <c r="BGX62" s="19"/>
      <c r="BGY62" s="20"/>
      <c r="BGZ62" s="20"/>
      <c r="BHA62" s="20"/>
      <c r="BHB62" s="20"/>
      <c r="BHC62" s="20"/>
      <c r="BHD62" s="20"/>
      <c r="BHE62" s="20"/>
      <c r="BHF62" s="311"/>
      <c r="BHG62" s="312"/>
      <c r="BHH62" s="312"/>
      <c r="BHI62" s="313"/>
      <c r="BHJ62" s="312"/>
      <c r="BHK62" s="313"/>
      <c r="BHL62" s="313"/>
      <c r="BHM62" s="313"/>
      <c r="BHN62" s="19"/>
      <c r="BHO62" s="20"/>
      <c r="BHP62" s="20"/>
      <c r="BHQ62" s="20"/>
      <c r="BHR62" s="20"/>
      <c r="BHS62" s="20"/>
      <c r="BHT62" s="20"/>
      <c r="BHU62" s="20"/>
      <c r="BHV62" s="311"/>
      <c r="BHW62" s="312"/>
      <c r="BHX62" s="312"/>
      <c r="BHY62" s="313"/>
      <c r="BHZ62" s="312"/>
      <c r="BIA62" s="313"/>
      <c r="BIB62" s="313"/>
      <c r="BIC62" s="313"/>
      <c r="BID62" s="19"/>
      <c r="BIE62" s="20"/>
      <c r="BIF62" s="20"/>
      <c r="BIG62" s="20"/>
      <c r="BIH62" s="20"/>
      <c r="BII62" s="20"/>
      <c r="BIJ62" s="20"/>
      <c r="BIK62" s="20"/>
      <c r="BIL62" s="311"/>
      <c r="BIM62" s="312"/>
      <c r="BIN62" s="312"/>
      <c r="BIO62" s="313"/>
      <c r="BIP62" s="312"/>
      <c r="BIQ62" s="313"/>
      <c r="BIR62" s="313"/>
      <c r="BIS62" s="313"/>
      <c r="BIT62" s="19"/>
      <c r="BIU62" s="20"/>
      <c r="BIV62" s="20"/>
      <c r="BIW62" s="20"/>
      <c r="BIX62" s="20"/>
      <c r="BIY62" s="20"/>
      <c r="BIZ62" s="20"/>
      <c r="BJA62" s="20"/>
      <c r="BJB62" s="311"/>
      <c r="BJC62" s="312"/>
      <c r="BJD62" s="312"/>
      <c r="BJE62" s="313"/>
      <c r="BJF62" s="312"/>
      <c r="BJG62" s="313"/>
      <c r="BJH62" s="313"/>
      <c r="BJI62" s="313"/>
      <c r="BJJ62" s="19"/>
      <c r="BJK62" s="20"/>
      <c r="BJL62" s="20"/>
      <c r="BJM62" s="20"/>
      <c r="BJN62" s="20"/>
      <c r="BJO62" s="20"/>
      <c r="BJP62" s="20"/>
      <c r="BJQ62" s="20"/>
      <c r="BJR62" s="311"/>
      <c r="BJS62" s="312"/>
      <c r="BJT62" s="312"/>
      <c r="BJU62" s="313"/>
      <c r="BJV62" s="312"/>
      <c r="BJW62" s="313"/>
      <c r="BJX62" s="313"/>
      <c r="BJY62" s="313"/>
      <c r="BJZ62" s="19"/>
      <c r="BKA62" s="20"/>
      <c r="BKB62" s="20"/>
      <c r="BKC62" s="20"/>
      <c r="BKD62" s="20"/>
      <c r="BKE62" s="20"/>
      <c r="BKF62" s="20"/>
      <c r="BKG62" s="20"/>
      <c r="BKH62" s="311"/>
      <c r="BKI62" s="312"/>
      <c r="BKJ62" s="312"/>
      <c r="BKK62" s="313"/>
      <c r="BKL62" s="312"/>
      <c r="BKM62" s="313"/>
      <c r="BKN62" s="313"/>
      <c r="BKO62" s="313"/>
      <c r="BKP62" s="19"/>
      <c r="BKQ62" s="20"/>
      <c r="BKR62" s="20"/>
      <c r="BKS62" s="20"/>
      <c r="BKT62" s="20"/>
      <c r="BKU62" s="20"/>
      <c r="BKV62" s="20"/>
      <c r="BKW62" s="20"/>
      <c r="BKX62" s="311"/>
      <c r="BKY62" s="312"/>
      <c r="BKZ62" s="312"/>
      <c r="BLA62" s="313"/>
      <c r="BLB62" s="312"/>
      <c r="BLC62" s="313"/>
      <c r="BLD62" s="313"/>
      <c r="BLE62" s="313"/>
      <c r="BLF62" s="19"/>
      <c r="BLG62" s="20"/>
      <c r="BLH62" s="20"/>
      <c r="BLI62" s="20"/>
      <c r="BLJ62" s="20"/>
      <c r="BLK62" s="20"/>
      <c r="BLL62" s="20"/>
      <c r="BLM62" s="20"/>
      <c r="BLN62" s="311"/>
      <c r="BLO62" s="312"/>
      <c r="BLP62" s="312"/>
      <c r="BLQ62" s="313"/>
      <c r="BLR62" s="312"/>
      <c r="BLS62" s="313"/>
      <c r="BLT62" s="313"/>
      <c r="BLU62" s="313"/>
      <c r="BLV62" s="19"/>
      <c r="BLW62" s="20"/>
      <c r="BLX62" s="20"/>
      <c r="BLY62" s="20"/>
      <c r="BLZ62" s="20"/>
      <c r="BMA62" s="20"/>
      <c r="BMB62" s="20"/>
      <c r="BMC62" s="20"/>
      <c r="BMD62" s="311"/>
      <c r="BME62" s="312"/>
      <c r="BMF62" s="312"/>
      <c r="BMG62" s="313"/>
      <c r="BMH62" s="312"/>
      <c r="BMI62" s="313"/>
      <c r="BMJ62" s="313"/>
      <c r="BMK62" s="313"/>
      <c r="BML62" s="19"/>
      <c r="BMM62" s="20"/>
      <c r="BMN62" s="20"/>
      <c r="BMO62" s="20"/>
      <c r="BMP62" s="20"/>
      <c r="BMQ62" s="20"/>
      <c r="BMR62" s="20"/>
      <c r="BMS62" s="20"/>
      <c r="BMT62" s="311"/>
      <c r="BMU62" s="312"/>
      <c r="BMV62" s="312"/>
      <c r="BMW62" s="313"/>
      <c r="BMX62" s="312"/>
      <c r="BMY62" s="313"/>
      <c r="BMZ62" s="313"/>
      <c r="BNA62" s="313"/>
      <c r="BNB62" s="19"/>
      <c r="BNC62" s="20"/>
      <c r="BND62" s="20"/>
      <c r="BNE62" s="20"/>
      <c r="BNF62" s="20"/>
      <c r="BNG62" s="20"/>
      <c r="BNH62" s="20"/>
      <c r="BNI62" s="20"/>
      <c r="BNJ62" s="311"/>
      <c r="BNK62" s="312"/>
      <c r="BNL62" s="312"/>
      <c r="BNM62" s="313"/>
      <c r="BNN62" s="312"/>
      <c r="BNO62" s="313"/>
      <c r="BNP62" s="313"/>
      <c r="BNQ62" s="313"/>
      <c r="BNR62" s="19"/>
      <c r="BNS62" s="20"/>
      <c r="BNT62" s="20"/>
      <c r="BNU62" s="20"/>
      <c r="BNV62" s="20"/>
      <c r="BNW62" s="20"/>
      <c r="BNX62" s="20"/>
      <c r="BNY62" s="20"/>
      <c r="BNZ62" s="311"/>
      <c r="BOA62" s="312"/>
      <c r="BOB62" s="312"/>
      <c r="BOC62" s="313"/>
      <c r="BOD62" s="312"/>
      <c r="BOE62" s="313"/>
      <c r="BOF62" s="313"/>
      <c r="BOG62" s="313"/>
      <c r="BOH62" s="19"/>
      <c r="BOI62" s="20"/>
      <c r="BOJ62" s="20"/>
      <c r="BOK62" s="20"/>
      <c r="BOL62" s="20"/>
      <c r="BOM62" s="20"/>
      <c r="BON62" s="20"/>
      <c r="BOO62" s="20"/>
      <c r="BOP62" s="311"/>
      <c r="BOQ62" s="312"/>
      <c r="BOR62" s="312"/>
      <c r="BOS62" s="313"/>
      <c r="BOT62" s="312"/>
      <c r="BOU62" s="313"/>
      <c r="BOV62" s="313"/>
      <c r="BOW62" s="313"/>
      <c r="BOX62" s="19"/>
      <c r="BOY62" s="20"/>
      <c r="BOZ62" s="20"/>
      <c r="BPA62" s="20"/>
      <c r="BPB62" s="20"/>
      <c r="BPC62" s="20"/>
      <c r="BPD62" s="20"/>
      <c r="BPE62" s="20"/>
      <c r="BPF62" s="311"/>
      <c r="BPG62" s="312"/>
      <c r="BPH62" s="312"/>
      <c r="BPI62" s="313"/>
      <c r="BPJ62" s="312"/>
      <c r="BPK62" s="313"/>
      <c r="BPL62" s="313"/>
      <c r="BPM62" s="313"/>
      <c r="BPN62" s="19"/>
      <c r="BPO62" s="20"/>
      <c r="BPP62" s="20"/>
      <c r="BPQ62" s="20"/>
      <c r="BPR62" s="20"/>
      <c r="BPS62" s="20"/>
      <c r="BPT62" s="20"/>
      <c r="BPU62" s="20"/>
      <c r="BPV62" s="311"/>
      <c r="BPW62" s="312"/>
      <c r="BPX62" s="312"/>
      <c r="BPY62" s="313"/>
      <c r="BPZ62" s="312"/>
      <c r="BQA62" s="313"/>
      <c r="BQB62" s="313"/>
      <c r="BQC62" s="313"/>
      <c r="BQD62" s="19"/>
      <c r="BQE62" s="20"/>
      <c r="BQF62" s="20"/>
      <c r="BQG62" s="20"/>
      <c r="BQH62" s="20"/>
      <c r="BQI62" s="20"/>
      <c r="BQJ62" s="20"/>
      <c r="BQK62" s="20"/>
      <c r="BQL62" s="311"/>
      <c r="BQM62" s="312"/>
      <c r="BQN62" s="312"/>
      <c r="BQO62" s="313"/>
      <c r="BQP62" s="312"/>
      <c r="BQQ62" s="313"/>
      <c r="BQR62" s="313"/>
      <c r="BQS62" s="313"/>
      <c r="BQT62" s="19"/>
      <c r="BQU62" s="20"/>
      <c r="BQV62" s="20"/>
      <c r="BQW62" s="20"/>
      <c r="BQX62" s="20"/>
      <c r="BQY62" s="20"/>
      <c r="BQZ62" s="20"/>
      <c r="BRA62" s="20"/>
      <c r="BRB62" s="311"/>
      <c r="BRC62" s="312"/>
      <c r="BRD62" s="312"/>
      <c r="BRE62" s="313"/>
      <c r="BRF62" s="312"/>
      <c r="BRG62" s="313"/>
      <c r="BRH62" s="313"/>
      <c r="BRI62" s="313"/>
      <c r="BRJ62" s="19"/>
      <c r="BRK62" s="20"/>
      <c r="BRL62" s="20"/>
      <c r="BRM62" s="20"/>
      <c r="BRN62" s="20"/>
      <c r="BRO62" s="20"/>
      <c r="BRP62" s="20"/>
      <c r="BRQ62" s="20"/>
      <c r="BRR62" s="311"/>
      <c r="BRS62" s="312"/>
      <c r="BRT62" s="312"/>
      <c r="BRU62" s="313"/>
      <c r="BRV62" s="312"/>
      <c r="BRW62" s="313"/>
      <c r="BRX62" s="313"/>
      <c r="BRY62" s="313"/>
      <c r="BRZ62" s="19"/>
      <c r="BSA62" s="20"/>
      <c r="BSB62" s="20"/>
      <c r="BSC62" s="20"/>
      <c r="BSD62" s="20"/>
      <c r="BSE62" s="20"/>
      <c r="BSF62" s="20"/>
      <c r="BSG62" s="20"/>
      <c r="BSH62" s="311"/>
      <c r="BSI62" s="312"/>
      <c r="BSJ62" s="312"/>
      <c r="BSK62" s="313"/>
      <c r="BSL62" s="312"/>
      <c r="BSM62" s="313"/>
      <c r="BSN62" s="313"/>
      <c r="BSO62" s="313"/>
      <c r="BSP62" s="19"/>
      <c r="BSQ62" s="20"/>
      <c r="BSR62" s="20"/>
      <c r="BSS62" s="20"/>
      <c r="BST62" s="20"/>
      <c r="BSU62" s="20"/>
      <c r="BSV62" s="20"/>
      <c r="BSW62" s="20"/>
      <c r="BSX62" s="311"/>
      <c r="BSY62" s="312"/>
      <c r="BSZ62" s="312"/>
      <c r="BTA62" s="313"/>
      <c r="BTB62" s="312"/>
      <c r="BTC62" s="313"/>
      <c r="BTD62" s="313"/>
      <c r="BTE62" s="313"/>
      <c r="BTF62" s="19"/>
      <c r="BTG62" s="20"/>
      <c r="BTH62" s="20"/>
      <c r="BTI62" s="20"/>
      <c r="BTJ62" s="20"/>
      <c r="BTK62" s="20"/>
      <c r="BTL62" s="20"/>
      <c r="BTM62" s="20"/>
      <c r="BTN62" s="311"/>
      <c r="BTO62" s="312"/>
      <c r="BTP62" s="312"/>
      <c r="BTQ62" s="313"/>
      <c r="BTR62" s="312"/>
      <c r="BTS62" s="313"/>
      <c r="BTT62" s="313"/>
      <c r="BTU62" s="313"/>
      <c r="BTV62" s="19"/>
      <c r="BTW62" s="20"/>
      <c r="BTX62" s="20"/>
      <c r="BTY62" s="20"/>
      <c r="BTZ62" s="20"/>
      <c r="BUA62" s="20"/>
      <c r="BUB62" s="20"/>
      <c r="BUC62" s="20"/>
      <c r="BUD62" s="311"/>
      <c r="BUE62" s="312"/>
      <c r="BUF62" s="312"/>
      <c r="BUG62" s="313"/>
      <c r="BUH62" s="312"/>
      <c r="BUI62" s="313"/>
      <c r="BUJ62" s="313"/>
      <c r="BUK62" s="313"/>
      <c r="BUL62" s="19"/>
      <c r="BUM62" s="20"/>
      <c r="BUN62" s="20"/>
      <c r="BUO62" s="20"/>
      <c r="BUP62" s="20"/>
      <c r="BUQ62" s="20"/>
      <c r="BUR62" s="20"/>
      <c r="BUS62" s="20"/>
      <c r="BUT62" s="311"/>
      <c r="BUU62" s="312"/>
      <c r="BUV62" s="312"/>
      <c r="BUW62" s="313"/>
      <c r="BUX62" s="312"/>
      <c r="BUY62" s="313"/>
      <c r="BUZ62" s="313"/>
      <c r="BVA62" s="313"/>
      <c r="BVB62" s="19"/>
      <c r="BVC62" s="20"/>
      <c r="BVD62" s="20"/>
      <c r="BVE62" s="20"/>
      <c r="BVF62" s="20"/>
      <c r="BVG62" s="20"/>
      <c r="BVH62" s="20"/>
      <c r="BVI62" s="20"/>
      <c r="BVJ62" s="311"/>
      <c r="BVK62" s="312"/>
      <c r="BVL62" s="312"/>
      <c r="BVM62" s="313"/>
      <c r="BVN62" s="312"/>
      <c r="BVO62" s="313"/>
      <c r="BVP62" s="313"/>
      <c r="BVQ62" s="313"/>
      <c r="BVR62" s="19"/>
      <c r="BVS62" s="20"/>
      <c r="BVT62" s="20"/>
      <c r="BVU62" s="20"/>
      <c r="BVV62" s="20"/>
      <c r="BVW62" s="20"/>
      <c r="BVX62" s="20"/>
      <c r="BVY62" s="20"/>
      <c r="BVZ62" s="311"/>
      <c r="BWA62" s="312"/>
      <c r="BWB62" s="312"/>
      <c r="BWC62" s="313"/>
      <c r="BWD62" s="312"/>
      <c r="BWE62" s="313"/>
      <c r="BWF62" s="313"/>
      <c r="BWG62" s="313"/>
      <c r="BWH62" s="19"/>
      <c r="BWI62" s="20"/>
      <c r="BWJ62" s="20"/>
      <c r="BWK62" s="20"/>
      <c r="BWL62" s="20"/>
      <c r="BWM62" s="20"/>
      <c r="BWN62" s="20"/>
      <c r="BWO62" s="20"/>
      <c r="BWP62" s="311"/>
      <c r="BWQ62" s="312"/>
      <c r="BWR62" s="312"/>
      <c r="BWS62" s="313"/>
      <c r="BWT62" s="312"/>
      <c r="BWU62" s="313"/>
      <c r="BWV62" s="313"/>
      <c r="BWW62" s="313"/>
      <c r="BWX62" s="19"/>
      <c r="BWY62" s="20"/>
      <c r="BWZ62" s="20"/>
      <c r="BXA62" s="20"/>
      <c r="BXB62" s="20"/>
      <c r="BXC62" s="20"/>
      <c r="BXD62" s="20"/>
      <c r="BXE62" s="20"/>
      <c r="BXF62" s="311"/>
      <c r="BXG62" s="312"/>
      <c r="BXH62" s="312"/>
      <c r="BXI62" s="313"/>
      <c r="BXJ62" s="312"/>
      <c r="BXK62" s="313"/>
      <c r="BXL62" s="313"/>
      <c r="BXM62" s="313"/>
      <c r="BXN62" s="19"/>
      <c r="BXO62" s="20"/>
      <c r="BXP62" s="20"/>
      <c r="BXQ62" s="20"/>
      <c r="BXR62" s="20"/>
      <c r="BXS62" s="20"/>
      <c r="BXT62" s="20"/>
      <c r="BXU62" s="20"/>
      <c r="BXV62" s="311"/>
      <c r="BXW62" s="312"/>
      <c r="BXX62" s="312"/>
      <c r="BXY62" s="313"/>
      <c r="BXZ62" s="312"/>
      <c r="BYA62" s="313"/>
      <c r="BYB62" s="313"/>
      <c r="BYC62" s="313"/>
      <c r="BYD62" s="19"/>
      <c r="BYE62" s="20"/>
      <c r="BYF62" s="20"/>
      <c r="BYG62" s="20"/>
      <c r="BYH62" s="20"/>
      <c r="BYI62" s="20"/>
      <c r="BYJ62" s="20"/>
      <c r="BYK62" s="20"/>
      <c r="BYL62" s="311"/>
      <c r="BYM62" s="312"/>
      <c r="BYN62" s="312"/>
      <c r="BYO62" s="313"/>
      <c r="BYP62" s="312"/>
      <c r="BYQ62" s="313"/>
      <c r="BYR62" s="313"/>
      <c r="BYS62" s="313"/>
      <c r="BYT62" s="19"/>
      <c r="BYU62" s="20"/>
      <c r="BYV62" s="20"/>
      <c r="BYW62" s="20"/>
      <c r="BYX62" s="20"/>
      <c r="BYY62" s="20"/>
      <c r="BYZ62" s="20"/>
      <c r="BZA62" s="20"/>
      <c r="BZB62" s="311"/>
      <c r="BZC62" s="312"/>
      <c r="BZD62" s="312"/>
      <c r="BZE62" s="313"/>
      <c r="BZF62" s="312"/>
      <c r="BZG62" s="313"/>
      <c r="BZH62" s="313"/>
      <c r="BZI62" s="313"/>
      <c r="BZJ62" s="19"/>
      <c r="BZK62" s="20"/>
      <c r="BZL62" s="20"/>
      <c r="BZM62" s="20"/>
      <c r="BZN62" s="20"/>
      <c r="BZO62" s="20"/>
      <c r="BZP62" s="20"/>
      <c r="BZQ62" s="20"/>
      <c r="BZR62" s="311"/>
      <c r="BZS62" s="312"/>
      <c r="BZT62" s="312"/>
      <c r="BZU62" s="313"/>
      <c r="BZV62" s="312"/>
      <c r="BZW62" s="313"/>
      <c r="BZX62" s="313"/>
      <c r="BZY62" s="313"/>
      <c r="BZZ62" s="19"/>
      <c r="CAA62" s="20"/>
      <c r="CAB62" s="20"/>
      <c r="CAC62" s="20"/>
      <c r="CAD62" s="20"/>
      <c r="CAE62" s="20"/>
      <c r="CAF62" s="20"/>
      <c r="CAG62" s="20"/>
      <c r="CAH62" s="311"/>
      <c r="CAI62" s="312"/>
      <c r="CAJ62" s="312"/>
      <c r="CAK62" s="313"/>
      <c r="CAL62" s="312"/>
      <c r="CAM62" s="313"/>
      <c r="CAN62" s="313"/>
      <c r="CAO62" s="313"/>
      <c r="CAP62" s="19"/>
      <c r="CAQ62" s="20"/>
      <c r="CAR62" s="20"/>
      <c r="CAS62" s="20"/>
      <c r="CAT62" s="20"/>
      <c r="CAU62" s="20"/>
      <c r="CAV62" s="20"/>
      <c r="CAW62" s="20"/>
      <c r="CAX62" s="311"/>
      <c r="CAY62" s="312"/>
      <c r="CAZ62" s="312"/>
      <c r="CBA62" s="313"/>
      <c r="CBB62" s="312"/>
      <c r="CBC62" s="313"/>
      <c r="CBD62" s="313"/>
      <c r="CBE62" s="313"/>
      <c r="CBF62" s="19"/>
      <c r="CBG62" s="20"/>
      <c r="CBH62" s="20"/>
      <c r="CBI62" s="20"/>
      <c r="CBJ62" s="20"/>
      <c r="CBK62" s="20"/>
      <c r="CBL62" s="20"/>
      <c r="CBM62" s="20"/>
      <c r="CBN62" s="311"/>
      <c r="CBO62" s="312"/>
      <c r="CBP62" s="312"/>
      <c r="CBQ62" s="313"/>
      <c r="CBR62" s="312"/>
      <c r="CBS62" s="313"/>
      <c r="CBT62" s="313"/>
      <c r="CBU62" s="313"/>
      <c r="CBV62" s="19"/>
      <c r="CBW62" s="20"/>
      <c r="CBX62" s="20"/>
      <c r="CBY62" s="20"/>
      <c r="CBZ62" s="20"/>
      <c r="CCA62" s="20"/>
      <c r="CCB62" s="20"/>
      <c r="CCC62" s="20"/>
      <c r="CCD62" s="311"/>
      <c r="CCE62" s="312"/>
      <c r="CCF62" s="312"/>
      <c r="CCG62" s="313"/>
      <c r="CCH62" s="312"/>
      <c r="CCI62" s="313"/>
      <c r="CCJ62" s="313"/>
      <c r="CCK62" s="313"/>
      <c r="CCL62" s="19"/>
      <c r="CCM62" s="20"/>
      <c r="CCN62" s="20"/>
      <c r="CCO62" s="20"/>
      <c r="CCP62" s="20"/>
      <c r="CCQ62" s="20"/>
      <c r="CCR62" s="20"/>
      <c r="CCS62" s="20"/>
      <c r="CCT62" s="311"/>
      <c r="CCU62" s="312"/>
      <c r="CCV62" s="312"/>
      <c r="CCW62" s="313"/>
      <c r="CCX62" s="312"/>
      <c r="CCY62" s="313"/>
      <c r="CCZ62" s="313"/>
      <c r="CDA62" s="313"/>
      <c r="CDB62" s="19"/>
      <c r="CDC62" s="20"/>
      <c r="CDD62" s="20"/>
      <c r="CDE62" s="20"/>
      <c r="CDF62" s="20"/>
      <c r="CDG62" s="20"/>
      <c r="CDH62" s="20"/>
      <c r="CDI62" s="20"/>
      <c r="CDJ62" s="311"/>
      <c r="CDK62" s="312"/>
      <c r="CDL62" s="312"/>
      <c r="CDM62" s="313"/>
      <c r="CDN62" s="312"/>
      <c r="CDO62" s="313"/>
      <c r="CDP62" s="313"/>
      <c r="CDQ62" s="313"/>
      <c r="CDR62" s="19"/>
      <c r="CDS62" s="20"/>
      <c r="CDT62" s="20"/>
      <c r="CDU62" s="20"/>
      <c r="CDV62" s="20"/>
      <c r="CDW62" s="20"/>
      <c r="CDX62" s="20"/>
      <c r="CDY62" s="20"/>
      <c r="CDZ62" s="311"/>
      <c r="CEA62" s="312"/>
      <c r="CEB62" s="312"/>
      <c r="CEC62" s="313"/>
      <c r="CED62" s="312"/>
      <c r="CEE62" s="313"/>
      <c r="CEF62" s="313"/>
      <c r="CEG62" s="313"/>
      <c r="CEH62" s="19"/>
      <c r="CEI62" s="20"/>
      <c r="CEJ62" s="20"/>
      <c r="CEK62" s="20"/>
      <c r="CEL62" s="20"/>
      <c r="CEM62" s="20"/>
      <c r="CEN62" s="20"/>
      <c r="CEO62" s="20"/>
      <c r="CEP62" s="311"/>
      <c r="CEQ62" s="312"/>
      <c r="CER62" s="312"/>
      <c r="CES62" s="313"/>
      <c r="CET62" s="312"/>
      <c r="CEU62" s="313"/>
      <c r="CEV62" s="313"/>
      <c r="CEW62" s="313"/>
      <c r="CEX62" s="19"/>
      <c r="CEY62" s="20"/>
      <c r="CEZ62" s="20"/>
      <c r="CFA62" s="20"/>
      <c r="CFB62" s="20"/>
      <c r="CFC62" s="20"/>
      <c r="CFD62" s="20"/>
      <c r="CFE62" s="20"/>
      <c r="CFF62" s="311"/>
      <c r="CFG62" s="312"/>
      <c r="CFH62" s="312"/>
      <c r="CFI62" s="313"/>
      <c r="CFJ62" s="312"/>
      <c r="CFK62" s="313"/>
      <c r="CFL62" s="313"/>
      <c r="CFM62" s="313"/>
      <c r="CFN62" s="19"/>
      <c r="CFO62" s="20"/>
      <c r="CFP62" s="20"/>
      <c r="CFQ62" s="20"/>
      <c r="CFR62" s="20"/>
      <c r="CFS62" s="20"/>
      <c r="CFT62" s="20"/>
      <c r="CFU62" s="20"/>
      <c r="CFV62" s="311"/>
      <c r="CFW62" s="312"/>
      <c r="CFX62" s="312"/>
      <c r="CFY62" s="313"/>
      <c r="CFZ62" s="312"/>
      <c r="CGA62" s="313"/>
      <c r="CGB62" s="313"/>
      <c r="CGC62" s="313"/>
      <c r="CGD62" s="19"/>
      <c r="CGE62" s="20"/>
      <c r="CGF62" s="20"/>
      <c r="CGG62" s="20"/>
      <c r="CGH62" s="20"/>
      <c r="CGI62" s="20"/>
      <c r="CGJ62" s="20"/>
      <c r="CGK62" s="20"/>
      <c r="CGL62" s="311"/>
      <c r="CGM62" s="312"/>
      <c r="CGN62" s="312"/>
      <c r="CGO62" s="313"/>
      <c r="CGP62" s="312"/>
      <c r="CGQ62" s="313"/>
      <c r="CGR62" s="313"/>
      <c r="CGS62" s="313"/>
      <c r="CGT62" s="19"/>
      <c r="CGU62" s="20"/>
      <c r="CGV62" s="20"/>
      <c r="CGW62" s="20"/>
      <c r="CGX62" s="20"/>
      <c r="CGY62" s="20"/>
      <c r="CGZ62" s="20"/>
      <c r="CHA62" s="20"/>
      <c r="CHB62" s="311"/>
      <c r="CHC62" s="312"/>
      <c r="CHD62" s="312"/>
      <c r="CHE62" s="313"/>
      <c r="CHF62" s="312"/>
      <c r="CHG62" s="313"/>
      <c r="CHH62" s="313"/>
      <c r="CHI62" s="313"/>
      <c r="CHJ62" s="19"/>
      <c r="CHK62" s="20"/>
      <c r="CHL62" s="20"/>
      <c r="CHM62" s="20"/>
      <c r="CHN62" s="20"/>
      <c r="CHO62" s="20"/>
      <c r="CHP62" s="20"/>
      <c r="CHQ62" s="20"/>
      <c r="CHR62" s="311"/>
      <c r="CHS62" s="312"/>
      <c r="CHT62" s="312"/>
      <c r="CHU62" s="313"/>
      <c r="CHV62" s="312"/>
      <c r="CHW62" s="313"/>
      <c r="CHX62" s="313"/>
      <c r="CHY62" s="313"/>
      <c r="CHZ62" s="19"/>
      <c r="CIA62" s="20"/>
      <c r="CIB62" s="20"/>
      <c r="CIC62" s="20"/>
      <c r="CID62" s="20"/>
      <c r="CIE62" s="20"/>
      <c r="CIF62" s="20"/>
      <c r="CIG62" s="20"/>
      <c r="CIH62" s="311"/>
      <c r="CII62" s="312"/>
      <c r="CIJ62" s="312"/>
      <c r="CIK62" s="313"/>
      <c r="CIL62" s="312"/>
      <c r="CIM62" s="313"/>
      <c r="CIN62" s="313"/>
      <c r="CIO62" s="313"/>
      <c r="CIP62" s="19"/>
      <c r="CIQ62" s="20"/>
      <c r="CIR62" s="20"/>
      <c r="CIS62" s="20"/>
      <c r="CIT62" s="20"/>
      <c r="CIU62" s="20"/>
      <c r="CIV62" s="20"/>
      <c r="CIW62" s="20"/>
      <c r="CIX62" s="311"/>
      <c r="CIY62" s="312"/>
      <c r="CIZ62" s="312"/>
      <c r="CJA62" s="313"/>
      <c r="CJB62" s="312"/>
      <c r="CJC62" s="313"/>
      <c r="CJD62" s="313"/>
      <c r="CJE62" s="313"/>
      <c r="CJF62" s="19"/>
      <c r="CJG62" s="20"/>
      <c r="CJH62" s="20"/>
      <c r="CJI62" s="20"/>
      <c r="CJJ62" s="20"/>
      <c r="CJK62" s="20"/>
      <c r="CJL62" s="20"/>
      <c r="CJM62" s="20"/>
      <c r="CJN62" s="311"/>
      <c r="CJO62" s="312"/>
      <c r="CJP62" s="312"/>
      <c r="CJQ62" s="313"/>
      <c r="CJR62" s="312"/>
      <c r="CJS62" s="313"/>
      <c r="CJT62" s="313"/>
      <c r="CJU62" s="313"/>
      <c r="CJV62" s="19"/>
      <c r="CJW62" s="20"/>
      <c r="CJX62" s="20"/>
      <c r="CJY62" s="20"/>
      <c r="CJZ62" s="20"/>
      <c r="CKA62" s="20"/>
      <c r="CKB62" s="20"/>
      <c r="CKC62" s="20"/>
      <c r="CKD62" s="311"/>
      <c r="CKE62" s="312"/>
      <c r="CKF62" s="312"/>
      <c r="CKG62" s="313"/>
      <c r="CKH62" s="312"/>
      <c r="CKI62" s="313"/>
      <c r="CKJ62" s="313"/>
      <c r="CKK62" s="313"/>
      <c r="CKL62" s="19"/>
      <c r="CKM62" s="20"/>
      <c r="CKN62" s="20"/>
      <c r="CKO62" s="20"/>
      <c r="CKP62" s="20"/>
      <c r="CKQ62" s="20"/>
      <c r="CKR62" s="20"/>
      <c r="CKS62" s="20"/>
      <c r="CKT62" s="311"/>
      <c r="CKU62" s="312"/>
      <c r="CKV62" s="312"/>
      <c r="CKW62" s="313"/>
      <c r="CKX62" s="312"/>
      <c r="CKY62" s="313"/>
      <c r="CKZ62" s="313"/>
      <c r="CLA62" s="313"/>
      <c r="CLB62" s="19"/>
      <c r="CLC62" s="20"/>
      <c r="CLD62" s="20"/>
      <c r="CLE62" s="20"/>
      <c r="CLF62" s="20"/>
      <c r="CLG62" s="20"/>
      <c r="CLH62" s="20"/>
      <c r="CLI62" s="20"/>
      <c r="CLJ62" s="311"/>
      <c r="CLK62" s="312"/>
      <c r="CLL62" s="312"/>
      <c r="CLM62" s="313"/>
      <c r="CLN62" s="312"/>
      <c r="CLO62" s="313"/>
      <c r="CLP62" s="313"/>
      <c r="CLQ62" s="313"/>
      <c r="CLR62" s="19"/>
      <c r="CLS62" s="20"/>
      <c r="CLT62" s="20"/>
      <c r="CLU62" s="20"/>
      <c r="CLV62" s="20"/>
      <c r="CLW62" s="20"/>
      <c r="CLX62" s="20"/>
      <c r="CLY62" s="20"/>
      <c r="CLZ62" s="311"/>
      <c r="CMA62" s="312"/>
      <c r="CMB62" s="312"/>
      <c r="CMC62" s="313"/>
      <c r="CMD62" s="312"/>
      <c r="CME62" s="313"/>
      <c r="CMF62" s="313"/>
      <c r="CMG62" s="313"/>
      <c r="CMH62" s="19"/>
      <c r="CMI62" s="20"/>
      <c r="CMJ62" s="20"/>
      <c r="CMK62" s="20"/>
      <c r="CML62" s="20"/>
      <c r="CMM62" s="20"/>
      <c r="CMN62" s="20"/>
      <c r="CMO62" s="20"/>
      <c r="CMP62" s="311"/>
      <c r="CMQ62" s="312"/>
      <c r="CMR62" s="312"/>
      <c r="CMS62" s="313"/>
      <c r="CMT62" s="312"/>
      <c r="CMU62" s="313"/>
      <c r="CMV62" s="313"/>
      <c r="CMW62" s="313"/>
      <c r="CMX62" s="19"/>
      <c r="CMY62" s="20"/>
      <c r="CMZ62" s="20"/>
      <c r="CNA62" s="20"/>
      <c r="CNB62" s="20"/>
      <c r="CNC62" s="20"/>
      <c r="CND62" s="20"/>
      <c r="CNE62" s="20"/>
      <c r="CNF62" s="311"/>
      <c r="CNG62" s="312"/>
      <c r="CNH62" s="312"/>
      <c r="CNI62" s="313"/>
      <c r="CNJ62" s="312"/>
      <c r="CNK62" s="313"/>
      <c r="CNL62" s="313"/>
      <c r="CNM62" s="313"/>
      <c r="CNN62" s="19"/>
      <c r="CNO62" s="20"/>
      <c r="CNP62" s="20"/>
      <c r="CNQ62" s="20"/>
      <c r="CNR62" s="20"/>
      <c r="CNS62" s="20"/>
      <c r="CNT62" s="20"/>
      <c r="CNU62" s="20"/>
      <c r="CNV62" s="311"/>
      <c r="CNW62" s="312"/>
      <c r="CNX62" s="312"/>
      <c r="CNY62" s="313"/>
      <c r="CNZ62" s="312"/>
      <c r="COA62" s="313"/>
      <c r="COB62" s="313"/>
      <c r="COC62" s="313"/>
      <c r="COD62" s="19"/>
      <c r="COE62" s="20"/>
      <c r="COF62" s="20"/>
      <c r="COG62" s="20"/>
      <c r="COH62" s="20"/>
      <c r="COI62" s="20"/>
      <c r="COJ62" s="20"/>
      <c r="COK62" s="20"/>
      <c r="COL62" s="311"/>
      <c r="COM62" s="312"/>
      <c r="CON62" s="312"/>
      <c r="COO62" s="313"/>
      <c r="COP62" s="312"/>
      <c r="COQ62" s="313"/>
      <c r="COR62" s="313"/>
      <c r="COS62" s="313"/>
      <c r="COT62" s="19"/>
      <c r="COU62" s="20"/>
      <c r="COV62" s="20"/>
      <c r="COW62" s="20"/>
      <c r="COX62" s="20"/>
      <c r="COY62" s="20"/>
      <c r="COZ62" s="20"/>
      <c r="CPA62" s="20"/>
      <c r="CPB62" s="311"/>
      <c r="CPC62" s="312"/>
      <c r="CPD62" s="312"/>
      <c r="CPE62" s="313"/>
      <c r="CPF62" s="312"/>
      <c r="CPG62" s="313"/>
      <c r="CPH62" s="313"/>
      <c r="CPI62" s="313"/>
      <c r="CPJ62" s="19"/>
      <c r="CPK62" s="20"/>
      <c r="CPL62" s="20"/>
      <c r="CPM62" s="20"/>
      <c r="CPN62" s="20"/>
      <c r="CPO62" s="20"/>
      <c r="CPP62" s="20"/>
      <c r="CPQ62" s="20"/>
      <c r="CPR62" s="311"/>
      <c r="CPS62" s="312"/>
      <c r="CPT62" s="312"/>
      <c r="CPU62" s="313"/>
      <c r="CPV62" s="312"/>
      <c r="CPW62" s="313"/>
      <c r="CPX62" s="313"/>
      <c r="CPY62" s="313"/>
      <c r="CPZ62" s="19"/>
      <c r="CQA62" s="20"/>
      <c r="CQB62" s="20"/>
      <c r="CQC62" s="20"/>
      <c r="CQD62" s="20"/>
      <c r="CQE62" s="20"/>
      <c r="CQF62" s="20"/>
      <c r="CQG62" s="20"/>
      <c r="CQH62" s="311"/>
      <c r="CQI62" s="312"/>
      <c r="CQJ62" s="312"/>
      <c r="CQK62" s="313"/>
      <c r="CQL62" s="312"/>
      <c r="CQM62" s="313"/>
      <c r="CQN62" s="313"/>
      <c r="CQO62" s="313"/>
      <c r="CQP62" s="19"/>
      <c r="CQQ62" s="20"/>
      <c r="CQR62" s="20"/>
      <c r="CQS62" s="20"/>
      <c r="CQT62" s="20"/>
      <c r="CQU62" s="20"/>
      <c r="CQV62" s="20"/>
      <c r="CQW62" s="20"/>
      <c r="CQX62" s="311"/>
      <c r="CQY62" s="312"/>
      <c r="CQZ62" s="312"/>
      <c r="CRA62" s="313"/>
      <c r="CRB62" s="312"/>
      <c r="CRC62" s="313"/>
      <c r="CRD62" s="313"/>
      <c r="CRE62" s="313"/>
      <c r="CRF62" s="19"/>
      <c r="CRG62" s="20"/>
      <c r="CRH62" s="20"/>
      <c r="CRI62" s="20"/>
      <c r="CRJ62" s="20"/>
      <c r="CRK62" s="20"/>
      <c r="CRL62" s="20"/>
      <c r="CRM62" s="20"/>
      <c r="CRN62" s="311"/>
      <c r="CRO62" s="312"/>
      <c r="CRP62" s="312"/>
      <c r="CRQ62" s="313"/>
      <c r="CRR62" s="312"/>
      <c r="CRS62" s="313"/>
      <c r="CRT62" s="313"/>
      <c r="CRU62" s="313"/>
      <c r="CRV62" s="19"/>
      <c r="CRW62" s="20"/>
      <c r="CRX62" s="20"/>
      <c r="CRY62" s="20"/>
      <c r="CRZ62" s="20"/>
      <c r="CSA62" s="20"/>
      <c r="CSB62" s="20"/>
      <c r="CSC62" s="20"/>
      <c r="CSD62" s="311"/>
      <c r="CSE62" s="312"/>
      <c r="CSF62" s="312"/>
      <c r="CSG62" s="313"/>
      <c r="CSH62" s="312"/>
      <c r="CSI62" s="313"/>
      <c r="CSJ62" s="313"/>
      <c r="CSK62" s="313"/>
      <c r="CSL62" s="19"/>
      <c r="CSM62" s="20"/>
      <c r="CSN62" s="20"/>
      <c r="CSO62" s="20"/>
      <c r="CSP62" s="20"/>
      <c r="CSQ62" s="20"/>
      <c r="CSR62" s="20"/>
      <c r="CSS62" s="20"/>
      <c r="CST62" s="311"/>
      <c r="CSU62" s="312"/>
      <c r="CSV62" s="312"/>
      <c r="CSW62" s="313"/>
      <c r="CSX62" s="312"/>
      <c r="CSY62" s="313"/>
      <c r="CSZ62" s="313"/>
      <c r="CTA62" s="313"/>
      <c r="CTB62" s="19"/>
      <c r="CTC62" s="20"/>
      <c r="CTD62" s="20"/>
      <c r="CTE62" s="20"/>
      <c r="CTF62" s="20"/>
      <c r="CTG62" s="20"/>
      <c r="CTH62" s="20"/>
      <c r="CTI62" s="20"/>
      <c r="CTJ62" s="311"/>
      <c r="CTK62" s="312"/>
      <c r="CTL62" s="312"/>
      <c r="CTM62" s="313"/>
      <c r="CTN62" s="312"/>
      <c r="CTO62" s="313"/>
      <c r="CTP62" s="313"/>
      <c r="CTQ62" s="313"/>
      <c r="CTR62" s="19"/>
      <c r="CTS62" s="20"/>
      <c r="CTT62" s="20"/>
      <c r="CTU62" s="20"/>
      <c r="CTV62" s="20"/>
      <c r="CTW62" s="20"/>
      <c r="CTX62" s="20"/>
      <c r="CTY62" s="20"/>
      <c r="CTZ62" s="311"/>
      <c r="CUA62" s="312"/>
      <c r="CUB62" s="312"/>
      <c r="CUC62" s="313"/>
      <c r="CUD62" s="312"/>
      <c r="CUE62" s="313"/>
      <c r="CUF62" s="313"/>
      <c r="CUG62" s="313"/>
      <c r="CUH62" s="19"/>
      <c r="CUI62" s="20"/>
      <c r="CUJ62" s="20"/>
      <c r="CUK62" s="20"/>
      <c r="CUL62" s="20"/>
      <c r="CUM62" s="20"/>
      <c r="CUN62" s="20"/>
      <c r="CUO62" s="20"/>
      <c r="CUP62" s="311"/>
      <c r="CUQ62" s="312"/>
      <c r="CUR62" s="312"/>
      <c r="CUS62" s="313"/>
      <c r="CUT62" s="312"/>
      <c r="CUU62" s="313"/>
      <c r="CUV62" s="313"/>
      <c r="CUW62" s="313"/>
      <c r="CUX62" s="19"/>
      <c r="CUY62" s="20"/>
      <c r="CUZ62" s="20"/>
      <c r="CVA62" s="20"/>
      <c r="CVB62" s="20"/>
      <c r="CVC62" s="20"/>
      <c r="CVD62" s="20"/>
      <c r="CVE62" s="20"/>
      <c r="CVF62" s="311"/>
      <c r="CVG62" s="312"/>
      <c r="CVH62" s="312"/>
      <c r="CVI62" s="313"/>
      <c r="CVJ62" s="312"/>
      <c r="CVK62" s="313"/>
      <c r="CVL62" s="313"/>
      <c r="CVM62" s="313"/>
      <c r="CVN62" s="19"/>
      <c r="CVO62" s="20"/>
      <c r="CVP62" s="20"/>
      <c r="CVQ62" s="20"/>
      <c r="CVR62" s="20"/>
      <c r="CVS62" s="20"/>
      <c r="CVT62" s="20"/>
      <c r="CVU62" s="20"/>
      <c r="CVV62" s="311"/>
      <c r="CVW62" s="312"/>
      <c r="CVX62" s="312"/>
      <c r="CVY62" s="313"/>
      <c r="CVZ62" s="312"/>
      <c r="CWA62" s="313"/>
      <c r="CWB62" s="313"/>
      <c r="CWC62" s="313"/>
      <c r="CWD62" s="19"/>
      <c r="CWE62" s="20"/>
      <c r="CWF62" s="20"/>
      <c r="CWG62" s="20"/>
      <c r="CWH62" s="20"/>
      <c r="CWI62" s="20"/>
      <c r="CWJ62" s="20"/>
      <c r="CWK62" s="20"/>
      <c r="CWL62" s="311"/>
      <c r="CWM62" s="312"/>
      <c r="CWN62" s="312"/>
      <c r="CWO62" s="313"/>
      <c r="CWP62" s="312"/>
      <c r="CWQ62" s="313"/>
      <c r="CWR62" s="313"/>
      <c r="CWS62" s="313"/>
      <c r="CWT62" s="19"/>
      <c r="CWU62" s="20"/>
      <c r="CWV62" s="20"/>
      <c r="CWW62" s="20"/>
      <c r="CWX62" s="20"/>
      <c r="CWY62" s="20"/>
      <c r="CWZ62" s="20"/>
      <c r="CXA62" s="20"/>
      <c r="CXB62" s="311"/>
      <c r="CXC62" s="312"/>
      <c r="CXD62" s="312"/>
      <c r="CXE62" s="313"/>
      <c r="CXF62" s="312"/>
      <c r="CXG62" s="313"/>
      <c r="CXH62" s="313"/>
      <c r="CXI62" s="313"/>
      <c r="CXJ62" s="19"/>
      <c r="CXK62" s="20"/>
      <c r="CXL62" s="20"/>
      <c r="CXM62" s="20"/>
      <c r="CXN62" s="20"/>
      <c r="CXO62" s="20"/>
      <c r="CXP62" s="20"/>
      <c r="CXQ62" s="20"/>
      <c r="CXR62" s="311"/>
      <c r="CXS62" s="312"/>
      <c r="CXT62" s="312"/>
      <c r="CXU62" s="313"/>
      <c r="CXV62" s="312"/>
      <c r="CXW62" s="313"/>
      <c r="CXX62" s="313"/>
      <c r="CXY62" s="313"/>
      <c r="CXZ62" s="19"/>
      <c r="CYA62" s="20"/>
      <c r="CYB62" s="20"/>
      <c r="CYC62" s="20"/>
      <c r="CYD62" s="20"/>
      <c r="CYE62" s="20"/>
      <c r="CYF62" s="20"/>
      <c r="CYG62" s="20"/>
      <c r="CYH62" s="311"/>
      <c r="CYI62" s="312"/>
      <c r="CYJ62" s="312"/>
      <c r="CYK62" s="313"/>
      <c r="CYL62" s="312"/>
      <c r="CYM62" s="313"/>
      <c r="CYN62" s="313"/>
      <c r="CYO62" s="313"/>
      <c r="CYP62" s="19"/>
      <c r="CYQ62" s="20"/>
      <c r="CYR62" s="20"/>
      <c r="CYS62" s="20"/>
      <c r="CYT62" s="20"/>
      <c r="CYU62" s="20"/>
      <c r="CYV62" s="20"/>
      <c r="CYW62" s="20"/>
      <c r="CYX62" s="311"/>
      <c r="CYY62" s="312"/>
      <c r="CYZ62" s="312"/>
      <c r="CZA62" s="313"/>
      <c r="CZB62" s="312"/>
      <c r="CZC62" s="313"/>
      <c r="CZD62" s="313"/>
      <c r="CZE62" s="313"/>
      <c r="CZF62" s="19"/>
      <c r="CZG62" s="20"/>
      <c r="CZH62" s="20"/>
      <c r="CZI62" s="20"/>
      <c r="CZJ62" s="20"/>
      <c r="CZK62" s="20"/>
      <c r="CZL62" s="20"/>
      <c r="CZM62" s="20"/>
      <c r="CZN62" s="311"/>
      <c r="CZO62" s="312"/>
      <c r="CZP62" s="312"/>
      <c r="CZQ62" s="313"/>
      <c r="CZR62" s="312"/>
      <c r="CZS62" s="313"/>
      <c r="CZT62" s="313"/>
      <c r="CZU62" s="313"/>
      <c r="CZV62" s="19"/>
      <c r="CZW62" s="20"/>
      <c r="CZX62" s="20"/>
      <c r="CZY62" s="20"/>
      <c r="CZZ62" s="20"/>
      <c r="DAA62" s="20"/>
      <c r="DAB62" s="20"/>
      <c r="DAC62" s="20"/>
      <c r="DAD62" s="311"/>
      <c r="DAE62" s="312"/>
      <c r="DAF62" s="312"/>
      <c r="DAG62" s="313"/>
      <c r="DAH62" s="312"/>
      <c r="DAI62" s="313"/>
      <c r="DAJ62" s="313"/>
      <c r="DAK62" s="313"/>
      <c r="DAL62" s="19"/>
      <c r="DAM62" s="20"/>
      <c r="DAN62" s="20"/>
      <c r="DAO62" s="20"/>
      <c r="DAP62" s="20"/>
      <c r="DAQ62" s="20"/>
      <c r="DAR62" s="20"/>
      <c r="DAS62" s="20"/>
      <c r="DAT62" s="311"/>
      <c r="DAU62" s="312"/>
      <c r="DAV62" s="312"/>
      <c r="DAW62" s="313"/>
      <c r="DAX62" s="312"/>
      <c r="DAY62" s="313"/>
      <c r="DAZ62" s="313"/>
      <c r="DBA62" s="313"/>
      <c r="DBB62" s="19"/>
      <c r="DBC62" s="20"/>
      <c r="DBD62" s="20"/>
      <c r="DBE62" s="20"/>
      <c r="DBF62" s="20"/>
      <c r="DBG62" s="20"/>
      <c r="DBH62" s="20"/>
      <c r="DBI62" s="20"/>
      <c r="DBJ62" s="311"/>
      <c r="DBK62" s="312"/>
      <c r="DBL62" s="312"/>
      <c r="DBM62" s="313"/>
      <c r="DBN62" s="312"/>
      <c r="DBO62" s="313"/>
      <c r="DBP62" s="313"/>
      <c r="DBQ62" s="313"/>
      <c r="DBR62" s="19"/>
      <c r="DBS62" s="20"/>
      <c r="DBT62" s="20"/>
      <c r="DBU62" s="20"/>
      <c r="DBV62" s="20"/>
      <c r="DBW62" s="20"/>
      <c r="DBX62" s="20"/>
      <c r="DBY62" s="20"/>
      <c r="DBZ62" s="311"/>
      <c r="DCA62" s="312"/>
      <c r="DCB62" s="312"/>
      <c r="DCC62" s="313"/>
      <c r="DCD62" s="312"/>
      <c r="DCE62" s="313"/>
      <c r="DCF62" s="313"/>
      <c r="DCG62" s="313"/>
      <c r="DCH62" s="19"/>
      <c r="DCI62" s="20"/>
      <c r="DCJ62" s="20"/>
      <c r="DCK62" s="20"/>
      <c r="DCL62" s="20"/>
      <c r="DCM62" s="20"/>
      <c r="DCN62" s="20"/>
      <c r="DCO62" s="20"/>
      <c r="DCP62" s="311"/>
      <c r="DCQ62" s="312"/>
      <c r="DCR62" s="312"/>
      <c r="DCS62" s="313"/>
      <c r="DCT62" s="312"/>
      <c r="DCU62" s="313"/>
      <c r="DCV62" s="313"/>
      <c r="DCW62" s="313"/>
      <c r="DCX62" s="19"/>
      <c r="DCY62" s="20"/>
      <c r="DCZ62" s="20"/>
      <c r="DDA62" s="20"/>
      <c r="DDB62" s="20"/>
      <c r="DDC62" s="20"/>
      <c r="DDD62" s="20"/>
      <c r="DDE62" s="20"/>
      <c r="DDF62" s="311"/>
      <c r="DDG62" s="312"/>
      <c r="DDH62" s="312"/>
      <c r="DDI62" s="313"/>
      <c r="DDJ62" s="312"/>
      <c r="DDK62" s="313"/>
      <c r="DDL62" s="313"/>
      <c r="DDM62" s="313"/>
      <c r="DDN62" s="19"/>
      <c r="DDO62" s="20"/>
      <c r="DDP62" s="20"/>
      <c r="DDQ62" s="20"/>
      <c r="DDR62" s="20"/>
      <c r="DDS62" s="20"/>
      <c r="DDT62" s="20"/>
      <c r="DDU62" s="20"/>
      <c r="DDV62" s="311"/>
      <c r="DDW62" s="312"/>
      <c r="DDX62" s="312"/>
      <c r="DDY62" s="313"/>
      <c r="DDZ62" s="312"/>
      <c r="DEA62" s="313"/>
      <c r="DEB62" s="313"/>
      <c r="DEC62" s="313"/>
      <c r="DED62" s="19"/>
      <c r="DEE62" s="20"/>
      <c r="DEF62" s="20"/>
      <c r="DEG62" s="20"/>
      <c r="DEH62" s="20"/>
      <c r="DEI62" s="20"/>
      <c r="DEJ62" s="20"/>
      <c r="DEK62" s="20"/>
      <c r="DEL62" s="311"/>
      <c r="DEM62" s="312"/>
      <c r="DEN62" s="312"/>
      <c r="DEO62" s="313"/>
      <c r="DEP62" s="312"/>
      <c r="DEQ62" s="313"/>
      <c r="DER62" s="313"/>
      <c r="DES62" s="313"/>
      <c r="DET62" s="19"/>
      <c r="DEU62" s="20"/>
      <c r="DEV62" s="20"/>
      <c r="DEW62" s="20"/>
      <c r="DEX62" s="20"/>
      <c r="DEY62" s="20"/>
      <c r="DEZ62" s="20"/>
      <c r="DFA62" s="20"/>
      <c r="DFB62" s="311"/>
      <c r="DFC62" s="312"/>
      <c r="DFD62" s="312"/>
      <c r="DFE62" s="313"/>
      <c r="DFF62" s="312"/>
      <c r="DFG62" s="313"/>
      <c r="DFH62" s="313"/>
      <c r="DFI62" s="313"/>
      <c r="DFJ62" s="19"/>
      <c r="DFK62" s="20"/>
      <c r="DFL62" s="20"/>
      <c r="DFM62" s="20"/>
      <c r="DFN62" s="20"/>
      <c r="DFO62" s="20"/>
      <c r="DFP62" s="20"/>
      <c r="DFQ62" s="20"/>
      <c r="DFR62" s="311"/>
      <c r="DFS62" s="312"/>
      <c r="DFT62" s="312"/>
      <c r="DFU62" s="313"/>
      <c r="DFV62" s="312"/>
      <c r="DFW62" s="313"/>
      <c r="DFX62" s="313"/>
      <c r="DFY62" s="313"/>
      <c r="DFZ62" s="19"/>
      <c r="DGA62" s="20"/>
      <c r="DGB62" s="20"/>
      <c r="DGC62" s="20"/>
      <c r="DGD62" s="20"/>
      <c r="DGE62" s="20"/>
      <c r="DGF62" s="20"/>
      <c r="DGG62" s="20"/>
      <c r="DGH62" s="311"/>
      <c r="DGI62" s="312"/>
      <c r="DGJ62" s="312"/>
      <c r="DGK62" s="313"/>
      <c r="DGL62" s="312"/>
      <c r="DGM62" s="313"/>
      <c r="DGN62" s="313"/>
      <c r="DGO62" s="313"/>
      <c r="DGP62" s="19"/>
      <c r="DGQ62" s="20"/>
      <c r="DGR62" s="20"/>
      <c r="DGS62" s="20"/>
      <c r="DGT62" s="20"/>
      <c r="DGU62" s="20"/>
      <c r="DGV62" s="20"/>
      <c r="DGW62" s="20"/>
      <c r="DGX62" s="311"/>
      <c r="DGY62" s="312"/>
      <c r="DGZ62" s="312"/>
      <c r="DHA62" s="313"/>
      <c r="DHB62" s="312"/>
      <c r="DHC62" s="313"/>
      <c r="DHD62" s="313"/>
      <c r="DHE62" s="313"/>
      <c r="DHF62" s="19"/>
      <c r="DHG62" s="20"/>
      <c r="DHH62" s="20"/>
      <c r="DHI62" s="20"/>
      <c r="DHJ62" s="20"/>
      <c r="DHK62" s="20"/>
      <c r="DHL62" s="20"/>
      <c r="DHM62" s="20"/>
      <c r="DHN62" s="311"/>
      <c r="DHO62" s="312"/>
      <c r="DHP62" s="312"/>
      <c r="DHQ62" s="313"/>
      <c r="DHR62" s="312"/>
      <c r="DHS62" s="313"/>
      <c r="DHT62" s="313"/>
      <c r="DHU62" s="313"/>
      <c r="DHV62" s="19"/>
      <c r="DHW62" s="20"/>
      <c r="DHX62" s="20"/>
      <c r="DHY62" s="20"/>
      <c r="DHZ62" s="20"/>
      <c r="DIA62" s="20"/>
      <c r="DIB62" s="20"/>
      <c r="DIC62" s="20"/>
      <c r="DID62" s="311"/>
      <c r="DIE62" s="312"/>
      <c r="DIF62" s="312"/>
      <c r="DIG62" s="313"/>
      <c r="DIH62" s="312"/>
      <c r="DII62" s="313"/>
      <c r="DIJ62" s="313"/>
      <c r="DIK62" s="313"/>
      <c r="DIL62" s="19"/>
      <c r="DIM62" s="20"/>
      <c r="DIN62" s="20"/>
      <c r="DIO62" s="20"/>
      <c r="DIP62" s="20"/>
      <c r="DIQ62" s="20"/>
      <c r="DIR62" s="20"/>
      <c r="DIS62" s="20"/>
      <c r="DIT62" s="311"/>
      <c r="DIU62" s="312"/>
      <c r="DIV62" s="312"/>
      <c r="DIW62" s="313"/>
      <c r="DIX62" s="312"/>
      <c r="DIY62" s="313"/>
      <c r="DIZ62" s="313"/>
      <c r="DJA62" s="313"/>
      <c r="DJB62" s="19"/>
      <c r="DJC62" s="20"/>
      <c r="DJD62" s="20"/>
      <c r="DJE62" s="20"/>
      <c r="DJF62" s="20"/>
      <c r="DJG62" s="20"/>
      <c r="DJH62" s="20"/>
      <c r="DJI62" s="20"/>
      <c r="DJJ62" s="311"/>
      <c r="DJK62" s="312"/>
      <c r="DJL62" s="312"/>
      <c r="DJM62" s="313"/>
      <c r="DJN62" s="312"/>
      <c r="DJO62" s="313"/>
      <c r="DJP62" s="313"/>
      <c r="DJQ62" s="313"/>
      <c r="DJR62" s="19"/>
      <c r="DJS62" s="20"/>
      <c r="DJT62" s="20"/>
      <c r="DJU62" s="20"/>
      <c r="DJV62" s="20"/>
      <c r="DJW62" s="20"/>
      <c r="DJX62" s="20"/>
      <c r="DJY62" s="20"/>
      <c r="DJZ62" s="311"/>
      <c r="DKA62" s="312"/>
      <c r="DKB62" s="312"/>
      <c r="DKC62" s="313"/>
      <c r="DKD62" s="312"/>
      <c r="DKE62" s="313"/>
      <c r="DKF62" s="313"/>
      <c r="DKG62" s="313"/>
      <c r="DKH62" s="19"/>
      <c r="DKI62" s="20"/>
      <c r="DKJ62" s="20"/>
      <c r="DKK62" s="20"/>
      <c r="DKL62" s="20"/>
      <c r="DKM62" s="20"/>
      <c r="DKN62" s="20"/>
      <c r="DKO62" s="20"/>
      <c r="DKP62" s="311"/>
      <c r="DKQ62" s="312"/>
      <c r="DKR62" s="312"/>
      <c r="DKS62" s="313"/>
      <c r="DKT62" s="312"/>
      <c r="DKU62" s="313"/>
      <c r="DKV62" s="313"/>
      <c r="DKW62" s="313"/>
      <c r="DKX62" s="19"/>
      <c r="DKY62" s="20"/>
      <c r="DKZ62" s="20"/>
      <c r="DLA62" s="20"/>
      <c r="DLB62" s="20"/>
      <c r="DLC62" s="20"/>
      <c r="DLD62" s="20"/>
      <c r="DLE62" s="20"/>
      <c r="DLF62" s="311"/>
      <c r="DLG62" s="312"/>
      <c r="DLH62" s="312"/>
      <c r="DLI62" s="313"/>
      <c r="DLJ62" s="312"/>
      <c r="DLK62" s="313"/>
      <c r="DLL62" s="313"/>
      <c r="DLM62" s="313"/>
      <c r="DLN62" s="19"/>
      <c r="DLO62" s="20"/>
      <c r="DLP62" s="20"/>
      <c r="DLQ62" s="20"/>
      <c r="DLR62" s="20"/>
      <c r="DLS62" s="20"/>
      <c r="DLT62" s="20"/>
      <c r="DLU62" s="20"/>
      <c r="DLV62" s="311"/>
      <c r="DLW62" s="312"/>
      <c r="DLX62" s="312"/>
      <c r="DLY62" s="313"/>
      <c r="DLZ62" s="312"/>
      <c r="DMA62" s="313"/>
      <c r="DMB62" s="313"/>
      <c r="DMC62" s="313"/>
      <c r="DMD62" s="19"/>
      <c r="DME62" s="20"/>
      <c r="DMF62" s="20"/>
      <c r="DMG62" s="20"/>
      <c r="DMH62" s="20"/>
      <c r="DMI62" s="20"/>
      <c r="DMJ62" s="20"/>
      <c r="DMK62" s="20"/>
      <c r="DML62" s="311"/>
      <c r="DMM62" s="312"/>
      <c r="DMN62" s="312"/>
      <c r="DMO62" s="313"/>
      <c r="DMP62" s="312"/>
      <c r="DMQ62" s="313"/>
      <c r="DMR62" s="313"/>
      <c r="DMS62" s="313"/>
      <c r="DMT62" s="19"/>
      <c r="DMU62" s="20"/>
      <c r="DMV62" s="20"/>
      <c r="DMW62" s="20"/>
      <c r="DMX62" s="20"/>
      <c r="DMY62" s="20"/>
      <c r="DMZ62" s="20"/>
      <c r="DNA62" s="20"/>
      <c r="DNB62" s="311"/>
      <c r="DNC62" s="312"/>
      <c r="DND62" s="312"/>
      <c r="DNE62" s="313"/>
      <c r="DNF62" s="312"/>
      <c r="DNG62" s="313"/>
      <c r="DNH62" s="313"/>
      <c r="DNI62" s="313"/>
      <c r="DNJ62" s="19"/>
      <c r="DNK62" s="20"/>
      <c r="DNL62" s="20"/>
      <c r="DNM62" s="20"/>
      <c r="DNN62" s="20"/>
      <c r="DNO62" s="20"/>
      <c r="DNP62" s="20"/>
      <c r="DNQ62" s="20"/>
      <c r="DNR62" s="311"/>
      <c r="DNS62" s="312"/>
      <c r="DNT62" s="312"/>
      <c r="DNU62" s="313"/>
      <c r="DNV62" s="312"/>
      <c r="DNW62" s="313"/>
      <c r="DNX62" s="313"/>
      <c r="DNY62" s="313"/>
      <c r="DNZ62" s="19"/>
      <c r="DOA62" s="20"/>
      <c r="DOB62" s="20"/>
      <c r="DOC62" s="20"/>
      <c r="DOD62" s="20"/>
      <c r="DOE62" s="20"/>
      <c r="DOF62" s="20"/>
      <c r="DOG62" s="20"/>
      <c r="DOH62" s="311"/>
      <c r="DOI62" s="312"/>
      <c r="DOJ62" s="312"/>
      <c r="DOK62" s="313"/>
      <c r="DOL62" s="312"/>
      <c r="DOM62" s="313"/>
      <c r="DON62" s="313"/>
      <c r="DOO62" s="313"/>
      <c r="DOP62" s="19"/>
      <c r="DOQ62" s="20"/>
      <c r="DOR62" s="20"/>
      <c r="DOS62" s="20"/>
      <c r="DOT62" s="20"/>
      <c r="DOU62" s="20"/>
      <c r="DOV62" s="20"/>
      <c r="DOW62" s="20"/>
      <c r="DOX62" s="311"/>
      <c r="DOY62" s="312"/>
      <c r="DOZ62" s="312"/>
      <c r="DPA62" s="313"/>
      <c r="DPB62" s="312"/>
      <c r="DPC62" s="313"/>
      <c r="DPD62" s="313"/>
      <c r="DPE62" s="313"/>
      <c r="DPF62" s="19"/>
      <c r="DPG62" s="20"/>
      <c r="DPH62" s="20"/>
      <c r="DPI62" s="20"/>
      <c r="DPJ62" s="20"/>
      <c r="DPK62" s="20"/>
      <c r="DPL62" s="20"/>
      <c r="DPM62" s="20"/>
      <c r="DPN62" s="311"/>
      <c r="DPO62" s="312"/>
      <c r="DPP62" s="312"/>
      <c r="DPQ62" s="313"/>
      <c r="DPR62" s="312"/>
      <c r="DPS62" s="313"/>
      <c r="DPT62" s="313"/>
      <c r="DPU62" s="313"/>
      <c r="DPV62" s="19"/>
      <c r="DPW62" s="20"/>
      <c r="DPX62" s="20"/>
      <c r="DPY62" s="20"/>
      <c r="DPZ62" s="20"/>
      <c r="DQA62" s="20"/>
      <c r="DQB62" s="20"/>
      <c r="DQC62" s="20"/>
      <c r="DQD62" s="311"/>
      <c r="DQE62" s="312"/>
      <c r="DQF62" s="312"/>
      <c r="DQG62" s="313"/>
      <c r="DQH62" s="312"/>
      <c r="DQI62" s="313"/>
      <c r="DQJ62" s="313"/>
      <c r="DQK62" s="313"/>
      <c r="DQL62" s="19"/>
      <c r="DQM62" s="20"/>
      <c r="DQN62" s="20"/>
      <c r="DQO62" s="20"/>
      <c r="DQP62" s="20"/>
      <c r="DQQ62" s="20"/>
      <c r="DQR62" s="20"/>
      <c r="DQS62" s="20"/>
      <c r="DQT62" s="311"/>
      <c r="DQU62" s="312"/>
      <c r="DQV62" s="312"/>
      <c r="DQW62" s="313"/>
      <c r="DQX62" s="312"/>
      <c r="DQY62" s="313"/>
      <c r="DQZ62" s="313"/>
      <c r="DRA62" s="313"/>
      <c r="DRB62" s="19"/>
      <c r="DRC62" s="20"/>
      <c r="DRD62" s="20"/>
      <c r="DRE62" s="20"/>
      <c r="DRF62" s="20"/>
      <c r="DRG62" s="20"/>
      <c r="DRH62" s="20"/>
      <c r="DRI62" s="20"/>
      <c r="DRJ62" s="311"/>
      <c r="DRK62" s="312"/>
      <c r="DRL62" s="312"/>
      <c r="DRM62" s="313"/>
      <c r="DRN62" s="312"/>
      <c r="DRO62" s="313"/>
      <c r="DRP62" s="313"/>
      <c r="DRQ62" s="313"/>
      <c r="DRR62" s="19"/>
      <c r="DRS62" s="20"/>
      <c r="DRT62" s="20"/>
      <c r="DRU62" s="20"/>
      <c r="DRV62" s="20"/>
      <c r="DRW62" s="20"/>
      <c r="DRX62" s="20"/>
      <c r="DRY62" s="20"/>
      <c r="DRZ62" s="311"/>
      <c r="DSA62" s="312"/>
      <c r="DSB62" s="312"/>
      <c r="DSC62" s="313"/>
      <c r="DSD62" s="312"/>
      <c r="DSE62" s="313"/>
      <c r="DSF62" s="313"/>
      <c r="DSG62" s="313"/>
      <c r="DSH62" s="19"/>
      <c r="DSI62" s="20"/>
      <c r="DSJ62" s="20"/>
      <c r="DSK62" s="20"/>
      <c r="DSL62" s="20"/>
      <c r="DSM62" s="20"/>
      <c r="DSN62" s="20"/>
      <c r="DSO62" s="20"/>
      <c r="DSP62" s="311"/>
      <c r="DSQ62" s="312"/>
      <c r="DSR62" s="312"/>
      <c r="DSS62" s="313"/>
      <c r="DST62" s="312"/>
      <c r="DSU62" s="313"/>
      <c r="DSV62" s="313"/>
      <c r="DSW62" s="313"/>
      <c r="DSX62" s="19"/>
      <c r="DSY62" s="20"/>
      <c r="DSZ62" s="20"/>
      <c r="DTA62" s="20"/>
      <c r="DTB62" s="20"/>
      <c r="DTC62" s="20"/>
      <c r="DTD62" s="20"/>
      <c r="DTE62" s="20"/>
      <c r="DTF62" s="311"/>
      <c r="DTG62" s="312"/>
      <c r="DTH62" s="312"/>
      <c r="DTI62" s="313"/>
      <c r="DTJ62" s="312"/>
      <c r="DTK62" s="313"/>
      <c r="DTL62" s="313"/>
      <c r="DTM62" s="313"/>
      <c r="DTN62" s="19"/>
      <c r="DTO62" s="20"/>
      <c r="DTP62" s="20"/>
      <c r="DTQ62" s="20"/>
      <c r="DTR62" s="20"/>
      <c r="DTS62" s="20"/>
      <c r="DTT62" s="20"/>
      <c r="DTU62" s="20"/>
      <c r="DTV62" s="311"/>
      <c r="DTW62" s="312"/>
      <c r="DTX62" s="312"/>
      <c r="DTY62" s="313"/>
      <c r="DTZ62" s="312"/>
      <c r="DUA62" s="313"/>
      <c r="DUB62" s="313"/>
      <c r="DUC62" s="313"/>
      <c r="DUD62" s="19"/>
      <c r="DUE62" s="20"/>
      <c r="DUF62" s="20"/>
      <c r="DUG62" s="20"/>
      <c r="DUH62" s="20"/>
      <c r="DUI62" s="20"/>
      <c r="DUJ62" s="20"/>
      <c r="DUK62" s="20"/>
      <c r="DUL62" s="311"/>
      <c r="DUM62" s="312"/>
      <c r="DUN62" s="312"/>
      <c r="DUO62" s="313"/>
      <c r="DUP62" s="312"/>
      <c r="DUQ62" s="313"/>
      <c r="DUR62" s="313"/>
      <c r="DUS62" s="313"/>
      <c r="DUT62" s="19"/>
      <c r="DUU62" s="20"/>
      <c r="DUV62" s="20"/>
      <c r="DUW62" s="20"/>
      <c r="DUX62" s="20"/>
      <c r="DUY62" s="20"/>
      <c r="DUZ62" s="20"/>
      <c r="DVA62" s="20"/>
      <c r="DVB62" s="311"/>
      <c r="DVC62" s="312"/>
      <c r="DVD62" s="312"/>
      <c r="DVE62" s="313"/>
      <c r="DVF62" s="312"/>
      <c r="DVG62" s="313"/>
      <c r="DVH62" s="313"/>
      <c r="DVI62" s="313"/>
      <c r="DVJ62" s="19"/>
      <c r="DVK62" s="20"/>
      <c r="DVL62" s="20"/>
      <c r="DVM62" s="20"/>
      <c r="DVN62" s="20"/>
      <c r="DVO62" s="20"/>
      <c r="DVP62" s="20"/>
      <c r="DVQ62" s="20"/>
      <c r="DVR62" s="311"/>
      <c r="DVS62" s="312"/>
      <c r="DVT62" s="312"/>
      <c r="DVU62" s="313"/>
      <c r="DVV62" s="312"/>
      <c r="DVW62" s="313"/>
      <c r="DVX62" s="313"/>
      <c r="DVY62" s="313"/>
      <c r="DVZ62" s="19"/>
      <c r="DWA62" s="20"/>
      <c r="DWB62" s="20"/>
      <c r="DWC62" s="20"/>
      <c r="DWD62" s="20"/>
      <c r="DWE62" s="20"/>
      <c r="DWF62" s="20"/>
      <c r="DWG62" s="20"/>
      <c r="DWH62" s="311"/>
      <c r="DWI62" s="312"/>
      <c r="DWJ62" s="312"/>
      <c r="DWK62" s="313"/>
      <c r="DWL62" s="312"/>
      <c r="DWM62" s="313"/>
      <c r="DWN62" s="313"/>
      <c r="DWO62" s="313"/>
      <c r="DWP62" s="19"/>
      <c r="DWQ62" s="20"/>
      <c r="DWR62" s="20"/>
      <c r="DWS62" s="20"/>
      <c r="DWT62" s="20"/>
      <c r="DWU62" s="20"/>
      <c r="DWV62" s="20"/>
      <c r="DWW62" s="20"/>
      <c r="DWX62" s="311"/>
      <c r="DWY62" s="312"/>
      <c r="DWZ62" s="312"/>
      <c r="DXA62" s="313"/>
      <c r="DXB62" s="312"/>
      <c r="DXC62" s="313"/>
      <c r="DXD62" s="313"/>
      <c r="DXE62" s="313"/>
      <c r="DXF62" s="19"/>
      <c r="DXG62" s="20"/>
      <c r="DXH62" s="20"/>
      <c r="DXI62" s="20"/>
      <c r="DXJ62" s="20"/>
      <c r="DXK62" s="20"/>
      <c r="DXL62" s="20"/>
      <c r="DXM62" s="20"/>
      <c r="DXN62" s="311"/>
      <c r="DXO62" s="312"/>
      <c r="DXP62" s="312"/>
      <c r="DXQ62" s="313"/>
      <c r="DXR62" s="312"/>
      <c r="DXS62" s="313"/>
      <c r="DXT62" s="313"/>
      <c r="DXU62" s="313"/>
      <c r="DXV62" s="19"/>
      <c r="DXW62" s="20"/>
      <c r="DXX62" s="20"/>
      <c r="DXY62" s="20"/>
      <c r="DXZ62" s="20"/>
      <c r="DYA62" s="20"/>
      <c r="DYB62" s="20"/>
      <c r="DYC62" s="20"/>
      <c r="DYD62" s="311"/>
      <c r="DYE62" s="312"/>
      <c r="DYF62" s="312"/>
      <c r="DYG62" s="313"/>
      <c r="DYH62" s="312"/>
      <c r="DYI62" s="313"/>
      <c r="DYJ62" s="313"/>
      <c r="DYK62" s="313"/>
      <c r="DYL62" s="19"/>
      <c r="DYM62" s="20"/>
      <c r="DYN62" s="20"/>
      <c r="DYO62" s="20"/>
      <c r="DYP62" s="20"/>
      <c r="DYQ62" s="20"/>
      <c r="DYR62" s="20"/>
      <c r="DYS62" s="20"/>
      <c r="DYT62" s="311"/>
      <c r="DYU62" s="312"/>
      <c r="DYV62" s="312"/>
      <c r="DYW62" s="313"/>
      <c r="DYX62" s="312"/>
      <c r="DYY62" s="313"/>
      <c r="DYZ62" s="313"/>
      <c r="DZA62" s="313"/>
      <c r="DZB62" s="19"/>
      <c r="DZC62" s="20"/>
      <c r="DZD62" s="20"/>
      <c r="DZE62" s="20"/>
      <c r="DZF62" s="20"/>
      <c r="DZG62" s="20"/>
      <c r="DZH62" s="20"/>
      <c r="DZI62" s="20"/>
      <c r="DZJ62" s="311"/>
      <c r="DZK62" s="312"/>
      <c r="DZL62" s="312"/>
      <c r="DZM62" s="313"/>
      <c r="DZN62" s="312"/>
      <c r="DZO62" s="313"/>
      <c r="DZP62" s="313"/>
      <c r="DZQ62" s="313"/>
      <c r="DZR62" s="19"/>
      <c r="DZS62" s="20"/>
      <c r="DZT62" s="20"/>
      <c r="DZU62" s="20"/>
      <c r="DZV62" s="20"/>
      <c r="DZW62" s="20"/>
      <c r="DZX62" s="20"/>
      <c r="DZY62" s="20"/>
      <c r="DZZ62" s="311"/>
      <c r="EAA62" s="312"/>
      <c r="EAB62" s="312"/>
      <c r="EAC62" s="313"/>
      <c r="EAD62" s="312"/>
      <c r="EAE62" s="313"/>
      <c r="EAF62" s="313"/>
      <c r="EAG62" s="313"/>
      <c r="EAH62" s="19"/>
      <c r="EAI62" s="20"/>
      <c r="EAJ62" s="20"/>
      <c r="EAK62" s="20"/>
      <c r="EAL62" s="20"/>
      <c r="EAM62" s="20"/>
      <c r="EAN62" s="20"/>
      <c r="EAO62" s="20"/>
      <c r="EAP62" s="311"/>
      <c r="EAQ62" s="312"/>
      <c r="EAR62" s="312"/>
      <c r="EAS62" s="313"/>
      <c r="EAT62" s="312"/>
      <c r="EAU62" s="313"/>
      <c r="EAV62" s="313"/>
      <c r="EAW62" s="313"/>
      <c r="EAX62" s="19"/>
      <c r="EAY62" s="20"/>
      <c r="EAZ62" s="20"/>
      <c r="EBA62" s="20"/>
      <c r="EBB62" s="20"/>
      <c r="EBC62" s="20"/>
      <c r="EBD62" s="20"/>
      <c r="EBE62" s="20"/>
      <c r="EBF62" s="311"/>
      <c r="EBG62" s="312"/>
      <c r="EBH62" s="312"/>
      <c r="EBI62" s="313"/>
      <c r="EBJ62" s="312"/>
      <c r="EBK62" s="313"/>
      <c r="EBL62" s="313"/>
      <c r="EBM62" s="313"/>
      <c r="EBN62" s="19"/>
      <c r="EBO62" s="20"/>
      <c r="EBP62" s="20"/>
      <c r="EBQ62" s="20"/>
      <c r="EBR62" s="20"/>
      <c r="EBS62" s="20"/>
      <c r="EBT62" s="20"/>
      <c r="EBU62" s="20"/>
      <c r="EBV62" s="311"/>
      <c r="EBW62" s="312"/>
      <c r="EBX62" s="312"/>
      <c r="EBY62" s="313"/>
      <c r="EBZ62" s="312"/>
      <c r="ECA62" s="313"/>
      <c r="ECB62" s="313"/>
      <c r="ECC62" s="313"/>
      <c r="ECD62" s="19"/>
      <c r="ECE62" s="20"/>
      <c r="ECF62" s="20"/>
      <c r="ECG62" s="20"/>
      <c r="ECH62" s="20"/>
      <c r="ECI62" s="20"/>
      <c r="ECJ62" s="20"/>
      <c r="ECK62" s="20"/>
      <c r="ECL62" s="311"/>
      <c r="ECM62" s="312"/>
      <c r="ECN62" s="312"/>
      <c r="ECO62" s="313"/>
      <c r="ECP62" s="312"/>
      <c r="ECQ62" s="313"/>
      <c r="ECR62" s="313"/>
      <c r="ECS62" s="313"/>
      <c r="ECT62" s="19"/>
      <c r="ECU62" s="20"/>
      <c r="ECV62" s="20"/>
      <c r="ECW62" s="20"/>
      <c r="ECX62" s="20"/>
      <c r="ECY62" s="20"/>
      <c r="ECZ62" s="20"/>
      <c r="EDA62" s="20"/>
      <c r="EDB62" s="311"/>
      <c r="EDC62" s="312"/>
      <c r="EDD62" s="312"/>
      <c r="EDE62" s="313"/>
      <c r="EDF62" s="312"/>
      <c r="EDG62" s="313"/>
      <c r="EDH62" s="313"/>
      <c r="EDI62" s="313"/>
      <c r="EDJ62" s="19"/>
      <c r="EDK62" s="20"/>
      <c r="EDL62" s="20"/>
      <c r="EDM62" s="20"/>
      <c r="EDN62" s="20"/>
      <c r="EDO62" s="20"/>
      <c r="EDP62" s="20"/>
      <c r="EDQ62" s="20"/>
      <c r="EDR62" s="311"/>
      <c r="EDS62" s="312"/>
      <c r="EDT62" s="312"/>
      <c r="EDU62" s="313"/>
      <c r="EDV62" s="312"/>
      <c r="EDW62" s="313"/>
      <c r="EDX62" s="313"/>
      <c r="EDY62" s="313"/>
      <c r="EDZ62" s="19"/>
      <c r="EEA62" s="20"/>
      <c r="EEB62" s="20"/>
      <c r="EEC62" s="20"/>
      <c r="EED62" s="20"/>
      <c r="EEE62" s="20"/>
      <c r="EEF62" s="20"/>
      <c r="EEG62" s="20"/>
      <c r="EEH62" s="311"/>
      <c r="EEI62" s="312"/>
      <c r="EEJ62" s="312"/>
      <c r="EEK62" s="313"/>
      <c r="EEL62" s="312"/>
      <c r="EEM62" s="313"/>
      <c r="EEN62" s="313"/>
      <c r="EEO62" s="313"/>
      <c r="EEP62" s="19"/>
      <c r="EEQ62" s="20"/>
      <c r="EER62" s="20"/>
      <c r="EES62" s="20"/>
      <c r="EET62" s="20"/>
      <c r="EEU62" s="20"/>
      <c r="EEV62" s="20"/>
      <c r="EEW62" s="20"/>
      <c r="EEX62" s="311"/>
      <c r="EEY62" s="312"/>
      <c r="EEZ62" s="312"/>
      <c r="EFA62" s="313"/>
      <c r="EFB62" s="312"/>
      <c r="EFC62" s="313"/>
      <c r="EFD62" s="313"/>
      <c r="EFE62" s="313"/>
      <c r="EFF62" s="19"/>
      <c r="EFG62" s="20"/>
      <c r="EFH62" s="20"/>
      <c r="EFI62" s="20"/>
      <c r="EFJ62" s="20"/>
      <c r="EFK62" s="20"/>
      <c r="EFL62" s="20"/>
      <c r="EFM62" s="20"/>
      <c r="EFN62" s="311"/>
      <c r="EFO62" s="312"/>
      <c r="EFP62" s="312"/>
      <c r="EFQ62" s="313"/>
      <c r="EFR62" s="312"/>
      <c r="EFS62" s="313"/>
      <c r="EFT62" s="313"/>
      <c r="EFU62" s="313"/>
      <c r="EFV62" s="19"/>
      <c r="EFW62" s="20"/>
      <c r="EFX62" s="20"/>
      <c r="EFY62" s="20"/>
      <c r="EFZ62" s="20"/>
      <c r="EGA62" s="20"/>
      <c r="EGB62" s="20"/>
      <c r="EGC62" s="20"/>
      <c r="EGD62" s="311"/>
      <c r="EGE62" s="312"/>
      <c r="EGF62" s="312"/>
      <c r="EGG62" s="313"/>
      <c r="EGH62" s="312"/>
      <c r="EGI62" s="313"/>
      <c r="EGJ62" s="313"/>
      <c r="EGK62" s="313"/>
      <c r="EGL62" s="19"/>
      <c r="EGM62" s="20"/>
      <c r="EGN62" s="20"/>
      <c r="EGO62" s="20"/>
      <c r="EGP62" s="20"/>
      <c r="EGQ62" s="20"/>
      <c r="EGR62" s="20"/>
      <c r="EGS62" s="20"/>
      <c r="EGT62" s="311"/>
      <c r="EGU62" s="312"/>
      <c r="EGV62" s="312"/>
      <c r="EGW62" s="313"/>
      <c r="EGX62" s="312"/>
      <c r="EGY62" s="313"/>
      <c r="EGZ62" s="313"/>
      <c r="EHA62" s="313"/>
      <c r="EHB62" s="19"/>
      <c r="EHC62" s="20"/>
      <c r="EHD62" s="20"/>
      <c r="EHE62" s="20"/>
      <c r="EHF62" s="20"/>
      <c r="EHG62" s="20"/>
      <c r="EHH62" s="20"/>
      <c r="EHI62" s="20"/>
      <c r="EHJ62" s="311"/>
      <c r="EHK62" s="312"/>
      <c r="EHL62" s="312"/>
      <c r="EHM62" s="313"/>
      <c r="EHN62" s="312"/>
      <c r="EHO62" s="313"/>
      <c r="EHP62" s="313"/>
      <c r="EHQ62" s="313"/>
      <c r="EHR62" s="19"/>
      <c r="EHS62" s="20"/>
      <c r="EHT62" s="20"/>
      <c r="EHU62" s="20"/>
      <c r="EHV62" s="20"/>
      <c r="EHW62" s="20"/>
      <c r="EHX62" s="20"/>
      <c r="EHY62" s="20"/>
      <c r="EHZ62" s="311"/>
      <c r="EIA62" s="312"/>
      <c r="EIB62" s="312"/>
      <c r="EIC62" s="313"/>
      <c r="EID62" s="312"/>
      <c r="EIE62" s="313"/>
      <c r="EIF62" s="313"/>
      <c r="EIG62" s="313"/>
      <c r="EIH62" s="19"/>
      <c r="EII62" s="20"/>
      <c r="EIJ62" s="20"/>
      <c r="EIK62" s="20"/>
      <c r="EIL62" s="20"/>
      <c r="EIM62" s="20"/>
      <c r="EIN62" s="20"/>
      <c r="EIO62" s="20"/>
      <c r="EIP62" s="311"/>
      <c r="EIQ62" s="312"/>
      <c r="EIR62" s="312"/>
      <c r="EIS62" s="313"/>
      <c r="EIT62" s="312"/>
      <c r="EIU62" s="313"/>
      <c r="EIV62" s="313"/>
      <c r="EIW62" s="313"/>
      <c r="EIX62" s="19"/>
      <c r="EIY62" s="20"/>
      <c r="EIZ62" s="20"/>
      <c r="EJA62" s="20"/>
      <c r="EJB62" s="20"/>
      <c r="EJC62" s="20"/>
      <c r="EJD62" s="20"/>
      <c r="EJE62" s="20"/>
      <c r="EJF62" s="311"/>
      <c r="EJG62" s="312"/>
      <c r="EJH62" s="312"/>
      <c r="EJI62" s="313"/>
      <c r="EJJ62" s="312"/>
      <c r="EJK62" s="313"/>
      <c r="EJL62" s="313"/>
      <c r="EJM62" s="313"/>
      <c r="EJN62" s="19"/>
      <c r="EJO62" s="20"/>
      <c r="EJP62" s="20"/>
      <c r="EJQ62" s="20"/>
      <c r="EJR62" s="20"/>
      <c r="EJS62" s="20"/>
      <c r="EJT62" s="20"/>
      <c r="EJU62" s="20"/>
      <c r="EJV62" s="311"/>
      <c r="EJW62" s="312"/>
      <c r="EJX62" s="312"/>
      <c r="EJY62" s="313"/>
      <c r="EJZ62" s="312"/>
      <c r="EKA62" s="313"/>
      <c r="EKB62" s="313"/>
      <c r="EKC62" s="313"/>
      <c r="EKD62" s="19"/>
      <c r="EKE62" s="20"/>
      <c r="EKF62" s="20"/>
      <c r="EKG62" s="20"/>
      <c r="EKH62" s="20"/>
      <c r="EKI62" s="20"/>
      <c r="EKJ62" s="20"/>
      <c r="EKK62" s="20"/>
      <c r="EKL62" s="311"/>
      <c r="EKM62" s="312"/>
      <c r="EKN62" s="312"/>
      <c r="EKO62" s="313"/>
      <c r="EKP62" s="312"/>
      <c r="EKQ62" s="313"/>
      <c r="EKR62" s="313"/>
      <c r="EKS62" s="313"/>
      <c r="EKT62" s="19"/>
      <c r="EKU62" s="20"/>
      <c r="EKV62" s="20"/>
      <c r="EKW62" s="20"/>
      <c r="EKX62" s="20"/>
      <c r="EKY62" s="20"/>
      <c r="EKZ62" s="20"/>
      <c r="ELA62" s="20"/>
      <c r="ELB62" s="311"/>
      <c r="ELC62" s="312"/>
      <c r="ELD62" s="312"/>
      <c r="ELE62" s="313"/>
      <c r="ELF62" s="312"/>
      <c r="ELG62" s="313"/>
      <c r="ELH62" s="313"/>
      <c r="ELI62" s="313"/>
      <c r="ELJ62" s="19"/>
      <c r="ELK62" s="20"/>
      <c r="ELL62" s="20"/>
      <c r="ELM62" s="20"/>
      <c r="ELN62" s="20"/>
      <c r="ELO62" s="20"/>
      <c r="ELP62" s="20"/>
      <c r="ELQ62" s="20"/>
      <c r="ELR62" s="311"/>
      <c r="ELS62" s="312"/>
      <c r="ELT62" s="312"/>
      <c r="ELU62" s="313"/>
      <c r="ELV62" s="312"/>
      <c r="ELW62" s="313"/>
      <c r="ELX62" s="313"/>
      <c r="ELY62" s="313"/>
      <c r="ELZ62" s="19"/>
      <c r="EMA62" s="20"/>
      <c r="EMB62" s="20"/>
      <c r="EMC62" s="20"/>
      <c r="EMD62" s="20"/>
      <c r="EME62" s="20"/>
      <c r="EMF62" s="20"/>
      <c r="EMG62" s="20"/>
      <c r="EMH62" s="311"/>
      <c r="EMI62" s="312"/>
      <c r="EMJ62" s="312"/>
      <c r="EMK62" s="313"/>
      <c r="EML62" s="312"/>
      <c r="EMM62" s="313"/>
      <c r="EMN62" s="313"/>
      <c r="EMO62" s="313"/>
      <c r="EMP62" s="19"/>
      <c r="EMQ62" s="20"/>
      <c r="EMR62" s="20"/>
      <c r="EMS62" s="20"/>
      <c r="EMT62" s="20"/>
      <c r="EMU62" s="20"/>
      <c r="EMV62" s="20"/>
      <c r="EMW62" s="20"/>
      <c r="EMX62" s="311"/>
      <c r="EMY62" s="312"/>
      <c r="EMZ62" s="312"/>
      <c r="ENA62" s="313"/>
      <c r="ENB62" s="312"/>
      <c r="ENC62" s="313"/>
      <c r="END62" s="313"/>
      <c r="ENE62" s="313"/>
      <c r="ENF62" s="19"/>
      <c r="ENG62" s="20"/>
      <c r="ENH62" s="20"/>
      <c r="ENI62" s="20"/>
      <c r="ENJ62" s="20"/>
      <c r="ENK62" s="20"/>
      <c r="ENL62" s="20"/>
      <c r="ENM62" s="20"/>
      <c r="ENN62" s="311"/>
      <c r="ENO62" s="312"/>
      <c r="ENP62" s="312"/>
      <c r="ENQ62" s="313"/>
      <c r="ENR62" s="312"/>
      <c r="ENS62" s="313"/>
      <c r="ENT62" s="313"/>
      <c r="ENU62" s="313"/>
      <c r="ENV62" s="19"/>
      <c r="ENW62" s="20"/>
      <c r="ENX62" s="20"/>
      <c r="ENY62" s="20"/>
      <c r="ENZ62" s="20"/>
      <c r="EOA62" s="20"/>
      <c r="EOB62" s="20"/>
      <c r="EOC62" s="20"/>
      <c r="EOD62" s="311"/>
      <c r="EOE62" s="312"/>
      <c r="EOF62" s="312"/>
      <c r="EOG62" s="313"/>
      <c r="EOH62" s="312"/>
      <c r="EOI62" s="313"/>
      <c r="EOJ62" s="313"/>
      <c r="EOK62" s="313"/>
      <c r="EOL62" s="19"/>
      <c r="EOM62" s="20"/>
      <c r="EON62" s="20"/>
      <c r="EOO62" s="20"/>
      <c r="EOP62" s="20"/>
      <c r="EOQ62" s="20"/>
      <c r="EOR62" s="20"/>
      <c r="EOS62" s="20"/>
      <c r="EOT62" s="311"/>
      <c r="EOU62" s="312"/>
      <c r="EOV62" s="312"/>
      <c r="EOW62" s="313"/>
      <c r="EOX62" s="312"/>
      <c r="EOY62" s="313"/>
      <c r="EOZ62" s="313"/>
      <c r="EPA62" s="313"/>
      <c r="EPB62" s="19"/>
      <c r="EPC62" s="20"/>
      <c r="EPD62" s="20"/>
      <c r="EPE62" s="20"/>
      <c r="EPF62" s="20"/>
      <c r="EPG62" s="20"/>
      <c r="EPH62" s="20"/>
      <c r="EPI62" s="20"/>
      <c r="EPJ62" s="311"/>
      <c r="EPK62" s="312"/>
      <c r="EPL62" s="312"/>
      <c r="EPM62" s="313"/>
      <c r="EPN62" s="312"/>
      <c r="EPO62" s="313"/>
      <c r="EPP62" s="313"/>
      <c r="EPQ62" s="313"/>
      <c r="EPR62" s="19"/>
      <c r="EPS62" s="20"/>
      <c r="EPT62" s="20"/>
      <c r="EPU62" s="20"/>
      <c r="EPV62" s="20"/>
      <c r="EPW62" s="20"/>
      <c r="EPX62" s="20"/>
      <c r="EPY62" s="20"/>
      <c r="EPZ62" s="311"/>
      <c r="EQA62" s="312"/>
      <c r="EQB62" s="312"/>
      <c r="EQC62" s="313"/>
      <c r="EQD62" s="312"/>
      <c r="EQE62" s="313"/>
      <c r="EQF62" s="313"/>
      <c r="EQG62" s="313"/>
      <c r="EQH62" s="19"/>
      <c r="EQI62" s="20"/>
      <c r="EQJ62" s="20"/>
      <c r="EQK62" s="20"/>
      <c r="EQL62" s="20"/>
      <c r="EQM62" s="20"/>
      <c r="EQN62" s="20"/>
      <c r="EQO62" s="20"/>
      <c r="EQP62" s="311"/>
      <c r="EQQ62" s="312"/>
      <c r="EQR62" s="312"/>
      <c r="EQS62" s="313"/>
      <c r="EQT62" s="312"/>
      <c r="EQU62" s="313"/>
      <c r="EQV62" s="313"/>
      <c r="EQW62" s="313"/>
      <c r="EQX62" s="19"/>
      <c r="EQY62" s="20"/>
      <c r="EQZ62" s="20"/>
      <c r="ERA62" s="20"/>
      <c r="ERB62" s="20"/>
      <c r="ERC62" s="20"/>
      <c r="ERD62" s="20"/>
      <c r="ERE62" s="20"/>
      <c r="ERF62" s="311"/>
      <c r="ERG62" s="312"/>
      <c r="ERH62" s="312"/>
      <c r="ERI62" s="313"/>
      <c r="ERJ62" s="312"/>
      <c r="ERK62" s="313"/>
      <c r="ERL62" s="313"/>
      <c r="ERM62" s="313"/>
      <c r="ERN62" s="19"/>
      <c r="ERO62" s="20"/>
      <c r="ERP62" s="20"/>
      <c r="ERQ62" s="20"/>
      <c r="ERR62" s="20"/>
      <c r="ERS62" s="20"/>
      <c r="ERT62" s="20"/>
      <c r="ERU62" s="20"/>
      <c r="ERV62" s="311"/>
      <c r="ERW62" s="312"/>
      <c r="ERX62" s="312"/>
      <c r="ERY62" s="313"/>
      <c r="ERZ62" s="312"/>
      <c r="ESA62" s="313"/>
      <c r="ESB62" s="313"/>
      <c r="ESC62" s="313"/>
      <c r="ESD62" s="19"/>
      <c r="ESE62" s="20"/>
      <c r="ESF62" s="20"/>
      <c r="ESG62" s="20"/>
      <c r="ESH62" s="20"/>
      <c r="ESI62" s="20"/>
      <c r="ESJ62" s="20"/>
      <c r="ESK62" s="20"/>
      <c r="ESL62" s="311"/>
      <c r="ESM62" s="312"/>
      <c r="ESN62" s="312"/>
      <c r="ESO62" s="313"/>
      <c r="ESP62" s="312"/>
      <c r="ESQ62" s="313"/>
      <c r="ESR62" s="313"/>
      <c r="ESS62" s="313"/>
      <c r="EST62" s="19"/>
      <c r="ESU62" s="20"/>
      <c r="ESV62" s="20"/>
      <c r="ESW62" s="20"/>
      <c r="ESX62" s="20"/>
      <c r="ESY62" s="20"/>
      <c r="ESZ62" s="20"/>
      <c r="ETA62" s="20"/>
      <c r="ETB62" s="311"/>
      <c r="ETC62" s="312"/>
      <c r="ETD62" s="312"/>
      <c r="ETE62" s="313"/>
      <c r="ETF62" s="312"/>
      <c r="ETG62" s="313"/>
      <c r="ETH62" s="313"/>
      <c r="ETI62" s="313"/>
      <c r="ETJ62" s="19"/>
      <c r="ETK62" s="20"/>
      <c r="ETL62" s="20"/>
      <c r="ETM62" s="20"/>
      <c r="ETN62" s="20"/>
      <c r="ETO62" s="20"/>
      <c r="ETP62" s="20"/>
      <c r="ETQ62" s="20"/>
      <c r="ETR62" s="311"/>
      <c r="ETS62" s="312"/>
      <c r="ETT62" s="312"/>
      <c r="ETU62" s="313"/>
      <c r="ETV62" s="312"/>
      <c r="ETW62" s="313"/>
      <c r="ETX62" s="313"/>
      <c r="ETY62" s="313"/>
      <c r="ETZ62" s="19"/>
      <c r="EUA62" s="20"/>
      <c r="EUB62" s="20"/>
      <c r="EUC62" s="20"/>
      <c r="EUD62" s="20"/>
      <c r="EUE62" s="20"/>
      <c r="EUF62" s="20"/>
      <c r="EUG62" s="20"/>
      <c r="EUH62" s="311"/>
      <c r="EUI62" s="312"/>
      <c r="EUJ62" s="312"/>
      <c r="EUK62" s="313"/>
      <c r="EUL62" s="312"/>
      <c r="EUM62" s="313"/>
      <c r="EUN62" s="313"/>
      <c r="EUO62" s="313"/>
      <c r="EUP62" s="19"/>
      <c r="EUQ62" s="20"/>
      <c r="EUR62" s="20"/>
      <c r="EUS62" s="20"/>
      <c r="EUT62" s="20"/>
      <c r="EUU62" s="20"/>
      <c r="EUV62" s="20"/>
      <c r="EUW62" s="20"/>
      <c r="EUX62" s="311"/>
      <c r="EUY62" s="312"/>
      <c r="EUZ62" s="312"/>
      <c r="EVA62" s="313"/>
      <c r="EVB62" s="312"/>
      <c r="EVC62" s="313"/>
      <c r="EVD62" s="313"/>
      <c r="EVE62" s="313"/>
      <c r="EVF62" s="19"/>
      <c r="EVG62" s="20"/>
      <c r="EVH62" s="20"/>
      <c r="EVI62" s="20"/>
      <c r="EVJ62" s="20"/>
      <c r="EVK62" s="20"/>
      <c r="EVL62" s="20"/>
      <c r="EVM62" s="20"/>
      <c r="EVN62" s="311"/>
      <c r="EVO62" s="312"/>
      <c r="EVP62" s="312"/>
      <c r="EVQ62" s="313"/>
      <c r="EVR62" s="312"/>
      <c r="EVS62" s="313"/>
      <c r="EVT62" s="313"/>
      <c r="EVU62" s="313"/>
      <c r="EVV62" s="19"/>
      <c r="EVW62" s="20"/>
      <c r="EVX62" s="20"/>
      <c r="EVY62" s="20"/>
      <c r="EVZ62" s="20"/>
      <c r="EWA62" s="20"/>
      <c r="EWB62" s="20"/>
      <c r="EWC62" s="20"/>
      <c r="EWD62" s="311"/>
      <c r="EWE62" s="312"/>
      <c r="EWF62" s="312"/>
      <c r="EWG62" s="313"/>
      <c r="EWH62" s="312"/>
      <c r="EWI62" s="313"/>
      <c r="EWJ62" s="313"/>
      <c r="EWK62" s="313"/>
      <c r="EWL62" s="19"/>
      <c r="EWM62" s="20"/>
      <c r="EWN62" s="20"/>
      <c r="EWO62" s="20"/>
      <c r="EWP62" s="20"/>
      <c r="EWQ62" s="20"/>
      <c r="EWR62" s="20"/>
      <c r="EWS62" s="20"/>
      <c r="EWT62" s="311"/>
      <c r="EWU62" s="312"/>
      <c r="EWV62" s="312"/>
      <c r="EWW62" s="313"/>
      <c r="EWX62" s="312"/>
      <c r="EWY62" s="313"/>
      <c r="EWZ62" s="313"/>
      <c r="EXA62" s="313"/>
      <c r="EXB62" s="19"/>
      <c r="EXC62" s="20"/>
      <c r="EXD62" s="20"/>
      <c r="EXE62" s="20"/>
      <c r="EXF62" s="20"/>
      <c r="EXG62" s="20"/>
      <c r="EXH62" s="20"/>
      <c r="EXI62" s="20"/>
      <c r="EXJ62" s="311"/>
      <c r="EXK62" s="312"/>
      <c r="EXL62" s="312"/>
      <c r="EXM62" s="313"/>
      <c r="EXN62" s="312"/>
      <c r="EXO62" s="313"/>
      <c r="EXP62" s="313"/>
      <c r="EXQ62" s="313"/>
      <c r="EXR62" s="19"/>
      <c r="EXS62" s="20"/>
      <c r="EXT62" s="20"/>
      <c r="EXU62" s="20"/>
      <c r="EXV62" s="20"/>
      <c r="EXW62" s="20"/>
      <c r="EXX62" s="20"/>
      <c r="EXY62" s="20"/>
      <c r="EXZ62" s="311"/>
      <c r="EYA62" s="312"/>
      <c r="EYB62" s="312"/>
      <c r="EYC62" s="313"/>
      <c r="EYD62" s="312"/>
      <c r="EYE62" s="313"/>
      <c r="EYF62" s="313"/>
      <c r="EYG62" s="313"/>
      <c r="EYH62" s="19"/>
      <c r="EYI62" s="20"/>
      <c r="EYJ62" s="20"/>
      <c r="EYK62" s="20"/>
      <c r="EYL62" s="20"/>
      <c r="EYM62" s="20"/>
      <c r="EYN62" s="20"/>
      <c r="EYO62" s="20"/>
      <c r="EYP62" s="311"/>
      <c r="EYQ62" s="312"/>
      <c r="EYR62" s="312"/>
      <c r="EYS62" s="313"/>
      <c r="EYT62" s="312"/>
      <c r="EYU62" s="313"/>
      <c r="EYV62" s="313"/>
      <c r="EYW62" s="313"/>
      <c r="EYX62" s="19"/>
      <c r="EYY62" s="20"/>
      <c r="EYZ62" s="20"/>
      <c r="EZA62" s="20"/>
      <c r="EZB62" s="20"/>
      <c r="EZC62" s="20"/>
      <c r="EZD62" s="20"/>
      <c r="EZE62" s="20"/>
      <c r="EZF62" s="311"/>
      <c r="EZG62" s="312"/>
      <c r="EZH62" s="312"/>
      <c r="EZI62" s="313"/>
      <c r="EZJ62" s="312"/>
      <c r="EZK62" s="313"/>
      <c r="EZL62" s="313"/>
      <c r="EZM62" s="313"/>
      <c r="EZN62" s="19"/>
      <c r="EZO62" s="20"/>
      <c r="EZP62" s="20"/>
      <c r="EZQ62" s="20"/>
      <c r="EZR62" s="20"/>
      <c r="EZS62" s="20"/>
      <c r="EZT62" s="20"/>
      <c r="EZU62" s="20"/>
      <c r="EZV62" s="311"/>
      <c r="EZW62" s="312"/>
      <c r="EZX62" s="312"/>
      <c r="EZY62" s="313"/>
      <c r="EZZ62" s="312"/>
      <c r="FAA62" s="313"/>
      <c r="FAB62" s="313"/>
      <c r="FAC62" s="313"/>
      <c r="FAD62" s="19"/>
      <c r="FAE62" s="20"/>
      <c r="FAF62" s="20"/>
      <c r="FAG62" s="20"/>
      <c r="FAH62" s="20"/>
      <c r="FAI62" s="20"/>
      <c r="FAJ62" s="20"/>
      <c r="FAK62" s="20"/>
      <c r="FAL62" s="311"/>
      <c r="FAM62" s="312"/>
      <c r="FAN62" s="312"/>
      <c r="FAO62" s="313"/>
      <c r="FAP62" s="312"/>
      <c r="FAQ62" s="313"/>
      <c r="FAR62" s="313"/>
      <c r="FAS62" s="313"/>
      <c r="FAT62" s="19"/>
      <c r="FAU62" s="20"/>
      <c r="FAV62" s="20"/>
      <c r="FAW62" s="20"/>
      <c r="FAX62" s="20"/>
      <c r="FAY62" s="20"/>
      <c r="FAZ62" s="20"/>
      <c r="FBA62" s="20"/>
      <c r="FBB62" s="311"/>
      <c r="FBC62" s="312"/>
      <c r="FBD62" s="312"/>
      <c r="FBE62" s="313"/>
      <c r="FBF62" s="312"/>
      <c r="FBG62" s="313"/>
      <c r="FBH62" s="313"/>
      <c r="FBI62" s="313"/>
      <c r="FBJ62" s="19"/>
      <c r="FBK62" s="20"/>
      <c r="FBL62" s="20"/>
      <c r="FBM62" s="20"/>
      <c r="FBN62" s="20"/>
      <c r="FBO62" s="20"/>
      <c r="FBP62" s="20"/>
      <c r="FBQ62" s="20"/>
      <c r="FBR62" s="311"/>
      <c r="FBS62" s="312"/>
      <c r="FBT62" s="312"/>
      <c r="FBU62" s="313"/>
      <c r="FBV62" s="312"/>
      <c r="FBW62" s="313"/>
      <c r="FBX62" s="313"/>
      <c r="FBY62" s="313"/>
      <c r="FBZ62" s="19"/>
      <c r="FCA62" s="20"/>
      <c r="FCB62" s="20"/>
      <c r="FCC62" s="20"/>
      <c r="FCD62" s="20"/>
      <c r="FCE62" s="20"/>
      <c r="FCF62" s="20"/>
      <c r="FCG62" s="20"/>
      <c r="FCH62" s="311"/>
      <c r="FCI62" s="312"/>
      <c r="FCJ62" s="312"/>
      <c r="FCK62" s="313"/>
      <c r="FCL62" s="312"/>
      <c r="FCM62" s="313"/>
      <c r="FCN62" s="313"/>
      <c r="FCO62" s="313"/>
      <c r="FCP62" s="19"/>
      <c r="FCQ62" s="20"/>
      <c r="FCR62" s="20"/>
      <c r="FCS62" s="20"/>
      <c r="FCT62" s="20"/>
      <c r="FCU62" s="20"/>
      <c r="FCV62" s="20"/>
      <c r="FCW62" s="20"/>
      <c r="FCX62" s="311"/>
      <c r="FCY62" s="312"/>
      <c r="FCZ62" s="312"/>
      <c r="FDA62" s="313"/>
      <c r="FDB62" s="312"/>
      <c r="FDC62" s="313"/>
      <c r="FDD62" s="313"/>
      <c r="FDE62" s="313"/>
      <c r="FDF62" s="19"/>
      <c r="FDG62" s="20"/>
      <c r="FDH62" s="20"/>
      <c r="FDI62" s="20"/>
      <c r="FDJ62" s="20"/>
      <c r="FDK62" s="20"/>
      <c r="FDL62" s="20"/>
      <c r="FDM62" s="20"/>
      <c r="FDN62" s="311"/>
      <c r="FDO62" s="312"/>
      <c r="FDP62" s="312"/>
      <c r="FDQ62" s="313"/>
      <c r="FDR62" s="312"/>
      <c r="FDS62" s="313"/>
      <c r="FDT62" s="313"/>
      <c r="FDU62" s="313"/>
      <c r="FDV62" s="19"/>
      <c r="FDW62" s="20"/>
      <c r="FDX62" s="20"/>
      <c r="FDY62" s="20"/>
      <c r="FDZ62" s="20"/>
      <c r="FEA62" s="20"/>
      <c r="FEB62" s="20"/>
      <c r="FEC62" s="20"/>
      <c r="FED62" s="311"/>
      <c r="FEE62" s="312"/>
      <c r="FEF62" s="312"/>
      <c r="FEG62" s="313"/>
      <c r="FEH62" s="312"/>
      <c r="FEI62" s="313"/>
      <c r="FEJ62" s="313"/>
      <c r="FEK62" s="313"/>
      <c r="FEL62" s="19"/>
      <c r="FEM62" s="20"/>
      <c r="FEN62" s="20"/>
      <c r="FEO62" s="20"/>
      <c r="FEP62" s="20"/>
      <c r="FEQ62" s="20"/>
      <c r="FER62" s="20"/>
      <c r="FES62" s="20"/>
      <c r="FET62" s="311"/>
      <c r="FEU62" s="312"/>
      <c r="FEV62" s="312"/>
      <c r="FEW62" s="313"/>
      <c r="FEX62" s="312"/>
      <c r="FEY62" s="313"/>
      <c r="FEZ62" s="313"/>
      <c r="FFA62" s="313"/>
      <c r="FFB62" s="19"/>
      <c r="FFC62" s="20"/>
      <c r="FFD62" s="20"/>
      <c r="FFE62" s="20"/>
      <c r="FFF62" s="20"/>
      <c r="FFG62" s="20"/>
      <c r="FFH62" s="20"/>
      <c r="FFI62" s="20"/>
      <c r="FFJ62" s="311"/>
      <c r="FFK62" s="312"/>
      <c r="FFL62" s="312"/>
      <c r="FFM62" s="313"/>
      <c r="FFN62" s="312"/>
      <c r="FFO62" s="313"/>
      <c r="FFP62" s="313"/>
      <c r="FFQ62" s="313"/>
      <c r="FFR62" s="19"/>
      <c r="FFS62" s="20"/>
      <c r="FFT62" s="20"/>
      <c r="FFU62" s="20"/>
      <c r="FFV62" s="20"/>
      <c r="FFW62" s="20"/>
      <c r="FFX62" s="20"/>
      <c r="FFY62" s="20"/>
      <c r="FFZ62" s="311"/>
      <c r="FGA62" s="312"/>
      <c r="FGB62" s="312"/>
      <c r="FGC62" s="313"/>
      <c r="FGD62" s="312"/>
      <c r="FGE62" s="313"/>
      <c r="FGF62" s="313"/>
      <c r="FGG62" s="313"/>
      <c r="FGH62" s="19"/>
      <c r="FGI62" s="20"/>
      <c r="FGJ62" s="20"/>
      <c r="FGK62" s="20"/>
      <c r="FGL62" s="20"/>
      <c r="FGM62" s="20"/>
      <c r="FGN62" s="20"/>
      <c r="FGO62" s="20"/>
      <c r="FGP62" s="311"/>
      <c r="FGQ62" s="312"/>
      <c r="FGR62" s="312"/>
      <c r="FGS62" s="313"/>
      <c r="FGT62" s="312"/>
      <c r="FGU62" s="313"/>
      <c r="FGV62" s="313"/>
      <c r="FGW62" s="313"/>
      <c r="FGX62" s="19"/>
      <c r="FGY62" s="20"/>
      <c r="FGZ62" s="20"/>
      <c r="FHA62" s="20"/>
      <c r="FHB62" s="20"/>
      <c r="FHC62" s="20"/>
      <c r="FHD62" s="20"/>
      <c r="FHE62" s="20"/>
      <c r="FHF62" s="311"/>
      <c r="FHG62" s="312"/>
      <c r="FHH62" s="312"/>
      <c r="FHI62" s="313"/>
      <c r="FHJ62" s="312"/>
      <c r="FHK62" s="313"/>
      <c r="FHL62" s="313"/>
      <c r="FHM62" s="313"/>
      <c r="FHN62" s="19"/>
      <c r="FHO62" s="20"/>
      <c r="FHP62" s="20"/>
      <c r="FHQ62" s="20"/>
      <c r="FHR62" s="20"/>
      <c r="FHS62" s="20"/>
      <c r="FHT62" s="20"/>
      <c r="FHU62" s="20"/>
      <c r="FHV62" s="311"/>
      <c r="FHW62" s="312"/>
      <c r="FHX62" s="312"/>
      <c r="FHY62" s="313"/>
      <c r="FHZ62" s="312"/>
      <c r="FIA62" s="313"/>
      <c r="FIB62" s="313"/>
      <c r="FIC62" s="313"/>
      <c r="FID62" s="19"/>
      <c r="FIE62" s="20"/>
      <c r="FIF62" s="20"/>
      <c r="FIG62" s="20"/>
      <c r="FIH62" s="20"/>
      <c r="FII62" s="20"/>
      <c r="FIJ62" s="20"/>
      <c r="FIK62" s="20"/>
      <c r="FIL62" s="311"/>
      <c r="FIM62" s="312"/>
      <c r="FIN62" s="312"/>
      <c r="FIO62" s="313"/>
      <c r="FIP62" s="312"/>
      <c r="FIQ62" s="313"/>
      <c r="FIR62" s="313"/>
      <c r="FIS62" s="313"/>
      <c r="FIT62" s="19"/>
      <c r="FIU62" s="20"/>
      <c r="FIV62" s="20"/>
      <c r="FIW62" s="20"/>
      <c r="FIX62" s="20"/>
      <c r="FIY62" s="20"/>
      <c r="FIZ62" s="20"/>
      <c r="FJA62" s="20"/>
      <c r="FJB62" s="311"/>
      <c r="FJC62" s="312"/>
      <c r="FJD62" s="312"/>
      <c r="FJE62" s="313"/>
      <c r="FJF62" s="312"/>
      <c r="FJG62" s="313"/>
      <c r="FJH62" s="313"/>
      <c r="FJI62" s="313"/>
      <c r="FJJ62" s="19"/>
      <c r="FJK62" s="20"/>
      <c r="FJL62" s="20"/>
      <c r="FJM62" s="20"/>
      <c r="FJN62" s="20"/>
      <c r="FJO62" s="20"/>
      <c r="FJP62" s="20"/>
      <c r="FJQ62" s="20"/>
      <c r="FJR62" s="311"/>
      <c r="FJS62" s="312"/>
      <c r="FJT62" s="312"/>
      <c r="FJU62" s="313"/>
      <c r="FJV62" s="312"/>
      <c r="FJW62" s="313"/>
      <c r="FJX62" s="313"/>
      <c r="FJY62" s="313"/>
      <c r="FJZ62" s="19"/>
      <c r="FKA62" s="20"/>
      <c r="FKB62" s="20"/>
      <c r="FKC62" s="20"/>
      <c r="FKD62" s="20"/>
      <c r="FKE62" s="20"/>
      <c r="FKF62" s="20"/>
      <c r="FKG62" s="20"/>
      <c r="FKH62" s="311"/>
      <c r="FKI62" s="312"/>
      <c r="FKJ62" s="312"/>
      <c r="FKK62" s="313"/>
      <c r="FKL62" s="312"/>
      <c r="FKM62" s="313"/>
      <c r="FKN62" s="313"/>
      <c r="FKO62" s="313"/>
      <c r="FKP62" s="19"/>
      <c r="FKQ62" s="20"/>
      <c r="FKR62" s="20"/>
      <c r="FKS62" s="20"/>
      <c r="FKT62" s="20"/>
      <c r="FKU62" s="20"/>
      <c r="FKV62" s="20"/>
      <c r="FKW62" s="20"/>
      <c r="FKX62" s="311"/>
      <c r="FKY62" s="312"/>
      <c r="FKZ62" s="312"/>
      <c r="FLA62" s="313"/>
      <c r="FLB62" s="312"/>
      <c r="FLC62" s="313"/>
      <c r="FLD62" s="313"/>
      <c r="FLE62" s="313"/>
      <c r="FLF62" s="19"/>
      <c r="FLG62" s="20"/>
      <c r="FLH62" s="20"/>
      <c r="FLI62" s="20"/>
      <c r="FLJ62" s="20"/>
      <c r="FLK62" s="20"/>
      <c r="FLL62" s="20"/>
      <c r="FLM62" s="20"/>
      <c r="FLN62" s="311"/>
      <c r="FLO62" s="312"/>
      <c r="FLP62" s="312"/>
      <c r="FLQ62" s="313"/>
      <c r="FLR62" s="312"/>
      <c r="FLS62" s="313"/>
      <c r="FLT62" s="313"/>
      <c r="FLU62" s="313"/>
      <c r="FLV62" s="19"/>
      <c r="FLW62" s="20"/>
      <c r="FLX62" s="20"/>
      <c r="FLY62" s="20"/>
      <c r="FLZ62" s="20"/>
      <c r="FMA62" s="20"/>
      <c r="FMB62" s="20"/>
      <c r="FMC62" s="20"/>
      <c r="FMD62" s="311"/>
      <c r="FME62" s="312"/>
      <c r="FMF62" s="312"/>
      <c r="FMG62" s="313"/>
      <c r="FMH62" s="312"/>
      <c r="FMI62" s="313"/>
      <c r="FMJ62" s="313"/>
      <c r="FMK62" s="313"/>
      <c r="FML62" s="19"/>
      <c r="FMM62" s="20"/>
      <c r="FMN62" s="20"/>
      <c r="FMO62" s="20"/>
      <c r="FMP62" s="20"/>
      <c r="FMQ62" s="20"/>
      <c r="FMR62" s="20"/>
      <c r="FMS62" s="20"/>
      <c r="FMT62" s="311"/>
      <c r="FMU62" s="312"/>
      <c r="FMV62" s="312"/>
      <c r="FMW62" s="313"/>
      <c r="FMX62" s="312"/>
      <c r="FMY62" s="313"/>
      <c r="FMZ62" s="313"/>
      <c r="FNA62" s="313"/>
      <c r="FNB62" s="19"/>
      <c r="FNC62" s="20"/>
      <c r="FND62" s="20"/>
      <c r="FNE62" s="20"/>
      <c r="FNF62" s="20"/>
      <c r="FNG62" s="20"/>
      <c r="FNH62" s="20"/>
      <c r="FNI62" s="20"/>
      <c r="FNJ62" s="311"/>
      <c r="FNK62" s="312"/>
      <c r="FNL62" s="312"/>
      <c r="FNM62" s="313"/>
      <c r="FNN62" s="312"/>
      <c r="FNO62" s="313"/>
      <c r="FNP62" s="313"/>
      <c r="FNQ62" s="313"/>
      <c r="FNR62" s="19"/>
      <c r="FNS62" s="20"/>
      <c r="FNT62" s="20"/>
      <c r="FNU62" s="20"/>
      <c r="FNV62" s="20"/>
      <c r="FNW62" s="20"/>
      <c r="FNX62" s="20"/>
      <c r="FNY62" s="20"/>
      <c r="FNZ62" s="311"/>
      <c r="FOA62" s="312"/>
      <c r="FOB62" s="312"/>
      <c r="FOC62" s="313"/>
      <c r="FOD62" s="312"/>
      <c r="FOE62" s="313"/>
      <c r="FOF62" s="313"/>
      <c r="FOG62" s="313"/>
      <c r="FOH62" s="19"/>
      <c r="FOI62" s="20"/>
      <c r="FOJ62" s="20"/>
      <c r="FOK62" s="20"/>
      <c r="FOL62" s="20"/>
      <c r="FOM62" s="20"/>
      <c r="FON62" s="20"/>
      <c r="FOO62" s="20"/>
      <c r="FOP62" s="311"/>
      <c r="FOQ62" s="312"/>
      <c r="FOR62" s="312"/>
      <c r="FOS62" s="313"/>
      <c r="FOT62" s="312"/>
      <c r="FOU62" s="313"/>
      <c r="FOV62" s="313"/>
      <c r="FOW62" s="313"/>
      <c r="FOX62" s="19"/>
      <c r="FOY62" s="20"/>
      <c r="FOZ62" s="20"/>
      <c r="FPA62" s="20"/>
      <c r="FPB62" s="20"/>
      <c r="FPC62" s="20"/>
      <c r="FPD62" s="20"/>
      <c r="FPE62" s="20"/>
      <c r="FPF62" s="311"/>
      <c r="FPG62" s="312"/>
      <c r="FPH62" s="312"/>
      <c r="FPI62" s="313"/>
      <c r="FPJ62" s="312"/>
      <c r="FPK62" s="313"/>
      <c r="FPL62" s="313"/>
      <c r="FPM62" s="313"/>
      <c r="FPN62" s="19"/>
      <c r="FPO62" s="20"/>
      <c r="FPP62" s="20"/>
      <c r="FPQ62" s="20"/>
      <c r="FPR62" s="20"/>
      <c r="FPS62" s="20"/>
      <c r="FPT62" s="20"/>
      <c r="FPU62" s="20"/>
      <c r="FPV62" s="311"/>
      <c r="FPW62" s="312"/>
      <c r="FPX62" s="312"/>
      <c r="FPY62" s="313"/>
      <c r="FPZ62" s="312"/>
      <c r="FQA62" s="313"/>
      <c r="FQB62" s="313"/>
      <c r="FQC62" s="313"/>
      <c r="FQD62" s="19"/>
      <c r="FQE62" s="20"/>
      <c r="FQF62" s="20"/>
      <c r="FQG62" s="20"/>
      <c r="FQH62" s="20"/>
      <c r="FQI62" s="20"/>
      <c r="FQJ62" s="20"/>
      <c r="FQK62" s="20"/>
      <c r="FQL62" s="311"/>
      <c r="FQM62" s="312"/>
      <c r="FQN62" s="312"/>
      <c r="FQO62" s="313"/>
      <c r="FQP62" s="312"/>
      <c r="FQQ62" s="313"/>
      <c r="FQR62" s="313"/>
      <c r="FQS62" s="313"/>
      <c r="FQT62" s="19"/>
      <c r="FQU62" s="20"/>
      <c r="FQV62" s="20"/>
      <c r="FQW62" s="20"/>
      <c r="FQX62" s="20"/>
      <c r="FQY62" s="20"/>
      <c r="FQZ62" s="20"/>
      <c r="FRA62" s="20"/>
      <c r="FRB62" s="311"/>
      <c r="FRC62" s="312"/>
      <c r="FRD62" s="312"/>
      <c r="FRE62" s="313"/>
      <c r="FRF62" s="312"/>
      <c r="FRG62" s="313"/>
      <c r="FRH62" s="313"/>
      <c r="FRI62" s="313"/>
      <c r="FRJ62" s="19"/>
      <c r="FRK62" s="20"/>
      <c r="FRL62" s="20"/>
      <c r="FRM62" s="20"/>
      <c r="FRN62" s="20"/>
      <c r="FRO62" s="20"/>
      <c r="FRP62" s="20"/>
      <c r="FRQ62" s="20"/>
      <c r="FRR62" s="311"/>
      <c r="FRS62" s="312"/>
      <c r="FRT62" s="312"/>
      <c r="FRU62" s="313"/>
      <c r="FRV62" s="312"/>
      <c r="FRW62" s="313"/>
      <c r="FRX62" s="313"/>
      <c r="FRY62" s="313"/>
      <c r="FRZ62" s="19"/>
      <c r="FSA62" s="20"/>
      <c r="FSB62" s="20"/>
      <c r="FSC62" s="20"/>
      <c r="FSD62" s="20"/>
      <c r="FSE62" s="20"/>
      <c r="FSF62" s="20"/>
      <c r="FSG62" s="20"/>
      <c r="FSH62" s="311"/>
      <c r="FSI62" s="312"/>
      <c r="FSJ62" s="312"/>
      <c r="FSK62" s="313"/>
      <c r="FSL62" s="312"/>
      <c r="FSM62" s="313"/>
      <c r="FSN62" s="313"/>
      <c r="FSO62" s="313"/>
      <c r="FSP62" s="19"/>
      <c r="FSQ62" s="20"/>
      <c r="FSR62" s="20"/>
      <c r="FSS62" s="20"/>
      <c r="FST62" s="20"/>
      <c r="FSU62" s="20"/>
      <c r="FSV62" s="20"/>
      <c r="FSW62" s="20"/>
      <c r="FSX62" s="311"/>
      <c r="FSY62" s="312"/>
      <c r="FSZ62" s="312"/>
      <c r="FTA62" s="313"/>
      <c r="FTB62" s="312"/>
      <c r="FTC62" s="313"/>
      <c r="FTD62" s="313"/>
      <c r="FTE62" s="313"/>
      <c r="FTF62" s="19"/>
      <c r="FTG62" s="20"/>
      <c r="FTH62" s="20"/>
      <c r="FTI62" s="20"/>
      <c r="FTJ62" s="20"/>
      <c r="FTK62" s="20"/>
      <c r="FTL62" s="20"/>
      <c r="FTM62" s="20"/>
      <c r="FTN62" s="311"/>
      <c r="FTO62" s="312"/>
      <c r="FTP62" s="312"/>
      <c r="FTQ62" s="313"/>
      <c r="FTR62" s="312"/>
      <c r="FTS62" s="313"/>
      <c r="FTT62" s="313"/>
      <c r="FTU62" s="313"/>
      <c r="FTV62" s="19"/>
      <c r="FTW62" s="20"/>
      <c r="FTX62" s="20"/>
      <c r="FTY62" s="20"/>
      <c r="FTZ62" s="20"/>
      <c r="FUA62" s="20"/>
      <c r="FUB62" s="20"/>
      <c r="FUC62" s="20"/>
      <c r="FUD62" s="311"/>
      <c r="FUE62" s="312"/>
      <c r="FUF62" s="312"/>
      <c r="FUG62" s="313"/>
      <c r="FUH62" s="312"/>
      <c r="FUI62" s="313"/>
      <c r="FUJ62" s="313"/>
      <c r="FUK62" s="313"/>
      <c r="FUL62" s="19"/>
      <c r="FUM62" s="20"/>
      <c r="FUN62" s="20"/>
      <c r="FUO62" s="20"/>
      <c r="FUP62" s="20"/>
      <c r="FUQ62" s="20"/>
      <c r="FUR62" s="20"/>
      <c r="FUS62" s="20"/>
      <c r="FUT62" s="311"/>
      <c r="FUU62" s="312"/>
      <c r="FUV62" s="312"/>
      <c r="FUW62" s="313"/>
      <c r="FUX62" s="312"/>
      <c r="FUY62" s="313"/>
      <c r="FUZ62" s="313"/>
      <c r="FVA62" s="313"/>
      <c r="FVB62" s="19"/>
      <c r="FVC62" s="20"/>
      <c r="FVD62" s="20"/>
      <c r="FVE62" s="20"/>
      <c r="FVF62" s="20"/>
      <c r="FVG62" s="20"/>
      <c r="FVH62" s="20"/>
      <c r="FVI62" s="20"/>
      <c r="FVJ62" s="311"/>
      <c r="FVK62" s="312"/>
      <c r="FVL62" s="312"/>
      <c r="FVM62" s="313"/>
      <c r="FVN62" s="312"/>
      <c r="FVO62" s="313"/>
      <c r="FVP62" s="313"/>
      <c r="FVQ62" s="313"/>
      <c r="FVR62" s="19"/>
      <c r="FVS62" s="20"/>
      <c r="FVT62" s="20"/>
      <c r="FVU62" s="20"/>
      <c r="FVV62" s="20"/>
      <c r="FVW62" s="20"/>
      <c r="FVX62" s="20"/>
      <c r="FVY62" s="20"/>
      <c r="FVZ62" s="311"/>
      <c r="FWA62" s="312"/>
      <c r="FWB62" s="312"/>
      <c r="FWC62" s="313"/>
      <c r="FWD62" s="312"/>
      <c r="FWE62" s="313"/>
      <c r="FWF62" s="313"/>
      <c r="FWG62" s="313"/>
      <c r="FWH62" s="19"/>
      <c r="FWI62" s="20"/>
      <c r="FWJ62" s="20"/>
      <c r="FWK62" s="20"/>
      <c r="FWL62" s="20"/>
      <c r="FWM62" s="20"/>
      <c r="FWN62" s="20"/>
      <c r="FWO62" s="20"/>
      <c r="FWP62" s="311"/>
      <c r="FWQ62" s="312"/>
      <c r="FWR62" s="312"/>
      <c r="FWS62" s="313"/>
      <c r="FWT62" s="312"/>
      <c r="FWU62" s="313"/>
      <c r="FWV62" s="313"/>
      <c r="FWW62" s="313"/>
      <c r="FWX62" s="19"/>
      <c r="FWY62" s="20"/>
      <c r="FWZ62" s="20"/>
      <c r="FXA62" s="20"/>
      <c r="FXB62" s="20"/>
      <c r="FXC62" s="20"/>
      <c r="FXD62" s="20"/>
      <c r="FXE62" s="20"/>
      <c r="FXF62" s="311"/>
      <c r="FXG62" s="312"/>
      <c r="FXH62" s="312"/>
      <c r="FXI62" s="313"/>
      <c r="FXJ62" s="312"/>
      <c r="FXK62" s="313"/>
      <c r="FXL62" s="313"/>
      <c r="FXM62" s="313"/>
      <c r="FXN62" s="19"/>
      <c r="FXO62" s="20"/>
      <c r="FXP62" s="20"/>
      <c r="FXQ62" s="20"/>
      <c r="FXR62" s="20"/>
      <c r="FXS62" s="20"/>
      <c r="FXT62" s="20"/>
      <c r="FXU62" s="20"/>
      <c r="FXV62" s="311"/>
      <c r="FXW62" s="312"/>
      <c r="FXX62" s="312"/>
      <c r="FXY62" s="313"/>
      <c r="FXZ62" s="312"/>
      <c r="FYA62" s="313"/>
      <c r="FYB62" s="313"/>
      <c r="FYC62" s="313"/>
      <c r="FYD62" s="19"/>
      <c r="FYE62" s="20"/>
      <c r="FYF62" s="20"/>
      <c r="FYG62" s="20"/>
      <c r="FYH62" s="20"/>
      <c r="FYI62" s="20"/>
      <c r="FYJ62" s="20"/>
      <c r="FYK62" s="20"/>
      <c r="FYL62" s="311"/>
      <c r="FYM62" s="312"/>
      <c r="FYN62" s="312"/>
      <c r="FYO62" s="313"/>
      <c r="FYP62" s="312"/>
      <c r="FYQ62" s="313"/>
      <c r="FYR62" s="313"/>
      <c r="FYS62" s="313"/>
      <c r="FYT62" s="19"/>
      <c r="FYU62" s="20"/>
      <c r="FYV62" s="20"/>
      <c r="FYW62" s="20"/>
      <c r="FYX62" s="20"/>
      <c r="FYY62" s="20"/>
      <c r="FYZ62" s="20"/>
      <c r="FZA62" s="20"/>
      <c r="FZB62" s="311"/>
      <c r="FZC62" s="312"/>
      <c r="FZD62" s="312"/>
      <c r="FZE62" s="313"/>
      <c r="FZF62" s="312"/>
      <c r="FZG62" s="313"/>
      <c r="FZH62" s="313"/>
      <c r="FZI62" s="313"/>
      <c r="FZJ62" s="19"/>
      <c r="FZK62" s="20"/>
      <c r="FZL62" s="20"/>
      <c r="FZM62" s="20"/>
      <c r="FZN62" s="20"/>
      <c r="FZO62" s="20"/>
      <c r="FZP62" s="20"/>
      <c r="FZQ62" s="20"/>
      <c r="FZR62" s="311"/>
      <c r="FZS62" s="312"/>
      <c r="FZT62" s="312"/>
      <c r="FZU62" s="313"/>
      <c r="FZV62" s="312"/>
      <c r="FZW62" s="313"/>
      <c r="FZX62" s="313"/>
      <c r="FZY62" s="313"/>
      <c r="FZZ62" s="19"/>
      <c r="GAA62" s="20"/>
      <c r="GAB62" s="20"/>
      <c r="GAC62" s="20"/>
      <c r="GAD62" s="20"/>
      <c r="GAE62" s="20"/>
      <c r="GAF62" s="20"/>
      <c r="GAG62" s="20"/>
      <c r="GAH62" s="311"/>
      <c r="GAI62" s="312"/>
      <c r="GAJ62" s="312"/>
      <c r="GAK62" s="313"/>
      <c r="GAL62" s="312"/>
      <c r="GAM62" s="313"/>
      <c r="GAN62" s="313"/>
      <c r="GAO62" s="313"/>
      <c r="GAP62" s="19"/>
      <c r="GAQ62" s="20"/>
      <c r="GAR62" s="20"/>
      <c r="GAS62" s="20"/>
      <c r="GAT62" s="20"/>
      <c r="GAU62" s="20"/>
      <c r="GAV62" s="20"/>
      <c r="GAW62" s="20"/>
      <c r="GAX62" s="311"/>
      <c r="GAY62" s="312"/>
      <c r="GAZ62" s="312"/>
      <c r="GBA62" s="313"/>
      <c r="GBB62" s="312"/>
      <c r="GBC62" s="313"/>
      <c r="GBD62" s="313"/>
      <c r="GBE62" s="313"/>
      <c r="GBF62" s="19"/>
      <c r="GBG62" s="20"/>
      <c r="GBH62" s="20"/>
      <c r="GBI62" s="20"/>
      <c r="GBJ62" s="20"/>
      <c r="GBK62" s="20"/>
      <c r="GBL62" s="20"/>
      <c r="GBM62" s="20"/>
      <c r="GBN62" s="311"/>
      <c r="GBO62" s="312"/>
      <c r="GBP62" s="312"/>
      <c r="GBQ62" s="313"/>
      <c r="GBR62" s="312"/>
      <c r="GBS62" s="313"/>
      <c r="GBT62" s="313"/>
      <c r="GBU62" s="313"/>
      <c r="GBV62" s="19"/>
      <c r="GBW62" s="20"/>
      <c r="GBX62" s="20"/>
      <c r="GBY62" s="20"/>
      <c r="GBZ62" s="20"/>
      <c r="GCA62" s="20"/>
      <c r="GCB62" s="20"/>
      <c r="GCC62" s="20"/>
      <c r="GCD62" s="311"/>
      <c r="GCE62" s="312"/>
      <c r="GCF62" s="312"/>
      <c r="GCG62" s="313"/>
      <c r="GCH62" s="312"/>
      <c r="GCI62" s="313"/>
      <c r="GCJ62" s="313"/>
      <c r="GCK62" s="313"/>
      <c r="GCL62" s="19"/>
      <c r="GCM62" s="20"/>
      <c r="GCN62" s="20"/>
      <c r="GCO62" s="20"/>
      <c r="GCP62" s="20"/>
      <c r="GCQ62" s="20"/>
      <c r="GCR62" s="20"/>
      <c r="GCS62" s="20"/>
      <c r="GCT62" s="311"/>
      <c r="GCU62" s="312"/>
      <c r="GCV62" s="312"/>
      <c r="GCW62" s="313"/>
      <c r="GCX62" s="312"/>
      <c r="GCY62" s="313"/>
      <c r="GCZ62" s="313"/>
      <c r="GDA62" s="313"/>
      <c r="GDB62" s="19"/>
      <c r="GDC62" s="20"/>
      <c r="GDD62" s="20"/>
      <c r="GDE62" s="20"/>
      <c r="GDF62" s="20"/>
      <c r="GDG62" s="20"/>
      <c r="GDH62" s="20"/>
      <c r="GDI62" s="20"/>
      <c r="GDJ62" s="311"/>
      <c r="GDK62" s="312"/>
      <c r="GDL62" s="312"/>
      <c r="GDM62" s="313"/>
      <c r="GDN62" s="312"/>
      <c r="GDO62" s="313"/>
      <c r="GDP62" s="313"/>
      <c r="GDQ62" s="313"/>
      <c r="GDR62" s="19"/>
      <c r="GDS62" s="20"/>
      <c r="GDT62" s="20"/>
      <c r="GDU62" s="20"/>
      <c r="GDV62" s="20"/>
      <c r="GDW62" s="20"/>
      <c r="GDX62" s="20"/>
      <c r="GDY62" s="20"/>
      <c r="GDZ62" s="311"/>
      <c r="GEA62" s="312"/>
      <c r="GEB62" s="312"/>
      <c r="GEC62" s="313"/>
      <c r="GED62" s="312"/>
      <c r="GEE62" s="313"/>
      <c r="GEF62" s="313"/>
      <c r="GEG62" s="313"/>
      <c r="GEH62" s="19"/>
      <c r="GEI62" s="20"/>
      <c r="GEJ62" s="20"/>
      <c r="GEK62" s="20"/>
      <c r="GEL62" s="20"/>
      <c r="GEM62" s="20"/>
      <c r="GEN62" s="20"/>
      <c r="GEO62" s="20"/>
      <c r="GEP62" s="311"/>
      <c r="GEQ62" s="312"/>
      <c r="GER62" s="312"/>
      <c r="GES62" s="313"/>
      <c r="GET62" s="312"/>
      <c r="GEU62" s="313"/>
      <c r="GEV62" s="313"/>
      <c r="GEW62" s="313"/>
      <c r="GEX62" s="19"/>
      <c r="GEY62" s="20"/>
      <c r="GEZ62" s="20"/>
      <c r="GFA62" s="20"/>
      <c r="GFB62" s="20"/>
      <c r="GFC62" s="20"/>
      <c r="GFD62" s="20"/>
      <c r="GFE62" s="20"/>
      <c r="GFF62" s="311"/>
      <c r="GFG62" s="312"/>
      <c r="GFH62" s="312"/>
      <c r="GFI62" s="313"/>
      <c r="GFJ62" s="312"/>
      <c r="GFK62" s="313"/>
      <c r="GFL62" s="313"/>
      <c r="GFM62" s="313"/>
      <c r="GFN62" s="19"/>
      <c r="GFO62" s="20"/>
      <c r="GFP62" s="20"/>
      <c r="GFQ62" s="20"/>
      <c r="GFR62" s="20"/>
      <c r="GFS62" s="20"/>
      <c r="GFT62" s="20"/>
      <c r="GFU62" s="20"/>
      <c r="GFV62" s="311"/>
      <c r="GFW62" s="312"/>
      <c r="GFX62" s="312"/>
      <c r="GFY62" s="313"/>
      <c r="GFZ62" s="312"/>
      <c r="GGA62" s="313"/>
      <c r="GGB62" s="313"/>
      <c r="GGC62" s="313"/>
      <c r="GGD62" s="19"/>
      <c r="GGE62" s="20"/>
      <c r="GGF62" s="20"/>
      <c r="GGG62" s="20"/>
      <c r="GGH62" s="20"/>
      <c r="GGI62" s="20"/>
      <c r="GGJ62" s="20"/>
      <c r="GGK62" s="20"/>
      <c r="GGL62" s="311"/>
      <c r="GGM62" s="312"/>
      <c r="GGN62" s="312"/>
      <c r="GGO62" s="313"/>
      <c r="GGP62" s="312"/>
      <c r="GGQ62" s="313"/>
      <c r="GGR62" s="313"/>
      <c r="GGS62" s="313"/>
      <c r="GGT62" s="19"/>
      <c r="GGU62" s="20"/>
      <c r="GGV62" s="20"/>
      <c r="GGW62" s="20"/>
      <c r="GGX62" s="20"/>
      <c r="GGY62" s="20"/>
      <c r="GGZ62" s="20"/>
      <c r="GHA62" s="20"/>
      <c r="GHB62" s="311"/>
      <c r="GHC62" s="312"/>
      <c r="GHD62" s="312"/>
      <c r="GHE62" s="313"/>
      <c r="GHF62" s="312"/>
      <c r="GHG62" s="313"/>
      <c r="GHH62" s="313"/>
      <c r="GHI62" s="313"/>
      <c r="GHJ62" s="19"/>
      <c r="GHK62" s="20"/>
      <c r="GHL62" s="20"/>
      <c r="GHM62" s="20"/>
      <c r="GHN62" s="20"/>
      <c r="GHO62" s="20"/>
      <c r="GHP62" s="20"/>
      <c r="GHQ62" s="20"/>
      <c r="GHR62" s="311"/>
      <c r="GHS62" s="312"/>
      <c r="GHT62" s="312"/>
      <c r="GHU62" s="313"/>
      <c r="GHV62" s="312"/>
      <c r="GHW62" s="313"/>
      <c r="GHX62" s="313"/>
      <c r="GHY62" s="313"/>
      <c r="GHZ62" s="19"/>
      <c r="GIA62" s="20"/>
      <c r="GIB62" s="20"/>
      <c r="GIC62" s="20"/>
      <c r="GID62" s="20"/>
      <c r="GIE62" s="20"/>
      <c r="GIF62" s="20"/>
      <c r="GIG62" s="20"/>
      <c r="GIH62" s="311"/>
      <c r="GII62" s="312"/>
      <c r="GIJ62" s="312"/>
      <c r="GIK62" s="313"/>
      <c r="GIL62" s="312"/>
      <c r="GIM62" s="313"/>
      <c r="GIN62" s="313"/>
      <c r="GIO62" s="313"/>
      <c r="GIP62" s="19"/>
      <c r="GIQ62" s="20"/>
      <c r="GIR62" s="20"/>
      <c r="GIS62" s="20"/>
      <c r="GIT62" s="20"/>
      <c r="GIU62" s="20"/>
      <c r="GIV62" s="20"/>
      <c r="GIW62" s="20"/>
      <c r="GIX62" s="311"/>
      <c r="GIY62" s="312"/>
      <c r="GIZ62" s="312"/>
      <c r="GJA62" s="313"/>
      <c r="GJB62" s="312"/>
      <c r="GJC62" s="313"/>
      <c r="GJD62" s="313"/>
      <c r="GJE62" s="313"/>
      <c r="GJF62" s="19"/>
      <c r="GJG62" s="20"/>
      <c r="GJH62" s="20"/>
      <c r="GJI62" s="20"/>
      <c r="GJJ62" s="20"/>
      <c r="GJK62" s="20"/>
      <c r="GJL62" s="20"/>
      <c r="GJM62" s="20"/>
      <c r="GJN62" s="311"/>
      <c r="GJO62" s="312"/>
      <c r="GJP62" s="312"/>
      <c r="GJQ62" s="313"/>
      <c r="GJR62" s="312"/>
      <c r="GJS62" s="313"/>
      <c r="GJT62" s="313"/>
      <c r="GJU62" s="313"/>
      <c r="GJV62" s="19"/>
      <c r="GJW62" s="20"/>
      <c r="GJX62" s="20"/>
      <c r="GJY62" s="20"/>
      <c r="GJZ62" s="20"/>
      <c r="GKA62" s="20"/>
      <c r="GKB62" s="20"/>
      <c r="GKC62" s="20"/>
      <c r="GKD62" s="311"/>
      <c r="GKE62" s="312"/>
      <c r="GKF62" s="312"/>
      <c r="GKG62" s="313"/>
      <c r="GKH62" s="312"/>
      <c r="GKI62" s="313"/>
      <c r="GKJ62" s="313"/>
      <c r="GKK62" s="313"/>
      <c r="GKL62" s="19"/>
      <c r="GKM62" s="20"/>
      <c r="GKN62" s="20"/>
      <c r="GKO62" s="20"/>
      <c r="GKP62" s="20"/>
      <c r="GKQ62" s="20"/>
      <c r="GKR62" s="20"/>
      <c r="GKS62" s="20"/>
      <c r="GKT62" s="311"/>
      <c r="GKU62" s="312"/>
      <c r="GKV62" s="312"/>
      <c r="GKW62" s="313"/>
      <c r="GKX62" s="312"/>
      <c r="GKY62" s="313"/>
      <c r="GKZ62" s="313"/>
      <c r="GLA62" s="313"/>
      <c r="GLB62" s="19"/>
      <c r="GLC62" s="20"/>
      <c r="GLD62" s="20"/>
      <c r="GLE62" s="20"/>
      <c r="GLF62" s="20"/>
      <c r="GLG62" s="20"/>
      <c r="GLH62" s="20"/>
      <c r="GLI62" s="20"/>
      <c r="GLJ62" s="311"/>
      <c r="GLK62" s="312"/>
      <c r="GLL62" s="312"/>
      <c r="GLM62" s="313"/>
      <c r="GLN62" s="312"/>
      <c r="GLO62" s="313"/>
      <c r="GLP62" s="313"/>
      <c r="GLQ62" s="313"/>
      <c r="GLR62" s="19"/>
      <c r="GLS62" s="20"/>
      <c r="GLT62" s="20"/>
      <c r="GLU62" s="20"/>
      <c r="GLV62" s="20"/>
      <c r="GLW62" s="20"/>
      <c r="GLX62" s="20"/>
      <c r="GLY62" s="20"/>
      <c r="GLZ62" s="311"/>
      <c r="GMA62" s="312"/>
      <c r="GMB62" s="312"/>
      <c r="GMC62" s="313"/>
      <c r="GMD62" s="312"/>
      <c r="GME62" s="313"/>
      <c r="GMF62" s="313"/>
      <c r="GMG62" s="313"/>
      <c r="GMH62" s="19"/>
      <c r="GMI62" s="20"/>
      <c r="GMJ62" s="20"/>
      <c r="GMK62" s="20"/>
      <c r="GML62" s="20"/>
      <c r="GMM62" s="20"/>
      <c r="GMN62" s="20"/>
      <c r="GMO62" s="20"/>
      <c r="GMP62" s="311"/>
      <c r="GMQ62" s="312"/>
      <c r="GMR62" s="312"/>
      <c r="GMS62" s="313"/>
      <c r="GMT62" s="312"/>
      <c r="GMU62" s="313"/>
      <c r="GMV62" s="313"/>
      <c r="GMW62" s="313"/>
      <c r="GMX62" s="19"/>
      <c r="GMY62" s="20"/>
      <c r="GMZ62" s="20"/>
      <c r="GNA62" s="20"/>
      <c r="GNB62" s="20"/>
      <c r="GNC62" s="20"/>
      <c r="GND62" s="20"/>
      <c r="GNE62" s="20"/>
      <c r="GNF62" s="311"/>
      <c r="GNG62" s="312"/>
      <c r="GNH62" s="312"/>
      <c r="GNI62" s="313"/>
      <c r="GNJ62" s="312"/>
      <c r="GNK62" s="313"/>
      <c r="GNL62" s="313"/>
      <c r="GNM62" s="313"/>
      <c r="GNN62" s="19"/>
      <c r="GNO62" s="20"/>
      <c r="GNP62" s="20"/>
      <c r="GNQ62" s="20"/>
      <c r="GNR62" s="20"/>
      <c r="GNS62" s="20"/>
      <c r="GNT62" s="20"/>
      <c r="GNU62" s="20"/>
      <c r="GNV62" s="311"/>
      <c r="GNW62" s="312"/>
      <c r="GNX62" s="312"/>
      <c r="GNY62" s="313"/>
      <c r="GNZ62" s="312"/>
      <c r="GOA62" s="313"/>
      <c r="GOB62" s="313"/>
      <c r="GOC62" s="313"/>
      <c r="GOD62" s="19"/>
      <c r="GOE62" s="20"/>
      <c r="GOF62" s="20"/>
      <c r="GOG62" s="20"/>
      <c r="GOH62" s="20"/>
      <c r="GOI62" s="20"/>
      <c r="GOJ62" s="20"/>
      <c r="GOK62" s="20"/>
      <c r="GOL62" s="311"/>
      <c r="GOM62" s="312"/>
      <c r="GON62" s="312"/>
      <c r="GOO62" s="313"/>
      <c r="GOP62" s="312"/>
      <c r="GOQ62" s="313"/>
      <c r="GOR62" s="313"/>
      <c r="GOS62" s="313"/>
      <c r="GOT62" s="19"/>
      <c r="GOU62" s="20"/>
      <c r="GOV62" s="20"/>
      <c r="GOW62" s="20"/>
      <c r="GOX62" s="20"/>
      <c r="GOY62" s="20"/>
      <c r="GOZ62" s="20"/>
      <c r="GPA62" s="20"/>
      <c r="GPB62" s="311"/>
      <c r="GPC62" s="312"/>
      <c r="GPD62" s="312"/>
      <c r="GPE62" s="313"/>
      <c r="GPF62" s="312"/>
      <c r="GPG62" s="313"/>
      <c r="GPH62" s="313"/>
      <c r="GPI62" s="313"/>
      <c r="GPJ62" s="19"/>
      <c r="GPK62" s="20"/>
      <c r="GPL62" s="20"/>
      <c r="GPM62" s="20"/>
      <c r="GPN62" s="20"/>
      <c r="GPO62" s="20"/>
      <c r="GPP62" s="20"/>
      <c r="GPQ62" s="20"/>
      <c r="GPR62" s="311"/>
      <c r="GPS62" s="312"/>
      <c r="GPT62" s="312"/>
      <c r="GPU62" s="313"/>
      <c r="GPV62" s="312"/>
      <c r="GPW62" s="313"/>
      <c r="GPX62" s="313"/>
      <c r="GPY62" s="313"/>
      <c r="GPZ62" s="19"/>
      <c r="GQA62" s="20"/>
      <c r="GQB62" s="20"/>
      <c r="GQC62" s="20"/>
      <c r="GQD62" s="20"/>
      <c r="GQE62" s="20"/>
      <c r="GQF62" s="20"/>
      <c r="GQG62" s="20"/>
      <c r="GQH62" s="311"/>
      <c r="GQI62" s="312"/>
      <c r="GQJ62" s="312"/>
      <c r="GQK62" s="313"/>
      <c r="GQL62" s="312"/>
      <c r="GQM62" s="313"/>
      <c r="GQN62" s="313"/>
      <c r="GQO62" s="313"/>
      <c r="GQP62" s="19"/>
      <c r="GQQ62" s="20"/>
      <c r="GQR62" s="20"/>
      <c r="GQS62" s="20"/>
      <c r="GQT62" s="20"/>
      <c r="GQU62" s="20"/>
      <c r="GQV62" s="20"/>
      <c r="GQW62" s="20"/>
      <c r="GQX62" s="311"/>
      <c r="GQY62" s="312"/>
      <c r="GQZ62" s="312"/>
      <c r="GRA62" s="313"/>
      <c r="GRB62" s="312"/>
      <c r="GRC62" s="313"/>
      <c r="GRD62" s="313"/>
      <c r="GRE62" s="313"/>
      <c r="GRF62" s="19"/>
      <c r="GRG62" s="20"/>
      <c r="GRH62" s="20"/>
      <c r="GRI62" s="20"/>
      <c r="GRJ62" s="20"/>
      <c r="GRK62" s="20"/>
      <c r="GRL62" s="20"/>
      <c r="GRM62" s="20"/>
      <c r="GRN62" s="311"/>
      <c r="GRO62" s="312"/>
      <c r="GRP62" s="312"/>
      <c r="GRQ62" s="313"/>
      <c r="GRR62" s="312"/>
      <c r="GRS62" s="313"/>
      <c r="GRT62" s="313"/>
      <c r="GRU62" s="313"/>
      <c r="GRV62" s="19"/>
      <c r="GRW62" s="20"/>
      <c r="GRX62" s="20"/>
      <c r="GRY62" s="20"/>
      <c r="GRZ62" s="20"/>
      <c r="GSA62" s="20"/>
      <c r="GSB62" s="20"/>
      <c r="GSC62" s="20"/>
      <c r="GSD62" s="311"/>
      <c r="GSE62" s="312"/>
      <c r="GSF62" s="312"/>
      <c r="GSG62" s="313"/>
      <c r="GSH62" s="312"/>
      <c r="GSI62" s="313"/>
      <c r="GSJ62" s="313"/>
      <c r="GSK62" s="313"/>
      <c r="GSL62" s="19"/>
      <c r="GSM62" s="20"/>
      <c r="GSN62" s="20"/>
      <c r="GSO62" s="20"/>
      <c r="GSP62" s="20"/>
      <c r="GSQ62" s="20"/>
      <c r="GSR62" s="20"/>
      <c r="GSS62" s="20"/>
      <c r="GST62" s="311"/>
      <c r="GSU62" s="312"/>
      <c r="GSV62" s="312"/>
      <c r="GSW62" s="313"/>
      <c r="GSX62" s="312"/>
      <c r="GSY62" s="313"/>
      <c r="GSZ62" s="313"/>
      <c r="GTA62" s="313"/>
      <c r="GTB62" s="19"/>
      <c r="GTC62" s="20"/>
      <c r="GTD62" s="20"/>
      <c r="GTE62" s="20"/>
      <c r="GTF62" s="20"/>
      <c r="GTG62" s="20"/>
      <c r="GTH62" s="20"/>
      <c r="GTI62" s="20"/>
      <c r="GTJ62" s="311"/>
      <c r="GTK62" s="312"/>
      <c r="GTL62" s="312"/>
      <c r="GTM62" s="313"/>
      <c r="GTN62" s="312"/>
      <c r="GTO62" s="313"/>
      <c r="GTP62" s="313"/>
      <c r="GTQ62" s="313"/>
      <c r="GTR62" s="19"/>
      <c r="GTS62" s="20"/>
      <c r="GTT62" s="20"/>
      <c r="GTU62" s="20"/>
      <c r="GTV62" s="20"/>
      <c r="GTW62" s="20"/>
      <c r="GTX62" s="20"/>
      <c r="GTY62" s="20"/>
      <c r="GTZ62" s="311"/>
      <c r="GUA62" s="312"/>
      <c r="GUB62" s="312"/>
      <c r="GUC62" s="313"/>
      <c r="GUD62" s="312"/>
      <c r="GUE62" s="313"/>
      <c r="GUF62" s="313"/>
      <c r="GUG62" s="313"/>
      <c r="GUH62" s="19"/>
      <c r="GUI62" s="20"/>
      <c r="GUJ62" s="20"/>
      <c r="GUK62" s="20"/>
      <c r="GUL62" s="20"/>
      <c r="GUM62" s="20"/>
      <c r="GUN62" s="20"/>
      <c r="GUO62" s="20"/>
      <c r="GUP62" s="311"/>
      <c r="GUQ62" s="312"/>
      <c r="GUR62" s="312"/>
      <c r="GUS62" s="313"/>
      <c r="GUT62" s="312"/>
      <c r="GUU62" s="313"/>
      <c r="GUV62" s="313"/>
      <c r="GUW62" s="313"/>
      <c r="GUX62" s="19"/>
      <c r="GUY62" s="20"/>
      <c r="GUZ62" s="20"/>
      <c r="GVA62" s="20"/>
      <c r="GVB62" s="20"/>
      <c r="GVC62" s="20"/>
      <c r="GVD62" s="20"/>
      <c r="GVE62" s="20"/>
      <c r="GVF62" s="311"/>
      <c r="GVG62" s="312"/>
      <c r="GVH62" s="312"/>
      <c r="GVI62" s="313"/>
      <c r="GVJ62" s="312"/>
      <c r="GVK62" s="313"/>
      <c r="GVL62" s="313"/>
      <c r="GVM62" s="313"/>
      <c r="GVN62" s="19"/>
      <c r="GVO62" s="20"/>
      <c r="GVP62" s="20"/>
      <c r="GVQ62" s="20"/>
      <c r="GVR62" s="20"/>
      <c r="GVS62" s="20"/>
      <c r="GVT62" s="20"/>
      <c r="GVU62" s="20"/>
      <c r="GVV62" s="311"/>
      <c r="GVW62" s="312"/>
      <c r="GVX62" s="312"/>
      <c r="GVY62" s="313"/>
      <c r="GVZ62" s="312"/>
      <c r="GWA62" s="313"/>
      <c r="GWB62" s="313"/>
      <c r="GWC62" s="313"/>
      <c r="GWD62" s="19"/>
      <c r="GWE62" s="20"/>
      <c r="GWF62" s="20"/>
      <c r="GWG62" s="20"/>
      <c r="GWH62" s="20"/>
      <c r="GWI62" s="20"/>
      <c r="GWJ62" s="20"/>
      <c r="GWK62" s="20"/>
      <c r="GWL62" s="311"/>
      <c r="GWM62" s="312"/>
      <c r="GWN62" s="312"/>
      <c r="GWO62" s="313"/>
      <c r="GWP62" s="312"/>
      <c r="GWQ62" s="313"/>
      <c r="GWR62" s="313"/>
      <c r="GWS62" s="313"/>
      <c r="GWT62" s="19"/>
      <c r="GWU62" s="20"/>
      <c r="GWV62" s="20"/>
      <c r="GWW62" s="20"/>
      <c r="GWX62" s="20"/>
      <c r="GWY62" s="20"/>
      <c r="GWZ62" s="20"/>
      <c r="GXA62" s="20"/>
      <c r="GXB62" s="311"/>
      <c r="GXC62" s="312"/>
      <c r="GXD62" s="312"/>
      <c r="GXE62" s="313"/>
      <c r="GXF62" s="312"/>
      <c r="GXG62" s="313"/>
      <c r="GXH62" s="313"/>
      <c r="GXI62" s="313"/>
      <c r="GXJ62" s="19"/>
      <c r="GXK62" s="20"/>
      <c r="GXL62" s="20"/>
      <c r="GXM62" s="20"/>
      <c r="GXN62" s="20"/>
      <c r="GXO62" s="20"/>
      <c r="GXP62" s="20"/>
      <c r="GXQ62" s="20"/>
      <c r="GXR62" s="311"/>
      <c r="GXS62" s="312"/>
      <c r="GXT62" s="312"/>
      <c r="GXU62" s="313"/>
      <c r="GXV62" s="312"/>
      <c r="GXW62" s="313"/>
      <c r="GXX62" s="313"/>
      <c r="GXY62" s="313"/>
      <c r="GXZ62" s="19"/>
      <c r="GYA62" s="20"/>
      <c r="GYB62" s="20"/>
      <c r="GYC62" s="20"/>
      <c r="GYD62" s="20"/>
      <c r="GYE62" s="20"/>
      <c r="GYF62" s="20"/>
      <c r="GYG62" s="20"/>
      <c r="GYH62" s="311"/>
      <c r="GYI62" s="312"/>
      <c r="GYJ62" s="312"/>
      <c r="GYK62" s="313"/>
      <c r="GYL62" s="312"/>
      <c r="GYM62" s="313"/>
      <c r="GYN62" s="313"/>
      <c r="GYO62" s="313"/>
      <c r="GYP62" s="19"/>
      <c r="GYQ62" s="20"/>
      <c r="GYR62" s="20"/>
      <c r="GYS62" s="20"/>
      <c r="GYT62" s="20"/>
      <c r="GYU62" s="20"/>
      <c r="GYV62" s="20"/>
      <c r="GYW62" s="20"/>
      <c r="GYX62" s="311"/>
      <c r="GYY62" s="312"/>
      <c r="GYZ62" s="312"/>
      <c r="GZA62" s="313"/>
      <c r="GZB62" s="312"/>
      <c r="GZC62" s="313"/>
      <c r="GZD62" s="313"/>
      <c r="GZE62" s="313"/>
      <c r="GZF62" s="19"/>
      <c r="GZG62" s="20"/>
      <c r="GZH62" s="20"/>
      <c r="GZI62" s="20"/>
      <c r="GZJ62" s="20"/>
      <c r="GZK62" s="20"/>
      <c r="GZL62" s="20"/>
      <c r="GZM62" s="20"/>
      <c r="GZN62" s="311"/>
      <c r="GZO62" s="312"/>
      <c r="GZP62" s="312"/>
      <c r="GZQ62" s="313"/>
      <c r="GZR62" s="312"/>
      <c r="GZS62" s="313"/>
      <c r="GZT62" s="313"/>
      <c r="GZU62" s="313"/>
      <c r="GZV62" s="19"/>
      <c r="GZW62" s="20"/>
      <c r="GZX62" s="20"/>
      <c r="GZY62" s="20"/>
      <c r="GZZ62" s="20"/>
      <c r="HAA62" s="20"/>
      <c r="HAB62" s="20"/>
      <c r="HAC62" s="20"/>
      <c r="HAD62" s="311"/>
      <c r="HAE62" s="312"/>
      <c r="HAF62" s="312"/>
      <c r="HAG62" s="313"/>
      <c r="HAH62" s="312"/>
      <c r="HAI62" s="313"/>
      <c r="HAJ62" s="313"/>
      <c r="HAK62" s="313"/>
      <c r="HAL62" s="19"/>
      <c r="HAM62" s="20"/>
      <c r="HAN62" s="20"/>
      <c r="HAO62" s="20"/>
      <c r="HAP62" s="20"/>
      <c r="HAQ62" s="20"/>
      <c r="HAR62" s="20"/>
      <c r="HAS62" s="20"/>
      <c r="HAT62" s="311"/>
      <c r="HAU62" s="312"/>
      <c r="HAV62" s="312"/>
      <c r="HAW62" s="313"/>
      <c r="HAX62" s="312"/>
      <c r="HAY62" s="313"/>
      <c r="HAZ62" s="313"/>
      <c r="HBA62" s="313"/>
      <c r="HBB62" s="19"/>
      <c r="HBC62" s="20"/>
      <c r="HBD62" s="20"/>
      <c r="HBE62" s="20"/>
      <c r="HBF62" s="20"/>
      <c r="HBG62" s="20"/>
      <c r="HBH62" s="20"/>
      <c r="HBI62" s="20"/>
      <c r="HBJ62" s="311"/>
      <c r="HBK62" s="312"/>
      <c r="HBL62" s="312"/>
      <c r="HBM62" s="313"/>
      <c r="HBN62" s="312"/>
      <c r="HBO62" s="313"/>
      <c r="HBP62" s="313"/>
      <c r="HBQ62" s="313"/>
      <c r="HBR62" s="19"/>
      <c r="HBS62" s="20"/>
      <c r="HBT62" s="20"/>
      <c r="HBU62" s="20"/>
      <c r="HBV62" s="20"/>
      <c r="HBW62" s="20"/>
      <c r="HBX62" s="20"/>
      <c r="HBY62" s="20"/>
      <c r="HBZ62" s="311"/>
      <c r="HCA62" s="312"/>
      <c r="HCB62" s="312"/>
      <c r="HCC62" s="313"/>
      <c r="HCD62" s="312"/>
      <c r="HCE62" s="313"/>
      <c r="HCF62" s="313"/>
      <c r="HCG62" s="313"/>
      <c r="HCH62" s="19"/>
      <c r="HCI62" s="20"/>
      <c r="HCJ62" s="20"/>
      <c r="HCK62" s="20"/>
      <c r="HCL62" s="20"/>
      <c r="HCM62" s="20"/>
      <c r="HCN62" s="20"/>
      <c r="HCO62" s="20"/>
      <c r="HCP62" s="311"/>
      <c r="HCQ62" s="312"/>
      <c r="HCR62" s="312"/>
      <c r="HCS62" s="313"/>
      <c r="HCT62" s="312"/>
      <c r="HCU62" s="313"/>
      <c r="HCV62" s="313"/>
      <c r="HCW62" s="313"/>
      <c r="HCX62" s="19"/>
      <c r="HCY62" s="20"/>
      <c r="HCZ62" s="20"/>
      <c r="HDA62" s="20"/>
      <c r="HDB62" s="20"/>
      <c r="HDC62" s="20"/>
      <c r="HDD62" s="20"/>
      <c r="HDE62" s="20"/>
      <c r="HDF62" s="311"/>
      <c r="HDG62" s="312"/>
      <c r="HDH62" s="312"/>
      <c r="HDI62" s="313"/>
      <c r="HDJ62" s="312"/>
      <c r="HDK62" s="313"/>
      <c r="HDL62" s="313"/>
      <c r="HDM62" s="313"/>
      <c r="HDN62" s="19"/>
      <c r="HDO62" s="20"/>
      <c r="HDP62" s="20"/>
      <c r="HDQ62" s="20"/>
      <c r="HDR62" s="20"/>
      <c r="HDS62" s="20"/>
      <c r="HDT62" s="20"/>
      <c r="HDU62" s="20"/>
      <c r="HDV62" s="311"/>
      <c r="HDW62" s="312"/>
      <c r="HDX62" s="312"/>
      <c r="HDY62" s="313"/>
      <c r="HDZ62" s="312"/>
      <c r="HEA62" s="313"/>
      <c r="HEB62" s="313"/>
      <c r="HEC62" s="313"/>
      <c r="HED62" s="19"/>
      <c r="HEE62" s="20"/>
      <c r="HEF62" s="20"/>
      <c r="HEG62" s="20"/>
      <c r="HEH62" s="20"/>
      <c r="HEI62" s="20"/>
      <c r="HEJ62" s="20"/>
      <c r="HEK62" s="20"/>
      <c r="HEL62" s="311"/>
      <c r="HEM62" s="312"/>
      <c r="HEN62" s="312"/>
      <c r="HEO62" s="313"/>
      <c r="HEP62" s="312"/>
      <c r="HEQ62" s="313"/>
      <c r="HER62" s="313"/>
      <c r="HES62" s="313"/>
      <c r="HET62" s="19"/>
      <c r="HEU62" s="20"/>
      <c r="HEV62" s="20"/>
      <c r="HEW62" s="20"/>
      <c r="HEX62" s="20"/>
      <c r="HEY62" s="20"/>
      <c r="HEZ62" s="20"/>
      <c r="HFA62" s="20"/>
      <c r="HFB62" s="311"/>
      <c r="HFC62" s="312"/>
      <c r="HFD62" s="312"/>
      <c r="HFE62" s="313"/>
      <c r="HFF62" s="312"/>
      <c r="HFG62" s="313"/>
      <c r="HFH62" s="313"/>
      <c r="HFI62" s="313"/>
      <c r="HFJ62" s="19"/>
      <c r="HFK62" s="20"/>
      <c r="HFL62" s="20"/>
      <c r="HFM62" s="20"/>
      <c r="HFN62" s="20"/>
      <c r="HFO62" s="20"/>
      <c r="HFP62" s="20"/>
      <c r="HFQ62" s="20"/>
      <c r="HFR62" s="311"/>
      <c r="HFS62" s="312"/>
      <c r="HFT62" s="312"/>
      <c r="HFU62" s="313"/>
      <c r="HFV62" s="312"/>
      <c r="HFW62" s="313"/>
      <c r="HFX62" s="313"/>
      <c r="HFY62" s="313"/>
      <c r="HFZ62" s="19"/>
      <c r="HGA62" s="20"/>
      <c r="HGB62" s="20"/>
      <c r="HGC62" s="20"/>
      <c r="HGD62" s="20"/>
      <c r="HGE62" s="20"/>
      <c r="HGF62" s="20"/>
      <c r="HGG62" s="20"/>
      <c r="HGH62" s="311"/>
      <c r="HGI62" s="312"/>
      <c r="HGJ62" s="312"/>
      <c r="HGK62" s="313"/>
      <c r="HGL62" s="312"/>
      <c r="HGM62" s="313"/>
      <c r="HGN62" s="313"/>
      <c r="HGO62" s="313"/>
      <c r="HGP62" s="19"/>
      <c r="HGQ62" s="20"/>
      <c r="HGR62" s="20"/>
      <c r="HGS62" s="20"/>
      <c r="HGT62" s="20"/>
      <c r="HGU62" s="20"/>
      <c r="HGV62" s="20"/>
      <c r="HGW62" s="20"/>
      <c r="HGX62" s="311"/>
      <c r="HGY62" s="312"/>
      <c r="HGZ62" s="312"/>
      <c r="HHA62" s="313"/>
      <c r="HHB62" s="312"/>
      <c r="HHC62" s="313"/>
      <c r="HHD62" s="313"/>
      <c r="HHE62" s="313"/>
      <c r="HHF62" s="19"/>
      <c r="HHG62" s="20"/>
      <c r="HHH62" s="20"/>
      <c r="HHI62" s="20"/>
      <c r="HHJ62" s="20"/>
      <c r="HHK62" s="20"/>
      <c r="HHL62" s="20"/>
      <c r="HHM62" s="20"/>
      <c r="HHN62" s="311"/>
      <c r="HHO62" s="312"/>
      <c r="HHP62" s="312"/>
      <c r="HHQ62" s="313"/>
      <c r="HHR62" s="312"/>
      <c r="HHS62" s="313"/>
      <c r="HHT62" s="313"/>
      <c r="HHU62" s="313"/>
      <c r="HHV62" s="19"/>
      <c r="HHW62" s="20"/>
      <c r="HHX62" s="20"/>
      <c r="HHY62" s="20"/>
      <c r="HHZ62" s="20"/>
      <c r="HIA62" s="20"/>
      <c r="HIB62" s="20"/>
      <c r="HIC62" s="20"/>
      <c r="HID62" s="311"/>
      <c r="HIE62" s="312"/>
      <c r="HIF62" s="312"/>
      <c r="HIG62" s="313"/>
      <c r="HIH62" s="312"/>
      <c r="HII62" s="313"/>
      <c r="HIJ62" s="313"/>
      <c r="HIK62" s="313"/>
      <c r="HIL62" s="19"/>
      <c r="HIM62" s="20"/>
      <c r="HIN62" s="20"/>
      <c r="HIO62" s="20"/>
      <c r="HIP62" s="20"/>
      <c r="HIQ62" s="20"/>
      <c r="HIR62" s="20"/>
      <c r="HIS62" s="20"/>
      <c r="HIT62" s="311"/>
      <c r="HIU62" s="312"/>
      <c r="HIV62" s="312"/>
      <c r="HIW62" s="313"/>
      <c r="HIX62" s="312"/>
      <c r="HIY62" s="313"/>
      <c r="HIZ62" s="313"/>
      <c r="HJA62" s="313"/>
      <c r="HJB62" s="19"/>
      <c r="HJC62" s="20"/>
      <c r="HJD62" s="20"/>
      <c r="HJE62" s="20"/>
      <c r="HJF62" s="20"/>
      <c r="HJG62" s="20"/>
      <c r="HJH62" s="20"/>
      <c r="HJI62" s="20"/>
      <c r="HJJ62" s="311"/>
      <c r="HJK62" s="312"/>
      <c r="HJL62" s="312"/>
      <c r="HJM62" s="313"/>
      <c r="HJN62" s="312"/>
      <c r="HJO62" s="313"/>
      <c r="HJP62" s="313"/>
      <c r="HJQ62" s="313"/>
      <c r="HJR62" s="19"/>
      <c r="HJS62" s="20"/>
      <c r="HJT62" s="20"/>
      <c r="HJU62" s="20"/>
      <c r="HJV62" s="20"/>
      <c r="HJW62" s="20"/>
      <c r="HJX62" s="20"/>
      <c r="HJY62" s="20"/>
      <c r="HJZ62" s="311"/>
      <c r="HKA62" s="312"/>
      <c r="HKB62" s="312"/>
      <c r="HKC62" s="313"/>
      <c r="HKD62" s="312"/>
      <c r="HKE62" s="313"/>
      <c r="HKF62" s="313"/>
      <c r="HKG62" s="313"/>
      <c r="HKH62" s="19"/>
      <c r="HKI62" s="20"/>
      <c r="HKJ62" s="20"/>
      <c r="HKK62" s="20"/>
      <c r="HKL62" s="20"/>
      <c r="HKM62" s="20"/>
      <c r="HKN62" s="20"/>
      <c r="HKO62" s="20"/>
      <c r="HKP62" s="311"/>
      <c r="HKQ62" s="312"/>
      <c r="HKR62" s="312"/>
      <c r="HKS62" s="313"/>
      <c r="HKT62" s="312"/>
      <c r="HKU62" s="313"/>
      <c r="HKV62" s="313"/>
      <c r="HKW62" s="313"/>
      <c r="HKX62" s="19"/>
      <c r="HKY62" s="20"/>
      <c r="HKZ62" s="20"/>
      <c r="HLA62" s="20"/>
      <c r="HLB62" s="20"/>
      <c r="HLC62" s="20"/>
      <c r="HLD62" s="20"/>
      <c r="HLE62" s="20"/>
      <c r="HLF62" s="311"/>
      <c r="HLG62" s="312"/>
      <c r="HLH62" s="312"/>
      <c r="HLI62" s="313"/>
      <c r="HLJ62" s="312"/>
      <c r="HLK62" s="313"/>
      <c r="HLL62" s="313"/>
      <c r="HLM62" s="313"/>
      <c r="HLN62" s="19"/>
      <c r="HLO62" s="20"/>
      <c r="HLP62" s="20"/>
      <c r="HLQ62" s="20"/>
      <c r="HLR62" s="20"/>
      <c r="HLS62" s="20"/>
      <c r="HLT62" s="20"/>
      <c r="HLU62" s="20"/>
      <c r="HLV62" s="311"/>
      <c r="HLW62" s="312"/>
      <c r="HLX62" s="312"/>
      <c r="HLY62" s="313"/>
      <c r="HLZ62" s="312"/>
      <c r="HMA62" s="313"/>
      <c r="HMB62" s="313"/>
      <c r="HMC62" s="313"/>
      <c r="HMD62" s="19"/>
      <c r="HME62" s="20"/>
      <c r="HMF62" s="20"/>
      <c r="HMG62" s="20"/>
      <c r="HMH62" s="20"/>
      <c r="HMI62" s="20"/>
      <c r="HMJ62" s="20"/>
      <c r="HMK62" s="20"/>
      <c r="HML62" s="311"/>
      <c r="HMM62" s="312"/>
      <c r="HMN62" s="312"/>
      <c r="HMO62" s="313"/>
      <c r="HMP62" s="312"/>
      <c r="HMQ62" s="313"/>
      <c r="HMR62" s="313"/>
      <c r="HMS62" s="313"/>
      <c r="HMT62" s="19"/>
      <c r="HMU62" s="20"/>
      <c r="HMV62" s="20"/>
      <c r="HMW62" s="20"/>
      <c r="HMX62" s="20"/>
      <c r="HMY62" s="20"/>
      <c r="HMZ62" s="20"/>
      <c r="HNA62" s="20"/>
      <c r="HNB62" s="311"/>
      <c r="HNC62" s="312"/>
      <c r="HND62" s="312"/>
      <c r="HNE62" s="313"/>
      <c r="HNF62" s="312"/>
      <c r="HNG62" s="313"/>
      <c r="HNH62" s="313"/>
      <c r="HNI62" s="313"/>
      <c r="HNJ62" s="19"/>
      <c r="HNK62" s="20"/>
      <c r="HNL62" s="20"/>
      <c r="HNM62" s="20"/>
      <c r="HNN62" s="20"/>
      <c r="HNO62" s="20"/>
      <c r="HNP62" s="20"/>
      <c r="HNQ62" s="20"/>
      <c r="HNR62" s="311"/>
      <c r="HNS62" s="312"/>
      <c r="HNT62" s="312"/>
      <c r="HNU62" s="313"/>
      <c r="HNV62" s="312"/>
      <c r="HNW62" s="313"/>
      <c r="HNX62" s="313"/>
      <c r="HNY62" s="313"/>
      <c r="HNZ62" s="19"/>
      <c r="HOA62" s="20"/>
      <c r="HOB62" s="20"/>
      <c r="HOC62" s="20"/>
      <c r="HOD62" s="20"/>
      <c r="HOE62" s="20"/>
      <c r="HOF62" s="20"/>
      <c r="HOG62" s="20"/>
      <c r="HOH62" s="311"/>
      <c r="HOI62" s="312"/>
      <c r="HOJ62" s="312"/>
      <c r="HOK62" s="313"/>
      <c r="HOL62" s="312"/>
      <c r="HOM62" s="313"/>
      <c r="HON62" s="313"/>
      <c r="HOO62" s="313"/>
      <c r="HOP62" s="19"/>
      <c r="HOQ62" s="20"/>
      <c r="HOR62" s="20"/>
      <c r="HOS62" s="20"/>
      <c r="HOT62" s="20"/>
      <c r="HOU62" s="20"/>
      <c r="HOV62" s="20"/>
      <c r="HOW62" s="20"/>
      <c r="HOX62" s="311"/>
      <c r="HOY62" s="312"/>
      <c r="HOZ62" s="312"/>
      <c r="HPA62" s="313"/>
      <c r="HPB62" s="312"/>
      <c r="HPC62" s="313"/>
      <c r="HPD62" s="313"/>
      <c r="HPE62" s="313"/>
      <c r="HPF62" s="19"/>
      <c r="HPG62" s="20"/>
      <c r="HPH62" s="20"/>
      <c r="HPI62" s="20"/>
      <c r="HPJ62" s="20"/>
      <c r="HPK62" s="20"/>
      <c r="HPL62" s="20"/>
      <c r="HPM62" s="20"/>
      <c r="HPN62" s="311"/>
      <c r="HPO62" s="312"/>
      <c r="HPP62" s="312"/>
      <c r="HPQ62" s="313"/>
      <c r="HPR62" s="312"/>
      <c r="HPS62" s="313"/>
      <c r="HPT62" s="313"/>
      <c r="HPU62" s="313"/>
      <c r="HPV62" s="19"/>
      <c r="HPW62" s="20"/>
      <c r="HPX62" s="20"/>
      <c r="HPY62" s="20"/>
      <c r="HPZ62" s="20"/>
      <c r="HQA62" s="20"/>
      <c r="HQB62" s="20"/>
      <c r="HQC62" s="20"/>
      <c r="HQD62" s="311"/>
      <c r="HQE62" s="312"/>
      <c r="HQF62" s="312"/>
      <c r="HQG62" s="313"/>
      <c r="HQH62" s="312"/>
      <c r="HQI62" s="313"/>
      <c r="HQJ62" s="313"/>
      <c r="HQK62" s="313"/>
      <c r="HQL62" s="19"/>
      <c r="HQM62" s="20"/>
      <c r="HQN62" s="20"/>
      <c r="HQO62" s="20"/>
      <c r="HQP62" s="20"/>
      <c r="HQQ62" s="20"/>
      <c r="HQR62" s="20"/>
      <c r="HQS62" s="20"/>
      <c r="HQT62" s="311"/>
      <c r="HQU62" s="312"/>
      <c r="HQV62" s="312"/>
      <c r="HQW62" s="313"/>
      <c r="HQX62" s="312"/>
      <c r="HQY62" s="313"/>
      <c r="HQZ62" s="313"/>
      <c r="HRA62" s="313"/>
      <c r="HRB62" s="19"/>
      <c r="HRC62" s="20"/>
      <c r="HRD62" s="20"/>
      <c r="HRE62" s="20"/>
      <c r="HRF62" s="20"/>
      <c r="HRG62" s="20"/>
      <c r="HRH62" s="20"/>
      <c r="HRI62" s="20"/>
      <c r="HRJ62" s="311"/>
      <c r="HRK62" s="312"/>
      <c r="HRL62" s="312"/>
      <c r="HRM62" s="313"/>
      <c r="HRN62" s="312"/>
      <c r="HRO62" s="313"/>
      <c r="HRP62" s="313"/>
      <c r="HRQ62" s="313"/>
      <c r="HRR62" s="19"/>
      <c r="HRS62" s="20"/>
      <c r="HRT62" s="20"/>
      <c r="HRU62" s="20"/>
      <c r="HRV62" s="20"/>
      <c r="HRW62" s="20"/>
      <c r="HRX62" s="20"/>
      <c r="HRY62" s="20"/>
      <c r="HRZ62" s="311"/>
      <c r="HSA62" s="312"/>
      <c r="HSB62" s="312"/>
      <c r="HSC62" s="313"/>
      <c r="HSD62" s="312"/>
      <c r="HSE62" s="313"/>
      <c r="HSF62" s="313"/>
      <c r="HSG62" s="313"/>
      <c r="HSH62" s="19"/>
      <c r="HSI62" s="20"/>
      <c r="HSJ62" s="20"/>
      <c r="HSK62" s="20"/>
      <c r="HSL62" s="20"/>
      <c r="HSM62" s="20"/>
      <c r="HSN62" s="20"/>
      <c r="HSO62" s="20"/>
      <c r="HSP62" s="311"/>
      <c r="HSQ62" s="312"/>
      <c r="HSR62" s="312"/>
      <c r="HSS62" s="313"/>
      <c r="HST62" s="312"/>
      <c r="HSU62" s="313"/>
      <c r="HSV62" s="313"/>
      <c r="HSW62" s="313"/>
      <c r="HSX62" s="19"/>
      <c r="HSY62" s="20"/>
      <c r="HSZ62" s="20"/>
      <c r="HTA62" s="20"/>
      <c r="HTB62" s="20"/>
      <c r="HTC62" s="20"/>
      <c r="HTD62" s="20"/>
      <c r="HTE62" s="20"/>
      <c r="HTF62" s="311"/>
      <c r="HTG62" s="312"/>
      <c r="HTH62" s="312"/>
      <c r="HTI62" s="313"/>
      <c r="HTJ62" s="312"/>
      <c r="HTK62" s="313"/>
      <c r="HTL62" s="313"/>
      <c r="HTM62" s="313"/>
      <c r="HTN62" s="19"/>
      <c r="HTO62" s="20"/>
      <c r="HTP62" s="20"/>
      <c r="HTQ62" s="20"/>
      <c r="HTR62" s="20"/>
      <c r="HTS62" s="20"/>
      <c r="HTT62" s="20"/>
      <c r="HTU62" s="20"/>
      <c r="HTV62" s="311"/>
      <c r="HTW62" s="312"/>
      <c r="HTX62" s="312"/>
      <c r="HTY62" s="313"/>
      <c r="HTZ62" s="312"/>
      <c r="HUA62" s="313"/>
      <c r="HUB62" s="313"/>
      <c r="HUC62" s="313"/>
      <c r="HUD62" s="19"/>
      <c r="HUE62" s="20"/>
      <c r="HUF62" s="20"/>
      <c r="HUG62" s="20"/>
      <c r="HUH62" s="20"/>
      <c r="HUI62" s="20"/>
      <c r="HUJ62" s="20"/>
      <c r="HUK62" s="20"/>
      <c r="HUL62" s="311"/>
      <c r="HUM62" s="312"/>
      <c r="HUN62" s="312"/>
      <c r="HUO62" s="313"/>
      <c r="HUP62" s="312"/>
      <c r="HUQ62" s="313"/>
      <c r="HUR62" s="313"/>
      <c r="HUS62" s="313"/>
      <c r="HUT62" s="19"/>
      <c r="HUU62" s="20"/>
      <c r="HUV62" s="20"/>
      <c r="HUW62" s="20"/>
      <c r="HUX62" s="20"/>
      <c r="HUY62" s="20"/>
      <c r="HUZ62" s="20"/>
      <c r="HVA62" s="20"/>
      <c r="HVB62" s="311"/>
      <c r="HVC62" s="312"/>
      <c r="HVD62" s="312"/>
      <c r="HVE62" s="313"/>
      <c r="HVF62" s="312"/>
      <c r="HVG62" s="313"/>
      <c r="HVH62" s="313"/>
      <c r="HVI62" s="313"/>
      <c r="HVJ62" s="19"/>
      <c r="HVK62" s="20"/>
      <c r="HVL62" s="20"/>
      <c r="HVM62" s="20"/>
      <c r="HVN62" s="20"/>
      <c r="HVO62" s="20"/>
      <c r="HVP62" s="20"/>
      <c r="HVQ62" s="20"/>
      <c r="HVR62" s="311"/>
      <c r="HVS62" s="312"/>
      <c r="HVT62" s="312"/>
      <c r="HVU62" s="313"/>
      <c r="HVV62" s="312"/>
      <c r="HVW62" s="313"/>
      <c r="HVX62" s="313"/>
      <c r="HVY62" s="313"/>
      <c r="HVZ62" s="19"/>
      <c r="HWA62" s="20"/>
      <c r="HWB62" s="20"/>
      <c r="HWC62" s="20"/>
      <c r="HWD62" s="20"/>
      <c r="HWE62" s="20"/>
      <c r="HWF62" s="20"/>
      <c r="HWG62" s="20"/>
      <c r="HWH62" s="311"/>
      <c r="HWI62" s="312"/>
      <c r="HWJ62" s="312"/>
      <c r="HWK62" s="313"/>
      <c r="HWL62" s="312"/>
      <c r="HWM62" s="313"/>
      <c r="HWN62" s="313"/>
      <c r="HWO62" s="313"/>
      <c r="HWP62" s="19"/>
      <c r="HWQ62" s="20"/>
      <c r="HWR62" s="20"/>
      <c r="HWS62" s="20"/>
      <c r="HWT62" s="20"/>
      <c r="HWU62" s="20"/>
      <c r="HWV62" s="20"/>
      <c r="HWW62" s="20"/>
      <c r="HWX62" s="311"/>
      <c r="HWY62" s="312"/>
      <c r="HWZ62" s="312"/>
      <c r="HXA62" s="313"/>
      <c r="HXB62" s="312"/>
      <c r="HXC62" s="313"/>
      <c r="HXD62" s="313"/>
      <c r="HXE62" s="313"/>
      <c r="HXF62" s="19"/>
      <c r="HXG62" s="20"/>
      <c r="HXH62" s="20"/>
      <c r="HXI62" s="20"/>
      <c r="HXJ62" s="20"/>
      <c r="HXK62" s="20"/>
      <c r="HXL62" s="20"/>
      <c r="HXM62" s="20"/>
      <c r="HXN62" s="311"/>
      <c r="HXO62" s="312"/>
      <c r="HXP62" s="312"/>
      <c r="HXQ62" s="313"/>
      <c r="HXR62" s="312"/>
      <c r="HXS62" s="313"/>
      <c r="HXT62" s="313"/>
      <c r="HXU62" s="313"/>
      <c r="HXV62" s="19"/>
      <c r="HXW62" s="20"/>
      <c r="HXX62" s="20"/>
      <c r="HXY62" s="20"/>
      <c r="HXZ62" s="20"/>
      <c r="HYA62" s="20"/>
      <c r="HYB62" s="20"/>
      <c r="HYC62" s="20"/>
      <c r="HYD62" s="311"/>
      <c r="HYE62" s="312"/>
      <c r="HYF62" s="312"/>
      <c r="HYG62" s="313"/>
      <c r="HYH62" s="312"/>
      <c r="HYI62" s="313"/>
      <c r="HYJ62" s="313"/>
      <c r="HYK62" s="313"/>
      <c r="HYL62" s="19"/>
      <c r="HYM62" s="20"/>
      <c r="HYN62" s="20"/>
      <c r="HYO62" s="20"/>
      <c r="HYP62" s="20"/>
      <c r="HYQ62" s="20"/>
      <c r="HYR62" s="20"/>
      <c r="HYS62" s="20"/>
      <c r="HYT62" s="311"/>
      <c r="HYU62" s="312"/>
      <c r="HYV62" s="312"/>
      <c r="HYW62" s="313"/>
      <c r="HYX62" s="312"/>
      <c r="HYY62" s="313"/>
      <c r="HYZ62" s="313"/>
      <c r="HZA62" s="313"/>
      <c r="HZB62" s="19"/>
      <c r="HZC62" s="20"/>
      <c r="HZD62" s="20"/>
      <c r="HZE62" s="20"/>
      <c r="HZF62" s="20"/>
      <c r="HZG62" s="20"/>
      <c r="HZH62" s="20"/>
      <c r="HZI62" s="20"/>
      <c r="HZJ62" s="311"/>
      <c r="HZK62" s="312"/>
      <c r="HZL62" s="312"/>
      <c r="HZM62" s="313"/>
      <c r="HZN62" s="312"/>
      <c r="HZO62" s="313"/>
      <c r="HZP62" s="313"/>
      <c r="HZQ62" s="313"/>
      <c r="HZR62" s="19"/>
      <c r="HZS62" s="20"/>
      <c r="HZT62" s="20"/>
      <c r="HZU62" s="20"/>
      <c r="HZV62" s="20"/>
      <c r="HZW62" s="20"/>
      <c r="HZX62" s="20"/>
      <c r="HZY62" s="20"/>
      <c r="HZZ62" s="311"/>
      <c r="IAA62" s="312"/>
      <c r="IAB62" s="312"/>
      <c r="IAC62" s="313"/>
      <c r="IAD62" s="312"/>
      <c r="IAE62" s="313"/>
      <c r="IAF62" s="313"/>
      <c r="IAG62" s="313"/>
      <c r="IAH62" s="19"/>
      <c r="IAI62" s="20"/>
      <c r="IAJ62" s="20"/>
      <c r="IAK62" s="20"/>
      <c r="IAL62" s="20"/>
      <c r="IAM62" s="20"/>
      <c r="IAN62" s="20"/>
      <c r="IAO62" s="20"/>
      <c r="IAP62" s="311"/>
      <c r="IAQ62" s="312"/>
      <c r="IAR62" s="312"/>
      <c r="IAS62" s="313"/>
      <c r="IAT62" s="312"/>
      <c r="IAU62" s="313"/>
      <c r="IAV62" s="313"/>
      <c r="IAW62" s="313"/>
      <c r="IAX62" s="19"/>
      <c r="IAY62" s="20"/>
      <c r="IAZ62" s="20"/>
      <c r="IBA62" s="20"/>
      <c r="IBB62" s="20"/>
      <c r="IBC62" s="20"/>
      <c r="IBD62" s="20"/>
      <c r="IBE62" s="20"/>
      <c r="IBF62" s="311"/>
      <c r="IBG62" s="312"/>
      <c r="IBH62" s="312"/>
      <c r="IBI62" s="313"/>
      <c r="IBJ62" s="312"/>
      <c r="IBK62" s="313"/>
      <c r="IBL62" s="313"/>
      <c r="IBM62" s="313"/>
      <c r="IBN62" s="19"/>
      <c r="IBO62" s="20"/>
      <c r="IBP62" s="20"/>
      <c r="IBQ62" s="20"/>
      <c r="IBR62" s="20"/>
      <c r="IBS62" s="20"/>
      <c r="IBT62" s="20"/>
      <c r="IBU62" s="20"/>
      <c r="IBV62" s="311"/>
      <c r="IBW62" s="312"/>
      <c r="IBX62" s="312"/>
      <c r="IBY62" s="313"/>
      <c r="IBZ62" s="312"/>
      <c r="ICA62" s="313"/>
      <c r="ICB62" s="313"/>
      <c r="ICC62" s="313"/>
      <c r="ICD62" s="19"/>
      <c r="ICE62" s="20"/>
      <c r="ICF62" s="20"/>
      <c r="ICG62" s="20"/>
      <c r="ICH62" s="20"/>
      <c r="ICI62" s="20"/>
      <c r="ICJ62" s="20"/>
      <c r="ICK62" s="20"/>
      <c r="ICL62" s="311"/>
      <c r="ICM62" s="312"/>
      <c r="ICN62" s="312"/>
      <c r="ICO62" s="313"/>
      <c r="ICP62" s="312"/>
      <c r="ICQ62" s="313"/>
      <c r="ICR62" s="313"/>
      <c r="ICS62" s="313"/>
      <c r="ICT62" s="19"/>
      <c r="ICU62" s="20"/>
      <c r="ICV62" s="20"/>
      <c r="ICW62" s="20"/>
      <c r="ICX62" s="20"/>
      <c r="ICY62" s="20"/>
      <c r="ICZ62" s="20"/>
      <c r="IDA62" s="20"/>
      <c r="IDB62" s="311"/>
      <c r="IDC62" s="312"/>
      <c r="IDD62" s="312"/>
      <c r="IDE62" s="313"/>
      <c r="IDF62" s="312"/>
      <c r="IDG62" s="313"/>
      <c r="IDH62" s="313"/>
      <c r="IDI62" s="313"/>
      <c r="IDJ62" s="19"/>
      <c r="IDK62" s="20"/>
      <c r="IDL62" s="20"/>
      <c r="IDM62" s="20"/>
      <c r="IDN62" s="20"/>
      <c r="IDO62" s="20"/>
      <c r="IDP62" s="20"/>
      <c r="IDQ62" s="20"/>
      <c r="IDR62" s="311"/>
      <c r="IDS62" s="312"/>
      <c r="IDT62" s="312"/>
      <c r="IDU62" s="313"/>
      <c r="IDV62" s="312"/>
      <c r="IDW62" s="313"/>
      <c r="IDX62" s="313"/>
      <c r="IDY62" s="313"/>
      <c r="IDZ62" s="19"/>
      <c r="IEA62" s="20"/>
      <c r="IEB62" s="20"/>
      <c r="IEC62" s="20"/>
      <c r="IED62" s="20"/>
      <c r="IEE62" s="20"/>
      <c r="IEF62" s="20"/>
      <c r="IEG62" s="20"/>
      <c r="IEH62" s="311"/>
      <c r="IEI62" s="312"/>
      <c r="IEJ62" s="312"/>
      <c r="IEK62" s="313"/>
      <c r="IEL62" s="312"/>
      <c r="IEM62" s="313"/>
      <c r="IEN62" s="313"/>
      <c r="IEO62" s="313"/>
      <c r="IEP62" s="19"/>
      <c r="IEQ62" s="20"/>
      <c r="IER62" s="20"/>
      <c r="IES62" s="20"/>
      <c r="IET62" s="20"/>
      <c r="IEU62" s="20"/>
      <c r="IEV62" s="20"/>
      <c r="IEW62" s="20"/>
      <c r="IEX62" s="311"/>
      <c r="IEY62" s="312"/>
      <c r="IEZ62" s="312"/>
      <c r="IFA62" s="313"/>
      <c r="IFB62" s="312"/>
      <c r="IFC62" s="313"/>
      <c r="IFD62" s="313"/>
      <c r="IFE62" s="313"/>
      <c r="IFF62" s="19"/>
      <c r="IFG62" s="20"/>
      <c r="IFH62" s="20"/>
      <c r="IFI62" s="20"/>
      <c r="IFJ62" s="20"/>
      <c r="IFK62" s="20"/>
      <c r="IFL62" s="20"/>
      <c r="IFM62" s="20"/>
      <c r="IFN62" s="311"/>
      <c r="IFO62" s="312"/>
      <c r="IFP62" s="312"/>
      <c r="IFQ62" s="313"/>
      <c r="IFR62" s="312"/>
      <c r="IFS62" s="313"/>
      <c r="IFT62" s="313"/>
      <c r="IFU62" s="313"/>
      <c r="IFV62" s="19"/>
      <c r="IFW62" s="20"/>
      <c r="IFX62" s="20"/>
      <c r="IFY62" s="20"/>
      <c r="IFZ62" s="20"/>
      <c r="IGA62" s="20"/>
      <c r="IGB62" s="20"/>
      <c r="IGC62" s="20"/>
      <c r="IGD62" s="311"/>
      <c r="IGE62" s="312"/>
      <c r="IGF62" s="312"/>
      <c r="IGG62" s="313"/>
      <c r="IGH62" s="312"/>
      <c r="IGI62" s="313"/>
      <c r="IGJ62" s="313"/>
      <c r="IGK62" s="313"/>
      <c r="IGL62" s="19"/>
      <c r="IGM62" s="20"/>
      <c r="IGN62" s="20"/>
      <c r="IGO62" s="20"/>
      <c r="IGP62" s="20"/>
      <c r="IGQ62" s="20"/>
      <c r="IGR62" s="20"/>
      <c r="IGS62" s="20"/>
      <c r="IGT62" s="311"/>
      <c r="IGU62" s="312"/>
      <c r="IGV62" s="312"/>
      <c r="IGW62" s="313"/>
      <c r="IGX62" s="312"/>
      <c r="IGY62" s="313"/>
      <c r="IGZ62" s="313"/>
      <c r="IHA62" s="313"/>
      <c r="IHB62" s="19"/>
      <c r="IHC62" s="20"/>
      <c r="IHD62" s="20"/>
      <c r="IHE62" s="20"/>
      <c r="IHF62" s="20"/>
      <c r="IHG62" s="20"/>
      <c r="IHH62" s="20"/>
      <c r="IHI62" s="20"/>
      <c r="IHJ62" s="311"/>
      <c r="IHK62" s="312"/>
      <c r="IHL62" s="312"/>
      <c r="IHM62" s="313"/>
      <c r="IHN62" s="312"/>
      <c r="IHO62" s="313"/>
      <c r="IHP62" s="313"/>
      <c r="IHQ62" s="313"/>
      <c r="IHR62" s="19"/>
      <c r="IHS62" s="20"/>
      <c r="IHT62" s="20"/>
      <c r="IHU62" s="20"/>
      <c r="IHV62" s="20"/>
      <c r="IHW62" s="20"/>
      <c r="IHX62" s="20"/>
      <c r="IHY62" s="20"/>
      <c r="IHZ62" s="311"/>
      <c r="IIA62" s="312"/>
      <c r="IIB62" s="312"/>
      <c r="IIC62" s="313"/>
      <c r="IID62" s="312"/>
      <c r="IIE62" s="313"/>
      <c r="IIF62" s="313"/>
      <c r="IIG62" s="313"/>
      <c r="IIH62" s="19"/>
      <c r="III62" s="20"/>
      <c r="IIJ62" s="20"/>
      <c r="IIK62" s="20"/>
      <c r="IIL62" s="20"/>
      <c r="IIM62" s="20"/>
      <c r="IIN62" s="20"/>
      <c r="IIO62" s="20"/>
      <c r="IIP62" s="311"/>
      <c r="IIQ62" s="312"/>
      <c r="IIR62" s="312"/>
      <c r="IIS62" s="313"/>
      <c r="IIT62" s="312"/>
      <c r="IIU62" s="313"/>
      <c r="IIV62" s="313"/>
      <c r="IIW62" s="313"/>
      <c r="IIX62" s="19"/>
      <c r="IIY62" s="20"/>
      <c r="IIZ62" s="20"/>
      <c r="IJA62" s="20"/>
      <c r="IJB62" s="20"/>
      <c r="IJC62" s="20"/>
      <c r="IJD62" s="20"/>
      <c r="IJE62" s="20"/>
      <c r="IJF62" s="311"/>
      <c r="IJG62" s="312"/>
      <c r="IJH62" s="312"/>
      <c r="IJI62" s="313"/>
      <c r="IJJ62" s="312"/>
      <c r="IJK62" s="313"/>
      <c r="IJL62" s="313"/>
      <c r="IJM62" s="313"/>
      <c r="IJN62" s="19"/>
      <c r="IJO62" s="20"/>
      <c r="IJP62" s="20"/>
      <c r="IJQ62" s="20"/>
      <c r="IJR62" s="20"/>
      <c r="IJS62" s="20"/>
      <c r="IJT62" s="20"/>
      <c r="IJU62" s="20"/>
      <c r="IJV62" s="311"/>
      <c r="IJW62" s="312"/>
      <c r="IJX62" s="312"/>
      <c r="IJY62" s="313"/>
      <c r="IJZ62" s="312"/>
      <c r="IKA62" s="313"/>
      <c r="IKB62" s="313"/>
      <c r="IKC62" s="313"/>
      <c r="IKD62" s="19"/>
      <c r="IKE62" s="20"/>
      <c r="IKF62" s="20"/>
      <c r="IKG62" s="20"/>
      <c r="IKH62" s="20"/>
      <c r="IKI62" s="20"/>
      <c r="IKJ62" s="20"/>
      <c r="IKK62" s="20"/>
      <c r="IKL62" s="311"/>
      <c r="IKM62" s="312"/>
      <c r="IKN62" s="312"/>
      <c r="IKO62" s="313"/>
      <c r="IKP62" s="312"/>
      <c r="IKQ62" s="313"/>
      <c r="IKR62" s="313"/>
      <c r="IKS62" s="313"/>
      <c r="IKT62" s="19"/>
      <c r="IKU62" s="20"/>
      <c r="IKV62" s="20"/>
      <c r="IKW62" s="20"/>
      <c r="IKX62" s="20"/>
      <c r="IKY62" s="20"/>
      <c r="IKZ62" s="20"/>
      <c r="ILA62" s="20"/>
      <c r="ILB62" s="311"/>
      <c r="ILC62" s="312"/>
      <c r="ILD62" s="312"/>
      <c r="ILE62" s="313"/>
      <c r="ILF62" s="312"/>
      <c r="ILG62" s="313"/>
      <c r="ILH62" s="313"/>
      <c r="ILI62" s="313"/>
      <c r="ILJ62" s="19"/>
      <c r="ILK62" s="20"/>
      <c r="ILL62" s="20"/>
      <c r="ILM62" s="20"/>
      <c r="ILN62" s="20"/>
      <c r="ILO62" s="20"/>
      <c r="ILP62" s="20"/>
      <c r="ILQ62" s="20"/>
      <c r="ILR62" s="311"/>
      <c r="ILS62" s="312"/>
      <c r="ILT62" s="312"/>
      <c r="ILU62" s="313"/>
      <c r="ILV62" s="312"/>
      <c r="ILW62" s="313"/>
      <c r="ILX62" s="313"/>
      <c r="ILY62" s="313"/>
      <c r="ILZ62" s="19"/>
      <c r="IMA62" s="20"/>
      <c r="IMB62" s="20"/>
      <c r="IMC62" s="20"/>
      <c r="IMD62" s="20"/>
      <c r="IME62" s="20"/>
      <c r="IMF62" s="20"/>
      <c r="IMG62" s="20"/>
      <c r="IMH62" s="311"/>
      <c r="IMI62" s="312"/>
      <c r="IMJ62" s="312"/>
      <c r="IMK62" s="313"/>
      <c r="IML62" s="312"/>
      <c r="IMM62" s="313"/>
      <c r="IMN62" s="313"/>
      <c r="IMO62" s="313"/>
      <c r="IMP62" s="19"/>
      <c r="IMQ62" s="20"/>
      <c r="IMR62" s="20"/>
      <c r="IMS62" s="20"/>
      <c r="IMT62" s="20"/>
      <c r="IMU62" s="20"/>
      <c r="IMV62" s="20"/>
      <c r="IMW62" s="20"/>
      <c r="IMX62" s="311"/>
      <c r="IMY62" s="312"/>
      <c r="IMZ62" s="312"/>
      <c r="INA62" s="313"/>
      <c r="INB62" s="312"/>
      <c r="INC62" s="313"/>
      <c r="IND62" s="313"/>
      <c r="INE62" s="313"/>
      <c r="INF62" s="19"/>
      <c r="ING62" s="20"/>
      <c r="INH62" s="20"/>
      <c r="INI62" s="20"/>
      <c r="INJ62" s="20"/>
      <c r="INK62" s="20"/>
      <c r="INL62" s="20"/>
      <c r="INM62" s="20"/>
      <c r="INN62" s="311"/>
      <c r="INO62" s="312"/>
      <c r="INP62" s="312"/>
      <c r="INQ62" s="313"/>
      <c r="INR62" s="312"/>
      <c r="INS62" s="313"/>
      <c r="INT62" s="313"/>
      <c r="INU62" s="313"/>
      <c r="INV62" s="19"/>
      <c r="INW62" s="20"/>
      <c r="INX62" s="20"/>
      <c r="INY62" s="20"/>
      <c r="INZ62" s="20"/>
      <c r="IOA62" s="20"/>
      <c r="IOB62" s="20"/>
      <c r="IOC62" s="20"/>
      <c r="IOD62" s="311"/>
      <c r="IOE62" s="312"/>
      <c r="IOF62" s="312"/>
      <c r="IOG62" s="313"/>
      <c r="IOH62" s="312"/>
      <c r="IOI62" s="313"/>
      <c r="IOJ62" s="313"/>
      <c r="IOK62" s="313"/>
      <c r="IOL62" s="19"/>
      <c r="IOM62" s="20"/>
      <c r="ION62" s="20"/>
      <c r="IOO62" s="20"/>
      <c r="IOP62" s="20"/>
      <c r="IOQ62" s="20"/>
      <c r="IOR62" s="20"/>
      <c r="IOS62" s="20"/>
      <c r="IOT62" s="311"/>
      <c r="IOU62" s="312"/>
      <c r="IOV62" s="312"/>
      <c r="IOW62" s="313"/>
      <c r="IOX62" s="312"/>
      <c r="IOY62" s="313"/>
      <c r="IOZ62" s="313"/>
      <c r="IPA62" s="313"/>
      <c r="IPB62" s="19"/>
      <c r="IPC62" s="20"/>
      <c r="IPD62" s="20"/>
      <c r="IPE62" s="20"/>
      <c r="IPF62" s="20"/>
      <c r="IPG62" s="20"/>
      <c r="IPH62" s="20"/>
      <c r="IPI62" s="20"/>
      <c r="IPJ62" s="311"/>
      <c r="IPK62" s="312"/>
      <c r="IPL62" s="312"/>
      <c r="IPM62" s="313"/>
      <c r="IPN62" s="312"/>
      <c r="IPO62" s="313"/>
      <c r="IPP62" s="313"/>
      <c r="IPQ62" s="313"/>
      <c r="IPR62" s="19"/>
      <c r="IPS62" s="20"/>
      <c r="IPT62" s="20"/>
      <c r="IPU62" s="20"/>
      <c r="IPV62" s="20"/>
      <c r="IPW62" s="20"/>
      <c r="IPX62" s="20"/>
      <c r="IPY62" s="20"/>
      <c r="IPZ62" s="311"/>
      <c r="IQA62" s="312"/>
      <c r="IQB62" s="312"/>
      <c r="IQC62" s="313"/>
      <c r="IQD62" s="312"/>
      <c r="IQE62" s="313"/>
      <c r="IQF62" s="313"/>
      <c r="IQG62" s="313"/>
      <c r="IQH62" s="19"/>
      <c r="IQI62" s="20"/>
      <c r="IQJ62" s="20"/>
      <c r="IQK62" s="20"/>
      <c r="IQL62" s="20"/>
      <c r="IQM62" s="20"/>
      <c r="IQN62" s="20"/>
      <c r="IQO62" s="20"/>
      <c r="IQP62" s="311"/>
      <c r="IQQ62" s="312"/>
      <c r="IQR62" s="312"/>
      <c r="IQS62" s="313"/>
      <c r="IQT62" s="312"/>
      <c r="IQU62" s="313"/>
      <c r="IQV62" s="313"/>
      <c r="IQW62" s="313"/>
      <c r="IQX62" s="19"/>
      <c r="IQY62" s="20"/>
      <c r="IQZ62" s="20"/>
      <c r="IRA62" s="20"/>
      <c r="IRB62" s="20"/>
      <c r="IRC62" s="20"/>
      <c r="IRD62" s="20"/>
      <c r="IRE62" s="20"/>
      <c r="IRF62" s="311"/>
      <c r="IRG62" s="312"/>
      <c r="IRH62" s="312"/>
      <c r="IRI62" s="313"/>
      <c r="IRJ62" s="312"/>
      <c r="IRK62" s="313"/>
      <c r="IRL62" s="313"/>
      <c r="IRM62" s="313"/>
      <c r="IRN62" s="19"/>
      <c r="IRO62" s="20"/>
      <c r="IRP62" s="20"/>
      <c r="IRQ62" s="20"/>
      <c r="IRR62" s="20"/>
      <c r="IRS62" s="20"/>
      <c r="IRT62" s="20"/>
      <c r="IRU62" s="20"/>
      <c r="IRV62" s="311"/>
      <c r="IRW62" s="312"/>
      <c r="IRX62" s="312"/>
      <c r="IRY62" s="313"/>
      <c r="IRZ62" s="312"/>
      <c r="ISA62" s="313"/>
      <c r="ISB62" s="313"/>
      <c r="ISC62" s="313"/>
      <c r="ISD62" s="19"/>
      <c r="ISE62" s="20"/>
      <c r="ISF62" s="20"/>
      <c r="ISG62" s="20"/>
      <c r="ISH62" s="20"/>
      <c r="ISI62" s="20"/>
      <c r="ISJ62" s="20"/>
      <c r="ISK62" s="20"/>
      <c r="ISL62" s="311"/>
      <c r="ISM62" s="312"/>
      <c r="ISN62" s="312"/>
      <c r="ISO62" s="313"/>
      <c r="ISP62" s="312"/>
      <c r="ISQ62" s="313"/>
      <c r="ISR62" s="313"/>
      <c r="ISS62" s="313"/>
      <c r="IST62" s="19"/>
      <c r="ISU62" s="20"/>
      <c r="ISV62" s="20"/>
      <c r="ISW62" s="20"/>
      <c r="ISX62" s="20"/>
      <c r="ISY62" s="20"/>
      <c r="ISZ62" s="20"/>
      <c r="ITA62" s="20"/>
      <c r="ITB62" s="311"/>
      <c r="ITC62" s="312"/>
      <c r="ITD62" s="312"/>
      <c r="ITE62" s="313"/>
      <c r="ITF62" s="312"/>
      <c r="ITG62" s="313"/>
      <c r="ITH62" s="313"/>
      <c r="ITI62" s="313"/>
      <c r="ITJ62" s="19"/>
      <c r="ITK62" s="20"/>
      <c r="ITL62" s="20"/>
      <c r="ITM62" s="20"/>
      <c r="ITN62" s="20"/>
      <c r="ITO62" s="20"/>
      <c r="ITP62" s="20"/>
      <c r="ITQ62" s="20"/>
      <c r="ITR62" s="311"/>
      <c r="ITS62" s="312"/>
      <c r="ITT62" s="312"/>
      <c r="ITU62" s="313"/>
      <c r="ITV62" s="312"/>
      <c r="ITW62" s="313"/>
      <c r="ITX62" s="313"/>
      <c r="ITY62" s="313"/>
      <c r="ITZ62" s="19"/>
      <c r="IUA62" s="20"/>
      <c r="IUB62" s="20"/>
      <c r="IUC62" s="20"/>
      <c r="IUD62" s="20"/>
      <c r="IUE62" s="20"/>
      <c r="IUF62" s="20"/>
      <c r="IUG62" s="20"/>
      <c r="IUH62" s="311"/>
      <c r="IUI62" s="312"/>
      <c r="IUJ62" s="312"/>
      <c r="IUK62" s="313"/>
      <c r="IUL62" s="312"/>
      <c r="IUM62" s="313"/>
      <c r="IUN62" s="313"/>
      <c r="IUO62" s="313"/>
      <c r="IUP62" s="19"/>
      <c r="IUQ62" s="20"/>
      <c r="IUR62" s="20"/>
      <c r="IUS62" s="20"/>
      <c r="IUT62" s="20"/>
      <c r="IUU62" s="20"/>
      <c r="IUV62" s="20"/>
      <c r="IUW62" s="20"/>
      <c r="IUX62" s="311"/>
      <c r="IUY62" s="312"/>
      <c r="IUZ62" s="312"/>
      <c r="IVA62" s="313"/>
      <c r="IVB62" s="312"/>
      <c r="IVC62" s="313"/>
      <c r="IVD62" s="313"/>
      <c r="IVE62" s="313"/>
      <c r="IVF62" s="19"/>
      <c r="IVG62" s="20"/>
      <c r="IVH62" s="20"/>
      <c r="IVI62" s="20"/>
      <c r="IVJ62" s="20"/>
      <c r="IVK62" s="20"/>
      <c r="IVL62" s="20"/>
      <c r="IVM62" s="20"/>
      <c r="IVN62" s="311"/>
      <c r="IVO62" s="312"/>
      <c r="IVP62" s="312"/>
      <c r="IVQ62" s="313"/>
      <c r="IVR62" s="312"/>
      <c r="IVS62" s="313"/>
      <c r="IVT62" s="313"/>
      <c r="IVU62" s="313"/>
      <c r="IVV62" s="19"/>
      <c r="IVW62" s="20"/>
      <c r="IVX62" s="20"/>
      <c r="IVY62" s="20"/>
      <c r="IVZ62" s="20"/>
      <c r="IWA62" s="20"/>
      <c r="IWB62" s="20"/>
      <c r="IWC62" s="20"/>
      <c r="IWD62" s="311"/>
      <c r="IWE62" s="312"/>
      <c r="IWF62" s="312"/>
      <c r="IWG62" s="313"/>
      <c r="IWH62" s="312"/>
      <c r="IWI62" s="313"/>
      <c r="IWJ62" s="313"/>
      <c r="IWK62" s="313"/>
      <c r="IWL62" s="19"/>
      <c r="IWM62" s="20"/>
      <c r="IWN62" s="20"/>
      <c r="IWO62" s="20"/>
      <c r="IWP62" s="20"/>
      <c r="IWQ62" s="20"/>
      <c r="IWR62" s="20"/>
      <c r="IWS62" s="20"/>
      <c r="IWT62" s="311"/>
      <c r="IWU62" s="312"/>
      <c r="IWV62" s="312"/>
      <c r="IWW62" s="313"/>
      <c r="IWX62" s="312"/>
      <c r="IWY62" s="313"/>
      <c r="IWZ62" s="313"/>
      <c r="IXA62" s="313"/>
      <c r="IXB62" s="19"/>
      <c r="IXC62" s="20"/>
      <c r="IXD62" s="20"/>
      <c r="IXE62" s="20"/>
      <c r="IXF62" s="20"/>
      <c r="IXG62" s="20"/>
      <c r="IXH62" s="20"/>
      <c r="IXI62" s="20"/>
      <c r="IXJ62" s="311"/>
      <c r="IXK62" s="312"/>
      <c r="IXL62" s="312"/>
      <c r="IXM62" s="313"/>
      <c r="IXN62" s="312"/>
      <c r="IXO62" s="313"/>
      <c r="IXP62" s="313"/>
      <c r="IXQ62" s="313"/>
      <c r="IXR62" s="19"/>
      <c r="IXS62" s="20"/>
      <c r="IXT62" s="20"/>
      <c r="IXU62" s="20"/>
      <c r="IXV62" s="20"/>
      <c r="IXW62" s="20"/>
      <c r="IXX62" s="20"/>
      <c r="IXY62" s="20"/>
      <c r="IXZ62" s="311"/>
      <c r="IYA62" s="312"/>
      <c r="IYB62" s="312"/>
      <c r="IYC62" s="313"/>
      <c r="IYD62" s="312"/>
      <c r="IYE62" s="313"/>
      <c r="IYF62" s="313"/>
      <c r="IYG62" s="313"/>
      <c r="IYH62" s="19"/>
      <c r="IYI62" s="20"/>
      <c r="IYJ62" s="20"/>
      <c r="IYK62" s="20"/>
      <c r="IYL62" s="20"/>
      <c r="IYM62" s="20"/>
      <c r="IYN62" s="20"/>
      <c r="IYO62" s="20"/>
      <c r="IYP62" s="311"/>
      <c r="IYQ62" s="312"/>
      <c r="IYR62" s="312"/>
      <c r="IYS62" s="313"/>
      <c r="IYT62" s="312"/>
      <c r="IYU62" s="313"/>
      <c r="IYV62" s="313"/>
      <c r="IYW62" s="313"/>
      <c r="IYX62" s="19"/>
      <c r="IYY62" s="20"/>
      <c r="IYZ62" s="20"/>
      <c r="IZA62" s="20"/>
      <c r="IZB62" s="20"/>
      <c r="IZC62" s="20"/>
      <c r="IZD62" s="20"/>
      <c r="IZE62" s="20"/>
      <c r="IZF62" s="311"/>
      <c r="IZG62" s="312"/>
      <c r="IZH62" s="312"/>
      <c r="IZI62" s="313"/>
      <c r="IZJ62" s="312"/>
      <c r="IZK62" s="313"/>
      <c r="IZL62" s="313"/>
      <c r="IZM62" s="313"/>
      <c r="IZN62" s="19"/>
      <c r="IZO62" s="20"/>
      <c r="IZP62" s="20"/>
      <c r="IZQ62" s="20"/>
      <c r="IZR62" s="20"/>
      <c r="IZS62" s="20"/>
      <c r="IZT62" s="20"/>
      <c r="IZU62" s="20"/>
      <c r="IZV62" s="311"/>
      <c r="IZW62" s="312"/>
      <c r="IZX62" s="312"/>
      <c r="IZY62" s="313"/>
      <c r="IZZ62" s="312"/>
      <c r="JAA62" s="313"/>
      <c r="JAB62" s="313"/>
      <c r="JAC62" s="313"/>
      <c r="JAD62" s="19"/>
      <c r="JAE62" s="20"/>
      <c r="JAF62" s="20"/>
      <c r="JAG62" s="20"/>
      <c r="JAH62" s="20"/>
      <c r="JAI62" s="20"/>
      <c r="JAJ62" s="20"/>
      <c r="JAK62" s="20"/>
      <c r="JAL62" s="311"/>
      <c r="JAM62" s="312"/>
      <c r="JAN62" s="312"/>
      <c r="JAO62" s="313"/>
      <c r="JAP62" s="312"/>
      <c r="JAQ62" s="313"/>
      <c r="JAR62" s="313"/>
      <c r="JAS62" s="313"/>
      <c r="JAT62" s="19"/>
      <c r="JAU62" s="20"/>
      <c r="JAV62" s="20"/>
      <c r="JAW62" s="20"/>
      <c r="JAX62" s="20"/>
      <c r="JAY62" s="20"/>
      <c r="JAZ62" s="20"/>
      <c r="JBA62" s="20"/>
      <c r="JBB62" s="311"/>
      <c r="JBC62" s="312"/>
      <c r="JBD62" s="312"/>
      <c r="JBE62" s="313"/>
      <c r="JBF62" s="312"/>
      <c r="JBG62" s="313"/>
      <c r="JBH62" s="313"/>
      <c r="JBI62" s="313"/>
      <c r="JBJ62" s="19"/>
      <c r="JBK62" s="20"/>
      <c r="JBL62" s="20"/>
      <c r="JBM62" s="20"/>
      <c r="JBN62" s="20"/>
      <c r="JBO62" s="20"/>
      <c r="JBP62" s="20"/>
      <c r="JBQ62" s="20"/>
      <c r="JBR62" s="311"/>
      <c r="JBS62" s="312"/>
      <c r="JBT62" s="312"/>
      <c r="JBU62" s="313"/>
      <c r="JBV62" s="312"/>
      <c r="JBW62" s="313"/>
      <c r="JBX62" s="313"/>
      <c r="JBY62" s="313"/>
      <c r="JBZ62" s="19"/>
      <c r="JCA62" s="20"/>
      <c r="JCB62" s="20"/>
      <c r="JCC62" s="20"/>
      <c r="JCD62" s="20"/>
      <c r="JCE62" s="20"/>
      <c r="JCF62" s="20"/>
      <c r="JCG62" s="20"/>
      <c r="JCH62" s="311"/>
      <c r="JCI62" s="312"/>
      <c r="JCJ62" s="312"/>
      <c r="JCK62" s="313"/>
      <c r="JCL62" s="312"/>
      <c r="JCM62" s="313"/>
      <c r="JCN62" s="313"/>
      <c r="JCO62" s="313"/>
      <c r="JCP62" s="19"/>
      <c r="JCQ62" s="20"/>
      <c r="JCR62" s="20"/>
      <c r="JCS62" s="20"/>
      <c r="JCT62" s="20"/>
      <c r="JCU62" s="20"/>
      <c r="JCV62" s="20"/>
      <c r="JCW62" s="20"/>
      <c r="JCX62" s="311"/>
      <c r="JCY62" s="312"/>
      <c r="JCZ62" s="312"/>
      <c r="JDA62" s="313"/>
      <c r="JDB62" s="312"/>
      <c r="JDC62" s="313"/>
      <c r="JDD62" s="313"/>
      <c r="JDE62" s="313"/>
      <c r="JDF62" s="19"/>
      <c r="JDG62" s="20"/>
      <c r="JDH62" s="20"/>
      <c r="JDI62" s="20"/>
      <c r="JDJ62" s="20"/>
      <c r="JDK62" s="20"/>
      <c r="JDL62" s="20"/>
      <c r="JDM62" s="20"/>
      <c r="JDN62" s="311"/>
      <c r="JDO62" s="312"/>
      <c r="JDP62" s="312"/>
      <c r="JDQ62" s="313"/>
      <c r="JDR62" s="312"/>
      <c r="JDS62" s="313"/>
      <c r="JDT62" s="313"/>
      <c r="JDU62" s="313"/>
      <c r="JDV62" s="19"/>
      <c r="JDW62" s="20"/>
      <c r="JDX62" s="20"/>
      <c r="JDY62" s="20"/>
      <c r="JDZ62" s="20"/>
      <c r="JEA62" s="20"/>
      <c r="JEB62" s="20"/>
      <c r="JEC62" s="20"/>
      <c r="JED62" s="311"/>
      <c r="JEE62" s="312"/>
      <c r="JEF62" s="312"/>
      <c r="JEG62" s="313"/>
      <c r="JEH62" s="312"/>
      <c r="JEI62" s="313"/>
      <c r="JEJ62" s="313"/>
      <c r="JEK62" s="313"/>
      <c r="JEL62" s="19"/>
      <c r="JEM62" s="20"/>
      <c r="JEN62" s="20"/>
      <c r="JEO62" s="20"/>
      <c r="JEP62" s="20"/>
      <c r="JEQ62" s="20"/>
      <c r="JER62" s="20"/>
      <c r="JES62" s="20"/>
      <c r="JET62" s="311"/>
      <c r="JEU62" s="312"/>
      <c r="JEV62" s="312"/>
      <c r="JEW62" s="313"/>
      <c r="JEX62" s="312"/>
      <c r="JEY62" s="313"/>
      <c r="JEZ62" s="313"/>
      <c r="JFA62" s="313"/>
      <c r="JFB62" s="19"/>
      <c r="JFC62" s="20"/>
      <c r="JFD62" s="20"/>
      <c r="JFE62" s="20"/>
      <c r="JFF62" s="20"/>
      <c r="JFG62" s="20"/>
      <c r="JFH62" s="20"/>
      <c r="JFI62" s="20"/>
      <c r="JFJ62" s="311"/>
      <c r="JFK62" s="312"/>
      <c r="JFL62" s="312"/>
      <c r="JFM62" s="313"/>
      <c r="JFN62" s="312"/>
      <c r="JFO62" s="313"/>
      <c r="JFP62" s="313"/>
      <c r="JFQ62" s="313"/>
      <c r="JFR62" s="19"/>
      <c r="JFS62" s="20"/>
      <c r="JFT62" s="20"/>
      <c r="JFU62" s="20"/>
      <c r="JFV62" s="20"/>
      <c r="JFW62" s="20"/>
      <c r="JFX62" s="20"/>
      <c r="JFY62" s="20"/>
      <c r="JFZ62" s="311"/>
      <c r="JGA62" s="312"/>
      <c r="JGB62" s="312"/>
      <c r="JGC62" s="313"/>
      <c r="JGD62" s="312"/>
      <c r="JGE62" s="313"/>
      <c r="JGF62" s="313"/>
      <c r="JGG62" s="313"/>
      <c r="JGH62" s="19"/>
      <c r="JGI62" s="20"/>
      <c r="JGJ62" s="20"/>
      <c r="JGK62" s="20"/>
      <c r="JGL62" s="20"/>
      <c r="JGM62" s="20"/>
      <c r="JGN62" s="20"/>
      <c r="JGO62" s="20"/>
      <c r="JGP62" s="311"/>
      <c r="JGQ62" s="312"/>
      <c r="JGR62" s="312"/>
      <c r="JGS62" s="313"/>
      <c r="JGT62" s="312"/>
      <c r="JGU62" s="313"/>
      <c r="JGV62" s="313"/>
      <c r="JGW62" s="313"/>
      <c r="JGX62" s="19"/>
      <c r="JGY62" s="20"/>
      <c r="JGZ62" s="20"/>
      <c r="JHA62" s="20"/>
      <c r="JHB62" s="20"/>
      <c r="JHC62" s="20"/>
      <c r="JHD62" s="20"/>
      <c r="JHE62" s="20"/>
      <c r="JHF62" s="311"/>
      <c r="JHG62" s="312"/>
      <c r="JHH62" s="312"/>
      <c r="JHI62" s="313"/>
      <c r="JHJ62" s="312"/>
      <c r="JHK62" s="313"/>
      <c r="JHL62" s="313"/>
      <c r="JHM62" s="313"/>
      <c r="JHN62" s="19"/>
      <c r="JHO62" s="20"/>
      <c r="JHP62" s="20"/>
      <c r="JHQ62" s="20"/>
      <c r="JHR62" s="20"/>
      <c r="JHS62" s="20"/>
      <c r="JHT62" s="20"/>
      <c r="JHU62" s="20"/>
      <c r="JHV62" s="311"/>
      <c r="JHW62" s="312"/>
      <c r="JHX62" s="312"/>
      <c r="JHY62" s="313"/>
      <c r="JHZ62" s="312"/>
      <c r="JIA62" s="313"/>
      <c r="JIB62" s="313"/>
      <c r="JIC62" s="313"/>
      <c r="JID62" s="19"/>
      <c r="JIE62" s="20"/>
      <c r="JIF62" s="20"/>
      <c r="JIG62" s="20"/>
      <c r="JIH62" s="20"/>
      <c r="JII62" s="20"/>
      <c r="JIJ62" s="20"/>
      <c r="JIK62" s="20"/>
      <c r="JIL62" s="311"/>
      <c r="JIM62" s="312"/>
      <c r="JIN62" s="312"/>
      <c r="JIO62" s="313"/>
      <c r="JIP62" s="312"/>
      <c r="JIQ62" s="313"/>
      <c r="JIR62" s="313"/>
      <c r="JIS62" s="313"/>
      <c r="JIT62" s="19"/>
      <c r="JIU62" s="20"/>
      <c r="JIV62" s="20"/>
      <c r="JIW62" s="20"/>
      <c r="JIX62" s="20"/>
      <c r="JIY62" s="20"/>
      <c r="JIZ62" s="20"/>
      <c r="JJA62" s="20"/>
      <c r="JJB62" s="311"/>
      <c r="JJC62" s="312"/>
      <c r="JJD62" s="312"/>
      <c r="JJE62" s="313"/>
      <c r="JJF62" s="312"/>
      <c r="JJG62" s="313"/>
      <c r="JJH62" s="313"/>
      <c r="JJI62" s="313"/>
      <c r="JJJ62" s="19"/>
      <c r="JJK62" s="20"/>
      <c r="JJL62" s="20"/>
      <c r="JJM62" s="20"/>
      <c r="JJN62" s="20"/>
      <c r="JJO62" s="20"/>
      <c r="JJP62" s="20"/>
      <c r="JJQ62" s="20"/>
      <c r="JJR62" s="311"/>
      <c r="JJS62" s="312"/>
      <c r="JJT62" s="312"/>
      <c r="JJU62" s="313"/>
      <c r="JJV62" s="312"/>
      <c r="JJW62" s="313"/>
      <c r="JJX62" s="313"/>
      <c r="JJY62" s="313"/>
      <c r="JJZ62" s="19"/>
      <c r="JKA62" s="20"/>
      <c r="JKB62" s="20"/>
      <c r="JKC62" s="20"/>
      <c r="JKD62" s="20"/>
      <c r="JKE62" s="20"/>
      <c r="JKF62" s="20"/>
      <c r="JKG62" s="20"/>
      <c r="JKH62" s="311"/>
      <c r="JKI62" s="312"/>
      <c r="JKJ62" s="312"/>
      <c r="JKK62" s="313"/>
      <c r="JKL62" s="312"/>
      <c r="JKM62" s="313"/>
      <c r="JKN62" s="313"/>
      <c r="JKO62" s="313"/>
      <c r="JKP62" s="19"/>
      <c r="JKQ62" s="20"/>
      <c r="JKR62" s="20"/>
      <c r="JKS62" s="20"/>
      <c r="JKT62" s="20"/>
      <c r="JKU62" s="20"/>
      <c r="JKV62" s="20"/>
      <c r="JKW62" s="20"/>
      <c r="JKX62" s="311"/>
      <c r="JKY62" s="312"/>
      <c r="JKZ62" s="312"/>
      <c r="JLA62" s="313"/>
      <c r="JLB62" s="312"/>
      <c r="JLC62" s="313"/>
      <c r="JLD62" s="313"/>
      <c r="JLE62" s="313"/>
      <c r="JLF62" s="19"/>
      <c r="JLG62" s="20"/>
      <c r="JLH62" s="20"/>
      <c r="JLI62" s="20"/>
      <c r="JLJ62" s="20"/>
      <c r="JLK62" s="20"/>
      <c r="JLL62" s="20"/>
      <c r="JLM62" s="20"/>
      <c r="JLN62" s="311"/>
      <c r="JLO62" s="312"/>
      <c r="JLP62" s="312"/>
      <c r="JLQ62" s="313"/>
      <c r="JLR62" s="312"/>
      <c r="JLS62" s="313"/>
      <c r="JLT62" s="313"/>
      <c r="JLU62" s="313"/>
      <c r="JLV62" s="19"/>
      <c r="JLW62" s="20"/>
      <c r="JLX62" s="20"/>
      <c r="JLY62" s="20"/>
      <c r="JLZ62" s="20"/>
      <c r="JMA62" s="20"/>
      <c r="JMB62" s="20"/>
      <c r="JMC62" s="20"/>
      <c r="JMD62" s="311"/>
      <c r="JME62" s="312"/>
      <c r="JMF62" s="312"/>
      <c r="JMG62" s="313"/>
      <c r="JMH62" s="312"/>
      <c r="JMI62" s="313"/>
      <c r="JMJ62" s="313"/>
      <c r="JMK62" s="313"/>
      <c r="JML62" s="19"/>
      <c r="JMM62" s="20"/>
      <c r="JMN62" s="20"/>
      <c r="JMO62" s="20"/>
      <c r="JMP62" s="20"/>
      <c r="JMQ62" s="20"/>
      <c r="JMR62" s="20"/>
      <c r="JMS62" s="20"/>
      <c r="JMT62" s="311"/>
      <c r="JMU62" s="312"/>
      <c r="JMV62" s="312"/>
      <c r="JMW62" s="313"/>
      <c r="JMX62" s="312"/>
      <c r="JMY62" s="313"/>
      <c r="JMZ62" s="313"/>
      <c r="JNA62" s="313"/>
      <c r="JNB62" s="19"/>
      <c r="JNC62" s="20"/>
      <c r="JND62" s="20"/>
      <c r="JNE62" s="20"/>
      <c r="JNF62" s="20"/>
      <c r="JNG62" s="20"/>
      <c r="JNH62" s="20"/>
      <c r="JNI62" s="20"/>
      <c r="JNJ62" s="311"/>
      <c r="JNK62" s="312"/>
      <c r="JNL62" s="312"/>
      <c r="JNM62" s="313"/>
      <c r="JNN62" s="312"/>
      <c r="JNO62" s="313"/>
      <c r="JNP62" s="313"/>
      <c r="JNQ62" s="313"/>
      <c r="JNR62" s="19"/>
      <c r="JNS62" s="20"/>
      <c r="JNT62" s="20"/>
      <c r="JNU62" s="20"/>
      <c r="JNV62" s="20"/>
      <c r="JNW62" s="20"/>
      <c r="JNX62" s="20"/>
      <c r="JNY62" s="20"/>
      <c r="JNZ62" s="311"/>
      <c r="JOA62" s="312"/>
      <c r="JOB62" s="312"/>
      <c r="JOC62" s="313"/>
      <c r="JOD62" s="312"/>
      <c r="JOE62" s="313"/>
      <c r="JOF62" s="313"/>
      <c r="JOG62" s="313"/>
      <c r="JOH62" s="19"/>
      <c r="JOI62" s="20"/>
      <c r="JOJ62" s="20"/>
      <c r="JOK62" s="20"/>
      <c r="JOL62" s="20"/>
      <c r="JOM62" s="20"/>
      <c r="JON62" s="20"/>
      <c r="JOO62" s="20"/>
      <c r="JOP62" s="311"/>
      <c r="JOQ62" s="312"/>
      <c r="JOR62" s="312"/>
      <c r="JOS62" s="313"/>
      <c r="JOT62" s="312"/>
      <c r="JOU62" s="313"/>
      <c r="JOV62" s="313"/>
      <c r="JOW62" s="313"/>
      <c r="JOX62" s="19"/>
      <c r="JOY62" s="20"/>
      <c r="JOZ62" s="20"/>
      <c r="JPA62" s="20"/>
      <c r="JPB62" s="20"/>
      <c r="JPC62" s="20"/>
      <c r="JPD62" s="20"/>
      <c r="JPE62" s="20"/>
      <c r="JPF62" s="311"/>
      <c r="JPG62" s="312"/>
      <c r="JPH62" s="312"/>
      <c r="JPI62" s="313"/>
      <c r="JPJ62" s="312"/>
      <c r="JPK62" s="313"/>
      <c r="JPL62" s="313"/>
      <c r="JPM62" s="313"/>
      <c r="JPN62" s="19"/>
      <c r="JPO62" s="20"/>
      <c r="JPP62" s="20"/>
      <c r="JPQ62" s="20"/>
      <c r="JPR62" s="20"/>
      <c r="JPS62" s="20"/>
      <c r="JPT62" s="20"/>
      <c r="JPU62" s="20"/>
      <c r="JPV62" s="311"/>
      <c r="JPW62" s="312"/>
      <c r="JPX62" s="312"/>
      <c r="JPY62" s="313"/>
      <c r="JPZ62" s="312"/>
      <c r="JQA62" s="313"/>
      <c r="JQB62" s="313"/>
      <c r="JQC62" s="313"/>
      <c r="JQD62" s="19"/>
      <c r="JQE62" s="20"/>
      <c r="JQF62" s="20"/>
      <c r="JQG62" s="20"/>
      <c r="JQH62" s="20"/>
      <c r="JQI62" s="20"/>
      <c r="JQJ62" s="20"/>
      <c r="JQK62" s="20"/>
      <c r="JQL62" s="311"/>
      <c r="JQM62" s="312"/>
      <c r="JQN62" s="312"/>
      <c r="JQO62" s="313"/>
      <c r="JQP62" s="312"/>
      <c r="JQQ62" s="313"/>
      <c r="JQR62" s="313"/>
      <c r="JQS62" s="313"/>
      <c r="JQT62" s="19"/>
      <c r="JQU62" s="20"/>
      <c r="JQV62" s="20"/>
      <c r="JQW62" s="20"/>
      <c r="JQX62" s="20"/>
      <c r="JQY62" s="20"/>
      <c r="JQZ62" s="20"/>
      <c r="JRA62" s="20"/>
      <c r="JRB62" s="311"/>
      <c r="JRC62" s="312"/>
      <c r="JRD62" s="312"/>
      <c r="JRE62" s="313"/>
      <c r="JRF62" s="312"/>
      <c r="JRG62" s="313"/>
      <c r="JRH62" s="313"/>
      <c r="JRI62" s="313"/>
      <c r="JRJ62" s="19"/>
      <c r="JRK62" s="20"/>
      <c r="JRL62" s="20"/>
      <c r="JRM62" s="20"/>
      <c r="JRN62" s="20"/>
      <c r="JRO62" s="20"/>
      <c r="JRP62" s="20"/>
      <c r="JRQ62" s="20"/>
      <c r="JRR62" s="311"/>
      <c r="JRS62" s="312"/>
      <c r="JRT62" s="312"/>
      <c r="JRU62" s="313"/>
      <c r="JRV62" s="312"/>
      <c r="JRW62" s="313"/>
      <c r="JRX62" s="313"/>
      <c r="JRY62" s="313"/>
      <c r="JRZ62" s="19"/>
      <c r="JSA62" s="20"/>
      <c r="JSB62" s="20"/>
      <c r="JSC62" s="20"/>
      <c r="JSD62" s="20"/>
      <c r="JSE62" s="20"/>
      <c r="JSF62" s="20"/>
      <c r="JSG62" s="20"/>
      <c r="JSH62" s="311"/>
      <c r="JSI62" s="312"/>
      <c r="JSJ62" s="312"/>
      <c r="JSK62" s="313"/>
      <c r="JSL62" s="312"/>
      <c r="JSM62" s="313"/>
      <c r="JSN62" s="313"/>
      <c r="JSO62" s="313"/>
      <c r="JSP62" s="19"/>
      <c r="JSQ62" s="20"/>
      <c r="JSR62" s="20"/>
      <c r="JSS62" s="20"/>
      <c r="JST62" s="20"/>
      <c r="JSU62" s="20"/>
      <c r="JSV62" s="20"/>
      <c r="JSW62" s="20"/>
      <c r="JSX62" s="311"/>
      <c r="JSY62" s="312"/>
      <c r="JSZ62" s="312"/>
      <c r="JTA62" s="313"/>
      <c r="JTB62" s="312"/>
      <c r="JTC62" s="313"/>
      <c r="JTD62" s="313"/>
      <c r="JTE62" s="313"/>
      <c r="JTF62" s="19"/>
      <c r="JTG62" s="20"/>
      <c r="JTH62" s="20"/>
      <c r="JTI62" s="20"/>
      <c r="JTJ62" s="20"/>
      <c r="JTK62" s="20"/>
      <c r="JTL62" s="20"/>
      <c r="JTM62" s="20"/>
      <c r="JTN62" s="311"/>
      <c r="JTO62" s="312"/>
      <c r="JTP62" s="312"/>
      <c r="JTQ62" s="313"/>
      <c r="JTR62" s="312"/>
      <c r="JTS62" s="313"/>
      <c r="JTT62" s="313"/>
      <c r="JTU62" s="313"/>
      <c r="JTV62" s="19"/>
      <c r="JTW62" s="20"/>
      <c r="JTX62" s="20"/>
      <c r="JTY62" s="20"/>
      <c r="JTZ62" s="20"/>
      <c r="JUA62" s="20"/>
      <c r="JUB62" s="20"/>
      <c r="JUC62" s="20"/>
      <c r="JUD62" s="311"/>
      <c r="JUE62" s="312"/>
      <c r="JUF62" s="312"/>
      <c r="JUG62" s="313"/>
      <c r="JUH62" s="312"/>
      <c r="JUI62" s="313"/>
      <c r="JUJ62" s="313"/>
      <c r="JUK62" s="313"/>
      <c r="JUL62" s="19"/>
      <c r="JUM62" s="20"/>
      <c r="JUN62" s="20"/>
      <c r="JUO62" s="20"/>
      <c r="JUP62" s="20"/>
      <c r="JUQ62" s="20"/>
      <c r="JUR62" s="20"/>
      <c r="JUS62" s="20"/>
      <c r="JUT62" s="311"/>
      <c r="JUU62" s="312"/>
      <c r="JUV62" s="312"/>
      <c r="JUW62" s="313"/>
      <c r="JUX62" s="312"/>
      <c r="JUY62" s="313"/>
      <c r="JUZ62" s="313"/>
      <c r="JVA62" s="313"/>
      <c r="JVB62" s="19"/>
      <c r="JVC62" s="20"/>
      <c r="JVD62" s="20"/>
      <c r="JVE62" s="20"/>
      <c r="JVF62" s="20"/>
      <c r="JVG62" s="20"/>
      <c r="JVH62" s="20"/>
      <c r="JVI62" s="20"/>
      <c r="JVJ62" s="311"/>
      <c r="JVK62" s="312"/>
      <c r="JVL62" s="312"/>
      <c r="JVM62" s="313"/>
      <c r="JVN62" s="312"/>
      <c r="JVO62" s="313"/>
      <c r="JVP62" s="313"/>
      <c r="JVQ62" s="313"/>
      <c r="JVR62" s="19"/>
      <c r="JVS62" s="20"/>
      <c r="JVT62" s="20"/>
      <c r="JVU62" s="20"/>
      <c r="JVV62" s="20"/>
      <c r="JVW62" s="20"/>
      <c r="JVX62" s="20"/>
      <c r="JVY62" s="20"/>
      <c r="JVZ62" s="311"/>
      <c r="JWA62" s="312"/>
      <c r="JWB62" s="312"/>
      <c r="JWC62" s="313"/>
      <c r="JWD62" s="312"/>
      <c r="JWE62" s="313"/>
      <c r="JWF62" s="313"/>
      <c r="JWG62" s="313"/>
      <c r="JWH62" s="19"/>
      <c r="JWI62" s="20"/>
      <c r="JWJ62" s="20"/>
      <c r="JWK62" s="20"/>
      <c r="JWL62" s="20"/>
      <c r="JWM62" s="20"/>
      <c r="JWN62" s="20"/>
      <c r="JWO62" s="20"/>
      <c r="JWP62" s="311"/>
      <c r="JWQ62" s="312"/>
      <c r="JWR62" s="312"/>
      <c r="JWS62" s="313"/>
      <c r="JWT62" s="312"/>
      <c r="JWU62" s="313"/>
      <c r="JWV62" s="313"/>
      <c r="JWW62" s="313"/>
      <c r="JWX62" s="19"/>
      <c r="JWY62" s="20"/>
      <c r="JWZ62" s="20"/>
      <c r="JXA62" s="20"/>
      <c r="JXB62" s="20"/>
      <c r="JXC62" s="20"/>
      <c r="JXD62" s="20"/>
      <c r="JXE62" s="20"/>
      <c r="JXF62" s="311"/>
      <c r="JXG62" s="312"/>
      <c r="JXH62" s="312"/>
      <c r="JXI62" s="313"/>
      <c r="JXJ62" s="312"/>
      <c r="JXK62" s="313"/>
      <c r="JXL62" s="313"/>
      <c r="JXM62" s="313"/>
      <c r="JXN62" s="19"/>
      <c r="JXO62" s="20"/>
      <c r="JXP62" s="20"/>
      <c r="JXQ62" s="20"/>
      <c r="JXR62" s="20"/>
      <c r="JXS62" s="20"/>
      <c r="JXT62" s="20"/>
      <c r="JXU62" s="20"/>
      <c r="JXV62" s="311"/>
      <c r="JXW62" s="312"/>
      <c r="JXX62" s="312"/>
      <c r="JXY62" s="313"/>
      <c r="JXZ62" s="312"/>
      <c r="JYA62" s="313"/>
      <c r="JYB62" s="313"/>
      <c r="JYC62" s="313"/>
      <c r="JYD62" s="19"/>
      <c r="JYE62" s="20"/>
      <c r="JYF62" s="20"/>
      <c r="JYG62" s="20"/>
      <c r="JYH62" s="20"/>
      <c r="JYI62" s="20"/>
      <c r="JYJ62" s="20"/>
      <c r="JYK62" s="20"/>
      <c r="JYL62" s="311"/>
      <c r="JYM62" s="312"/>
      <c r="JYN62" s="312"/>
      <c r="JYO62" s="313"/>
      <c r="JYP62" s="312"/>
      <c r="JYQ62" s="313"/>
      <c r="JYR62" s="313"/>
      <c r="JYS62" s="313"/>
      <c r="JYT62" s="19"/>
      <c r="JYU62" s="20"/>
      <c r="JYV62" s="20"/>
      <c r="JYW62" s="20"/>
      <c r="JYX62" s="20"/>
      <c r="JYY62" s="20"/>
      <c r="JYZ62" s="20"/>
      <c r="JZA62" s="20"/>
      <c r="JZB62" s="311"/>
      <c r="JZC62" s="312"/>
      <c r="JZD62" s="312"/>
      <c r="JZE62" s="313"/>
      <c r="JZF62" s="312"/>
      <c r="JZG62" s="313"/>
      <c r="JZH62" s="313"/>
      <c r="JZI62" s="313"/>
      <c r="JZJ62" s="19"/>
      <c r="JZK62" s="20"/>
      <c r="JZL62" s="20"/>
      <c r="JZM62" s="20"/>
      <c r="JZN62" s="20"/>
      <c r="JZO62" s="20"/>
      <c r="JZP62" s="20"/>
      <c r="JZQ62" s="20"/>
      <c r="JZR62" s="311"/>
      <c r="JZS62" s="312"/>
      <c r="JZT62" s="312"/>
      <c r="JZU62" s="313"/>
      <c r="JZV62" s="312"/>
      <c r="JZW62" s="313"/>
      <c r="JZX62" s="313"/>
      <c r="JZY62" s="313"/>
      <c r="JZZ62" s="19"/>
      <c r="KAA62" s="20"/>
      <c r="KAB62" s="20"/>
      <c r="KAC62" s="20"/>
      <c r="KAD62" s="20"/>
      <c r="KAE62" s="20"/>
      <c r="KAF62" s="20"/>
      <c r="KAG62" s="20"/>
      <c r="KAH62" s="311"/>
      <c r="KAI62" s="312"/>
      <c r="KAJ62" s="312"/>
      <c r="KAK62" s="313"/>
      <c r="KAL62" s="312"/>
      <c r="KAM62" s="313"/>
      <c r="KAN62" s="313"/>
      <c r="KAO62" s="313"/>
      <c r="KAP62" s="19"/>
      <c r="KAQ62" s="20"/>
      <c r="KAR62" s="20"/>
      <c r="KAS62" s="20"/>
      <c r="KAT62" s="20"/>
      <c r="KAU62" s="20"/>
      <c r="KAV62" s="20"/>
      <c r="KAW62" s="20"/>
      <c r="KAX62" s="311"/>
      <c r="KAY62" s="312"/>
      <c r="KAZ62" s="312"/>
      <c r="KBA62" s="313"/>
      <c r="KBB62" s="312"/>
      <c r="KBC62" s="313"/>
      <c r="KBD62" s="313"/>
      <c r="KBE62" s="313"/>
      <c r="KBF62" s="19"/>
      <c r="KBG62" s="20"/>
      <c r="KBH62" s="20"/>
      <c r="KBI62" s="20"/>
      <c r="KBJ62" s="20"/>
      <c r="KBK62" s="20"/>
      <c r="KBL62" s="20"/>
      <c r="KBM62" s="20"/>
      <c r="KBN62" s="311"/>
      <c r="KBO62" s="312"/>
      <c r="KBP62" s="312"/>
      <c r="KBQ62" s="313"/>
      <c r="KBR62" s="312"/>
      <c r="KBS62" s="313"/>
      <c r="KBT62" s="313"/>
      <c r="KBU62" s="313"/>
      <c r="KBV62" s="19"/>
      <c r="KBW62" s="20"/>
      <c r="KBX62" s="20"/>
      <c r="KBY62" s="20"/>
      <c r="KBZ62" s="20"/>
      <c r="KCA62" s="20"/>
      <c r="KCB62" s="20"/>
      <c r="KCC62" s="20"/>
      <c r="KCD62" s="311"/>
      <c r="KCE62" s="312"/>
      <c r="KCF62" s="312"/>
      <c r="KCG62" s="313"/>
      <c r="KCH62" s="312"/>
      <c r="KCI62" s="313"/>
      <c r="KCJ62" s="313"/>
      <c r="KCK62" s="313"/>
      <c r="KCL62" s="19"/>
      <c r="KCM62" s="20"/>
      <c r="KCN62" s="20"/>
      <c r="KCO62" s="20"/>
      <c r="KCP62" s="20"/>
      <c r="KCQ62" s="20"/>
      <c r="KCR62" s="20"/>
      <c r="KCS62" s="20"/>
      <c r="KCT62" s="311"/>
      <c r="KCU62" s="312"/>
      <c r="KCV62" s="312"/>
      <c r="KCW62" s="313"/>
      <c r="KCX62" s="312"/>
      <c r="KCY62" s="313"/>
      <c r="KCZ62" s="313"/>
      <c r="KDA62" s="313"/>
      <c r="KDB62" s="19"/>
      <c r="KDC62" s="20"/>
      <c r="KDD62" s="20"/>
      <c r="KDE62" s="20"/>
      <c r="KDF62" s="20"/>
      <c r="KDG62" s="20"/>
      <c r="KDH62" s="20"/>
      <c r="KDI62" s="20"/>
      <c r="KDJ62" s="311"/>
      <c r="KDK62" s="312"/>
      <c r="KDL62" s="312"/>
      <c r="KDM62" s="313"/>
      <c r="KDN62" s="312"/>
      <c r="KDO62" s="313"/>
      <c r="KDP62" s="313"/>
      <c r="KDQ62" s="313"/>
      <c r="KDR62" s="19"/>
      <c r="KDS62" s="20"/>
      <c r="KDT62" s="20"/>
      <c r="KDU62" s="20"/>
      <c r="KDV62" s="20"/>
      <c r="KDW62" s="20"/>
      <c r="KDX62" s="20"/>
      <c r="KDY62" s="20"/>
      <c r="KDZ62" s="311"/>
      <c r="KEA62" s="312"/>
      <c r="KEB62" s="312"/>
      <c r="KEC62" s="313"/>
      <c r="KED62" s="312"/>
      <c r="KEE62" s="313"/>
      <c r="KEF62" s="313"/>
      <c r="KEG62" s="313"/>
      <c r="KEH62" s="19"/>
      <c r="KEI62" s="20"/>
      <c r="KEJ62" s="20"/>
      <c r="KEK62" s="20"/>
      <c r="KEL62" s="20"/>
      <c r="KEM62" s="20"/>
      <c r="KEN62" s="20"/>
      <c r="KEO62" s="20"/>
      <c r="KEP62" s="311"/>
      <c r="KEQ62" s="312"/>
      <c r="KER62" s="312"/>
      <c r="KES62" s="313"/>
      <c r="KET62" s="312"/>
      <c r="KEU62" s="313"/>
      <c r="KEV62" s="313"/>
      <c r="KEW62" s="313"/>
      <c r="KEX62" s="19"/>
      <c r="KEY62" s="20"/>
      <c r="KEZ62" s="20"/>
      <c r="KFA62" s="20"/>
      <c r="KFB62" s="20"/>
      <c r="KFC62" s="20"/>
      <c r="KFD62" s="20"/>
      <c r="KFE62" s="20"/>
      <c r="KFF62" s="311"/>
      <c r="KFG62" s="312"/>
      <c r="KFH62" s="312"/>
      <c r="KFI62" s="313"/>
      <c r="KFJ62" s="312"/>
      <c r="KFK62" s="313"/>
      <c r="KFL62" s="313"/>
      <c r="KFM62" s="313"/>
      <c r="KFN62" s="19"/>
      <c r="KFO62" s="20"/>
      <c r="KFP62" s="20"/>
      <c r="KFQ62" s="20"/>
      <c r="KFR62" s="20"/>
      <c r="KFS62" s="20"/>
      <c r="KFT62" s="20"/>
      <c r="KFU62" s="20"/>
      <c r="KFV62" s="311"/>
      <c r="KFW62" s="312"/>
      <c r="KFX62" s="312"/>
      <c r="KFY62" s="313"/>
      <c r="KFZ62" s="312"/>
      <c r="KGA62" s="313"/>
      <c r="KGB62" s="313"/>
      <c r="KGC62" s="313"/>
      <c r="KGD62" s="19"/>
      <c r="KGE62" s="20"/>
      <c r="KGF62" s="20"/>
      <c r="KGG62" s="20"/>
      <c r="KGH62" s="20"/>
      <c r="KGI62" s="20"/>
      <c r="KGJ62" s="20"/>
      <c r="KGK62" s="20"/>
      <c r="KGL62" s="311"/>
      <c r="KGM62" s="312"/>
      <c r="KGN62" s="312"/>
      <c r="KGO62" s="313"/>
      <c r="KGP62" s="312"/>
      <c r="KGQ62" s="313"/>
      <c r="KGR62" s="313"/>
      <c r="KGS62" s="313"/>
      <c r="KGT62" s="19"/>
      <c r="KGU62" s="20"/>
      <c r="KGV62" s="20"/>
      <c r="KGW62" s="20"/>
      <c r="KGX62" s="20"/>
      <c r="KGY62" s="20"/>
      <c r="KGZ62" s="20"/>
      <c r="KHA62" s="20"/>
      <c r="KHB62" s="311"/>
      <c r="KHC62" s="312"/>
      <c r="KHD62" s="312"/>
      <c r="KHE62" s="313"/>
      <c r="KHF62" s="312"/>
      <c r="KHG62" s="313"/>
      <c r="KHH62" s="313"/>
      <c r="KHI62" s="313"/>
      <c r="KHJ62" s="19"/>
      <c r="KHK62" s="20"/>
      <c r="KHL62" s="20"/>
      <c r="KHM62" s="20"/>
      <c r="KHN62" s="20"/>
      <c r="KHO62" s="20"/>
      <c r="KHP62" s="20"/>
      <c r="KHQ62" s="20"/>
      <c r="KHR62" s="311"/>
      <c r="KHS62" s="312"/>
      <c r="KHT62" s="312"/>
      <c r="KHU62" s="313"/>
      <c r="KHV62" s="312"/>
      <c r="KHW62" s="313"/>
      <c r="KHX62" s="313"/>
      <c r="KHY62" s="313"/>
      <c r="KHZ62" s="19"/>
      <c r="KIA62" s="20"/>
      <c r="KIB62" s="20"/>
      <c r="KIC62" s="20"/>
      <c r="KID62" s="20"/>
      <c r="KIE62" s="20"/>
      <c r="KIF62" s="20"/>
      <c r="KIG62" s="20"/>
      <c r="KIH62" s="311"/>
      <c r="KII62" s="312"/>
      <c r="KIJ62" s="312"/>
      <c r="KIK62" s="313"/>
      <c r="KIL62" s="312"/>
      <c r="KIM62" s="313"/>
      <c r="KIN62" s="313"/>
      <c r="KIO62" s="313"/>
      <c r="KIP62" s="19"/>
      <c r="KIQ62" s="20"/>
      <c r="KIR62" s="20"/>
      <c r="KIS62" s="20"/>
      <c r="KIT62" s="20"/>
      <c r="KIU62" s="20"/>
      <c r="KIV62" s="20"/>
      <c r="KIW62" s="20"/>
      <c r="KIX62" s="311"/>
      <c r="KIY62" s="312"/>
      <c r="KIZ62" s="312"/>
      <c r="KJA62" s="313"/>
      <c r="KJB62" s="312"/>
      <c r="KJC62" s="313"/>
      <c r="KJD62" s="313"/>
      <c r="KJE62" s="313"/>
      <c r="KJF62" s="19"/>
      <c r="KJG62" s="20"/>
      <c r="KJH62" s="20"/>
      <c r="KJI62" s="20"/>
      <c r="KJJ62" s="20"/>
      <c r="KJK62" s="20"/>
      <c r="KJL62" s="20"/>
      <c r="KJM62" s="20"/>
      <c r="KJN62" s="311"/>
      <c r="KJO62" s="312"/>
      <c r="KJP62" s="312"/>
      <c r="KJQ62" s="313"/>
      <c r="KJR62" s="312"/>
      <c r="KJS62" s="313"/>
      <c r="KJT62" s="313"/>
      <c r="KJU62" s="313"/>
      <c r="KJV62" s="19"/>
      <c r="KJW62" s="20"/>
      <c r="KJX62" s="20"/>
      <c r="KJY62" s="20"/>
      <c r="KJZ62" s="20"/>
      <c r="KKA62" s="20"/>
      <c r="KKB62" s="20"/>
      <c r="KKC62" s="20"/>
      <c r="KKD62" s="311"/>
      <c r="KKE62" s="312"/>
      <c r="KKF62" s="312"/>
      <c r="KKG62" s="313"/>
      <c r="KKH62" s="312"/>
      <c r="KKI62" s="313"/>
      <c r="KKJ62" s="313"/>
      <c r="KKK62" s="313"/>
      <c r="KKL62" s="19"/>
      <c r="KKM62" s="20"/>
      <c r="KKN62" s="20"/>
      <c r="KKO62" s="20"/>
      <c r="KKP62" s="20"/>
      <c r="KKQ62" s="20"/>
      <c r="KKR62" s="20"/>
      <c r="KKS62" s="20"/>
      <c r="KKT62" s="311"/>
      <c r="KKU62" s="312"/>
      <c r="KKV62" s="312"/>
      <c r="KKW62" s="313"/>
      <c r="KKX62" s="312"/>
      <c r="KKY62" s="313"/>
      <c r="KKZ62" s="313"/>
      <c r="KLA62" s="313"/>
      <c r="KLB62" s="19"/>
      <c r="KLC62" s="20"/>
      <c r="KLD62" s="20"/>
      <c r="KLE62" s="20"/>
      <c r="KLF62" s="20"/>
      <c r="KLG62" s="20"/>
      <c r="KLH62" s="20"/>
      <c r="KLI62" s="20"/>
      <c r="KLJ62" s="311"/>
      <c r="KLK62" s="312"/>
      <c r="KLL62" s="312"/>
      <c r="KLM62" s="313"/>
      <c r="KLN62" s="312"/>
      <c r="KLO62" s="313"/>
      <c r="KLP62" s="313"/>
      <c r="KLQ62" s="313"/>
      <c r="KLR62" s="19"/>
      <c r="KLS62" s="20"/>
      <c r="KLT62" s="20"/>
      <c r="KLU62" s="20"/>
      <c r="KLV62" s="20"/>
      <c r="KLW62" s="20"/>
      <c r="KLX62" s="20"/>
      <c r="KLY62" s="20"/>
      <c r="KLZ62" s="311"/>
      <c r="KMA62" s="312"/>
      <c r="KMB62" s="312"/>
      <c r="KMC62" s="313"/>
      <c r="KMD62" s="312"/>
      <c r="KME62" s="313"/>
      <c r="KMF62" s="313"/>
      <c r="KMG62" s="313"/>
      <c r="KMH62" s="19"/>
      <c r="KMI62" s="20"/>
      <c r="KMJ62" s="20"/>
      <c r="KMK62" s="20"/>
      <c r="KML62" s="20"/>
      <c r="KMM62" s="20"/>
      <c r="KMN62" s="20"/>
      <c r="KMO62" s="20"/>
      <c r="KMP62" s="311"/>
      <c r="KMQ62" s="312"/>
      <c r="KMR62" s="312"/>
      <c r="KMS62" s="313"/>
      <c r="KMT62" s="312"/>
      <c r="KMU62" s="313"/>
      <c r="KMV62" s="313"/>
      <c r="KMW62" s="313"/>
      <c r="KMX62" s="19"/>
      <c r="KMY62" s="20"/>
      <c r="KMZ62" s="20"/>
      <c r="KNA62" s="20"/>
      <c r="KNB62" s="20"/>
      <c r="KNC62" s="20"/>
      <c r="KND62" s="20"/>
      <c r="KNE62" s="20"/>
      <c r="KNF62" s="311"/>
      <c r="KNG62" s="312"/>
      <c r="KNH62" s="312"/>
      <c r="KNI62" s="313"/>
      <c r="KNJ62" s="312"/>
      <c r="KNK62" s="313"/>
      <c r="KNL62" s="313"/>
      <c r="KNM62" s="313"/>
      <c r="KNN62" s="19"/>
      <c r="KNO62" s="20"/>
      <c r="KNP62" s="20"/>
      <c r="KNQ62" s="20"/>
      <c r="KNR62" s="20"/>
      <c r="KNS62" s="20"/>
      <c r="KNT62" s="20"/>
      <c r="KNU62" s="20"/>
      <c r="KNV62" s="311"/>
      <c r="KNW62" s="312"/>
      <c r="KNX62" s="312"/>
      <c r="KNY62" s="313"/>
      <c r="KNZ62" s="312"/>
      <c r="KOA62" s="313"/>
      <c r="KOB62" s="313"/>
      <c r="KOC62" s="313"/>
      <c r="KOD62" s="19"/>
      <c r="KOE62" s="20"/>
      <c r="KOF62" s="20"/>
      <c r="KOG62" s="20"/>
      <c r="KOH62" s="20"/>
      <c r="KOI62" s="20"/>
      <c r="KOJ62" s="20"/>
      <c r="KOK62" s="20"/>
      <c r="KOL62" s="311"/>
      <c r="KOM62" s="312"/>
      <c r="KON62" s="312"/>
      <c r="KOO62" s="313"/>
      <c r="KOP62" s="312"/>
      <c r="KOQ62" s="313"/>
      <c r="KOR62" s="313"/>
      <c r="KOS62" s="313"/>
      <c r="KOT62" s="19"/>
      <c r="KOU62" s="20"/>
      <c r="KOV62" s="20"/>
      <c r="KOW62" s="20"/>
      <c r="KOX62" s="20"/>
      <c r="KOY62" s="20"/>
      <c r="KOZ62" s="20"/>
      <c r="KPA62" s="20"/>
      <c r="KPB62" s="311"/>
      <c r="KPC62" s="312"/>
      <c r="KPD62" s="312"/>
      <c r="KPE62" s="313"/>
      <c r="KPF62" s="312"/>
      <c r="KPG62" s="313"/>
      <c r="KPH62" s="313"/>
      <c r="KPI62" s="313"/>
      <c r="KPJ62" s="19"/>
      <c r="KPK62" s="20"/>
      <c r="KPL62" s="20"/>
      <c r="KPM62" s="20"/>
      <c r="KPN62" s="20"/>
      <c r="KPO62" s="20"/>
      <c r="KPP62" s="20"/>
      <c r="KPQ62" s="20"/>
      <c r="KPR62" s="311"/>
      <c r="KPS62" s="312"/>
      <c r="KPT62" s="312"/>
      <c r="KPU62" s="313"/>
      <c r="KPV62" s="312"/>
      <c r="KPW62" s="313"/>
      <c r="KPX62" s="313"/>
      <c r="KPY62" s="313"/>
      <c r="KPZ62" s="19"/>
      <c r="KQA62" s="20"/>
      <c r="KQB62" s="20"/>
      <c r="KQC62" s="20"/>
      <c r="KQD62" s="20"/>
      <c r="KQE62" s="20"/>
      <c r="KQF62" s="20"/>
      <c r="KQG62" s="20"/>
      <c r="KQH62" s="311"/>
      <c r="KQI62" s="312"/>
      <c r="KQJ62" s="312"/>
      <c r="KQK62" s="313"/>
      <c r="KQL62" s="312"/>
      <c r="KQM62" s="313"/>
      <c r="KQN62" s="313"/>
      <c r="KQO62" s="313"/>
      <c r="KQP62" s="19"/>
      <c r="KQQ62" s="20"/>
      <c r="KQR62" s="20"/>
      <c r="KQS62" s="20"/>
      <c r="KQT62" s="20"/>
      <c r="KQU62" s="20"/>
      <c r="KQV62" s="20"/>
      <c r="KQW62" s="20"/>
      <c r="KQX62" s="311"/>
      <c r="KQY62" s="312"/>
      <c r="KQZ62" s="312"/>
      <c r="KRA62" s="313"/>
      <c r="KRB62" s="312"/>
      <c r="KRC62" s="313"/>
      <c r="KRD62" s="313"/>
      <c r="KRE62" s="313"/>
      <c r="KRF62" s="19"/>
      <c r="KRG62" s="20"/>
      <c r="KRH62" s="20"/>
      <c r="KRI62" s="20"/>
      <c r="KRJ62" s="20"/>
      <c r="KRK62" s="20"/>
      <c r="KRL62" s="20"/>
      <c r="KRM62" s="20"/>
      <c r="KRN62" s="311"/>
      <c r="KRO62" s="312"/>
      <c r="KRP62" s="312"/>
      <c r="KRQ62" s="313"/>
      <c r="KRR62" s="312"/>
      <c r="KRS62" s="313"/>
      <c r="KRT62" s="313"/>
      <c r="KRU62" s="313"/>
      <c r="KRV62" s="19"/>
      <c r="KRW62" s="20"/>
      <c r="KRX62" s="20"/>
      <c r="KRY62" s="20"/>
      <c r="KRZ62" s="20"/>
      <c r="KSA62" s="20"/>
      <c r="KSB62" s="20"/>
      <c r="KSC62" s="20"/>
      <c r="KSD62" s="311"/>
      <c r="KSE62" s="312"/>
      <c r="KSF62" s="312"/>
      <c r="KSG62" s="313"/>
      <c r="KSH62" s="312"/>
      <c r="KSI62" s="313"/>
      <c r="KSJ62" s="313"/>
      <c r="KSK62" s="313"/>
      <c r="KSL62" s="19"/>
      <c r="KSM62" s="20"/>
      <c r="KSN62" s="20"/>
      <c r="KSO62" s="20"/>
      <c r="KSP62" s="20"/>
      <c r="KSQ62" s="20"/>
      <c r="KSR62" s="20"/>
      <c r="KSS62" s="20"/>
      <c r="KST62" s="311"/>
      <c r="KSU62" s="312"/>
      <c r="KSV62" s="312"/>
      <c r="KSW62" s="313"/>
      <c r="KSX62" s="312"/>
      <c r="KSY62" s="313"/>
      <c r="KSZ62" s="313"/>
      <c r="KTA62" s="313"/>
      <c r="KTB62" s="19"/>
      <c r="KTC62" s="20"/>
      <c r="KTD62" s="20"/>
      <c r="KTE62" s="20"/>
      <c r="KTF62" s="20"/>
      <c r="KTG62" s="20"/>
      <c r="KTH62" s="20"/>
      <c r="KTI62" s="20"/>
      <c r="KTJ62" s="311"/>
      <c r="KTK62" s="312"/>
      <c r="KTL62" s="312"/>
      <c r="KTM62" s="313"/>
      <c r="KTN62" s="312"/>
      <c r="KTO62" s="313"/>
      <c r="KTP62" s="313"/>
      <c r="KTQ62" s="313"/>
      <c r="KTR62" s="19"/>
      <c r="KTS62" s="20"/>
      <c r="KTT62" s="20"/>
      <c r="KTU62" s="20"/>
      <c r="KTV62" s="20"/>
      <c r="KTW62" s="20"/>
      <c r="KTX62" s="20"/>
      <c r="KTY62" s="20"/>
      <c r="KTZ62" s="311"/>
      <c r="KUA62" s="312"/>
      <c r="KUB62" s="312"/>
      <c r="KUC62" s="313"/>
      <c r="KUD62" s="312"/>
      <c r="KUE62" s="313"/>
      <c r="KUF62" s="313"/>
      <c r="KUG62" s="313"/>
      <c r="KUH62" s="19"/>
      <c r="KUI62" s="20"/>
      <c r="KUJ62" s="20"/>
      <c r="KUK62" s="20"/>
      <c r="KUL62" s="20"/>
      <c r="KUM62" s="20"/>
      <c r="KUN62" s="20"/>
      <c r="KUO62" s="20"/>
      <c r="KUP62" s="311"/>
      <c r="KUQ62" s="312"/>
      <c r="KUR62" s="312"/>
      <c r="KUS62" s="313"/>
      <c r="KUT62" s="312"/>
      <c r="KUU62" s="313"/>
      <c r="KUV62" s="313"/>
      <c r="KUW62" s="313"/>
      <c r="KUX62" s="19"/>
      <c r="KUY62" s="20"/>
      <c r="KUZ62" s="20"/>
      <c r="KVA62" s="20"/>
      <c r="KVB62" s="20"/>
      <c r="KVC62" s="20"/>
      <c r="KVD62" s="20"/>
      <c r="KVE62" s="20"/>
      <c r="KVF62" s="311"/>
      <c r="KVG62" s="312"/>
      <c r="KVH62" s="312"/>
      <c r="KVI62" s="313"/>
      <c r="KVJ62" s="312"/>
      <c r="KVK62" s="313"/>
      <c r="KVL62" s="313"/>
      <c r="KVM62" s="313"/>
      <c r="KVN62" s="19"/>
      <c r="KVO62" s="20"/>
      <c r="KVP62" s="20"/>
      <c r="KVQ62" s="20"/>
      <c r="KVR62" s="20"/>
      <c r="KVS62" s="20"/>
      <c r="KVT62" s="20"/>
      <c r="KVU62" s="20"/>
      <c r="KVV62" s="311"/>
      <c r="KVW62" s="312"/>
      <c r="KVX62" s="312"/>
      <c r="KVY62" s="313"/>
      <c r="KVZ62" s="312"/>
      <c r="KWA62" s="313"/>
      <c r="KWB62" s="313"/>
      <c r="KWC62" s="313"/>
      <c r="KWD62" s="19"/>
      <c r="KWE62" s="20"/>
      <c r="KWF62" s="20"/>
      <c r="KWG62" s="20"/>
      <c r="KWH62" s="20"/>
      <c r="KWI62" s="20"/>
      <c r="KWJ62" s="20"/>
      <c r="KWK62" s="20"/>
      <c r="KWL62" s="311"/>
      <c r="KWM62" s="312"/>
      <c r="KWN62" s="312"/>
      <c r="KWO62" s="313"/>
      <c r="KWP62" s="312"/>
      <c r="KWQ62" s="313"/>
      <c r="KWR62" s="313"/>
      <c r="KWS62" s="313"/>
      <c r="KWT62" s="19"/>
      <c r="KWU62" s="20"/>
      <c r="KWV62" s="20"/>
      <c r="KWW62" s="20"/>
      <c r="KWX62" s="20"/>
      <c r="KWY62" s="20"/>
      <c r="KWZ62" s="20"/>
      <c r="KXA62" s="20"/>
      <c r="KXB62" s="311"/>
      <c r="KXC62" s="312"/>
      <c r="KXD62" s="312"/>
      <c r="KXE62" s="313"/>
      <c r="KXF62" s="312"/>
      <c r="KXG62" s="313"/>
      <c r="KXH62" s="313"/>
      <c r="KXI62" s="313"/>
      <c r="KXJ62" s="19"/>
      <c r="KXK62" s="20"/>
      <c r="KXL62" s="20"/>
      <c r="KXM62" s="20"/>
      <c r="KXN62" s="20"/>
      <c r="KXO62" s="20"/>
      <c r="KXP62" s="20"/>
      <c r="KXQ62" s="20"/>
      <c r="KXR62" s="311"/>
      <c r="KXS62" s="312"/>
      <c r="KXT62" s="312"/>
      <c r="KXU62" s="313"/>
      <c r="KXV62" s="312"/>
      <c r="KXW62" s="313"/>
      <c r="KXX62" s="313"/>
      <c r="KXY62" s="313"/>
      <c r="KXZ62" s="19"/>
      <c r="KYA62" s="20"/>
      <c r="KYB62" s="20"/>
      <c r="KYC62" s="20"/>
      <c r="KYD62" s="20"/>
      <c r="KYE62" s="20"/>
      <c r="KYF62" s="20"/>
      <c r="KYG62" s="20"/>
      <c r="KYH62" s="311"/>
      <c r="KYI62" s="312"/>
      <c r="KYJ62" s="312"/>
      <c r="KYK62" s="313"/>
      <c r="KYL62" s="312"/>
      <c r="KYM62" s="313"/>
      <c r="KYN62" s="313"/>
      <c r="KYO62" s="313"/>
      <c r="KYP62" s="19"/>
      <c r="KYQ62" s="20"/>
      <c r="KYR62" s="20"/>
      <c r="KYS62" s="20"/>
      <c r="KYT62" s="20"/>
      <c r="KYU62" s="20"/>
      <c r="KYV62" s="20"/>
      <c r="KYW62" s="20"/>
      <c r="KYX62" s="311"/>
      <c r="KYY62" s="312"/>
      <c r="KYZ62" s="312"/>
      <c r="KZA62" s="313"/>
      <c r="KZB62" s="312"/>
      <c r="KZC62" s="313"/>
      <c r="KZD62" s="313"/>
      <c r="KZE62" s="313"/>
      <c r="KZF62" s="19"/>
      <c r="KZG62" s="20"/>
      <c r="KZH62" s="20"/>
      <c r="KZI62" s="20"/>
      <c r="KZJ62" s="20"/>
      <c r="KZK62" s="20"/>
      <c r="KZL62" s="20"/>
      <c r="KZM62" s="20"/>
      <c r="KZN62" s="311"/>
      <c r="KZO62" s="312"/>
      <c r="KZP62" s="312"/>
      <c r="KZQ62" s="313"/>
      <c r="KZR62" s="312"/>
      <c r="KZS62" s="313"/>
      <c r="KZT62" s="313"/>
      <c r="KZU62" s="313"/>
      <c r="KZV62" s="19"/>
      <c r="KZW62" s="20"/>
      <c r="KZX62" s="20"/>
      <c r="KZY62" s="20"/>
      <c r="KZZ62" s="20"/>
      <c r="LAA62" s="20"/>
      <c r="LAB62" s="20"/>
      <c r="LAC62" s="20"/>
      <c r="LAD62" s="311"/>
      <c r="LAE62" s="312"/>
      <c r="LAF62" s="312"/>
      <c r="LAG62" s="313"/>
      <c r="LAH62" s="312"/>
      <c r="LAI62" s="313"/>
      <c r="LAJ62" s="313"/>
      <c r="LAK62" s="313"/>
      <c r="LAL62" s="19"/>
      <c r="LAM62" s="20"/>
      <c r="LAN62" s="20"/>
      <c r="LAO62" s="20"/>
      <c r="LAP62" s="20"/>
      <c r="LAQ62" s="20"/>
      <c r="LAR62" s="20"/>
      <c r="LAS62" s="20"/>
      <c r="LAT62" s="311"/>
      <c r="LAU62" s="312"/>
      <c r="LAV62" s="312"/>
      <c r="LAW62" s="313"/>
      <c r="LAX62" s="312"/>
      <c r="LAY62" s="313"/>
      <c r="LAZ62" s="313"/>
      <c r="LBA62" s="313"/>
      <c r="LBB62" s="19"/>
      <c r="LBC62" s="20"/>
      <c r="LBD62" s="20"/>
      <c r="LBE62" s="20"/>
      <c r="LBF62" s="20"/>
      <c r="LBG62" s="20"/>
      <c r="LBH62" s="20"/>
      <c r="LBI62" s="20"/>
      <c r="LBJ62" s="311"/>
      <c r="LBK62" s="312"/>
      <c r="LBL62" s="312"/>
      <c r="LBM62" s="313"/>
      <c r="LBN62" s="312"/>
      <c r="LBO62" s="313"/>
      <c r="LBP62" s="313"/>
      <c r="LBQ62" s="313"/>
      <c r="LBR62" s="19"/>
      <c r="LBS62" s="20"/>
      <c r="LBT62" s="20"/>
      <c r="LBU62" s="20"/>
      <c r="LBV62" s="20"/>
      <c r="LBW62" s="20"/>
      <c r="LBX62" s="20"/>
      <c r="LBY62" s="20"/>
      <c r="LBZ62" s="311"/>
      <c r="LCA62" s="312"/>
      <c r="LCB62" s="312"/>
      <c r="LCC62" s="313"/>
      <c r="LCD62" s="312"/>
      <c r="LCE62" s="313"/>
      <c r="LCF62" s="313"/>
      <c r="LCG62" s="313"/>
      <c r="LCH62" s="19"/>
      <c r="LCI62" s="20"/>
      <c r="LCJ62" s="20"/>
      <c r="LCK62" s="20"/>
      <c r="LCL62" s="20"/>
      <c r="LCM62" s="20"/>
      <c r="LCN62" s="20"/>
      <c r="LCO62" s="20"/>
      <c r="LCP62" s="311"/>
      <c r="LCQ62" s="312"/>
      <c r="LCR62" s="312"/>
      <c r="LCS62" s="313"/>
      <c r="LCT62" s="312"/>
      <c r="LCU62" s="313"/>
      <c r="LCV62" s="313"/>
      <c r="LCW62" s="313"/>
      <c r="LCX62" s="19"/>
      <c r="LCY62" s="20"/>
      <c r="LCZ62" s="20"/>
      <c r="LDA62" s="20"/>
      <c r="LDB62" s="20"/>
      <c r="LDC62" s="20"/>
      <c r="LDD62" s="20"/>
      <c r="LDE62" s="20"/>
      <c r="LDF62" s="311"/>
      <c r="LDG62" s="312"/>
      <c r="LDH62" s="312"/>
      <c r="LDI62" s="313"/>
      <c r="LDJ62" s="312"/>
      <c r="LDK62" s="313"/>
      <c r="LDL62" s="313"/>
      <c r="LDM62" s="313"/>
      <c r="LDN62" s="19"/>
      <c r="LDO62" s="20"/>
      <c r="LDP62" s="20"/>
      <c r="LDQ62" s="20"/>
      <c r="LDR62" s="20"/>
      <c r="LDS62" s="20"/>
      <c r="LDT62" s="20"/>
      <c r="LDU62" s="20"/>
      <c r="LDV62" s="311"/>
      <c r="LDW62" s="312"/>
      <c r="LDX62" s="312"/>
      <c r="LDY62" s="313"/>
      <c r="LDZ62" s="312"/>
      <c r="LEA62" s="313"/>
      <c r="LEB62" s="313"/>
      <c r="LEC62" s="313"/>
      <c r="LED62" s="19"/>
      <c r="LEE62" s="20"/>
      <c r="LEF62" s="20"/>
      <c r="LEG62" s="20"/>
      <c r="LEH62" s="20"/>
      <c r="LEI62" s="20"/>
      <c r="LEJ62" s="20"/>
      <c r="LEK62" s="20"/>
      <c r="LEL62" s="311"/>
      <c r="LEM62" s="312"/>
      <c r="LEN62" s="312"/>
      <c r="LEO62" s="313"/>
      <c r="LEP62" s="312"/>
      <c r="LEQ62" s="313"/>
      <c r="LER62" s="313"/>
      <c r="LES62" s="313"/>
      <c r="LET62" s="19"/>
      <c r="LEU62" s="20"/>
      <c r="LEV62" s="20"/>
      <c r="LEW62" s="20"/>
      <c r="LEX62" s="20"/>
      <c r="LEY62" s="20"/>
      <c r="LEZ62" s="20"/>
      <c r="LFA62" s="20"/>
      <c r="LFB62" s="311"/>
      <c r="LFC62" s="312"/>
      <c r="LFD62" s="312"/>
      <c r="LFE62" s="313"/>
      <c r="LFF62" s="312"/>
      <c r="LFG62" s="313"/>
      <c r="LFH62" s="313"/>
      <c r="LFI62" s="313"/>
      <c r="LFJ62" s="19"/>
      <c r="LFK62" s="20"/>
      <c r="LFL62" s="20"/>
      <c r="LFM62" s="20"/>
      <c r="LFN62" s="20"/>
      <c r="LFO62" s="20"/>
      <c r="LFP62" s="20"/>
      <c r="LFQ62" s="20"/>
      <c r="LFR62" s="311"/>
      <c r="LFS62" s="312"/>
      <c r="LFT62" s="312"/>
      <c r="LFU62" s="313"/>
      <c r="LFV62" s="312"/>
      <c r="LFW62" s="313"/>
      <c r="LFX62" s="313"/>
      <c r="LFY62" s="313"/>
      <c r="LFZ62" s="19"/>
      <c r="LGA62" s="20"/>
      <c r="LGB62" s="20"/>
      <c r="LGC62" s="20"/>
      <c r="LGD62" s="20"/>
      <c r="LGE62" s="20"/>
      <c r="LGF62" s="20"/>
      <c r="LGG62" s="20"/>
      <c r="LGH62" s="311"/>
      <c r="LGI62" s="312"/>
      <c r="LGJ62" s="312"/>
      <c r="LGK62" s="313"/>
      <c r="LGL62" s="312"/>
      <c r="LGM62" s="313"/>
      <c r="LGN62" s="313"/>
      <c r="LGO62" s="313"/>
      <c r="LGP62" s="19"/>
      <c r="LGQ62" s="20"/>
      <c r="LGR62" s="20"/>
      <c r="LGS62" s="20"/>
      <c r="LGT62" s="20"/>
      <c r="LGU62" s="20"/>
      <c r="LGV62" s="20"/>
      <c r="LGW62" s="20"/>
      <c r="LGX62" s="311"/>
      <c r="LGY62" s="312"/>
      <c r="LGZ62" s="312"/>
      <c r="LHA62" s="313"/>
      <c r="LHB62" s="312"/>
      <c r="LHC62" s="313"/>
      <c r="LHD62" s="313"/>
      <c r="LHE62" s="313"/>
      <c r="LHF62" s="19"/>
      <c r="LHG62" s="20"/>
      <c r="LHH62" s="20"/>
      <c r="LHI62" s="20"/>
      <c r="LHJ62" s="20"/>
      <c r="LHK62" s="20"/>
      <c r="LHL62" s="20"/>
      <c r="LHM62" s="20"/>
      <c r="LHN62" s="311"/>
      <c r="LHO62" s="312"/>
      <c r="LHP62" s="312"/>
      <c r="LHQ62" s="313"/>
      <c r="LHR62" s="312"/>
      <c r="LHS62" s="313"/>
      <c r="LHT62" s="313"/>
      <c r="LHU62" s="313"/>
      <c r="LHV62" s="19"/>
      <c r="LHW62" s="20"/>
      <c r="LHX62" s="20"/>
      <c r="LHY62" s="20"/>
      <c r="LHZ62" s="20"/>
      <c r="LIA62" s="20"/>
      <c r="LIB62" s="20"/>
      <c r="LIC62" s="20"/>
      <c r="LID62" s="311"/>
      <c r="LIE62" s="312"/>
      <c r="LIF62" s="312"/>
      <c r="LIG62" s="313"/>
      <c r="LIH62" s="312"/>
      <c r="LII62" s="313"/>
      <c r="LIJ62" s="313"/>
      <c r="LIK62" s="313"/>
      <c r="LIL62" s="19"/>
      <c r="LIM62" s="20"/>
      <c r="LIN62" s="20"/>
      <c r="LIO62" s="20"/>
      <c r="LIP62" s="20"/>
      <c r="LIQ62" s="20"/>
      <c r="LIR62" s="20"/>
      <c r="LIS62" s="20"/>
      <c r="LIT62" s="311"/>
      <c r="LIU62" s="312"/>
      <c r="LIV62" s="312"/>
      <c r="LIW62" s="313"/>
      <c r="LIX62" s="312"/>
      <c r="LIY62" s="313"/>
      <c r="LIZ62" s="313"/>
      <c r="LJA62" s="313"/>
      <c r="LJB62" s="19"/>
      <c r="LJC62" s="20"/>
      <c r="LJD62" s="20"/>
      <c r="LJE62" s="20"/>
      <c r="LJF62" s="20"/>
      <c r="LJG62" s="20"/>
      <c r="LJH62" s="20"/>
      <c r="LJI62" s="20"/>
      <c r="LJJ62" s="311"/>
      <c r="LJK62" s="312"/>
      <c r="LJL62" s="312"/>
      <c r="LJM62" s="313"/>
      <c r="LJN62" s="312"/>
      <c r="LJO62" s="313"/>
      <c r="LJP62" s="313"/>
      <c r="LJQ62" s="313"/>
      <c r="LJR62" s="19"/>
      <c r="LJS62" s="20"/>
      <c r="LJT62" s="20"/>
      <c r="LJU62" s="20"/>
      <c r="LJV62" s="20"/>
      <c r="LJW62" s="20"/>
      <c r="LJX62" s="20"/>
      <c r="LJY62" s="20"/>
      <c r="LJZ62" s="311"/>
      <c r="LKA62" s="312"/>
      <c r="LKB62" s="312"/>
      <c r="LKC62" s="313"/>
      <c r="LKD62" s="312"/>
      <c r="LKE62" s="313"/>
      <c r="LKF62" s="313"/>
      <c r="LKG62" s="313"/>
      <c r="LKH62" s="19"/>
      <c r="LKI62" s="20"/>
      <c r="LKJ62" s="20"/>
      <c r="LKK62" s="20"/>
      <c r="LKL62" s="20"/>
      <c r="LKM62" s="20"/>
      <c r="LKN62" s="20"/>
      <c r="LKO62" s="20"/>
      <c r="LKP62" s="311"/>
      <c r="LKQ62" s="312"/>
      <c r="LKR62" s="312"/>
      <c r="LKS62" s="313"/>
      <c r="LKT62" s="312"/>
      <c r="LKU62" s="313"/>
      <c r="LKV62" s="313"/>
      <c r="LKW62" s="313"/>
      <c r="LKX62" s="19"/>
      <c r="LKY62" s="20"/>
      <c r="LKZ62" s="20"/>
      <c r="LLA62" s="20"/>
      <c r="LLB62" s="20"/>
      <c r="LLC62" s="20"/>
      <c r="LLD62" s="20"/>
      <c r="LLE62" s="20"/>
      <c r="LLF62" s="311"/>
      <c r="LLG62" s="312"/>
      <c r="LLH62" s="312"/>
      <c r="LLI62" s="313"/>
      <c r="LLJ62" s="312"/>
      <c r="LLK62" s="313"/>
      <c r="LLL62" s="313"/>
      <c r="LLM62" s="313"/>
      <c r="LLN62" s="19"/>
      <c r="LLO62" s="20"/>
      <c r="LLP62" s="20"/>
      <c r="LLQ62" s="20"/>
      <c r="LLR62" s="20"/>
      <c r="LLS62" s="20"/>
      <c r="LLT62" s="20"/>
      <c r="LLU62" s="20"/>
      <c r="LLV62" s="311"/>
      <c r="LLW62" s="312"/>
      <c r="LLX62" s="312"/>
      <c r="LLY62" s="313"/>
      <c r="LLZ62" s="312"/>
      <c r="LMA62" s="313"/>
      <c r="LMB62" s="313"/>
      <c r="LMC62" s="313"/>
      <c r="LMD62" s="19"/>
      <c r="LME62" s="20"/>
      <c r="LMF62" s="20"/>
      <c r="LMG62" s="20"/>
      <c r="LMH62" s="20"/>
      <c r="LMI62" s="20"/>
      <c r="LMJ62" s="20"/>
      <c r="LMK62" s="20"/>
      <c r="LML62" s="311"/>
      <c r="LMM62" s="312"/>
      <c r="LMN62" s="312"/>
      <c r="LMO62" s="313"/>
      <c r="LMP62" s="312"/>
      <c r="LMQ62" s="313"/>
      <c r="LMR62" s="313"/>
      <c r="LMS62" s="313"/>
      <c r="LMT62" s="19"/>
      <c r="LMU62" s="20"/>
      <c r="LMV62" s="20"/>
      <c r="LMW62" s="20"/>
      <c r="LMX62" s="20"/>
      <c r="LMY62" s="20"/>
      <c r="LMZ62" s="20"/>
      <c r="LNA62" s="20"/>
      <c r="LNB62" s="311"/>
      <c r="LNC62" s="312"/>
      <c r="LND62" s="312"/>
      <c r="LNE62" s="313"/>
      <c r="LNF62" s="312"/>
      <c r="LNG62" s="313"/>
      <c r="LNH62" s="313"/>
      <c r="LNI62" s="313"/>
      <c r="LNJ62" s="19"/>
      <c r="LNK62" s="20"/>
      <c r="LNL62" s="20"/>
      <c r="LNM62" s="20"/>
      <c r="LNN62" s="20"/>
      <c r="LNO62" s="20"/>
      <c r="LNP62" s="20"/>
      <c r="LNQ62" s="20"/>
      <c r="LNR62" s="311"/>
      <c r="LNS62" s="312"/>
      <c r="LNT62" s="312"/>
      <c r="LNU62" s="313"/>
      <c r="LNV62" s="312"/>
      <c r="LNW62" s="313"/>
      <c r="LNX62" s="313"/>
      <c r="LNY62" s="313"/>
      <c r="LNZ62" s="19"/>
      <c r="LOA62" s="20"/>
      <c r="LOB62" s="20"/>
      <c r="LOC62" s="20"/>
      <c r="LOD62" s="20"/>
      <c r="LOE62" s="20"/>
      <c r="LOF62" s="20"/>
      <c r="LOG62" s="20"/>
      <c r="LOH62" s="311"/>
      <c r="LOI62" s="312"/>
      <c r="LOJ62" s="312"/>
      <c r="LOK62" s="313"/>
      <c r="LOL62" s="312"/>
      <c r="LOM62" s="313"/>
      <c r="LON62" s="313"/>
      <c r="LOO62" s="313"/>
      <c r="LOP62" s="19"/>
      <c r="LOQ62" s="20"/>
      <c r="LOR62" s="20"/>
      <c r="LOS62" s="20"/>
      <c r="LOT62" s="20"/>
      <c r="LOU62" s="20"/>
      <c r="LOV62" s="20"/>
      <c r="LOW62" s="20"/>
      <c r="LOX62" s="311"/>
      <c r="LOY62" s="312"/>
      <c r="LOZ62" s="312"/>
      <c r="LPA62" s="313"/>
      <c r="LPB62" s="312"/>
      <c r="LPC62" s="313"/>
      <c r="LPD62" s="313"/>
      <c r="LPE62" s="313"/>
      <c r="LPF62" s="19"/>
      <c r="LPG62" s="20"/>
      <c r="LPH62" s="20"/>
      <c r="LPI62" s="20"/>
      <c r="LPJ62" s="20"/>
      <c r="LPK62" s="20"/>
      <c r="LPL62" s="20"/>
      <c r="LPM62" s="20"/>
      <c r="LPN62" s="311"/>
      <c r="LPO62" s="312"/>
      <c r="LPP62" s="312"/>
      <c r="LPQ62" s="313"/>
      <c r="LPR62" s="312"/>
      <c r="LPS62" s="313"/>
      <c r="LPT62" s="313"/>
      <c r="LPU62" s="313"/>
      <c r="LPV62" s="19"/>
      <c r="LPW62" s="20"/>
      <c r="LPX62" s="20"/>
      <c r="LPY62" s="20"/>
      <c r="LPZ62" s="20"/>
      <c r="LQA62" s="20"/>
      <c r="LQB62" s="20"/>
      <c r="LQC62" s="20"/>
      <c r="LQD62" s="311"/>
      <c r="LQE62" s="312"/>
      <c r="LQF62" s="312"/>
      <c r="LQG62" s="313"/>
      <c r="LQH62" s="312"/>
      <c r="LQI62" s="313"/>
      <c r="LQJ62" s="313"/>
      <c r="LQK62" s="313"/>
      <c r="LQL62" s="19"/>
      <c r="LQM62" s="20"/>
      <c r="LQN62" s="20"/>
      <c r="LQO62" s="20"/>
      <c r="LQP62" s="20"/>
      <c r="LQQ62" s="20"/>
      <c r="LQR62" s="20"/>
      <c r="LQS62" s="20"/>
      <c r="LQT62" s="311"/>
      <c r="LQU62" s="312"/>
      <c r="LQV62" s="312"/>
      <c r="LQW62" s="313"/>
      <c r="LQX62" s="312"/>
      <c r="LQY62" s="313"/>
      <c r="LQZ62" s="313"/>
      <c r="LRA62" s="313"/>
      <c r="LRB62" s="19"/>
      <c r="LRC62" s="20"/>
      <c r="LRD62" s="20"/>
      <c r="LRE62" s="20"/>
      <c r="LRF62" s="20"/>
      <c r="LRG62" s="20"/>
      <c r="LRH62" s="20"/>
      <c r="LRI62" s="20"/>
      <c r="LRJ62" s="311"/>
      <c r="LRK62" s="312"/>
      <c r="LRL62" s="312"/>
      <c r="LRM62" s="313"/>
      <c r="LRN62" s="312"/>
      <c r="LRO62" s="313"/>
      <c r="LRP62" s="313"/>
      <c r="LRQ62" s="313"/>
      <c r="LRR62" s="19"/>
      <c r="LRS62" s="20"/>
      <c r="LRT62" s="20"/>
      <c r="LRU62" s="20"/>
      <c r="LRV62" s="20"/>
      <c r="LRW62" s="20"/>
      <c r="LRX62" s="20"/>
      <c r="LRY62" s="20"/>
      <c r="LRZ62" s="311"/>
      <c r="LSA62" s="312"/>
      <c r="LSB62" s="312"/>
      <c r="LSC62" s="313"/>
      <c r="LSD62" s="312"/>
      <c r="LSE62" s="313"/>
      <c r="LSF62" s="313"/>
      <c r="LSG62" s="313"/>
      <c r="LSH62" s="19"/>
      <c r="LSI62" s="20"/>
      <c r="LSJ62" s="20"/>
      <c r="LSK62" s="20"/>
      <c r="LSL62" s="20"/>
      <c r="LSM62" s="20"/>
      <c r="LSN62" s="20"/>
      <c r="LSO62" s="20"/>
      <c r="LSP62" s="311"/>
      <c r="LSQ62" s="312"/>
      <c r="LSR62" s="312"/>
      <c r="LSS62" s="313"/>
      <c r="LST62" s="312"/>
      <c r="LSU62" s="313"/>
      <c r="LSV62" s="313"/>
      <c r="LSW62" s="313"/>
      <c r="LSX62" s="19"/>
      <c r="LSY62" s="20"/>
      <c r="LSZ62" s="20"/>
      <c r="LTA62" s="20"/>
      <c r="LTB62" s="20"/>
      <c r="LTC62" s="20"/>
      <c r="LTD62" s="20"/>
      <c r="LTE62" s="20"/>
      <c r="LTF62" s="311"/>
      <c r="LTG62" s="312"/>
      <c r="LTH62" s="312"/>
      <c r="LTI62" s="313"/>
      <c r="LTJ62" s="312"/>
      <c r="LTK62" s="313"/>
      <c r="LTL62" s="313"/>
      <c r="LTM62" s="313"/>
      <c r="LTN62" s="19"/>
      <c r="LTO62" s="20"/>
      <c r="LTP62" s="20"/>
      <c r="LTQ62" s="20"/>
      <c r="LTR62" s="20"/>
      <c r="LTS62" s="20"/>
      <c r="LTT62" s="20"/>
      <c r="LTU62" s="20"/>
      <c r="LTV62" s="311"/>
      <c r="LTW62" s="312"/>
      <c r="LTX62" s="312"/>
      <c r="LTY62" s="313"/>
      <c r="LTZ62" s="312"/>
      <c r="LUA62" s="313"/>
      <c r="LUB62" s="313"/>
      <c r="LUC62" s="313"/>
      <c r="LUD62" s="19"/>
      <c r="LUE62" s="20"/>
      <c r="LUF62" s="20"/>
      <c r="LUG62" s="20"/>
      <c r="LUH62" s="20"/>
      <c r="LUI62" s="20"/>
      <c r="LUJ62" s="20"/>
      <c r="LUK62" s="20"/>
      <c r="LUL62" s="311"/>
      <c r="LUM62" s="312"/>
      <c r="LUN62" s="312"/>
      <c r="LUO62" s="313"/>
      <c r="LUP62" s="312"/>
      <c r="LUQ62" s="313"/>
      <c r="LUR62" s="313"/>
      <c r="LUS62" s="313"/>
      <c r="LUT62" s="19"/>
      <c r="LUU62" s="20"/>
      <c r="LUV62" s="20"/>
      <c r="LUW62" s="20"/>
      <c r="LUX62" s="20"/>
      <c r="LUY62" s="20"/>
      <c r="LUZ62" s="20"/>
      <c r="LVA62" s="20"/>
      <c r="LVB62" s="311"/>
      <c r="LVC62" s="312"/>
      <c r="LVD62" s="312"/>
      <c r="LVE62" s="313"/>
      <c r="LVF62" s="312"/>
      <c r="LVG62" s="313"/>
      <c r="LVH62" s="313"/>
      <c r="LVI62" s="313"/>
      <c r="LVJ62" s="19"/>
      <c r="LVK62" s="20"/>
      <c r="LVL62" s="20"/>
      <c r="LVM62" s="20"/>
      <c r="LVN62" s="20"/>
      <c r="LVO62" s="20"/>
      <c r="LVP62" s="20"/>
      <c r="LVQ62" s="20"/>
      <c r="LVR62" s="311"/>
      <c r="LVS62" s="312"/>
      <c r="LVT62" s="312"/>
      <c r="LVU62" s="313"/>
      <c r="LVV62" s="312"/>
      <c r="LVW62" s="313"/>
      <c r="LVX62" s="313"/>
      <c r="LVY62" s="313"/>
      <c r="LVZ62" s="19"/>
      <c r="LWA62" s="20"/>
      <c r="LWB62" s="20"/>
      <c r="LWC62" s="20"/>
      <c r="LWD62" s="20"/>
      <c r="LWE62" s="20"/>
      <c r="LWF62" s="20"/>
      <c r="LWG62" s="20"/>
      <c r="LWH62" s="311"/>
      <c r="LWI62" s="312"/>
      <c r="LWJ62" s="312"/>
      <c r="LWK62" s="313"/>
      <c r="LWL62" s="312"/>
      <c r="LWM62" s="313"/>
      <c r="LWN62" s="313"/>
      <c r="LWO62" s="313"/>
      <c r="LWP62" s="19"/>
      <c r="LWQ62" s="20"/>
      <c r="LWR62" s="20"/>
      <c r="LWS62" s="20"/>
      <c r="LWT62" s="20"/>
      <c r="LWU62" s="20"/>
      <c r="LWV62" s="20"/>
      <c r="LWW62" s="20"/>
      <c r="LWX62" s="311"/>
      <c r="LWY62" s="312"/>
      <c r="LWZ62" s="312"/>
      <c r="LXA62" s="313"/>
      <c r="LXB62" s="312"/>
      <c r="LXC62" s="313"/>
      <c r="LXD62" s="313"/>
      <c r="LXE62" s="313"/>
      <c r="LXF62" s="19"/>
      <c r="LXG62" s="20"/>
      <c r="LXH62" s="20"/>
      <c r="LXI62" s="20"/>
      <c r="LXJ62" s="20"/>
      <c r="LXK62" s="20"/>
      <c r="LXL62" s="20"/>
      <c r="LXM62" s="20"/>
      <c r="LXN62" s="311"/>
      <c r="LXO62" s="312"/>
      <c r="LXP62" s="312"/>
      <c r="LXQ62" s="313"/>
      <c r="LXR62" s="312"/>
      <c r="LXS62" s="313"/>
      <c r="LXT62" s="313"/>
      <c r="LXU62" s="313"/>
      <c r="LXV62" s="19"/>
      <c r="LXW62" s="20"/>
      <c r="LXX62" s="20"/>
      <c r="LXY62" s="20"/>
      <c r="LXZ62" s="20"/>
      <c r="LYA62" s="20"/>
      <c r="LYB62" s="20"/>
      <c r="LYC62" s="20"/>
      <c r="LYD62" s="311"/>
      <c r="LYE62" s="312"/>
      <c r="LYF62" s="312"/>
      <c r="LYG62" s="313"/>
      <c r="LYH62" s="312"/>
      <c r="LYI62" s="313"/>
      <c r="LYJ62" s="313"/>
      <c r="LYK62" s="313"/>
      <c r="LYL62" s="19"/>
      <c r="LYM62" s="20"/>
      <c r="LYN62" s="20"/>
      <c r="LYO62" s="20"/>
      <c r="LYP62" s="20"/>
      <c r="LYQ62" s="20"/>
      <c r="LYR62" s="20"/>
      <c r="LYS62" s="20"/>
      <c r="LYT62" s="311"/>
      <c r="LYU62" s="312"/>
      <c r="LYV62" s="312"/>
      <c r="LYW62" s="313"/>
      <c r="LYX62" s="312"/>
      <c r="LYY62" s="313"/>
      <c r="LYZ62" s="313"/>
      <c r="LZA62" s="313"/>
      <c r="LZB62" s="19"/>
      <c r="LZC62" s="20"/>
      <c r="LZD62" s="20"/>
      <c r="LZE62" s="20"/>
      <c r="LZF62" s="20"/>
      <c r="LZG62" s="20"/>
      <c r="LZH62" s="20"/>
      <c r="LZI62" s="20"/>
      <c r="LZJ62" s="311"/>
      <c r="LZK62" s="312"/>
      <c r="LZL62" s="312"/>
      <c r="LZM62" s="313"/>
      <c r="LZN62" s="312"/>
      <c r="LZO62" s="313"/>
      <c r="LZP62" s="313"/>
      <c r="LZQ62" s="313"/>
      <c r="LZR62" s="19"/>
      <c r="LZS62" s="20"/>
      <c r="LZT62" s="20"/>
      <c r="LZU62" s="20"/>
      <c r="LZV62" s="20"/>
      <c r="LZW62" s="20"/>
      <c r="LZX62" s="20"/>
      <c r="LZY62" s="20"/>
      <c r="LZZ62" s="311"/>
      <c r="MAA62" s="312"/>
      <c r="MAB62" s="312"/>
      <c r="MAC62" s="313"/>
      <c r="MAD62" s="312"/>
      <c r="MAE62" s="313"/>
      <c r="MAF62" s="313"/>
      <c r="MAG62" s="313"/>
      <c r="MAH62" s="19"/>
      <c r="MAI62" s="20"/>
      <c r="MAJ62" s="20"/>
      <c r="MAK62" s="20"/>
      <c r="MAL62" s="20"/>
      <c r="MAM62" s="20"/>
      <c r="MAN62" s="20"/>
      <c r="MAO62" s="20"/>
      <c r="MAP62" s="311"/>
      <c r="MAQ62" s="312"/>
      <c r="MAR62" s="312"/>
      <c r="MAS62" s="313"/>
      <c r="MAT62" s="312"/>
      <c r="MAU62" s="313"/>
      <c r="MAV62" s="313"/>
      <c r="MAW62" s="313"/>
      <c r="MAX62" s="19"/>
      <c r="MAY62" s="20"/>
      <c r="MAZ62" s="20"/>
      <c r="MBA62" s="20"/>
      <c r="MBB62" s="20"/>
      <c r="MBC62" s="20"/>
      <c r="MBD62" s="20"/>
      <c r="MBE62" s="20"/>
      <c r="MBF62" s="311"/>
      <c r="MBG62" s="312"/>
      <c r="MBH62" s="312"/>
      <c r="MBI62" s="313"/>
      <c r="MBJ62" s="312"/>
      <c r="MBK62" s="313"/>
      <c r="MBL62" s="313"/>
      <c r="MBM62" s="313"/>
      <c r="MBN62" s="19"/>
      <c r="MBO62" s="20"/>
      <c r="MBP62" s="20"/>
      <c r="MBQ62" s="20"/>
      <c r="MBR62" s="20"/>
      <c r="MBS62" s="20"/>
      <c r="MBT62" s="20"/>
      <c r="MBU62" s="20"/>
      <c r="MBV62" s="311"/>
      <c r="MBW62" s="312"/>
      <c r="MBX62" s="312"/>
      <c r="MBY62" s="313"/>
      <c r="MBZ62" s="312"/>
      <c r="MCA62" s="313"/>
      <c r="MCB62" s="313"/>
      <c r="MCC62" s="313"/>
      <c r="MCD62" s="19"/>
      <c r="MCE62" s="20"/>
      <c r="MCF62" s="20"/>
      <c r="MCG62" s="20"/>
      <c r="MCH62" s="20"/>
      <c r="MCI62" s="20"/>
      <c r="MCJ62" s="20"/>
      <c r="MCK62" s="20"/>
      <c r="MCL62" s="311"/>
      <c r="MCM62" s="312"/>
      <c r="MCN62" s="312"/>
      <c r="MCO62" s="313"/>
      <c r="MCP62" s="312"/>
      <c r="MCQ62" s="313"/>
      <c r="MCR62" s="313"/>
      <c r="MCS62" s="313"/>
      <c r="MCT62" s="19"/>
      <c r="MCU62" s="20"/>
      <c r="MCV62" s="20"/>
      <c r="MCW62" s="20"/>
      <c r="MCX62" s="20"/>
      <c r="MCY62" s="20"/>
      <c r="MCZ62" s="20"/>
      <c r="MDA62" s="20"/>
      <c r="MDB62" s="311"/>
      <c r="MDC62" s="312"/>
      <c r="MDD62" s="312"/>
      <c r="MDE62" s="313"/>
      <c r="MDF62" s="312"/>
      <c r="MDG62" s="313"/>
      <c r="MDH62" s="313"/>
      <c r="MDI62" s="313"/>
      <c r="MDJ62" s="19"/>
      <c r="MDK62" s="20"/>
      <c r="MDL62" s="20"/>
      <c r="MDM62" s="20"/>
      <c r="MDN62" s="20"/>
      <c r="MDO62" s="20"/>
      <c r="MDP62" s="20"/>
      <c r="MDQ62" s="20"/>
      <c r="MDR62" s="311"/>
      <c r="MDS62" s="312"/>
      <c r="MDT62" s="312"/>
      <c r="MDU62" s="313"/>
      <c r="MDV62" s="312"/>
      <c r="MDW62" s="313"/>
      <c r="MDX62" s="313"/>
      <c r="MDY62" s="313"/>
      <c r="MDZ62" s="19"/>
      <c r="MEA62" s="20"/>
      <c r="MEB62" s="20"/>
      <c r="MEC62" s="20"/>
      <c r="MED62" s="20"/>
      <c r="MEE62" s="20"/>
      <c r="MEF62" s="20"/>
      <c r="MEG62" s="20"/>
      <c r="MEH62" s="311"/>
      <c r="MEI62" s="312"/>
      <c r="MEJ62" s="312"/>
      <c r="MEK62" s="313"/>
      <c r="MEL62" s="312"/>
      <c r="MEM62" s="313"/>
      <c r="MEN62" s="313"/>
      <c r="MEO62" s="313"/>
      <c r="MEP62" s="19"/>
      <c r="MEQ62" s="20"/>
      <c r="MER62" s="20"/>
      <c r="MES62" s="20"/>
      <c r="MET62" s="20"/>
      <c r="MEU62" s="20"/>
      <c r="MEV62" s="20"/>
      <c r="MEW62" s="20"/>
      <c r="MEX62" s="311"/>
      <c r="MEY62" s="312"/>
      <c r="MEZ62" s="312"/>
      <c r="MFA62" s="313"/>
      <c r="MFB62" s="312"/>
      <c r="MFC62" s="313"/>
      <c r="MFD62" s="313"/>
      <c r="MFE62" s="313"/>
      <c r="MFF62" s="19"/>
      <c r="MFG62" s="20"/>
      <c r="MFH62" s="20"/>
      <c r="MFI62" s="20"/>
      <c r="MFJ62" s="20"/>
      <c r="MFK62" s="20"/>
      <c r="MFL62" s="20"/>
      <c r="MFM62" s="20"/>
      <c r="MFN62" s="311"/>
      <c r="MFO62" s="312"/>
      <c r="MFP62" s="312"/>
      <c r="MFQ62" s="313"/>
      <c r="MFR62" s="312"/>
      <c r="MFS62" s="313"/>
      <c r="MFT62" s="313"/>
      <c r="MFU62" s="313"/>
      <c r="MFV62" s="19"/>
      <c r="MFW62" s="20"/>
      <c r="MFX62" s="20"/>
      <c r="MFY62" s="20"/>
      <c r="MFZ62" s="20"/>
      <c r="MGA62" s="20"/>
      <c r="MGB62" s="20"/>
      <c r="MGC62" s="20"/>
      <c r="MGD62" s="311"/>
      <c r="MGE62" s="312"/>
      <c r="MGF62" s="312"/>
      <c r="MGG62" s="313"/>
      <c r="MGH62" s="312"/>
      <c r="MGI62" s="313"/>
      <c r="MGJ62" s="313"/>
      <c r="MGK62" s="313"/>
      <c r="MGL62" s="19"/>
      <c r="MGM62" s="20"/>
      <c r="MGN62" s="20"/>
      <c r="MGO62" s="20"/>
      <c r="MGP62" s="20"/>
      <c r="MGQ62" s="20"/>
      <c r="MGR62" s="20"/>
      <c r="MGS62" s="20"/>
      <c r="MGT62" s="311"/>
      <c r="MGU62" s="312"/>
      <c r="MGV62" s="312"/>
      <c r="MGW62" s="313"/>
      <c r="MGX62" s="312"/>
      <c r="MGY62" s="313"/>
      <c r="MGZ62" s="313"/>
      <c r="MHA62" s="313"/>
      <c r="MHB62" s="19"/>
      <c r="MHC62" s="20"/>
      <c r="MHD62" s="20"/>
      <c r="MHE62" s="20"/>
      <c r="MHF62" s="20"/>
      <c r="MHG62" s="20"/>
      <c r="MHH62" s="20"/>
      <c r="MHI62" s="20"/>
      <c r="MHJ62" s="311"/>
      <c r="MHK62" s="312"/>
      <c r="MHL62" s="312"/>
      <c r="MHM62" s="313"/>
      <c r="MHN62" s="312"/>
      <c r="MHO62" s="313"/>
      <c r="MHP62" s="313"/>
      <c r="MHQ62" s="313"/>
      <c r="MHR62" s="19"/>
      <c r="MHS62" s="20"/>
      <c r="MHT62" s="20"/>
      <c r="MHU62" s="20"/>
      <c r="MHV62" s="20"/>
      <c r="MHW62" s="20"/>
      <c r="MHX62" s="20"/>
      <c r="MHY62" s="20"/>
      <c r="MHZ62" s="311"/>
      <c r="MIA62" s="312"/>
      <c r="MIB62" s="312"/>
      <c r="MIC62" s="313"/>
      <c r="MID62" s="312"/>
      <c r="MIE62" s="313"/>
      <c r="MIF62" s="313"/>
      <c r="MIG62" s="313"/>
      <c r="MIH62" s="19"/>
      <c r="MII62" s="20"/>
      <c r="MIJ62" s="20"/>
      <c r="MIK62" s="20"/>
      <c r="MIL62" s="20"/>
      <c r="MIM62" s="20"/>
      <c r="MIN62" s="20"/>
      <c r="MIO62" s="20"/>
      <c r="MIP62" s="311"/>
      <c r="MIQ62" s="312"/>
      <c r="MIR62" s="312"/>
      <c r="MIS62" s="313"/>
      <c r="MIT62" s="312"/>
      <c r="MIU62" s="313"/>
      <c r="MIV62" s="313"/>
      <c r="MIW62" s="313"/>
      <c r="MIX62" s="19"/>
      <c r="MIY62" s="20"/>
      <c r="MIZ62" s="20"/>
      <c r="MJA62" s="20"/>
      <c r="MJB62" s="20"/>
      <c r="MJC62" s="20"/>
      <c r="MJD62" s="20"/>
      <c r="MJE62" s="20"/>
      <c r="MJF62" s="311"/>
      <c r="MJG62" s="312"/>
      <c r="MJH62" s="312"/>
      <c r="MJI62" s="313"/>
      <c r="MJJ62" s="312"/>
      <c r="MJK62" s="313"/>
      <c r="MJL62" s="313"/>
      <c r="MJM62" s="313"/>
      <c r="MJN62" s="19"/>
      <c r="MJO62" s="20"/>
      <c r="MJP62" s="20"/>
      <c r="MJQ62" s="20"/>
      <c r="MJR62" s="20"/>
      <c r="MJS62" s="20"/>
      <c r="MJT62" s="20"/>
      <c r="MJU62" s="20"/>
      <c r="MJV62" s="311"/>
      <c r="MJW62" s="312"/>
      <c r="MJX62" s="312"/>
      <c r="MJY62" s="313"/>
      <c r="MJZ62" s="312"/>
      <c r="MKA62" s="313"/>
      <c r="MKB62" s="313"/>
      <c r="MKC62" s="313"/>
      <c r="MKD62" s="19"/>
      <c r="MKE62" s="20"/>
      <c r="MKF62" s="20"/>
      <c r="MKG62" s="20"/>
      <c r="MKH62" s="20"/>
      <c r="MKI62" s="20"/>
      <c r="MKJ62" s="20"/>
      <c r="MKK62" s="20"/>
      <c r="MKL62" s="311"/>
      <c r="MKM62" s="312"/>
      <c r="MKN62" s="312"/>
      <c r="MKO62" s="313"/>
      <c r="MKP62" s="312"/>
      <c r="MKQ62" s="313"/>
      <c r="MKR62" s="313"/>
      <c r="MKS62" s="313"/>
      <c r="MKT62" s="19"/>
      <c r="MKU62" s="20"/>
      <c r="MKV62" s="20"/>
      <c r="MKW62" s="20"/>
      <c r="MKX62" s="20"/>
      <c r="MKY62" s="20"/>
      <c r="MKZ62" s="20"/>
      <c r="MLA62" s="20"/>
      <c r="MLB62" s="311"/>
      <c r="MLC62" s="312"/>
      <c r="MLD62" s="312"/>
      <c r="MLE62" s="313"/>
      <c r="MLF62" s="312"/>
      <c r="MLG62" s="313"/>
      <c r="MLH62" s="313"/>
      <c r="MLI62" s="313"/>
      <c r="MLJ62" s="19"/>
      <c r="MLK62" s="20"/>
      <c r="MLL62" s="20"/>
      <c r="MLM62" s="20"/>
      <c r="MLN62" s="20"/>
      <c r="MLO62" s="20"/>
      <c r="MLP62" s="20"/>
      <c r="MLQ62" s="20"/>
      <c r="MLR62" s="311"/>
      <c r="MLS62" s="312"/>
      <c r="MLT62" s="312"/>
      <c r="MLU62" s="313"/>
      <c r="MLV62" s="312"/>
      <c r="MLW62" s="313"/>
      <c r="MLX62" s="313"/>
      <c r="MLY62" s="313"/>
      <c r="MLZ62" s="19"/>
      <c r="MMA62" s="20"/>
      <c r="MMB62" s="20"/>
      <c r="MMC62" s="20"/>
      <c r="MMD62" s="20"/>
      <c r="MME62" s="20"/>
      <c r="MMF62" s="20"/>
      <c r="MMG62" s="20"/>
      <c r="MMH62" s="311"/>
      <c r="MMI62" s="312"/>
      <c r="MMJ62" s="312"/>
      <c r="MMK62" s="313"/>
      <c r="MML62" s="312"/>
      <c r="MMM62" s="313"/>
      <c r="MMN62" s="313"/>
      <c r="MMO62" s="313"/>
      <c r="MMP62" s="19"/>
      <c r="MMQ62" s="20"/>
      <c r="MMR62" s="20"/>
      <c r="MMS62" s="20"/>
      <c r="MMT62" s="20"/>
      <c r="MMU62" s="20"/>
      <c r="MMV62" s="20"/>
      <c r="MMW62" s="20"/>
      <c r="MMX62" s="311"/>
      <c r="MMY62" s="312"/>
      <c r="MMZ62" s="312"/>
      <c r="MNA62" s="313"/>
      <c r="MNB62" s="312"/>
      <c r="MNC62" s="313"/>
      <c r="MND62" s="313"/>
      <c r="MNE62" s="313"/>
      <c r="MNF62" s="19"/>
      <c r="MNG62" s="20"/>
      <c r="MNH62" s="20"/>
      <c r="MNI62" s="20"/>
      <c r="MNJ62" s="20"/>
      <c r="MNK62" s="20"/>
      <c r="MNL62" s="20"/>
      <c r="MNM62" s="20"/>
      <c r="MNN62" s="311"/>
      <c r="MNO62" s="312"/>
      <c r="MNP62" s="312"/>
      <c r="MNQ62" s="313"/>
      <c r="MNR62" s="312"/>
      <c r="MNS62" s="313"/>
      <c r="MNT62" s="313"/>
      <c r="MNU62" s="313"/>
      <c r="MNV62" s="19"/>
      <c r="MNW62" s="20"/>
      <c r="MNX62" s="20"/>
      <c r="MNY62" s="20"/>
      <c r="MNZ62" s="20"/>
      <c r="MOA62" s="20"/>
      <c r="MOB62" s="20"/>
      <c r="MOC62" s="20"/>
      <c r="MOD62" s="311"/>
      <c r="MOE62" s="312"/>
      <c r="MOF62" s="312"/>
      <c r="MOG62" s="313"/>
      <c r="MOH62" s="312"/>
      <c r="MOI62" s="313"/>
      <c r="MOJ62" s="313"/>
      <c r="MOK62" s="313"/>
      <c r="MOL62" s="19"/>
      <c r="MOM62" s="20"/>
      <c r="MON62" s="20"/>
      <c r="MOO62" s="20"/>
      <c r="MOP62" s="20"/>
      <c r="MOQ62" s="20"/>
      <c r="MOR62" s="20"/>
      <c r="MOS62" s="20"/>
      <c r="MOT62" s="311"/>
      <c r="MOU62" s="312"/>
      <c r="MOV62" s="312"/>
      <c r="MOW62" s="313"/>
      <c r="MOX62" s="312"/>
      <c r="MOY62" s="313"/>
      <c r="MOZ62" s="313"/>
      <c r="MPA62" s="313"/>
      <c r="MPB62" s="19"/>
      <c r="MPC62" s="20"/>
      <c r="MPD62" s="20"/>
      <c r="MPE62" s="20"/>
      <c r="MPF62" s="20"/>
      <c r="MPG62" s="20"/>
      <c r="MPH62" s="20"/>
      <c r="MPI62" s="20"/>
      <c r="MPJ62" s="311"/>
      <c r="MPK62" s="312"/>
      <c r="MPL62" s="312"/>
      <c r="MPM62" s="313"/>
      <c r="MPN62" s="312"/>
      <c r="MPO62" s="313"/>
      <c r="MPP62" s="313"/>
      <c r="MPQ62" s="313"/>
      <c r="MPR62" s="19"/>
      <c r="MPS62" s="20"/>
      <c r="MPT62" s="20"/>
      <c r="MPU62" s="20"/>
      <c r="MPV62" s="20"/>
      <c r="MPW62" s="20"/>
      <c r="MPX62" s="20"/>
      <c r="MPY62" s="20"/>
      <c r="MPZ62" s="311"/>
      <c r="MQA62" s="312"/>
      <c r="MQB62" s="312"/>
      <c r="MQC62" s="313"/>
      <c r="MQD62" s="312"/>
      <c r="MQE62" s="313"/>
      <c r="MQF62" s="313"/>
      <c r="MQG62" s="313"/>
      <c r="MQH62" s="19"/>
      <c r="MQI62" s="20"/>
      <c r="MQJ62" s="20"/>
      <c r="MQK62" s="20"/>
      <c r="MQL62" s="20"/>
      <c r="MQM62" s="20"/>
      <c r="MQN62" s="20"/>
      <c r="MQO62" s="20"/>
      <c r="MQP62" s="311"/>
      <c r="MQQ62" s="312"/>
      <c r="MQR62" s="312"/>
      <c r="MQS62" s="313"/>
      <c r="MQT62" s="312"/>
      <c r="MQU62" s="313"/>
      <c r="MQV62" s="313"/>
      <c r="MQW62" s="313"/>
      <c r="MQX62" s="19"/>
      <c r="MQY62" s="20"/>
      <c r="MQZ62" s="20"/>
      <c r="MRA62" s="20"/>
      <c r="MRB62" s="20"/>
      <c r="MRC62" s="20"/>
      <c r="MRD62" s="20"/>
      <c r="MRE62" s="20"/>
      <c r="MRF62" s="311"/>
      <c r="MRG62" s="312"/>
      <c r="MRH62" s="312"/>
      <c r="MRI62" s="313"/>
      <c r="MRJ62" s="312"/>
      <c r="MRK62" s="313"/>
      <c r="MRL62" s="313"/>
      <c r="MRM62" s="313"/>
      <c r="MRN62" s="19"/>
      <c r="MRO62" s="20"/>
      <c r="MRP62" s="20"/>
      <c r="MRQ62" s="20"/>
      <c r="MRR62" s="20"/>
      <c r="MRS62" s="20"/>
      <c r="MRT62" s="20"/>
      <c r="MRU62" s="20"/>
      <c r="MRV62" s="311"/>
      <c r="MRW62" s="312"/>
      <c r="MRX62" s="312"/>
      <c r="MRY62" s="313"/>
      <c r="MRZ62" s="312"/>
      <c r="MSA62" s="313"/>
      <c r="MSB62" s="313"/>
      <c r="MSC62" s="313"/>
      <c r="MSD62" s="19"/>
      <c r="MSE62" s="20"/>
      <c r="MSF62" s="20"/>
      <c r="MSG62" s="20"/>
      <c r="MSH62" s="20"/>
      <c r="MSI62" s="20"/>
      <c r="MSJ62" s="20"/>
      <c r="MSK62" s="20"/>
      <c r="MSL62" s="311"/>
      <c r="MSM62" s="312"/>
      <c r="MSN62" s="312"/>
      <c r="MSO62" s="313"/>
      <c r="MSP62" s="312"/>
      <c r="MSQ62" s="313"/>
      <c r="MSR62" s="313"/>
      <c r="MSS62" s="313"/>
      <c r="MST62" s="19"/>
      <c r="MSU62" s="20"/>
      <c r="MSV62" s="20"/>
      <c r="MSW62" s="20"/>
      <c r="MSX62" s="20"/>
      <c r="MSY62" s="20"/>
      <c r="MSZ62" s="20"/>
      <c r="MTA62" s="20"/>
      <c r="MTB62" s="311"/>
      <c r="MTC62" s="312"/>
      <c r="MTD62" s="312"/>
      <c r="MTE62" s="313"/>
      <c r="MTF62" s="312"/>
      <c r="MTG62" s="313"/>
      <c r="MTH62" s="313"/>
      <c r="MTI62" s="313"/>
      <c r="MTJ62" s="19"/>
      <c r="MTK62" s="20"/>
      <c r="MTL62" s="20"/>
      <c r="MTM62" s="20"/>
      <c r="MTN62" s="20"/>
      <c r="MTO62" s="20"/>
      <c r="MTP62" s="20"/>
      <c r="MTQ62" s="20"/>
      <c r="MTR62" s="311"/>
      <c r="MTS62" s="312"/>
      <c r="MTT62" s="312"/>
      <c r="MTU62" s="313"/>
      <c r="MTV62" s="312"/>
      <c r="MTW62" s="313"/>
      <c r="MTX62" s="313"/>
      <c r="MTY62" s="313"/>
      <c r="MTZ62" s="19"/>
      <c r="MUA62" s="20"/>
      <c r="MUB62" s="20"/>
      <c r="MUC62" s="20"/>
      <c r="MUD62" s="20"/>
      <c r="MUE62" s="20"/>
      <c r="MUF62" s="20"/>
      <c r="MUG62" s="20"/>
      <c r="MUH62" s="311"/>
      <c r="MUI62" s="312"/>
      <c r="MUJ62" s="312"/>
      <c r="MUK62" s="313"/>
      <c r="MUL62" s="312"/>
      <c r="MUM62" s="313"/>
      <c r="MUN62" s="313"/>
      <c r="MUO62" s="313"/>
      <c r="MUP62" s="19"/>
      <c r="MUQ62" s="20"/>
      <c r="MUR62" s="20"/>
      <c r="MUS62" s="20"/>
      <c r="MUT62" s="20"/>
      <c r="MUU62" s="20"/>
      <c r="MUV62" s="20"/>
      <c r="MUW62" s="20"/>
      <c r="MUX62" s="311"/>
      <c r="MUY62" s="312"/>
      <c r="MUZ62" s="312"/>
      <c r="MVA62" s="313"/>
      <c r="MVB62" s="312"/>
      <c r="MVC62" s="313"/>
      <c r="MVD62" s="313"/>
      <c r="MVE62" s="313"/>
      <c r="MVF62" s="19"/>
      <c r="MVG62" s="20"/>
      <c r="MVH62" s="20"/>
      <c r="MVI62" s="20"/>
      <c r="MVJ62" s="20"/>
      <c r="MVK62" s="20"/>
      <c r="MVL62" s="20"/>
      <c r="MVM62" s="20"/>
      <c r="MVN62" s="311"/>
      <c r="MVO62" s="312"/>
      <c r="MVP62" s="312"/>
      <c r="MVQ62" s="313"/>
      <c r="MVR62" s="312"/>
      <c r="MVS62" s="313"/>
      <c r="MVT62" s="313"/>
      <c r="MVU62" s="313"/>
      <c r="MVV62" s="19"/>
      <c r="MVW62" s="20"/>
      <c r="MVX62" s="20"/>
      <c r="MVY62" s="20"/>
      <c r="MVZ62" s="20"/>
      <c r="MWA62" s="20"/>
      <c r="MWB62" s="20"/>
      <c r="MWC62" s="20"/>
      <c r="MWD62" s="311"/>
      <c r="MWE62" s="312"/>
      <c r="MWF62" s="312"/>
      <c r="MWG62" s="313"/>
      <c r="MWH62" s="312"/>
      <c r="MWI62" s="313"/>
      <c r="MWJ62" s="313"/>
      <c r="MWK62" s="313"/>
      <c r="MWL62" s="19"/>
      <c r="MWM62" s="20"/>
      <c r="MWN62" s="20"/>
      <c r="MWO62" s="20"/>
      <c r="MWP62" s="20"/>
      <c r="MWQ62" s="20"/>
      <c r="MWR62" s="20"/>
      <c r="MWS62" s="20"/>
      <c r="MWT62" s="311"/>
      <c r="MWU62" s="312"/>
      <c r="MWV62" s="312"/>
      <c r="MWW62" s="313"/>
      <c r="MWX62" s="312"/>
      <c r="MWY62" s="313"/>
      <c r="MWZ62" s="313"/>
      <c r="MXA62" s="313"/>
      <c r="MXB62" s="19"/>
      <c r="MXC62" s="20"/>
      <c r="MXD62" s="20"/>
      <c r="MXE62" s="20"/>
      <c r="MXF62" s="20"/>
      <c r="MXG62" s="20"/>
      <c r="MXH62" s="20"/>
      <c r="MXI62" s="20"/>
      <c r="MXJ62" s="311"/>
      <c r="MXK62" s="312"/>
      <c r="MXL62" s="312"/>
      <c r="MXM62" s="313"/>
      <c r="MXN62" s="312"/>
      <c r="MXO62" s="313"/>
      <c r="MXP62" s="313"/>
      <c r="MXQ62" s="313"/>
      <c r="MXR62" s="19"/>
      <c r="MXS62" s="20"/>
      <c r="MXT62" s="20"/>
      <c r="MXU62" s="20"/>
      <c r="MXV62" s="20"/>
      <c r="MXW62" s="20"/>
      <c r="MXX62" s="20"/>
      <c r="MXY62" s="20"/>
      <c r="MXZ62" s="311"/>
      <c r="MYA62" s="312"/>
      <c r="MYB62" s="312"/>
      <c r="MYC62" s="313"/>
      <c r="MYD62" s="312"/>
      <c r="MYE62" s="313"/>
      <c r="MYF62" s="313"/>
      <c r="MYG62" s="313"/>
      <c r="MYH62" s="19"/>
      <c r="MYI62" s="20"/>
      <c r="MYJ62" s="20"/>
      <c r="MYK62" s="20"/>
      <c r="MYL62" s="20"/>
      <c r="MYM62" s="20"/>
      <c r="MYN62" s="20"/>
      <c r="MYO62" s="20"/>
      <c r="MYP62" s="311"/>
      <c r="MYQ62" s="312"/>
      <c r="MYR62" s="312"/>
      <c r="MYS62" s="313"/>
      <c r="MYT62" s="312"/>
      <c r="MYU62" s="313"/>
      <c r="MYV62" s="313"/>
      <c r="MYW62" s="313"/>
      <c r="MYX62" s="19"/>
      <c r="MYY62" s="20"/>
      <c r="MYZ62" s="20"/>
      <c r="MZA62" s="20"/>
      <c r="MZB62" s="20"/>
      <c r="MZC62" s="20"/>
      <c r="MZD62" s="20"/>
      <c r="MZE62" s="20"/>
      <c r="MZF62" s="311"/>
      <c r="MZG62" s="312"/>
      <c r="MZH62" s="312"/>
      <c r="MZI62" s="313"/>
      <c r="MZJ62" s="312"/>
      <c r="MZK62" s="313"/>
      <c r="MZL62" s="313"/>
      <c r="MZM62" s="313"/>
      <c r="MZN62" s="19"/>
      <c r="MZO62" s="20"/>
      <c r="MZP62" s="20"/>
      <c r="MZQ62" s="20"/>
      <c r="MZR62" s="20"/>
      <c r="MZS62" s="20"/>
      <c r="MZT62" s="20"/>
      <c r="MZU62" s="20"/>
      <c r="MZV62" s="311"/>
      <c r="MZW62" s="312"/>
      <c r="MZX62" s="312"/>
      <c r="MZY62" s="313"/>
      <c r="MZZ62" s="312"/>
      <c r="NAA62" s="313"/>
      <c r="NAB62" s="313"/>
      <c r="NAC62" s="313"/>
      <c r="NAD62" s="19"/>
      <c r="NAE62" s="20"/>
      <c r="NAF62" s="20"/>
      <c r="NAG62" s="20"/>
      <c r="NAH62" s="20"/>
      <c r="NAI62" s="20"/>
      <c r="NAJ62" s="20"/>
      <c r="NAK62" s="20"/>
      <c r="NAL62" s="311"/>
      <c r="NAM62" s="312"/>
      <c r="NAN62" s="312"/>
      <c r="NAO62" s="313"/>
      <c r="NAP62" s="312"/>
      <c r="NAQ62" s="313"/>
      <c r="NAR62" s="313"/>
      <c r="NAS62" s="313"/>
      <c r="NAT62" s="19"/>
      <c r="NAU62" s="20"/>
      <c r="NAV62" s="20"/>
      <c r="NAW62" s="20"/>
      <c r="NAX62" s="20"/>
      <c r="NAY62" s="20"/>
      <c r="NAZ62" s="20"/>
      <c r="NBA62" s="20"/>
      <c r="NBB62" s="311"/>
      <c r="NBC62" s="312"/>
      <c r="NBD62" s="312"/>
      <c r="NBE62" s="313"/>
      <c r="NBF62" s="312"/>
      <c r="NBG62" s="313"/>
      <c r="NBH62" s="313"/>
      <c r="NBI62" s="313"/>
      <c r="NBJ62" s="19"/>
      <c r="NBK62" s="20"/>
      <c r="NBL62" s="20"/>
      <c r="NBM62" s="20"/>
      <c r="NBN62" s="20"/>
      <c r="NBO62" s="20"/>
      <c r="NBP62" s="20"/>
      <c r="NBQ62" s="20"/>
      <c r="NBR62" s="311"/>
      <c r="NBS62" s="312"/>
      <c r="NBT62" s="312"/>
      <c r="NBU62" s="313"/>
      <c r="NBV62" s="312"/>
      <c r="NBW62" s="313"/>
      <c r="NBX62" s="313"/>
      <c r="NBY62" s="313"/>
      <c r="NBZ62" s="19"/>
      <c r="NCA62" s="20"/>
      <c r="NCB62" s="20"/>
      <c r="NCC62" s="20"/>
      <c r="NCD62" s="20"/>
      <c r="NCE62" s="20"/>
      <c r="NCF62" s="20"/>
      <c r="NCG62" s="20"/>
      <c r="NCH62" s="311"/>
      <c r="NCI62" s="312"/>
      <c r="NCJ62" s="312"/>
      <c r="NCK62" s="313"/>
      <c r="NCL62" s="312"/>
      <c r="NCM62" s="313"/>
      <c r="NCN62" s="313"/>
      <c r="NCO62" s="313"/>
      <c r="NCP62" s="19"/>
      <c r="NCQ62" s="20"/>
      <c r="NCR62" s="20"/>
      <c r="NCS62" s="20"/>
      <c r="NCT62" s="20"/>
      <c r="NCU62" s="20"/>
      <c r="NCV62" s="20"/>
      <c r="NCW62" s="20"/>
      <c r="NCX62" s="311"/>
      <c r="NCY62" s="312"/>
      <c r="NCZ62" s="312"/>
      <c r="NDA62" s="313"/>
      <c r="NDB62" s="312"/>
      <c r="NDC62" s="313"/>
      <c r="NDD62" s="313"/>
      <c r="NDE62" s="313"/>
      <c r="NDF62" s="19"/>
      <c r="NDG62" s="20"/>
      <c r="NDH62" s="20"/>
      <c r="NDI62" s="20"/>
      <c r="NDJ62" s="20"/>
      <c r="NDK62" s="20"/>
      <c r="NDL62" s="20"/>
      <c r="NDM62" s="20"/>
      <c r="NDN62" s="311"/>
      <c r="NDO62" s="312"/>
      <c r="NDP62" s="312"/>
      <c r="NDQ62" s="313"/>
      <c r="NDR62" s="312"/>
      <c r="NDS62" s="313"/>
      <c r="NDT62" s="313"/>
      <c r="NDU62" s="313"/>
      <c r="NDV62" s="19"/>
      <c r="NDW62" s="20"/>
      <c r="NDX62" s="20"/>
      <c r="NDY62" s="20"/>
      <c r="NDZ62" s="20"/>
      <c r="NEA62" s="20"/>
      <c r="NEB62" s="20"/>
      <c r="NEC62" s="20"/>
      <c r="NED62" s="311"/>
      <c r="NEE62" s="312"/>
      <c r="NEF62" s="312"/>
      <c r="NEG62" s="313"/>
      <c r="NEH62" s="312"/>
      <c r="NEI62" s="313"/>
      <c r="NEJ62" s="313"/>
      <c r="NEK62" s="313"/>
      <c r="NEL62" s="19"/>
      <c r="NEM62" s="20"/>
      <c r="NEN62" s="20"/>
      <c r="NEO62" s="20"/>
      <c r="NEP62" s="20"/>
      <c r="NEQ62" s="20"/>
      <c r="NER62" s="20"/>
      <c r="NES62" s="20"/>
      <c r="NET62" s="311"/>
      <c r="NEU62" s="312"/>
      <c r="NEV62" s="312"/>
      <c r="NEW62" s="313"/>
      <c r="NEX62" s="312"/>
      <c r="NEY62" s="313"/>
      <c r="NEZ62" s="313"/>
      <c r="NFA62" s="313"/>
      <c r="NFB62" s="19"/>
      <c r="NFC62" s="20"/>
      <c r="NFD62" s="20"/>
      <c r="NFE62" s="20"/>
      <c r="NFF62" s="20"/>
      <c r="NFG62" s="20"/>
      <c r="NFH62" s="20"/>
      <c r="NFI62" s="20"/>
      <c r="NFJ62" s="311"/>
      <c r="NFK62" s="312"/>
      <c r="NFL62" s="312"/>
      <c r="NFM62" s="313"/>
      <c r="NFN62" s="312"/>
      <c r="NFO62" s="313"/>
      <c r="NFP62" s="313"/>
      <c r="NFQ62" s="313"/>
      <c r="NFR62" s="19"/>
      <c r="NFS62" s="20"/>
      <c r="NFT62" s="20"/>
      <c r="NFU62" s="20"/>
      <c r="NFV62" s="20"/>
      <c r="NFW62" s="20"/>
      <c r="NFX62" s="20"/>
      <c r="NFY62" s="20"/>
      <c r="NFZ62" s="311"/>
      <c r="NGA62" s="312"/>
      <c r="NGB62" s="312"/>
      <c r="NGC62" s="313"/>
      <c r="NGD62" s="312"/>
      <c r="NGE62" s="313"/>
      <c r="NGF62" s="313"/>
      <c r="NGG62" s="313"/>
      <c r="NGH62" s="19"/>
      <c r="NGI62" s="20"/>
      <c r="NGJ62" s="20"/>
      <c r="NGK62" s="20"/>
      <c r="NGL62" s="20"/>
      <c r="NGM62" s="20"/>
      <c r="NGN62" s="20"/>
      <c r="NGO62" s="20"/>
      <c r="NGP62" s="311"/>
      <c r="NGQ62" s="312"/>
      <c r="NGR62" s="312"/>
      <c r="NGS62" s="313"/>
      <c r="NGT62" s="312"/>
      <c r="NGU62" s="313"/>
      <c r="NGV62" s="313"/>
      <c r="NGW62" s="313"/>
      <c r="NGX62" s="19"/>
      <c r="NGY62" s="20"/>
      <c r="NGZ62" s="20"/>
      <c r="NHA62" s="20"/>
      <c r="NHB62" s="20"/>
      <c r="NHC62" s="20"/>
      <c r="NHD62" s="20"/>
      <c r="NHE62" s="20"/>
      <c r="NHF62" s="311"/>
      <c r="NHG62" s="312"/>
      <c r="NHH62" s="312"/>
      <c r="NHI62" s="313"/>
      <c r="NHJ62" s="312"/>
      <c r="NHK62" s="313"/>
      <c r="NHL62" s="313"/>
      <c r="NHM62" s="313"/>
      <c r="NHN62" s="19"/>
      <c r="NHO62" s="20"/>
      <c r="NHP62" s="20"/>
      <c r="NHQ62" s="20"/>
      <c r="NHR62" s="20"/>
      <c r="NHS62" s="20"/>
      <c r="NHT62" s="20"/>
      <c r="NHU62" s="20"/>
      <c r="NHV62" s="311"/>
      <c r="NHW62" s="312"/>
      <c r="NHX62" s="312"/>
      <c r="NHY62" s="313"/>
      <c r="NHZ62" s="312"/>
      <c r="NIA62" s="313"/>
      <c r="NIB62" s="313"/>
      <c r="NIC62" s="313"/>
      <c r="NID62" s="19"/>
      <c r="NIE62" s="20"/>
      <c r="NIF62" s="20"/>
      <c r="NIG62" s="20"/>
      <c r="NIH62" s="20"/>
      <c r="NII62" s="20"/>
      <c r="NIJ62" s="20"/>
      <c r="NIK62" s="20"/>
      <c r="NIL62" s="311"/>
      <c r="NIM62" s="312"/>
      <c r="NIN62" s="312"/>
      <c r="NIO62" s="313"/>
      <c r="NIP62" s="312"/>
      <c r="NIQ62" s="313"/>
      <c r="NIR62" s="313"/>
      <c r="NIS62" s="313"/>
      <c r="NIT62" s="19"/>
      <c r="NIU62" s="20"/>
      <c r="NIV62" s="20"/>
      <c r="NIW62" s="20"/>
      <c r="NIX62" s="20"/>
      <c r="NIY62" s="20"/>
      <c r="NIZ62" s="20"/>
      <c r="NJA62" s="20"/>
      <c r="NJB62" s="311"/>
      <c r="NJC62" s="312"/>
      <c r="NJD62" s="312"/>
      <c r="NJE62" s="313"/>
      <c r="NJF62" s="312"/>
      <c r="NJG62" s="313"/>
      <c r="NJH62" s="313"/>
      <c r="NJI62" s="313"/>
      <c r="NJJ62" s="19"/>
      <c r="NJK62" s="20"/>
      <c r="NJL62" s="20"/>
      <c r="NJM62" s="20"/>
      <c r="NJN62" s="20"/>
      <c r="NJO62" s="20"/>
      <c r="NJP62" s="20"/>
      <c r="NJQ62" s="20"/>
      <c r="NJR62" s="311"/>
      <c r="NJS62" s="312"/>
      <c r="NJT62" s="312"/>
      <c r="NJU62" s="313"/>
      <c r="NJV62" s="312"/>
      <c r="NJW62" s="313"/>
      <c r="NJX62" s="313"/>
      <c r="NJY62" s="313"/>
      <c r="NJZ62" s="19"/>
      <c r="NKA62" s="20"/>
      <c r="NKB62" s="20"/>
      <c r="NKC62" s="20"/>
      <c r="NKD62" s="20"/>
      <c r="NKE62" s="20"/>
      <c r="NKF62" s="20"/>
      <c r="NKG62" s="20"/>
      <c r="NKH62" s="311"/>
      <c r="NKI62" s="312"/>
      <c r="NKJ62" s="312"/>
      <c r="NKK62" s="313"/>
      <c r="NKL62" s="312"/>
      <c r="NKM62" s="313"/>
      <c r="NKN62" s="313"/>
      <c r="NKO62" s="313"/>
      <c r="NKP62" s="19"/>
      <c r="NKQ62" s="20"/>
      <c r="NKR62" s="20"/>
      <c r="NKS62" s="20"/>
      <c r="NKT62" s="20"/>
      <c r="NKU62" s="20"/>
      <c r="NKV62" s="20"/>
      <c r="NKW62" s="20"/>
      <c r="NKX62" s="311"/>
      <c r="NKY62" s="312"/>
      <c r="NKZ62" s="312"/>
      <c r="NLA62" s="313"/>
      <c r="NLB62" s="312"/>
      <c r="NLC62" s="313"/>
      <c r="NLD62" s="313"/>
      <c r="NLE62" s="313"/>
      <c r="NLF62" s="19"/>
      <c r="NLG62" s="20"/>
      <c r="NLH62" s="20"/>
      <c r="NLI62" s="20"/>
      <c r="NLJ62" s="20"/>
      <c r="NLK62" s="20"/>
      <c r="NLL62" s="20"/>
      <c r="NLM62" s="20"/>
      <c r="NLN62" s="311"/>
      <c r="NLO62" s="312"/>
      <c r="NLP62" s="312"/>
      <c r="NLQ62" s="313"/>
      <c r="NLR62" s="312"/>
      <c r="NLS62" s="313"/>
      <c r="NLT62" s="313"/>
      <c r="NLU62" s="313"/>
      <c r="NLV62" s="19"/>
      <c r="NLW62" s="20"/>
      <c r="NLX62" s="20"/>
      <c r="NLY62" s="20"/>
      <c r="NLZ62" s="20"/>
      <c r="NMA62" s="20"/>
      <c r="NMB62" s="20"/>
      <c r="NMC62" s="20"/>
      <c r="NMD62" s="311"/>
      <c r="NME62" s="312"/>
      <c r="NMF62" s="312"/>
      <c r="NMG62" s="313"/>
      <c r="NMH62" s="312"/>
      <c r="NMI62" s="313"/>
      <c r="NMJ62" s="313"/>
      <c r="NMK62" s="313"/>
      <c r="NML62" s="19"/>
      <c r="NMM62" s="20"/>
      <c r="NMN62" s="20"/>
      <c r="NMO62" s="20"/>
      <c r="NMP62" s="20"/>
      <c r="NMQ62" s="20"/>
      <c r="NMR62" s="20"/>
      <c r="NMS62" s="20"/>
      <c r="NMT62" s="311"/>
      <c r="NMU62" s="312"/>
      <c r="NMV62" s="312"/>
      <c r="NMW62" s="313"/>
      <c r="NMX62" s="312"/>
      <c r="NMY62" s="313"/>
      <c r="NMZ62" s="313"/>
      <c r="NNA62" s="313"/>
      <c r="NNB62" s="19"/>
      <c r="NNC62" s="20"/>
      <c r="NND62" s="20"/>
      <c r="NNE62" s="20"/>
      <c r="NNF62" s="20"/>
      <c r="NNG62" s="20"/>
      <c r="NNH62" s="20"/>
      <c r="NNI62" s="20"/>
      <c r="NNJ62" s="311"/>
      <c r="NNK62" s="312"/>
      <c r="NNL62" s="312"/>
      <c r="NNM62" s="313"/>
      <c r="NNN62" s="312"/>
      <c r="NNO62" s="313"/>
      <c r="NNP62" s="313"/>
      <c r="NNQ62" s="313"/>
      <c r="NNR62" s="19"/>
      <c r="NNS62" s="20"/>
      <c r="NNT62" s="20"/>
      <c r="NNU62" s="20"/>
      <c r="NNV62" s="20"/>
      <c r="NNW62" s="20"/>
      <c r="NNX62" s="20"/>
      <c r="NNY62" s="20"/>
      <c r="NNZ62" s="311"/>
      <c r="NOA62" s="312"/>
      <c r="NOB62" s="312"/>
      <c r="NOC62" s="313"/>
      <c r="NOD62" s="312"/>
      <c r="NOE62" s="313"/>
      <c r="NOF62" s="313"/>
      <c r="NOG62" s="313"/>
      <c r="NOH62" s="19"/>
      <c r="NOI62" s="20"/>
      <c r="NOJ62" s="20"/>
      <c r="NOK62" s="20"/>
      <c r="NOL62" s="20"/>
      <c r="NOM62" s="20"/>
      <c r="NON62" s="20"/>
      <c r="NOO62" s="20"/>
      <c r="NOP62" s="311"/>
      <c r="NOQ62" s="312"/>
      <c r="NOR62" s="312"/>
      <c r="NOS62" s="313"/>
      <c r="NOT62" s="312"/>
      <c r="NOU62" s="313"/>
      <c r="NOV62" s="313"/>
      <c r="NOW62" s="313"/>
      <c r="NOX62" s="19"/>
      <c r="NOY62" s="20"/>
      <c r="NOZ62" s="20"/>
      <c r="NPA62" s="20"/>
      <c r="NPB62" s="20"/>
      <c r="NPC62" s="20"/>
      <c r="NPD62" s="20"/>
      <c r="NPE62" s="20"/>
      <c r="NPF62" s="311"/>
      <c r="NPG62" s="312"/>
      <c r="NPH62" s="312"/>
      <c r="NPI62" s="313"/>
      <c r="NPJ62" s="312"/>
      <c r="NPK62" s="313"/>
      <c r="NPL62" s="313"/>
      <c r="NPM62" s="313"/>
      <c r="NPN62" s="19"/>
      <c r="NPO62" s="20"/>
      <c r="NPP62" s="20"/>
      <c r="NPQ62" s="20"/>
      <c r="NPR62" s="20"/>
      <c r="NPS62" s="20"/>
      <c r="NPT62" s="20"/>
      <c r="NPU62" s="20"/>
      <c r="NPV62" s="311"/>
      <c r="NPW62" s="312"/>
      <c r="NPX62" s="312"/>
      <c r="NPY62" s="313"/>
      <c r="NPZ62" s="312"/>
      <c r="NQA62" s="313"/>
      <c r="NQB62" s="313"/>
      <c r="NQC62" s="313"/>
      <c r="NQD62" s="19"/>
      <c r="NQE62" s="20"/>
      <c r="NQF62" s="20"/>
      <c r="NQG62" s="20"/>
      <c r="NQH62" s="20"/>
      <c r="NQI62" s="20"/>
      <c r="NQJ62" s="20"/>
      <c r="NQK62" s="20"/>
      <c r="NQL62" s="311"/>
      <c r="NQM62" s="312"/>
      <c r="NQN62" s="312"/>
      <c r="NQO62" s="313"/>
      <c r="NQP62" s="312"/>
      <c r="NQQ62" s="313"/>
      <c r="NQR62" s="313"/>
      <c r="NQS62" s="313"/>
      <c r="NQT62" s="19"/>
      <c r="NQU62" s="20"/>
      <c r="NQV62" s="20"/>
      <c r="NQW62" s="20"/>
      <c r="NQX62" s="20"/>
      <c r="NQY62" s="20"/>
      <c r="NQZ62" s="20"/>
      <c r="NRA62" s="20"/>
      <c r="NRB62" s="311"/>
      <c r="NRC62" s="312"/>
      <c r="NRD62" s="312"/>
      <c r="NRE62" s="313"/>
      <c r="NRF62" s="312"/>
      <c r="NRG62" s="313"/>
      <c r="NRH62" s="313"/>
      <c r="NRI62" s="313"/>
      <c r="NRJ62" s="19"/>
      <c r="NRK62" s="20"/>
      <c r="NRL62" s="20"/>
      <c r="NRM62" s="20"/>
      <c r="NRN62" s="20"/>
      <c r="NRO62" s="20"/>
      <c r="NRP62" s="20"/>
      <c r="NRQ62" s="20"/>
      <c r="NRR62" s="311"/>
      <c r="NRS62" s="312"/>
      <c r="NRT62" s="312"/>
      <c r="NRU62" s="313"/>
      <c r="NRV62" s="312"/>
      <c r="NRW62" s="313"/>
      <c r="NRX62" s="313"/>
      <c r="NRY62" s="313"/>
      <c r="NRZ62" s="19"/>
      <c r="NSA62" s="20"/>
      <c r="NSB62" s="20"/>
      <c r="NSC62" s="20"/>
      <c r="NSD62" s="20"/>
      <c r="NSE62" s="20"/>
      <c r="NSF62" s="20"/>
      <c r="NSG62" s="20"/>
      <c r="NSH62" s="311"/>
      <c r="NSI62" s="312"/>
      <c r="NSJ62" s="312"/>
      <c r="NSK62" s="313"/>
      <c r="NSL62" s="312"/>
      <c r="NSM62" s="313"/>
      <c r="NSN62" s="313"/>
      <c r="NSO62" s="313"/>
      <c r="NSP62" s="19"/>
      <c r="NSQ62" s="20"/>
      <c r="NSR62" s="20"/>
      <c r="NSS62" s="20"/>
      <c r="NST62" s="20"/>
      <c r="NSU62" s="20"/>
      <c r="NSV62" s="20"/>
      <c r="NSW62" s="20"/>
      <c r="NSX62" s="311"/>
      <c r="NSY62" s="312"/>
      <c r="NSZ62" s="312"/>
      <c r="NTA62" s="313"/>
      <c r="NTB62" s="312"/>
      <c r="NTC62" s="313"/>
      <c r="NTD62" s="313"/>
      <c r="NTE62" s="313"/>
      <c r="NTF62" s="19"/>
      <c r="NTG62" s="20"/>
      <c r="NTH62" s="20"/>
      <c r="NTI62" s="20"/>
      <c r="NTJ62" s="20"/>
      <c r="NTK62" s="20"/>
      <c r="NTL62" s="20"/>
      <c r="NTM62" s="20"/>
      <c r="NTN62" s="311"/>
      <c r="NTO62" s="312"/>
      <c r="NTP62" s="312"/>
      <c r="NTQ62" s="313"/>
      <c r="NTR62" s="312"/>
      <c r="NTS62" s="313"/>
      <c r="NTT62" s="313"/>
      <c r="NTU62" s="313"/>
      <c r="NTV62" s="19"/>
      <c r="NTW62" s="20"/>
      <c r="NTX62" s="20"/>
      <c r="NTY62" s="20"/>
      <c r="NTZ62" s="20"/>
      <c r="NUA62" s="20"/>
      <c r="NUB62" s="20"/>
      <c r="NUC62" s="20"/>
      <c r="NUD62" s="311"/>
      <c r="NUE62" s="312"/>
      <c r="NUF62" s="312"/>
      <c r="NUG62" s="313"/>
      <c r="NUH62" s="312"/>
      <c r="NUI62" s="313"/>
      <c r="NUJ62" s="313"/>
      <c r="NUK62" s="313"/>
      <c r="NUL62" s="19"/>
      <c r="NUM62" s="20"/>
      <c r="NUN62" s="20"/>
      <c r="NUO62" s="20"/>
      <c r="NUP62" s="20"/>
      <c r="NUQ62" s="20"/>
      <c r="NUR62" s="20"/>
      <c r="NUS62" s="20"/>
      <c r="NUT62" s="311"/>
      <c r="NUU62" s="312"/>
      <c r="NUV62" s="312"/>
      <c r="NUW62" s="313"/>
      <c r="NUX62" s="312"/>
      <c r="NUY62" s="313"/>
      <c r="NUZ62" s="313"/>
      <c r="NVA62" s="313"/>
      <c r="NVB62" s="19"/>
      <c r="NVC62" s="20"/>
      <c r="NVD62" s="20"/>
      <c r="NVE62" s="20"/>
      <c r="NVF62" s="20"/>
      <c r="NVG62" s="20"/>
      <c r="NVH62" s="20"/>
      <c r="NVI62" s="20"/>
      <c r="NVJ62" s="311"/>
      <c r="NVK62" s="312"/>
      <c r="NVL62" s="312"/>
      <c r="NVM62" s="313"/>
      <c r="NVN62" s="312"/>
      <c r="NVO62" s="313"/>
      <c r="NVP62" s="313"/>
      <c r="NVQ62" s="313"/>
      <c r="NVR62" s="19"/>
      <c r="NVS62" s="20"/>
      <c r="NVT62" s="20"/>
      <c r="NVU62" s="20"/>
      <c r="NVV62" s="20"/>
      <c r="NVW62" s="20"/>
      <c r="NVX62" s="20"/>
      <c r="NVY62" s="20"/>
      <c r="NVZ62" s="311"/>
      <c r="NWA62" s="312"/>
      <c r="NWB62" s="312"/>
      <c r="NWC62" s="313"/>
      <c r="NWD62" s="312"/>
      <c r="NWE62" s="313"/>
      <c r="NWF62" s="313"/>
      <c r="NWG62" s="313"/>
      <c r="NWH62" s="19"/>
      <c r="NWI62" s="20"/>
      <c r="NWJ62" s="20"/>
      <c r="NWK62" s="20"/>
      <c r="NWL62" s="20"/>
      <c r="NWM62" s="20"/>
      <c r="NWN62" s="20"/>
      <c r="NWO62" s="20"/>
      <c r="NWP62" s="311"/>
      <c r="NWQ62" s="312"/>
      <c r="NWR62" s="312"/>
      <c r="NWS62" s="313"/>
      <c r="NWT62" s="312"/>
      <c r="NWU62" s="313"/>
      <c r="NWV62" s="313"/>
      <c r="NWW62" s="313"/>
      <c r="NWX62" s="19"/>
      <c r="NWY62" s="20"/>
      <c r="NWZ62" s="20"/>
      <c r="NXA62" s="20"/>
      <c r="NXB62" s="20"/>
      <c r="NXC62" s="20"/>
      <c r="NXD62" s="20"/>
      <c r="NXE62" s="20"/>
      <c r="NXF62" s="311"/>
      <c r="NXG62" s="312"/>
      <c r="NXH62" s="312"/>
      <c r="NXI62" s="313"/>
      <c r="NXJ62" s="312"/>
      <c r="NXK62" s="313"/>
      <c r="NXL62" s="313"/>
      <c r="NXM62" s="313"/>
      <c r="NXN62" s="19"/>
      <c r="NXO62" s="20"/>
      <c r="NXP62" s="20"/>
      <c r="NXQ62" s="20"/>
      <c r="NXR62" s="20"/>
      <c r="NXS62" s="20"/>
      <c r="NXT62" s="20"/>
      <c r="NXU62" s="20"/>
      <c r="NXV62" s="311"/>
      <c r="NXW62" s="312"/>
      <c r="NXX62" s="312"/>
      <c r="NXY62" s="313"/>
      <c r="NXZ62" s="312"/>
      <c r="NYA62" s="313"/>
      <c r="NYB62" s="313"/>
      <c r="NYC62" s="313"/>
      <c r="NYD62" s="19"/>
      <c r="NYE62" s="20"/>
      <c r="NYF62" s="20"/>
      <c r="NYG62" s="20"/>
      <c r="NYH62" s="20"/>
      <c r="NYI62" s="20"/>
      <c r="NYJ62" s="20"/>
      <c r="NYK62" s="20"/>
      <c r="NYL62" s="311"/>
      <c r="NYM62" s="312"/>
      <c r="NYN62" s="312"/>
      <c r="NYO62" s="313"/>
      <c r="NYP62" s="312"/>
      <c r="NYQ62" s="313"/>
      <c r="NYR62" s="313"/>
      <c r="NYS62" s="313"/>
      <c r="NYT62" s="19"/>
      <c r="NYU62" s="20"/>
      <c r="NYV62" s="20"/>
      <c r="NYW62" s="20"/>
      <c r="NYX62" s="20"/>
      <c r="NYY62" s="20"/>
      <c r="NYZ62" s="20"/>
      <c r="NZA62" s="20"/>
      <c r="NZB62" s="311"/>
      <c r="NZC62" s="312"/>
      <c r="NZD62" s="312"/>
      <c r="NZE62" s="313"/>
      <c r="NZF62" s="312"/>
      <c r="NZG62" s="313"/>
      <c r="NZH62" s="313"/>
      <c r="NZI62" s="313"/>
      <c r="NZJ62" s="19"/>
      <c r="NZK62" s="20"/>
      <c r="NZL62" s="20"/>
      <c r="NZM62" s="20"/>
      <c r="NZN62" s="20"/>
      <c r="NZO62" s="20"/>
      <c r="NZP62" s="20"/>
      <c r="NZQ62" s="20"/>
      <c r="NZR62" s="311"/>
      <c r="NZS62" s="312"/>
      <c r="NZT62" s="312"/>
      <c r="NZU62" s="313"/>
      <c r="NZV62" s="312"/>
      <c r="NZW62" s="313"/>
      <c r="NZX62" s="313"/>
      <c r="NZY62" s="313"/>
      <c r="NZZ62" s="19"/>
      <c r="OAA62" s="20"/>
      <c r="OAB62" s="20"/>
      <c r="OAC62" s="20"/>
      <c r="OAD62" s="20"/>
      <c r="OAE62" s="20"/>
      <c r="OAF62" s="20"/>
      <c r="OAG62" s="20"/>
      <c r="OAH62" s="311"/>
      <c r="OAI62" s="312"/>
      <c r="OAJ62" s="312"/>
      <c r="OAK62" s="313"/>
      <c r="OAL62" s="312"/>
      <c r="OAM62" s="313"/>
      <c r="OAN62" s="313"/>
      <c r="OAO62" s="313"/>
      <c r="OAP62" s="19"/>
      <c r="OAQ62" s="20"/>
      <c r="OAR62" s="20"/>
      <c r="OAS62" s="20"/>
      <c r="OAT62" s="20"/>
      <c r="OAU62" s="20"/>
      <c r="OAV62" s="20"/>
      <c r="OAW62" s="20"/>
      <c r="OAX62" s="311"/>
      <c r="OAY62" s="312"/>
      <c r="OAZ62" s="312"/>
      <c r="OBA62" s="313"/>
      <c r="OBB62" s="312"/>
      <c r="OBC62" s="313"/>
      <c r="OBD62" s="313"/>
      <c r="OBE62" s="313"/>
      <c r="OBF62" s="19"/>
      <c r="OBG62" s="20"/>
      <c r="OBH62" s="20"/>
      <c r="OBI62" s="20"/>
      <c r="OBJ62" s="20"/>
      <c r="OBK62" s="20"/>
      <c r="OBL62" s="20"/>
      <c r="OBM62" s="20"/>
      <c r="OBN62" s="311"/>
      <c r="OBO62" s="312"/>
      <c r="OBP62" s="312"/>
      <c r="OBQ62" s="313"/>
      <c r="OBR62" s="312"/>
      <c r="OBS62" s="313"/>
      <c r="OBT62" s="313"/>
      <c r="OBU62" s="313"/>
      <c r="OBV62" s="19"/>
      <c r="OBW62" s="20"/>
      <c r="OBX62" s="20"/>
      <c r="OBY62" s="20"/>
      <c r="OBZ62" s="20"/>
      <c r="OCA62" s="20"/>
      <c r="OCB62" s="20"/>
      <c r="OCC62" s="20"/>
      <c r="OCD62" s="311"/>
      <c r="OCE62" s="312"/>
      <c r="OCF62" s="312"/>
      <c r="OCG62" s="313"/>
      <c r="OCH62" s="312"/>
      <c r="OCI62" s="313"/>
      <c r="OCJ62" s="313"/>
      <c r="OCK62" s="313"/>
      <c r="OCL62" s="19"/>
      <c r="OCM62" s="20"/>
      <c r="OCN62" s="20"/>
      <c r="OCO62" s="20"/>
      <c r="OCP62" s="20"/>
      <c r="OCQ62" s="20"/>
      <c r="OCR62" s="20"/>
      <c r="OCS62" s="20"/>
      <c r="OCT62" s="311"/>
      <c r="OCU62" s="312"/>
      <c r="OCV62" s="312"/>
      <c r="OCW62" s="313"/>
      <c r="OCX62" s="312"/>
      <c r="OCY62" s="313"/>
      <c r="OCZ62" s="313"/>
      <c r="ODA62" s="313"/>
      <c r="ODB62" s="19"/>
      <c r="ODC62" s="20"/>
      <c r="ODD62" s="20"/>
      <c r="ODE62" s="20"/>
      <c r="ODF62" s="20"/>
      <c r="ODG62" s="20"/>
      <c r="ODH62" s="20"/>
      <c r="ODI62" s="20"/>
      <c r="ODJ62" s="311"/>
      <c r="ODK62" s="312"/>
      <c r="ODL62" s="312"/>
      <c r="ODM62" s="313"/>
      <c r="ODN62" s="312"/>
      <c r="ODO62" s="313"/>
      <c r="ODP62" s="313"/>
      <c r="ODQ62" s="313"/>
      <c r="ODR62" s="19"/>
      <c r="ODS62" s="20"/>
      <c r="ODT62" s="20"/>
      <c r="ODU62" s="20"/>
      <c r="ODV62" s="20"/>
      <c r="ODW62" s="20"/>
      <c r="ODX62" s="20"/>
      <c r="ODY62" s="20"/>
      <c r="ODZ62" s="311"/>
      <c r="OEA62" s="312"/>
      <c r="OEB62" s="312"/>
      <c r="OEC62" s="313"/>
      <c r="OED62" s="312"/>
      <c r="OEE62" s="313"/>
      <c r="OEF62" s="313"/>
      <c r="OEG62" s="313"/>
      <c r="OEH62" s="19"/>
      <c r="OEI62" s="20"/>
      <c r="OEJ62" s="20"/>
      <c r="OEK62" s="20"/>
      <c r="OEL62" s="20"/>
      <c r="OEM62" s="20"/>
      <c r="OEN62" s="20"/>
      <c r="OEO62" s="20"/>
      <c r="OEP62" s="311"/>
      <c r="OEQ62" s="312"/>
      <c r="OER62" s="312"/>
      <c r="OES62" s="313"/>
      <c r="OET62" s="312"/>
      <c r="OEU62" s="313"/>
      <c r="OEV62" s="313"/>
      <c r="OEW62" s="313"/>
      <c r="OEX62" s="19"/>
      <c r="OEY62" s="20"/>
      <c r="OEZ62" s="20"/>
      <c r="OFA62" s="20"/>
      <c r="OFB62" s="20"/>
      <c r="OFC62" s="20"/>
      <c r="OFD62" s="20"/>
      <c r="OFE62" s="20"/>
      <c r="OFF62" s="311"/>
      <c r="OFG62" s="312"/>
      <c r="OFH62" s="312"/>
      <c r="OFI62" s="313"/>
      <c r="OFJ62" s="312"/>
      <c r="OFK62" s="313"/>
      <c r="OFL62" s="313"/>
      <c r="OFM62" s="313"/>
      <c r="OFN62" s="19"/>
      <c r="OFO62" s="20"/>
      <c r="OFP62" s="20"/>
      <c r="OFQ62" s="20"/>
      <c r="OFR62" s="20"/>
      <c r="OFS62" s="20"/>
      <c r="OFT62" s="20"/>
      <c r="OFU62" s="20"/>
      <c r="OFV62" s="311"/>
      <c r="OFW62" s="312"/>
      <c r="OFX62" s="312"/>
      <c r="OFY62" s="313"/>
      <c r="OFZ62" s="312"/>
      <c r="OGA62" s="313"/>
      <c r="OGB62" s="313"/>
      <c r="OGC62" s="313"/>
      <c r="OGD62" s="19"/>
      <c r="OGE62" s="20"/>
      <c r="OGF62" s="20"/>
      <c r="OGG62" s="20"/>
      <c r="OGH62" s="20"/>
      <c r="OGI62" s="20"/>
      <c r="OGJ62" s="20"/>
      <c r="OGK62" s="20"/>
      <c r="OGL62" s="311"/>
      <c r="OGM62" s="312"/>
      <c r="OGN62" s="312"/>
      <c r="OGO62" s="313"/>
      <c r="OGP62" s="312"/>
      <c r="OGQ62" s="313"/>
      <c r="OGR62" s="313"/>
      <c r="OGS62" s="313"/>
      <c r="OGT62" s="19"/>
      <c r="OGU62" s="20"/>
      <c r="OGV62" s="20"/>
      <c r="OGW62" s="20"/>
      <c r="OGX62" s="20"/>
      <c r="OGY62" s="20"/>
      <c r="OGZ62" s="20"/>
      <c r="OHA62" s="20"/>
      <c r="OHB62" s="311"/>
      <c r="OHC62" s="312"/>
      <c r="OHD62" s="312"/>
      <c r="OHE62" s="313"/>
      <c r="OHF62" s="312"/>
      <c r="OHG62" s="313"/>
      <c r="OHH62" s="313"/>
      <c r="OHI62" s="313"/>
      <c r="OHJ62" s="19"/>
      <c r="OHK62" s="20"/>
      <c r="OHL62" s="20"/>
      <c r="OHM62" s="20"/>
      <c r="OHN62" s="20"/>
      <c r="OHO62" s="20"/>
      <c r="OHP62" s="20"/>
      <c r="OHQ62" s="20"/>
      <c r="OHR62" s="311"/>
      <c r="OHS62" s="312"/>
      <c r="OHT62" s="312"/>
      <c r="OHU62" s="313"/>
      <c r="OHV62" s="312"/>
      <c r="OHW62" s="313"/>
      <c r="OHX62" s="313"/>
      <c r="OHY62" s="313"/>
      <c r="OHZ62" s="19"/>
      <c r="OIA62" s="20"/>
      <c r="OIB62" s="20"/>
      <c r="OIC62" s="20"/>
      <c r="OID62" s="20"/>
      <c r="OIE62" s="20"/>
      <c r="OIF62" s="20"/>
      <c r="OIG62" s="20"/>
      <c r="OIH62" s="311"/>
      <c r="OII62" s="312"/>
      <c r="OIJ62" s="312"/>
      <c r="OIK62" s="313"/>
      <c r="OIL62" s="312"/>
      <c r="OIM62" s="313"/>
      <c r="OIN62" s="313"/>
      <c r="OIO62" s="313"/>
      <c r="OIP62" s="19"/>
      <c r="OIQ62" s="20"/>
      <c r="OIR62" s="20"/>
      <c r="OIS62" s="20"/>
      <c r="OIT62" s="20"/>
      <c r="OIU62" s="20"/>
      <c r="OIV62" s="20"/>
      <c r="OIW62" s="20"/>
      <c r="OIX62" s="311"/>
      <c r="OIY62" s="312"/>
      <c r="OIZ62" s="312"/>
      <c r="OJA62" s="313"/>
      <c r="OJB62" s="312"/>
      <c r="OJC62" s="313"/>
      <c r="OJD62" s="313"/>
      <c r="OJE62" s="313"/>
      <c r="OJF62" s="19"/>
      <c r="OJG62" s="20"/>
      <c r="OJH62" s="20"/>
      <c r="OJI62" s="20"/>
      <c r="OJJ62" s="20"/>
      <c r="OJK62" s="20"/>
      <c r="OJL62" s="20"/>
      <c r="OJM62" s="20"/>
      <c r="OJN62" s="311"/>
      <c r="OJO62" s="312"/>
      <c r="OJP62" s="312"/>
      <c r="OJQ62" s="313"/>
      <c r="OJR62" s="312"/>
      <c r="OJS62" s="313"/>
      <c r="OJT62" s="313"/>
      <c r="OJU62" s="313"/>
      <c r="OJV62" s="19"/>
      <c r="OJW62" s="20"/>
      <c r="OJX62" s="20"/>
      <c r="OJY62" s="20"/>
      <c r="OJZ62" s="20"/>
      <c r="OKA62" s="20"/>
      <c r="OKB62" s="20"/>
      <c r="OKC62" s="20"/>
      <c r="OKD62" s="311"/>
      <c r="OKE62" s="312"/>
      <c r="OKF62" s="312"/>
      <c r="OKG62" s="313"/>
      <c r="OKH62" s="312"/>
      <c r="OKI62" s="313"/>
      <c r="OKJ62" s="313"/>
      <c r="OKK62" s="313"/>
      <c r="OKL62" s="19"/>
      <c r="OKM62" s="20"/>
      <c r="OKN62" s="20"/>
      <c r="OKO62" s="20"/>
      <c r="OKP62" s="20"/>
      <c r="OKQ62" s="20"/>
      <c r="OKR62" s="20"/>
      <c r="OKS62" s="20"/>
      <c r="OKT62" s="311"/>
      <c r="OKU62" s="312"/>
      <c r="OKV62" s="312"/>
      <c r="OKW62" s="313"/>
      <c r="OKX62" s="312"/>
      <c r="OKY62" s="313"/>
      <c r="OKZ62" s="313"/>
      <c r="OLA62" s="313"/>
      <c r="OLB62" s="19"/>
      <c r="OLC62" s="20"/>
      <c r="OLD62" s="20"/>
      <c r="OLE62" s="20"/>
      <c r="OLF62" s="20"/>
      <c r="OLG62" s="20"/>
      <c r="OLH62" s="20"/>
      <c r="OLI62" s="20"/>
      <c r="OLJ62" s="311"/>
      <c r="OLK62" s="312"/>
      <c r="OLL62" s="312"/>
      <c r="OLM62" s="313"/>
      <c r="OLN62" s="312"/>
      <c r="OLO62" s="313"/>
      <c r="OLP62" s="313"/>
      <c r="OLQ62" s="313"/>
      <c r="OLR62" s="19"/>
      <c r="OLS62" s="20"/>
      <c r="OLT62" s="20"/>
      <c r="OLU62" s="20"/>
      <c r="OLV62" s="20"/>
      <c r="OLW62" s="20"/>
      <c r="OLX62" s="20"/>
      <c r="OLY62" s="20"/>
      <c r="OLZ62" s="311"/>
      <c r="OMA62" s="312"/>
      <c r="OMB62" s="312"/>
      <c r="OMC62" s="313"/>
      <c r="OMD62" s="312"/>
      <c r="OME62" s="313"/>
      <c r="OMF62" s="313"/>
      <c r="OMG62" s="313"/>
      <c r="OMH62" s="19"/>
      <c r="OMI62" s="20"/>
      <c r="OMJ62" s="20"/>
      <c r="OMK62" s="20"/>
      <c r="OML62" s="20"/>
      <c r="OMM62" s="20"/>
      <c r="OMN62" s="20"/>
      <c r="OMO62" s="20"/>
      <c r="OMP62" s="311"/>
      <c r="OMQ62" s="312"/>
      <c r="OMR62" s="312"/>
      <c r="OMS62" s="313"/>
      <c r="OMT62" s="312"/>
      <c r="OMU62" s="313"/>
      <c r="OMV62" s="313"/>
      <c r="OMW62" s="313"/>
      <c r="OMX62" s="19"/>
      <c r="OMY62" s="20"/>
      <c r="OMZ62" s="20"/>
      <c r="ONA62" s="20"/>
      <c r="ONB62" s="20"/>
      <c r="ONC62" s="20"/>
      <c r="OND62" s="20"/>
      <c r="ONE62" s="20"/>
      <c r="ONF62" s="311"/>
      <c r="ONG62" s="312"/>
      <c r="ONH62" s="312"/>
      <c r="ONI62" s="313"/>
      <c r="ONJ62" s="312"/>
      <c r="ONK62" s="313"/>
      <c r="ONL62" s="313"/>
      <c r="ONM62" s="313"/>
      <c r="ONN62" s="19"/>
      <c r="ONO62" s="20"/>
      <c r="ONP62" s="20"/>
      <c r="ONQ62" s="20"/>
      <c r="ONR62" s="20"/>
      <c r="ONS62" s="20"/>
      <c r="ONT62" s="20"/>
      <c r="ONU62" s="20"/>
      <c r="ONV62" s="311"/>
      <c r="ONW62" s="312"/>
      <c r="ONX62" s="312"/>
      <c r="ONY62" s="313"/>
      <c r="ONZ62" s="312"/>
      <c r="OOA62" s="313"/>
      <c r="OOB62" s="313"/>
      <c r="OOC62" s="313"/>
      <c r="OOD62" s="19"/>
      <c r="OOE62" s="20"/>
      <c r="OOF62" s="20"/>
      <c r="OOG62" s="20"/>
      <c r="OOH62" s="20"/>
      <c r="OOI62" s="20"/>
      <c r="OOJ62" s="20"/>
      <c r="OOK62" s="20"/>
      <c r="OOL62" s="311"/>
      <c r="OOM62" s="312"/>
      <c r="OON62" s="312"/>
      <c r="OOO62" s="313"/>
      <c r="OOP62" s="312"/>
      <c r="OOQ62" s="313"/>
      <c r="OOR62" s="313"/>
      <c r="OOS62" s="313"/>
      <c r="OOT62" s="19"/>
      <c r="OOU62" s="20"/>
      <c r="OOV62" s="20"/>
      <c r="OOW62" s="20"/>
      <c r="OOX62" s="20"/>
      <c r="OOY62" s="20"/>
      <c r="OOZ62" s="20"/>
      <c r="OPA62" s="20"/>
      <c r="OPB62" s="311"/>
      <c r="OPC62" s="312"/>
      <c r="OPD62" s="312"/>
      <c r="OPE62" s="313"/>
      <c r="OPF62" s="312"/>
      <c r="OPG62" s="313"/>
      <c r="OPH62" s="313"/>
      <c r="OPI62" s="313"/>
      <c r="OPJ62" s="19"/>
      <c r="OPK62" s="20"/>
      <c r="OPL62" s="20"/>
      <c r="OPM62" s="20"/>
      <c r="OPN62" s="20"/>
      <c r="OPO62" s="20"/>
      <c r="OPP62" s="20"/>
      <c r="OPQ62" s="20"/>
      <c r="OPR62" s="311"/>
      <c r="OPS62" s="312"/>
      <c r="OPT62" s="312"/>
      <c r="OPU62" s="313"/>
      <c r="OPV62" s="312"/>
      <c r="OPW62" s="313"/>
      <c r="OPX62" s="313"/>
      <c r="OPY62" s="313"/>
      <c r="OPZ62" s="19"/>
      <c r="OQA62" s="20"/>
      <c r="OQB62" s="20"/>
      <c r="OQC62" s="20"/>
      <c r="OQD62" s="20"/>
      <c r="OQE62" s="20"/>
      <c r="OQF62" s="20"/>
      <c r="OQG62" s="20"/>
      <c r="OQH62" s="311"/>
      <c r="OQI62" s="312"/>
      <c r="OQJ62" s="312"/>
      <c r="OQK62" s="313"/>
      <c r="OQL62" s="312"/>
      <c r="OQM62" s="313"/>
      <c r="OQN62" s="313"/>
      <c r="OQO62" s="313"/>
      <c r="OQP62" s="19"/>
      <c r="OQQ62" s="20"/>
      <c r="OQR62" s="20"/>
      <c r="OQS62" s="20"/>
      <c r="OQT62" s="20"/>
      <c r="OQU62" s="20"/>
      <c r="OQV62" s="20"/>
      <c r="OQW62" s="20"/>
      <c r="OQX62" s="311"/>
      <c r="OQY62" s="312"/>
      <c r="OQZ62" s="312"/>
      <c r="ORA62" s="313"/>
      <c r="ORB62" s="312"/>
      <c r="ORC62" s="313"/>
      <c r="ORD62" s="313"/>
      <c r="ORE62" s="313"/>
      <c r="ORF62" s="19"/>
      <c r="ORG62" s="20"/>
      <c r="ORH62" s="20"/>
      <c r="ORI62" s="20"/>
      <c r="ORJ62" s="20"/>
      <c r="ORK62" s="20"/>
      <c r="ORL62" s="20"/>
      <c r="ORM62" s="20"/>
      <c r="ORN62" s="311"/>
      <c r="ORO62" s="312"/>
      <c r="ORP62" s="312"/>
      <c r="ORQ62" s="313"/>
      <c r="ORR62" s="312"/>
      <c r="ORS62" s="313"/>
      <c r="ORT62" s="313"/>
      <c r="ORU62" s="313"/>
      <c r="ORV62" s="19"/>
      <c r="ORW62" s="20"/>
      <c r="ORX62" s="20"/>
      <c r="ORY62" s="20"/>
      <c r="ORZ62" s="20"/>
      <c r="OSA62" s="20"/>
      <c r="OSB62" s="20"/>
      <c r="OSC62" s="20"/>
      <c r="OSD62" s="311"/>
      <c r="OSE62" s="312"/>
      <c r="OSF62" s="312"/>
      <c r="OSG62" s="313"/>
      <c r="OSH62" s="312"/>
      <c r="OSI62" s="313"/>
      <c r="OSJ62" s="313"/>
      <c r="OSK62" s="313"/>
      <c r="OSL62" s="19"/>
      <c r="OSM62" s="20"/>
      <c r="OSN62" s="20"/>
      <c r="OSO62" s="20"/>
      <c r="OSP62" s="20"/>
      <c r="OSQ62" s="20"/>
      <c r="OSR62" s="20"/>
      <c r="OSS62" s="20"/>
      <c r="OST62" s="311"/>
      <c r="OSU62" s="312"/>
      <c r="OSV62" s="312"/>
      <c r="OSW62" s="313"/>
      <c r="OSX62" s="312"/>
      <c r="OSY62" s="313"/>
      <c r="OSZ62" s="313"/>
      <c r="OTA62" s="313"/>
      <c r="OTB62" s="19"/>
      <c r="OTC62" s="20"/>
      <c r="OTD62" s="20"/>
      <c r="OTE62" s="20"/>
      <c r="OTF62" s="20"/>
      <c r="OTG62" s="20"/>
      <c r="OTH62" s="20"/>
      <c r="OTI62" s="20"/>
      <c r="OTJ62" s="311"/>
      <c r="OTK62" s="312"/>
      <c r="OTL62" s="312"/>
      <c r="OTM62" s="313"/>
      <c r="OTN62" s="312"/>
      <c r="OTO62" s="313"/>
      <c r="OTP62" s="313"/>
      <c r="OTQ62" s="313"/>
      <c r="OTR62" s="19"/>
      <c r="OTS62" s="20"/>
      <c r="OTT62" s="20"/>
      <c r="OTU62" s="20"/>
      <c r="OTV62" s="20"/>
      <c r="OTW62" s="20"/>
      <c r="OTX62" s="20"/>
      <c r="OTY62" s="20"/>
      <c r="OTZ62" s="311"/>
      <c r="OUA62" s="312"/>
      <c r="OUB62" s="312"/>
      <c r="OUC62" s="313"/>
      <c r="OUD62" s="312"/>
      <c r="OUE62" s="313"/>
      <c r="OUF62" s="313"/>
      <c r="OUG62" s="313"/>
      <c r="OUH62" s="19"/>
      <c r="OUI62" s="20"/>
      <c r="OUJ62" s="20"/>
      <c r="OUK62" s="20"/>
      <c r="OUL62" s="20"/>
      <c r="OUM62" s="20"/>
      <c r="OUN62" s="20"/>
      <c r="OUO62" s="20"/>
      <c r="OUP62" s="311"/>
      <c r="OUQ62" s="312"/>
      <c r="OUR62" s="312"/>
      <c r="OUS62" s="313"/>
      <c r="OUT62" s="312"/>
      <c r="OUU62" s="313"/>
      <c r="OUV62" s="313"/>
      <c r="OUW62" s="313"/>
      <c r="OUX62" s="19"/>
      <c r="OUY62" s="20"/>
      <c r="OUZ62" s="20"/>
      <c r="OVA62" s="20"/>
      <c r="OVB62" s="20"/>
      <c r="OVC62" s="20"/>
      <c r="OVD62" s="20"/>
      <c r="OVE62" s="20"/>
      <c r="OVF62" s="311"/>
      <c r="OVG62" s="312"/>
      <c r="OVH62" s="312"/>
      <c r="OVI62" s="313"/>
      <c r="OVJ62" s="312"/>
      <c r="OVK62" s="313"/>
      <c r="OVL62" s="313"/>
      <c r="OVM62" s="313"/>
      <c r="OVN62" s="19"/>
      <c r="OVO62" s="20"/>
      <c r="OVP62" s="20"/>
      <c r="OVQ62" s="20"/>
      <c r="OVR62" s="20"/>
      <c r="OVS62" s="20"/>
      <c r="OVT62" s="20"/>
      <c r="OVU62" s="20"/>
      <c r="OVV62" s="311"/>
      <c r="OVW62" s="312"/>
      <c r="OVX62" s="312"/>
      <c r="OVY62" s="313"/>
      <c r="OVZ62" s="312"/>
      <c r="OWA62" s="313"/>
      <c r="OWB62" s="313"/>
      <c r="OWC62" s="313"/>
      <c r="OWD62" s="19"/>
      <c r="OWE62" s="20"/>
      <c r="OWF62" s="20"/>
      <c r="OWG62" s="20"/>
      <c r="OWH62" s="20"/>
      <c r="OWI62" s="20"/>
      <c r="OWJ62" s="20"/>
      <c r="OWK62" s="20"/>
      <c r="OWL62" s="311"/>
      <c r="OWM62" s="312"/>
      <c r="OWN62" s="312"/>
      <c r="OWO62" s="313"/>
      <c r="OWP62" s="312"/>
      <c r="OWQ62" s="313"/>
      <c r="OWR62" s="313"/>
      <c r="OWS62" s="313"/>
      <c r="OWT62" s="19"/>
      <c r="OWU62" s="20"/>
      <c r="OWV62" s="20"/>
      <c r="OWW62" s="20"/>
      <c r="OWX62" s="20"/>
      <c r="OWY62" s="20"/>
      <c r="OWZ62" s="20"/>
      <c r="OXA62" s="20"/>
      <c r="OXB62" s="311"/>
      <c r="OXC62" s="312"/>
      <c r="OXD62" s="312"/>
      <c r="OXE62" s="313"/>
      <c r="OXF62" s="312"/>
      <c r="OXG62" s="313"/>
      <c r="OXH62" s="313"/>
      <c r="OXI62" s="313"/>
      <c r="OXJ62" s="19"/>
      <c r="OXK62" s="20"/>
      <c r="OXL62" s="20"/>
      <c r="OXM62" s="20"/>
      <c r="OXN62" s="20"/>
      <c r="OXO62" s="20"/>
      <c r="OXP62" s="20"/>
      <c r="OXQ62" s="20"/>
      <c r="OXR62" s="311"/>
      <c r="OXS62" s="312"/>
      <c r="OXT62" s="312"/>
      <c r="OXU62" s="313"/>
      <c r="OXV62" s="312"/>
      <c r="OXW62" s="313"/>
      <c r="OXX62" s="313"/>
      <c r="OXY62" s="313"/>
      <c r="OXZ62" s="19"/>
      <c r="OYA62" s="20"/>
      <c r="OYB62" s="20"/>
      <c r="OYC62" s="20"/>
      <c r="OYD62" s="20"/>
      <c r="OYE62" s="20"/>
      <c r="OYF62" s="20"/>
      <c r="OYG62" s="20"/>
      <c r="OYH62" s="311"/>
      <c r="OYI62" s="312"/>
      <c r="OYJ62" s="312"/>
      <c r="OYK62" s="313"/>
      <c r="OYL62" s="312"/>
      <c r="OYM62" s="313"/>
      <c r="OYN62" s="313"/>
      <c r="OYO62" s="313"/>
      <c r="OYP62" s="19"/>
      <c r="OYQ62" s="20"/>
      <c r="OYR62" s="20"/>
      <c r="OYS62" s="20"/>
      <c r="OYT62" s="20"/>
      <c r="OYU62" s="20"/>
      <c r="OYV62" s="20"/>
      <c r="OYW62" s="20"/>
      <c r="OYX62" s="311"/>
      <c r="OYY62" s="312"/>
      <c r="OYZ62" s="312"/>
      <c r="OZA62" s="313"/>
      <c r="OZB62" s="312"/>
      <c r="OZC62" s="313"/>
      <c r="OZD62" s="313"/>
      <c r="OZE62" s="313"/>
      <c r="OZF62" s="19"/>
      <c r="OZG62" s="20"/>
      <c r="OZH62" s="20"/>
      <c r="OZI62" s="20"/>
      <c r="OZJ62" s="20"/>
      <c r="OZK62" s="20"/>
      <c r="OZL62" s="20"/>
      <c r="OZM62" s="20"/>
      <c r="OZN62" s="311"/>
      <c r="OZO62" s="312"/>
      <c r="OZP62" s="312"/>
      <c r="OZQ62" s="313"/>
      <c r="OZR62" s="312"/>
      <c r="OZS62" s="313"/>
      <c r="OZT62" s="313"/>
      <c r="OZU62" s="313"/>
      <c r="OZV62" s="19"/>
      <c r="OZW62" s="20"/>
      <c r="OZX62" s="20"/>
      <c r="OZY62" s="20"/>
      <c r="OZZ62" s="20"/>
      <c r="PAA62" s="20"/>
      <c r="PAB62" s="20"/>
      <c r="PAC62" s="20"/>
      <c r="PAD62" s="311"/>
      <c r="PAE62" s="312"/>
      <c r="PAF62" s="312"/>
      <c r="PAG62" s="313"/>
      <c r="PAH62" s="312"/>
      <c r="PAI62" s="313"/>
      <c r="PAJ62" s="313"/>
      <c r="PAK62" s="313"/>
      <c r="PAL62" s="19"/>
      <c r="PAM62" s="20"/>
      <c r="PAN62" s="20"/>
      <c r="PAO62" s="20"/>
      <c r="PAP62" s="20"/>
      <c r="PAQ62" s="20"/>
      <c r="PAR62" s="20"/>
      <c r="PAS62" s="20"/>
      <c r="PAT62" s="311"/>
      <c r="PAU62" s="312"/>
      <c r="PAV62" s="312"/>
      <c r="PAW62" s="313"/>
      <c r="PAX62" s="312"/>
      <c r="PAY62" s="313"/>
      <c r="PAZ62" s="313"/>
      <c r="PBA62" s="313"/>
      <c r="PBB62" s="19"/>
      <c r="PBC62" s="20"/>
      <c r="PBD62" s="20"/>
      <c r="PBE62" s="20"/>
      <c r="PBF62" s="20"/>
      <c r="PBG62" s="20"/>
      <c r="PBH62" s="20"/>
      <c r="PBI62" s="20"/>
      <c r="PBJ62" s="311"/>
      <c r="PBK62" s="312"/>
      <c r="PBL62" s="312"/>
      <c r="PBM62" s="313"/>
      <c r="PBN62" s="312"/>
      <c r="PBO62" s="313"/>
      <c r="PBP62" s="313"/>
      <c r="PBQ62" s="313"/>
      <c r="PBR62" s="19"/>
      <c r="PBS62" s="20"/>
      <c r="PBT62" s="20"/>
      <c r="PBU62" s="20"/>
      <c r="PBV62" s="20"/>
      <c r="PBW62" s="20"/>
      <c r="PBX62" s="20"/>
      <c r="PBY62" s="20"/>
      <c r="PBZ62" s="311"/>
      <c r="PCA62" s="312"/>
      <c r="PCB62" s="312"/>
      <c r="PCC62" s="313"/>
      <c r="PCD62" s="312"/>
      <c r="PCE62" s="313"/>
      <c r="PCF62" s="313"/>
      <c r="PCG62" s="313"/>
      <c r="PCH62" s="19"/>
      <c r="PCI62" s="20"/>
      <c r="PCJ62" s="20"/>
      <c r="PCK62" s="20"/>
      <c r="PCL62" s="20"/>
      <c r="PCM62" s="20"/>
      <c r="PCN62" s="20"/>
      <c r="PCO62" s="20"/>
      <c r="PCP62" s="311"/>
      <c r="PCQ62" s="312"/>
      <c r="PCR62" s="312"/>
      <c r="PCS62" s="313"/>
      <c r="PCT62" s="312"/>
      <c r="PCU62" s="313"/>
      <c r="PCV62" s="313"/>
      <c r="PCW62" s="313"/>
      <c r="PCX62" s="19"/>
      <c r="PCY62" s="20"/>
      <c r="PCZ62" s="20"/>
      <c r="PDA62" s="20"/>
      <c r="PDB62" s="20"/>
      <c r="PDC62" s="20"/>
      <c r="PDD62" s="20"/>
      <c r="PDE62" s="20"/>
      <c r="PDF62" s="311"/>
      <c r="PDG62" s="312"/>
      <c r="PDH62" s="312"/>
      <c r="PDI62" s="313"/>
      <c r="PDJ62" s="312"/>
      <c r="PDK62" s="313"/>
      <c r="PDL62" s="313"/>
      <c r="PDM62" s="313"/>
      <c r="PDN62" s="19"/>
      <c r="PDO62" s="20"/>
      <c r="PDP62" s="20"/>
      <c r="PDQ62" s="20"/>
      <c r="PDR62" s="20"/>
      <c r="PDS62" s="20"/>
      <c r="PDT62" s="20"/>
      <c r="PDU62" s="20"/>
      <c r="PDV62" s="311"/>
      <c r="PDW62" s="312"/>
      <c r="PDX62" s="312"/>
      <c r="PDY62" s="313"/>
      <c r="PDZ62" s="312"/>
      <c r="PEA62" s="313"/>
      <c r="PEB62" s="313"/>
      <c r="PEC62" s="313"/>
      <c r="PED62" s="19"/>
      <c r="PEE62" s="20"/>
      <c r="PEF62" s="20"/>
      <c r="PEG62" s="20"/>
      <c r="PEH62" s="20"/>
      <c r="PEI62" s="20"/>
      <c r="PEJ62" s="20"/>
      <c r="PEK62" s="20"/>
      <c r="PEL62" s="311"/>
      <c r="PEM62" s="312"/>
      <c r="PEN62" s="312"/>
      <c r="PEO62" s="313"/>
      <c r="PEP62" s="312"/>
      <c r="PEQ62" s="313"/>
      <c r="PER62" s="313"/>
      <c r="PES62" s="313"/>
      <c r="PET62" s="19"/>
      <c r="PEU62" s="20"/>
      <c r="PEV62" s="20"/>
      <c r="PEW62" s="20"/>
      <c r="PEX62" s="20"/>
      <c r="PEY62" s="20"/>
      <c r="PEZ62" s="20"/>
      <c r="PFA62" s="20"/>
      <c r="PFB62" s="311"/>
      <c r="PFC62" s="312"/>
      <c r="PFD62" s="312"/>
      <c r="PFE62" s="313"/>
      <c r="PFF62" s="312"/>
      <c r="PFG62" s="313"/>
      <c r="PFH62" s="313"/>
      <c r="PFI62" s="313"/>
      <c r="PFJ62" s="19"/>
      <c r="PFK62" s="20"/>
      <c r="PFL62" s="20"/>
      <c r="PFM62" s="20"/>
      <c r="PFN62" s="20"/>
      <c r="PFO62" s="20"/>
      <c r="PFP62" s="20"/>
      <c r="PFQ62" s="20"/>
      <c r="PFR62" s="311"/>
      <c r="PFS62" s="312"/>
      <c r="PFT62" s="312"/>
      <c r="PFU62" s="313"/>
      <c r="PFV62" s="312"/>
      <c r="PFW62" s="313"/>
      <c r="PFX62" s="313"/>
      <c r="PFY62" s="313"/>
      <c r="PFZ62" s="19"/>
      <c r="PGA62" s="20"/>
      <c r="PGB62" s="20"/>
      <c r="PGC62" s="20"/>
      <c r="PGD62" s="20"/>
      <c r="PGE62" s="20"/>
      <c r="PGF62" s="20"/>
      <c r="PGG62" s="20"/>
      <c r="PGH62" s="311"/>
      <c r="PGI62" s="312"/>
      <c r="PGJ62" s="312"/>
      <c r="PGK62" s="313"/>
      <c r="PGL62" s="312"/>
      <c r="PGM62" s="313"/>
      <c r="PGN62" s="313"/>
      <c r="PGO62" s="313"/>
      <c r="PGP62" s="19"/>
      <c r="PGQ62" s="20"/>
      <c r="PGR62" s="20"/>
      <c r="PGS62" s="20"/>
      <c r="PGT62" s="20"/>
      <c r="PGU62" s="20"/>
      <c r="PGV62" s="20"/>
      <c r="PGW62" s="20"/>
      <c r="PGX62" s="311"/>
      <c r="PGY62" s="312"/>
      <c r="PGZ62" s="312"/>
      <c r="PHA62" s="313"/>
      <c r="PHB62" s="312"/>
      <c r="PHC62" s="313"/>
      <c r="PHD62" s="313"/>
      <c r="PHE62" s="313"/>
      <c r="PHF62" s="19"/>
      <c r="PHG62" s="20"/>
      <c r="PHH62" s="20"/>
      <c r="PHI62" s="20"/>
      <c r="PHJ62" s="20"/>
      <c r="PHK62" s="20"/>
      <c r="PHL62" s="20"/>
      <c r="PHM62" s="20"/>
      <c r="PHN62" s="311"/>
      <c r="PHO62" s="312"/>
      <c r="PHP62" s="312"/>
      <c r="PHQ62" s="313"/>
      <c r="PHR62" s="312"/>
      <c r="PHS62" s="313"/>
      <c r="PHT62" s="313"/>
      <c r="PHU62" s="313"/>
      <c r="PHV62" s="19"/>
      <c r="PHW62" s="20"/>
      <c r="PHX62" s="20"/>
      <c r="PHY62" s="20"/>
      <c r="PHZ62" s="20"/>
      <c r="PIA62" s="20"/>
      <c r="PIB62" s="20"/>
      <c r="PIC62" s="20"/>
      <c r="PID62" s="311"/>
      <c r="PIE62" s="312"/>
      <c r="PIF62" s="312"/>
      <c r="PIG62" s="313"/>
      <c r="PIH62" s="312"/>
      <c r="PII62" s="313"/>
      <c r="PIJ62" s="313"/>
      <c r="PIK62" s="313"/>
      <c r="PIL62" s="19"/>
      <c r="PIM62" s="20"/>
      <c r="PIN62" s="20"/>
      <c r="PIO62" s="20"/>
      <c r="PIP62" s="20"/>
      <c r="PIQ62" s="20"/>
      <c r="PIR62" s="20"/>
      <c r="PIS62" s="20"/>
      <c r="PIT62" s="311"/>
      <c r="PIU62" s="312"/>
      <c r="PIV62" s="312"/>
      <c r="PIW62" s="313"/>
      <c r="PIX62" s="312"/>
      <c r="PIY62" s="313"/>
      <c r="PIZ62" s="313"/>
      <c r="PJA62" s="313"/>
      <c r="PJB62" s="19"/>
      <c r="PJC62" s="20"/>
      <c r="PJD62" s="20"/>
      <c r="PJE62" s="20"/>
      <c r="PJF62" s="20"/>
      <c r="PJG62" s="20"/>
      <c r="PJH62" s="20"/>
      <c r="PJI62" s="20"/>
      <c r="PJJ62" s="311"/>
      <c r="PJK62" s="312"/>
      <c r="PJL62" s="312"/>
      <c r="PJM62" s="313"/>
      <c r="PJN62" s="312"/>
      <c r="PJO62" s="313"/>
      <c r="PJP62" s="313"/>
      <c r="PJQ62" s="313"/>
      <c r="PJR62" s="19"/>
      <c r="PJS62" s="20"/>
      <c r="PJT62" s="20"/>
      <c r="PJU62" s="20"/>
      <c r="PJV62" s="20"/>
      <c r="PJW62" s="20"/>
      <c r="PJX62" s="20"/>
      <c r="PJY62" s="20"/>
      <c r="PJZ62" s="311"/>
      <c r="PKA62" s="312"/>
      <c r="PKB62" s="312"/>
      <c r="PKC62" s="313"/>
      <c r="PKD62" s="312"/>
      <c r="PKE62" s="313"/>
      <c r="PKF62" s="313"/>
      <c r="PKG62" s="313"/>
      <c r="PKH62" s="19"/>
      <c r="PKI62" s="20"/>
      <c r="PKJ62" s="20"/>
      <c r="PKK62" s="20"/>
      <c r="PKL62" s="20"/>
      <c r="PKM62" s="20"/>
      <c r="PKN62" s="20"/>
      <c r="PKO62" s="20"/>
      <c r="PKP62" s="311"/>
      <c r="PKQ62" s="312"/>
      <c r="PKR62" s="312"/>
      <c r="PKS62" s="313"/>
      <c r="PKT62" s="312"/>
      <c r="PKU62" s="313"/>
      <c r="PKV62" s="313"/>
      <c r="PKW62" s="313"/>
      <c r="PKX62" s="19"/>
      <c r="PKY62" s="20"/>
      <c r="PKZ62" s="20"/>
      <c r="PLA62" s="20"/>
      <c r="PLB62" s="20"/>
      <c r="PLC62" s="20"/>
      <c r="PLD62" s="20"/>
      <c r="PLE62" s="20"/>
      <c r="PLF62" s="311"/>
      <c r="PLG62" s="312"/>
      <c r="PLH62" s="312"/>
      <c r="PLI62" s="313"/>
      <c r="PLJ62" s="312"/>
      <c r="PLK62" s="313"/>
      <c r="PLL62" s="313"/>
      <c r="PLM62" s="313"/>
      <c r="PLN62" s="19"/>
      <c r="PLO62" s="20"/>
      <c r="PLP62" s="20"/>
      <c r="PLQ62" s="20"/>
      <c r="PLR62" s="20"/>
      <c r="PLS62" s="20"/>
      <c r="PLT62" s="20"/>
      <c r="PLU62" s="20"/>
      <c r="PLV62" s="311"/>
      <c r="PLW62" s="312"/>
      <c r="PLX62" s="312"/>
      <c r="PLY62" s="313"/>
      <c r="PLZ62" s="312"/>
      <c r="PMA62" s="313"/>
      <c r="PMB62" s="313"/>
      <c r="PMC62" s="313"/>
      <c r="PMD62" s="19"/>
      <c r="PME62" s="20"/>
      <c r="PMF62" s="20"/>
      <c r="PMG62" s="20"/>
      <c r="PMH62" s="20"/>
      <c r="PMI62" s="20"/>
      <c r="PMJ62" s="20"/>
      <c r="PMK62" s="20"/>
      <c r="PML62" s="311"/>
      <c r="PMM62" s="312"/>
      <c r="PMN62" s="312"/>
      <c r="PMO62" s="313"/>
      <c r="PMP62" s="312"/>
      <c r="PMQ62" s="313"/>
      <c r="PMR62" s="313"/>
      <c r="PMS62" s="313"/>
      <c r="PMT62" s="19"/>
      <c r="PMU62" s="20"/>
      <c r="PMV62" s="20"/>
      <c r="PMW62" s="20"/>
      <c r="PMX62" s="20"/>
      <c r="PMY62" s="20"/>
      <c r="PMZ62" s="20"/>
      <c r="PNA62" s="20"/>
      <c r="PNB62" s="311"/>
      <c r="PNC62" s="312"/>
      <c r="PND62" s="312"/>
      <c r="PNE62" s="313"/>
      <c r="PNF62" s="312"/>
      <c r="PNG62" s="313"/>
      <c r="PNH62" s="313"/>
      <c r="PNI62" s="313"/>
      <c r="PNJ62" s="19"/>
      <c r="PNK62" s="20"/>
      <c r="PNL62" s="20"/>
      <c r="PNM62" s="20"/>
      <c r="PNN62" s="20"/>
      <c r="PNO62" s="20"/>
      <c r="PNP62" s="20"/>
      <c r="PNQ62" s="20"/>
      <c r="PNR62" s="311"/>
      <c r="PNS62" s="312"/>
      <c r="PNT62" s="312"/>
      <c r="PNU62" s="313"/>
      <c r="PNV62" s="312"/>
      <c r="PNW62" s="313"/>
      <c r="PNX62" s="313"/>
      <c r="PNY62" s="313"/>
      <c r="PNZ62" s="19"/>
      <c r="POA62" s="20"/>
      <c r="POB62" s="20"/>
      <c r="POC62" s="20"/>
      <c r="POD62" s="20"/>
      <c r="POE62" s="20"/>
      <c r="POF62" s="20"/>
      <c r="POG62" s="20"/>
      <c r="POH62" s="311"/>
      <c r="POI62" s="312"/>
      <c r="POJ62" s="312"/>
      <c r="POK62" s="313"/>
      <c r="POL62" s="312"/>
      <c r="POM62" s="313"/>
      <c r="PON62" s="313"/>
      <c r="POO62" s="313"/>
      <c r="POP62" s="19"/>
      <c r="POQ62" s="20"/>
      <c r="POR62" s="20"/>
      <c r="POS62" s="20"/>
      <c r="POT62" s="20"/>
      <c r="POU62" s="20"/>
      <c r="POV62" s="20"/>
      <c r="POW62" s="20"/>
      <c r="POX62" s="311"/>
      <c r="POY62" s="312"/>
      <c r="POZ62" s="312"/>
      <c r="PPA62" s="313"/>
      <c r="PPB62" s="312"/>
      <c r="PPC62" s="313"/>
      <c r="PPD62" s="313"/>
      <c r="PPE62" s="313"/>
      <c r="PPF62" s="19"/>
      <c r="PPG62" s="20"/>
      <c r="PPH62" s="20"/>
      <c r="PPI62" s="20"/>
      <c r="PPJ62" s="20"/>
      <c r="PPK62" s="20"/>
      <c r="PPL62" s="20"/>
      <c r="PPM62" s="20"/>
      <c r="PPN62" s="311"/>
      <c r="PPO62" s="312"/>
      <c r="PPP62" s="312"/>
      <c r="PPQ62" s="313"/>
      <c r="PPR62" s="312"/>
      <c r="PPS62" s="313"/>
      <c r="PPT62" s="313"/>
      <c r="PPU62" s="313"/>
      <c r="PPV62" s="19"/>
      <c r="PPW62" s="20"/>
      <c r="PPX62" s="20"/>
      <c r="PPY62" s="20"/>
      <c r="PPZ62" s="20"/>
      <c r="PQA62" s="20"/>
      <c r="PQB62" s="20"/>
      <c r="PQC62" s="20"/>
      <c r="PQD62" s="311"/>
      <c r="PQE62" s="312"/>
      <c r="PQF62" s="312"/>
      <c r="PQG62" s="313"/>
      <c r="PQH62" s="312"/>
      <c r="PQI62" s="313"/>
      <c r="PQJ62" s="313"/>
      <c r="PQK62" s="313"/>
      <c r="PQL62" s="19"/>
      <c r="PQM62" s="20"/>
      <c r="PQN62" s="20"/>
      <c r="PQO62" s="20"/>
      <c r="PQP62" s="20"/>
      <c r="PQQ62" s="20"/>
      <c r="PQR62" s="20"/>
      <c r="PQS62" s="20"/>
      <c r="PQT62" s="311"/>
      <c r="PQU62" s="312"/>
      <c r="PQV62" s="312"/>
      <c r="PQW62" s="313"/>
      <c r="PQX62" s="312"/>
      <c r="PQY62" s="313"/>
      <c r="PQZ62" s="313"/>
      <c r="PRA62" s="313"/>
      <c r="PRB62" s="19"/>
      <c r="PRC62" s="20"/>
      <c r="PRD62" s="20"/>
      <c r="PRE62" s="20"/>
      <c r="PRF62" s="20"/>
      <c r="PRG62" s="20"/>
      <c r="PRH62" s="20"/>
      <c r="PRI62" s="20"/>
      <c r="PRJ62" s="311"/>
      <c r="PRK62" s="312"/>
      <c r="PRL62" s="312"/>
      <c r="PRM62" s="313"/>
      <c r="PRN62" s="312"/>
      <c r="PRO62" s="313"/>
      <c r="PRP62" s="313"/>
      <c r="PRQ62" s="313"/>
      <c r="PRR62" s="19"/>
      <c r="PRS62" s="20"/>
      <c r="PRT62" s="20"/>
      <c r="PRU62" s="20"/>
      <c r="PRV62" s="20"/>
      <c r="PRW62" s="20"/>
      <c r="PRX62" s="20"/>
      <c r="PRY62" s="20"/>
      <c r="PRZ62" s="311"/>
      <c r="PSA62" s="312"/>
      <c r="PSB62" s="312"/>
      <c r="PSC62" s="313"/>
      <c r="PSD62" s="312"/>
      <c r="PSE62" s="313"/>
      <c r="PSF62" s="313"/>
      <c r="PSG62" s="313"/>
      <c r="PSH62" s="19"/>
      <c r="PSI62" s="20"/>
      <c r="PSJ62" s="20"/>
      <c r="PSK62" s="20"/>
      <c r="PSL62" s="20"/>
      <c r="PSM62" s="20"/>
      <c r="PSN62" s="20"/>
      <c r="PSO62" s="20"/>
      <c r="PSP62" s="311"/>
      <c r="PSQ62" s="312"/>
      <c r="PSR62" s="312"/>
      <c r="PSS62" s="313"/>
      <c r="PST62" s="312"/>
      <c r="PSU62" s="313"/>
      <c r="PSV62" s="313"/>
      <c r="PSW62" s="313"/>
      <c r="PSX62" s="19"/>
      <c r="PSY62" s="20"/>
      <c r="PSZ62" s="20"/>
      <c r="PTA62" s="20"/>
      <c r="PTB62" s="20"/>
      <c r="PTC62" s="20"/>
      <c r="PTD62" s="20"/>
      <c r="PTE62" s="20"/>
      <c r="PTF62" s="311"/>
      <c r="PTG62" s="312"/>
      <c r="PTH62" s="312"/>
      <c r="PTI62" s="313"/>
      <c r="PTJ62" s="312"/>
      <c r="PTK62" s="313"/>
      <c r="PTL62" s="313"/>
      <c r="PTM62" s="313"/>
      <c r="PTN62" s="19"/>
      <c r="PTO62" s="20"/>
      <c r="PTP62" s="20"/>
      <c r="PTQ62" s="20"/>
      <c r="PTR62" s="20"/>
      <c r="PTS62" s="20"/>
      <c r="PTT62" s="20"/>
      <c r="PTU62" s="20"/>
      <c r="PTV62" s="311"/>
      <c r="PTW62" s="312"/>
      <c r="PTX62" s="312"/>
      <c r="PTY62" s="313"/>
      <c r="PTZ62" s="312"/>
      <c r="PUA62" s="313"/>
      <c r="PUB62" s="313"/>
      <c r="PUC62" s="313"/>
      <c r="PUD62" s="19"/>
      <c r="PUE62" s="20"/>
      <c r="PUF62" s="20"/>
      <c r="PUG62" s="20"/>
      <c r="PUH62" s="20"/>
      <c r="PUI62" s="20"/>
      <c r="PUJ62" s="20"/>
      <c r="PUK62" s="20"/>
      <c r="PUL62" s="311"/>
      <c r="PUM62" s="312"/>
      <c r="PUN62" s="312"/>
      <c r="PUO62" s="313"/>
      <c r="PUP62" s="312"/>
      <c r="PUQ62" s="313"/>
      <c r="PUR62" s="313"/>
      <c r="PUS62" s="313"/>
      <c r="PUT62" s="19"/>
      <c r="PUU62" s="20"/>
      <c r="PUV62" s="20"/>
      <c r="PUW62" s="20"/>
      <c r="PUX62" s="20"/>
      <c r="PUY62" s="20"/>
      <c r="PUZ62" s="20"/>
      <c r="PVA62" s="20"/>
      <c r="PVB62" s="311"/>
      <c r="PVC62" s="312"/>
      <c r="PVD62" s="312"/>
      <c r="PVE62" s="313"/>
      <c r="PVF62" s="312"/>
      <c r="PVG62" s="313"/>
      <c r="PVH62" s="313"/>
      <c r="PVI62" s="313"/>
      <c r="PVJ62" s="19"/>
      <c r="PVK62" s="20"/>
      <c r="PVL62" s="20"/>
      <c r="PVM62" s="20"/>
      <c r="PVN62" s="20"/>
      <c r="PVO62" s="20"/>
      <c r="PVP62" s="20"/>
      <c r="PVQ62" s="20"/>
      <c r="PVR62" s="311"/>
      <c r="PVS62" s="312"/>
      <c r="PVT62" s="312"/>
      <c r="PVU62" s="313"/>
      <c r="PVV62" s="312"/>
      <c r="PVW62" s="313"/>
      <c r="PVX62" s="313"/>
      <c r="PVY62" s="313"/>
      <c r="PVZ62" s="19"/>
      <c r="PWA62" s="20"/>
      <c r="PWB62" s="20"/>
      <c r="PWC62" s="20"/>
      <c r="PWD62" s="20"/>
      <c r="PWE62" s="20"/>
      <c r="PWF62" s="20"/>
      <c r="PWG62" s="20"/>
      <c r="PWH62" s="311"/>
      <c r="PWI62" s="312"/>
      <c r="PWJ62" s="312"/>
      <c r="PWK62" s="313"/>
      <c r="PWL62" s="312"/>
      <c r="PWM62" s="313"/>
      <c r="PWN62" s="313"/>
      <c r="PWO62" s="313"/>
      <c r="PWP62" s="19"/>
      <c r="PWQ62" s="20"/>
      <c r="PWR62" s="20"/>
      <c r="PWS62" s="20"/>
      <c r="PWT62" s="20"/>
      <c r="PWU62" s="20"/>
      <c r="PWV62" s="20"/>
      <c r="PWW62" s="20"/>
      <c r="PWX62" s="311"/>
      <c r="PWY62" s="312"/>
      <c r="PWZ62" s="312"/>
      <c r="PXA62" s="313"/>
      <c r="PXB62" s="312"/>
      <c r="PXC62" s="313"/>
      <c r="PXD62" s="313"/>
      <c r="PXE62" s="313"/>
      <c r="PXF62" s="19"/>
      <c r="PXG62" s="20"/>
      <c r="PXH62" s="20"/>
      <c r="PXI62" s="20"/>
      <c r="PXJ62" s="20"/>
      <c r="PXK62" s="20"/>
      <c r="PXL62" s="20"/>
      <c r="PXM62" s="20"/>
      <c r="PXN62" s="311"/>
      <c r="PXO62" s="312"/>
      <c r="PXP62" s="312"/>
      <c r="PXQ62" s="313"/>
      <c r="PXR62" s="312"/>
      <c r="PXS62" s="313"/>
      <c r="PXT62" s="313"/>
      <c r="PXU62" s="313"/>
      <c r="PXV62" s="19"/>
      <c r="PXW62" s="20"/>
      <c r="PXX62" s="20"/>
      <c r="PXY62" s="20"/>
      <c r="PXZ62" s="20"/>
      <c r="PYA62" s="20"/>
      <c r="PYB62" s="20"/>
      <c r="PYC62" s="20"/>
      <c r="PYD62" s="311"/>
      <c r="PYE62" s="312"/>
      <c r="PYF62" s="312"/>
      <c r="PYG62" s="313"/>
      <c r="PYH62" s="312"/>
      <c r="PYI62" s="313"/>
      <c r="PYJ62" s="313"/>
      <c r="PYK62" s="313"/>
      <c r="PYL62" s="19"/>
      <c r="PYM62" s="20"/>
      <c r="PYN62" s="20"/>
      <c r="PYO62" s="20"/>
      <c r="PYP62" s="20"/>
      <c r="PYQ62" s="20"/>
      <c r="PYR62" s="20"/>
      <c r="PYS62" s="20"/>
      <c r="PYT62" s="311"/>
      <c r="PYU62" s="312"/>
      <c r="PYV62" s="312"/>
      <c r="PYW62" s="313"/>
      <c r="PYX62" s="312"/>
      <c r="PYY62" s="313"/>
      <c r="PYZ62" s="313"/>
      <c r="PZA62" s="313"/>
      <c r="PZB62" s="19"/>
      <c r="PZC62" s="20"/>
      <c r="PZD62" s="20"/>
      <c r="PZE62" s="20"/>
      <c r="PZF62" s="20"/>
      <c r="PZG62" s="20"/>
      <c r="PZH62" s="20"/>
      <c r="PZI62" s="20"/>
      <c r="PZJ62" s="311"/>
      <c r="PZK62" s="312"/>
      <c r="PZL62" s="312"/>
      <c r="PZM62" s="313"/>
      <c r="PZN62" s="312"/>
      <c r="PZO62" s="313"/>
      <c r="PZP62" s="313"/>
      <c r="PZQ62" s="313"/>
      <c r="PZR62" s="19"/>
      <c r="PZS62" s="20"/>
      <c r="PZT62" s="20"/>
      <c r="PZU62" s="20"/>
      <c r="PZV62" s="20"/>
      <c r="PZW62" s="20"/>
      <c r="PZX62" s="20"/>
      <c r="PZY62" s="20"/>
      <c r="PZZ62" s="311"/>
      <c r="QAA62" s="312"/>
      <c r="QAB62" s="312"/>
      <c r="QAC62" s="313"/>
      <c r="QAD62" s="312"/>
      <c r="QAE62" s="313"/>
      <c r="QAF62" s="313"/>
      <c r="QAG62" s="313"/>
      <c r="QAH62" s="19"/>
      <c r="QAI62" s="20"/>
      <c r="QAJ62" s="20"/>
      <c r="QAK62" s="20"/>
      <c r="QAL62" s="20"/>
      <c r="QAM62" s="20"/>
      <c r="QAN62" s="20"/>
      <c r="QAO62" s="20"/>
      <c r="QAP62" s="311"/>
      <c r="QAQ62" s="312"/>
      <c r="QAR62" s="312"/>
      <c r="QAS62" s="313"/>
      <c r="QAT62" s="312"/>
      <c r="QAU62" s="313"/>
      <c r="QAV62" s="313"/>
      <c r="QAW62" s="313"/>
      <c r="QAX62" s="19"/>
      <c r="QAY62" s="20"/>
      <c r="QAZ62" s="20"/>
      <c r="QBA62" s="20"/>
      <c r="QBB62" s="20"/>
      <c r="QBC62" s="20"/>
      <c r="QBD62" s="20"/>
      <c r="QBE62" s="20"/>
      <c r="QBF62" s="311"/>
      <c r="QBG62" s="312"/>
      <c r="QBH62" s="312"/>
      <c r="QBI62" s="313"/>
      <c r="QBJ62" s="312"/>
      <c r="QBK62" s="313"/>
      <c r="QBL62" s="313"/>
      <c r="QBM62" s="313"/>
      <c r="QBN62" s="19"/>
      <c r="QBO62" s="20"/>
      <c r="QBP62" s="20"/>
      <c r="QBQ62" s="20"/>
      <c r="QBR62" s="20"/>
      <c r="QBS62" s="20"/>
      <c r="QBT62" s="20"/>
      <c r="QBU62" s="20"/>
      <c r="QBV62" s="311"/>
      <c r="QBW62" s="312"/>
      <c r="QBX62" s="312"/>
      <c r="QBY62" s="313"/>
      <c r="QBZ62" s="312"/>
      <c r="QCA62" s="313"/>
      <c r="QCB62" s="313"/>
      <c r="QCC62" s="313"/>
      <c r="QCD62" s="19"/>
      <c r="QCE62" s="20"/>
      <c r="QCF62" s="20"/>
      <c r="QCG62" s="20"/>
      <c r="QCH62" s="20"/>
      <c r="QCI62" s="20"/>
      <c r="QCJ62" s="20"/>
      <c r="QCK62" s="20"/>
      <c r="QCL62" s="311"/>
      <c r="QCM62" s="312"/>
      <c r="QCN62" s="312"/>
      <c r="QCO62" s="313"/>
      <c r="QCP62" s="312"/>
      <c r="QCQ62" s="313"/>
      <c r="QCR62" s="313"/>
      <c r="QCS62" s="313"/>
      <c r="QCT62" s="19"/>
      <c r="QCU62" s="20"/>
      <c r="QCV62" s="20"/>
      <c r="QCW62" s="20"/>
      <c r="QCX62" s="20"/>
      <c r="QCY62" s="20"/>
      <c r="QCZ62" s="20"/>
      <c r="QDA62" s="20"/>
      <c r="QDB62" s="311"/>
      <c r="QDC62" s="312"/>
      <c r="QDD62" s="312"/>
      <c r="QDE62" s="313"/>
      <c r="QDF62" s="312"/>
      <c r="QDG62" s="313"/>
      <c r="QDH62" s="313"/>
      <c r="QDI62" s="313"/>
      <c r="QDJ62" s="19"/>
      <c r="QDK62" s="20"/>
      <c r="QDL62" s="20"/>
      <c r="QDM62" s="20"/>
      <c r="QDN62" s="20"/>
      <c r="QDO62" s="20"/>
      <c r="QDP62" s="20"/>
      <c r="QDQ62" s="20"/>
      <c r="QDR62" s="311"/>
      <c r="QDS62" s="312"/>
      <c r="QDT62" s="312"/>
      <c r="QDU62" s="313"/>
      <c r="QDV62" s="312"/>
      <c r="QDW62" s="313"/>
      <c r="QDX62" s="313"/>
      <c r="QDY62" s="313"/>
      <c r="QDZ62" s="19"/>
      <c r="QEA62" s="20"/>
      <c r="QEB62" s="20"/>
      <c r="QEC62" s="20"/>
      <c r="QED62" s="20"/>
      <c r="QEE62" s="20"/>
      <c r="QEF62" s="20"/>
      <c r="QEG62" s="20"/>
      <c r="QEH62" s="311"/>
      <c r="QEI62" s="312"/>
      <c r="QEJ62" s="312"/>
      <c r="QEK62" s="313"/>
      <c r="QEL62" s="312"/>
      <c r="QEM62" s="313"/>
      <c r="QEN62" s="313"/>
      <c r="QEO62" s="313"/>
      <c r="QEP62" s="19"/>
      <c r="QEQ62" s="20"/>
      <c r="QER62" s="20"/>
      <c r="QES62" s="20"/>
      <c r="QET62" s="20"/>
      <c r="QEU62" s="20"/>
      <c r="QEV62" s="20"/>
      <c r="QEW62" s="20"/>
      <c r="QEX62" s="311"/>
      <c r="QEY62" s="312"/>
      <c r="QEZ62" s="312"/>
      <c r="QFA62" s="313"/>
      <c r="QFB62" s="312"/>
      <c r="QFC62" s="313"/>
      <c r="QFD62" s="313"/>
      <c r="QFE62" s="313"/>
      <c r="QFF62" s="19"/>
      <c r="QFG62" s="20"/>
      <c r="QFH62" s="20"/>
      <c r="QFI62" s="20"/>
      <c r="QFJ62" s="20"/>
      <c r="QFK62" s="20"/>
      <c r="QFL62" s="20"/>
      <c r="QFM62" s="20"/>
      <c r="QFN62" s="311"/>
      <c r="QFO62" s="312"/>
      <c r="QFP62" s="312"/>
      <c r="QFQ62" s="313"/>
      <c r="QFR62" s="312"/>
      <c r="QFS62" s="313"/>
      <c r="QFT62" s="313"/>
      <c r="QFU62" s="313"/>
      <c r="QFV62" s="19"/>
      <c r="QFW62" s="20"/>
      <c r="QFX62" s="20"/>
      <c r="QFY62" s="20"/>
      <c r="QFZ62" s="20"/>
      <c r="QGA62" s="20"/>
      <c r="QGB62" s="20"/>
      <c r="QGC62" s="20"/>
      <c r="QGD62" s="311"/>
      <c r="QGE62" s="312"/>
      <c r="QGF62" s="312"/>
      <c r="QGG62" s="313"/>
      <c r="QGH62" s="312"/>
      <c r="QGI62" s="313"/>
      <c r="QGJ62" s="313"/>
      <c r="QGK62" s="313"/>
      <c r="QGL62" s="19"/>
      <c r="QGM62" s="20"/>
      <c r="QGN62" s="20"/>
      <c r="QGO62" s="20"/>
      <c r="QGP62" s="20"/>
      <c r="QGQ62" s="20"/>
      <c r="QGR62" s="20"/>
      <c r="QGS62" s="20"/>
      <c r="QGT62" s="311"/>
      <c r="QGU62" s="312"/>
      <c r="QGV62" s="312"/>
      <c r="QGW62" s="313"/>
      <c r="QGX62" s="312"/>
      <c r="QGY62" s="313"/>
      <c r="QGZ62" s="313"/>
      <c r="QHA62" s="313"/>
      <c r="QHB62" s="19"/>
      <c r="QHC62" s="20"/>
      <c r="QHD62" s="20"/>
      <c r="QHE62" s="20"/>
      <c r="QHF62" s="20"/>
      <c r="QHG62" s="20"/>
      <c r="QHH62" s="20"/>
      <c r="QHI62" s="20"/>
      <c r="QHJ62" s="311"/>
      <c r="QHK62" s="312"/>
      <c r="QHL62" s="312"/>
      <c r="QHM62" s="313"/>
      <c r="QHN62" s="312"/>
      <c r="QHO62" s="313"/>
      <c r="QHP62" s="313"/>
      <c r="QHQ62" s="313"/>
      <c r="QHR62" s="19"/>
      <c r="QHS62" s="20"/>
      <c r="QHT62" s="20"/>
      <c r="QHU62" s="20"/>
      <c r="QHV62" s="20"/>
      <c r="QHW62" s="20"/>
      <c r="QHX62" s="20"/>
      <c r="QHY62" s="20"/>
      <c r="QHZ62" s="311"/>
      <c r="QIA62" s="312"/>
      <c r="QIB62" s="312"/>
      <c r="QIC62" s="313"/>
      <c r="QID62" s="312"/>
      <c r="QIE62" s="313"/>
      <c r="QIF62" s="313"/>
      <c r="QIG62" s="313"/>
      <c r="QIH62" s="19"/>
      <c r="QII62" s="20"/>
      <c r="QIJ62" s="20"/>
      <c r="QIK62" s="20"/>
      <c r="QIL62" s="20"/>
      <c r="QIM62" s="20"/>
      <c r="QIN62" s="20"/>
      <c r="QIO62" s="20"/>
      <c r="QIP62" s="311"/>
      <c r="QIQ62" s="312"/>
      <c r="QIR62" s="312"/>
      <c r="QIS62" s="313"/>
      <c r="QIT62" s="312"/>
      <c r="QIU62" s="313"/>
      <c r="QIV62" s="313"/>
      <c r="QIW62" s="313"/>
      <c r="QIX62" s="19"/>
      <c r="QIY62" s="20"/>
      <c r="QIZ62" s="20"/>
      <c r="QJA62" s="20"/>
      <c r="QJB62" s="20"/>
      <c r="QJC62" s="20"/>
      <c r="QJD62" s="20"/>
      <c r="QJE62" s="20"/>
      <c r="QJF62" s="311"/>
      <c r="QJG62" s="312"/>
      <c r="QJH62" s="312"/>
      <c r="QJI62" s="313"/>
      <c r="QJJ62" s="312"/>
      <c r="QJK62" s="313"/>
      <c r="QJL62" s="313"/>
      <c r="QJM62" s="313"/>
      <c r="QJN62" s="19"/>
      <c r="QJO62" s="20"/>
      <c r="QJP62" s="20"/>
      <c r="QJQ62" s="20"/>
      <c r="QJR62" s="20"/>
      <c r="QJS62" s="20"/>
      <c r="QJT62" s="20"/>
      <c r="QJU62" s="20"/>
      <c r="QJV62" s="311"/>
      <c r="QJW62" s="312"/>
      <c r="QJX62" s="312"/>
      <c r="QJY62" s="313"/>
      <c r="QJZ62" s="312"/>
      <c r="QKA62" s="313"/>
      <c r="QKB62" s="313"/>
      <c r="QKC62" s="313"/>
      <c r="QKD62" s="19"/>
      <c r="QKE62" s="20"/>
      <c r="QKF62" s="20"/>
      <c r="QKG62" s="20"/>
      <c r="QKH62" s="20"/>
      <c r="QKI62" s="20"/>
      <c r="QKJ62" s="20"/>
      <c r="QKK62" s="20"/>
      <c r="QKL62" s="311"/>
      <c r="QKM62" s="312"/>
      <c r="QKN62" s="312"/>
      <c r="QKO62" s="313"/>
      <c r="QKP62" s="312"/>
      <c r="QKQ62" s="313"/>
      <c r="QKR62" s="313"/>
      <c r="QKS62" s="313"/>
      <c r="QKT62" s="19"/>
      <c r="QKU62" s="20"/>
      <c r="QKV62" s="20"/>
      <c r="QKW62" s="20"/>
      <c r="QKX62" s="20"/>
      <c r="QKY62" s="20"/>
      <c r="QKZ62" s="20"/>
      <c r="QLA62" s="20"/>
      <c r="QLB62" s="311"/>
      <c r="QLC62" s="312"/>
      <c r="QLD62" s="312"/>
      <c r="QLE62" s="313"/>
      <c r="QLF62" s="312"/>
      <c r="QLG62" s="313"/>
      <c r="QLH62" s="313"/>
      <c r="QLI62" s="313"/>
      <c r="QLJ62" s="19"/>
      <c r="QLK62" s="20"/>
      <c r="QLL62" s="20"/>
      <c r="QLM62" s="20"/>
      <c r="QLN62" s="20"/>
      <c r="QLO62" s="20"/>
      <c r="QLP62" s="20"/>
      <c r="QLQ62" s="20"/>
      <c r="QLR62" s="311"/>
      <c r="QLS62" s="312"/>
      <c r="QLT62" s="312"/>
      <c r="QLU62" s="313"/>
      <c r="QLV62" s="312"/>
      <c r="QLW62" s="313"/>
      <c r="QLX62" s="313"/>
      <c r="QLY62" s="313"/>
      <c r="QLZ62" s="19"/>
      <c r="QMA62" s="20"/>
      <c r="QMB62" s="20"/>
      <c r="QMC62" s="20"/>
      <c r="QMD62" s="20"/>
      <c r="QME62" s="20"/>
      <c r="QMF62" s="20"/>
      <c r="QMG62" s="20"/>
      <c r="QMH62" s="311"/>
      <c r="QMI62" s="312"/>
      <c r="QMJ62" s="312"/>
      <c r="QMK62" s="313"/>
      <c r="QML62" s="312"/>
      <c r="QMM62" s="313"/>
      <c r="QMN62" s="313"/>
      <c r="QMO62" s="313"/>
      <c r="QMP62" s="19"/>
      <c r="QMQ62" s="20"/>
      <c r="QMR62" s="20"/>
      <c r="QMS62" s="20"/>
      <c r="QMT62" s="20"/>
      <c r="QMU62" s="20"/>
      <c r="QMV62" s="20"/>
      <c r="QMW62" s="20"/>
      <c r="QMX62" s="311"/>
      <c r="QMY62" s="312"/>
      <c r="QMZ62" s="312"/>
      <c r="QNA62" s="313"/>
      <c r="QNB62" s="312"/>
      <c r="QNC62" s="313"/>
      <c r="QND62" s="313"/>
      <c r="QNE62" s="313"/>
      <c r="QNF62" s="19"/>
      <c r="QNG62" s="20"/>
      <c r="QNH62" s="20"/>
      <c r="QNI62" s="20"/>
      <c r="QNJ62" s="20"/>
      <c r="QNK62" s="20"/>
      <c r="QNL62" s="20"/>
      <c r="QNM62" s="20"/>
      <c r="QNN62" s="311"/>
      <c r="QNO62" s="312"/>
      <c r="QNP62" s="312"/>
      <c r="QNQ62" s="313"/>
      <c r="QNR62" s="312"/>
      <c r="QNS62" s="313"/>
      <c r="QNT62" s="313"/>
      <c r="QNU62" s="313"/>
      <c r="QNV62" s="19"/>
      <c r="QNW62" s="20"/>
      <c r="QNX62" s="20"/>
      <c r="QNY62" s="20"/>
      <c r="QNZ62" s="20"/>
      <c r="QOA62" s="20"/>
      <c r="QOB62" s="20"/>
      <c r="QOC62" s="20"/>
      <c r="QOD62" s="311"/>
      <c r="QOE62" s="312"/>
      <c r="QOF62" s="312"/>
      <c r="QOG62" s="313"/>
      <c r="QOH62" s="312"/>
      <c r="QOI62" s="313"/>
      <c r="QOJ62" s="313"/>
      <c r="QOK62" s="313"/>
      <c r="QOL62" s="19"/>
      <c r="QOM62" s="20"/>
      <c r="QON62" s="20"/>
      <c r="QOO62" s="20"/>
      <c r="QOP62" s="20"/>
      <c r="QOQ62" s="20"/>
      <c r="QOR62" s="20"/>
      <c r="QOS62" s="20"/>
      <c r="QOT62" s="311"/>
      <c r="QOU62" s="312"/>
      <c r="QOV62" s="312"/>
      <c r="QOW62" s="313"/>
      <c r="QOX62" s="312"/>
      <c r="QOY62" s="313"/>
      <c r="QOZ62" s="313"/>
      <c r="QPA62" s="313"/>
      <c r="QPB62" s="19"/>
      <c r="QPC62" s="20"/>
      <c r="QPD62" s="20"/>
      <c r="QPE62" s="20"/>
      <c r="QPF62" s="20"/>
      <c r="QPG62" s="20"/>
      <c r="QPH62" s="20"/>
      <c r="QPI62" s="20"/>
      <c r="QPJ62" s="311"/>
      <c r="QPK62" s="312"/>
      <c r="QPL62" s="312"/>
      <c r="QPM62" s="313"/>
      <c r="QPN62" s="312"/>
      <c r="QPO62" s="313"/>
      <c r="QPP62" s="313"/>
      <c r="QPQ62" s="313"/>
      <c r="QPR62" s="19"/>
      <c r="QPS62" s="20"/>
      <c r="QPT62" s="20"/>
      <c r="QPU62" s="20"/>
      <c r="QPV62" s="20"/>
      <c r="QPW62" s="20"/>
      <c r="QPX62" s="20"/>
      <c r="QPY62" s="20"/>
      <c r="QPZ62" s="311"/>
      <c r="QQA62" s="312"/>
      <c r="QQB62" s="312"/>
      <c r="QQC62" s="313"/>
      <c r="QQD62" s="312"/>
      <c r="QQE62" s="313"/>
      <c r="QQF62" s="313"/>
      <c r="QQG62" s="313"/>
      <c r="QQH62" s="19"/>
      <c r="QQI62" s="20"/>
      <c r="QQJ62" s="20"/>
      <c r="QQK62" s="20"/>
      <c r="QQL62" s="20"/>
      <c r="QQM62" s="20"/>
      <c r="QQN62" s="20"/>
      <c r="QQO62" s="20"/>
      <c r="QQP62" s="311"/>
      <c r="QQQ62" s="312"/>
      <c r="QQR62" s="312"/>
      <c r="QQS62" s="313"/>
      <c r="QQT62" s="312"/>
      <c r="QQU62" s="313"/>
      <c r="QQV62" s="313"/>
      <c r="QQW62" s="313"/>
      <c r="QQX62" s="19"/>
      <c r="QQY62" s="20"/>
      <c r="QQZ62" s="20"/>
      <c r="QRA62" s="20"/>
      <c r="QRB62" s="20"/>
      <c r="QRC62" s="20"/>
      <c r="QRD62" s="20"/>
      <c r="QRE62" s="20"/>
      <c r="QRF62" s="311"/>
      <c r="QRG62" s="312"/>
      <c r="QRH62" s="312"/>
      <c r="QRI62" s="313"/>
      <c r="QRJ62" s="312"/>
      <c r="QRK62" s="313"/>
      <c r="QRL62" s="313"/>
      <c r="QRM62" s="313"/>
      <c r="QRN62" s="19"/>
      <c r="QRO62" s="20"/>
      <c r="QRP62" s="20"/>
      <c r="QRQ62" s="20"/>
      <c r="QRR62" s="20"/>
      <c r="QRS62" s="20"/>
      <c r="QRT62" s="20"/>
      <c r="QRU62" s="20"/>
      <c r="QRV62" s="311"/>
      <c r="QRW62" s="312"/>
      <c r="QRX62" s="312"/>
      <c r="QRY62" s="313"/>
      <c r="QRZ62" s="312"/>
      <c r="QSA62" s="313"/>
      <c r="QSB62" s="313"/>
      <c r="QSC62" s="313"/>
      <c r="QSD62" s="19"/>
      <c r="QSE62" s="20"/>
      <c r="QSF62" s="20"/>
      <c r="QSG62" s="20"/>
      <c r="QSH62" s="20"/>
      <c r="QSI62" s="20"/>
      <c r="QSJ62" s="20"/>
      <c r="QSK62" s="20"/>
      <c r="QSL62" s="311"/>
      <c r="QSM62" s="312"/>
      <c r="QSN62" s="312"/>
      <c r="QSO62" s="313"/>
      <c r="QSP62" s="312"/>
      <c r="QSQ62" s="313"/>
      <c r="QSR62" s="313"/>
      <c r="QSS62" s="313"/>
      <c r="QST62" s="19"/>
      <c r="QSU62" s="20"/>
      <c r="QSV62" s="20"/>
      <c r="QSW62" s="20"/>
      <c r="QSX62" s="20"/>
      <c r="QSY62" s="20"/>
      <c r="QSZ62" s="20"/>
      <c r="QTA62" s="20"/>
      <c r="QTB62" s="311"/>
      <c r="QTC62" s="312"/>
      <c r="QTD62" s="312"/>
      <c r="QTE62" s="313"/>
      <c r="QTF62" s="312"/>
      <c r="QTG62" s="313"/>
      <c r="QTH62" s="313"/>
      <c r="QTI62" s="313"/>
      <c r="QTJ62" s="19"/>
      <c r="QTK62" s="20"/>
      <c r="QTL62" s="20"/>
      <c r="QTM62" s="20"/>
      <c r="QTN62" s="20"/>
      <c r="QTO62" s="20"/>
      <c r="QTP62" s="20"/>
      <c r="QTQ62" s="20"/>
      <c r="QTR62" s="311"/>
      <c r="QTS62" s="312"/>
      <c r="QTT62" s="312"/>
      <c r="QTU62" s="313"/>
      <c r="QTV62" s="312"/>
      <c r="QTW62" s="313"/>
      <c r="QTX62" s="313"/>
      <c r="QTY62" s="313"/>
      <c r="QTZ62" s="19"/>
      <c r="QUA62" s="20"/>
      <c r="QUB62" s="20"/>
      <c r="QUC62" s="20"/>
      <c r="QUD62" s="20"/>
      <c r="QUE62" s="20"/>
      <c r="QUF62" s="20"/>
      <c r="QUG62" s="20"/>
      <c r="QUH62" s="311"/>
      <c r="QUI62" s="312"/>
      <c r="QUJ62" s="312"/>
      <c r="QUK62" s="313"/>
      <c r="QUL62" s="312"/>
      <c r="QUM62" s="313"/>
      <c r="QUN62" s="313"/>
      <c r="QUO62" s="313"/>
      <c r="QUP62" s="19"/>
      <c r="QUQ62" s="20"/>
      <c r="QUR62" s="20"/>
      <c r="QUS62" s="20"/>
      <c r="QUT62" s="20"/>
      <c r="QUU62" s="20"/>
      <c r="QUV62" s="20"/>
      <c r="QUW62" s="20"/>
      <c r="QUX62" s="311"/>
      <c r="QUY62" s="312"/>
      <c r="QUZ62" s="312"/>
      <c r="QVA62" s="313"/>
      <c r="QVB62" s="312"/>
      <c r="QVC62" s="313"/>
      <c r="QVD62" s="313"/>
      <c r="QVE62" s="313"/>
      <c r="QVF62" s="19"/>
      <c r="QVG62" s="20"/>
      <c r="QVH62" s="20"/>
      <c r="QVI62" s="20"/>
      <c r="QVJ62" s="20"/>
      <c r="QVK62" s="20"/>
      <c r="QVL62" s="20"/>
      <c r="QVM62" s="20"/>
      <c r="QVN62" s="311"/>
      <c r="QVO62" s="312"/>
      <c r="QVP62" s="312"/>
      <c r="QVQ62" s="313"/>
      <c r="QVR62" s="312"/>
      <c r="QVS62" s="313"/>
      <c r="QVT62" s="313"/>
      <c r="QVU62" s="313"/>
      <c r="QVV62" s="19"/>
      <c r="QVW62" s="20"/>
      <c r="QVX62" s="20"/>
      <c r="QVY62" s="20"/>
      <c r="QVZ62" s="20"/>
      <c r="QWA62" s="20"/>
      <c r="QWB62" s="20"/>
      <c r="QWC62" s="20"/>
      <c r="QWD62" s="311"/>
      <c r="QWE62" s="312"/>
      <c r="QWF62" s="312"/>
      <c r="QWG62" s="313"/>
      <c r="QWH62" s="312"/>
      <c r="QWI62" s="313"/>
      <c r="QWJ62" s="313"/>
      <c r="QWK62" s="313"/>
      <c r="QWL62" s="19"/>
      <c r="QWM62" s="20"/>
      <c r="QWN62" s="20"/>
      <c r="QWO62" s="20"/>
      <c r="QWP62" s="20"/>
      <c r="QWQ62" s="20"/>
      <c r="QWR62" s="20"/>
      <c r="QWS62" s="20"/>
      <c r="QWT62" s="311"/>
      <c r="QWU62" s="312"/>
      <c r="QWV62" s="312"/>
      <c r="QWW62" s="313"/>
      <c r="QWX62" s="312"/>
      <c r="QWY62" s="313"/>
      <c r="QWZ62" s="313"/>
      <c r="QXA62" s="313"/>
      <c r="QXB62" s="19"/>
      <c r="QXC62" s="20"/>
      <c r="QXD62" s="20"/>
      <c r="QXE62" s="20"/>
      <c r="QXF62" s="20"/>
      <c r="QXG62" s="20"/>
      <c r="QXH62" s="20"/>
      <c r="QXI62" s="20"/>
      <c r="QXJ62" s="311"/>
      <c r="QXK62" s="312"/>
      <c r="QXL62" s="312"/>
      <c r="QXM62" s="313"/>
      <c r="QXN62" s="312"/>
      <c r="QXO62" s="313"/>
      <c r="QXP62" s="313"/>
      <c r="QXQ62" s="313"/>
      <c r="QXR62" s="19"/>
      <c r="QXS62" s="20"/>
      <c r="QXT62" s="20"/>
      <c r="QXU62" s="20"/>
      <c r="QXV62" s="20"/>
      <c r="QXW62" s="20"/>
      <c r="QXX62" s="20"/>
      <c r="QXY62" s="20"/>
      <c r="QXZ62" s="311"/>
      <c r="QYA62" s="312"/>
      <c r="QYB62" s="312"/>
      <c r="QYC62" s="313"/>
      <c r="QYD62" s="312"/>
      <c r="QYE62" s="313"/>
      <c r="QYF62" s="313"/>
      <c r="QYG62" s="313"/>
      <c r="QYH62" s="19"/>
      <c r="QYI62" s="20"/>
      <c r="QYJ62" s="20"/>
      <c r="QYK62" s="20"/>
      <c r="QYL62" s="20"/>
      <c r="QYM62" s="20"/>
      <c r="QYN62" s="20"/>
      <c r="QYO62" s="20"/>
      <c r="QYP62" s="311"/>
      <c r="QYQ62" s="312"/>
      <c r="QYR62" s="312"/>
      <c r="QYS62" s="313"/>
      <c r="QYT62" s="312"/>
      <c r="QYU62" s="313"/>
      <c r="QYV62" s="313"/>
      <c r="QYW62" s="313"/>
      <c r="QYX62" s="19"/>
      <c r="QYY62" s="20"/>
      <c r="QYZ62" s="20"/>
      <c r="QZA62" s="20"/>
      <c r="QZB62" s="20"/>
      <c r="QZC62" s="20"/>
      <c r="QZD62" s="20"/>
      <c r="QZE62" s="20"/>
      <c r="QZF62" s="311"/>
      <c r="QZG62" s="312"/>
      <c r="QZH62" s="312"/>
      <c r="QZI62" s="313"/>
      <c r="QZJ62" s="312"/>
      <c r="QZK62" s="313"/>
      <c r="QZL62" s="313"/>
      <c r="QZM62" s="313"/>
      <c r="QZN62" s="19"/>
      <c r="QZO62" s="20"/>
      <c r="QZP62" s="20"/>
      <c r="QZQ62" s="20"/>
      <c r="QZR62" s="20"/>
      <c r="QZS62" s="20"/>
      <c r="QZT62" s="20"/>
      <c r="QZU62" s="20"/>
      <c r="QZV62" s="311"/>
      <c r="QZW62" s="312"/>
      <c r="QZX62" s="312"/>
      <c r="QZY62" s="313"/>
      <c r="QZZ62" s="312"/>
      <c r="RAA62" s="313"/>
      <c r="RAB62" s="313"/>
      <c r="RAC62" s="313"/>
      <c r="RAD62" s="19"/>
      <c r="RAE62" s="20"/>
      <c r="RAF62" s="20"/>
      <c r="RAG62" s="20"/>
      <c r="RAH62" s="20"/>
      <c r="RAI62" s="20"/>
      <c r="RAJ62" s="20"/>
      <c r="RAK62" s="20"/>
      <c r="RAL62" s="311"/>
      <c r="RAM62" s="312"/>
      <c r="RAN62" s="312"/>
      <c r="RAO62" s="313"/>
      <c r="RAP62" s="312"/>
      <c r="RAQ62" s="313"/>
      <c r="RAR62" s="313"/>
      <c r="RAS62" s="313"/>
      <c r="RAT62" s="19"/>
      <c r="RAU62" s="20"/>
      <c r="RAV62" s="20"/>
      <c r="RAW62" s="20"/>
      <c r="RAX62" s="20"/>
      <c r="RAY62" s="20"/>
      <c r="RAZ62" s="20"/>
      <c r="RBA62" s="20"/>
      <c r="RBB62" s="311"/>
      <c r="RBC62" s="312"/>
      <c r="RBD62" s="312"/>
      <c r="RBE62" s="313"/>
      <c r="RBF62" s="312"/>
      <c r="RBG62" s="313"/>
      <c r="RBH62" s="313"/>
      <c r="RBI62" s="313"/>
      <c r="RBJ62" s="19"/>
      <c r="RBK62" s="20"/>
      <c r="RBL62" s="20"/>
      <c r="RBM62" s="20"/>
      <c r="RBN62" s="20"/>
      <c r="RBO62" s="20"/>
      <c r="RBP62" s="20"/>
      <c r="RBQ62" s="20"/>
      <c r="RBR62" s="311"/>
      <c r="RBS62" s="312"/>
      <c r="RBT62" s="312"/>
      <c r="RBU62" s="313"/>
      <c r="RBV62" s="312"/>
      <c r="RBW62" s="313"/>
      <c r="RBX62" s="313"/>
      <c r="RBY62" s="313"/>
      <c r="RBZ62" s="19"/>
      <c r="RCA62" s="20"/>
      <c r="RCB62" s="20"/>
      <c r="RCC62" s="20"/>
      <c r="RCD62" s="20"/>
      <c r="RCE62" s="20"/>
      <c r="RCF62" s="20"/>
      <c r="RCG62" s="20"/>
      <c r="RCH62" s="311"/>
      <c r="RCI62" s="312"/>
      <c r="RCJ62" s="312"/>
      <c r="RCK62" s="313"/>
      <c r="RCL62" s="312"/>
      <c r="RCM62" s="313"/>
      <c r="RCN62" s="313"/>
      <c r="RCO62" s="313"/>
      <c r="RCP62" s="19"/>
      <c r="RCQ62" s="20"/>
      <c r="RCR62" s="20"/>
      <c r="RCS62" s="20"/>
      <c r="RCT62" s="20"/>
      <c r="RCU62" s="20"/>
      <c r="RCV62" s="20"/>
      <c r="RCW62" s="20"/>
      <c r="RCX62" s="311"/>
      <c r="RCY62" s="312"/>
      <c r="RCZ62" s="312"/>
      <c r="RDA62" s="313"/>
      <c r="RDB62" s="312"/>
      <c r="RDC62" s="313"/>
      <c r="RDD62" s="313"/>
      <c r="RDE62" s="313"/>
      <c r="RDF62" s="19"/>
      <c r="RDG62" s="20"/>
      <c r="RDH62" s="20"/>
      <c r="RDI62" s="20"/>
      <c r="RDJ62" s="20"/>
      <c r="RDK62" s="20"/>
      <c r="RDL62" s="20"/>
      <c r="RDM62" s="20"/>
      <c r="RDN62" s="311"/>
      <c r="RDO62" s="312"/>
      <c r="RDP62" s="312"/>
      <c r="RDQ62" s="313"/>
      <c r="RDR62" s="312"/>
      <c r="RDS62" s="313"/>
      <c r="RDT62" s="313"/>
      <c r="RDU62" s="313"/>
      <c r="RDV62" s="19"/>
      <c r="RDW62" s="20"/>
      <c r="RDX62" s="20"/>
      <c r="RDY62" s="20"/>
      <c r="RDZ62" s="20"/>
      <c r="REA62" s="20"/>
      <c r="REB62" s="20"/>
      <c r="REC62" s="20"/>
      <c r="RED62" s="311"/>
      <c r="REE62" s="312"/>
      <c r="REF62" s="312"/>
      <c r="REG62" s="313"/>
      <c r="REH62" s="312"/>
      <c r="REI62" s="313"/>
      <c r="REJ62" s="313"/>
      <c r="REK62" s="313"/>
      <c r="REL62" s="19"/>
      <c r="REM62" s="20"/>
      <c r="REN62" s="20"/>
      <c r="REO62" s="20"/>
      <c r="REP62" s="20"/>
      <c r="REQ62" s="20"/>
      <c r="RER62" s="20"/>
      <c r="RES62" s="20"/>
      <c r="RET62" s="311"/>
      <c r="REU62" s="312"/>
      <c r="REV62" s="312"/>
      <c r="REW62" s="313"/>
      <c r="REX62" s="312"/>
      <c r="REY62" s="313"/>
      <c r="REZ62" s="313"/>
      <c r="RFA62" s="313"/>
      <c r="RFB62" s="19"/>
      <c r="RFC62" s="20"/>
      <c r="RFD62" s="20"/>
      <c r="RFE62" s="20"/>
      <c r="RFF62" s="20"/>
      <c r="RFG62" s="20"/>
      <c r="RFH62" s="20"/>
      <c r="RFI62" s="20"/>
      <c r="RFJ62" s="311"/>
      <c r="RFK62" s="312"/>
      <c r="RFL62" s="312"/>
      <c r="RFM62" s="313"/>
      <c r="RFN62" s="312"/>
      <c r="RFO62" s="313"/>
      <c r="RFP62" s="313"/>
      <c r="RFQ62" s="313"/>
      <c r="RFR62" s="19"/>
      <c r="RFS62" s="20"/>
      <c r="RFT62" s="20"/>
      <c r="RFU62" s="20"/>
      <c r="RFV62" s="20"/>
      <c r="RFW62" s="20"/>
      <c r="RFX62" s="20"/>
      <c r="RFY62" s="20"/>
      <c r="RFZ62" s="311"/>
      <c r="RGA62" s="312"/>
      <c r="RGB62" s="312"/>
      <c r="RGC62" s="313"/>
      <c r="RGD62" s="312"/>
      <c r="RGE62" s="313"/>
      <c r="RGF62" s="313"/>
      <c r="RGG62" s="313"/>
      <c r="RGH62" s="19"/>
      <c r="RGI62" s="20"/>
      <c r="RGJ62" s="20"/>
      <c r="RGK62" s="20"/>
      <c r="RGL62" s="20"/>
      <c r="RGM62" s="20"/>
      <c r="RGN62" s="20"/>
      <c r="RGO62" s="20"/>
      <c r="RGP62" s="311"/>
      <c r="RGQ62" s="312"/>
      <c r="RGR62" s="312"/>
      <c r="RGS62" s="313"/>
      <c r="RGT62" s="312"/>
      <c r="RGU62" s="313"/>
      <c r="RGV62" s="313"/>
      <c r="RGW62" s="313"/>
      <c r="RGX62" s="19"/>
      <c r="RGY62" s="20"/>
      <c r="RGZ62" s="20"/>
      <c r="RHA62" s="20"/>
      <c r="RHB62" s="20"/>
      <c r="RHC62" s="20"/>
      <c r="RHD62" s="20"/>
      <c r="RHE62" s="20"/>
      <c r="RHF62" s="311"/>
      <c r="RHG62" s="312"/>
      <c r="RHH62" s="312"/>
      <c r="RHI62" s="313"/>
      <c r="RHJ62" s="312"/>
      <c r="RHK62" s="313"/>
      <c r="RHL62" s="313"/>
      <c r="RHM62" s="313"/>
      <c r="RHN62" s="19"/>
      <c r="RHO62" s="20"/>
      <c r="RHP62" s="20"/>
      <c r="RHQ62" s="20"/>
      <c r="RHR62" s="20"/>
      <c r="RHS62" s="20"/>
      <c r="RHT62" s="20"/>
      <c r="RHU62" s="20"/>
      <c r="RHV62" s="311"/>
      <c r="RHW62" s="312"/>
      <c r="RHX62" s="312"/>
      <c r="RHY62" s="313"/>
      <c r="RHZ62" s="312"/>
      <c r="RIA62" s="313"/>
      <c r="RIB62" s="313"/>
      <c r="RIC62" s="313"/>
      <c r="RID62" s="19"/>
      <c r="RIE62" s="20"/>
      <c r="RIF62" s="20"/>
      <c r="RIG62" s="20"/>
      <c r="RIH62" s="20"/>
      <c r="RII62" s="20"/>
      <c r="RIJ62" s="20"/>
      <c r="RIK62" s="20"/>
      <c r="RIL62" s="311"/>
      <c r="RIM62" s="312"/>
      <c r="RIN62" s="312"/>
      <c r="RIO62" s="313"/>
      <c r="RIP62" s="312"/>
      <c r="RIQ62" s="313"/>
      <c r="RIR62" s="313"/>
      <c r="RIS62" s="313"/>
      <c r="RIT62" s="19"/>
      <c r="RIU62" s="20"/>
      <c r="RIV62" s="20"/>
      <c r="RIW62" s="20"/>
      <c r="RIX62" s="20"/>
      <c r="RIY62" s="20"/>
      <c r="RIZ62" s="20"/>
      <c r="RJA62" s="20"/>
      <c r="RJB62" s="311"/>
      <c r="RJC62" s="312"/>
      <c r="RJD62" s="312"/>
      <c r="RJE62" s="313"/>
      <c r="RJF62" s="312"/>
      <c r="RJG62" s="313"/>
      <c r="RJH62" s="313"/>
      <c r="RJI62" s="313"/>
      <c r="RJJ62" s="19"/>
      <c r="RJK62" s="20"/>
      <c r="RJL62" s="20"/>
      <c r="RJM62" s="20"/>
      <c r="RJN62" s="20"/>
      <c r="RJO62" s="20"/>
      <c r="RJP62" s="20"/>
      <c r="RJQ62" s="20"/>
      <c r="RJR62" s="311"/>
      <c r="RJS62" s="312"/>
      <c r="RJT62" s="312"/>
      <c r="RJU62" s="313"/>
      <c r="RJV62" s="312"/>
      <c r="RJW62" s="313"/>
      <c r="RJX62" s="313"/>
      <c r="RJY62" s="313"/>
      <c r="RJZ62" s="19"/>
      <c r="RKA62" s="20"/>
      <c r="RKB62" s="20"/>
      <c r="RKC62" s="20"/>
      <c r="RKD62" s="20"/>
      <c r="RKE62" s="20"/>
      <c r="RKF62" s="20"/>
      <c r="RKG62" s="20"/>
      <c r="RKH62" s="311"/>
      <c r="RKI62" s="312"/>
      <c r="RKJ62" s="312"/>
      <c r="RKK62" s="313"/>
      <c r="RKL62" s="312"/>
      <c r="RKM62" s="313"/>
      <c r="RKN62" s="313"/>
      <c r="RKO62" s="313"/>
      <c r="RKP62" s="19"/>
      <c r="RKQ62" s="20"/>
      <c r="RKR62" s="20"/>
      <c r="RKS62" s="20"/>
      <c r="RKT62" s="20"/>
      <c r="RKU62" s="20"/>
      <c r="RKV62" s="20"/>
      <c r="RKW62" s="20"/>
      <c r="RKX62" s="311"/>
      <c r="RKY62" s="312"/>
      <c r="RKZ62" s="312"/>
      <c r="RLA62" s="313"/>
      <c r="RLB62" s="312"/>
      <c r="RLC62" s="313"/>
      <c r="RLD62" s="313"/>
      <c r="RLE62" s="313"/>
      <c r="RLF62" s="19"/>
      <c r="RLG62" s="20"/>
      <c r="RLH62" s="20"/>
      <c r="RLI62" s="20"/>
      <c r="RLJ62" s="20"/>
      <c r="RLK62" s="20"/>
      <c r="RLL62" s="20"/>
      <c r="RLM62" s="20"/>
      <c r="RLN62" s="311"/>
      <c r="RLO62" s="312"/>
      <c r="RLP62" s="312"/>
      <c r="RLQ62" s="313"/>
      <c r="RLR62" s="312"/>
      <c r="RLS62" s="313"/>
      <c r="RLT62" s="313"/>
      <c r="RLU62" s="313"/>
      <c r="RLV62" s="19"/>
      <c r="RLW62" s="20"/>
      <c r="RLX62" s="20"/>
      <c r="RLY62" s="20"/>
      <c r="RLZ62" s="20"/>
      <c r="RMA62" s="20"/>
      <c r="RMB62" s="20"/>
      <c r="RMC62" s="20"/>
      <c r="RMD62" s="311"/>
      <c r="RME62" s="312"/>
      <c r="RMF62" s="312"/>
      <c r="RMG62" s="313"/>
      <c r="RMH62" s="312"/>
      <c r="RMI62" s="313"/>
      <c r="RMJ62" s="313"/>
      <c r="RMK62" s="313"/>
      <c r="RML62" s="19"/>
      <c r="RMM62" s="20"/>
      <c r="RMN62" s="20"/>
      <c r="RMO62" s="20"/>
      <c r="RMP62" s="20"/>
      <c r="RMQ62" s="20"/>
      <c r="RMR62" s="20"/>
      <c r="RMS62" s="20"/>
      <c r="RMT62" s="311"/>
      <c r="RMU62" s="312"/>
      <c r="RMV62" s="312"/>
      <c r="RMW62" s="313"/>
      <c r="RMX62" s="312"/>
      <c r="RMY62" s="313"/>
      <c r="RMZ62" s="313"/>
      <c r="RNA62" s="313"/>
      <c r="RNB62" s="19"/>
      <c r="RNC62" s="20"/>
      <c r="RND62" s="20"/>
      <c r="RNE62" s="20"/>
      <c r="RNF62" s="20"/>
      <c r="RNG62" s="20"/>
      <c r="RNH62" s="20"/>
      <c r="RNI62" s="20"/>
      <c r="RNJ62" s="311"/>
      <c r="RNK62" s="312"/>
      <c r="RNL62" s="312"/>
      <c r="RNM62" s="313"/>
      <c r="RNN62" s="312"/>
      <c r="RNO62" s="313"/>
      <c r="RNP62" s="313"/>
      <c r="RNQ62" s="313"/>
      <c r="RNR62" s="19"/>
      <c r="RNS62" s="20"/>
      <c r="RNT62" s="20"/>
      <c r="RNU62" s="20"/>
      <c r="RNV62" s="20"/>
      <c r="RNW62" s="20"/>
      <c r="RNX62" s="20"/>
      <c r="RNY62" s="20"/>
      <c r="RNZ62" s="311"/>
      <c r="ROA62" s="312"/>
      <c r="ROB62" s="312"/>
      <c r="ROC62" s="313"/>
      <c r="ROD62" s="312"/>
      <c r="ROE62" s="313"/>
      <c r="ROF62" s="313"/>
      <c r="ROG62" s="313"/>
      <c r="ROH62" s="19"/>
      <c r="ROI62" s="20"/>
      <c r="ROJ62" s="20"/>
      <c r="ROK62" s="20"/>
      <c r="ROL62" s="20"/>
      <c r="ROM62" s="20"/>
      <c r="RON62" s="20"/>
      <c r="ROO62" s="20"/>
      <c r="ROP62" s="311"/>
      <c r="ROQ62" s="312"/>
      <c r="ROR62" s="312"/>
      <c r="ROS62" s="313"/>
      <c r="ROT62" s="312"/>
      <c r="ROU62" s="313"/>
      <c r="ROV62" s="313"/>
      <c r="ROW62" s="313"/>
      <c r="ROX62" s="19"/>
      <c r="ROY62" s="20"/>
      <c r="ROZ62" s="20"/>
      <c r="RPA62" s="20"/>
      <c r="RPB62" s="20"/>
      <c r="RPC62" s="20"/>
      <c r="RPD62" s="20"/>
      <c r="RPE62" s="20"/>
      <c r="RPF62" s="311"/>
      <c r="RPG62" s="312"/>
      <c r="RPH62" s="312"/>
      <c r="RPI62" s="313"/>
      <c r="RPJ62" s="312"/>
      <c r="RPK62" s="313"/>
      <c r="RPL62" s="313"/>
      <c r="RPM62" s="313"/>
      <c r="RPN62" s="19"/>
      <c r="RPO62" s="20"/>
      <c r="RPP62" s="20"/>
      <c r="RPQ62" s="20"/>
      <c r="RPR62" s="20"/>
      <c r="RPS62" s="20"/>
      <c r="RPT62" s="20"/>
      <c r="RPU62" s="20"/>
      <c r="RPV62" s="311"/>
      <c r="RPW62" s="312"/>
      <c r="RPX62" s="312"/>
      <c r="RPY62" s="313"/>
      <c r="RPZ62" s="312"/>
      <c r="RQA62" s="313"/>
      <c r="RQB62" s="313"/>
      <c r="RQC62" s="313"/>
      <c r="RQD62" s="19"/>
      <c r="RQE62" s="20"/>
      <c r="RQF62" s="20"/>
      <c r="RQG62" s="20"/>
      <c r="RQH62" s="20"/>
      <c r="RQI62" s="20"/>
      <c r="RQJ62" s="20"/>
      <c r="RQK62" s="20"/>
      <c r="RQL62" s="311"/>
      <c r="RQM62" s="312"/>
      <c r="RQN62" s="312"/>
      <c r="RQO62" s="313"/>
      <c r="RQP62" s="312"/>
      <c r="RQQ62" s="313"/>
      <c r="RQR62" s="313"/>
      <c r="RQS62" s="313"/>
      <c r="RQT62" s="19"/>
      <c r="RQU62" s="20"/>
      <c r="RQV62" s="20"/>
      <c r="RQW62" s="20"/>
      <c r="RQX62" s="20"/>
      <c r="RQY62" s="20"/>
      <c r="RQZ62" s="20"/>
      <c r="RRA62" s="20"/>
      <c r="RRB62" s="311"/>
      <c r="RRC62" s="312"/>
      <c r="RRD62" s="312"/>
      <c r="RRE62" s="313"/>
      <c r="RRF62" s="312"/>
      <c r="RRG62" s="313"/>
      <c r="RRH62" s="313"/>
      <c r="RRI62" s="313"/>
      <c r="RRJ62" s="19"/>
      <c r="RRK62" s="20"/>
      <c r="RRL62" s="20"/>
      <c r="RRM62" s="20"/>
      <c r="RRN62" s="20"/>
      <c r="RRO62" s="20"/>
      <c r="RRP62" s="20"/>
      <c r="RRQ62" s="20"/>
      <c r="RRR62" s="311"/>
      <c r="RRS62" s="312"/>
      <c r="RRT62" s="312"/>
      <c r="RRU62" s="313"/>
      <c r="RRV62" s="312"/>
      <c r="RRW62" s="313"/>
      <c r="RRX62" s="313"/>
      <c r="RRY62" s="313"/>
      <c r="RRZ62" s="19"/>
      <c r="RSA62" s="20"/>
      <c r="RSB62" s="20"/>
      <c r="RSC62" s="20"/>
      <c r="RSD62" s="20"/>
      <c r="RSE62" s="20"/>
      <c r="RSF62" s="20"/>
      <c r="RSG62" s="20"/>
      <c r="RSH62" s="311"/>
      <c r="RSI62" s="312"/>
      <c r="RSJ62" s="312"/>
      <c r="RSK62" s="313"/>
      <c r="RSL62" s="312"/>
      <c r="RSM62" s="313"/>
      <c r="RSN62" s="313"/>
      <c r="RSO62" s="313"/>
      <c r="RSP62" s="19"/>
      <c r="RSQ62" s="20"/>
      <c r="RSR62" s="20"/>
      <c r="RSS62" s="20"/>
      <c r="RST62" s="20"/>
      <c r="RSU62" s="20"/>
      <c r="RSV62" s="20"/>
      <c r="RSW62" s="20"/>
      <c r="RSX62" s="311"/>
      <c r="RSY62" s="312"/>
      <c r="RSZ62" s="312"/>
      <c r="RTA62" s="313"/>
      <c r="RTB62" s="312"/>
      <c r="RTC62" s="313"/>
      <c r="RTD62" s="313"/>
      <c r="RTE62" s="313"/>
      <c r="RTF62" s="19"/>
      <c r="RTG62" s="20"/>
      <c r="RTH62" s="20"/>
      <c r="RTI62" s="20"/>
      <c r="RTJ62" s="20"/>
      <c r="RTK62" s="20"/>
      <c r="RTL62" s="20"/>
      <c r="RTM62" s="20"/>
      <c r="RTN62" s="311"/>
      <c r="RTO62" s="312"/>
      <c r="RTP62" s="312"/>
      <c r="RTQ62" s="313"/>
      <c r="RTR62" s="312"/>
      <c r="RTS62" s="313"/>
      <c r="RTT62" s="313"/>
      <c r="RTU62" s="313"/>
      <c r="RTV62" s="19"/>
      <c r="RTW62" s="20"/>
      <c r="RTX62" s="20"/>
      <c r="RTY62" s="20"/>
      <c r="RTZ62" s="20"/>
      <c r="RUA62" s="20"/>
      <c r="RUB62" s="20"/>
      <c r="RUC62" s="20"/>
      <c r="RUD62" s="311"/>
      <c r="RUE62" s="312"/>
      <c r="RUF62" s="312"/>
      <c r="RUG62" s="313"/>
      <c r="RUH62" s="312"/>
      <c r="RUI62" s="313"/>
      <c r="RUJ62" s="313"/>
      <c r="RUK62" s="313"/>
      <c r="RUL62" s="19"/>
      <c r="RUM62" s="20"/>
      <c r="RUN62" s="20"/>
      <c r="RUO62" s="20"/>
      <c r="RUP62" s="20"/>
      <c r="RUQ62" s="20"/>
      <c r="RUR62" s="20"/>
      <c r="RUS62" s="20"/>
      <c r="RUT62" s="311"/>
      <c r="RUU62" s="312"/>
      <c r="RUV62" s="312"/>
      <c r="RUW62" s="313"/>
      <c r="RUX62" s="312"/>
      <c r="RUY62" s="313"/>
      <c r="RUZ62" s="313"/>
      <c r="RVA62" s="313"/>
      <c r="RVB62" s="19"/>
      <c r="RVC62" s="20"/>
      <c r="RVD62" s="20"/>
      <c r="RVE62" s="20"/>
      <c r="RVF62" s="20"/>
      <c r="RVG62" s="20"/>
      <c r="RVH62" s="20"/>
      <c r="RVI62" s="20"/>
      <c r="RVJ62" s="311"/>
      <c r="RVK62" s="312"/>
      <c r="RVL62" s="312"/>
      <c r="RVM62" s="313"/>
      <c r="RVN62" s="312"/>
      <c r="RVO62" s="313"/>
      <c r="RVP62" s="313"/>
      <c r="RVQ62" s="313"/>
      <c r="RVR62" s="19"/>
      <c r="RVS62" s="20"/>
      <c r="RVT62" s="20"/>
      <c r="RVU62" s="20"/>
      <c r="RVV62" s="20"/>
      <c r="RVW62" s="20"/>
      <c r="RVX62" s="20"/>
      <c r="RVY62" s="20"/>
      <c r="RVZ62" s="311"/>
      <c r="RWA62" s="312"/>
      <c r="RWB62" s="312"/>
      <c r="RWC62" s="313"/>
      <c r="RWD62" s="312"/>
      <c r="RWE62" s="313"/>
      <c r="RWF62" s="313"/>
      <c r="RWG62" s="313"/>
      <c r="RWH62" s="19"/>
      <c r="RWI62" s="20"/>
      <c r="RWJ62" s="20"/>
      <c r="RWK62" s="20"/>
      <c r="RWL62" s="20"/>
      <c r="RWM62" s="20"/>
      <c r="RWN62" s="20"/>
      <c r="RWO62" s="20"/>
      <c r="RWP62" s="311"/>
      <c r="RWQ62" s="312"/>
      <c r="RWR62" s="312"/>
      <c r="RWS62" s="313"/>
      <c r="RWT62" s="312"/>
      <c r="RWU62" s="313"/>
      <c r="RWV62" s="313"/>
      <c r="RWW62" s="313"/>
      <c r="RWX62" s="19"/>
      <c r="RWY62" s="20"/>
      <c r="RWZ62" s="20"/>
      <c r="RXA62" s="20"/>
      <c r="RXB62" s="20"/>
      <c r="RXC62" s="20"/>
      <c r="RXD62" s="20"/>
      <c r="RXE62" s="20"/>
      <c r="RXF62" s="311"/>
      <c r="RXG62" s="312"/>
      <c r="RXH62" s="312"/>
      <c r="RXI62" s="313"/>
      <c r="RXJ62" s="312"/>
      <c r="RXK62" s="313"/>
      <c r="RXL62" s="313"/>
      <c r="RXM62" s="313"/>
      <c r="RXN62" s="19"/>
      <c r="RXO62" s="20"/>
      <c r="RXP62" s="20"/>
      <c r="RXQ62" s="20"/>
      <c r="RXR62" s="20"/>
      <c r="RXS62" s="20"/>
      <c r="RXT62" s="20"/>
      <c r="RXU62" s="20"/>
      <c r="RXV62" s="311"/>
      <c r="RXW62" s="312"/>
      <c r="RXX62" s="312"/>
      <c r="RXY62" s="313"/>
      <c r="RXZ62" s="312"/>
      <c r="RYA62" s="313"/>
      <c r="RYB62" s="313"/>
      <c r="RYC62" s="313"/>
      <c r="RYD62" s="19"/>
      <c r="RYE62" s="20"/>
      <c r="RYF62" s="20"/>
      <c r="RYG62" s="20"/>
      <c r="RYH62" s="20"/>
      <c r="RYI62" s="20"/>
      <c r="RYJ62" s="20"/>
      <c r="RYK62" s="20"/>
      <c r="RYL62" s="311"/>
      <c r="RYM62" s="312"/>
      <c r="RYN62" s="312"/>
      <c r="RYO62" s="313"/>
      <c r="RYP62" s="312"/>
      <c r="RYQ62" s="313"/>
      <c r="RYR62" s="313"/>
      <c r="RYS62" s="313"/>
      <c r="RYT62" s="19"/>
      <c r="RYU62" s="20"/>
      <c r="RYV62" s="20"/>
      <c r="RYW62" s="20"/>
      <c r="RYX62" s="20"/>
      <c r="RYY62" s="20"/>
      <c r="RYZ62" s="20"/>
      <c r="RZA62" s="20"/>
      <c r="RZB62" s="311"/>
      <c r="RZC62" s="312"/>
      <c r="RZD62" s="312"/>
      <c r="RZE62" s="313"/>
      <c r="RZF62" s="312"/>
      <c r="RZG62" s="313"/>
      <c r="RZH62" s="313"/>
      <c r="RZI62" s="313"/>
      <c r="RZJ62" s="19"/>
      <c r="RZK62" s="20"/>
      <c r="RZL62" s="20"/>
      <c r="RZM62" s="20"/>
      <c r="RZN62" s="20"/>
      <c r="RZO62" s="20"/>
      <c r="RZP62" s="20"/>
      <c r="RZQ62" s="20"/>
      <c r="RZR62" s="311"/>
      <c r="RZS62" s="312"/>
      <c r="RZT62" s="312"/>
      <c r="RZU62" s="313"/>
      <c r="RZV62" s="312"/>
      <c r="RZW62" s="313"/>
      <c r="RZX62" s="313"/>
      <c r="RZY62" s="313"/>
      <c r="RZZ62" s="19"/>
      <c r="SAA62" s="20"/>
      <c r="SAB62" s="20"/>
      <c r="SAC62" s="20"/>
      <c r="SAD62" s="20"/>
      <c r="SAE62" s="20"/>
      <c r="SAF62" s="20"/>
      <c r="SAG62" s="20"/>
      <c r="SAH62" s="311"/>
      <c r="SAI62" s="312"/>
      <c r="SAJ62" s="312"/>
      <c r="SAK62" s="313"/>
      <c r="SAL62" s="312"/>
      <c r="SAM62" s="313"/>
      <c r="SAN62" s="313"/>
      <c r="SAO62" s="313"/>
      <c r="SAP62" s="19"/>
      <c r="SAQ62" s="20"/>
      <c r="SAR62" s="20"/>
      <c r="SAS62" s="20"/>
      <c r="SAT62" s="20"/>
      <c r="SAU62" s="20"/>
      <c r="SAV62" s="20"/>
      <c r="SAW62" s="20"/>
      <c r="SAX62" s="311"/>
      <c r="SAY62" s="312"/>
      <c r="SAZ62" s="312"/>
      <c r="SBA62" s="313"/>
      <c r="SBB62" s="312"/>
      <c r="SBC62" s="313"/>
      <c r="SBD62" s="313"/>
      <c r="SBE62" s="313"/>
      <c r="SBF62" s="19"/>
      <c r="SBG62" s="20"/>
      <c r="SBH62" s="20"/>
      <c r="SBI62" s="20"/>
      <c r="SBJ62" s="20"/>
      <c r="SBK62" s="20"/>
      <c r="SBL62" s="20"/>
      <c r="SBM62" s="20"/>
      <c r="SBN62" s="311"/>
      <c r="SBO62" s="312"/>
      <c r="SBP62" s="312"/>
      <c r="SBQ62" s="313"/>
      <c r="SBR62" s="312"/>
      <c r="SBS62" s="313"/>
      <c r="SBT62" s="313"/>
      <c r="SBU62" s="313"/>
      <c r="SBV62" s="19"/>
      <c r="SBW62" s="20"/>
      <c r="SBX62" s="20"/>
      <c r="SBY62" s="20"/>
      <c r="SBZ62" s="20"/>
      <c r="SCA62" s="20"/>
      <c r="SCB62" s="20"/>
      <c r="SCC62" s="20"/>
      <c r="SCD62" s="311"/>
      <c r="SCE62" s="312"/>
      <c r="SCF62" s="312"/>
      <c r="SCG62" s="313"/>
      <c r="SCH62" s="312"/>
      <c r="SCI62" s="313"/>
      <c r="SCJ62" s="313"/>
      <c r="SCK62" s="313"/>
      <c r="SCL62" s="19"/>
      <c r="SCM62" s="20"/>
      <c r="SCN62" s="20"/>
      <c r="SCO62" s="20"/>
      <c r="SCP62" s="20"/>
      <c r="SCQ62" s="20"/>
      <c r="SCR62" s="20"/>
      <c r="SCS62" s="20"/>
      <c r="SCT62" s="311"/>
      <c r="SCU62" s="312"/>
      <c r="SCV62" s="312"/>
      <c r="SCW62" s="313"/>
      <c r="SCX62" s="312"/>
      <c r="SCY62" s="313"/>
      <c r="SCZ62" s="313"/>
      <c r="SDA62" s="313"/>
      <c r="SDB62" s="19"/>
      <c r="SDC62" s="20"/>
      <c r="SDD62" s="20"/>
      <c r="SDE62" s="20"/>
      <c r="SDF62" s="20"/>
      <c r="SDG62" s="20"/>
      <c r="SDH62" s="20"/>
      <c r="SDI62" s="20"/>
      <c r="SDJ62" s="311"/>
      <c r="SDK62" s="312"/>
      <c r="SDL62" s="312"/>
      <c r="SDM62" s="313"/>
      <c r="SDN62" s="312"/>
      <c r="SDO62" s="313"/>
      <c r="SDP62" s="313"/>
      <c r="SDQ62" s="313"/>
      <c r="SDR62" s="19"/>
      <c r="SDS62" s="20"/>
      <c r="SDT62" s="20"/>
      <c r="SDU62" s="20"/>
      <c r="SDV62" s="20"/>
      <c r="SDW62" s="20"/>
      <c r="SDX62" s="20"/>
      <c r="SDY62" s="20"/>
      <c r="SDZ62" s="311"/>
      <c r="SEA62" s="312"/>
      <c r="SEB62" s="312"/>
      <c r="SEC62" s="313"/>
      <c r="SED62" s="312"/>
      <c r="SEE62" s="313"/>
      <c r="SEF62" s="313"/>
      <c r="SEG62" s="313"/>
      <c r="SEH62" s="19"/>
      <c r="SEI62" s="20"/>
      <c r="SEJ62" s="20"/>
      <c r="SEK62" s="20"/>
      <c r="SEL62" s="20"/>
      <c r="SEM62" s="20"/>
      <c r="SEN62" s="20"/>
      <c r="SEO62" s="20"/>
      <c r="SEP62" s="311"/>
      <c r="SEQ62" s="312"/>
      <c r="SER62" s="312"/>
      <c r="SES62" s="313"/>
      <c r="SET62" s="312"/>
      <c r="SEU62" s="313"/>
      <c r="SEV62" s="313"/>
      <c r="SEW62" s="313"/>
      <c r="SEX62" s="19"/>
      <c r="SEY62" s="20"/>
      <c r="SEZ62" s="20"/>
      <c r="SFA62" s="20"/>
      <c r="SFB62" s="20"/>
      <c r="SFC62" s="20"/>
      <c r="SFD62" s="20"/>
      <c r="SFE62" s="20"/>
      <c r="SFF62" s="311"/>
      <c r="SFG62" s="312"/>
      <c r="SFH62" s="312"/>
      <c r="SFI62" s="313"/>
      <c r="SFJ62" s="312"/>
      <c r="SFK62" s="313"/>
      <c r="SFL62" s="313"/>
      <c r="SFM62" s="313"/>
      <c r="SFN62" s="19"/>
      <c r="SFO62" s="20"/>
      <c r="SFP62" s="20"/>
      <c r="SFQ62" s="20"/>
      <c r="SFR62" s="20"/>
      <c r="SFS62" s="20"/>
      <c r="SFT62" s="20"/>
      <c r="SFU62" s="20"/>
      <c r="SFV62" s="311"/>
      <c r="SFW62" s="312"/>
      <c r="SFX62" s="312"/>
      <c r="SFY62" s="313"/>
      <c r="SFZ62" s="312"/>
      <c r="SGA62" s="313"/>
      <c r="SGB62" s="313"/>
      <c r="SGC62" s="313"/>
      <c r="SGD62" s="19"/>
      <c r="SGE62" s="20"/>
      <c r="SGF62" s="20"/>
      <c r="SGG62" s="20"/>
      <c r="SGH62" s="20"/>
      <c r="SGI62" s="20"/>
      <c r="SGJ62" s="20"/>
      <c r="SGK62" s="20"/>
      <c r="SGL62" s="311"/>
      <c r="SGM62" s="312"/>
      <c r="SGN62" s="312"/>
      <c r="SGO62" s="313"/>
      <c r="SGP62" s="312"/>
      <c r="SGQ62" s="313"/>
      <c r="SGR62" s="313"/>
      <c r="SGS62" s="313"/>
      <c r="SGT62" s="19"/>
      <c r="SGU62" s="20"/>
      <c r="SGV62" s="20"/>
      <c r="SGW62" s="20"/>
      <c r="SGX62" s="20"/>
      <c r="SGY62" s="20"/>
      <c r="SGZ62" s="20"/>
      <c r="SHA62" s="20"/>
      <c r="SHB62" s="311"/>
      <c r="SHC62" s="312"/>
      <c r="SHD62" s="312"/>
      <c r="SHE62" s="313"/>
      <c r="SHF62" s="312"/>
      <c r="SHG62" s="313"/>
      <c r="SHH62" s="313"/>
      <c r="SHI62" s="313"/>
      <c r="SHJ62" s="19"/>
      <c r="SHK62" s="20"/>
      <c r="SHL62" s="20"/>
      <c r="SHM62" s="20"/>
      <c r="SHN62" s="20"/>
      <c r="SHO62" s="20"/>
      <c r="SHP62" s="20"/>
      <c r="SHQ62" s="20"/>
      <c r="SHR62" s="311"/>
      <c r="SHS62" s="312"/>
      <c r="SHT62" s="312"/>
      <c r="SHU62" s="313"/>
      <c r="SHV62" s="312"/>
      <c r="SHW62" s="313"/>
      <c r="SHX62" s="313"/>
      <c r="SHY62" s="313"/>
      <c r="SHZ62" s="19"/>
      <c r="SIA62" s="20"/>
      <c r="SIB62" s="20"/>
      <c r="SIC62" s="20"/>
      <c r="SID62" s="20"/>
      <c r="SIE62" s="20"/>
      <c r="SIF62" s="20"/>
      <c r="SIG62" s="20"/>
      <c r="SIH62" s="311"/>
      <c r="SII62" s="312"/>
      <c r="SIJ62" s="312"/>
      <c r="SIK62" s="313"/>
      <c r="SIL62" s="312"/>
      <c r="SIM62" s="313"/>
      <c r="SIN62" s="313"/>
      <c r="SIO62" s="313"/>
      <c r="SIP62" s="19"/>
      <c r="SIQ62" s="20"/>
      <c r="SIR62" s="20"/>
      <c r="SIS62" s="20"/>
      <c r="SIT62" s="20"/>
      <c r="SIU62" s="20"/>
      <c r="SIV62" s="20"/>
      <c r="SIW62" s="20"/>
      <c r="SIX62" s="311"/>
      <c r="SIY62" s="312"/>
      <c r="SIZ62" s="312"/>
      <c r="SJA62" s="313"/>
      <c r="SJB62" s="312"/>
      <c r="SJC62" s="313"/>
      <c r="SJD62" s="313"/>
      <c r="SJE62" s="313"/>
      <c r="SJF62" s="19"/>
      <c r="SJG62" s="20"/>
      <c r="SJH62" s="20"/>
      <c r="SJI62" s="20"/>
      <c r="SJJ62" s="20"/>
      <c r="SJK62" s="20"/>
      <c r="SJL62" s="20"/>
      <c r="SJM62" s="20"/>
      <c r="SJN62" s="311"/>
      <c r="SJO62" s="312"/>
      <c r="SJP62" s="312"/>
      <c r="SJQ62" s="313"/>
      <c r="SJR62" s="312"/>
      <c r="SJS62" s="313"/>
      <c r="SJT62" s="313"/>
      <c r="SJU62" s="313"/>
      <c r="SJV62" s="19"/>
      <c r="SJW62" s="20"/>
      <c r="SJX62" s="20"/>
      <c r="SJY62" s="20"/>
      <c r="SJZ62" s="20"/>
      <c r="SKA62" s="20"/>
      <c r="SKB62" s="20"/>
      <c r="SKC62" s="20"/>
      <c r="SKD62" s="311"/>
      <c r="SKE62" s="312"/>
      <c r="SKF62" s="312"/>
      <c r="SKG62" s="313"/>
      <c r="SKH62" s="312"/>
      <c r="SKI62" s="313"/>
      <c r="SKJ62" s="313"/>
      <c r="SKK62" s="313"/>
      <c r="SKL62" s="19"/>
      <c r="SKM62" s="20"/>
      <c r="SKN62" s="20"/>
      <c r="SKO62" s="20"/>
      <c r="SKP62" s="20"/>
      <c r="SKQ62" s="20"/>
      <c r="SKR62" s="20"/>
      <c r="SKS62" s="20"/>
      <c r="SKT62" s="311"/>
      <c r="SKU62" s="312"/>
      <c r="SKV62" s="312"/>
      <c r="SKW62" s="313"/>
      <c r="SKX62" s="312"/>
      <c r="SKY62" s="313"/>
      <c r="SKZ62" s="313"/>
      <c r="SLA62" s="313"/>
      <c r="SLB62" s="19"/>
      <c r="SLC62" s="20"/>
      <c r="SLD62" s="20"/>
      <c r="SLE62" s="20"/>
      <c r="SLF62" s="20"/>
      <c r="SLG62" s="20"/>
      <c r="SLH62" s="20"/>
      <c r="SLI62" s="20"/>
      <c r="SLJ62" s="311"/>
      <c r="SLK62" s="312"/>
      <c r="SLL62" s="312"/>
      <c r="SLM62" s="313"/>
      <c r="SLN62" s="312"/>
      <c r="SLO62" s="313"/>
      <c r="SLP62" s="313"/>
      <c r="SLQ62" s="313"/>
      <c r="SLR62" s="19"/>
      <c r="SLS62" s="20"/>
      <c r="SLT62" s="20"/>
      <c r="SLU62" s="20"/>
      <c r="SLV62" s="20"/>
      <c r="SLW62" s="20"/>
      <c r="SLX62" s="20"/>
      <c r="SLY62" s="20"/>
      <c r="SLZ62" s="311"/>
      <c r="SMA62" s="312"/>
      <c r="SMB62" s="312"/>
      <c r="SMC62" s="313"/>
      <c r="SMD62" s="312"/>
      <c r="SME62" s="313"/>
      <c r="SMF62" s="313"/>
      <c r="SMG62" s="313"/>
      <c r="SMH62" s="19"/>
      <c r="SMI62" s="20"/>
      <c r="SMJ62" s="20"/>
      <c r="SMK62" s="20"/>
      <c r="SML62" s="20"/>
      <c r="SMM62" s="20"/>
      <c r="SMN62" s="20"/>
      <c r="SMO62" s="20"/>
      <c r="SMP62" s="311"/>
      <c r="SMQ62" s="312"/>
      <c r="SMR62" s="312"/>
      <c r="SMS62" s="313"/>
      <c r="SMT62" s="312"/>
      <c r="SMU62" s="313"/>
      <c r="SMV62" s="313"/>
      <c r="SMW62" s="313"/>
      <c r="SMX62" s="19"/>
      <c r="SMY62" s="20"/>
      <c r="SMZ62" s="20"/>
      <c r="SNA62" s="20"/>
      <c r="SNB62" s="20"/>
      <c r="SNC62" s="20"/>
      <c r="SND62" s="20"/>
      <c r="SNE62" s="20"/>
      <c r="SNF62" s="311"/>
      <c r="SNG62" s="312"/>
      <c r="SNH62" s="312"/>
      <c r="SNI62" s="313"/>
      <c r="SNJ62" s="312"/>
      <c r="SNK62" s="313"/>
      <c r="SNL62" s="313"/>
      <c r="SNM62" s="313"/>
      <c r="SNN62" s="19"/>
      <c r="SNO62" s="20"/>
      <c r="SNP62" s="20"/>
      <c r="SNQ62" s="20"/>
      <c r="SNR62" s="20"/>
      <c r="SNS62" s="20"/>
      <c r="SNT62" s="20"/>
      <c r="SNU62" s="20"/>
      <c r="SNV62" s="311"/>
      <c r="SNW62" s="312"/>
      <c r="SNX62" s="312"/>
      <c r="SNY62" s="313"/>
      <c r="SNZ62" s="312"/>
      <c r="SOA62" s="313"/>
      <c r="SOB62" s="313"/>
      <c r="SOC62" s="313"/>
      <c r="SOD62" s="19"/>
      <c r="SOE62" s="20"/>
      <c r="SOF62" s="20"/>
      <c r="SOG62" s="20"/>
      <c r="SOH62" s="20"/>
      <c r="SOI62" s="20"/>
      <c r="SOJ62" s="20"/>
      <c r="SOK62" s="20"/>
      <c r="SOL62" s="311"/>
      <c r="SOM62" s="312"/>
      <c r="SON62" s="312"/>
      <c r="SOO62" s="313"/>
      <c r="SOP62" s="312"/>
      <c r="SOQ62" s="313"/>
      <c r="SOR62" s="313"/>
      <c r="SOS62" s="313"/>
      <c r="SOT62" s="19"/>
      <c r="SOU62" s="20"/>
      <c r="SOV62" s="20"/>
      <c r="SOW62" s="20"/>
      <c r="SOX62" s="20"/>
      <c r="SOY62" s="20"/>
      <c r="SOZ62" s="20"/>
      <c r="SPA62" s="20"/>
      <c r="SPB62" s="311"/>
      <c r="SPC62" s="312"/>
      <c r="SPD62" s="312"/>
      <c r="SPE62" s="313"/>
      <c r="SPF62" s="312"/>
      <c r="SPG62" s="313"/>
      <c r="SPH62" s="313"/>
      <c r="SPI62" s="313"/>
      <c r="SPJ62" s="19"/>
      <c r="SPK62" s="20"/>
      <c r="SPL62" s="20"/>
      <c r="SPM62" s="20"/>
      <c r="SPN62" s="20"/>
      <c r="SPO62" s="20"/>
      <c r="SPP62" s="20"/>
      <c r="SPQ62" s="20"/>
      <c r="SPR62" s="311"/>
      <c r="SPS62" s="312"/>
      <c r="SPT62" s="312"/>
      <c r="SPU62" s="313"/>
      <c r="SPV62" s="312"/>
      <c r="SPW62" s="313"/>
      <c r="SPX62" s="313"/>
      <c r="SPY62" s="313"/>
      <c r="SPZ62" s="19"/>
      <c r="SQA62" s="20"/>
      <c r="SQB62" s="20"/>
      <c r="SQC62" s="20"/>
      <c r="SQD62" s="20"/>
      <c r="SQE62" s="20"/>
      <c r="SQF62" s="20"/>
      <c r="SQG62" s="20"/>
      <c r="SQH62" s="311"/>
      <c r="SQI62" s="312"/>
      <c r="SQJ62" s="312"/>
      <c r="SQK62" s="313"/>
      <c r="SQL62" s="312"/>
      <c r="SQM62" s="313"/>
      <c r="SQN62" s="313"/>
      <c r="SQO62" s="313"/>
      <c r="SQP62" s="19"/>
      <c r="SQQ62" s="20"/>
      <c r="SQR62" s="20"/>
      <c r="SQS62" s="20"/>
      <c r="SQT62" s="20"/>
      <c r="SQU62" s="20"/>
      <c r="SQV62" s="20"/>
      <c r="SQW62" s="20"/>
      <c r="SQX62" s="311"/>
      <c r="SQY62" s="312"/>
      <c r="SQZ62" s="312"/>
      <c r="SRA62" s="313"/>
      <c r="SRB62" s="312"/>
      <c r="SRC62" s="313"/>
      <c r="SRD62" s="313"/>
      <c r="SRE62" s="313"/>
      <c r="SRF62" s="19"/>
      <c r="SRG62" s="20"/>
      <c r="SRH62" s="20"/>
      <c r="SRI62" s="20"/>
      <c r="SRJ62" s="20"/>
      <c r="SRK62" s="20"/>
      <c r="SRL62" s="20"/>
      <c r="SRM62" s="20"/>
      <c r="SRN62" s="311"/>
      <c r="SRO62" s="312"/>
      <c r="SRP62" s="312"/>
      <c r="SRQ62" s="313"/>
      <c r="SRR62" s="312"/>
      <c r="SRS62" s="313"/>
      <c r="SRT62" s="313"/>
      <c r="SRU62" s="313"/>
      <c r="SRV62" s="19"/>
      <c r="SRW62" s="20"/>
      <c r="SRX62" s="20"/>
      <c r="SRY62" s="20"/>
      <c r="SRZ62" s="20"/>
      <c r="SSA62" s="20"/>
      <c r="SSB62" s="20"/>
      <c r="SSC62" s="20"/>
      <c r="SSD62" s="311"/>
      <c r="SSE62" s="312"/>
      <c r="SSF62" s="312"/>
      <c r="SSG62" s="313"/>
      <c r="SSH62" s="312"/>
      <c r="SSI62" s="313"/>
      <c r="SSJ62" s="313"/>
      <c r="SSK62" s="313"/>
      <c r="SSL62" s="19"/>
      <c r="SSM62" s="20"/>
      <c r="SSN62" s="20"/>
      <c r="SSO62" s="20"/>
      <c r="SSP62" s="20"/>
      <c r="SSQ62" s="20"/>
      <c r="SSR62" s="20"/>
      <c r="SSS62" s="20"/>
      <c r="SST62" s="311"/>
      <c r="SSU62" s="312"/>
      <c r="SSV62" s="312"/>
      <c r="SSW62" s="313"/>
      <c r="SSX62" s="312"/>
      <c r="SSY62" s="313"/>
      <c r="SSZ62" s="313"/>
      <c r="STA62" s="313"/>
      <c r="STB62" s="19"/>
      <c r="STC62" s="20"/>
      <c r="STD62" s="20"/>
      <c r="STE62" s="20"/>
      <c r="STF62" s="20"/>
      <c r="STG62" s="20"/>
      <c r="STH62" s="20"/>
      <c r="STI62" s="20"/>
      <c r="STJ62" s="311"/>
      <c r="STK62" s="312"/>
      <c r="STL62" s="312"/>
      <c r="STM62" s="313"/>
      <c r="STN62" s="312"/>
      <c r="STO62" s="313"/>
      <c r="STP62" s="313"/>
      <c r="STQ62" s="313"/>
      <c r="STR62" s="19"/>
      <c r="STS62" s="20"/>
      <c r="STT62" s="20"/>
      <c r="STU62" s="20"/>
      <c r="STV62" s="20"/>
      <c r="STW62" s="20"/>
      <c r="STX62" s="20"/>
      <c r="STY62" s="20"/>
      <c r="STZ62" s="311"/>
      <c r="SUA62" s="312"/>
      <c r="SUB62" s="312"/>
      <c r="SUC62" s="313"/>
      <c r="SUD62" s="312"/>
      <c r="SUE62" s="313"/>
      <c r="SUF62" s="313"/>
      <c r="SUG62" s="313"/>
      <c r="SUH62" s="19"/>
      <c r="SUI62" s="20"/>
      <c r="SUJ62" s="20"/>
      <c r="SUK62" s="20"/>
      <c r="SUL62" s="20"/>
      <c r="SUM62" s="20"/>
      <c r="SUN62" s="20"/>
      <c r="SUO62" s="20"/>
      <c r="SUP62" s="311"/>
      <c r="SUQ62" s="312"/>
      <c r="SUR62" s="312"/>
      <c r="SUS62" s="313"/>
      <c r="SUT62" s="312"/>
      <c r="SUU62" s="313"/>
      <c r="SUV62" s="313"/>
      <c r="SUW62" s="313"/>
      <c r="SUX62" s="19"/>
      <c r="SUY62" s="20"/>
      <c r="SUZ62" s="20"/>
      <c r="SVA62" s="20"/>
      <c r="SVB62" s="20"/>
      <c r="SVC62" s="20"/>
      <c r="SVD62" s="20"/>
      <c r="SVE62" s="20"/>
      <c r="SVF62" s="311"/>
      <c r="SVG62" s="312"/>
      <c r="SVH62" s="312"/>
      <c r="SVI62" s="313"/>
      <c r="SVJ62" s="312"/>
      <c r="SVK62" s="313"/>
      <c r="SVL62" s="313"/>
      <c r="SVM62" s="313"/>
      <c r="SVN62" s="19"/>
      <c r="SVO62" s="20"/>
      <c r="SVP62" s="20"/>
      <c r="SVQ62" s="20"/>
      <c r="SVR62" s="20"/>
      <c r="SVS62" s="20"/>
      <c r="SVT62" s="20"/>
      <c r="SVU62" s="20"/>
      <c r="SVV62" s="311"/>
      <c r="SVW62" s="312"/>
      <c r="SVX62" s="312"/>
      <c r="SVY62" s="313"/>
      <c r="SVZ62" s="312"/>
      <c r="SWA62" s="313"/>
      <c r="SWB62" s="313"/>
      <c r="SWC62" s="313"/>
      <c r="SWD62" s="19"/>
      <c r="SWE62" s="20"/>
      <c r="SWF62" s="20"/>
      <c r="SWG62" s="20"/>
      <c r="SWH62" s="20"/>
      <c r="SWI62" s="20"/>
      <c r="SWJ62" s="20"/>
      <c r="SWK62" s="20"/>
      <c r="SWL62" s="311"/>
      <c r="SWM62" s="312"/>
      <c r="SWN62" s="312"/>
      <c r="SWO62" s="313"/>
      <c r="SWP62" s="312"/>
      <c r="SWQ62" s="313"/>
      <c r="SWR62" s="313"/>
      <c r="SWS62" s="313"/>
      <c r="SWT62" s="19"/>
      <c r="SWU62" s="20"/>
      <c r="SWV62" s="20"/>
      <c r="SWW62" s="20"/>
      <c r="SWX62" s="20"/>
      <c r="SWY62" s="20"/>
      <c r="SWZ62" s="20"/>
      <c r="SXA62" s="20"/>
      <c r="SXB62" s="311"/>
      <c r="SXC62" s="312"/>
      <c r="SXD62" s="312"/>
      <c r="SXE62" s="313"/>
      <c r="SXF62" s="312"/>
      <c r="SXG62" s="313"/>
      <c r="SXH62" s="313"/>
      <c r="SXI62" s="313"/>
      <c r="SXJ62" s="19"/>
      <c r="SXK62" s="20"/>
      <c r="SXL62" s="20"/>
      <c r="SXM62" s="20"/>
      <c r="SXN62" s="20"/>
      <c r="SXO62" s="20"/>
      <c r="SXP62" s="20"/>
      <c r="SXQ62" s="20"/>
      <c r="SXR62" s="311"/>
      <c r="SXS62" s="312"/>
      <c r="SXT62" s="312"/>
      <c r="SXU62" s="313"/>
      <c r="SXV62" s="312"/>
      <c r="SXW62" s="313"/>
      <c r="SXX62" s="313"/>
      <c r="SXY62" s="313"/>
      <c r="SXZ62" s="19"/>
      <c r="SYA62" s="20"/>
      <c r="SYB62" s="20"/>
      <c r="SYC62" s="20"/>
      <c r="SYD62" s="20"/>
      <c r="SYE62" s="20"/>
      <c r="SYF62" s="20"/>
      <c r="SYG62" s="20"/>
      <c r="SYH62" s="311"/>
      <c r="SYI62" s="312"/>
      <c r="SYJ62" s="312"/>
      <c r="SYK62" s="313"/>
      <c r="SYL62" s="312"/>
      <c r="SYM62" s="313"/>
      <c r="SYN62" s="313"/>
      <c r="SYO62" s="313"/>
      <c r="SYP62" s="19"/>
      <c r="SYQ62" s="20"/>
      <c r="SYR62" s="20"/>
      <c r="SYS62" s="20"/>
      <c r="SYT62" s="20"/>
      <c r="SYU62" s="20"/>
      <c r="SYV62" s="20"/>
      <c r="SYW62" s="20"/>
      <c r="SYX62" s="311"/>
      <c r="SYY62" s="312"/>
      <c r="SYZ62" s="312"/>
      <c r="SZA62" s="313"/>
      <c r="SZB62" s="312"/>
      <c r="SZC62" s="313"/>
      <c r="SZD62" s="313"/>
      <c r="SZE62" s="313"/>
      <c r="SZF62" s="19"/>
      <c r="SZG62" s="20"/>
      <c r="SZH62" s="20"/>
      <c r="SZI62" s="20"/>
      <c r="SZJ62" s="20"/>
      <c r="SZK62" s="20"/>
      <c r="SZL62" s="20"/>
      <c r="SZM62" s="20"/>
      <c r="SZN62" s="311"/>
      <c r="SZO62" s="312"/>
      <c r="SZP62" s="312"/>
      <c r="SZQ62" s="313"/>
      <c r="SZR62" s="312"/>
      <c r="SZS62" s="313"/>
      <c r="SZT62" s="313"/>
      <c r="SZU62" s="313"/>
      <c r="SZV62" s="19"/>
      <c r="SZW62" s="20"/>
      <c r="SZX62" s="20"/>
      <c r="SZY62" s="20"/>
      <c r="SZZ62" s="20"/>
      <c r="TAA62" s="20"/>
      <c r="TAB62" s="20"/>
      <c r="TAC62" s="20"/>
      <c r="TAD62" s="311"/>
      <c r="TAE62" s="312"/>
      <c r="TAF62" s="312"/>
      <c r="TAG62" s="313"/>
      <c r="TAH62" s="312"/>
      <c r="TAI62" s="313"/>
      <c r="TAJ62" s="313"/>
      <c r="TAK62" s="313"/>
      <c r="TAL62" s="19"/>
      <c r="TAM62" s="20"/>
      <c r="TAN62" s="20"/>
      <c r="TAO62" s="20"/>
      <c r="TAP62" s="20"/>
      <c r="TAQ62" s="20"/>
      <c r="TAR62" s="20"/>
      <c r="TAS62" s="20"/>
      <c r="TAT62" s="311"/>
      <c r="TAU62" s="312"/>
      <c r="TAV62" s="312"/>
      <c r="TAW62" s="313"/>
      <c r="TAX62" s="312"/>
      <c r="TAY62" s="313"/>
      <c r="TAZ62" s="313"/>
      <c r="TBA62" s="313"/>
      <c r="TBB62" s="19"/>
      <c r="TBC62" s="20"/>
      <c r="TBD62" s="20"/>
      <c r="TBE62" s="20"/>
      <c r="TBF62" s="20"/>
      <c r="TBG62" s="20"/>
      <c r="TBH62" s="20"/>
      <c r="TBI62" s="20"/>
      <c r="TBJ62" s="311"/>
      <c r="TBK62" s="312"/>
      <c r="TBL62" s="312"/>
      <c r="TBM62" s="313"/>
      <c r="TBN62" s="312"/>
      <c r="TBO62" s="313"/>
      <c r="TBP62" s="313"/>
      <c r="TBQ62" s="313"/>
      <c r="TBR62" s="19"/>
      <c r="TBS62" s="20"/>
      <c r="TBT62" s="20"/>
      <c r="TBU62" s="20"/>
      <c r="TBV62" s="20"/>
      <c r="TBW62" s="20"/>
      <c r="TBX62" s="20"/>
      <c r="TBY62" s="20"/>
      <c r="TBZ62" s="311"/>
      <c r="TCA62" s="312"/>
      <c r="TCB62" s="312"/>
      <c r="TCC62" s="313"/>
      <c r="TCD62" s="312"/>
      <c r="TCE62" s="313"/>
      <c r="TCF62" s="313"/>
      <c r="TCG62" s="313"/>
      <c r="TCH62" s="19"/>
      <c r="TCI62" s="20"/>
      <c r="TCJ62" s="20"/>
      <c r="TCK62" s="20"/>
      <c r="TCL62" s="20"/>
      <c r="TCM62" s="20"/>
      <c r="TCN62" s="20"/>
      <c r="TCO62" s="20"/>
      <c r="TCP62" s="311"/>
      <c r="TCQ62" s="312"/>
      <c r="TCR62" s="312"/>
      <c r="TCS62" s="313"/>
      <c r="TCT62" s="312"/>
      <c r="TCU62" s="313"/>
      <c r="TCV62" s="313"/>
      <c r="TCW62" s="313"/>
      <c r="TCX62" s="19"/>
      <c r="TCY62" s="20"/>
      <c r="TCZ62" s="20"/>
      <c r="TDA62" s="20"/>
      <c r="TDB62" s="20"/>
      <c r="TDC62" s="20"/>
      <c r="TDD62" s="20"/>
      <c r="TDE62" s="20"/>
      <c r="TDF62" s="311"/>
      <c r="TDG62" s="312"/>
      <c r="TDH62" s="312"/>
      <c r="TDI62" s="313"/>
      <c r="TDJ62" s="312"/>
      <c r="TDK62" s="313"/>
      <c r="TDL62" s="313"/>
      <c r="TDM62" s="313"/>
      <c r="TDN62" s="19"/>
      <c r="TDO62" s="20"/>
      <c r="TDP62" s="20"/>
      <c r="TDQ62" s="20"/>
      <c r="TDR62" s="20"/>
      <c r="TDS62" s="20"/>
      <c r="TDT62" s="20"/>
      <c r="TDU62" s="20"/>
      <c r="TDV62" s="311"/>
      <c r="TDW62" s="312"/>
      <c r="TDX62" s="312"/>
      <c r="TDY62" s="313"/>
      <c r="TDZ62" s="312"/>
      <c r="TEA62" s="313"/>
      <c r="TEB62" s="313"/>
      <c r="TEC62" s="313"/>
      <c r="TED62" s="19"/>
      <c r="TEE62" s="20"/>
      <c r="TEF62" s="20"/>
      <c r="TEG62" s="20"/>
      <c r="TEH62" s="20"/>
      <c r="TEI62" s="20"/>
      <c r="TEJ62" s="20"/>
      <c r="TEK62" s="20"/>
      <c r="TEL62" s="311"/>
      <c r="TEM62" s="312"/>
      <c r="TEN62" s="312"/>
      <c r="TEO62" s="313"/>
      <c r="TEP62" s="312"/>
      <c r="TEQ62" s="313"/>
      <c r="TER62" s="313"/>
      <c r="TES62" s="313"/>
      <c r="TET62" s="19"/>
      <c r="TEU62" s="20"/>
      <c r="TEV62" s="20"/>
      <c r="TEW62" s="20"/>
      <c r="TEX62" s="20"/>
      <c r="TEY62" s="20"/>
      <c r="TEZ62" s="20"/>
      <c r="TFA62" s="20"/>
      <c r="TFB62" s="311"/>
      <c r="TFC62" s="312"/>
      <c r="TFD62" s="312"/>
      <c r="TFE62" s="313"/>
      <c r="TFF62" s="312"/>
      <c r="TFG62" s="313"/>
      <c r="TFH62" s="313"/>
      <c r="TFI62" s="313"/>
      <c r="TFJ62" s="19"/>
      <c r="TFK62" s="20"/>
      <c r="TFL62" s="20"/>
      <c r="TFM62" s="20"/>
      <c r="TFN62" s="20"/>
      <c r="TFO62" s="20"/>
      <c r="TFP62" s="20"/>
      <c r="TFQ62" s="20"/>
      <c r="TFR62" s="311"/>
      <c r="TFS62" s="312"/>
      <c r="TFT62" s="312"/>
      <c r="TFU62" s="313"/>
      <c r="TFV62" s="312"/>
      <c r="TFW62" s="313"/>
      <c r="TFX62" s="313"/>
      <c r="TFY62" s="313"/>
      <c r="TFZ62" s="19"/>
      <c r="TGA62" s="20"/>
      <c r="TGB62" s="20"/>
      <c r="TGC62" s="20"/>
      <c r="TGD62" s="20"/>
      <c r="TGE62" s="20"/>
      <c r="TGF62" s="20"/>
      <c r="TGG62" s="20"/>
      <c r="TGH62" s="311"/>
      <c r="TGI62" s="312"/>
      <c r="TGJ62" s="312"/>
      <c r="TGK62" s="313"/>
      <c r="TGL62" s="312"/>
      <c r="TGM62" s="313"/>
      <c r="TGN62" s="313"/>
      <c r="TGO62" s="313"/>
      <c r="TGP62" s="19"/>
      <c r="TGQ62" s="20"/>
      <c r="TGR62" s="20"/>
      <c r="TGS62" s="20"/>
      <c r="TGT62" s="20"/>
      <c r="TGU62" s="20"/>
      <c r="TGV62" s="20"/>
      <c r="TGW62" s="20"/>
      <c r="TGX62" s="311"/>
      <c r="TGY62" s="312"/>
      <c r="TGZ62" s="312"/>
      <c r="THA62" s="313"/>
      <c r="THB62" s="312"/>
      <c r="THC62" s="313"/>
      <c r="THD62" s="313"/>
      <c r="THE62" s="313"/>
      <c r="THF62" s="19"/>
      <c r="THG62" s="20"/>
      <c r="THH62" s="20"/>
      <c r="THI62" s="20"/>
      <c r="THJ62" s="20"/>
      <c r="THK62" s="20"/>
      <c r="THL62" s="20"/>
      <c r="THM62" s="20"/>
      <c r="THN62" s="311"/>
      <c r="THO62" s="312"/>
      <c r="THP62" s="312"/>
      <c r="THQ62" s="313"/>
      <c r="THR62" s="312"/>
      <c r="THS62" s="313"/>
      <c r="THT62" s="313"/>
      <c r="THU62" s="313"/>
      <c r="THV62" s="19"/>
      <c r="THW62" s="20"/>
      <c r="THX62" s="20"/>
      <c r="THY62" s="20"/>
      <c r="THZ62" s="20"/>
      <c r="TIA62" s="20"/>
      <c r="TIB62" s="20"/>
      <c r="TIC62" s="20"/>
      <c r="TID62" s="311"/>
      <c r="TIE62" s="312"/>
      <c r="TIF62" s="312"/>
      <c r="TIG62" s="313"/>
      <c r="TIH62" s="312"/>
      <c r="TII62" s="313"/>
      <c r="TIJ62" s="313"/>
      <c r="TIK62" s="313"/>
      <c r="TIL62" s="19"/>
      <c r="TIM62" s="20"/>
      <c r="TIN62" s="20"/>
      <c r="TIO62" s="20"/>
      <c r="TIP62" s="20"/>
      <c r="TIQ62" s="20"/>
      <c r="TIR62" s="20"/>
      <c r="TIS62" s="20"/>
      <c r="TIT62" s="311"/>
      <c r="TIU62" s="312"/>
      <c r="TIV62" s="312"/>
      <c r="TIW62" s="313"/>
      <c r="TIX62" s="312"/>
      <c r="TIY62" s="313"/>
      <c r="TIZ62" s="313"/>
      <c r="TJA62" s="313"/>
      <c r="TJB62" s="19"/>
      <c r="TJC62" s="20"/>
      <c r="TJD62" s="20"/>
      <c r="TJE62" s="20"/>
      <c r="TJF62" s="20"/>
      <c r="TJG62" s="20"/>
      <c r="TJH62" s="20"/>
      <c r="TJI62" s="20"/>
      <c r="TJJ62" s="311"/>
      <c r="TJK62" s="312"/>
      <c r="TJL62" s="312"/>
      <c r="TJM62" s="313"/>
      <c r="TJN62" s="312"/>
      <c r="TJO62" s="313"/>
      <c r="TJP62" s="313"/>
      <c r="TJQ62" s="313"/>
      <c r="TJR62" s="19"/>
      <c r="TJS62" s="20"/>
      <c r="TJT62" s="20"/>
      <c r="TJU62" s="20"/>
      <c r="TJV62" s="20"/>
      <c r="TJW62" s="20"/>
      <c r="TJX62" s="20"/>
      <c r="TJY62" s="20"/>
      <c r="TJZ62" s="311"/>
      <c r="TKA62" s="312"/>
      <c r="TKB62" s="312"/>
      <c r="TKC62" s="313"/>
      <c r="TKD62" s="312"/>
      <c r="TKE62" s="313"/>
      <c r="TKF62" s="313"/>
      <c r="TKG62" s="313"/>
      <c r="TKH62" s="19"/>
      <c r="TKI62" s="20"/>
      <c r="TKJ62" s="20"/>
      <c r="TKK62" s="20"/>
      <c r="TKL62" s="20"/>
      <c r="TKM62" s="20"/>
      <c r="TKN62" s="20"/>
      <c r="TKO62" s="20"/>
      <c r="TKP62" s="311"/>
      <c r="TKQ62" s="312"/>
      <c r="TKR62" s="312"/>
      <c r="TKS62" s="313"/>
      <c r="TKT62" s="312"/>
      <c r="TKU62" s="313"/>
      <c r="TKV62" s="313"/>
      <c r="TKW62" s="313"/>
      <c r="TKX62" s="19"/>
      <c r="TKY62" s="20"/>
      <c r="TKZ62" s="20"/>
      <c r="TLA62" s="20"/>
      <c r="TLB62" s="20"/>
      <c r="TLC62" s="20"/>
      <c r="TLD62" s="20"/>
      <c r="TLE62" s="20"/>
      <c r="TLF62" s="311"/>
      <c r="TLG62" s="312"/>
      <c r="TLH62" s="312"/>
      <c r="TLI62" s="313"/>
      <c r="TLJ62" s="312"/>
      <c r="TLK62" s="313"/>
      <c r="TLL62" s="313"/>
      <c r="TLM62" s="313"/>
      <c r="TLN62" s="19"/>
      <c r="TLO62" s="20"/>
      <c r="TLP62" s="20"/>
      <c r="TLQ62" s="20"/>
      <c r="TLR62" s="20"/>
      <c r="TLS62" s="20"/>
      <c r="TLT62" s="20"/>
      <c r="TLU62" s="20"/>
      <c r="TLV62" s="311"/>
      <c r="TLW62" s="312"/>
      <c r="TLX62" s="312"/>
      <c r="TLY62" s="313"/>
      <c r="TLZ62" s="312"/>
      <c r="TMA62" s="313"/>
      <c r="TMB62" s="313"/>
      <c r="TMC62" s="313"/>
      <c r="TMD62" s="19"/>
      <c r="TME62" s="20"/>
      <c r="TMF62" s="20"/>
      <c r="TMG62" s="20"/>
      <c r="TMH62" s="20"/>
      <c r="TMI62" s="20"/>
      <c r="TMJ62" s="20"/>
      <c r="TMK62" s="20"/>
      <c r="TML62" s="311"/>
      <c r="TMM62" s="312"/>
      <c r="TMN62" s="312"/>
      <c r="TMO62" s="313"/>
      <c r="TMP62" s="312"/>
      <c r="TMQ62" s="313"/>
      <c r="TMR62" s="313"/>
      <c r="TMS62" s="313"/>
      <c r="TMT62" s="19"/>
      <c r="TMU62" s="20"/>
      <c r="TMV62" s="20"/>
      <c r="TMW62" s="20"/>
      <c r="TMX62" s="20"/>
      <c r="TMY62" s="20"/>
      <c r="TMZ62" s="20"/>
      <c r="TNA62" s="20"/>
      <c r="TNB62" s="311"/>
      <c r="TNC62" s="312"/>
      <c r="TND62" s="312"/>
      <c r="TNE62" s="313"/>
      <c r="TNF62" s="312"/>
      <c r="TNG62" s="313"/>
      <c r="TNH62" s="313"/>
      <c r="TNI62" s="313"/>
      <c r="TNJ62" s="19"/>
      <c r="TNK62" s="20"/>
      <c r="TNL62" s="20"/>
      <c r="TNM62" s="20"/>
      <c r="TNN62" s="20"/>
      <c r="TNO62" s="20"/>
      <c r="TNP62" s="20"/>
      <c r="TNQ62" s="20"/>
      <c r="TNR62" s="311"/>
      <c r="TNS62" s="312"/>
      <c r="TNT62" s="312"/>
      <c r="TNU62" s="313"/>
      <c r="TNV62" s="312"/>
      <c r="TNW62" s="313"/>
      <c r="TNX62" s="313"/>
      <c r="TNY62" s="313"/>
      <c r="TNZ62" s="19"/>
      <c r="TOA62" s="20"/>
      <c r="TOB62" s="20"/>
      <c r="TOC62" s="20"/>
      <c r="TOD62" s="20"/>
      <c r="TOE62" s="20"/>
      <c r="TOF62" s="20"/>
      <c r="TOG62" s="20"/>
      <c r="TOH62" s="311"/>
      <c r="TOI62" s="312"/>
      <c r="TOJ62" s="312"/>
      <c r="TOK62" s="313"/>
      <c r="TOL62" s="312"/>
      <c r="TOM62" s="313"/>
      <c r="TON62" s="313"/>
      <c r="TOO62" s="313"/>
      <c r="TOP62" s="19"/>
      <c r="TOQ62" s="20"/>
      <c r="TOR62" s="20"/>
      <c r="TOS62" s="20"/>
      <c r="TOT62" s="20"/>
      <c r="TOU62" s="20"/>
      <c r="TOV62" s="20"/>
      <c r="TOW62" s="20"/>
      <c r="TOX62" s="311"/>
      <c r="TOY62" s="312"/>
      <c r="TOZ62" s="312"/>
      <c r="TPA62" s="313"/>
      <c r="TPB62" s="312"/>
      <c r="TPC62" s="313"/>
      <c r="TPD62" s="313"/>
      <c r="TPE62" s="313"/>
      <c r="TPF62" s="19"/>
      <c r="TPG62" s="20"/>
      <c r="TPH62" s="20"/>
      <c r="TPI62" s="20"/>
      <c r="TPJ62" s="20"/>
      <c r="TPK62" s="20"/>
      <c r="TPL62" s="20"/>
      <c r="TPM62" s="20"/>
      <c r="TPN62" s="311"/>
      <c r="TPO62" s="312"/>
      <c r="TPP62" s="312"/>
      <c r="TPQ62" s="313"/>
      <c r="TPR62" s="312"/>
      <c r="TPS62" s="313"/>
      <c r="TPT62" s="313"/>
      <c r="TPU62" s="313"/>
      <c r="TPV62" s="19"/>
      <c r="TPW62" s="20"/>
      <c r="TPX62" s="20"/>
      <c r="TPY62" s="20"/>
      <c r="TPZ62" s="20"/>
      <c r="TQA62" s="20"/>
      <c r="TQB62" s="20"/>
      <c r="TQC62" s="20"/>
      <c r="TQD62" s="311"/>
      <c r="TQE62" s="312"/>
      <c r="TQF62" s="312"/>
      <c r="TQG62" s="313"/>
      <c r="TQH62" s="312"/>
      <c r="TQI62" s="313"/>
      <c r="TQJ62" s="313"/>
      <c r="TQK62" s="313"/>
      <c r="TQL62" s="19"/>
      <c r="TQM62" s="20"/>
      <c r="TQN62" s="20"/>
      <c r="TQO62" s="20"/>
      <c r="TQP62" s="20"/>
      <c r="TQQ62" s="20"/>
      <c r="TQR62" s="20"/>
      <c r="TQS62" s="20"/>
      <c r="TQT62" s="311"/>
      <c r="TQU62" s="312"/>
      <c r="TQV62" s="312"/>
      <c r="TQW62" s="313"/>
      <c r="TQX62" s="312"/>
      <c r="TQY62" s="313"/>
      <c r="TQZ62" s="313"/>
      <c r="TRA62" s="313"/>
      <c r="TRB62" s="19"/>
      <c r="TRC62" s="20"/>
      <c r="TRD62" s="20"/>
      <c r="TRE62" s="20"/>
      <c r="TRF62" s="20"/>
      <c r="TRG62" s="20"/>
      <c r="TRH62" s="20"/>
      <c r="TRI62" s="20"/>
      <c r="TRJ62" s="311"/>
      <c r="TRK62" s="312"/>
      <c r="TRL62" s="312"/>
      <c r="TRM62" s="313"/>
      <c r="TRN62" s="312"/>
      <c r="TRO62" s="313"/>
      <c r="TRP62" s="313"/>
      <c r="TRQ62" s="313"/>
      <c r="TRR62" s="19"/>
      <c r="TRS62" s="20"/>
      <c r="TRT62" s="20"/>
      <c r="TRU62" s="20"/>
      <c r="TRV62" s="20"/>
      <c r="TRW62" s="20"/>
      <c r="TRX62" s="20"/>
      <c r="TRY62" s="20"/>
      <c r="TRZ62" s="311"/>
      <c r="TSA62" s="312"/>
      <c r="TSB62" s="312"/>
      <c r="TSC62" s="313"/>
      <c r="TSD62" s="312"/>
      <c r="TSE62" s="313"/>
      <c r="TSF62" s="313"/>
      <c r="TSG62" s="313"/>
      <c r="TSH62" s="19"/>
      <c r="TSI62" s="20"/>
      <c r="TSJ62" s="20"/>
      <c r="TSK62" s="20"/>
      <c r="TSL62" s="20"/>
      <c r="TSM62" s="20"/>
      <c r="TSN62" s="20"/>
      <c r="TSO62" s="20"/>
      <c r="TSP62" s="311"/>
      <c r="TSQ62" s="312"/>
      <c r="TSR62" s="312"/>
      <c r="TSS62" s="313"/>
      <c r="TST62" s="312"/>
      <c r="TSU62" s="313"/>
      <c r="TSV62" s="313"/>
      <c r="TSW62" s="313"/>
      <c r="TSX62" s="19"/>
      <c r="TSY62" s="20"/>
      <c r="TSZ62" s="20"/>
      <c r="TTA62" s="20"/>
      <c r="TTB62" s="20"/>
      <c r="TTC62" s="20"/>
      <c r="TTD62" s="20"/>
      <c r="TTE62" s="20"/>
      <c r="TTF62" s="311"/>
      <c r="TTG62" s="312"/>
      <c r="TTH62" s="312"/>
      <c r="TTI62" s="313"/>
      <c r="TTJ62" s="312"/>
      <c r="TTK62" s="313"/>
      <c r="TTL62" s="313"/>
      <c r="TTM62" s="313"/>
      <c r="TTN62" s="19"/>
      <c r="TTO62" s="20"/>
      <c r="TTP62" s="20"/>
      <c r="TTQ62" s="20"/>
      <c r="TTR62" s="20"/>
      <c r="TTS62" s="20"/>
      <c r="TTT62" s="20"/>
      <c r="TTU62" s="20"/>
      <c r="TTV62" s="311"/>
      <c r="TTW62" s="312"/>
      <c r="TTX62" s="312"/>
      <c r="TTY62" s="313"/>
      <c r="TTZ62" s="312"/>
      <c r="TUA62" s="313"/>
      <c r="TUB62" s="313"/>
      <c r="TUC62" s="313"/>
      <c r="TUD62" s="19"/>
      <c r="TUE62" s="20"/>
      <c r="TUF62" s="20"/>
      <c r="TUG62" s="20"/>
      <c r="TUH62" s="20"/>
      <c r="TUI62" s="20"/>
      <c r="TUJ62" s="20"/>
      <c r="TUK62" s="20"/>
      <c r="TUL62" s="311"/>
      <c r="TUM62" s="312"/>
      <c r="TUN62" s="312"/>
      <c r="TUO62" s="313"/>
      <c r="TUP62" s="312"/>
      <c r="TUQ62" s="313"/>
      <c r="TUR62" s="313"/>
      <c r="TUS62" s="313"/>
      <c r="TUT62" s="19"/>
      <c r="TUU62" s="20"/>
      <c r="TUV62" s="20"/>
      <c r="TUW62" s="20"/>
      <c r="TUX62" s="20"/>
      <c r="TUY62" s="20"/>
      <c r="TUZ62" s="20"/>
      <c r="TVA62" s="20"/>
      <c r="TVB62" s="311"/>
      <c r="TVC62" s="312"/>
      <c r="TVD62" s="312"/>
      <c r="TVE62" s="313"/>
      <c r="TVF62" s="312"/>
      <c r="TVG62" s="313"/>
      <c r="TVH62" s="313"/>
      <c r="TVI62" s="313"/>
      <c r="TVJ62" s="19"/>
      <c r="TVK62" s="20"/>
      <c r="TVL62" s="20"/>
      <c r="TVM62" s="20"/>
      <c r="TVN62" s="20"/>
      <c r="TVO62" s="20"/>
      <c r="TVP62" s="20"/>
      <c r="TVQ62" s="20"/>
      <c r="TVR62" s="311"/>
      <c r="TVS62" s="312"/>
      <c r="TVT62" s="312"/>
      <c r="TVU62" s="313"/>
      <c r="TVV62" s="312"/>
      <c r="TVW62" s="313"/>
      <c r="TVX62" s="313"/>
      <c r="TVY62" s="313"/>
      <c r="TVZ62" s="19"/>
      <c r="TWA62" s="20"/>
      <c r="TWB62" s="20"/>
      <c r="TWC62" s="20"/>
      <c r="TWD62" s="20"/>
      <c r="TWE62" s="20"/>
      <c r="TWF62" s="20"/>
      <c r="TWG62" s="20"/>
      <c r="TWH62" s="311"/>
      <c r="TWI62" s="312"/>
      <c r="TWJ62" s="312"/>
      <c r="TWK62" s="313"/>
      <c r="TWL62" s="312"/>
      <c r="TWM62" s="313"/>
      <c r="TWN62" s="313"/>
      <c r="TWO62" s="313"/>
      <c r="TWP62" s="19"/>
      <c r="TWQ62" s="20"/>
      <c r="TWR62" s="20"/>
      <c r="TWS62" s="20"/>
      <c r="TWT62" s="20"/>
      <c r="TWU62" s="20"/>
      <c r="TWV62" s="20"/>
      <c r="TWW62" s="20"/>
      <c r="TWX62" s="311"/>
      <c r="TWY62" s="312"/>
      <c r="TWZ62" s="312"/>
      <c r="TXA62" s="313"/>
      <c r="TXB62" s="312"/>
      <c r="TXC62" s="313"/>
      <c r="TXD62" s="313"/>
      <c r="TXE62" s="313"/>
      <c r="TXF62" s="19"/>
      <c r="TXG62" s="20"/>
      <c r="TXH62" s="20"/>
      <c r="TXI62" s="20"/>
      <c r="TXJ62" s="20"/>
      <c r="TXK62" s="20"/>
      <c r="TXL62" s="20"/>
      <c r="TXM62" s="20"/>
      <c r="TXN62" s="311"/>
      <c r="TXO62" s="312"/>
      <c r="TXP62" s="312"/>
      <c r="TXQ62" s="313"/>
      <c r="TXR62" s="312"/>
      <c r="TXS62" s="313"/>
      <c r="TXT62" s="313"/>
      <c r="TXU62" s="313"/>
      <c r="TXV62" s="19"/>
      <c r="TXW62" s="20"/>
      <c r="TXX62" s="20"/>
      <c r="TXY62" s="20"/>
      <c r="TXZ62" s="20"/>
      <c r="TYA62" s="20"/>
      <c r="TYB62" s="20"/>
      <c r="TYC62" s="20"/>
      <c r="TYD62" s="311"/>
      <c r="TYE62" s="312"/>
      <c r="TYF62" s="312"/>
      <c r="TYG62" s="313"/>
      <c r="TYH62" s="312"/>
      <c r="TYI62" s="313"/>
      <c r="TYJ62" s="313"/>
      <c r="TYK62" s="313"/>
      <c r="TYL62" s="19"/>
      <c r="TYM62" s="20"/>
      <c r="TYN62" s="20"/>
      <c r="TYO62" s="20"/>
      <c r="TYP62" s="20"/>
      <c r="TYQ62" s="20"/>
      <c r="TYR62" s="20"/>
      <c r="TYS62" s="20"/>
      <c r="TYT62" s="311"/>
      <c r="TYU62" s="312"/>
      <c r="TYV62" s="312"/>
      <c r="TYW62" s="313"/>
      <c r="TYX62" s="312"/>
      <c r="TYY62" s="313"/>
      <c r="TYZ62" s="313"/>
      <c r="TZA62" s="313"/>
      <c r="TZB62" s="19"/>
      <c r="TZC62" s="20"/>
      <c r="TZD62" s="20"/>
      <c r="TZE62" s="20"/>
      <c r="TZF62" s="20"/>
      <c r="TZG62" s="20"/>
      <c r="TZH62" s="20"/>
      <c r="TZI62" s="20"/>
      <c r="TZJ62" s="311"/>
      <c r="TZK62" s="312"/>
      <c r="TZL62" s="312"/>
      <c r="TZM62" s="313"/>
      <c r="TZN62" s="312"/>
      <c r="TZO62" s="313"/>
      <c r="TZP62" s="313"/>
      <c r="TZQ62" s="313"/>
      <c r="TZR62" s="19"/>
      <c r="TZS62" s="20"/>
      <c r="TZT62" s="20"/>
      <c r="TZU62" s="20"/>
      <c r="TZV62" s="20"/>
      <c r="TZW62" s="20"/>
      <c r="TZX62" s="20"/>
      <c r="TZY62" s="20"/>
      <c r="TZZ62" s="311"/>
      <c r="UAA62" s="312"/>
      <c r="UAB62" s="312"/>
      <c r="UAC62" s="313"/>
      <c r="UAD62" s="312"/>
      <c r="UAE62" s="313"/>
      <c r="UAF62" s="313"/>
      <c r="UAG62" s="313"/>
      <c r="UAH62" s="19"/>
      <c r="UAI62" s="20"/>
      <c r="UAJ62" s="20"/>
      <c r="UAK62" s="20"/>
      <c r="UAL62" s="20"/>
      <c r="UAM62" s="20"/>
      <c r="UAN62" s="20"/>
      <c r="UAO62" s="20"/>
      <c r="UAP62" s="311"/>
      <c r="UAQ62" s="312"/>
      <c r="UAR62" s="312"/>
      <c r="UAS62" s="313"/>
      <c r="UAT62" s="312"/>
      <c r="UAU62" s="313"/>
      <c r="UAV62" s="313"/>
      <c r="UAW62" s="313"/>
      <c r="UAX62" s="19"/>
      <c r="UAY62" s="20"/>
      <c r="UAZ62" s="20"/>
      <c r="UBA62" s="20"/>
      <c r="UBB62" s="20"/>
      <c r="UBC62" s="20"/>
      <c r="UBD62" s="20"/>
      <c r="UBE62" s="20"/>
      <c r="UBF62" s="311"/>
      <c r="UBG62" s="312"/>
      <c r="UBH62" s="312"/>
      <c r="UBI62" s="313"/>
      <c r="UBJ62" s="312"/>
      <c r="UBK62" s="313"/>
      <c r="UBL62" s="313"/>
      <c r="UBM62" s="313"/>
      <c r="UBN62" s="19"/>
      <c r="UBO62" s="20"/>
      <c r="UBP62" s="20"/>
      <c r="UBQ62" s="20"/>
      <c r="UBR62" s="20"/>
      <c r="UBS62" s="20"/>
      <c r="UBT62" s="20"/>
      <c r="UBU62" s="20"/>
      <c r="UBV62" s="311"/>
      <c r="UBW62" s="312"/>
      <c r="UBX62" s="312"/>
      <c r="UBY62" s="313"/>
      <c r="UBZ62" s="312"/>
      <c r="UCA62" s="313"/>
      <c r="UCB62" s="313"/>
      <c r="UCC62" s="313"/>
      <c r="UCD62" s="19"/>
      <c r="UCE62" s="20"/>
      <c r="UCF62" s="20"/>
      <c r="UCG62" s="20"/>
      <c r="UCH62" s="20"/>
      <c r="UCI62" s="20"/>
      <c r="UCJ62" s="20"/>
      <c r="UCK62" s="20"/>
      <c r="UCL62" s="311"/>
      <c r="UCM62" s="312"/>
      <c r="UCN62" s="312"/>
      <c r="UCO62" s="313"/>
      <c r="UCP62" s="312"/>
      <c r="UCQ62" s="313"/>
      <c r="UCR62" s="313"/>
      <c r="UCS62" s="313"/>
      <c r="UCT62" s="19"/>
      <c r="UCU62" s="20"/>
      <c r="UCV62" s="20"/>
      <c r="UCW62" s="20"/>
      <c r="UCX62" s="20"/>
      <c r="UCY62" s="20"/>
      <c r="UCZ62" s="20"/>
      <c r="UDA62" s="20"/>
      <c r="UDB62" s="311"/>
      <c r="UDC62" s="312"/>
      <c r="UDD62" s="312"/>
      <c r="UDE62" s="313"/>
      <c r="UDF62" s="312"/>
      <c r="UDG62" s="313"/>
      <c r="UDH62" s="313"/>
      <c r="UDI62" s="313"/>
      <c r="UDJ62" s="19"/>
      <c r="UDK62" s="20"/>
      <c r="UDL62" s="20"/>
      <c r="UDM62" s="20"/>
      <c r="UDN62" s="20"/>
      <c r="UDO62" s="20"/>
      <c r="UDP62" s="20"/>
      <c r="UDQ62" s="20"/>
      <c r="UDR62" s="311"/>
      <c r="UDS62" s="312"/>
      <c r="UDT62" s="312"/>
      <c r="UDU62" s="313"/>
      <c r="UDV62" s="312"/>
      <c r="UDW62" s="313"/>
      <c r="UDX62" s="313"/>
      <c r="UDY62" s="313"/>
      <c r="UDZ62" s="19"/>
      <c r="UEA62" s="20"/>
      <c r="UEB62" s="20"/>
      <c r="UEC62" s="20"/>
      <c r="UED62" s="20"/>
      <c r="UEE62" s="20"/>
      <c r="UEF62" s="20"/>
      <c r="UEG62" s="20"/>
      <c r="UEH62" s="311"/>
      <c r="UEI62" s="312"/>
      <c r="UEJ62" s="312"/>
      <c r="UEK62" s="313"/>
      <c r="UEL62" s="312"/>
      <c r="UEM62" s="313"/>
      <c r="UEN62" s="313"/>
      <c r="UEO62" s="313"/>
      <c r="UEP62" s="19"/>
      <c r="UEQ62" s="20"/>
      <c r="UER62" s="20"/>
      <c r="UES62" s="20"/>
      <c r="UET62" s="20"/>
      <c r="UEU62" s="20"/>
      <c r="UEV62" s="20"/>
      <c r="UEW62" s="20"/>
      <c r="UEX62" s="311"/>
      <c r="UEY62" s="312"/>
      <c r="UEZ62" s="312"/>
      <c r="UFA62" s="313"/>
      <c r="UFB62" s="312"/>
      <c r="UFC62" s="313"/>
      <c r="UFD62" s="313"/>
      <c r="UFE62" s="313"/>
      <c r="UFF62" s="19"/>
      <c r="UFG62" s="20"/>
      <c r="UFH62" s="20"/>
      <c r="UFI62" s="20"/>
      <c r="UFJ62" s="20"/>
      <c r="UFK62" s="20"/>
      <c r="UFL62" s="20"/>
      <c r="UFM62" s="20"/>
      <c r="UFN62" s="311"/>
      <c r="UFO62" s="312"/>
      <c r="UFP62" s="312"/>
      <c r="UFQ62" s="313"/>
      <c r="UFR62" s="312"/>
      <c r="UFS62" s="313"/>
      <c r="UFT62" s="313"/>
      <c r="UFU62" s="313"/>
      <c r="UFV62" s="19"/>
      <c r="UFW62" s="20"/>
      <c r="UFX62" s="20"/>
      <c r="UFY62" s="20"/>
      <c r="UFZ62" s="20"/>
      <c r="UGA62" s="20"/>
      <c r="UGB62" s="20"/>
      <c r="UGC62" s="20"/>
      <c r="UGD62" s="311"/>
      <c r="UGE62" s="312"/>
      <c r="UGF62" s="312"/>
      <c r="UGG62" s="313"/>
      <c r="UGH62" s="312"/>
      <c r="UGI62" s="313"/>
      <c r="UGJ62" s="313"/>
      <c r="UGK62" s="313"/>
      <c r="UGL62" s="19"/>
      <c r="UGM62" s="20"/>
      <c r="UGN62" s="20"/>
      <c r="UGO62" s="20"/>
      <c r="UGP62" s="20"/>
      <c r="UGQ62" s="20"/>
      <c r="UGR62" s="20"/>
      <c r="UGS62" s="20"/>
      <c r="UGT62" s="311"/>
      <c r="UGU62" s="312"/>
      <c r="UGV62" s="312"/>
      <c r="UGW62" s="313"/>
      <c r="UGX62" s="312"/>
      <c r="UGY62" s="313"/>
      <c r="UGZ62" s="313"/>
      <c r="UHA62" s="313"/>
      <c r="UHB62" s="19"/>
      <c r="UHC62" s="20"/>
      <c r="UHD62" s="20"/>
      <c r="UHE62" s="20"/>
      <c r="UHF62" s="20"/>
      <c r="UHG62" s="20"/>
      <c r="UHH62" s="20"/>
      <c r="UHI62" s="20"/>
      <c r="UHJ62" s="311"/>
      <c r="UHK62" s="312"/>
      <c r="UHL62" s="312"/>
      <c r="UHM62" s="313"/>
      <c r="UHN62" s="312"/>
      <c r="UHO62" s="313"/>
      <c r="UHP62" s="313"/>
      <c r="UHQ62" s="313"/>
      <c r="UHR62" s="19"/>
      <c r="UHS62" s="20"/>
      <c r="UHT62" s="20"/>
      <c r="UHU62" s="20"/>
      <c r="UHV62" s="20"/>
      <c r="UHW62" s="20"/>
      <c r="UHX62" s="20"/>
      <c r="UHY62" s="20"/>
      <c r="UHZ62" s="311"/>
      <c r="UIA62" s="312"/>
      <c r="UIB62" s="312"/>
      <c r="UIC62" s="313"/>
      <c r="UID62" s="312"/>
      <c r="UIE62" s="313"/>
      <c r="UIF62" s="313"/>
      <c r="UIG62" s="313"/>
      <c r="UIH62" s="19"/>
      <c r="UII62" s="20"/>
      <c r="UIJ62" s="20"/>
      <c r="UIK62" s="20"/>
      <c r="UIL62" s="20"/>
      <c r="UIM62" s="20"/>
      <c r="UIN62" s="20"/>
      <c r="UIO62" s="20"/>
      <c r="UIP62" s="311"/>
      <c r="UIQ62" s="312"/>
      <c r="UIR62" s="312"/>
      <c r="UIS62" s="313"/>
      <c r="UIT62" s="312"/>
      <c r="UIU62" s="313"/>
      <c r="UIV62" s="313"/>
      <c r="UIW62" s="313"/>
      <c r="UIX62" s="19"/>
      <c r="UIY62" s="20"/>
      <c r="UIZ62" s="20"/>
      <c r="UJA62" s="20"/>
      <c r="UJB62" s="20"/>
      <c r="UJC62" s="20"/>
      <c r="UJD62" s="20"/>
      <c r="UJE62" s="20"/>
      <c r="UJF62" s="311"/>
      <c r="UJG62" s="312"/>
      <c r="UJH62" s="312"/>
      <c r="UJI62" s="313"/>
      <c r="UJJ62" s="312"/>
      <c r="UJK62" s="313"/>
      <c r="UJL62" s="313"/>
      <c r="UJM62" s="313"/>
      <c r="UJN62" s="19"/>
      <c r="UJO62" s="20"/>
      <c r="UJP62" s="20"/>
      <c r="UJQ62" s="20"/>
      <c r="UJR62" s="20"/>
      <c r="UJS62" s="20"/>
      <c r="UJT62" s="20"/>
      <c r="UJU62" s="20"/>
      <c r="UJV62" s="311"/>
      <c r="UJW62" s="312"/>
      <c r="UJX62" s="312"/>
      <c r="UJY62" s="313"/>
      <c r="UJZ62" s="312"/>
      <c r="UKA62" s="313"/>
      <c r="UKB62" s="313"/>
      <c r="UKC62" s="313"/>
      <c r="UKD62" s="19"/>
      <c r="UKE62" s="20"/>
      <c r="UKF62" s="20"/>
      <c r="UKG62" s="20"/>
      <c r="UKH62" s="20"/>
      <c r="UKI62" s="20"/>
      <c r="UKJ62" s="20"/>
      <c r="UKK62" s="20"/>
      <c r="UKL62" s="311"/>
      <c r="UKM62" s="312"/>
      <c r="UKN62" s="312"/>
      <c r="UKO62" s="313"/>
      <c r="UKP62" s="312"/>
      <c r="UKQ62" s="313"/>
      <c r="UKR62" s="313"/>
      <c r="UKS62" s="313"/>
      <c r="UKT62" s="19"/>
      <c r="UKU62" s="20"/>
      <c r="UKV62" s="20"/>
      <c r="UKW62" s="20"/>
      <c r="UKX62" s="20"/>
      <c r="UKY62" s="20"/>
      <c r="UKZ62" s="20"/>
      <c r="ULA62" s="20"/>
      <c r="ULB62" s="311"/>
      <c r="ULC62" s="312"/>
      <c r="ULD62" s="312"/>
      <c r="ULE62" s="313"/>
      <c r="ULF62" s="312"/>
      <c r="ULG62" s="313"/>
      <c r="ULH62" s="313"/>
      <c r="ULI62" s="313"/>
      <c r="ULJ62" s="19"/>
      <c r="ULK62" s="20"/>
      <c r="ULL62" s="20"/>
      <c r="ULM62" s="20"/>
      <c r="ULN62" s="20"/>
      <c r="ULO62" s="20"/>
      <c r="ULP62" s="20"/>
      <c r="ULQ62" s="20"/>
      <c r="ULR62" s="311"/>
      <c r="ULS62" s="312"/>
      <c r="ULT62" s="312"/>
      <c r="ULU62" s="313"/>
      <c r="ULV62" s="312"/>
      <c r="ULW62" s="313"/>
      <c r="ULX62" s="313"/>
      <c r="ULY62" s="313"/>
      <c r="ULZ62" s="19"/>
      <c r="UMA62" s="20"/>
      <c r="UMB62" s="20"/>
      <c r="UMC62" s="20"/>
      <c r="UMD62" s="20"/>
      <c r="UME62" s="20"/>
      <c r="UMF62" s="20"/>
      <c r="UMG62" s="20"/>
      <c r="UMH62" s="311"/>
      <c r="UMI62" s="312"/>
      <c r="UMJ62" s="312"/>
      <c r="UMK62" s="313"/>
      <c r="UML62" s="312"/>
      <c r="UMM62" s="313"/>
      <c r="UMN62" s="313"/>
      <c r="UMO62" s="313"/>
      <c r="UMP62" s="19"/>
      <c r="UMQ62" s="20"/>
      <c r="UMR62" s="20"/>
      <c r="UMS62" s="20"/>
      <c r="UMT62" s="20"/>
      <c r="UMU62" s="20"/>
      <c r="UMV62" s="20"/>
      <c r="UMW62" s="20"/>
      <c r="UMX62" s="311"/>
      <c r="UMY62" s="312"/>
      <c r="UMZ62" s="312"/>
      <c r="UNA62" s="313"/>
      <c r="UNB62" s="312"/>
      <c r="UNC62" s="313"/>
      <c r="UND62" s="313"/>
      <c r="UNE62" s="313"/>
      <c r="UNF62" s="19"/>
      <c r="UNG62" s="20"/>
      <c r="UNH62" s="20"/>
      <c r="UNI62" s="20"/>
      <c r="UNJ62" s="20"/>
      <c r="UNK62" s="20"/>
      <c r="UNL62" s="20"/>
      <c r="UNM62" s="20"/>
      <c r="UNN62" s="311"/>
      <c r="UNO62" s="312"/>
      <c r="UNP62" s="312"/>
      <c r="UNQ62" s="313"/>
      <c r="UNR62" s="312"/>
      <c r="UNS62" s="313"/>
      <c r="UNT62" s="313"/>
      <c r="UNU62" s="313"/>
      <c r="UNV62" s="19"/>
      <c r="UNW62" s="20"/>
      <c r="UNX62" s="20"/>
      <c r="UNY62" s="20"/>
      <c r="UNZ62" s="20"/>
      <c r="UOA62" s="20"/>
      <c r="UOB62" s="20"/>
      <c r="UOC62" s="20"/>
      <c r="UOD62" s="311"/>
      <c r="UOE62" s="312"/>
      <c r="UOF62" s="312"/>
      <c r="UOG62" s="313"/>
      <c r="UOH62" s="312"/>
      <c r="UOI62" s="313"/>
      <c r="UOJ62" s="313"/>
      <c r="UOK62" s="313"/>
      <c r="UOL62" s="19"/>
      <c r="UOM62" s="20"/>
      <c r="UON62" s="20"/>
      <c r="UOO62" s="20"/>
      <c r="UOP62" s="20"/>
      <c r="UOQ62" s="20"/>
      <c r="UOR62" s="20"/>
      <c r="UOS62" s="20"/>
      <c r="UOT62" s="311"/>
      <c r="UOU62" s="312"/>
      <c r="UOV62" s="312"/>
      <c r="UOW62" s="313"/>
      <c r="UOX62" s="312"/>
      <c r="UOY62" s="313"/>
      <c r="UOZ62" s="313"/>
      <c r="UPA62" s="313"/>
      <c r="UPB62" s="19"/>
      <c r="UPC62" s="20"/>
      <c r="UPD62" s="20"/>
      <c r="UPE62" s="20"/>
      <c r="UPF62" s="20"/>
      <c r="UPG62" s="20"/>
      <c r="UPH62" s="20"/>
      <c r="UPI62" s="20"/>
      <c r="UPJ62" s="311"/>
      <c r="UPK62" s="312"/>
      <c r="UPL62" s="312"/>
      <c r="UPM62" s="313"/>
      <c r="UPN62" s="312"/>
      <c r="UPO62" s="313"/>
      <c r="UPP62" s="313"/>
      <c r="UPQ62" s="313"/>
      <c r="UPR62" s="19"/>
      <c r="UPS62" s="20"/>
      <c r="UPT62" s="20"/>
      <c r="UPU62" s="20"/>
      <c r="UPV62" s="20"/>
      <c r="UPW62" s="20"/>
      <c r="UPX62" s="20"/>
      <c r="UPY62" s="20"/>
      <c r="UPZ62" s="311"/>
      <c r="UQA62" s="312"/>
      <c r="UQB62" s="312"/>
      <c r="UQC62" s="313"/>
      <c r="UQD62" s="312"/>
      <c r="UQE62" s="313"/>
      <c r="UQF62" s="313"/>
      <c r="UQG62" s="313"/>
      <c r="UQH62" s="19"/>
      <c r="UQI62" s="20"/>
      <c r="UQJ62" s="20"/>
      <c r="UQK62" s="20"/>
      <c r="UQL62" s="20"/>
      <c r="UQM62" s="20"/>
      <c r="UQN62" s="20"/>
      <c r="UQO62" s="20"/>
      <c r="UQP62" s="311"/>
      <c r="UQQ62" s="312"/>
      <c r="UQR62" s="312"/>
      <c r="UQS62" s="313"/>
      <c r="UQT62" s="312"/>
      <c r="UQU62" s="313"/>
      <c r="UQV62" s="313"/>
      <c r="UQW62" s="313"/>
      <c r="UQX62" s="19"/>
      <c r="UQY62" s="20"/>
      <c r="UQZ62" s="20"/>
      <c r="URA62" s="20"/>
      <c r="URB62" s="20"/>
      <c r="URC62" s="20"/>
      <c r="URD62" s="20"/>
      <c r="URE62" s="20"/>
      <c r="URF62" s="311"/>
      <c r="URG62" s="312"/>
      <c r="URH62" s="312"/>
      <c r="URI62" s="313"/>
      <c r="URJ62" s="312"/>
      <c r="URK62" s="313"/>
      <c r="URL62" s="313"/>
      <c r="URM62" s="313"/>
      <c r="URN62" s="19"/>
      <c r="URO62" s="20"/>
      <c r="URP62" s="20"/>
      <c r="URQ62" s="20"/>
      <c r="URR62" s="20"/>
      <c r="URS62" s="20"/>
      <c r="URT62" s="20"/>
      <c r="URU62" s="20"/>
      <c r="URV62" s="311"/>
      <c r="URW62" s="312"/>
      <c r="URX62" s="312"/>
      <c r="URY62" s="313"/>
      <c r="URZ62" s="312"/>
      <c r="USA62" s="313"/>
      <c r="USB62" s="313"/>
      <c r="USC62" s="313"/>
      <c r="USD62" s="19"/>
      <c r="USE62" s="20"/>
      <c r="USF62" s="20"/>
      <c r="USG62" s="20"/>
      <c r="USH62" s="20"/>
      <c r="USI62" s="20"/>
      <c r="USJ62" s="20"/>
      <c r="USK62" s="20"/>
      <c r="USL62" s="311"/>
      <c r="USM62" s="312"/>
      <c r="USN62" s="312"/>
      <c r="USO62" s="313"/>
      <c r="USP62" s="312"/>
      <c r="USQ62" s="313"/>
      <c r="USR62" s="313"/>
      <c r="USS62" s="313"/>
      <c r="UST62" s="19"/>
      <c r="USU62" s="20"/>
      <c r="USV62" s="20"/>
      <c r="USW62" s="20"/>
      <c r="USX62" s="20"/>
      <c r="USY62" s="20"/>
      <c r="USZ62" s="20"/>
      <c r="UTA62" s="20"/>
      <c r="UTB62" s="311"/>
      <c r="UTC62" s="312"/>
      <c r="UTD62" s="312"/>
      <c r="UTE62" s="313"/>
      <c r="UTF62" s="312"/>
      <c r="UTG62" s="313"/>
      <c r="UTH62" s="313"/>
      <c r="UTI62" s="313"/>
      <c r="UTJ62" s="19"/>
      <c r="UTK62" s="20"/>
      <c r="UTL62" s="20"/>
      <c r="UTM62" s="20"/>
      <c r="UTN62" s="20"/>
      <c r="UTO62" s="20"/>
      <c r="UTP62" s="20"/>
      <c r="UTQ62" s="20"/>
      <c r="UTR62" s="311"/>
      <c r="UTS62" s="312"/>
      <c r="UTT62" s="312"/>
      <c r="UTU62" s="313"/>
      <c r="UTV62" s="312"/>
      <c r="UTW62" s="313"/>
      <c r="UTX62" s="313"/>
      <c r="UTY62" s="313"/>
      <c r="UTZ62" s="19"/>
      <c r="UUA62" s="20"/>
      <c r="UUB62" s="20"/>
      <c r="UUC62" s="20"/>
      <c r="UUD62" s="20"/>
      <c r="UUE62" s="20"/>
      <c r="UUF62" s="20"/>
      <c r="UUG62" s="20"/>
      <c r="UUH62" s="311"/>
      <c r="UUI62" s="312"/>
      <c r="UUJ62" s="312"/>
      <c r="UUK62" s="313"/>
      <c r="UUL62" s="312"/>
      <c r="UUM62" s="313"/>
      <c r="UUN62" s="313"/>
      <c r="UUO62" s="313"/>
      <c r="UUP62" s="19"/>
      <c r="UUQ62" s="20"/>
      <c r="UUR62" s="20"/>
      <c r="UUS62" s="20"/>
      <c r="UUT62" s="20"/>
      <c r="UUU62" s="20"/>
      <c r="UUV62" s="20"/>
      <c r="UUW62" s="20"/>
      <c r="UUX62" s="311"/>
      <c r="UUY62" s="312"/>
      <c r="UUZ62" s="312"/>
      <c r="UVA62" s="313"/>
      <c r="UVB62" s="312"/>
      <c r="UVC62" s="313"/>
      <c r="UVD62" s="313"/>
      <c r="UVE62" s="313"/>
      <c r="UVF62" s="19"/>
      <c r="UVG62" s="20"/>
      <c r="UVH62" s="20"/>
      <c r="UVI62" s="20"/>
      <c r="UVJ62" s="20"/>
      <c r="UVK62" s="20"/>
      <c r="UVL62" s="20"/>
      <c r="UVM62" s="20"/>
      <c r="UVN62" s="311"/>
      <c r="UVO62" s="312"/>
      <c r="UVP62" s="312"/>
      <c r="UVQ62" s="313"/>
      <c r="UVR62" s="312"/>
      <c r="UVS62" s="313"/>
      <c r="UVT62" s="313"/>
      <c r="UVU62" s="313"/>
      <c r="UVV62" s="19"/>
      <c r="UVW62" s="20"/>
      <c r="UVX62" s="20"/>
      <c r="UVY62" s="20"/>
      <c r="UVZ62" s="20"/>
      <c r="UWA62" s="20"/>
      <c r="UWB62" s="20"/>
      <c r="UWC62" s="20"/>
      <c r="UWD62" s="311"/>
      <c r="UWE62" s="312"/>
      <c r="UWF62" s="312"/>
      <c r="UWG62" s="313"/>
      <c r="UWH62" s="312"/>
      <c r="UWI62" s="313"/>
      <c r="UWJ62" s="313"/>
      <c r="UWK62" s="313"/>
      <c r="UWL62" s="19"/>
      <c r="UWM62" s="20"/>
      <c r="UWN62" s="20"/>
      <c r="UWO62" s="20"/>
      <c r="UWP62" s="20"/>
      <c r="UWQ62" s="20"/>
      <c r="UWR62" s="20"/>
      <c r="UWS62" s="20"/>
      <c r="UWT62" s="311"/>
      <c r="UWU62" s="312"/>
      <c r="UWV62" s="312"/>
      <c r="UWW62" s="313"/>
      <c r="UWX62" s="312"/>
      <c r="UWY62" s="313"/>
      <c r="UWZ62" s="313"/>
      <c r="UXA62" s="313"/>
      <c r="UXB62" s="19"/>
      <c r="UXC62" s="20"/>
      <c r="UXD62" s="20"/>
      <c r="UXE62" s="20"/>
      <c r="UXF62" s="20"/>
      <c r="UXG62" s="20"/>
      <c r="UXH62" s="20"/>
      <c r="UXI62" s="20"/>
      <c r="UXJ62" s="311"/>
      <c r="UXK62" s="312"/>
      <c r="UXL62" s="312"/>
      <c r="UXM62" s="313"/>
      <c r="UXN62" s="312"/>
      <c r="UXO62" s="313"/>
      <c r="UXP62" s="313"/>
      <c r="UXQ62" s="313"/>
      <c r="UXR62" s="19"/>
      <c r="UXS62" s="20"/>
      <c r="UXT62" s="20"/>
      <c r="UXU62" s="20"/>
      <c r="UXV62" s="20"/>
      <c r="UXW62" s="20"/>
      <c r="UXX62" s="20"/>
      <c r="UXY62" s="20"/>
      <c r="UXZ62" s="311"/>
      <c r="UYA62" s="312"/>
      <c r="UYB62" s="312"/>
      <c r="UYC62" s="313"/>
      <c r="UYD62" s="312"/>
      <c r="UYE62" s="313"/>
      <c r="UYF62" s="313"/>
      <c r="UYG62" s="313"/>
      <c r="UYH62" s="19"/>
      <c r="UYI62" s="20"/>
      <c r="UYJ62" s="20"/>
      <c r="UYK62" s="20"/>
      <c r="UYL62" s="20"/>
      <c r="UYM62" s="20"/>
      <c r="UYN62" s="20"/>
      <c r="UYO62" s="20"/>
      <c r="UYP62" s="311"/>
      <c r="UYQ62" s="312"/>
      <c r="UYR62" s="312"/>
      <c r="UYS62" s="313"/>
      <c r="UYT62" s="312"/>
      <c r="UYU62" s="313"/>
      <c r="UYV62" s="313"/>
      <c r="UYW62" s="313"/>
      <c r="UYX62" s="19"/>
      <c r="UYY62" s="20"/>
      <c r="UYZ62" s="20"/>
      <c r="UZA62" s="20"/>
      <c r="UZB62" s="20"/>
      <c r="UZC62" s="20"/>
      <c r="UZD62" s="20"/>
      <c r="UZE62" s="20"/>
      <c r="UZF62" s="311"/>
      <c r="UZG62" s="312"/>
      <c r="UZH62" s="312"/>
      <c r="UZI62" s="313"/>
      <c r="UZJ62" s="312"/>
      <c r="UZK62" s="313"/>
      <c r="UZL62" s="313"/>
      <c r="UZM62" s="313"/>
      <c r="UZN62" s="19"/>
      <c r="UZO62" s="20"/>
      <c r="UZP62" s="20"/>
      <c r="UZQ62" s="20"/>
      <c r="UZR62" s="20"/>
      <c r="UZS62" s="20"/>
      <c r="UZT62" s="20"/>
      <c r="UZU62" s="20"/>
      <c r="UZV62" s="311"/>
      <c r="UZW62" s="312"/>
      <c r="UZX62" s="312"/>
      <c r="UZY62" s="313"/>
      <c r="UZZ62" s="312"/>
      <c r="VAA62" s="313"/>
      <c r="VAB62" s="313"/>
      <c r="VAC62" s="313"/>
      <c r="VAD62" s="19"/>
      <c r="VAE62" s="20"/>
      <c r="VAF62" s="20"/>
      <c r="VAG62" s="20"/>
      <c r="VAH62" s="20"/>
      <c r="VAI62" s="20"/>
      <c r="VAJ62" s="20"/>
      <c r="VAK62" s="20"/>
      <c r="VAL62" s="311"/>
      <c r="VAM62" s="312"/>
      <c r="VAN62" s="312"/>
      <c r="VAO62" s="313"/>
      <c r="VAP62" s="312"/>
      <c r="VAQ62" s="313"/>
      <c r="VAR62" s="313"/>
      <c r="VAS62" s="313"/>
      <c r="VAT62" s="19"/>
      <c r="VAU62" s="20"/>
      <c r="VAV62" s="20"/>
      <c r="VAW62" s="20"/>
      <c r="VAX62" s="20"/>
      <c r="VAY62" s="20"/>
      <c r="VAZ62" s="20"/>
      <c r="VBA62" s="20"/>
      <c r="VBB62" s="311"/>
      <c r="VBC62" s="312"/>
      <c r="VBD62" s="312"/>
      <c r="VBE62" s="313"/>
      <c r="VBF62" s="312"/>
      <c r="VBG62" s="313"/>
      <c r="VBH62" s="313"/>
      <c r="VBI62" s="313"/>
      <c r="VBJ62" s="19"/>
      <c r="VBK62" s="20"/>
      <c r="VBL62" s="20"/>
      <c r="VBM62" s="20"/>
      <c r="VBN62" s="20"/>
      <c r="VBO62" s="20"/>
      <c r="VBP62" s="20"/>
      <c r="VBQ62" s="20"/>
      <c r="VBR62" s="311"/>
      <c r="VBS62" s="312"/>
      <c r="VBT62" s="312"/>
      <c r="VBU62" s="313"/>
      <c r="VBV62" s="312"/>
      <c r="VBW62" s="313"/>
      <c r="VBX62" s="313"/>
      <c r="VBY62" s="313"/>
      <c r="VBZ62" s="19"/>
      <c r="VCA62" s="20"/>
      <c r="VCB62" s="20"/>
      <c r="VCC62" s="20"/>
      <c r="VCD62" s="20"/>
      <c r="VCE62" s="20"/>
      <c r="VCF62" s="20"/>
      <c r="VCG62" s="20"/>
      <c r="VCH62" s="311"/>
      <c r="VCI62" s="312"/>
      <c r="VCJ62" s="312"/>
      <c r="VCK62" s="313"/>
      <c r="VCL62" s="312"/>
      <c r="VCM62" s="313"/>
      <c r="VCN62" s="313"/>
      <c r="VCO62" s="313"/>
      <c r="VCP62" s="19"/>
      <c r="VCQ62" s="20"/>
      <c r="VCR62" s="20"/>
      <c r="VCS62" s="20"/>
      <c r="VCT62" s="20"/>
      <c r="VCU62" s="20"/>
      <c r="VCV62" s="20"/>
      <c r="VCW62" s="20"/>
      <c r="VCX62" s="311"/>
      <c r="VCY62" s="312"/>
      <c r="VCZ62" s="312"/>
      <c r="VDA62" s="313"/>
      <c r="VDB62" s="312"/>
      <c r="VDC62" s="313"/>
      <c r="VDD62" s="313"/>
      <c r="VDE62" s="313"/>
      <c r="VDF62" s="19"/>
      <c r="VDG62" s="20"/>
      <c r="VDH62" s="20"/>
      <c r="VDI62" s="20"/>
      <c r="VDJ62" s="20"/>
      <c r="VDK62" s="20"/>
      <c r="VDL62" s="20"/>
      <c r="VDM62" s="20"/>
      <c r="VDN62" s="311"/>
      <c r="VDO62" s="312"/>
      <c r="VDP62" s="312"/>
      <c r="VDQ62" s="313"/>
      <c r="VDR62" s="312"/>
      <c r="VDS62" s="313"/>
      <c r="VDT62" s="313"/>
      <c r="VDU62" s="313"/>
      <c r="VDV62" s="19"/>
      <c r="VDW62" s="20"/>
      <c r="VDX62" s="20"/>
      <c r="VDY62" s="20"/>
      <c r="VDZ62" s="20"/>
      <c r="VEA62" s="20"/>
      <c r="VEB62" s="20"/>
      <c r="VEC62" s="20"/>
      <c r="VED62" s="311"/>
      <c r="VEE62" s="312"/>
      <c r="VEF62" s="312"/>
      <c r="VEG62" s="313"/>
      <c r="VEH62" s="312"/>
      <c r="VEI62" s="313"/>
      <c r="VEJ62" s="313"/>
      <c r="VEK62" s="313"/>
      <c r="VEL62" s="19"/>
      <c r="VEM62" s="20"/>
      <c r="VEN62" s="20"/>
      <c r="VEO62" s="20"/>
      <c r="VEP62" s="20"/>
      <c r="VEQ62" s="20"/>
      <c r="VER62" s="20"/>
      <c r="VES62" s="20"/>
      <c r="VET62" s="311"/>
      <c r="VEU62" s="312"/>
      <c r="VEV62" s="312"/>
      <c r="VEW62" s="313"/>
      <c r="VEX62" s="312"/>
      <c r="VEY62" s="313"/>
      <c r="VEZ62" s="313"/>
      <c r="VFA62" s="313"/>
      <c r="VFB62" s="19"/>
      <c r="VFC62" s="20"/>
      <c r="VFD62" s="20"/>
      <c r="VFE62" s="20"/>
      <c r="VFF62" s="20"/>
      <c r="VFG62" s="20"/>
      <c r="VFH62" s="20"/>
      <c r="VFI62" s="20"/>
      <c r="VFJ62" s="311"/>
      <c r="VFK62" s="312"/>
      <c r="VFL62" s="312"/>
      <c r="VFM62" s="313"/>
      <c r="VFN62" s="312"/>
      <c r="VFO62" s="313"/>
      <c r="VFP62" s="313"/>
      <c r="VFQ62" s="313"/>
      <c r="VFR62" s="19"/>
      <c r="VFS62" s="20"/>
      <c r="VFT62" s="20"/>
      <c r="VFU62" s="20"/>
      <c r="VFV62" s="20"/>
      <c r="VFW62" s="20"/>
      <c r="VFX62" s="20"/>
      <c r="VFY62" s="20"/>
      <c r="VFZ62" s="311"/>
      <c r="VGA62" s="312"/>
      <c r="VGB62" s="312"/>
      <c r="VGC62" s="313"/>
      <c r="VGD62" s="312"/>
      <c r="VGE62" s="313"/>
      <c r="VGF62" s="313"/>
      <c r="VGG62" s="313"/>
      <c r="VGH62" s="19"/>
      <c r="VGI62" s="20"/>
      <c r="VGJ62" s="20"/>
      <c r="VGK62" s="20"/>
      <c r="VGL62" s="20"/>
      <c r="VGM62" s="20"/>
      <c r="VGN62" s="20"/>
      <c r="VGO62" s="20"/>
      <c r="VGP62" s="311"/>
      <c r="VGQ62" s="312"/>
      <c r="VGR62" s="312"/>
      <c r="VGS62" s="313"/>
      <c r="VGT62" s="312"/>
      <c r="VGU62" s="313"/>
      <c r="VGV62" s="313"/>
      <c r="VGW62" s="313"/>
      <c r="VGX62" s="19"/>
      <c r="VGY62" s="20"/>
      <c r="VGZ62" s="20"/>
      <c r="VHA62" s="20"/>
      <c r="VHB62" s="20"/>
      <c r="VHC62" s="20"/>
      <c r="VHD62" s="20"/>
      <c r="VHE62" s="20"/>
      <c r="VHF62" s="311"/>
      <c r="VHG62" s="312"/>
      <c r="VHH62" s="312"/>
      <c r="VHI62" s="313"/>
      <c r="VHJ62" s="312"/>
      <c r="VHK62" s="313"/>
      <c r="VHL62" s="313"/>
      <c r="VHM62" s="313"/>
      <c r="VHN62" s="19"/>
      <c r="VHO62" s="20"/>
      <c r="VHP62" s="20"/>
      <c r="VHQ62" s="20"/>
      <c r="VHR62" s="20"/>
      <c r="VHS62" s="20"/>
      <c r="VHT62" s="20"/>
      <c r="VHU62" s="20"/>
      <c r="VHV62" s="311"/>
      <c r="VHW62" s="312"/>
      <c r="VHX62" s="312"/>
      <c r="VHY62" s="313"/>
      <c r="VHZ62" s="312"/>
      <c r="VIA62" s="313"/>
      <c r="VIB62" s="313"/>
      <c r="VIC62" s="313"/>
      <c r="VID62" s="19"/>
      <c r="VIE62" s="20"/>
      <c r="VIF62" s="20"/>
      <c r="VIG62" s="20"/>
      <c r="VIH62" s="20"/>
      <c r="VII62" s="20"/>
      <c r="VIJ62" s="20"/>
      <c r="VIK62" s="20"/>
      <c r="VIL62" s="311"/>
      <c r="VIM62" s="312"/>
      <c r="VIN62" s="312"/>
      <c r="VIO62" s="313"/>
      <c r="VIP62" s="312"/>
      <c r="VIQ62" s="313"/>
      <c r="VIR62" s="313"/>
      <c r="VIS62" s="313"/>
      <c r="VIT62" s="19"/>
      <c r="VIU62" s="20"/>
      <c r="VIV62" s="20"/>
      <c r="VIW62" s="20"/>
      <c r="VIX62" s="20"/>
      <c r="VIY62" s="20"/>
      <c r="VIZ62" s="20"/>
      <c r="VJA62" s="20"/>
      <c r="VJB62" s="311"/>
      <c r="VJC62" s="312"/>
      <c r="VJD62" s="312"/>
      <c r="VJE62" s="313"/>
      <c r="VJF62" s="312"/>
      <c r="VJG62" s="313"/>
      <c r="VJH62" s="313"/>
      <c r="VJI62" s="313"/>
      <c r="VJJ62" s="19"/>
      <c r="VJK62" s="20"/>
      <c r="VJL62" s="20"/>
      <c r="VJM62" s="20"/>
      <c r="VJN62" s="20"/>
      <c r="VJO62" s="20"/>
      <c r="VJP62" s="20"/>
      <c r="VJQ62" s="20"/>
      <c r="VJR62" s="311"/>
      <c r="VJS62" s="312"/>
      <c r="VJT62" s="312"/>
      <c r="VJU62" s="313"/>
      <c r="VJV62" s="312"/>
      <c r="VJW62" s="313"/>
      <c r="VJX62" s="313"/>
      <c r="VJY62" s="313"/>
      <c r="VJZ62" s="19"/>
      <c r="VKA62" s="20"/>
      <c r="VKB62" s="20"/>
      <c r="VKC62" s="20"/>
      <c r="VKD62" s="20"/>
      <c r="VKE62" s="20"/>
      <c r="VKF62" s="20"/>
      <c r="VKG62" s="20"/>
      <c r="VKH62" s="311"/>
      <c r="VKI62" s="312"/>
      <c r="VKJ62" s="312"/>
      <c r="VKK62" s="313"/>
      <c r="VKL62" s="312"/>
      <c r="VKM62" s="313"/>
      <c r="VKN62" s="313"/>
      <c r="VKO62" s="313"/>
      <c r="VKP62" s="19"/>
      <c r="VKQ62" s="20"/>
      <c r="VKR62" s="20"/>
      <c r="VKS62" s="20"/>
      <c r="VKT62" s="20"/>
      <c r="VKU62" s="20"/>
      <c r="VKV62" s="20"/>
      <c r="VKW62" s="20"/>
      <c r="VKX62" s="311"/>
      <c r="VKY62" s="312"/>
      <c r="VKZ62" s="312"/>
      <c r="VLA62" s="313"/>
      <c r="VLB62" s="312"/>
      <c r="VLC62" s="313"/>
      <c r="VLD62" s="313"/>
      <c r="VLE62" s="313"/>
      <c r="VLF62" s="19"/>
      <c r="VLG62" s="20"/>
      <c r="VLH62" s="20"/>
      <c r="VLI62" s="20"/>
      <c r="VLJ62" s="20"/>
      <c r="VLK62" s="20"/>
      <c r="VLL62" s="20"/>
      <c r="VLM62" s="20"/>
      <c r="VLN62" s="311"/>
      <c r="VLO62" s="312"/>
      <c r="VLP62" s="312"/>
      <c r="VLQ62" s="313"/>
      <c r="VLR62" s="312"/>
      <c r="VLS62" s="313"/>
      <c r="VLT62" s="313"/>
      <c r="VLU62" s="313"/>
      <c r="VLV62" s="19"/>
      <c r="VLW62" s="20"/>
      <c r="VLX62" s="20"/>
      <c r="VLY62" s="20"/>
      <c r="VLZ62" s="20"/>
      <c r="VMA62" s="20"/>
      <c r="VMB62" s="20"/>
      <c r="VMC62" s="20"/>
      <c r="VMD62" s="311"/>
      <c r="VME62" s="312"/>
      <c r="VMF62" s="312"/>
      <c r="VMG62" s="313"/>
      <c r="VMH62" s="312"/>
      <c r="VMI62" s="313"/>
      <c r="VMJ62" s="313"/>
      <c r="VMK62" s="313"/>
      <c r="VML62" s="19"/>
      <c r="VMM62" s="20"/>
      <c r="VMN62" s="20"/>
      <c r="VMO62" s="20"/>
      <c r="VMP62" s="20"/>
      <c r="VMQ62" s="20"/>
      <c r="VMR62" s="20"/>
      <c r="VMS62" s="20"/>
      <c r="VMT62" s="311"/>
      <c r="VMU62" s="312"/>
      <c r="VMV62" s="312"/>
      <c r="VMW62" s="313"/>
      <c r="VMX62" s="312"/>
      <c r="VMY62" s="313"/>
      <c r="VMZ62" s="313"/>
      <c r="VNA62" s="313"/>
      <c r="VNB62" s="19"/>
      <c r="VNC62" s="20"/>
      <c r="VND62" s="20"/>
      <c r="VNE62" s="20"/>
      <c r="VNF62" s="20"/>
      <c r="VNG62" s="20"/>
      <c r="VNH62" s="20"/>
      <c r="VNI62" s="20"/>
      <c r="VNJ62" s="311"/>
      <c r="VNK62" s="312"/>
      <c r="VNL62" s="312"/>
      <c r="VNM62" s="313"/>
      <c r="VNN62" s="312"/>
      <c r="VNO62" s="313"/>
      <c r="VNP62" s="313"/>
      <c r="VNQ62" s="313"/>
      <c r="VNR62" s="19"/>
      <c r="VNS62" s="20"/>
      <c r="VNT62" s="20"/>
      <c r="VNU62" s="20"/>
      <c r="VNV62" s="20"/>
      <c r="VNW62" s="20"/>
      <c r="VNX62" s="20"/>
      <c r="VNY62" s="20"/>
      <c r="VNZ62" s="311"/>
      <c r="VOA62" s="312"/>
      <c r="VOB62" s="312"/>
      <c r="VOC62" s="313"/>
      <c r="VOD62" s="312"/>
      <c r="VOE62" s="313"/>
      <c r="VOF62" s="313"/>
      <c r="VOG62" s="313"/>
      <c r="VOH62" s="19"/>
      <c r="VOI62" s="20"/>
      <c r="VOJ62" s="20"/>
      <c r="VOK62" s="20"/>
      <c r="VOL62" s="20"/>
      <c r="VOM62" s="20"/>
      <c r="VON62" s="20"/>
      <c r="VOO62" s="20"/>
      <c r="VOP62" s="311"/>
      <c r="VOQ62" s="312"/>
      <c r="VOR62" s="312"/>
      <c r="VOS62" s="313"/>
      <c r="VOT62" s="312"/>
      <c r="VOU62" s="313"/>
      <c r="VOV62" s="313"/>
      <c r="VOW62" s="313"/>
      <c r="VOX62" s="19"/>
      <c r="VOY62" s="20"/>
      <c r="VOZ62" s="20"/>
      <c r="VPA62" s="20"/>
      <c r="VPB62" s="20"/>
      <c r="VPC62" s="20"/>
      <c r="VPD62" s="20"/>
      <c r="VPE62" s="20"/>
      <c r="VPF62" s="311"/>
      <c r="VPG62" s="312"/>
      <c r="VPH62" s="312"/>
      <c r="VPI62" s="313"/>
      <c r="VPJ62" s="312"/>
      <c r="VPK62" s="313"/>
      <c r="VPL62" s="313"/>
      <c r="VPM62" s="313"/>
      <c r="VPN62" s="19"/>
      <c r="VPO62" s="20"/>
      <c r="VPP62" s="20"/>
      <c r="VPQ62" s="20"/>
      <c r="VPR62" s="20"/>
      <c r="VPS62" s="20"/>
      <c r="VPT62" s="20"/>
      <c r="VPU62" s="20"/>
      <c r="VPV62" s="311"/>
      <c r="VPW62" s="312"/>
      <c r="VPX62" s="312"/>
      <c r="VPY62" s="313"/>
      <c r="VPZ62" s="312"/>
      <c r="VQA62" s="313"/>
      <c r="VQB62" s="313"/>
      <c r="VQC62" s="313"/>
      <c r="VQD62" s="19"/>
      <c r="VQE62" s="20"/>
      <c r="VQF62" s="20"/>
      <c r="VQG62" s="20"/>
      <c r="VQH62" s="20"/>
      <c r="VQI62" s="20"/>
      <c r="VQJ62" s="20"/>
      <c r="VQK62" s="20"/>
      <c r="VQL62" s="311"/>
      <c r="VQM62" s="312"/>
      <c r="VQN62" s="312"/>
      <c r="VQO62" s="313"/>
      <c r="VQP62" s="312"/>
      <c r="VQQ62" s="313"/>
      <c r="VQR62" s="313"/>
      <c r="VQS62" s="313"/>
      <c r="VQT62" s="19"/>
      <c r="VQU62" s="20"/>
      <c r="VQV62" s="20"/>
      <c r="VQW62" s="20"/>
      <c r="VQX62" s="20"/>
      <c r="VQY62" s="20"/>
      <c r="VQZ62" s="20"/>
      <c r="VRA62" s="20"/>
      <c r="VRB62" s="311"/>
      <c r="VRC62" s="312"/>
      <c r="VRD62" s="312"/>
      <c r="VRE62" s="313"/>
      <c r="VRF62" s="312"/>
      <c r="VRG62" s="313"/>
      <c r="VRH62" s="313"/>
      <c r="VRI62" s="313"/>
      <c r="VRJ62" s="19"/>
      <c r="VRK62" s="20"/>
      <c r="VRL62" s="20"/>
      <c r="VRM62" s="20"/>
      <c r="VRN62" s="20"/>
      <c r="VRO62" s="20"/>
      <c r="VRP62" s="20"/>
      <c r="VRQ62" s="20"/>
      <c r="VRR62" s="311"/>
      <c r="VRS62" s="312"/>
      <c r="VRT62" s="312"/>
      <c r="VRU62" s="313"/>
      <c r="VRV62" s="312"/>
      <c r="VRW62" s="313"/>
      <c r="VRX62" s="313"/>
      <c r="VRY62" s="313"/>
      <c r="VRZ62" s="19"/>
      <c r="VSA62" s="20"/>
      <c r="VSB62" s="20"/>
      <c r="VSC62" s="20"/>
      <c r="VSD62" s="20"/>
      <c r="VSE62" s="20"/>
      <c r="VSF62" s="20"/>
      <c r="VSG62" s="20"/>
      <c r="VSH62" s="311"/>
      <c r="VSI62" s="312"/>
      <c r="VSJ62" s="312"/>
      <c r="VSK62" s="313"/>
      <c r="VSL62" s="312"/>
      <c r="VSM62" s="313"/>
      <c r="VSN62" s="313"/>
      <c r="VSO62" s="313"/>
      <c r="VSP62" s="19"/>
      <c r="VSQ62" s="20"/>
      <c r="VSR62" s="20"/>
      <c r="VSS62" s="20"/>
      <c r="VST62" s="20"/>
      <c r="VSU62" s="20"/>
      <c r="VSV62" s="20"/>
      <c r="VSW62" s="20"/>
      <c r="VSX62" s="311"/>
      <c r="VSY62" s="312"/>
      <c r="VSZ62" s="312"/>
      <c r="VTA62" s="313"/>
      <c r="VTB62" s="312"/>
      <c r="VTC62" s="313"/>
      <c r="VTD62" s="313"/>
      <c r="VTE62" s="313"/>
      <c r="VTF62" s="19"/>
      <c r="VTG62" s="20"/>
      <c r="VTH62" s="20"/>
      <c r="VTI62" s="20"/>
      <c r="VTJ62" s="20"/>
      <c r="VTK62" s="20"/>
      <c r="VTL62" s="20"/>
      <c r="VTM62" s="20"/>
      <c r="VTN62" s="311"/>
      <c r="VTO62" s="312"/>
      <c r="VTP62" s="312"/>
      <c r="VTQ62" s="313"/>
      <c r="VTR62" s="312"/>
      <c r="VTS62" s="313"/>
      <c r="VTT62" s="313"/>
      <c r="VTU62" s="313"/>
      <c r="VTV62" s="19"/>
      <c r="VTW62" s="20"/>
      <c r="VTX62" s="20"/>
      <c r="VTY62" s="20"/>
      <c r="VTZ62" s="20"/>
      <c r="VUA62" s="20"/>
      <c r="VUB62" s="20"/>
      <c r="VUC62" s="20"/>
      <c r="VUD62" s="311"/>
      <c r="VUE62" s="312"/>
      <c r="VUF62" s="312"/>
      <c r="VUG62" s="313"/>
      <c r="VUH62" s="312"/>
      <c r="VUI62" s="313"/>
      <c r="VUJ62" s="313"/>
      <c r="VUK62" s="313"/>
      <c r="VUL62" s="19"/>
      <c r="VUM62" s="20"/>
      <c r="VUN62" s="20"/>
      <c r="VUO62" s="20"/>
      <c r="VUP62" s="20"/>
      <c r="VUQ62" s="20"/>
      <c r="VUR62" s="20"/>
      <c r="VUS62" s="20"/>
      <c r="VUT62" s="311"/>
      <c r="VUU62" s="312"/>
      <c r="VUV62" s="312"/>
      <c r="VUW62" s="313"/>
      <c r="VUX62" s="312"/>
      <c r="VUY62" s="313"/>
      <c r="VUZ62" s="313"/>
      <c r="VVA62" s="313"/>
      <c r="VVB62" s="19"/>
      <c r="VVC62" s="20"/>
      <c r="VVD62" s="20"/>
      <c r="VVE62" s="20"/>
      <c r="VVF62" s="20"/>
      <c r="VVG62" s="20"/>
      <c r="VVH62" s="20"/>
      <c r="VVI62" s="20"/>
      <c r="VVJ62" s="311"/>
      <c r="VVK62" s="312"/>
      <c r="VVL62" s="312"/>
      <c r="VVM62" s="313"/>
      <c r="VVN62" s="312"/>
      <c r="VVO62" s="313"/>
      <c r="VVP62" s="313"/>
      <c r="VVQ62" s="313"/>
      <c r="VVR62" s="19"/>
      <c r="VVS62" s="20"/>
      <c r="VVT62" s="20"/>
      <c r="VVU62" s="20"/>
      <c r="VVV62" s="20"/>
      <c r="VVW62" s="20"/>
      <c r="VVX62" s="20"/>
      <c r="VVY62" s="20"/>
      <c r="VVZ62" s="311"/>
      <c r="VWA62" s="312"/>
      <c r="VWB62" s="312"/>
      <c r="VWC62" s="313"/>
      <c r="VWD62" s="312"/>
      <c r="VWE62" s="313"/>
      <c r="VWF62" s="313"/>
      <c r="VWG62" s="313"/>
      <c r="VWH62" s="19"/>
      <c r="VWI62" s="20"/>
      <c r="VWJ62" s="20"/>
      <c r="VWK62" s="20"/>
      <c r="VWL62" s="20"/>
      <c r="VWM62" s="20"/>
      <c r="VWN62" s="20"/>
      <c r="VWO62" s="20"/>
      <c r="VWP62" s="311"/>
      <c r="VWQ62" s="312"/>
      <c r="VWR62" s="312"/>
      <c r="VWS62" s="313"/>
      <c r="VWT62" s="312"/>
      <c r="VWU62" s="313"/>
      <c r="VWV62" s="313"/>
      <c r="VWW62" s="313"/>
      <c r="VWX62" s="19"/>
      <c r="VWY62" s="20"/>
      <c r="VWZ62" s="20"/>
      <c r="VXA62" s="20"/>
      <c r="VXB62" s="20"/>
      <c r="VXC62" s="20"/>
      <c r="VXD62" s="20"/>
      <c r="VXE62" s="20"/>
      <c r="VXF62" s="311"/>
      <c r="VXG62" s="312"/>
      <c r="VXH62" s="312"/>
      <c r="VXI62" s="313"/>
      <c r="VXJ62" s="312"/>
      <c r="VXK62" s="313"/>
      <c r="VXL62" s="313"/>
      <c r="VXM62" s="313"/>
      <c r="VXN62" s="19"/>
      <c r="VXO62" s="20"/>
      <c r="VXP62" s="20"/>
      <c r="VXQ62" s="20"/>
      <c r="VXR62" s="20"/>
      <c r="VXS62" s="20"/>
      <c r="VXT62" s="20"/>
      <c r="VXU62" s="20"/>
      <c r="VXV62" s="311"/>
      <c r="VXW62" s="312"/>
      <c r="VXX62" s="312"/>
      <c r="VXY62" s="313"/>
      <c r="VXZ62" s="312"/>
      <c r="VYA62" s="313"/>
      <c r="VYB62" s="313"/>
      <c r="VYC62" s="313"/>
      <c r="VYD62" s="19"/>
      <c r="VYE62" s="20"/>
      <c r="VYF62" s="20"/>
      <c r="VYG62" s="20"/>
      <c r="VYH62" s="20"/>
      <c r="VYI62" s="20"/>
      <c r="VYJ62" s="20"/>
      <c r="VYK62" s="20"/>
      <c r="VYL62" s="311"/>
      <c r="VYM62" s="312"/>
      <c r="VYN62" s="312"/>
      <c r="VYO62" s="313"/>
      <c r="VYP62" s="312"/>
      <c r="VYQ62" s="313"/>
      <c r="VYR62" s="313"/>
      <c r="VYS62" s="313"/>
      <c r="VYT62" s="19"/>
      <c r="VYU62" s="20"/>
      <c r="VYV62" s="20"/>
      <c r="VYW62" s="20"/>
      <c r="VYX62" s="20"/>
      <c r="VYY62" s="20"/>
      <c r="VYZ62" s="20"/>
      <c r="VZA62" s="20"/>
      <c r="VZB62" s="311"/>
      <c r="VZC62" s="312"/>
      <c r="VZD62" s="312"/>
      <c r="VZE62" s="313"/>
      <c r="VZF62" s="312"/>
      <c r="VZG62" s="313"/>
      <c r="VZH62" s="313"/>
      <c r="VZI62" s="313"/>
      <c r="VZJ62" s="19"/>
      <c r="VZK62" s="20"/>
      <c r="VZL62" s="20"/>
      <c r="VZM62" s="20"/>
      <c r="VZN62" s="20"/>
      <c r="VZO62" s="20"/>
      <c r="VZP62" s="20"/>
      <c r="VZQ62" s="20"/>
      <c r="VZR62" s="311"/>
      <c r="VZS62" s="312"/>
      <c r="VZT62" s="312"/>
      <c r="VZU62" s="313"/>
      <c r="VZV62" s="312"/>
      <c r="VZW62" s="313"/>
      <c r="VZX62" s="313"/>
      <c r="VZY62" s="313"/>
      <c r="VZZ62" s="19"/>
      <c r="WAA62" s="20"/>
      <c r="WAB62" s="20"/>
      <c r="WAC62" s="20"/>
      <c r="WAD62" s="20"/>
      <c r="WAE62" s="20"/>
      <c r="WAF62" s="20"/>
      <c r="WAG62" s="20"/>
      <c r="WAH62" s="311"/>
      <c r="WAI62" s="312"/>
      <c r="WAJ62" s="312"/>
      <c r="WAK62" s="313"/>
      <c r="WAL62" s="312"/>
      <c r="WAM62" s="313"/>
      <c r="WAN62" s="313"/>
      <c r="WAO62" s="313"/>
      <c r="WAP62" s="19"/>
      <c r="WAQ62" s="20"/>
      <c r="WAR62" s="20"/>
      <c r="WAS62" s="20"/>
      <c r="WAT62" s="20"/>
      <c r="WAU62" s="20"/>
      <c r="WAV62" s="20"/>
      <c r="WAW62" s="20"/>
      <c r="WAX62" s="311"/>
      <c r="WAY62" s="312"/>
      <c r="WAZ62" s="312"/>
      <c r="WBA62" s="313"/>
      <c r="WBB62" s="312"/>
      <c r="WBC62" s="313"/>
      <c r="WBD62" s="313"/>
      <c r="WBE62" s="313"/>
      <c r="WBF62" s="19"/>
      <c r="WBG62" s="20"/>
      <c r="WBH62" s="20"/>
      <c r="WBI62" s="20"/>
      <c r="WBJ62" s="20"/>
      <c r="WBK62" s="20"/>
      <c r="WBL62" s="20"/>
      <c r="WBM62" s="20"/>
      <c r="WBN62" s="311"/>
      <c r="WBO62" s="312"/>
      <c r="WBP62" s="312"/>
      <c r="WBQ62" s="313"/>
      <c r="WBR62" s="312"/>
      <c r="WBS62" s="313"/>
      <c r="WBT62" s="313"/>
      <c r="WBU62" s="313"/>
      <c r="WBV62" s="19"/>
      <c r="WBW62" s="20"/>
      <c r="WBX62" s="20"/>
      <c r="WBY62" s="20"/>
      <c r="WBZ62" s="20"/>
      <c r="WCA62" s="20"/>
      <c r="WCB62" s="20"/>
      <c r="WCC62" s="20"/>
      <c r="WCD62" s="311"/>
      <c r="WCE62" s="312"/>
      <c r="WCF62" s="312"/>
      <c r="WCG62" s="313"/>
      <c r="WCH62" s="312"/>
      <c r="WCI62" s="313"/>
      <c r="WCJ62" s="313"/>
      <c r="WCK62" s="313"/>
      <c r="WCL62" s="19"/>
      <c r="WCM62" s="20"/>
      <c r="WCN62" s="20"/>
      <c r="WCO62" s="20"/>
      <c r="WCP62" s="20"/>
      <c r="WCQ62" s="20"/>
      <c r="WCR62" s="20"/>
      <c r="WCS62" s="20"/>
      <c r="WCT62" s="311"/>
      <c r="WCU62" s="312"/>
      <c r="WCV62" s="312"/>
      <c r="WCW62" s="313"/>
      <c r="WCX62" s="312"/>
      <c r="WCY62" s="313"/>
      <c r="WCZ62" s="313"/>
      <c r="WDA62" s="313"/>
      <c r="WDB62" s="19"/>
      <c r="WDC62" s="20"/>
      <c r="WDD62" s="20"/>
      <c r="WDE62" s="20"/>
      <c r="WDF62" s="20"/>
      <c r="WDG62" s="20"/>
      <c r="WDH62" s="20"/>
      <c r="WDI62" s="20"/>
      <c r="WDJ62" s="311"/>
      <c r="WDK62" s="312"/>
      <c r="WDL62" s="312"/>
      <c r="WDM62" s="313"/>
      <c r="WDN62" s="312"/>
      <c r="WDO62" s="313"/>
      <c r="WDP62" s="313"/>
      <c r="WDQ62" s="313"/>
      <c r="WDR62" s="19"/>
      <c r="WDS62" s="20"/>
      <c r="WDT62" s="20"/>
      <c r="WDU62" s="20"/>
      <c r="WDV62" s="20"/>
      <c r="WDW62" s="20"/>
      <c r="WDX62" s="20"/>
      <c r="WDY62" s="20"/>
      <c r="WDZ62" s="311"/>
      <c r="WEA62" s="312"/>
      <c r="WEB62" s="312"/>
      <c r="WEC62" s="313"/>
      <c r="WED62" s="312"/>
      <c r="WEE62" s="313"/>
      <c r="WEF62" s="313"/>
      <c r="WEG62" s="313"/>
      <c r="WEH62" s="19"/>
      <c r="WEI62" s="20"/>
      <c r="WEJ62" s="20"/>
      <c r="WEK62" s="20"/>
      <c r="WEL62" s="20"/>
      <c r="WEM62" s="20"/>
      <c r="WEN62" s="20"/>
      <c r="WEO62" s="20"/>
      <c r="WEP62" s="311"/>
      <c r="WEQ62" s="312"/>
      <c r="WER62" s="312"/>
      <c r="WES62" s="313"/>
      <c r="WET62" s="312"/>
      <c r="WEU62" s="313"/>
      <c r="WEV62" s="313"/>
      <c r="WEW62" s="313"/>
      <c r="WEX62" s="19"/>
      <c r="WEY62" s="20"/>
      <c r="WEZ62" s="20"/>
      <c r="WFA62" s="20"/>
      <c r="WFB62" s="20"/>
      <c r="WFC62" s="20"/>
      <c r="WFD62" s="20"/>
      <c r="WFE62" s="20"/>
      <c r="WFF62" s="311"/>
      <c r="WFG62" s="312"/>
      <c r="WFH62" s="312"/>
      <c r="WFI62" s="313"/>
      <c r="WFJ62" s="312"/>
      <c r="WFK62" s="313"/>
      <c r="WFL62" s="313"/>
      <c r="WFM62" s="313"/>
      <c r="WFN62" s="19"/>
      <c r="WFO62" s="20"/>
      <c r="WFP62" s="20"/>
      <c r="WFQ62" s="20"/>
      <c r="WFR62" s="20"/>
      <c r="WFS62" s="20"/>
      <c r="WFT62" s="20"/>
      <c r="WFU62" s="20"/>
      <c r="WFV62" s="311"/>
      <c r="WFW62" s="312"/>
      <c r="WFX62" s="312"/>
      <c r="WFY62" s="313"/>
      <c r="WFZ62" s="312"/>
      <c r="WGA62" s="313"/>
      <c r="WGB62" s="313"/>
      <c r="WGC62" s="313"/>
      <c r="WGD62" s="19"/>
      <c r="WGE62" s="20"/>
      <c r="WGF62" s="20"/>
      <c r="WGG62" s="20"/>
      <c r="WGH62" s="20"/>
      <c r="WGI62" s="20"/>
      <c r="WGJ62" s="20"/>
      <c r="WGK62" s="20"/>
      <c r="WGL62" s="311"/>
      <c r="WGM62" s="312"/>
      <c r="WGN62" s="312"/>
      <c r="WGO62" s="313"/>
      <c r="WGP62" s="312"/>
      <c r="WGQ62" s="313"/>
      <c r="WGR62" s="313"/>
      <c r="WGS62" s="313"/>
      <c r="WGT62" s="19"/>
      <c r="WGU62" s="20"/>
      <c r="WGV62" s="20"/>
      <c r="WGW62" s="20"/>
      <c r="WGX62" s="20"/>
      <c r="WGY62" s="20"/>
      <c r="WGZ62" s="20"/>
      <c r="WHA62" s="20"/>
      <c r="WHB62" s="311"/>
      <c r="WHC62" s="312"/>
      <c r="WHD62" s="312"/>
      <c r="WHE62" s="313"/>
      <c r="WHF62" s="312"/>
      <c r="WHG62" s="313"/>
      <c r="WHH62" s="313"/>
      <c r="WHI62" s="313"/>
      <c r="WHJ62" s="19"/>
      <c r="WHK62" s="20"/>
      <c r="WHL62" s="20"/>
      <c r="WHM62" s="20"/>
      <c r="WHN62" s="20"/>
      <c r="WHO62" s="20"/>
      <c r="WHP62" s="20"/>
      <c r="WHQ62" s="20"/>
      <c r="WHR62" s="311"/>
      <c r="WHS62" s="312"/>
      <c r="WHT62" s="312"/>
      <c r="WHU62" s="313"/>
      <c r="WHV62" s="312"/>
      <c r="WHW62" s="313"/>
      <c r="WHX62" s="313"/>
      <c r="WHY62" s="313"/>
      <c r="WHZ62" s="19"/>
      <c r="WIA62" s="20"/>
      <c r="WIB62" s="20"/>
      <c r="WIC62" s="20"/>
      <c r="WID62" s="20"/>
      <c r="WIE62" s="20"/>
      <c r="WIF62" s="20"/>
      <c r="WIG62" s="20"/>
      <c r="WIH62" s="311"/>
      <c r="WII62" s="312"/>
      <c r="WIJ62" s="312"/>
      <c r="WIK62" s="313"/>
      <c r="WIL62" s="312"/>
      <c r="WIM62" s="313"/>
      <c r="WIN62" s="313"/>
      <c r="WIO62" s="313"/>
      <c r="WIP62" s="19"/>
      <c r="WIQ62" s="20"/>
      <c r="WIR62" s="20"/>
      <c r="WIS62" s="20"/>
      <c r="WIT62" s="20"/>
      <c r="WIU62" s="20"/>
      <c r="WIV62" s="20"/>
      <c r="WIW62" s="20"/>
      <c r="WIX62" s="311"/>
      <c r="WIY62" s="312"/>
      <c r="WIZ62" s="312"/>
      <c r="WJA62" s="313"/>
      <c r="WJB62" s="312"/>
      <c r="WJC62" s="313"/>
      <c r="WJD62" s="313"/>
      <c r="WJE62" s="313"/>
      <c r="WJF62" s="19"/>
      <c r="WJG62" s="20"/>
      <c r="WJH62" s="20"/>
      <c r="WJI62" s="20"/>
      <c r="WJJ62" s="20"/>
      <c r="WJK62" s="20"/>
      <c r="WJL62" s="20"/>
      <c r="WJM62" s="20"/>
      <c r="WJN62" s="311"/>
      <c r="WJO62" s="312"/>
      <c r="WJP62" s="312"/>
      <c r="WJQ62" s="313"/>
      <c r="WJR62" s="312"/>
      <c r="WJS62" s="313"/>
      <c r="WJT62" s="313"/>
      <c r="WJU62" s="313"/>
      <c r="WJV62" s="19"/>
      <c r="WJW62" s="20"/>
      <c r="WJX62" s="20"/>
      <c r="WJY62" s="20"/>
      <c r="WJZ62" s="20"/>
      <c r="WKA62" s="20"/>
      <c r="WKB62" s="20"/>
      <c r="WKC62" s="20"/>
      <c r="WKD62" s="311"/>
      <c r="WKE62" s="312"/>
      <c r="WKF62" s="312"/>
      <c r="WKG62" s="313"/>
      <c r="WKH62" s="312"/>
      <c r="WKI62" s="313"/>
      <c r="WKJ62" s="313"/>
      <c r="WKK62" s="313"/>
      <c r="WKL62" s="19"/>
      <c r="WKM62" s="20"/>
      <c r="WKN62" s="20"/>
      <c r="WKO62" s="20"/>
      <c r="WKP62" s="20"/>
      <c r="WKQ62" s="20"/>
      <c r="WKR62" s="20"/>
      <c r="WKS62" s="20"/>
      <c r="WKT62" s="311"/>
      <c r="WKU62" s="312"/>
      <c r="WKV62" s="312"/>
      <c r="WKW62" s="313"/>
      <c r="WKX62" s="312"/>
      <c r="WKY62" s="313"/>
      <c r="WKZ62" s="313"/>
      <c r="WLA62" s="313"/>
      <c r="WLB62" s="19"/>
      <c r="WLC62" s="20"/>
      <c r="WLD62" s="20"/>
      <c r="WLE62" s="20"/>
      <c r="WLF62" s="20"/>
      <c r="WLG62" s="20"/>
      <c r="WLH62" s="20"/>
      <c r="WLI62" s="20"/>
      <c r="WLJ62" s="311"/>
      <c r="WLK62" s="312"/>
      <c r="WLL62" s="312"/>
      <c r="WLM62" s="313"/>
      <c r="WLN62" s="312"/>
      <c r="WLO62" s="313"/>
      <c r="WLP62" s="313"/>
      <c r="WLQ62" s="313"/>
      <c r="WLR62" s="19"/>
      <c r="WLS62" s="20"/>
      <c r="WLT62" s="20"/>
      <c r="WLU62" s="20"/>
      <c r="WLV62" s="20"/>
      <c r="WLW62" s="20"/>
      <c r="WLX62" s="20"/>
      <c r="WLY62" s="20"/>
      <c r="WLZ62" s="311"/>
      <c r="WMA62" s="312"/>
      <c r="WMB62" s="312"/>
      <c r="WMC62" s="313"/>
      <c r="WMD62" s="312"/>
      <c r="WME62" s="313"/>
      <c r="WMF62" s="313"/>
      <c r="WMG62" s="313"/>
      <c r="WMH62" s="19"/>
      <c r="WMI62" s="20"/>
      <c r="WMJ62" s="20"/>
      <c r="WMK62" s="20"/>
      <c r="WML62" s="20"/>
      <c r="WMM62" s="20"/>
      <c r="WMN62" s="20"/>
      <c r="WMO62" s="20"/>
      <c r="WMP62" s="311"/>
      <c r="WMQ62" s="312"/>
      <c r="WMR62" s="312"/>
      <c r="WMS62" s="313"/>
      <c r="WMT62" s="312"/>
      <c r="WMU62" s="313"/>
      <c r="WMV62" s="313"/>
      <c r="WMW62" s="313"/>
      <c r="WMX62" s="19"/>
      <c r="WMY62" s="20"/>
      <c r="WMZ62" s="20"/>
      <c r="WNA62" s="20"/>
      <c r="WNB62" s="20"/>
      <c r="WNC62" s="20"/>
      <c r="WND62" s="20"/>
      <c r="WNE62" s="20"/>
      <c r="WNF62" s="311"/>
      <c r="WNG62" s="312"/>
      <c r="WNH62" s="312"/>
      <c r="WNI62" s="313"/>
      <c r="WNJ62" s="312"/>
      <c r="WNK62" s="313"/>
      <c r="WNL62" s="313"/>
      <c r="WNM62" s="313"/>
      <c r="WNN62" s="19"/>
      <c r="WNO62" s="20"/>
      <c r="WNP62" s="20"/>
      <c r="WNQ62" s="20"/>
      <c r="WNR62" s="20"/>
      <c r="WNS62" s="20"/>
      <c r="WNT62" s="20"/>
      <c r="WNU62" s="20"/>
      <c r="WNV62" s="311"/>
      <c r="WNW62" s="312"/>
      <c r="WNX62" s="312"/>
      <c r="WNY62" s="313"/>
      <c r="WNZ62" s="312"/>
      <c r="WOA62" s="313"/>
      <c r="WOB62" s="313"/>
      <c r="WOC62" s="313"/>
      <c r="WOD62" s="19"/>
      <c r="WOE62" s="20"/>
      <c r="WOF62" s="20"/>
      <c r="WOG62" s="20"/>
      <c r="WOH62" s="20"/>
      <c r="WOI62" s="20"/>
      <c r="WOJ62" s="20"/>
      <c r="WOK62" s="20"/>
      <c r="WOL62" s="311"/>
      <c r="WOM62" s="312"/>
      <c r="WON62" s="312"/>
      <c r="WOO62" s="313"/>
      <c r="WOP62" s="312"/>
      <c r="WOQ62" s="313"/>
      <c r="WOR62" s="313"/>
      <c r="WOS62" s="313"/>
      <c r="WOT62" s="19"/>
      <c r="WOU62" s="20"/>
      <c r="WOV62" s="20"/>
      <c r="WOW62" s="20"/>
      <c r="WOX62" s="20"/>
      <c r="WOY62" s="20"/>
      <c r="WOZ62" s="20"/>
      <c r="WPA62" s="20"/>
      <c r="WPB62" s="311"/>
      <c r="WPC62" s="312"/>
      <c r="WPD62" s="312"/>
      <c r="WPE62" s="313"/>
      <c r="WPF62" s="312"/>
      <c r="WPG62" s="313"/>
      <c r="WPH62" s="313"/>
      <c r="WPI62" s="313"/>
      <c r="WPJ62" s="19"/>
      <c r="WPK62" s="20"/>
      <c r="WPL62" s="20"/>
      <c r="WPM62" s="20"/>
      <c r="WPN62" s="20"/>
      <c r="WPO62" s="20"/>
      <c r="WPP62" s="20"/>
      <c r="WPQ62" s="20"/>
      <c r="WPR62" s="311"/>
      <c r="WPS62" s="312"/>
      <c r="WPT62" s="312"/>
      <c r="WPU62" s="313"/>
      <c r="WPV62" s="312"/>
      <c r="WPW62" s="313"/>
      <c r="WPX62" s="313"/>
      <c r="WPY62" s="313"/>
      <c r="WPZ62" s="19"/>
      <c r="WQA62" s="20"/>
      <c r="WQB62" s="20"/>
      <c r="WQC62" s="20"/>
      <c r="WQD62" s="20"/>
      <c r="WQE62" s="20"/>
      <c r="WQF62" s="20"/>
      <c r="WQG62" s="20"/>
      <c r="WQH62" s="311"/>
      <c r="WQI62" s="312"/>
      <c r="WQJ62" s="312"/>
      <c r="WQK62" s="313"/>
      <c r="WQL62" s="312"/>
      <c r="WQM62" s="313"/>
      <c r="WQN62" s="313"/>
      <c r="WQO62" s="313"/>
      <c r="WQP62" s="19"/>
      <c r="WQQ62" s="20"/>
      <c r="WQR62" s="20"/>
      <c r="WQS62" s="20"/>
      <c r="WQT62" s="20"/>
      <c r="WQU62" s="20"/>
      <c r="WQV62" s="20"/>
      <c r="WQW62" s="20"/>
      <c r="WQX62" s="311"/>
      <c r="WQY62" s="312"/>
      <c r="WQZ62" s="312"/>
      <c r="WRA62" s="313"/>
      <c r="WRB62" s="312"/>
      <c r="WRC62" s="313"/>
      <c r="WRD62" s="313"/>
      <c r="WRE62" s="313"/>
      <c r="WRF62" s="19"/>
      <c r="WRG62" s="20"/>
      <c r="WRH62" s="20"/>
      <c r="WRI62" s="20"/>
      <c r="WRJ62" s="20"/>
      <c r="WRK62" s="20"/>
      <c r="WRL62" s="20"/>
      <c r="WRM62" s="20"/>
      <c r="WRN62" s="311"/>
      <c r="WRO62" s="312"/>
      <c r="WRP62" s="312"/>
      <c r="WRQ62" s="313"/>
      <c r="WRR62" s="312"/>
      <c r="WRS62" s="313"/>
      <c r="WRT62" s="313"/>
      <c r="WRU62" s="313"/>
      <c r="WRV62" s="19"/>
      <c r="WRW62" s="20"/>
      <c r="WRX62" s="20"/>
      <c r="WRY62" s="20"/>
      <c r="WRZ62" s="20"/>
      <c r="WSA62" s="20"/>
      <c r="WSB62" s="20"/>
      <c r="WSC62" s="20"/>
      <c r="WSD62" s="311"/>
      <c r="WSE62" s="312"/>
      <c r="WSF62" s="312"/>
      <c r="WSG62" s="313"/>
      <c r="WSH62" s="312"/>
      <c r="WSI62" s="313"/>
      <c r="WSJ62" s="313"/>
      <c r="WSK62" s="313"/>
      <c r="WSL62" s="19"/>
      <c r="WSM62" s="20"/>
      <c r="WSN62" s="20"/>
      <c r="WSO62" s="20"/>
      <c r="WSP62" s="20"/>
      <c r="WSQ62" s="20"/>
      <c r="WSR62" s="20"/>
      <c r="WSS62" s="20"/>
      <c r="WST62" s="311"/>
      <c r="WSU62" s="312"/>
      <c r="WSV62" s="312"/>
      <c r="WSW62" s="313"/>
      <c r="WSX62" s="312"/>
      <c r="WSY62" s="313"/>
      <c r="WSZ62" s="313"/>
      <c r="WTA62" s="313"/>
      <c r="WTB62" s="19"/>
      <c r="WTC62" s="20"/>
      <c r="WTD62" s="20"/>
      <c r="WTE62" s="20"/>
      <c r="WTF62" s="20"/>
      <c r="WTG62" s="20"/>
      <c r="WTH62" s="20"/>
      <c r="WTI62" s="20"/>
      <c r="WTJ62" s="311"/>
      <c r="WTK62" s="312"/>
      <c r="WTL62" s="312"/>
      <c r="WTM62" s="313"/>
      <c r="WTN62" s="312"/>
      <c r="WTO62" s="313"/>
      <c r="WTP62" s="313"/>
      <c r="WTQ62" s="313"/>
      <c r="WTR62" s="19"/>
      <c r="WTS62" s="20"/>
      <c r="WTT62" s="20"/>
      <c r="WTU62" s="20"/>
      <c r="WTV62" s="20"/>
      <c r="WTW62" s="20"/>
      <c r="WTX62" s="20"/>
      <c r="WTY62" s="20"/>
      <c r="WTZ62" s="311"/>
      <c r="WUA62" s="312"/>
      <c r="WUB62" s="312"/>
      <c r="WUC62" s="313"/>
      <c r="WUD62" s="312"/>
      <c r="WUE62" s="313"/>
      <c r="WUF62" s="313"/>
      <c r="WUG62" s="313"/>
      <c r="WUH62" s="19"/>
      <c r="WUI62" s="20"/>
      <c r="WUJ62" s="20"/>
      <c r="WUK62" s="20"/>
      <c r="WUL62" s="20"/>
      <c r="WUM62" s="20"/>
      <c r="WUN62" s="20"/>
      <c r="WUO62" s="20"/>
      <c r="WUP62" s="311"/>
      <c r="WUQ62" s="312"/>
      <c r="WUR62" s="312"/>
      <c r="WUS62" s="313"/>
      <c r="WUT62" s="312"/>
      <c r="WUU62" s="313"/>
      <c r="WUV62" s="313"/>
      <c r="WUW62" s="313"/>
      <c r="WUX62" s="19"/>
      <c r="WUY62" s="20"/>
      <c r="WUZ62" s="20"/>
      <c r="WVA62" s="20"/>
      <c r="WVB62" s="20"/>
      <c r="WVC62" s="20"/>
      <c r="WVD62" s="20"/>
      <c r="WVE62" s="20"/>
      <c r="WVF62" s="311"/>
      <c r="WVG62" s="312"/>
      <c r="WVH62" s="312"/>
      <c r="WVI62" s="313"/>
      <c r="WVJ62" s="312"/>
      <c r="WVK62" s="313"/>
      <c r="WVL62" s="313"/>
      <c r="WVM62" s="313"/>
      <c r="WVN62" s="19"/>
      <c r="WVO62" s="20"/>
      <c r="WVP62" s="20"/>
      <c r="WVQ62" s="20"/>
      <c r="WVR62" s="20"/>
      <c r="WVS62" s="20"/>
      <c r="WVT62" s="20"/>
      <c r="WVU62" s="20"/>
      <c r="WVV62" s="311"/>
      <c r="WVW62" s="312"/>
      <c r="WVX62" s="312"/>
      <c r="WVY62" s="313"/>
      <c r="WVZ62" s="312"/>
      <c r="WWA62" s="313"/>
      <c r="WWB62" s="313"/>
      <c r="WWC62" s="313"/>
      <c r="WWD62" s="19"/>
      <c r="WWE62" s="20"/>
      <c r="WWF62" s="20"/>
      <c r="WWG62" s="20"/>
      <c r="WWH62" s="20"/>
      <c r="WWI62" s="20"/>
      <c r="WWJ62" s="20"/>
      <c r="WWK62" s="20"/>
      <c r="WWL62" s="311"/>
      <c r="WWM62" s="312"/>
      <c r="WWN62" s="312"/>
      <c r="WWO62" s="313"/>
      <c r="WWP62" s="312"/>
      <c r="WWQ62" s="313"/>
      <c r="WWR62" s="313"/>
      <c r="WWS62" s="313"/>
      <c r="WWT62" s="19"/>
      <c r="WWU62" s="20"/>
      <c r="WWV62" s="20"/>
      <c r="WWW62" s="20"/>
      <c r="WWX62" s="20"/>
      <c r="WWY62" s="20"/>
      <c r="WWZ62" s="20"/>
      <c r="WXA62" s="20"/>
      <c r="WXB62" s="311"/>
      <c r="WXC62" s="312"/>
      <c r="WXD62" s="312"/>
      <c r="WXE62" s="313"/>
      <c r="WXF62" s="312"/>
      <c r="WXG62" s="313"/>
      <c r="WXH62" s="313"/>
      <c r="WXI62" s="313"/>
      <c r="WXJ62" s="19"/>
      <c r="WXK62" s="20"/>
      <c r="WXL62" s="20"/>
      <c r="WXM62" s="20"/>
      <c r="WXN62" s="20"/>
      <c r="WXO62" s="20"/>
      <c r="WXP62" s="20"/>
      <c r="WXQ62" s="20"/>
      <c r="WXR62" s="311"/>
      <c r="WXS62" s="312"/>
      <c r="WXT62" s="312"/>
      <c r="WXU62" s="313"/>
      <c r="WXV62" s="312"/>
      <c r="WXW62" s="313"/>
      <c r="WXX62" s="313"/>
      <c r="WXY62" s="313"/>
      <c r="WXZ62" s="19"/>
      <c r="WYA62" s="20"/>
      <c r="WYB62" s="20"/>
      <c r="WYC62" s="20"/>
      <c r="WYD62" s="20"/>
      <c r="WYE62" s="20"/>
      <c r="WYF62" s="20"/>
      <c r="WYG62" s="20"/>
      <c r="WYH62" s="311"/>
      <c r="WYI62" s="312"/>
      <c r="WYJ62" s="312"/>
      <c r="WYK62" s="313"/>
      <c r="WYL62" s="312"/>
      <c r="WYM62" s="313"/>
      <c r="WYN62" s="313"/>
      <c r="WYO62" s="313"/>
      <c r="WYP62" s="19"/>
      <c r="WYQ62" s="20"/>
      <c r="WYR62" s="20"/>
      <c r="WYS62" s="20"/>
      <c r="WYT62" s="20"/>
      <c r="WYU62" s="20"/>
      <c r="WYV62" s="20"/>
      <c r="WYW62" s="20"/>
      <c r="WYX62" s="311"/>
      <c r="WYY62" s="312"/>
      <c r="WYZ62" s="312"/>
      <c r="WZA62" s="313"/>
      <c r="WZB62" s="312"/>
      <c r="WZC62" s="313"/>
      <c r="WZD62" s="313"/>
      <c r="WZE62" s="313"/>
      <c r="WZF62" s="19"/>
      <c r="WZG62" s="20"/>
      <c r="WZH62" s="20"/>
      <c r="WZI62" s="20"/>
      <c r="WZJ62" s="20"/>
      <c r="WZK62" s="20"/>
      <c r="WZL62" s="20"/>
      <c r="WZM62" s="20"/>
      <c r="WZN62" s="311"/>
      <c r="WZO62" s="312"/>
      <c r="WZP62" s="312"/>
      <c r="WZQ62" s="313"/>
      <c r="WZR62" s="312"/>
      <c r="WZS62" s="313"/>
      <c r="WZT62" s="313"/>
      <c r="WZU62" s="313"/>
      <c r="WZV62" s="19"/>
      <c r="WZW62" s="20"/>
      <c r="WZX62" s="20"/>
      <c r="WZY62" s="20"/>
      <c r="WZZ62" s="20"/>
      <c r="XAA62" s="20"/>
      <c r="XAB62" s="20"/>
      <c r="XAC62" s="20"/>
      <c r="XAD62" s="311"/>
      <c r="XAE62" s="312"/>
      <c r="XAF62" s="312"/>
      <c r="XAG62" s="313"/>
      <c r="XAH62" s="312"/>
      <c r="XAI62" s="313"/>
      <c r="XAJ62" s="313"/>
      <c r="XAK62" s="313"/>
      <c r="XAL62" s="19"/>
      <c r="XAM62" s="20"/>
      <c r="XAN62" s="20"/>
      <c r="XAO62" s="20"/>
      <c r="XAP62" s="20"/>
      <c r="XAQ62" s="20"/>
      <c r="XAR62" s="20"/>
      <c r="XAS62" s="20"/>
      <c r="XAT62" s="311"/>
      <c r="XAU62" s="312"/>
      <c r="XAV62" s="312"/>
      <c r="XAW62" s="313"/>
      <c r="XAX62" s="312"/>
      <c r="XAY62" s="313"/>
      <c r="XAZ62" s="313"/>
      <c r="XBA62" s="313"/>
      <c r="XBB62" s="19"/>
      <c r="XBC62" s="20"/>
      <c r="XBD62" s="20"/>
      <c r="XBE62" s="20"/>
      <c r="XBF62" s="20"/>
      <c r="XBG62" s="20"/>
      <c r="XBH62" s="20"/>
      <c r="XBI62" s="20"/>
      <c r="XBJ62" s="311"/>
      <c r="XBK62" s="312"/>
      <c r="XBL62" s="312"/>
      <c r="XBM62" s="313"/>
      <c r="XBN62" s="312"/>
      <c r="XBO62" s="313"/>
      <c r="XBP62" s="313"/>
      <c r="XBQ62" s="313"/>
      <c r="XBR62" s="19"/>
      <c r="XBS62" s="20"/>
      <c r="XBT62" s="20"/>
      <c r="XBU62" s="20"/>
      <c r="XBV62" s="20"/>
      <c r="XBW62" s="20"/>
      <c r="XBX62" s="20"/>
      <c r="XBY62" s="20"/>
      <c r="XBZ62" s="311"/>
      <c r="XCA62" s="312"/>
      <c r="XCB62" s="312"/>
      <c r="XCC62" s="313"/>
      <c r="XCD62" s="312"/>
      <c r="XCE62" s="313"/>
      <c r="XCF62" s="313"/>
      <c r="XCG62" s="313"/>
      <c r="XCH62" s="19"/>
      <c r="XCI62" s="20"/>
      <c r="XCJ62" s="20"/>
      <c r="XCK62" s="20"/>
      <c r="XCL62" s="20"/>
      <c r="XCM62" s="20"/>
      <c r="XCN62" s="20"/>
      <c r="XCO62" s="20"/>
      <c r="XCP62" s="311"/>
      <c r="XCQ62" s="312"/>
      <c r="XCR62" s="312"/>
      <c r="XCS62" s="313"/>
      <c r="XCT62" s="312"/>
      <c r="XCU62" s="313"/>
      <c r="XCV62" s="313"/>
      <c r="XCW62" s="313"/>
      <c r="XCX62" s="19"/>
      <c r="XCY62" s="20"/>
      <c r="XCZ62" s="20"/>
      <c r="XDA62" s="20"/>
      <c r="XDB62" s="20"/>
      <c r="XDC62" s="20"/>
      <c r="XDD62" s="20"/>
      <c r="XDE62" s="20"/>
      <c r="XDF62" s="311"/>
      <c r="XDG62" s="312"/>
      <c r="XDH62" s="312"/>
      <c r="XDI62" s="313"/>
      <c r="XDJ62" s="312"/>
      <c r="XDK62" s="313"/>
      <c r="XDL62" s="313"/>
      <c r="XDM62" s="313"/>
      <c r="XDN62" s="19"/>
      <c r="XDO62" s="20"/>
      <c r="XDP62" s="20"/>
      <c r="XDQ62" s="20"/>
      <c r="XDR62" s="20"/>
      <c r="XDS62" s="20"/>
      <c r="XDT62" s="20"/>
      <c r="XDU62" s="20"/>
      <c r="XDV62" s="311"/>
      <c r="XDW62" s="312"/>
      <c r="XDX62" s="312"/>
      <c r="XDY62" s="313"/>
      <c r="XDZ62" s="312"/>
      <c r="XEA62" s="313"/>
      <c r="XEB62" s="313"/>
      <c r="XEC62" s="313"/>
      <c r="XED62" s="19"/>
      <c r="XEE62" s="20"/>
      <c r="XEF62" s="20"/>
      <c r="XEG62" s="20"/>
      <c r="XEH62" s="20"/>
      <c r="XEI62" s="20"/>
      <c r="XEJ62" s="20"/>
      <c r="XEK62" s="20"/>
      <c r="XEL62" s="311"/>
      <c r="XEM62" s="312"/>
      <c r="XEN62" s="312"/>
      <c r="XEO62" s="313"/>
      <c r="XEP62" s="312"/>
      <c r="XEQ62" s="313"/>
      <c r="XER62" s="313"/>
      <c r="XES62" s="313"/>
      <c r="XET62" s="19"/>
      <c r="XEU62" s="20"/>
      <c r="XEV62" s="20"/>
      <c r="XEW62" s="20"/>
      <c r="XEX62" s="20"/>
      <c r="XEY62" s="20"/>
      <c r="XEZ62" s="20"/>
      <c r="XFA62" s="20"/>
      <c r="XFB62" s="311"/>
      <c r="XFC62" s="312"/>
    </row>
    <row r="63" spans="1:16383" s="4" customFormat="1" x14ac:dyDescent="0.25">
      <c r="A63" s="13"/>
      <c r="B63" s="12"/>
      <c r="C63" s="13"/>
      <c r="D63" s="12"/>
      <c r="E63" s="12"/>
      <c r="F63" s="12"/>
      <c r="G63" s="14"/>
      <c r="H63" s="15"/>
      <c r="I63" s="15"/>
      <c r="J63" s="15"/>
      <c r="K63" s="15"/>
      <c r="L63" s="15"/>
      <c r="M63" s="15"/>
      <c r="N63" s="15"/>
      <c r="O63" s="16"/>
      <c r="P63" s="13"/>
      <c r="Q63" s="17"/>
      <c r="R63" s="18"/>
      <c r="S63" s="18"/>
      <c r="T63" s="18"/>
      <c r="U63" s="18"/>
      <c r="V63" s="19"/>
      <c r="W63" s="20"/>
      <c r="X63" s="20"/>
      <c r="Y63" s="20"/>
      <c r="Z63" s="20"/>
      <c r="AA63" s="20"/>
      <c r="AB63" s="20"/>
      <c r="AC63" s="20"/>
      <c r="AD63" s="21"/>
      <c r="AE63" s="17"/>
      <c r="AF63" s="17"/>
      <c r="AG63" s="18"/>
      <c r="AH63" s="17"/>
      <c r="AI63" s="18"/>
      <c r="AJ63" s="18"/>
      <c r="AK63" s="18"/>
      <c r="AL63" s="19"/>
      <c r="AM63" s="20"/>
      <c r="AN63" s="20"/>
      <c r="AO63" s="20"/>
      <c r="AP63" s="20"/>
      <c r="AQ63" s="20"/>
      <c r="AR63" s="20"/>
      <c r="AS63" s="20"/>
      <c r="AT63" s="21"/>
      <c r="AU63" s="17"/>
      <c r="AV63" s="17"/>
      <c r="AW63" s="18"/>
      <c r="AX63" s="17"/>
      <c r="AY63" s="18"/>
      <c r="AZ63" s="18"/>
      <c r="BA63" s="18"/>
      <c r="BB63" s="19"/>
      <c r="BC63" s="20"/>
      <c r="BD63" s="20"/>
      <c r="BE63" s="20"/>
      <c r="BF63" s="20"/>
      <c r="BG63" s="20"/>
      <c r="BH63" s="20"/>
      <c r="BI63" s="20"/>
      <c r="BJ63" s="21"/>
      <c r="BK63" s="17"/>
      <c r="BL63" s="17"/>
      <c r="BM63" s="18"/>
      <c r="BN63" s="17"/>
      <c r="BO63" s="18"/>
      <c r="BP63" s="18"/>
      <c r="BQ63" s="18"/>
      <c r="BR63" s="19"/>
      <c r="BS63" s="20"/>
      <c r="BT63" s="20"/>
      <c r="BU63" s="20"/>
      <c r="BV63" s="20"/>
      <c r="BW63" s="20"/>
      <c r="BX63" s="20"/>
      <c r="BY63" s="20"/>
      <c r="BZ63" s="21"/>
      <c r="CA63" s="17"/>
      <c r="CB63" s="17"/>
      <c r="CC63" s="18"/>
      <c r="CD63" s="17"/>
      <c r="CE63" s="18"/>
      <c r="CF63" s="18"/>
      <c r="CG63" s="18"/>
      <c r="CH63" s="19"/>
      <c r="CI63" s="20"/>
      <c r="CJ63" s="20"/>
      <c r="CK63" s="20"/>
      <c r="CL63" s="20"/>
      <c r="CM63" s="20"/>
      <c r="CN63" s="20"/>
      <c r="CO63" s="20"/>
      <c r="CP63" s="21"/>
      <c r="CQ63" s="17"/>
      <c r="CR63" s="17"/>
      <c r="CS63" s="18"/>
      <c r="CT63" s="17"/>
      <c r="CU63" s="18"/>
      <c r="CV63" s="18"/>
      <c r="CW63" s="18"/>
      <c r="CX63" s="19"/>
      <c r="CY63" s="20"/>
      <c r="CZ63" s="20"/>
      <c r="DA63" s="20"/>
      <c r="DB63" s="20"/>
      <c r="DC63" s="20"/>
      <c r="DD63" s="20"/>
      <c r="DE63" s="20"/>
      <c r="DF63" s="311"/>
      <c r="DG63" s="312"/>
      <c r="DH63" s="312"/>
      <c r="DI63" s="313"/>
      <c r="DJ63" s="312"/>
      <c r="DK63" s="313"/>
      <c r="DL63" s="313"/>
      <c r="DM63" s="313"/>
      <c r="DN63" s="19"/>
      <c r="DO63" s="20"/>
      <c r="DP63" s="20"/>
      <c r="DQ63" s="20"/>
      <c r="DR63" s="20"/>
      <c r="DS63" s="20"/>
      <c r="DT63" s="20"/>
      <c r="DU63" s="20"/>
      <c r="DV63" s="311"/>
      <c r="DW63" s="312"/>
      <c r="DX63" s="312"/>
      <c r="DY63" s="313"/>
      <c r="DZ63" s="312"/>
      <c r="EA63" s="313"/>
      <c r="EB63" s="313"/>
      <c r="EC63" s="313"/>
      <c r="ED63" s="19"/>
      <c r="EE63" s="20"/>
      <c r="EF63" s="20"/>
      <c r="EG63" s="20"/>
      <c r="EH63" s="20"/>
      <c r="EI63" s="20"/>
      <c r="EJ63" s="20"/>
      <c r="EK63" s="20"/>
      <c r="EL63" s="311"/>
      <c r="EM63" s="312"/>
      <c r="EN63" s="312"/>
      <c r="EO63" s="313"/>
      <c r="EP63" s="312"/>
      <c r="EQ63" s="313"/>
      <c r="ER63" s="313"/>
      <c r="ES63" s="313"/>
      <c r="ET63" s="19"/>
      <c r="EU63" s="20"/>
      <c r="EV63" s="20"/>
      <c r="EW63" s="20"/>
      <c r="EX63" s="20"/>
      <c r="EY63" s="20"/>
      <c r="EZ63" s="20"/>
      <c r="FA63" s="20"/>
      <c r="FB63" s="311"/>
      <c r="FC63" s="312"/>
      <c r="FD63" s="312"/>
      <c r="FE63" s="313"/>
      <c r="FF63" s="312"/>
      <c r="FG63" s="313"/>
      <c r="FH63" s="313"/>
      <c r="FI63" s="313"/>
      <c r="FJ63" s="19"/>
      <c r="FK63" s="20"/>
      <c r="FL63" s="20"/>
      <c r="FM63" s="20"/>
      <c r="FN63" s="20"/>
      <c r="FO63" s="20"/>
      <c r="FP63" s="20"/>
      <c r="FQ63" s="20"/>
      <c r="FR63" s="311"/>
      <c r="FS63" s="312"/>
      <c r="FT63" s="312"/>
      <c r="FU63" s="313"/>
      <c r="FV63" s="312"/>
      <c r="FW63" s="313"/>
      <c r="FX63" s="313"/>
      <c r="FY63" s="313"/>
      <c r="FZ63" s="19"/>
      <c r="GA63" s="20"/>
      <c r="GB63" s="20"/>
      <c r="GC63" s="20"/>
      <c r="GD63" s="20"/>
      <c r="GE63" s="20"/>
      <c r="GF63" s="20"/>
      <c r="GG63" s="20"/>
      <c r="GH63" s="311"/>
      <c r="GI63" s="312"/>
      <c r="GJ63" s="312"/>
      <c r="GK63" s="313"/>
      <c r="GL63" s="312"/>
      <c r="GM63" s="313"/>
      <c r="GN63" s="313"/>
      <c r="GO63" s="313"/>
      <c r="GP63" s="19"/>
      <c r="GQ63" s="20"/>
      <c r="GR63" s="20"/>
      <c r="GS63" s="20"/>
      <c r="GT63" s="20"/>
      <c r="GU63" s="20"/>
      <c r="GV63" s="20"/>
      <c r="GW63" s="20"/>
      <c r="GX63" s="311"/>
      <c r="GY63" s="312"/>
      <c r="GZ63" s="312"/>
      <c r="HA63" s="313"/>
      <c r="HB63" s="312"/>
      <c r="HC63" s="313"/>
      <c r="HD63" s="313"/>
      <c r="HE63" s="313"/>
      <c r="HF63" s="19"/>
      <c r="HG63" s="20"/>
      <c r="HH63" s="20"/>
      <c r="HI63" s="20"/>
      <c r="HJ63" s="20"/>
      <c r="HK63" s="20"/>
      <c r="HL63" s="20"/>
      <c r="HM63" s="20"/>
      <c r="HN63" s="311"/>
      <c r="HO63" s="312"/>
      <c r="HP63" s="312"/>
      <c r="HQ63" s="313"/>
      <c r="HR63" s="312"/>
      <c r="HS63" s="313"/>
      <c r="HT63" s="313"/>
      <c r="HU63" s="313"/>
      <c r="HV63" s="19"/>
      <c r="HW63" s="20"/>
      <c r="HX63" s="20"/>
      <c r="HY63" s="20"/>
      <c r="HZ63" s="20"/>
      <c r="IA63" s="20"/>
      <c r="IB63" s="20"/>
      <c r="IC63" s="20"/>
      <c r="ID63" s="311"/>
      <c r="IE63" s="312"/>
      <c r="IF63" s="312"/>
      <c r="IG63" s="313"/>
      <c r="IH63" s="312"/>
      <c r="II63" s="313"/>
      <c r="IJ63" s="313"/>
      <c r="IK63" s="313"/>
      <c r="IL63" s="19"/>
      <c r="IM63" s="20"/>
      <c r="IN63" s="20"/>
      <c r="IO63" s="20"/>
      <c r="IP63" s="20"/>
      <c r="IQ63" s="20"/>
      <c r="IR63" s="20"/>
      <c r="IS63" s="20"/>
      <c r="IT63" s="311"/>
      <c r="IU63" s="312"/>
      <c r="IV63" s="312"/>
      <c r="IW63" s="313"/>
      <c r="IX63" s="312"/>
      <c r="IY63" s="313"/>
      <c r="IZ63" s="313"/>
      <c r="JA63" s="313"/>
      <c r="JB63" s="19"/>
      <c r="JC63" s="20"/>
      <c r="JD63" s="20"/>
      <c r="JE63" s="20"/>
      <c r="JF63" s="20"/>
      <c r="JG63" s="20"/>
      <c r="JH63" s="20"/>
      <c r="JI63" s="20"/>
      <c r="JJ63" s="311"/>
      <c r="JK63" s="312"/>
      <c r="JL63" s="312"/>
      <c r="JM63" s="313"/>
      <c r="JN63" s="312"/>
      <c r="JO63" s="313"/>
      <c r="JP63" s="313"/>
      <c r="JQ63" s="313"/>
      <c r="JR63" s="19"/>
      <c r="JS63" s="20"/>
      <c r="JT63" s="20"/>
      <c r="JU63" s="20"/>
      <c r="JV63" s="20"/>
      <c r="JW63" s="20"/>
      <c r="JX63" s="20"/>
      <c r="JY63" s="20"/>
      <c r="JZ63" s="311"/>
      <c r="KA63" s="312"/>
      <c r="KB63" s="312"/>
      <c r="KC63" s="313"/>
      <c r="KD63" s="312"/>
      <c r="KE63" s="313"/>
      <c r="KF63" s="313"/>
      <c r="KG63" s="313"/>
      <c r="KH63" s="19"/>
      <c r="KI63" s="20"/>
      <c r="KJ63" s="20"/>
      <c r="KK63" s="20"/>
      <c r="KL63" s="20"/>
      <c r="KM63" s="20"/>
      <c r="KN63" s="20"/>
      <c r="KO63" s="20"/>
      <c r="KP63" s="311"/>
      <c r="KQ63" s="312"/>
      <c r="KR63" s="312"/>
      <c r="KS63" s="313"/>
      <c r="KT63" s="312"/>
      <c r="KU63" s="313"/>
      <c r="KV63" s="313"/>
      <c r="KW63" s="313"/>
      <c r="KX63" s="19"/>
      <c r="KY63" s="20"/>
      <c r="KZ63" s="20"/>
      <c r="LA63" s="20"/>
      <c r="LB63" s="20"/>
      <c r="LC63" s="20"/>
      <c r="LD63" s="20"/>
      <c r="LE63" s="20"/>
      <c r="LF63" s="311"/>
      <c r="LG63" s="312"/>
      <c r="LH63" s="312"/>
      <c r="LI63" s="313"/>
      <c r="LJ63" s="312"/>
      <c r="LK63" s="313"/>
      <c r="LL63" s="313"/>
      <c r="LM63" s="313"/>
      <c r="LN63" s="19"/>
      <c r="LO63" s="20"/>
      <c r="LP63" s="20"/>
      <c r="LQ63" s="20"/>
      <c r="LR63" s="20"/>
      <c r="LS63" s="20"/>
      <c r="LT63" s="20"/>
      <c r="LU63" s="20"/>
      <c r="LV63" s="311"/>
      <c r="LW63" s="312"/>
      <c r="LX63" s="312"/>
      <c r="LY63" s="313"/>
      <c r="LZ63" s="312"/>
      <c r="MA63" s="313"/>
      <c r="MB63" s="313"/>
      <c r="MC63" s="313"/>
      <c r="MD63" s="19"/>
      <c r="ME63" s="20"/>
      <c r="MF63" s="20"/>
      <c r="MG63" s="20"/>
      <c r="MH63" s="20"/>
      <c r="MI63" s="20"/>
      <c r="MJ63" s="20"/>
      <c r="MK63" s="20"/>
      <c r="ML63" s="311"/>
      <c r="MM63" s="312"/>
      <c r="MN63" s="312"/>
      <c r="MO63" s="313"/>
      <c r="MP63" s="312"/>
      <c r="MQ63" s="313"/>
      <c r="MR63" s="313"/>
      <c r="MS63" s="313"/>
      <c r="MT63" s="19"/>
      <c r="MU63" s="20"/>
      <c r="MV63" s="20"/>
      <c r="MW63" s="20"/>
      <c r="MX63" s="20"/>
      <c r="MY63" s="20"/>
      <c r="MZ63" s="20"/>
      <c r="NA63" s="20"/>
      <c r="NB63" s="311"/>
      <c r="NC63" s="312"/>
      <c r="ND63" s="312"/>
      <c r="NE63" s="313"/>
      <c r="NF63" s="312"/>
      <c r="NG63" s="313"/>
      <c r="NH63" s="313"/>
      <c r="NI63" s="313"/>
      <c r="NJ63" s="19"/>
      <c r="NK63" s="20"/>
      <c r="NL63" s="20"/>
      <c r="NM63" s="20"/>
      <c r="NN63" s="20"/>
      <c r="NO63" s="20"/>
      <c r="NP63" s="20"/>
      <c r="NQ63" s="20"/>
      <c r="NR63" s="311"/>
      <c r="NS63" s="312"/>
      <c r="NT63" s="312"/>
      <c r="NU63" s="313"/>
      <c r="NV63" s="312"/>
      <c r="NW63" s="313"/>
      <c r="NX63" s="313"/>
      <c r="NY63" s="313"/>
      <c r="NZ63" s="19"/>
      <c r="OA63" s="20"/>
      <c r="OB63" s="20"/>
      <c r="OC63" s="20"/>
      <c r="OD63" s="20"/>
      <c r="OE63" s="20"/>
      <c r="OF63" s="20"/>
      <c r="OG63" s="20"/>
      <c r="OH63" s="311"/>
      <c r="OI63" s="312"/>
      <c r="OJ63" s="312"/>
      <c r="OK63" s="313"/>
      <c r="OL63" s="312"/>
      <c r="OM63" s="313"/>
      <c r="ON63" s="313"/>
      <c r="OO63" s="313"/>
      <c r="OP63" s="19"/>
      <c r="OQ63" s="20"/>
      <c r="OR63" s="20"/>
      <c r="OS63" s="20"/>
      <c r="OT63" s="20"/>
      <c r="OU63" s="20"/>
      <c r="OV63" s="20"/>
      <c r="OW63" s="20"/>
      <c r="OX63" s="311"/>
      <c r="OY63" s="312"/>
      <c r="OZ63" s="312"/>
      <c r="PA63" s="313"/>
      <c r="PB63" s="312"/>
      <c r="PC63" s="313"/>
      <c r="PD63" s="313"/>
      <c r="PE63" s="313"/>
      <c r="PF63" s="19"/>
      <c r="PG63" s="20"/>
      <c r="PH63" s="20"/>
      <c r="PI63" s="20"/>
      <c r="PJ63" s="20"/>
      <c r="PK63" s="20"/>
      <c r="PL63" s="20"/>
      <c r="PM63" s="20"/>
      <c r="PN63" s="311"/>
      <c r="PO63" s="312"/>
      <c r="PP63" s="312"/>
      <c r="PQ63" s="313"/>
      <c r="PR63" s="312"/>
      <c r="PS63" s="313"/>
      <c r="PT63" s="313"/>
      <c r="PU63" s="313"/>
      <c r="PV63" s="19"/>
      <c r="PW63" s="20"/>
      <c r="PX63" s="20"/>
      <c r="PY63" s="20"/>
      <c r="PZ63" s="20"/>
      <c r="QA63" s="20"/>
      <c r="QB63" s="20"/>
      <c r="QC63" s="20"/>
      <c r="QD63" s="311"/>
      <c r="QE63" s="312"/>
      <c r="QF63" s="312"/>
      <c r="QG63" s="313"/>
      <c r="QH63" s="312"/>
      <c r="QI63" s="313"/>
      <c r="QJ63" s="313"/>
      <c r="QK63" s="313"/>
      <c r="QL63" s="19"/>
      <c r="QM63" s="20"/>
      <c r="QN63" s="20"/>
      <c r="QO63" s="20"/>
      <c r="QP63" s="20"/>
      <c r="QQ63" s="20"/>
      <c r="QR63" s="20"/>
      <c r="QS63" s="20"/>
      <c r="QT63" s="311"/>
      <c r="QU63" s="312"/>
      <c r="QV63" s="312"/>
      <c r="QW63" s="313"/>
      <c r="QX63" s="312"/>
      <c r="QY63" s="313"/>
      <c r="QZ63" s="313"/>
      <c r="RA63" s="313"/>
      <c r="RB63" s="19"/>
      <c r="RC63" s="20"/>
      <c r="RD63" s="20"/>
      <c r="RE63" s="20"/>
      <c r="RF63" s="20"/>
      <c r="RG63" s="20"/>
      <c r="RH63" s="20"/>
      <c r="RI63" s="20"/>
      <c r="RJ63" s="311"/>
      <c r="RK63" s="312"/>
      <c r="RL63" s="312"/>
      <c r="RM63" s="313"/>
      <c r="RN63" s="312"/>
      <c r="RO63" s="313"/>
      <c r="RP63" s="313"/>
      <c r="RQ63" s="313"/>
      <c r="RR63" s="19"/>
      <c r="RS63" s="20"/>
      <c r="RT63" s="20"/>
      <c r="RU63" s="20"/>
      <c r="RV63" s="20"/>
      <c r="RW63" s="20"/>
      <c r="RX63" s="20"/>
      <c r="RY63" s="20"/>
      <c r="RZ63" s="311"/>
      <c r="SA63" s="312"/>
      <c r="SB63" s="312"/>
      <c r="SC63" s="313"/>
      <c r="SD63" s="312"/>
      <c r="SE63" s="313"/>
      <c r="SF63" s="313"/>
      <c r="SG63" s="313"/>
      <c r="SH63" s="19"/>
      <c r="SI63" s="20"/>
      <c r="SJ63" s="20"/>
      <c r="SK63" s="20"/>
      <c r="SL63" s="20"/>
      <c r="SM63" s="20"/>
      <c r="SN63" s="20"/>
      <c r="SO63" s="20"/>
      <c r="SP63" s="311"/>
      <c r="SQ63" s="312"/>
      <c r="SR63" s="312"/>
      <c r="SS63" s="313"/>
      <c r="ST63" s="312"/>
      <c r="SU63" s="313"/>
      <c r="SV63" s="313"/>
      <c r="SW63" s="313"/>
      <c r="SX63" s="19"/>
      <c r="SY63" s="20"/>
      <c r="SZ63" s="20"/>
      <c r="TA63" s="20"/>
      <c r="TB63" s="20"/>
      <c r="TC63" s="20"/>
      <c r="TD63" s="20"/>
      <c r="TE63" s="20"/>
      <c r="TF63" s="311"/>
      <c r="TG63" s="312"/>
      <c r="TH63" s="312"/>
      <c r="TI63" s="313"/>
      <c r="TJ63" s="312"/>
      <c r="TK63" s="313"/>
      <c r="TL63" s="313"/>
      <c r="TM63" s="313"/>
      <c r="TN63" s="19"/>
      <c r="TO63" s="20"/>
      <c r="TP63" s="20"/>
      <c r="TQ63" s="20"/>
      <c r="TR63" s="20"/>
      <c r="TS63" s="20"/>
      <c r="TT63" s="20"/>
      <c r="TU63" s="20"/>
      <c r="TV63" s="311"/>
      <c r="TW63" s="312"/>
      <c r="TX63" s="312"/>
      <c r="TY63" s="313"/>
      <c r="TZ63" s="312"/>
      <c r="UA63" s="313"/>
      <c r="UB63" s="313"/>
      <c r="UC63" s="313"/>
      <c r="UD63" s="19"/>
      <c r="UE63" s="20"/>
      <c r="UF63" s="20"/>
      <c r="UG63" s="20"/>
      <c r="UH63" s="20"/>
      <c r="UI63" s="20"/>
      <c r="UJ63" s="20"/>
      <c r="UK63" s="20"/>
      <c r="UL63" s="311"/>
      <c r="UM63" s="312"/>
      <c r="UN63" s="312"/>
      <c r="UO63" s="313"/>
      <c r="UP63" s="312"/>
      <c r="UQ63" s="313"/>
      <c r="UR63" s="313"/>
      <c r="US63" s="313"/>
      <c r="UT63" s="19"/>
      <c r="UU63" s="20"/>
      <c r="UV63" s="20"/>
      <c r="UW63" s="20"/>
      <c r="UX63" s="20"/>
      <c r="UY63" s="20"/>
      <c r="UZ63" s="20"/>
      <c r="VA63" s="20"/>
      <c r="VB63" s="311"/>
      <c r="VC63" s="312"/>
      <c r="VD63" s="312"/>
      <c r="VE63" s="313"/>
      <c r="VF63" s="312"/>
      <c r="VG63" s="313"/>
      <c r="VH63" s="313"/>
      <c r="VI63" s="313"/>
      <c r="VJ63" s="19"/>
      <c r="VK63" s="20"/>
      <c r="VL63" s="20"/>
      <c r="VM63" s="20"/>
      <c r="VN63" s="20"/>
      <c r="VO63" s="20"/>
      <c r="VP63" s="20"/>
      <c r="VQ63" s="20"/>
      <c r="VR63" s="311"/>
      <c r="VS63" s="312"/>
      <c r="VT63" s="312"/>
      <c r="VU63" s="313"/>
      <c r="VV63" s="312"/>
      <c r="VW63" s="313"/>
      <c r="VX63" s="313"/>
      <c r="VY63" s="313"/>
      <c r="VZ63" s="19"/>
      <c r="WA63" s="20"/>
      <c r="WB63" s="20"/>
      <c r="WC63" s="20"/>
      <c r="WD63" s="20"/>
      <c r="WE63" s="20"/>
      <c r="WF63" s="20"/>
      <c r="WG63" s="20"/>
      <c r="WH63" s="311"/>
      <c r="WI63" s="312"/>
      <c r="WJ63" s="312"/>
      <c r="WK63" s="313"/>
      <c r="WL63" s="312"/>
      <c r="WM63" s="313"/>
      <c r="WN63" s="313"/>
      <c r="WO63" s="313"/>
      <c r="WP63" s="19"/>
      <c r="WQ63" s="20"/>
      <c r="WR63" s="20"/>
      <c r="WS63" s="20"/>
      <c r="WT63" s="20"/>
      <c r="WU63" s="20"/>
      <c r="WV63" s="20"/>
      <c r="WW63" s="20"/>
      <c r="WX63" s="311"/>
      <c r="WY63" s="312"/>
      <c r="WZ63" s="312"/>
      <c r="XA63" s="313"/>
      <c r="XB63" s="312"/>
      <c r="XC63" s="313"/>
      <c r="XD63" s="313"/>
      <c r="XE63" s="313"/>
      <c r="XF63" s="19"/>
      <c r="XG63" s="20"/>
      <c r="XH63" s="20"/>
      <c r="XI63" s="20"/>
      <c r="XJ63" s="20"/>
      <c r="XK63" s="20"/>
      <c r="XL63" s="20"/>
      <c r="XM63" s="20"/>
      <c r="XN63" s="311"/>
      <c r="XO63" s="312"/>
      <c r="XP63" s="312"/>
      <c r="XQ63" s="313"/>
      <c r="XR63" s="312"/>
      <c r="XS63" s="313"/>
      <c r="XT63" s="313"/>
      <c r="XU63" s="313"/>
      <c r="XV63" s="19"/>
      <c r="XW63" s="20"/>
      <c r="XX63" s="20"/>
      <c r="XY63" s="20"/>
      <c r="XZ63" s="20"/>
      <c r="YA63" s="20"/>
      <c r="YB63" s="20"/>
      <c r="YC63" s="20"/>
      <c r="YD63" s="311"/>
      <c r="YE63" s="312"/>
      <c r="YF63" s="312"/>
      <c r="YG63" s="313"/>
      <c r="YH63" s="312"/>
      <c r="YI63" s="313"/>
      <c r="YJ63" s="313"/>
      <c r="YK63" s="313"/>
      <c r="YL63" s="19"/>
      <c r="YM63" s="20"/>
      <c r="YN63" s="20"/>
      <c r="YO63" s="20"/>
      <c r="YP63" s="20"/>
      <c r="YQ63" s="20"/>
      <c r="YR63" s="20"/>
      <c r="YS63" s="20"/>
      <c r="YT63" s="311"/>
      <c r="YU63" s="312"/>
      <c r="YV63" s="312"/>
      <c r="YW63" s="313"/>
      <c r="YX63" s="312"/>
      <c r="YY63" s="313"/>
      <c r="YZ63" s="313"/>
      <c r="ZA63" s="313"/>
      <c r="ZB63" s="19"/>
      <c r="ZC63" s="20"/>
      <c r="ZD63" s="20"/>
      <c r="ZE63" s="20"/>
      <c r="ZF63" s="20"/>
      <c r="ZG63" s="20"/>
      <c r="ZH63" s="20"/>
      <c r="ZI63" s="20"/>
      <c r="ZJ63" s="311"/>
      <c r="ZK63" s="312"/>
      <c r="ZL63" s="312"/>
      <c r="ZM63" s="313"/>
      <c r="ZN63" s="312"/>
      <c r="ZO63" s="313"/>
      <c r="ZP63" s="313"/>
      <c r="ZQ63" s="313"/>
      <c r="ZR63" s="19"/>
      <c r="ZS63" s="20"/>
      <c r="ZT63" s="20"/>
      <c r="ZU63" s="20"/>
      <c r="ZV63" s="20"/>
      <c r="ZW63" s="20"/>
      <c r="ZX63" s="20"/>
      <c r="ZY63" s="20"/>
      <c r="ZZ63" s="311"/>
      <c r="AAA63" s="312"/>
      <c r="AAB63" s="312"/>
      <c r="AAC63" s="313"/>
      <c r="AAD63" s="312"/>
      <c r="AAE63" s="313"/>
      <c r="AAF63" s="313"/>
      <c r="AAG63" s="313"/>
      <c r="AAH63" s="19"/>
      <c r="AAI63" s="20"/>
      <c r="AAJ63" s="20"/>
      <c r="AAK63" s="20"/>
      <c r="AAL63" s="20"/>
      <c r="AAM63" s="20"/>
      <c r="AAN63" s="20"/>
      <c r="AAO63" s="20"/>
      <c r="AAP63" s="311"/>
      <c r="AAQ63" s="312"/>
      <c r="AAR63" s="312"/>
      <c r="AAS63" s="313"/>
      <c r="AAT63" s="312"/>
      <c r="AAU63" s="313"/>
      <c r="AAV63" s="313"/>
      <c r="AAW63" s="313"/>
      <c r="AAX63" s="19"/>
      <c r="AAY63" s="20"/>
      <c r="AAZ63" s="20"/>
      <c r="ABA63" s="20"/>
      <c r="ABB63" s="20"/>
      <c r="ABC63" s="20"/>
      <c r="ABD63" s="20"/>
      <c r="ABE63" s="20"/>
      <c r="ABF63" s="311"/>
      <c r="ABG63" s="312"/>
      <c r="ABH63" s="312"/>
      <c r="ABI63" s="313"/>
      <c r="ABJ63" s="312"/>
      <c r="ABK63" s="313"/>
      <c r="ABL63" s="313"/>
      <c r="ABM63" s="313"/>
      <c r="ABN63" s="19"/>
      <c r="ABO63" s="20"/>
      <c r="ABP63" s="20"/>
      <c r="ABQ63" s="20"/>
      <c r="ABR63" s="20"/>
      <c r="ABS63" s="20"/>
      <c r="ABT63" s="20"/>
      <c r="ABU63" s="20"/>
      <c r="ABV63" s="311"/>
      <c r="ABW63" s="312"/>
      <c r="ABX63" s="312"/>
      <c r="ABY63" s="313"/>
      <c r="ABZ63" s="312"/>
      <c r="ACA63" s="313"/>
      <c r="ACB63" s="313"/>
      <c r="ACC63" s="313"/>
      <c r="ACD63" s="19"/>
      <c r="ACE63" s="20"/>
      <c r="ACF63" s="20"/>
      <c r="ACG63" s="20"/>
      <c r="ACH63" s="20"/>
      <c r="ACI63" s="20"/>
      <c r="ACJ63" s="20"/>
      <c r="ACK63" s="20"/>
      <c r="ACL63" s="311"/>
      <c r="ACM63" s="312"/>
      <c r="ACN63" s="312"/>
      <c r="ACO63" s="313"/>
      <c r="ACP63" s="312"/>
      <c r="ACQ63" s="313"/>
      <c r="ACR63" s="313"/>
      <c r="ACS63" s="313"/>
      <c r="ACT63" s="19"/>
      <c r="ACU63" s="20"/>
      <c r="ACV63" s="20"/>
      <c r="ACW63" s="20"/>
      <c r="ACX63" s="20"/>
      <c r="ACY63" s="20"/>
      <c r="ACZ63" s="20"/>
      <c r="ADA63" s="20"/>
      <c r="ADB63" s="311"/>
      <c r="ADC63" s="312"/>
      <c r="ADD63" s="312"/>
      <c r="ADE63" s="313"/>
      <c r="ADF63" s="312"/>
      <c r="ADG63" s="313"/>
      <c r="ADH63" s="313"/>
      <c r="ADI63" s="313"/>
      <c r="ADJ63" s="19"/>
      <c r="ADK63" s="20"/>
      <c r="ADL63" s="20"/>
      <c r="ADM63" s="20"/>
      <c r="ADN63" s="20"/>
      <c r="ADO63" s="20"/>
      <c r="ADP63" s="20"/>
      <c r="ADQ63" s="20"/>
      <c r="ADR63" s="311"/>
      <c r="ADS63" s="312"/>
      <c r="ADT63" s="312"/>
      <c r="ADU63" s="313"/>
      <c r="ADV63" s="312"/>
      <c r="ADW63" s="313"/>
      <c r="ADX63" s="313"/>
      <c r="ADY63" s="313"/>
      <c r="ADZ63" s="19"/>
      <c r="AEA63" s="20"/>
      <c r="AEB63" s="20"/>
      <c r="AEC63" s="20"/>
      <c r="AED63" s="20"/>
      <c r="AEE63" s="20"/>
      <c r="AEF63" s="20"/>
      <c r="AEG63" s="20"/>
      <c r="AEH63" s="311"/>
      <c r="AEI63" s="312"/>
      <c r="AEJ63" s="312"/>
      <c r="AEK63" s="313"/>
      <c r="AEL63" s="312"/>
      <c r="AEM63" s="313"/>
      <c r="AEN63" s="313"/>
      <c r="AEO63" s="313"/>
      <c r="AEP63" s="19"/>
      <c r="AEQ63" s="20"/>
      <c r="AER63" s="20"/>
      <c r="AES63" s="20"/>
      <c r="AET63" s="20"/>
      <c r="AEU63" s="20"/>
      <c r="AEV63" s="20"/>
      <c r="AEW63" s="20"/>
      <c r="AEX63" s="311"/>
      <c r="AEY63" s="312"/>
      <c r="AEZ63" s="312"/>
      <c r="AFA63" s="313"/>
      <c r="AFB63" s="312"/>
      <c r="AFC63" s="313"/>
      <c r="AFD63" s="313"/>
      <c r="AFE63" s="313"/>
      <c r="AFF63" s="19"/>
      <c r="AFG63" s="20"/>
      <c r="AFH63" s="20"/>
      <c r="AFI63" s="20"/>
      <c r="AFJ63" s="20"/>
      <c r="AFK63" s="20"/>
      <c r="AFL63" s="20"/>
      <c r="AFM63" s="20"/>
      <c r="AFN63" s="311"/>
      <c r="AFO63" s="312"/>
      <c r="AFP63" s="312"/>
      <c r="AFQ63" s="313"/>
      <c r="AFR63" s="312"/>
      <c r="AFS63" s="313"/>
      <c r="AFT63" s="313"/>
      <c r="AFU63" s="313"/>
      <c r="AFV63" s="19"/>
      <c r="AFW63" s="20"/>
      <c r="AFX63" s="20"/>
      <c r="AFY63" s="20"/>
      <c r="AFZ63" s="20"/>
      <c r="AGA63" s="20"/>
      <c r="AGB63" s="20"/>
      <c r="AGC63" s="20"/>
      <c r="AGD63" s="311"/>
      <c r="AGE63" s="312"/>
      <c r="AGF63" s="312"/>
      <c r="AGG63" s="313"/>
      <c r="AGH63" s="312"/>
      <c r="AGI63" s="313"/>
      <c r="AGJ63" s="313"/>
      <c r="AGK63" s="313"/>
      <c r="AGL63" s="19"/>
      <c r="AGM63" s="20"/>
      <c r="AGN63" s="20"/>
      <c r="AGO63" s="20"/>
      <c r="AGP63" s="20"/>
      <c r="AGQ63" s="20"/>
      <c r="AGR63" s="20"/>
      <c r="AGS63" s="20"/>
      <c r="AGT63" s="311"/>
      <c r="AGU63" s="312"/>
      <c r="AGV63" s="312"/>
      <c r="AGW63" s="313"/>
      <c r="AGX63" s="312"/>
      <c r="AGY63" s="313"/>
      <c r="AGZ63" s="313"/>
      <c r="AHA63" s="313"/>
      <c r="AHB63" s="19"/>
      <c r="AHC63" s="20"/>
      <c r="AHD63" s="20"/>
      <c r="AHE63" s="20"/>
      <c r="AHF63" s="20"/>
      <c r="AHG63" s="20"/>
      <c r="AHH63" s="20"/>
      <c r="AHI63" s="20"/>
      <c r="AHJ63" s="311"/>
      <c r="AHK63" s="312"/>
      <c r="AHL63" s="312"/>
      <c r="AHM63" s="313"/>
      <c r="AHN63" s="312"/>
      <c r="AHO63" s="313"/>
      <c r="AHP63" s="313"/>
      <c r="AHQ63" s="313"/>
      <c r="AHR63" s="19"/>
      <c r="AHS63" s="20"/>
      <c r="AHT63" s="20"/>
      <c r="AHU63" s="20"/>
      <c r="AHV63" s="20"/>
      <c r="AHW63" s="20"/>
      <c r="AHX63" s="20"/>
      <c r="AHY63" s="20"/>
      <c r="AHZ63" s="311"/>
      <c r="AIA63" s="312"/>
      <c r="AIB63" s="312"/>
      <c r="AIC63" s="313"/>
      <c r="AID63" s="312"/>
      <c r="AIE63" s="313"/>
      <c r="AIF63" s="313"/>
      <c r="AIG63" s="313"/>
      <c r="AIH63" s="19"/>
      <c r="AII63" s="20"/>
      <c r="AIJ63" s="20"/>
      <c r="AIK63" s="20"/>
      <c r="AIL63" s="20"/>
      <c r="AIM63" s="20"/>
      <c r="AIN63" s="20"/>
      <c r="AIO63" s="20"/>
      <c r="AIP63" s="311"/>
      <c r="AIQ63" s="312"/>
      <c r="AIR63" s="312"/>
      <c r="AIS63" s="313"/>
      <c r="AIT63" s="312"/>
      <c r="AIU63" s="313"/>
      <c r="AIV63" s="313"/>
      <c r="AIW63" s="313"/>
      <c r="AIX63" s="19"/>
      <c r="AIY63" s="20"/>
      <c r="AIZ63" s="20"/>
      <c r="AJA63" s="20"/>
      <c r="AJB63" s="20"/>
      <c r="AJC63" s="20"/>
      <c r="AJD63" s="20"/>
      <c r="AJE63" s="20"/>
      <c r="AJF63" s="311"/>
      <c r="AJG63" s="312"/>
      <c r="AJH63" s="312"/>
      <c r="AJI63" s="313"/>
      <c r="AJJ63" s="312"/>
      <c r="AJK63" s="313"/>
      <c r="AJL63" s="313"/>
      <c r="AJM63" s="313"/>
      <c r="AJN63" s="19"/>
      <c r="AJO63" s="20"/>
      <c r="AJP63" s="20"/>
      <c r="AJQ63" s="20"/>
      <c r="AJR63" s="20"/>
      <c r="AJS63" s="20"/>
      <c r="AJT63" s="20"/>
      <c r="AJU63" s="20"/>
      <c r="AJV63" s="311"/>
      <c r="AJW63" s="312"/>
      <c r="AJX63" s="312"/>
      <c r="AJY63" s="313"/>
      <c r="AJZ63" s="312"/>
      <c r="AKA63" s="313"/>
      <c r="AKB63" s="313"/>
      <c r="AKC63" s="313"/>
      <c r="AKD63" s="19"/>
      <c r="AKE63" s="20"/>
      <c r="AKF63" s="20"/>
      <c r="AKG63" s="20"/>
      <c r="AKH63" s="20"/>
      <c r="AKI63" s="20"/>
      <c r="AKJ63" s="20"/>
      <c r="AKK63" s="20"/>
      <c r="AKL63" s="311"/>
      <c r="AKM63" s="312"/>
      <c r="AKN63" s="312"/>
      <c r="AKO63" s="313"/>
      <c r="AKP63" s="312"/>
      <c r="AKQ63" s="313"/>
      <c r="AKR63" s="313"/>
      <c r="AKS63" s="313"/>
      <c r="AKT63" s="19"/>
      <c r="AKU63" s="20"/>
      <c r="AKV63" s="20"/>
      <c r="AKW63" s="20"/>
      <c r="AKX63" s="20"/>
      <c r="AKY63" s="20"/>
      <c r="AKZ63" s="20"/>
      <c r="ALA63" s="20"/>
      <c r="ALB63" s="311"/>
      <c r="ALC63" s="312"/>
      <c r="ALD63" s="312"/>
      <c r="ALE63" s="313"/>
      <c r="ALF63" s="312"/>
      <c r="ALG63" s="313"/>
      <c r="ALH63" s="313"/>
      <c r="ALI63" s="313"/>
      <c r="ALJ63" s="19"/>
      <c r="ALK63" s="20"/>
      <c r="ALL63" s="20"/>
      <c r="ALM63" s="20"/>
      <c r="ALN63" s="20"/>
      <c r="ALO63" s="20"/>
      <c r="ALP63" s="20"/>
      <c r="ALQ63" s="20"/>
      <c r="ALR63" s="311"/>
      <c r="ALS63" s="312"/>
      <c r="ALT63" s="312"/>
      <c r="ALU63" s="313"/>
      <c r="ALV63" s="312"/>
      <c r="ALW63" s="313"/>
      <c r="ALX63" s="313"/>
      <c r="ALY63" s="313"/>
      <c r="ALZ63" s="19"/>
      <c r="AMA63" s="20"/>
      <c r="AMB63" s="20"/>
      <c r="AMC63" s="20"/>
      <c r="AMD63" s="20"/>
      <c r="AME63" s="20"/>
      <c r="AMF63" s="20"/>
      <c r="AMG63" s="20"/>
      <c r="AMH63" s="311"/>
      <c r="AMI63" s="312"/>
      <c r="AMJ63" s="312"/>
      <c r="AMK63" s="313"/>
      <c r="AML63" s="312"/>
      <c r="AMM63" s="313"/>
      <c r="AMN63" s="313"/>
      <c r="AMO63" s="313"/>
      <c r="AMP63" s="19"/>
      <c r="AMQ63" s="20"/>
      <c r="AMR63" s="20"/>
      <c r="AMS63" s="20"/>
      <c r="AMT63" s="20"/>
      <c r="AMU63" s="20"/>
      <c r="AMV63" s="20"/>
      <c r="AMW63" s="20"/>
      <c r="AMX63" s="311"/>
      <c r="AMY63" s="312"/>
      <c r="AMZ63" s="312"/>
      <c r="ANA63" s="313"/>
      <c r="ANB63" s="312"/>
      <c r="ANC63" s="313"/>
      <c r="AND63" s="313"/>
      <c r="ANE63" s="313"/>
      <c r="ANF63" s="19"/>
      <c r="ANG63" s="20"/>
      <c r="ANH63" s="20"/>
      <c r="ANI63" s="20"/>
      <c r="ANJ63" s="20"/>
      <c r="ANK63" s="20"/>
      <c r="ANL63" s="20"/>
      <c r="ANM63" s="20"/>
      <c r="ANN63" s="311"/>
      <c r="ANO63" s="312"/>
      <c r="ANP63" s="312"/>
      <c r="ANQ63" s="313"/>
      <c r="ANR63" s="312"/>
      <c r="ANS63" s="313"/>
      <c r="ANT63" s="313"/>
      <c r="ANU63" s="313"/>
      <c r="ANV63" s="19"/>
      <c r="ANW63" s="20"/>
      <c r="ANX63" s="20"/>
      <c r="ANY63" s="20"/>
      <c r="ANZ63" s="20"/>
      <c r="AOA63" s="20"/>
      <c r="AOB63" s="20"/>
      <c r="AOC63" s="20"/>
      <c r="AOD63" s="311"/>
      <c r="AOE63" s="312"/>
      <c r="AOF63" s="312"/>
      <c r="AOG63" s="313"/>
      <c r="AOH63" s="312"/>
      <c r="AOI63" s="313"/>
      <c r="AOJ63" s="313"/>
      <c r="AOK63" s="313"/>
      <c r="AOL63" s="19"/>
      <c r="AOM63" s="20"/>
      <c r="AON63" s="20"/>
      <c r="AOO63" s="20"/>
      <c r="AOP63" s="20"/>
      <c r="AOQ63" s="20"/>
      <c r="AOR63" s="20"/>
      <c r="AOS63" s="20"/>
      <c r="AOT63" s="311"/>
      <c r="AOU63" s="312"/>
      <c r="AOV63" s="312"/>
      <c r="AOW63" s="313"/>
      <c r="AOX63" s="312"/>
      <c r="AOY63" s="313"/>
      <c r="AOZ63" s="313"/>
      <c r="APA63" s="313"/>
      <c r="APB63" s="19"/>
      <c r="APC63" s="20"/>
      <c r="APD63" s="20"/>
      <c r="APE63" s="20"/>
      <c r="APF63" s="20"/>
      <c r="APG63" s="20"/>
      <c r="APH63" s="20"/>
      <c r="API63" s="20"/>
      <c r="APJ63" s="311"/>
      <c r="APK63" s="312"/>
      <c r="APL63" s="312"/>
      <c r="APM63" s="313"/>
      <c r="APN63" s="312"/>
      <c r="APO63" s="313"/>
      <c r="APP63" s="313"/>
      <c r="APQ63" s="313"/>
      <c r="APR63" s="19"/>
      <c r="APS63" s="20"/>
      <c r="APT63" s="20"/>
      <c r="APU63" s="20"/>
      <c r="APV63" s="20"/>
      <c r="APW63" s="20"/>
      <c r="APX63" s="20"/>
      <c r="APY63" s="20"/>
      <c r="APZ63" s="311"/>
      <c r="AQA63" s="312"/>
      <c r="AQB63" s="312"/>
      <c r="AQC63" s="313"/>
      <c r="AQD63" s="312"/>
      <c r="AQE63" s="313"/>
      <c r="AQF63" s="313"/>
      <c r="AQG63" s="313"/>
      <c r="AQH63" s="19"/>
      <c r="AQI63" s="20"/>
      <c r="AQJ63" s="20"/>
      <c r="AQK63" s="20"/>
      <c r="AQL63" s="20"/>
      <c r="AQM63" s="20"/>
      <c r="AQN63" s="20"/>
      <c r="AQO63" s="20"/>
      <c r="AQP63" s="311"/>
      <c r="AQQ63" s="312"/>
      <c r="AQR63" s="312"/>
      <c r="AQS63" s="313"/>
      <c r="AQT63" s="312"/>
      <c r="AQU63" s="313"/>
      <c r="AQV63" s="313"/>
      <c r="AQW63" s="313"/>
      <c r="AQX63" s="19"/>
      <c r="AQY63" s="20"/>
      <c r="AQZ63" s="20"/>
      <c r="ARA63" s="20"/>
      <c r="ARB63" s="20"/>
      <c r="ARC63" s="20"/>
      <c r="ARD63" s="20"/>
      <c r="ARE63" s="20"/>
      <c r="ARF63" s="311"/>
      <c r="ARG63" s="312"/>
      <c r="ARH63" s="312"/>
      <c r="ARI63" s="313"/>
      <c r="ARJ63" s="312"/>
      <c r="ARK63" s="313"/>
      <c r="ARL63" s="313"/>
      <c r="ARM63" s="313"/>
      <c r="ARN63" s="19"/>
      <c r="ARO63" s="20"/>
      <c r="ARP63" s="20"/>
      <c r="ARQ63" s="20"/>
      <c r="ARR63" s="20"/>
      <c r="ARS63" s="20"/>
      <c r="ART63" s="20"/>
      <c r="ARU63" s="20"/>
      <c r="ARV63" s="311"/>
      <c r="ARW63" s="312"/>
      <c r="ARX63" s="312"/>
      <c r="ARY63" s="313"/>
      <c r="ARZ63" s="312"/>
      <c r="ASA63" s="313"/>
      <c r="ASB63" s="313"/>
      <c r="ASC63" s="313"/>
      <c r="ASD63" s="19"/>
      <c r="ASE63" s="20"/>
      <c r="ASF63" s="20"/>
      <c r="ASG63" s="20"/>
      <c r="ASH63" s="20"/>
      <c r="ASI63" s="20"/>
      <c r="ASJ63" s="20"/>
      <c r="ASK63" s="20"/>
      <c r="ASL63" s="311"/>
      <c r="ASM63" s="312"/>
      <c r="ASN63" s="312"/>
      <c r="ASO63" s="313"/>
      <c r="ASP63" s="312"/>
      <c r="ASQ63" s="313"/>
      <c r="ASR63" s="313"/>
      <c r="ASS63" s="313"/>
      <c r="AST63" s="19"/>
      <c r="ASU63" s="20"/>
      <c r="ASV63" s="20"/>
      <c r="ASW63" s="20"/>
      <c r="ASX63" s="20"/>
      <c r="ASY63" s="20"/>
      <c r="ASZ63" s="20"/>
      <c r="ATA63" s="20"/>
      <c r="ATB63" s="311"/>
      <c r="ATC63" s="312"/>
      <c r="ATD63" s="312"/>
      <c r="ATE63" s="313"/>
      <c r="ATF63" s="312"/>
      <c r="ATG63" s="313"/>
      <c r="ATH63" s="313"/>
      <c r="ATI63" s="313"/>
      <c r="ATJ63" s="19"/>
      <c r="ATK63" s="20"/>
      <c r="ATL63" s="20"/>
      <c r="ATM63" s="20"/>
      <c r="ATN63" s="20"/>
      <c r="ATO63" s="20"/>
      <c r="ATP63" s="20"/>
      <c r="ATQ63" s="20"/>
      <c r="ATR63" s="311"/>
      <c r="ATS63" s="312"/>
      <c r="ATT63" s="312"/>
      <c r="ATU63" s="313"/>
      <c r="ATV63" s="312"/>
      <c r="ATW63" s="313"/>
      <c r="ATX63" s="313"/>
      <c r="ATY63" s="313"/>
      <c r="ATZ63" s="19"/>
      <c r="AUA63" s="20"/>
      <c r="AUB63" s="20"/>
      <c r="AUC63" s="20"/>
      <c r="AUD63" s="20"/>
      <c r="AUE63" s="20"/>
      <c r="AUF63" s="20"/>
      <c r="AUG63" s="20"/>
      <c r="AUH63" s="311"/>
      <c r="AUI63" s="312"/>
      <c r="AUJ63" s="312"/>
      <c r="AUK63" s="313"/>
      <c r="AUL63" s="312"/>
      <c r="AUM63" s="313"/>
      <c r="AUN63" s="313"/>
      <c r="AUO63" s="313"/>
      <c r="AUP63" s="19"/>
      <c r="AUQ63" s="20"/>
      <c r="AUR63" s="20"/>
      <c r="AUS63" s="20"/>
      <c r="AUT63" s="20"/>
      <c r="AUU63" s="20"/>
      <c r="AUV63" s="20"/>
      <c r="AUW63" s="20"/>
      <c r="AUX63" s="311"/>
      <c r="AUY63" s="312"/>
      <c r="AUZ63" s="312"/>
      <c r="AVA63" s="313"/>
      <c r="AVB63" s="312"/>
      <c r="AVC63" s="313"/>
      <c r="AVD63" s="313"/>
      <c r="AVE63" s="313"/>
      <c r="AVF63" s="19"/>
      <c r="AVG63" s="20"/>
      <c r="AVH63" s="20"/>
      <c r="AVI63" s="20"/>
      <c r="AVJ63" s="20"/>
      <c r="AVK63" s="20"/>
      <c r="AVL63" s="20"/>
      <c r="AVM63" s="20"/>
      <c r="AVN63" s="311"/>
      <c r="AVO63" s="312"/>
      <c r="AVP63" s="312"/>
      <c r="AVQ63" s="313"/>
      <c r="AVR63" s="312"/>
      <c r="AVS63" s="313"/>
      <c r="AVT63" s="313"/>
      <c r="AVU63" s="313"/>
      <c r="AVV63" s="19"/>
      <c r="AVW63" s="20"/>
      <c r="AVX63" s="20"/>
      <c r="AVY63" s="20"/>
      <c r="AVZ63" s="20"/>
      <c r="AWA63" s="20"/>
      <c r="AWB63" s="20"/>
      <c r="AWC63" s="20"/>
      <c r="AWD63" s="311"/>
      <c r="AWE63" s="312"/>
      <c r="AWF63" s="312"/>
      <c r="AWG63" s="313"/>
      <c r="AWH63" s="312"/>
      <c r="AWI63" s="313"/>
      <c r="AWJ63" s="313"/>
      <c r="AWK63" s="313"/>
      <c r="AWL63" s="19"/>
      <c r="AWM63" s="20"/>
      <c r="AWN63" s="20"/>
      <c r="AWO63" s="20"/>
      <c r="AWP63" s="20"/>
      <c r="AWQ63" s="20"/>
      <c r="AWR63" s="20"/>
      <c r="AWS63" s="20"/>
      <c r="AWT63" s="311"/>
      <c r="AWU63" s="312"/>
      <c r="AWV63" s="312"/>
      <c r="AWW63" s="313"/>
      <c r="AWX63" s="312"/>
      <c r="AWY63" s="313"/>
      <c r="AWZ63" s="313"/>
      <c r="AXA63" s="313"/>
      <c r="AXB63" s="19"/>
      <c r="AXC63" s="20"/>
      <c r="AXD63" s="20"/>
      <c r="AXE63" s="20"/>
      <c r="AXF63" s="20"/>
      <c r="AXG63" s="20"/>
      <c r="AXH63" s="20"/>
      <c r="AXI63" s="20"/>
      <c r="AXJ63" s="311"/>
      <c r="AXK63" s="312"/>
      <c r="AXL63" s="312"/>
      <c r="AXM63" s="313"/>
      <c r="AXN63" s="312"/>
      <c r="AXO63" s="313"/>
      <c r="AXP63" s="313"/>
      <c r="AXQ63" s="313"/>
      <c r="AXR63" s="19"/>
      <c r="AXS63" s="20"/>
      <c r="AXT63" s="20"/>
      <c r="AXU63" s="20"/>
      <c r="AXV63" s="20"/>
      <c r="AXW63" s="20"/>
      <c r="AXX63" s="20"/>
      <c r="AXY63" s="20"/>
      <c r="AXZ63" s="311"/>
      <c r="AYA63" s="312"/>
      <c r="AYB63" s="312"/>
      <c r="AYC63" s="313"/>
      <c r="AYD63" s="312"/>
      <c r="AYE63" s="313"/>
      <c r="AYF63" s="313"/>
      <c r="AYG63" s="313"/>
      <c r="AYH63" s="19"/>
      <c r="AYI63" s="20"/>
      <c r="AYJ63" s="20"/>
      <c r="AYK63" s="20"/>
      <c r="AYL63" s="20"/>
      <c r="AYM63" s="20"/>
      <c r="AYN63" s="20"/>
      <c r="AYO63" s="20"/>
      <c r="AYP63" s="311"/>
      <c r="AYQ63" s="312"/>
      <c r="AYR63" s="312"/>
      <c r="AYS63" s="313"/>
      <c r="AYT63" s="312"/>
      <c r="AYU63" s="313"/>
      <c r="AYV63" s="313"/>
      <c r="AYW63" s="313"/>
      <c r="AYX63" s="19"/>
      <c r="AYY63" s="20"/>
      <c r="AYZ63" s="20"/>
      <c r="AZA63" s="20"/>
      <c r="AZB63" s="20"/>
      <c r="AZC63" s="20"/>
      <c r="AZD63" s="20"/>
      <c r="AZE63" s="20"/>
      <c r="AZF63" s="311"/>
      <c r="AZG63" s="312"/>
      <c r="AZH63" s="312"/>
      <c r="AZI63" s="313"/>
      <c r="AZJ63" s="312"/>
      <c r="AZK63" s="313"/>
      <c r="AZL63" s="313"/>
      <c r="AZM63" s="313"/>
      <c r="AZN63" s="19"/>
      <c r="AZO63" s="20"/>
      <c r="AZP63" s="20"/>
      <c r="AZQ63" s="20"/>
      <c r="AZR63" s="20"/>
      <c r="AZS63" s="20"/>
      <c r="AZT63" s="20"/>
      <c r="AZU63" s="20"/>
      <c r="AZV63" s="311"/>
      <c r="AZW63" s="312"/>
      <c r="AZX63" s="312"/>
      <c r="AZY63" s="313"/>
      <c r="AZZ63" s="312"/>
      <c r="BAA63" s="313"/>
      <c r="BAB63" s="313"/>
      <c r="BAC63" s="313"/>
      <c r="BAD63" s="19"/>
      <c r="BAE63" s="20"/>
      <c r="BAF63" s="20"/>
      <c r="BAG63" s="20"/>
      <c r="BAH63" s="20"/>
      <c r="BAI63" s="20"/>
      <c r="BAJ63" s="20"/>
      <c r="BAK63" s="20"/>
      <c r="BAL63" s="311"/>
      <c r="BAM63" s="312"/>
      <c r="BAN63" s="312"/>
      <c r="BAO63" s="313"/>
      <c r="BAP63" s="312"/>
      <c r="BAQ63" s="313"/>
      <c r="BAR63" s="313"/>
      <c r="BAS63" s="313"/>
      <c r="BAT63" s="19"/>
      <c r="BAU63" s="20"/>
      <c r="BAV63" s="20"/>
      <c r="BAW63" s="20"/>
      <c r="BAX63" s="20"/>
      <c r="BAY63" s="20"/>
      <c r="BAZ63" s="20"/>
      <c r="BBA63" s="20"/>
      <c r="BBB63" s="311"/>
      <c r="BBC63" s="312"/>
      <c r="BBD63" s="312"/>
      <c r="BBE63" s="313"/>
      <c r="BBF63" s="312"/>
      <c r="BBG63" s="313"/>
      <c r="BBH63" s="313"/>
      <c r="BBI63" s="313"/>
      <c r="BBJ63" s="19"/>
      <c r="BBK63" s="20"/>
      <c r="BBL63" s="20"/>
      <c r="BBM63" s="20"/>
      <c r="BBN63" s="20"/>
      <c r="BBO63" s="20"/>
      <c r="BBP63" s="20"/>
      <c r="BBQ63" s="20"/>
      <c r="BBR63" s="311"/>
      <c r="BBS63" s="312"/>
      <c r="BBT63" s="312"/>
      <c r="BBU63" s="313"/>
      <c r="BBV63" s="312"/>
      <c r="BBW63" s="313"/>
      <c r="BBX63" s="313"/>
      <c r="BBY63" s="313"/>
      <c r="BBZ63" s="19"/>
      <c r="BCA63" s="20"/>
      <c r="BCB63" s="20"/>
      <c r="BCC63" s="20"/>
      <c r="BCD63" s="20"/>
      <c r="BCE63" s="20"/>
      <c r="BCF63" s="20"/>
      <c r="BCG63" s="20"/>
      <c r="BCH63" s="311"/>
      <c r="BCI63" s="312"/>
      <c r="BCJ63" s="312"/>
      <c r="BCK63" s="313"/>
      <c r="BCL63" s="312"/>
      <c r="BCM63" s="313"/>
      <c r="BCN63" s="313"/>
      <c r="BCO63" s="313"/>
      <c r="BCP63" s="19"/>
      <c r="BCQ63" s="20"/>
      <c r="BCR63" s="20"/>
      <c r="BCS63" s="20"/>
      <c r="BCT63" s="20"/>
      <c r="BCU63" s="20"/>
      <c r="BCV63" s="20"/>
      <c r="BCW63" s="20"/>
      <c r="BCX63" s="311"/>
      <c r="BCY63" s="312"/>
      <c r="BCZ63" s="312"/>
      <c r="BDA63" s="313"/>
      <c r="BDB63" s="312"/>
      <c r="BDC63" s="313"/>
      <c r="BDD63" s="313"/>
      <c r="BDE63" s="313"/>
      <c r="BDF63" s="19"/>
      <c r="BDG63" s="20"/>
      <c r="BDH63" s="20"/>
      <c r="BDI63" s="20"/>
      <c r="BDJ63" s="20"/>
      <c r="BDK63" s="20"/>
      <c r="BDL63" s="20"/>
      <c r="BDM63" s="20"/>
      <c r="BDN63" s="311"/>
      <c r="BDO63" s="312"/>
      <c r="BDP63" s="312"/>
      <c r="BDQ63" s="313"/>
      <c r="BDR63" s="312"/>
      <c r="BDS63" s="313"/>
      <c r="BDT63" s="313"/>
      <c r="BDU63" s="313"/>
      <c r="BDV63" s="19"/>
      <c r="BDW63" s="20"/>
      <c r="BDX63" s="20"/>
      <c r="BDY63" s="20"/>
      <c r="BDZ63" s="20"/>
      <c r="BEA63" s="20"/>
      <c r="BEB63" s="20"/>
      <c r="BEC63" s="20"/>
      <c r="BED63" s="311"/>
      <c r="BEE63" s="312"/>
      <c r="BEF63" s="312"/>
      <c r="BEG63" s="313"/>
      <c r="BEH63" s="312"/>
      <c r="BEI63" s="313"/>
      <c r="BEJ63" s="313"/>
      <c r="BEK63" s="313"/>
      <c r="BEL63" s="19"/>
      <c r="BEM63" s="20"/>
      <c r="BEN63" s="20"/>
      <c r="BEO63" s="20"/>
      <c r="BEP63" s="20"/>
      <c r="BEQ63" s="20"/>
      <c r="BER63" s="20"/>
      <c r="BES63" s="20"/>
      <c r="BET63" s="311"/>
      <c r="BEU63" s="312"/>
      <c r="BEV63" s="312"/>
      <c r="BEW63" s="313"/>
      <c r="BEX63" s="312"/>
      <c r="BEY63" s="313"/>
      <c r="BEZ63" s="313"/>
      <c r="BFA63" s="313"/>
      <c r="BFB63" s="19"/>
      <c r="BFC63" s="20"/>
      <c r="BFD63" s="20"/>
      <c r="BFE63" s="20"/>
      <c r="BFF63" s="20"/>
      <c r="BFG63" s="20"/>
      <c r="BFH63" s="20"/>
      <c r="BFI63" s="20"/>
      <c r="BFJ63" s="311"/>
      <c r="BFK63" s="312"/>
      <c r="BFL63" s="312"/>
      <c r="BFM63" s="313"/>
      <c r="BFN63" s="312"/>
      <c r="BFO63" s="313"/>
      <c r="BFP63" s="313"/>
      <c r="BFQ63" s="313"/>
      <c r="BFR63" s="19"/>
      <c r="BFS63" s="20"/>
      <c r="BFT63" s="20"/>
      <c r="BFU63" s="20"/>
      <c r="BFV63" s="20"/>
      <c r="BFW63" s="20"/>
      <c r="BFX63" s="20"/>
      <c r="BFY63" s="20"/>
      <c r="BFZ63" s="311"/>
      <c r="BGA63" s="312"/>
      <c r="BGB63" s="312"/>
      <c r="BGC63" s="313"/>
      <c r="BGD63" s="312"/>
      <c r="BGE63" s="313"/>
      <c r="BGF63" s="313"/>
      <c r="BGG63" s="313"/>
      <c r="BGH63" s="19"/>
      <c r="BGI63" s="20"/>
      <c r="BGJ63" s="20"/>
      <c r="BGK63" s="20"/>
      <c r="BGL63" s="20"/>
      <c r="BGM63" s="20"/>
      <c r="BGN63" s="20"/>
      <c r="BGO63" s="20"/>
      <c r="BGP63" s="311"/>
      <c r="BGQ63" s="312"/>
      <c r="BGR63" s="312"/>
      <c r="BGS63" s="313"/>
      <c r="BGT63" s="312"/>
      <c r="BGU63" s="313"/>
      <c r="BGV63" s="313"/>
      <c r="BGW63" s="313"/>
      <c r="BGX63" s="19"/>
      <c r="BGY63" s="20"/>
      <c r="BGZ63" s="20"/>
      <c r="BHA63" s="20"/>
      <c r="BHB63" s="20"/>
      <c r="BHC63" s="20"/>
      <c r="BHD63" s="20"/>
      <c r="BHE63" s="20"/>
      <c r="BHF63" s="311"/>
      <c r="BHG63" s="312"/>
      <c r="BHH63" s="312"/>
      <c r="BHI63" s="313"/>
      <c r="BHJ63" s="312"/>
      <c r="BHK63" s="313"/>
      <c r="BHL63" s="313"/>
      <c r="BHM63" s="313"/>
      <c r="BHN63" s="19"/>
      <c r="BHO63" s="20"/>
      <c r="BHP63" s="20"/>
      <c r="BHQ63" s="20"/>
      <c r="BHR63" s="20"/>
      <c r="BHS63" s="20"/>
      <c r="BHT63" s="20"/>
      <c r="BHU63" s="20"/>
      <c r="BHV63" s="311"/>
      <c r="BHW63" s="312"/>
      <c r="BHX63" s="312"/>
      <c r="BHY63" s="313"/>
      <c r="BHZ63" s="312"/>
      <c r="BIA63" s="313"/>
      <c r="BIB63" s="313"/>
      <c r="BIC63" s="313"/>
      <c r="BID63" s="19"/>
      <c r="BIE63" s="20"/>
      <c r="BIF63" s="20"/>
      <c r="BIG63" s="20"/>
      <c r="BIH63" s="20"/>
      <c r="BII63" s="20"/>
      <c r="BIJ63" s="20"/>
      <c r="BIK63" s="20"/>
      <c r="BIL63" s="311"/>
      <c r="BIM63" s="312"/>
      <c r="BIN63" s="312"/>
      <c r="BIO63" s="313"/>
      <c r="BIP63" s="312"/>
      <c r="BIQ63" s="313"/>
      <c r="BIR63" s="313"/>
      <c r="BIS63" s="313"/>
      <c r="BIT63" s="19"/>
      <c r="BIU63" s="20"/>
      <c r="BIV63" s="20"/>
      <c r="BIW63" s="20"/>
      <c r="BIX63" s="20"/>
      <c r="BIY63" s="20"/>
      <c r="BIZ63" s="20"/>
      <c r="BJA63" s="20"/>
      <c r="BJB63" s="311"/>
      <c r="BJC63" s="312"/>
      <c r="BJD63" s="312"/>
      <c r="BJE63" s="313"/>
      <c r="BJF63" s="312"/>
      <c r="BJG63" s="313"/>
      <c r="BJH63" s="313"/>
      <c r="BJI63" s="313"/>
      <c r="BJJ63" s="19"/>
      <c r="BJK63" s="20"/>
      <c r="BJL63" s="20"/>
      <c r="BJM63" s="20"/>
      <c r="BJN63" s="20"/>
      <c r="BJO63" s="20"/>
      <c r="BJP63" s="20"/>
      <c r="BJQ63" s="20"/>
      <c r="BJR63" s="311"/>
      <c r="BJS63" s="312"/>
      <c r="BJT63" s="312"/>
      <c r="BJU63" s="313"/>
      <c r="BJV63" s="312"/>
      <c r="BJW63" s="313"/>
      <c r="BJX63" s="313"/>
      <c r="BJY63" s="313"/>
      <c r="BJZ63" s="19"/>
      <c r="BKA63" s="20"/>
      <c r="BKB63" s="20"/>
      <c r="BKC63" s="20"/>
      <c r="BKD63" s="20"/>
      <c r="BKE63" s="20"/>
      <c r="BKF63" s="20"/>
      <c r="BKG63" s="20"/>
      <c r="BKH63" s="311"/>
      <c r="BKI63" s="312"/>
      <c r="BKJ63" s="312"/>
      <c r="BKK63" s="313"/>
      <c r="BKL63" s="312"/>
      <c r="BKM63" s="313"/>
      <c r="BKN63" s="313"/>
      <c r="BKO63" s="313"/>
      <c r="BKP63" s="19"/>
      <c r="BKQ63" s="20"/>
      <c r="BKR63" s="20"/>
      <c r="BKS63" s="20"/>
      <c r="BKT63" s="20"/>
      <c r="BKU63" s="20"/>
      <c r="BKV63" s="20"/>
      <c r="BKW63" s="20"/>
      <c r="BKX63" s="311"/>
      <c r="BKY63" s="312"/>
      <c r="BKZ63" s="312"/>
      <c r="BLA63" s="313"/>
      <c r="BLB63" s="312"/>
      <c r="BLC63" s="313"/>
      <c r="BLD63" s="313"/>
      <c r="BLE63" s="313"/>
      <c r="BLF63" s="19"/>
      <c r="BLG63" s="20"/>
      <c r="BLH63" s="20"/>
      <c r="BLI63" s="20"/>
      <c r="BLJ63" s="20"/>
      <c r="BLK63" s="20"/>
      <c r="BLL63" s="20"/>
      <c r="BLM63" s="20"/>
      <c r="BLN63" s="311"/>
      <c r="BLO63" s="312"/>
      <c r="BLP63" s="312"/>
      <c r="BLQ63" s="313"/>
      <c r="BLR63" s="312"/>
      <c r="BLS63" s="313"/>
      <c r="BLT63" s="313"/>
      <c r="BLU63" s="313"/>
      <c r="BLV63" s="19"/>
      <c r="BLW63" s="20"/>
      <c r="BLX63" s="20"/>
      <c r="BLY63" s="20"/>
      <c r="BLZ63" s="20"/>
      <c r="BMA63" s="20"/>
      <c r="BMB63" s="20"/>
      <c r="BMC63" s="20"/>
      <c r="BMD63" s="311"/>
      <c r="BME63" s="312"/>
      <c r="BMF63" s="312"/>
      <c r="BMG63" s="313"/>
      <c r="BMH63" s="312"/>
      <c r="BMI63" s="313"/>
      <c r="BMJ63" s="313"/>
      <c r="BMK63" s="313"/>
      <c r="BML63" s="19"/>
      <c r="BMM63" s="20"/>
      <c r="BMN63" s="20"/>
      <c r="BMO63" s="20"/>
      <c r="BMP63" s="20"/>
      <c r="BMQ63" s="20"/>
      <c r="BMR63" s="20"/>
      <c r="BMS63" s="20"/>
      <c r="BMT63" s="311"/>
      <c r="BMU63" s="312"/>
      <c r="BMV63" s="312"/>
      <c r="BMW63" s="313"/>
      <c r="BMX63" s="312"/>
      <c r="BMY63" s="313"/>
      <c r="BMZ63" s="313"/>
      <c r="BNA63" s="313"/>
      <c r="BNB63" s="19"/>
      <c r="BNC63" s="20"/>
      <c r="BND63" s="20"/>
      <c r="BNE63" s="20"/>
      <c r="BNF63" s="20"/>
      <c r="BNG63" s="20"/>
      <c r="BNH63" s="20"/>
      <c r="BNI63" s="20"/>
      <c r="BNJ63" s="311"/>
      <c r="BNK63" s="312"/>
      <c r="BNL63" s="312"/>
      <c r="BNM63" s="313"/>
      <c r="BNN63" s="312"/>
      <c r="BNO63" s="313"/>
      <c r="BNP63" s="313"/>
      <c r="BNQ63" s="313"/>
      <c r="BNR63" s="19"/>
      <c r="BNS63" s="20"/>
      <c r="BNT63" s="20"/>
      <c r="BNU63" s="20"/>
      <c r="BNV63" s="20"/>
      <c r="BNW63" s="20"/>
      <c r="BNX63" s="20"/>
      <c r="BNY63" s="20"/>
      <c r="BNZ63" s="311"/>
      <c r="BOA63" s="312"/>
      <c r="BOB63" s="312"/>
      <c r="BOC63" s="313"/>
      <c r="BOD63" s="312"/>
      <c r="BOE63" s="313"/>
      <c r="BOF63" s="313"/>
      <c r="BOG63" s="313"/>
      <c r="BOH63" s="19"/>
      <c r="BOI63" s="20"/>
      <c r="BOJ63" s="20"/>
      <c r="BOK63" s="20"/>
      <c r="BOL63" s="20"/>
      <c r="BOM63" s="20"/>
      <c r="BON63" s="20"/>
      <c r="BOO63" s="20"/>
      <c r="BOP63" s="311"/>
      <c r="BOQ63" s="312"/>
      <c r="BOR63" s="312"/>
      <c r="BOS63" s="313"/>
      <c r="BOT63" s="312"/>
      <c r="BOU63" s="313"/>
      <c r="BOV63" s="313"/>
      <c r="BOW63" s="313"/>
      <c r="BOX63" s="19"/>
      <c r="BOY63" s="20"/>
      <c r="BOZ63" s="20"/>
      <c r="BPA63" s="20"/>
      <c r="BPB63" s="20"/>
      <c r="BPC63" s="20"/>
      <c r="BPD63" s="20"/>
      <c r="BPE63" s="20"/>
      <c r="BPF63" s="311"/>
      <c r="BPG63" s="312"/>
      <c r="BPH63" s="312"/>
      <c r="BPI63" s="313"/>
      <c r="BPJ63" s="312"/>
      <c r="BPK63" s="313"/>
      <c r="BPL63" s="313"/>
      <c r="BPM63" s="313"/>
      <c r="BPN63" s="19"/>
      <c r="BPO63" s="20"/>
      <c r="BPP63" s="20"/>
      <c r="BPQ63" s="20"/>
      <c r="BPR63" s="20"/>
      <c r="BPS63" s="20"/>
      <c r="BPT63" s="20"/>
      <c r="BPU63" s="20"/>
      <c r="BPV63" s="311"/>
      <c r="BPW63" s="312"/>
      <c r="BPX63" s="312"/>
      <c r="BPY63" s="313"/>
      <c r="BPZ63" s="312"/>
      <c r="BQA63" s="313"/>
      <c r="BQB63" s="313"/>
      <c r="BQC63" s="313"/>
      <c r="BQD63" s="19"/>
      <c r="BQE63" s="20"/>
      <c r="BQF63" s="20"/>
      <c r="BQG63" s="20"/>
      <c r="BQH63" s="20"/>
      <c r="BQI63" s="20"/>
      <c r="BQJ63" s="20"/>
      <c r="BQK63" s="20"/>
      <c r="BQL63" s="311"/>
      <c r="BQM63" s="312"/>
      <c r="BQN63" s="312"/>
      <c r="BQO63" s="313"/>
      <c r="BQP63" s="312"/>
      <c r="BQQ63" s="313"/>
      <c r="BQR63" s="313"/>
      <c r="BQS63" s="313"/>
      <c r="BQT63" s="19"/>
      <c r="BQU63" s="20"/>
      <c r="BQV63" s="20"/>
      <c r="BQW63" s="20"/>
      <c r="BQX63" s="20"/>
      <c r="BQY63" s="20"/>
      <c r="BQZ63" s="20"/>
      <c r="BRA63" s="20"/>
      <c r="BRB63" s="311"/>
      <c r="BRC63" s="312"/>
      <c r="BRD63" s="312"/>
      <c r="BRE63" s="313"/>
      <c r="BRF63" s="312"/>
      <c r="BRG63" s="313"/>
      <c r="BRH63" s="313"/>
      <c r="BRI63" s="313"/>
      <c r="BRJ63" s="19"/>
      <c r="BRK63" s="20"/>
      <c r="BRL63" s="20"/>
      <c r="BRM63" s="20"/>
      <c r="BRN63" s="20"/>
      <c r="BRO63" s="20"/>
      <c r="BRP63" s="20"/>
      <c r="BRQ63" s="20"/>
      <c r="BRR63" s="311"/>
      <c r="BRS63" s="312"/>
      <c r="BRT63" s="312"/>
      <c r="BRU63" s="313"/>
      <c r="BRV63" s="312"/>
      <c r="BRW63" s="313"/>
      <c r="BRX63" s="313"/>
      <c r="BRY63" s="313"/>
      <c r="BRZ63" s="19"/>
      <c r="BSA63" s="20"/>
      <c r="BSB63" s="20"/>
      <c r="BSC63" s="20"/>
      <c r="BSD63" s="20"/>
      <c r="BSE63" s="20"/>
      <c r="BSF63" s="20"/>
      <c r="BSG63" s="20"/>
      <c r="BSH63" s="311"/>
      <c r="BSI63" s="312"/>
      <c r="BSJ63" s="312"/>
      <c r="BSK63" s="313"/>
      <c r="BSL63" s="312"/>
      <c r="BSM63" s="313"/>
      <c r="BSN63" s="313"/>
      <c r="BSO63" s="313"/>
      <c r="BSP63" s="19"/>
      <c r="BSQ63" s="20"/>
      <c r="BSR63" s="20"/>
      <c r="BSS63" s="20"/>
      <c r="BST63" s="20"/>
      <c r="BSU63" s="20"/>
      <c r="BSV63" s="20"/>
      <c r="BSW63" s="20"/>
      <c r="BSX63" s="311"/>
      <c r="BSY63" s="312"/>
      <c r="BSZ63" s="312"/>
      <c r="BTA63" s="313"/>
      <c r="BTB63" s="312"/>
      <c r="BTC63" s="313"/>
      <c r="BTD63" s="313"/>
      <c r="BTE63" s="313"/>
      <c r="BTF63" s="19"/>
      <c r="BTG63" s="20"/>
      <c r="BTH63" s="20"/>
      <c r="BTI63" s="20"/>
      <c r="BTJ63" s="20"/>
      <c r="BTK63" s="20"/>
      <c r="BTL63" s="20"/>
      <c r="BTM63" s="20"/>
      <c r="BTN63" s="311"/>
      <c r="BTO63" s="312"/>
      <c r="BTP63" s="312"/>
      <c r="BTQ63" s="313"/>
      <c r="BTR63" s="312"/>
      <c r="BTS63" s="313"/>
      <c r="BTT63" s="313"/>
      <c r="BTU63" s="313"/>
      <c r="BTV63" s="19"/>
      <c r="BTW63" s="20"/>
      <c r="BTX63" s="20"/>
      <c r="BTY63" s="20"/>
      <c r="BTZ63" s="20"/>
      <c r="BUA63" s="20"/>
      <c r="BUB63" s="20"/>
      <c r="BUC63" s="20"/>
      <c r="BUD63" s="311"/>
      <c r="BUE63" s="312"/>
      <c r="BUF63" s="312"/>
      <c r="BUG63" s="313"/>
      <c r="BUH63" s="312"/>
      <c r="BUI63" s="313"/>
      <c r="BUJ63" s="313"/>
      <c r="BUK63" s="313"/>
      <c r="BUL63" s="19"/>
      <c r="BUM63" s="20"/>
      <c r="BUN63" s="20"/>
      <c r="BUO63" s="20"/>
      <c r="BUP63" s="20"/>
      <c r="BUQ63" s="20"/>
      <c r="BUR63" s="20"/>
      <c r="BUS63" s="20"/>
      <c r="BUT63" s="311"/>
      <c r="BUU63" s="312"/>
      <c r="BUV63" s="312"/>
      <c r="BUW63" s="313"/>
      <c r="BUX63" s="312"/>
      <c r="BUY63" s="313"/>
      <c r="BUZ63" s="313"/>
      <c r="BVA63" s="313"/>
      <c r="BVB63" s="19"/>
      <c r="BVC63" s="20"/>
      <c r="BVD63" s="20"/>
      <c r="BVE63" s="20"/>
      <c r="BVF63" s="20"/>
      <c r="BVG63" s="20"/>
      <c r="BVH63" s="20"/>
      <c r="BVI63" s="20"/>
      <c r="BVJ63" s="311"/>
      <c r="BVK63" s="312"/>
      <c r="BVL63" s="312"/>
      <c r="BVM63" s="313"/>
      <c r="BVN63" s="312"/>
      <c r="BVO63" s="313"/>
      <c r="BVP63" s="313"/>
      <c r="BVQ63" s="313"/>
      <c r="BVR63" s="19"/>
      <c r="BVS63" s="20"/>
      <c r="BVT63" s="20"/>
      <c r="BVU63" s="20"/>
      <c r="BVV63" s="20"/>
      <c r="BVW63" s="20"/>
      <c r="BVX63" s="20"/>
      <c r="BVY63" s="20"/>
      <c r="BVZ63" s="311"/>
      <c r="BWA63" s="312"/>
      <c r="BWB63" s="312"/>
      <c r="BWC63" s="313"/>
      <c r="BWD63" s="312"/>
      <c r="BWE63" s="313"/>
      <c r="BWF63" s="313"/>
      <c r="BWG63" s="313"/>
      <c r="BWH63" s="19"/>
      <c r="BWI63" s="20"/>
      <c r="BWJ63" s="20"/>
      <c r="BWK63" s="20"/>
      <c r="BWL63" s="20"/>
      <c r="BWM63" s="20"/>
      <c r="BWN63" s="20"/>
      <c r="BWO63" s="20"/>
      <c r="BWP63" s="311"/>
      <c r="BWQ63" s="312"/>
      <c r="BWR63" s="312"/>
      <c r="BWS63" s="313"/>
      <c r="BWT63" s="312"/>
      <c r="BWU63" s="313"/>
      <c r="BWV63" s="313"/>
      <c r="BWW63" s="313"/>
      <c r="BWX63" s="19"/>
      <c r="BWY63" s="20"/>
      <c r="BWZ63" s="20"/>
      <c r="BXA63" s="20"/>
      <c r="BXB63" s="20"/>
      <c r="BXC63" s="20"/>
      <c r="BXD63" s="20"/>
      <c r="BXE63" s="20"/>
      <c r="BXF63" s="311"/>
      <c r="BXG63" s="312"/>
      <c r="BXH63" s="312"/>
      <c r="BXI63" s="313"/>
      <c r="BXJ63" s="312"/>
      <c r="BXK63" s="313"/>
      <c r="BXL63" s="313"/>
      <c r="BXM63" s="313"/>
      <c r="BXN63" s="19"/>
      <c r="BXO63" s="20"/>
      <c r="BXP63" s="20"/>
      <c r="BXQ63" s="20"/>
      <c r="BXR63" s="20"/>
      <c r="BXS63" s="20"/>
      <c r="BXT63" s="20"/>
      <c r="BXU63" s="20"/>
      <c r="BXV63" s="311"/>
      <c r="BXW63" s="312"/>
      <c r="BXX63" s="312"/>
      <c r="BXY63" s="313"/>
      <c r="BXZ63" s="312"/>
      <c r="BYA63" s="313"/>
      <c r="BYB63" s="313"/>
      <c r="BYC63" s="313"/>
      <c r="BYD63" s="19"/>
      <c r="BYE63" s="20"/>
      <c r="BYF63" s="20"/>
      <c r="BYG63" s="20"/>
      <c r="BYH63" s="20"/>
      <c r="BYI63" s="20"/>
      <c r="BYJ63" s="20"/>
      <c r="BYK63" s="20"/>
      <c r="BYL63" s="311"/>
      <c r="BYM63" s="312"/>
      <c r="BYN63" s="312"/>
      <c r="BYO63" s="313"/>
      <c r="BYP63" s="312"/>
      <c r="BYQ63" s="313"/>
      <c r="BYR63" s="313"/>
      <c r="BYS63" s="313"/>
      <c r="BYT63" s="19"/>
      <c r="BYU63" s="20"/>
      <c r="BYV63" s="20"/>
      <c r="BYW63" s="20"/>
      <c r="BYX63" s="20"/>
      <c r="BYY63" s="20"/>
      <c r="BYZ63" s="20"/>
      <c r="BZA63" s="20"/>
      <c r="BZB63" s="311"/>
      <c r="BZC63" s="312"/>
      <c r="BZD63" s="312"/>
      <c r="BZE63" s="313"/>
      <c r="BZF63" s="312"/>
      <c r="BZG63" s="313"/>
      <c r="BZH63" s="313"/>
      <c r="BZI63" s="313"/>
      <c r="BZJ63" s="19"/>
      <c r="BZK63" s="20"/>
      <c r="BZL63" s="20"/>
      <c r="BZM63" s="20"/>
      <c r="BZN63" s="20"/>
      <c r="BZO63" s="20"/>
      <c r="BZP63" s="20"/>
      <c r="BZQ63" s="20"/>
      <c r="BZR63" s="311"/>
      <c r="BZS63" s="312"/>
      <c r="BZT63" s="312"/>
      <c r="BZU63" s="313"/>
      <c r="BZV63" s="312"/>
      <c r="BZW63" s="313"/>
      <c r="BZX63" s="313"/>
      <c r="BZY63" s="313"/>
      <c r="BZZ63" s="19"/>
      <c r="CAA63" s="20"/>
      <c r="CAB63" s="20"/>
      <c r="CAC63" s="20"/>
      <c r="CAD63" s="20"/>
      <c r="CAE63" s="20"/>
      <c r="CAF63" s="20"/>
      <c r="CAG63" s="20"/>
      <c r="CAH63" s="311"/>
      <c r="CAI63" s="312"/>
      <c r="CAJ63" s="312"/>
      <c r="CAK63" s="313"/>
      <c r="CAL63" s="312"/>
      <c r="CAM63" s="313"/>
      <c r="CAN63" s="313"/>
      <c r="CAO63" s="313"/>
      <c r="CAP63" s="19"/>
      <c r="CAQ63" s="20"/>
      <c r="CAR63" s="20"/>
      <c r="CAS63" s="20"/>
      <c r="CAT63" s="20"/>
      <c r="CAU63" s="20"/>
      <c r="CAV63" s="20"/>
      <c r="CAW63" s="20"/>
      <c r="CAX63" s="311"/>
      <c r="CAY63" s="312"/>
      <c r="CAZ63" s="312"/>
      <c r="CBA63" s="313"/>
      <c r="CBB63" s="312"/>
      <c r="CBC63" s="313"/>
      <c r="CBD63" s="313"/>
      <c r="CBE63" s="313"/>
      <c r="CBF63" s="19"/>
      <c r="CBG63" s="20"/>
      <c r="CBH63" s="20"/>
      <c r="CBI63" s="20"/>
      <c r="CBJ63" s="20"/>
      <c r="CBK63" s="20"/>
      <c r="CBL63" s="20"/>
      <c r="CBM63" s="20"/>
      <c r="CBN63" s="311"/>
      <c r="CBO63" s="312"/>
      <c r="CBP63" s="312"/>
      <c r="CBQ63" s="313"/>
      <c r="CBR63" s="312"/>
      <c r="CBS63" s="313"/>
      <c r="CBT63" s="313"/>
      <c r="CBU63" s="313"/>
      <c r="CBV63" s="19"/>
      <c r="CBW63" s="20"/>
      <c r="CBX63" s="20"/>
      <c r="CBY63" s="20"/>
      <c r="CBZ63" s="20"/>
      <c r="CCA63" s="20"/>
      <c r="CCB63" s="20"/>
      <c r="CCC63" s="20"/>
      <c r="CCD63" s="311"/>
      <c r="CCE63" s="312"/>
      <c r="CCF63" s="312"/>
      <c r="CCG63" s="313"/>
      <c r="CCH63" s="312"/>
      <c r="CCI63" s="313"/>
      <c r="CCJ63" s="313"/>
      <c r="CCK63" s="313"/>
      <c r="CCL63" s="19"/>
      <c r="CCM63" s="20"/>
      <c r="CCN63" s="20"/>
      <c r="CCO63" s="20"/>
      <c r="CCP63" s="20"/>
      <c r="CCQ63" s="20"/>
      <c r="CCR63" s="20"/>
      <c r="CCS63" s="20"/>
      <c r="CCT63" s="311"/>
      <c r="CCU63" s="312"/>
      <c r="CCV63" s="312"/>
      <c r="CCW63" s="313"/>
      <c r="CCX63" s="312"/>
      <c r="CCY63" s="313"/>
      <c r="CCZ63" s="313"/>
      <c r="CDA63" s="313"/>
      <c r="CDB63" s="19"/>
      <c r="CDC63" s="20"/>
      <c r="CDD63" s="20"/>
      <c r="CDE63" s="20"/>
      <c r="CDF63" s="20"/>
      <c r="CDG63" s="20"/>
      <c r="CDH63" s="20"/>
      <c r="CDI63" s="20"/>
      <c r="CDJ63" s="311"/>
      <c r="CDK63" s="312"/>
      <c r="CDL63" s="312"/>
      <c r="CDM63" s="313"/>
      <c r="CDN63" s="312"/>
      <c r="CDO63" s="313"/>
      <c r="CDP63" s="313"/>
      <c r="CDQ63" s="313"/>
      <c r="CDR63" s="19"/>
      <c r="CDS63" s="20"/>
      <c r="CDT63" s="20"/>
      <c r="CDU63" s="20"/>
      <c r="CDV63" s="20"/>
      <c r="CDW63" s="20"/>
      <c r="CDX63" s="20"/>
      <c r="CDY63" s="20"/>
      <c r="CDZ63" s="311"/>
      <c r="CEA63" s="312"/>
      <c r="CEB63" s="312"/>
      <c r="CEC63" s="313"/>
      <c r="CED63" s="312"/>
      <c r="CEE63" s="313"/>
      <c r="CEF63" s="313"/>
      <c r="CEG63" s="313"/>
      <c r="CEH63" s="19"/>
      <c r="CEI63" s="20"/>
      <c r="CEJ63" s="20"/>
      <c r="CEK63" s="20"/>
      <c r="CEL63" s="20"/>
      <c r="CEM63" s="20"/>
      <c r="CEN63" s="20"/>
      <c r="CEO63" s="20"/>
      <c r="CEP63" s="311"/>
      <c r="CEQ63" s="312"/>
      <c r="CER63" s="312"/>
      <c r="CES63" s="313"/>
      <c r="CET63" s="312"/>
      <c r="CEU63" s="313"/>
      <c r="CEV63" s="313"/>
      <c r="CEW63" s="313"/>
      <c r="CEX63" s="19"/>
      <c r="CEY63" s="20"/>
      <c r="CEZ63" s="20"/>
      <c r="CFA63" s="20"/>
      <c r="CFB63" s="20"/>
      <c r="CFC63" s="20"/>
      <c r="CFD63" s="20"/>
      <c r="CFE63" s="20"/>
      <c r="CFF63" s="311"/>
      <c r="CFG63" s="312"/>
      <c r="CFH63" s="312"/>
      <c r="CFI63" s="313"/>
      <c r="CFJ63" s="312"/>
      <c r="CFK63" s="313"/>
      <c r="CFL63" s="313"/>
      <c r="CFM63" s="313"/>
      <c r="CFN63" s="19"/>
      <c r="CFO63" s="20"/>
      <c r="CFP63" s="20"/>
      <c r="CFQ63" s="20"/>
      <c r="CFR63" s="20"/>
      <c r="CFS63" s="20"/>
      <c r="CFT63" s="20"/>
      <c r="CFU63" s="20"/>
      <c r="CFV63" s="311"/>
      <c r="CFW63" s="312"/>
      <c r="CFX63" s="312"/>
      <c r="CFY63" s="313"/>
      <c r="CFZ63" s="312"/>
      <c r="CGA63" s="313"/>
      <c r="CGB63" s="313"/>
      <c r="CGC63" s="313"/>
      <c r="CGD63" s="19"/>
      <c r="CGE63" s="20"/>
      <c r="CGF63" s="20"/>
      <c r="CGG63" s="20"/>
      <c r="CGH63" s="20"/>
      <c r="CGI63" s="20"/>
      <c r="CGJ63" s="20"/>
      <c r="CGK63" s="20"/>
      <c r="CGL63" s="311"/>
      <c r="CGM63" s="312"/>
      <c r="CGN63" s="312"/>
      <c r="CGO63" s="313"/>
      <c r="CGP63" s="312"/>
      <c r="CGQ63" s="313"/>
      <c r="CGR63" s="313"/>
      <c r="CGS63" s="313"/>
      <c r="CGT63" s="19"/>
      <c r="CGU63" s="20"/>
      <c r="CGV63" s="20"/>
      <c r="CGW63" s="20"/>
      <c r="CGX63" s="20"/>
      <c r="CGY63" s="20"/>
      <c r="CGZ63" s="20"/>
      <c r="CHA63" s="20"/>
      <c r="CHB63" s="311"/>
      <c r="CHC63" s="312"/>
      <c r="CHD63" s="312"/>
      <c r="CHE63" s="313"/>
      <c r="CHF63" s="312"/>
      <c r="CHG63" s="313"/>
      <c r="CHH63" s="313"/>
      <c r="CHI63" s="313"/>
      <c r="CHJ63" s="19"/>
      <c r="CHK63" s="20"/>
      <c r="CHL63" s="20"/>
      <c r="CHM63" s="20"/>
      <c r="CHN63" s="20"/>
      <c r="CHO63" s="20"/>
      <c r="CHP63" s="20"/>
      <c r="CHQ63" s="20"/>
      <c r="CHR63" s="311"/>
      <c r="CHS63" s="312"/>
      <c r="CHT63" s="312"/>
      <c r="CHU63" s="313"/>
      <c r="CHV63" s="312"/>
      <c r="CHW63" s="313"/>
      <c r="CHX63" s="313"/>
      <c r="CHY63" s="313"/>
      <c r="CHZ63" s="19"/>
      <c r="CIA63" s="20"/>
      <c r="CIB63" s="20"/>
      <c r="CIC63" s="20"/>
      <c r="CID63" s="20"/>
      <c r="CIE63" s="20"/>
      <c r="CIF63" s="20"/>
      <c r="CIG63" s="20"/>
      <c r="CIH63" s="311"/>
      <c r="CII63" s="312"/>
      <c r="CIJ63" s="312"/>
      <c r="CIK63" s="313"/>
      <c r="CIL63" s="312"/>
      <c r="CIM63" s="313"/>
      <c r="CIN63" s="313"/>
      <c r="CIO63" s="313"/>
      <c r="CIP63" s="19"/>
      <c r="CIQ63" s="20"/>
      <c r="CIR63" s="20"/>
      <c r="CIS63" s="20"/>
      <c r="CIT63" s="20"/>
      <c r="CIU63" s="20"/>
      <c r="CIV63" s="20"/>
      <c r="CIW63" s="20"/>
      <c r="CIX63" s="311"/>
      <c r="CIY63" s="312"/>
      <c r="CIZ63" s="312"/>
      <c r="CJA63" s="313"/>
      <c r="CJB63" s="312"/>
      <c r="CJC63" s="313"/>
      <c r="CJD63" s="313"/>
      <c r="CJE63" s="313"/>
      <c r="CJF63" s="19"/>
      <c r="CJG63" s="20"/>
      <c r="CJH63" s="20"/>
      <c r="CJI63" s="20"/>
      <c r="CJJ63" s="20"/>
      <c r="CJK63" s="20"/>
      <c r="CJL63" s="20"/>
      <c r="CJM63" s="20"/>
      <c r="CJN63" s="311"/>
      <c r="CJO63" s="312"/>
      <c r="CJP63" s="312"/>
      <c r="CJQ63" s="313"/>
      <c r="CJR63" s="312"/>
      <c r="CJS63" s="313"/>
      <c r="CJT63" s="313"/>
      <c r="CJU63" s="313"/>
      <c r="CJV63" s="19"/>
      <c r="CJW63" s="20"/>
      <c r="CJX63" s="20"/>
      <c r="CJY63" s="20"/>
      <c r="CJZ63" s="20"/>
      <c r="CKA63" s="20"/>
      <c r="CKB63" s="20"/>
      <c r="CKC63" s="20"/>
      <c r="CKD63" s="311"/>
      <c r="CKE63" s="312"/>
      <c r="CKF63" s="312"/>
      <c r="CKG63" s="313"/>
      <c r="CKH63" s="312"/>
      <c r="CKI63" s="313"/>
      <c r="CKJ63" s="313"/>
      <c r="CKK63" s="313"/>
      <c r="CKL63" s="19"/>
      <c r="CKM63" s="20"/>
      <c r="CKN63" s="20"/>
      <c r="CKO63" s="20"/>
      <c r="CKP63" s="20"/>
      <c r="CKQ63" s="20"/>
      <c r="CKR63" s="20"/>
      <c r="CKS63" s="20"/>
      <c r="CKT63" s="311"/>
      <c r="CKU63" s="312"/>
      <c r="CKV63" s="312"/>
      <c r="CKW63" s="313"/>
      <c r="CKX63" s="312"/>
      <c r="CKY63" s="313"/>
      <c r="CKZ63" s="313"/>
      <c r="CLA63" s="313"/>
      <c r="CLB63" s="19"/>
      <c r="CLC63" s="20"/>
      <c r="CLD63" s="20"/>
      <c r="CLE63" s="20"/>
      <c r="CLF63" s="20"/>
      <c r="CLG63" s="20"/>
      <c r="CLH63" s="20"/>
      <c r="CLI63" s="20"/>
      <c r="CLJ63" s="311"/>
      <c r="CLK63" s="312"/>
      <c r="CLL63" s="312"/>
      <c r="CLM63" s="313"/>
      <c r="CLN63" s="312"/>
      <c r="CLO63" s="313"/>
      <c r="CLP63" s="313"/>
      <c r="CLQ63" s="313"/>
      <c r="CLR63" s="19"/>
      <c r="CLS63" s="20"/>
      <c r="CLT63" s="20"/>
      <c r="CLU63" s="20"/>
      <c r="CLV63" s="20"/>
      <c r="CLW63" s="20"/>
      <c r="CLX63" s="20"/>
      <c r="CLY63" s="20"/>
      <c r="CLZ63" s="311"/>
      <c r="CMA63" s="312"/>
      <c r="CMB63" s="312"/>
      <c r="CMC63" s="313"/>
      <c r="CMD63" s="312"/>
      <c r="CME63" s="313"/>
      <c r="CMF63" s="313"/>
      <c r="CMG63" s="313"/>
      <c r="CMH63" s="19"/>
      <c r="CMI63" s="20"/>
      <c r="CMJ63" s="20"/>
      <c r="CMK63" s="20"/>
      <c r="CML63" s="20"/>
      <c r="CMM63" s="20"/>
      <c r="CMN63" s="20"/>
      <c r="CMO63" s="20"/>
      <c r="CMP63" s="311"/>
      <c r="CMQ63" s="312"/>
      <c r="CMR63" s="312"/>
      <c r="CMS63" s="313"/>
      <c r="CMT63" s="312"/>
      <c r="CMU63" s="313"/>
      <c r="CMV63" s="313"/>
      <c r="CMW63" s="313"/>
      <c r="CMX63" s="19"/>
      <c r="CMY63" s="20"/>
      <c r="CMZ63" s="20"/>
      <c r="CNA63" s="20"/>
      <c r="CNB63" s="20"/>
      <c r="CNC63" s="20"/>
      <c r="CND63" s="20"/>
      <c r="CNE63" s="20"/>
      <c r="CNF63" s="311"/>
      <c r="CNG63" s="312"/>
      <c r="CNH63" s="312"/>
      <c r="CNI63" s="313"/>
      <c r="CNJ63" s="312"/>
      <c r="CNK63" s="313"/>
      <c r="CNL63" s="313"/>
      <c r="CNM63" s="313"/>
      <c r="CNN63" s="19"/>
      <c r="CNO63" s="20"/>
      <c r="CNP63" s="20"/>
      <c r="CNQ63" s="20"/>
      <c r="CNR63" s="20"/>
      <c r="CNS63" s="20"/>
      <c r="CNT63" s="20"/>
      <c r="CNU63" s="20"/>
      <c r="CNV63" s="311"/>
      <c r="CNW63" s="312"/>
      <c r="CNX63" s="312"/>
      <c r="CNY63" s="313"/>
      <c r="CNZ63" s="312"/>
      <c r="COA63" s="313"/>
      <c r="COB63" s="313"/>
      <c r="COC63" s="313"/>
      <c r="COD63" s="19"/>
      <c r="COE63" s="20"/>
      <c r="COF63" s="20"/>
      <c r="COG63" s="20"/>
      <c r="COH63" s="20"/>
      <c r="COI63" s="20"/>
      <c r="COJ63" s="20"/>
      <c r="COK63" s="20"/>
      <c r="COL63" s="311"/>
      <c r="COM63" s="312"/>
      <c r="CON63" s="312"/>
      <c r="COO63" s="313"/>
      <c r="COP63" s="312"/>
      <c r="COQ63" s="313"/>
      <c r="COR63" s="313"/>
      <c r="COS63" s="313"/>
      <c r="COT63" s="19"/>
      <c r="COU63" s="20"/>
      <c r="COV63" s="20"/>
      <c r="COW63" s="20"/>
      <c r="COX63" s="20"/>
      <c r="COY63" s="20"/>
      <c r="COZ63" s="20"/>
      <c r="CPA63" s="20"/>
      <c r="CPB63" s="311"/>
      <c r="CPC63" s="312"/>
      <c r="CPD63" s="312"/>
      <c r="CPE63" s="313"/>
      <c r="CPF63" s="312"/>
      <c r="CPG63" s="313"/>
      <c r="CPH63" s="313"/>
      <c r="CPI63" s="313"/>
      <c r="CPJ63" s="19"/>
      <c r="CPK63" s="20"/>
      <c r="CPL63" s="20"/>
      <c r="CPM63" s="20"/>
      <c r="CPN63" s="20"/>
      <c r="CPO63" s="20"/>
      <c r="CPP63" s="20"/>
      <c r="CPQ63" s="20"/>
      <c r="CPR63" s="311"/>
      <c r="CPS63" s="312"/>
      <c r="CPT63" s="312"/>
      <c r="CPU63" s="313"/>
      <c r="CPV63" s="312"/>
      <c r="CPW63" s="313"/>
      <c r="CPX63" s="313"/>
      <c r="CPY63" s="313"/>
      <c r="CPZ63" s="19"/>
      <c r="CQA63" s="20"/>
      <c r="CQB63" s="20"/>
      <c r="CQC63" s="20"/>
      <c r="CQD63" s="20"/>
      <c r="CQE63" s="20"/>
      <c r="CQF63" s="20"/>
      <c r="CQG63" s="20"/>
      <c r="CQH63" s="311"/>
      <c r="CQI63" s="312"/>
      <c r="CQJ63" s="312"/>
      <c r="CQK63" s="313"/>
      <c r="CQL63" s="312"/>
      <c r="CQM63" s="313"/>
      <c r="CQN63" s="313"/>
      <c r="CQO63" s="313"/>
      <c r="CQP63" s="19"/>
      <c r="CQQ63" s="20"/>
      <c r="CQR63" s="20"/>
      <c r="CQS63" s="20"/>
      <c r="CQT63" s="20"/>
      <c r="CQU63" s="20"/>
      <c r="CQV63" s="20"/>
      <c r="CQW63" s="20"/>
      <c r="CQX63" s="311"/>
      <c r="CQY63" s="312"/>
      <c r="CQZ63" s="312"/>
      <c r="CRA63" s="313"/>
      <c r="CRB63" s="312"/>
      <c r="CRC63" s="313"/>
      <c r="CRD63" s="313"/>
      <c r="CRE63" s="313"/>
      <c r="CRF63" s="19"/>
      <c r="CRG63" s="20"/>
      <c r="CRH63" s="20"/>
      <c r="CRI63" s="20"/>
      <c r="CRJ63" s="20"/>
      <c r="CRK63" s="20"/>
      <c r="CRL63" s="20"/>
      <c r="CRM63" s="20"/>
      <c r="CRN63" s="311"/>
      <c r="CRO63" s="312"/>
      <c r="CRP63" s="312"/>
      <c r="CRQ63" s="313"/>
      <c r="CRR63" s="312"/>
      <c r="CRS63" s="313"/>
      <c r="CRT63" s="313"/>
      <c r="CRU63" s="313"/>
      <c r="CRV63" s="19"/>
      <c r="CRW63" s="20"/>
      <c r="CRX63" s="20"/>
      <c r="CRY63" s="20"/>
      <c r="CRZ63" s="20"/>
      <c r="CSA63" s="20"/>
      <c r="CSB63" s="20"/>
      <c r="CSC63" s="20"/>
      <c r="CSD63" s="311"/>
      <c r="CSE63" s="312"/>
      <c r="CSF63" s="312"/>
      <c r="CSG63" s="313"/>
      <c r="CSH63" s="312"/>
      <c r="CSI63" s="313"/>
      <c r="CSJ63" s="313"/>
      <c r="CSK63" s="313"/>
      <c r="CSL63" s="19"/>
      <c r="CSM63" s="20"/>
      <c r="CSN63" s="20"/>
      <c r="CSO63" s="20"/>
      <c r="CSP63" s="20"/>
      <c r="CSQ63" s="20"/>
      <c r="CSR63" s="20"/>
      <c r="CSS63" s="20"/>
      <c r="CST63" s="311"/>
      <c r="CSU63" s="312"/>
      <c r="CSV63" s="312"/>
      <c r="CSW63" s="313"/>
      <c r="CSX63" s="312"/>
      <c r="CSY63" s="313"/>
      <c r="CSZ63" s="313"/>
      <c r="CTA63" s="313"/>
      <c r="CTB63" s="19"/>
      <c r="CTC63" s="20"/>
      <c r="CTD63" s="20"/>
      <c r="CTE63" s="20"/>
      <c r="CTF63" s="20"/>
      <c r="CTG63" s="20"/>
      <c r="CTH63" s="20"/>
      <c r="CTI63" s="20"/>
      <c r="CTJ63" s="311"/>
      <c r="CTK63" s="312"/>
      <c r="CTL63" s="312"/>
      <c r="CTM63" s="313"/>
      <c r="CTN63" s="312"/>
      <c r="CTO63" s="313"/>
      <c r="CTP63" s="313"/>
      <c r="CTQ63" s="313"/>
      <c r="CTR63" s="19"/>
      <c r="CTS63" s="20"/>
      <c r="CTT63" s="20"/>
      <c r="CTU63" s="20"/>
      <c r="CTV63" s="20"/>
      <c r="CTW63" s="20"/>
      <c r="CTX63" s="20"/>
      <c r="CTY63" s="20"/>
      <c r="CTZ63" s="311"/>
      <c r="CUA63" s="312"/>
      <c r="CUB63" s="312"/>
      <c r="CUC63" s="313"/>
      <c r="CUD63" s="312"/>
      <c r="CUE63" s="313"/>
      <c r="CUF63" s="313"/>
      <c r="CUG63" s="313"/>
      <c r="CUH63" s="19"/>
      <c r="CUI63" s="20"/>
      <c r="CUJ63" s="20"/>
      <c r="CUK63" s="20"/>
      <c r="CUL63" s="20"/>
      <c r="CUM63" s="20"/>
      <c r="CUN63" s="20"/>
      <c r="CUO63" s="20"/>
      <c r="CUP63" s="311"/>
      <c r="CUQ63" s="312"/>
      <c r="CUR63" s="312"/>
      <c r="CUS63" s="313"/>
      <c r="CUT63" s="312"/>
      <c r="CUU63" s="313"/>
      <c r="CUV63" s="313"/>
      <c r="CUW63" s="313"/>
      <c r="CUX63" s="19"/>
      <c r="CUY63" s="20"/>
      <c r="CUZ63" s="20"/>
      <c r="CVA63" s="20"/>
      <c r="CVB63" s="20"/>
      <c r="CVC63" s="20"/>
      <c r="CVD63" s="20"/>
      <c r="CVE63" s="20"/>
      <c r="CVF63" s="311"/>
      <c r="CVG63" s="312"/>
      <c r="CVH63" s="312"/>
      <c r="CVI63" s="313"/>
      <c r="CVJ63" s="312"/>
      <c r="CVK63" s="313"/>
      <c r="CVL63" s="313"/>
      <c r="CVM63" s="313"/>
      <c r="CVN63" s="19"/>
      <c r="CVO63" s="20"/>
      <c r="CVP63" s="20"/>
      <c r="CVQ63" s="20"/>
      <c r="CVR63" s="20"/>
      <c r="CVS63" s="20"/>
      <c r="CVT63" s="20"/>
      <c r="CVU63" s="20"/>
      <c r="CVV63" s="311"/>
      <c r="CVW63" s="312"/>
      <c r="CVX63" s="312"/>
      <c r="CVY63" s="313"/>
      <c r="CVZ63" s="312"/>
      <c r="CWA63" s="313"/>
      <c r="CWB63" s="313"/>
      <c r="CWC63" s="313"/>
      <c r="CWD63" s="19"/>
      <c r="CWE63" s="20"/>
      <c r="CWF63" s="20"/>
      <c r="CWG63" s="20"/>
      <c r="CWH63" s="20"/>
      <c r="CWI63" s="20"/>
      <c r="CWJ63" s="20"/>
      <c r="CWK63" s="20"/>
      <c r="CWL63" s="311"/>
      <c r="CWM63" s="312"/>
      <c r="CWN63" s="312"/>
      <c r="CWO63" s="313"/>
      <c r="CWP63" s="312"/>
      <c r="CWQ63" s="313"/>
      <c r="CWR63" s="313"/>
      <c r="CWS63" s="313"/>
      <c r="CWT63" s="19"/>
      <c r="CWU63" s="20"/>
      <c r="CWV63" s="20"/>
      <c r="CWW63" s="20"/>
      <c r="CWX63" s="20"/>
      <c r="CWY63" s="20"/>
      <c r="CWZ63" s="20"/>
      <c r="CXA63" s="20"/>
      <c r="CXB63" s="311"/>
      <c r="CXC63" s="312"/>
      <c r="CXD63" s="312"/>
      <c r="CXE63" s="313"/>
      <c r="CXF63" s="312"/>
      <c r="CXG63" s="313"/>
      <c r="CXH63" s="313"/>
      <c r="CXI63" s="313"/>
      <c r="CXJ63" s="19"/>
      <c r="CXK63" s="20"/>
      <c r="CXL63" s="20"/>
      <c r="CXM63" s="20"/>
      <c r="CXN63" s="20"/>
      <c r="CXO63" s="20"/>
      <c r="CXP63" s="20"/>
      <c r="CXQ63" s="20"/>
      <c r="CXR63" s="311"/>
      <c r="CXS63" s="312"/>
      <c r="CXT63" s="312"/>
      <c r="CXU63" s="313"/>
      <c r="CXV63" s="312"/>
      <c r="CXW63" s="313"/>
      <c r="CXX63" s="313"/>
      <c r="CXY63" s="313"/>
      <c r="CXZ63" s="19"/>
      <c r="CYA63" s="20"/>
      <c r="CYB63" s="20"/>
      <c r="CYC63" s="20"/>
      <c r="CYD63" s="20"/>
      <c r="CYE63" s="20"/>
      <c r="CYF63" s="20"/>
      <c r="CYG63" s="20"/>
      <c r="CYH63" s="311"/>
      <c r="CYI63" s="312"/>
      <c r="CYJ63" s="312"/>
      <c r="CYK63" s="313"/>
      <c r="CYL63" s="312"/>
      <c r="CYM63" s="313"/>
      <c r="CYN63" s="313"/>
      <c r="CYO63" s="313"/>
      <c r="CYP63" s="19"/>
      <c r="CYQ63" s="20"/>
      <c r="CYR63" s="20"/>
      <c r="CYS63" s="20"/>
      <c r="CYT63" s="20"/>
      <c r="CYU63" s="20"/>
      <c r="CYV63" s="20"/>
      <c r="CYW63" s="20"/>
      <c r="CYX63" s="311"/>
      <c r="CYY63" s="312"/>
      <c r="CYZ63" s="312"/>
      <c r="CZA63" s="313"/>
      <c r="CZB63" s="312"/>
      <c r="CZC63" s="313"/>
      <c r="CZD63" s="313"/>
      <c r="CZE63" s="313"/>
      <c r="CZF63" s="19"/>
      <c r="CZG63" s="20"/>
      <c r="CZH63" s="20"/>
      <c r="CZI63" s="20"/>
      <c r="CZJ63" s="20"/>
      <c r="CZK63" s="20"/>
      <c r="CZL63" s="20"/>
      <c r="CZM63" s="20"/>
      <c r="CZN63" s="311"/>
      <c r="CZO63" s="312"/>
      <c r="CZP63" s="312"/>
      <c r="CZQ63" s="313"/>
      <c r="CZR63" s="312"/>
      <c r="CZS63" s="313"/>
      <c r="CZT63" s="313"/>
      <c r="CZU63" s="313"/>
      <c r="CZV63" s="19"/>
      <c r="CZW63" s="20"/>
      <c r="CZX63" s="20"/>
      <c r="CZY63" s="20"/>
      <c r="CZZ63" s="20"/>
      <c r="DAA63" s="20"/>
      <c r="DAB63" s="20"/>
      <c r="DAC63" s="20"/>
      <c r="DAD63" s="311"/>
      <c r="DAE63" s="312"/>
      <c r="DAF63" s="312"/>
      <c r="DAG63" s="313"/>
      <c r="DAH63" s="312"/>
      <c r="DAI63" s="313"/>
      <c r="DAJ63" s="313"/>
      <c r="DAK63" s="313"/>
      <c r="DAL63" s="19"/>
      <c r="DAM63" s="20"/>
      <c r="DAN63" s="20"/>
      <c r="DAO63" s="20"/>
      <c r="DAP63" s="20"/>
      <c r="DAQ63" s="20"/>
      <c r="DAR63" s="20"/>
      <c r="DAS63" s="20"/>
      <c r="DAT63" s="311"/>
      <c r="DAU63" s="312"/>
      <c r="DAV63" s="312"/>
      <c r="DAW63" s="313"/>
      <c r="DAX63" s="312"/>
      <c r="DAY63" s="313"/>
      <c r="DAZ63" s="313"/>
      <c r="DBA63" s="313"/>
      <c r="DBB63" s="19"/>
      <c r="DBC63" s="20"/>
      <c r="DBD63" s="20"/>
      <c r="DBE63" s="20"/>
      <c r="DBF63" s="20"/>
      <c r="DBG63" s="20"/>
      <c r="DBH63" s="20"/>
      <c r="DBI63" s="20"/>
      <c r="DBJ63" s="311"/>
      <c r="DBK63" s="312"/>
      <c r="DBL63" s="312"/>
      <c r="DBM63" s="313"/>
      <c r="DBN63" s="312"/>
      <c r="DBO63" s="313"/>
      <c r="DBP63" s="313"/>
      <c r="DBQ63" s="313"/>
      <c r="DBR63" s="19"/>
      <c r="DBS63" s="20"/>
      <c r="DBT63" s="20"/>
      <c r="DBU63" s="20"/>
      <c r="DBV63" s="20"/>
      <c r="DBW63" s="20"/>
      <c r="DBX63" s="20"/>
      <c r="DBY63" s="20"/>
      <c r="DBZ63" s="311"/>
      <c r="DCA63" s="312"/>
      <c r="DCB63" s="312"/>
      <c r="DCC63" s="313"/>
      <c r="DCD63" s="312"/>
      <c r="DCE63" s="313"/>
      <c r="DCF63" s="313"/>
      <c r="DCG63" s="313"/>
      <c r="DCH63" s="19"/>
      <c r="DCI63" s="20"/>
      <c r="DCJ63" s="20"/>
      <c r="DCK63" s="20"/>
      <c r="DCL63" s="20"/>
      <c r="DCM63" s="20"/>
      <c r="DCN63" s="20"/>
      <c r="DCO63" s="20"/>
      <c r="DCP63" s="311"/>
      <c r="DCQ63" s="312"/>
      <c r="DCR63" s="312"/>
      <c r="DCS63" s="313"/>
      <c r="DCT63" s="312"/>
      <c r="DCU63" s="313"/>
      <c r="DCV63" s="313"/>
      <c r="DCW63" s="313"/>
      <c r="DCX63" s="19"/>
      <c r="DCY63" s="20"/>
      <c r="DCZ63" s="20"/>
      <c r="DDA63" s="20"/>
      <c r="DDB63" s="20"/>
      <c r="DDC63" s="20"/>
      <c r="DDD63" s="20"/>
      <c r="DDE63" s="20"/>
      <c r="DDF63" s="311"/>
      <c r="DDG63" s="312"/>
      <c r="DDH63" s="312"/>
      <c r="DDI63" s="313"/>
      <c r="DDJ63" s="312"/>
      <c r="DDK63" s="313"/>
      <c r="DDL63" s="313"/>
      <c r="DDM63" s="313"/>
      <c r="DDN63" s="19"/>
      <c r="DDO63" s="20"/>
      <c r="DDP63" s="20"/>
      <c r="DDQ63" s="20"/>
      <c r="DDR63" s="20"/>
      <c r="DDS63" s="20"/>
      <c r="DDT63" s="20"/>
      <c r="DDU63" s="20"/>
      <c r="DDV63" s="311"/>
      <c r="DDW63" s="312"/>
      <c r="DDX63" s="312"/>
      <c r="DDY63" s="313"/>
      <c r="DDZ63" s="312"/>
      <c r="DEA63" s="313"/>
      <c r="DEB63" s="313"/>
      <c r="DEC63" s="313"/>
      <c r="DED63" s="19"/>
      <c r="DEE63" s="20"/>
      <c r="DEF63" s="20"/>
      <c r="DEG63" s="20"/>
      <c r="DEH63" s="20"/>
      <c r="DEI63" s="20"/>
      <c r="DEJ63" s="20"/>
      <c r="DEK63" s="20"/>
      <c r="DEL63" s="311"/>
      <c r="DEM63" s="312"/>
      <c r="DEN63" s="312"/>
      <c r="DEO63" s="313"/>
      <c r="DEP63" s="312"/>
      <c r="DEQ63" s="313"/>
      <c r="DER63" s="313"/>
      <c r="DES63" s="313"/>
      <c r="DET63" s="19"/>
      <c r="DEU63" s="20"/>
      <c r="DEV63" s="20"/>
      <c r="DEW63" s="20"/>
      <c r="DEX63" s="20"/>
      <c r="DEY63" s="20"/>
      <c r="DEZ63" s="20"/>
      <c r="DFA63" s="20"/>
      <c r="DFB63" s="311"/>
      <c r="DFC63" s="312"/>
      <c r="DFD63" s="312"/>
      <c r="DFE63" s="313"/>
      <c r="DFF63" s="312"/>
      <c r="DFG63" s="313"/>
      <c r="DFH63" s="313"/>
      <c r="DFI63" s="313"/>
      <c r="DFJ63" s="19"/>
      <c r="DFK63" s="20"/>
      <c r="DFL63" s="20"/>
      <c r="DFM63" s="20"/>
      <c r="DFN63" s="20"/>
      <c r="DFO63" s="20"/>
      <c r="DFP63" s="20"/>
      <c r="DFQ63" s="20"/>
      <c r="DFR63" s="311"/>
      <c r="DFS63" s="312"/>
      <c r="DFT63" s="312"/>
      <c r="DFU63" s="313"/>
      <c r="DFV63" s="312"/>
      <c r="DFW63" s="313"/>
      <c r="DFX63" s="313"/>
      <c r="DFY63" s="313"/>
      <c r="DFZ63" s="19"/>
      <c r="DGA63" s="20"/>
      <c r="DGB63" s="20"/>
      <c r="DGC63" s="20"/>
      <c r="DGD63" s="20"/>
      <c r="DGE63" s="20"/>
      <c r="DGF63" s="20"/>
      <c r="DGG63" s="20"/>
      <c r="DGH63" s="311"/>
      <c r="DGI63" s="312"/>
      <c r="DGJ63" s="312"/>
      <c r="DGK63" s="313"/>
      <c r="DGL63" s="312"/>
      <c r="DGM63" s="313"/>
      <c r="DGN63" s="313"/>
      <c r="DGO63" s="313"/>
      <c r="DGP63" s="19"/>
      <c r="DGQ63" s="20"/>
      <c r="DGR63" s="20"/>
      <c r="DGS63" s="20"/>
      <c r="DGT63" s="20"/>
      <c r="DGU63" s="20"/>
      <c r="DGV63" s="20"/>
      <c r="DGW63" s="20"/>
      <c r="DGX63" s="311"/>
      <c r="DGY63" s="312"/>
      <c r="DGZ63" s="312"/>
      <c r="DHA63" s="313"/>
      <c r="DHB63" s="312"/>
      <c r="DHC63" s="313"/>
      <c r="DHD63" s="313"/>
      <c r="DHE63" s="313"/>
      <c r="DHF63" s="19"/>
      <c r="DHG63" s="20"/>
      <c r="DHH63" s="20"/>
      <c r="DHI63" s="20"/>
      <c r="DHJ63" s="20"/>
      <c r="DHK63" s="20"/>
      <c r="DHL63" s="20"/>
      <c r="DHM63" s="20"/>
      <c r="DHN63" s="311"/>
      <c r="DHO63" s="312"/>
      <c r="DHP63" s="312"/>
      <c r="DHQ63" s="313"/>
      <c r="DHR63" s="312"/>
      <c r="DHS63" s="313"/>
      <c r="DHT63" s="313"/>
      <c r="DHU63" s="313"/>
      <c r="DHV63" s="19"/>
      <c r="DHW63" s="20"/>
      <c r="DHX63" s="20"/>
      <c r="DHY63" s="20"/>
      <c r="DHZ63" s="20"/>
      <c r="DIA63" s="20"/>
      <c r="DIB63" s="20"/>
      <c r="DIC63" s="20"/>
      <c r="DID63" s="311"/>
      <c r="DIE63" s="312"/>
      <c r="DIF63" s="312"/>
      <c r="DIG63" s="313"/>
      <c r="DIH63" s="312"/>
      <c r="DII63" s="313"/>
      <c r="DIJ63" s="313"/>
      <c r="DIK63" s="313"/>
      <c r="DIL63" s="19"/>
      <c r="DIM63" s="20"/>
      <c r="DIN63" s="20"/>
      <c r="DIO63" s="20"/>
      <c r="DIP63" s="20"/>
      <c r="DIQ63" s="20"/>
      <c r="DIR63" s="20"/>
      <c r="DIS63" s="20"/>
      <c r="DIT63" s="311"/>
      <c r="DIU63" s="312"/>
      <c r="DIV63" s="312"/>
      <c r="DIW63" s="313"/>
      <c r="DIX63" s="312"/>
      <c r="DIY63" s="313"/>
      <c r="DIZ63" s="313"/>
      <c r="DJA63" s="313"/>
      <c r="DJB63" s="19"/>
      <c r="DJC63" s="20"/>
      <c r="DJD63" s="20"/>
      <c r="DJE63" s="20"/>
      <c r="DJF63" s="20"/>
      <c r="DJG63" s="20"/>
      <c r="DJH63" s="20"/>
      <c r="DJI63" s="20"/>
      <c r="DJJ63" s="311"/>
      <c r="DJK63" s="312"/>
      <c r="DJL63" s="312"/>
      <c r="DJM63" s="313"/>
      <c r="DJN63" s="312"/>
      <c r="DJO63" s="313"/>
      <c r="DJP63" s="313"/>
      <c r="DJQ63" s="313"/>
      <c r="DJR63" s="19"/>
      <c r="DJS63" s="20"/>
      <c r="DJT63" s="20"/>
      <c r="DJU63" s="20"/>
      <c r="DJV63" s="20"/>
      <c r="DJW63" s="20"/>
      <c r="DJX63" s="20"/>
      <c r="DJY63" s="20"/>
      <c r="DJZ63" s="311"/>
      <c r="DKA63" s="312"/>
      <c r="DKB63" s="312"/>
      <c r="DKC63" s="313"/>
      <c r="DKD63" s="312"/>
      <c r="DKE63" s="313"/>
      <c r="DKF63" s="313"/>
      <c r="DKG63" s="313"/>
      <c r="DKH63" s="19"/>
      <c r="DKI63" s="20"/>
      <c r="DKJ63" s="20"/>
      <c r="DKK63" s="20"/>
      <c r="DKL63" s="20"/>
      <c r="DKM63" s="20"/>
      <c r="DKN63" s="20"/>
      <c r="DKO63" s="20"/>
      <c r="DKP63" s="311"/>
      <c r="DKQ63" s="312"/>
      <c r="DKR63" s="312"/>
      <c r="DKS63" s="313"/>
      <c r="DKT63" s="312"/>
      <c r="DKU63" s="313"/>
      <c r="DKV63" s="313"/>
      <c r="DKW63" s="313"/>
      <c r="DKX63" s="19"/>
      <c r="DKY63" s="20"/>
      <c r="DKZ63" s="20"/>
      <c r="DLA63" s="20"/>
      <c r="DLB63" s="20"/>
      <c r="DLC63" s="20"/>
      <c r="DLD63" s="20"/>
      <c r="DLE63" s="20"/>
      <c r="DLF63" s="311"/>
      <c r="DLG63" s="312"/>
      <c r="DLH63" s="312"/>
      <c r="DLI63" s="313"/>
      <c r="DLJ63" s="312"/>
      <c r="DLK63" s="313"/>
      <c r="DLL63" s="313"/>
      <c r="DLM63" s="313"/>
      <c r="DLN63" s="19"/>
      <c r="DLO63" s="20"/>
      <c r="DLP63" s="20"/>
      <c r="DLQ63" s="20"/>
      <c r="DLR63" s="20"/>
      <c r="DLS63" s="20"/>
      <c r="DLT63" s="20"/>
      <c r="DLU63" s="20"/>
      <c r="DLV63" s="311"/>
      <c r="DLW63" s="312"/>
      <c r="DLX63" s="312"/>
      <c r="DLY63" s="313"/>
      <c r="DLZ63" s="312"/>
      <c r="DMA63" s="313"/>
      <c r="DMB63" s="313"/>
      <c r="DMC63" s="313"/>
      <c r="DMD63" s="19"/>
      <c r="DME63" s="20"/>
      <c r="DMF63" s="20"/>
      <c r="DMG63" s="20"/>
      <c r="DMH63" s="20"/>
      <c r="DMI63" s="20"/>
      <c r="DMJ63" s="20"/>
      <c r="DMK63" s="20"/>
      <c r="DML63" s="311"/>
      <c r="DMM63" s="312"/>
      <c r="DMN63" s="312"/>
      <c r="DMO63" s="313"/>
      <c r="DMP63" s="312"/>
      <c r="DMQ63" s="313"/>
      <c r="DMR63" s="313"/>
      <c r="DMS63" s="313"/>
      <c r="DMT63" s="19"/>
      <c r="DMU63" s="20"/>
      <c r="DMV63" s="20"/>
      <c r="DMW63" s="20"/>
      <c r="DMX63" s="20"/>
      <c r="DMY63" s="20"/>
      <c r="DMZ63" s="20"/>
      <c r="DNA63" s="20"/>
      <c r="DNB63" s="311"/>
      <c r="DNC63" s="312"/>
      <c r="DND63" s="312"/>
      <c r="DNE63" s="313"/>
      <c r="DNF63" s="312"/>
      <c r="DNG63" s="313"/>
      <c r="DNH63" s="313"/>
      <c r="DNI63" s="313"/>
      <c r="DNJ63" s="19"/>
      <c r="DNK63" s="20"/>
      <c r="DNL63" s="20"/>
      <c r="DNM63" s="20"/>
      <c r="DNN63" s="20"/>
      <c r="DNO63" s="20"/>
      <c r="DNP63" s="20"/>
      <c r="DNQ63" s="20"/>
      <c r="DNR63" s="311"/>
      <c r="DNS63" s="312"/>
      <c r="DNT63" s="312"/>
      <c r="DNU63" s="313"/>
      <c r="DNV63" s="312"/>
      <c r="DNW63" s="313"/>
      <c r="DNX63" s="313"/>
      <c r="DNY63" s="313"/>
      <c r="DNZ63" s="19"/>
      <c r="DOA63" s="20"/>
      <c r="DOB63" s="20"/>
      <c r="DOC63" s="20"/>
      <c r="DOD63" s="20"/>
      <c r="DOE63" s="20"/>
      <c r="DOF63" s="20"/>
      <c r="DOG63" s="20"/>
      <c r="DOH63" s="311"/>
      <c r="DOI63" s="312"/>
      <c r="DOJ63" s="312"/>
      <c r="DOK63" s="313"/>
      <c r="DOL63" s="312"/>
      <c r="DOM63" s="313"/>
      <c r="DON63" s="313"/>
      <c r="DOO63" s="313"/>
      <c r="DOP63" s="19"/>
      <c r="DOQ63" s="20"/>
      <c r="DOR63" s="20"/>
      <c r="DOS63" s="20"/>
      <c r="DOT63" s="20"/>
      <c r="DOU63" s="20"/>
      <c r="DOV63" s="20"/>
      <c r="DOW63" s="20"/>
      <c r="DOX63" s="311"/>
      <c r="DOY63" s="312"/>
      <c r="DOZ63" s="312"/>
      <c r="DPA63" s="313"/>
      <c r="DPB63" s="312"/>
      <c r="DPC63" s="313"/>
      <c r="DPD63" s="313"/>
      <c r="DPE63" s="313"/>
      <c r="DPF63" s="19"/>
      <c r="DPG63" s="20"/>
      <c r="DPH63" s="20"/>
      <c r="DPI63" s="20"/>
      <c r="DPJ63" s="20"/>
      <c r="DPK63" s="20"/>
      <c r="DPL63" s="20"/>
      <c r="DPM63" s="20"/>
      <c r="DPN63" s="311"/>
      <c r="DPO63" s="312"/>
      <c r="DPP63" s="312"/>
      <c r="DPQ63" s="313"/>
      <c r="DPR63" s="312"/>
      <c r="DPS63" s="313"/>
      <c r="DPT63" s="313"/>
      <c r="DPU63" s="313"/>
      <c r="DPV63" s="19"/>
      <c r="DPW63" s="20"/>
      <c r="DPX63" s="20"/>
      <c r="DPY63" s="20"/>
      <c r="DPZ63" s="20"/>
      <c r="DQA63" s="20"/>
      <c r="DQB63" s="20"/>
      <c r="DQC63" s="20"/>
      <c r="DQD63" s="311"/>
      <c r="DQE63" s="312"/>
      <c r="DQF63" s="312"/>
      <c r="DQG63" s="313"/>
      <c r="DQH63" s="312"/>
      <c r="DQI63" s="313"/>
      <c r="DQJ63" s="313"/>
      <c r="DQK63" s="313"/>
      <c r="DQL63" s="19"/>
      <c r="DQM63" s="20"/>
      <c r="DQN63" s="20"/>
      <c r="DQO63" s="20"/>
      <c r="DQP63" s="20"/>
      <c r="DQQ63" s="20"/>
      <c r="DQR63" s="20"/>
      <c r="DQS63" s="20"/>
      <c r="DQT63" s="311"/>
      <c r="DQU63" s="312"/>
      <c r="DQV63" s="312"/>
      <c r="DQW63" s="313"/>
      <c r="DQX63" s="312"/>
      <c r="DQY63" s="313"/>
      <c r="DQZ63" s="313"/>
      <c r="DRA63" s="313"/>
      <c r="DRB63" s="19"/>
      <c r="DRC63" s="20"/>
      <c r="DRD63" s="20"/>
      <c r="DRE63" s="20"/>
      <c r="DRF63" s="20"/>
      <c r="DRG63" s="20"/>
      <c r="DRH63" s="20"/>
      <c r="DRI63" s="20"/>
      <c r="DRJ63" s="311"/>
      <c r="DRK63" s="312"/>
      <c r="DRL63" s="312"/>
      <c r="DRM63" s="313"/>
      <c r="DRN63" s="312"/>
      <c r="DRO63" s="313"/>
      <c r="DRP63" s="313"/>
      <c r="DRQ63" s="313"/>
      <c r="DRR63" s="19"/>
      <c r="DRS63" s="20"/>
      <c r="DRT63" s="20"/>
      <c r="DRU63" s="20"/>
      <c r="DRV63" s="20"/>
      <c r="DRW63" s="20"/>
      <c r="DRX63" s="20"/>
      <c r="DRY63" s="20"/>
      <c r="DRZ63" s="311"/>
      <c r="DSA63" s="312"/>
      <c r="DSB63" s="312"/>
      <c r="DSC63" s="313"/>
      <c r="DSD63" s="312"/>
      <c r="DSE63" s="313"/>
      <c r="DSF63" s="313"/>
      <c r="DSG63" s="313"/>
      <c r="DSH63" s="19"/>
      <c r="DSI63" s="20"/>
      <c r="DSJ63" s="20"/>
      <c r="DSK63" s="20"/>
      <c r="DSL63" s="20"/>
      <c r="DSM63" s="20"/>
      <c r="DSN63" s="20"/>
      <c r="DSO63" s="20"/>
      <c r="DSP63" s="311"/>
      <c r="DSQ63" s="312"/>
      <c r="DSR63" s="312"/>
      <c r="DSS63" s="313"/>
      <c r="DST63" s="312"/>
      <c r="DSU63" s="313"/>
      <c r="DSV63" s="313"/>
      <c r="DSW63" s="313"/>
      <c r="DSX63" s="19"/>
      <c r="DSY63" s="20"/>
      <c r="DSZ63" s="20"/>
      <c r="DTA63" s="20"/>
      <c r="DTB63" s="20"/>
      <c r="DTC63" s="20"/>
      <c r="DTD63" s="20"/>
      <c r="DTE63" s="20"/>
      <c r="DTF63" s="311"/>
      <c r="DTG63" s="312"/>
      <c r="DTH63" s="312"/>
      <c r="DTI63" s="313"/>
      <c r="DTJ63" s="312"/>
      <c r="DTK63" s="313"/>
      <c r="DTL63" s="313"/>
      <c r="DTM63" s="313"/>
      <c r="DTN63" s="19"/>
      <c r="DTO63" s="20"/>
      <c r="DTP63" s="20"/>
      <c r="DTQ63" s="20"/>
      <c r="DTR63" s="20"/>
      <c r="DTS63" s="20"/>
      <c r="DTT63" s="20"/>
      <c r="DTU63" s="20"/>
      <c r="DTV63" s="311"/>
      <c r="DTW63" s="312"/>
      <c r="DTX63" s="312"/>
      <c r="DTY63" s="313"/>
      <c r="DTZ63" s="312"/>
      <c r="DUA63" s="313"/>
      <c r="DUB63" s="313"/>
      <c r="DUC63" s="313"/>
      <c r="DUD63" s="19"/>
      <c r="DUE63" s="20"/>
      <c r="DUF63" s="20"/>
      <c r="DUG63" s="20"/>
      <c r="DUH63" s="20"/>
      <c r="DUI63" s="20"/>
      <c r="DUJ63" s="20"/>
      <c r="DUK63" s="20"/>
      <c r="DUL63" s="311"/>
      <c r="DUM63" s="312"/>
      <c r="DUN63" s="312"/>
      <c r="DUO63" s="313"/>
      <c r="DUP63" s="312"/>
      <c r="DUQ63" s="313"/>
      <c r="DUR63" s="313"/>
      <c r="DUS63" s="313"/>
      <c r="DUT63" s="19"/>
      <c r="DUU63" s="20"/>
      <c r="DUV63" s="20"/>
      <c r="DUW63" s="20"/>
      <c r="DUX63" s="20"/>
      <c r="DUY63" s="20"/>
      <c r="DUZ63" s="20"/>
      <c r="DVA63" s="20"/>
      <c r="DVB63" s="311"/>
      <c r="DVC63" s="312"/>
      <c r="DVD63" s="312"/>
      <c r="DVE63" s="313"/>
      <c r="DVF63" s="312"/>
      <c r="DVG63" s="313"/>
      <c r="DVH63" s="313"/>
      <c r="DVI63" s="313"/>
      <c r="DVJ63" s="19"/>
      <c r="DVK63" s="20"/>
      <c r="DVL63" s="20"/>
      <c r="DVM63" s="20"/>
      <c r="DVN63" s="20"/>
      <c r="DVO63" s="20"/>
      <c r="DVP63" s="20"/>
      <c r="DVQ63" s="20"/>
      <c r="DVR63" s="311"/>
      <c r="DVS63" s="312"/>
      <c r="DVT63" s="312"/>
      <c r="DVU63" s="313"/>
      <c r="DVV63" s="312"/>
      <c r="DVW63" s="313"/>
      <c r="DVX63" s="313"/>
      <c r="DVY63" s="313"/>
      <c r="DVZ63" s="19"/>
      <c r="DWA63" s="20"/>
      <c r="DWB63" s="20"/>
      <c r="DWC63" s="20"/>
      <c r="DWD63" s="20"/>
      <c r="DWE63" s="20"/>
      <c r="DWF63" s="20"/>
      <c r="DWG63" s="20"/>
      <c r="DWH63" s="311"/>
      <c r="DWI63" s="312"/>
      <c r="DWJ63" s="312"/>
      <c r="DWK63" s="313"/>
      <c r="DWL63" s="312"/>
      <c r="DWM63" s="313"/>
      <c r="DWN63" s="313"/>
      <c r="DWO63" s="313"/>
      <c r="DWP63" s="19"/>
      <c r="DWQ63" s="20"/>
      <c r="DWR63" s="20"/>
      <c r="DWS63" s="20"/>
      <c r="DWT63" s="20"/>
      <c r="DWU63" s="20"/>
      <c r="DWV63" s="20"/>
      <c r="DWW63" s="20"/>
      <c r="DWX63" s="311"/>
      <c r="DWY63" s="312"/>
      <c r="DWZ63" s="312"/>
      <c r="DXA63" s="313"/>
      <c r="DXB63" s="312"/>
      <c r="DXC63" s="313"/>
      <c r="DXD63" s="313"/>
      <c r="DXE63" s="313"/>
      <c r="DXF63" s="19"/>
      <c r="DXG63" s="20"/>
      <c r="DXH63" s="20"/>
      <c r="DXI63" s="20"/>
      <c r="DXJ63" s="20"/>
      <c r="DXK63" s="20"/>
      <c r="DXL63" s="20"/>
      <c r="DXM63" s="20"/>
      <c r="DXN63" s="311"/>
      <c r="DXO63" s="312"/>
      <c r="DXP63" s="312"/>
      <c r="DXQ63" s="313"/>
      <c r="DXR63" s="312"/>
      <c r="DXS63" s="313"/>
      <c r="DXT63" s="313"/>
      <c r="DXU63" s="313"/>
      <c r="DXV63" s="19"/>
      <c r="DXW63" s="20"/>
      <c r="DXX63" s="20"/>
      <c r="DXY63" s="20"/>
      <c r="DXZ63" s="20"/>
      <c r="DYA63" s="20"/>
      <c r="DYB63" s="20"/>
      <c r="DYC63" s="20"/>
      <c r="DYD63" s="311"/>
      <c r="DYE63" s="312"/>
      <c r="DYF63" s="312"/>
      <c r="DYG63" s="313"/>
      <c r="DYH63" s="312"/>
      <c r="DYI63" s="313"/>
      <c r="DYJ63" s="313"/>
      <c r="DYK63" s="313"/>
      <c r="DYL63" s="19"/>
      <c r="DYM63" s="20"/>
      <c r="DYN63" s="20"/>
      <c r="DYO63" s="20"/>
      <c r="DYP63" s="20"/>
      <c r="DYQ63" s="20"/>
      <c r="DYR63" s="20"/>
      <c r="DYS63" s="20"/>
      <c r="DYT63" s="311"/>
      <c r="DYU63" s="312"/>
      <c r="DYV63" s="312"/>
      <c r="DYW63" s="313"/>
      <c r="DYX63" s="312"/>
      <c r="DYY63" s="313"/>
      <c r="DYZ63" s="313"/>
      <c r="DZA63" s="313"/>
      <c r="DZB63" s="19"/>
      <c r="DZC63" s="20"/>
      <c r="DZD63" s="20"/>
      <c r="DZE63" s="20"/>
      <c r="DZF63" s="20"/>
      <c r="DZG63" s="20"/>
      <c r="DZH63" s="20"/>
      <c r="DZI63" s="20"/>
      <c r="DZJ63" s="311"/>
      <c r="DZK63" s="312"/>
      <c r="DZL63" s="312"/>
      <c r="DZM63" s="313"/>
      <c r="DZN63" s="312"/>
      <c r="DZO63" s="313"/>
      <c r="DZP63" s="313"/>
      <c r="DZQ63" s="313"/>
      <c r="DZR63" s="19"/>
      <c r="DZS63" s="20"/>
      <c r="DZT63" s="20"/>
      <c r="DZU63" s="20"/>
      <c r="DZV63" s="20"/>
      <c r="DZW63" s="20"/>
      <c r="DZX63" s="20"/>
      <c r="DZY63" s="20"/>
      <c r="DZZ63" s="311"/>
      <c r="EAA63" s="312"/>
      <c r="EAB63" s="312"/>
      <c r="EAC63" s="313"/>
      <c r="EAD63" s="312"/>
      <c r="EAE63" s="313"/>
      <c r="EAF63" s="313"/>
      <c r="EAG63" s="313"/>
      <c r="EAH63" s="19"/>
      <c r="EAI63" s="20"/>
      <c r="EAJ63" s="20"/>
      <c r="EAK63" s="20"/>
      <c r="EAL63" s="20"/>
      <c r="EAM63" s="20"/>
      <c r="EAN63" s="20"/>
      <c r="EAO63" s="20"/>
      <c r="EAP63" s="311"/>
      <c r="EAQ63" s="312"/>
      <c r="EAR63" s="312"/>
      <c r="EAS63" s="313"/>
      <c r="EAT63" s="312"/>
      <c r="EAU63" s="313"/>
      <c r="EAV63" s="313"/>
      <c r="EAW63" s="313"/>
      <c r="EAX63" s="19"/>
      <c r="EAY63" s="20"/>
      <c r="EAZ63" s="20"/>
      <c r="EBA63" s="20"/>
      <c r="EBB63" s="20"/>
      <c r="EBC63" s="20"/>
      <c r="EBD63" s="20"/>
      <c r="EBE63" s="20"/>
      <c r="EBF63" s="311"/>
      <c r="EBG63" s="312"/>
      <c r="EBH63" s="312"/>
      <c r="EBI63" s="313"/>
      <c r="EBJ63" s="312"/>
      <c r="EBK63" s="313"/>
      <c r="EBL63" s="313"/>
      <c r="EBM63" s="313"/>
      <c r="EBN63" s="19"/>
      <c r="EBO63" s="20"/>
      <c r="EBP63" s="20"/>
      <c r="EBQ63" s="20"/>
      <c r="EBR63" s="20"/>
      <c r="EBS63" s="20"/>
      <c r="EBT63" s="20"/>
      <c r="EBU63" s="20"/>
      <c r="EBV63" s="311"/>
      <c r="EBW63" s="312"/>
      <c r="EBX63" s="312"/>
      <c r="EBY63" s="313"/>
      <c r="EBZ63" s="312"/>
      <c r="ECA63" s="313"/>
      <c r="ECB63" s="313"/>
      <c r="ECC63" s="313"/>
      <c r="ECD63" s="19"/>
      <c r="ECE63" s="20"/>
      <c r="ECF63" s="20"/>
      <c r="ECG63" s="20"/>
      <c r="ECH63" s="20"/>
      <c r="ECI63" s="20"/>
      <c r="ECJ63" s="20"/>
      <c r="ECK63" s="20"/>
      <c r="ECL63" s="311"/>
      <c r="ECM63" s="312"/>
      <c r="ECN63" s="312"/>
      <c r="ECO63" s="313"/>
      <c r="ECP63" s="312"/>
      <c r="ECQ63" s="313"/>
      <c r="ECR63" s="313"/>
      <c r="ECS63" s="313"/>
      <c r="ECT63" s="19"/>
      <c r="ECU63" s="20"/>
      <c r="ECV63" s="20"/>
      <c r="ECW63" s="20"/>
      <c r="ECX63" s="20"/>
      <c r="ECY63" s="20"/>
      <c r="ECZ63" s="20"/>
      <c r="EDA63" s="20"/>
      <c r="EDB63" s="311"/>
      <c r="EDC63" s="312"/>
      <c r="EDD63" s="312"/>
      <c r="EDE63" s="313"/>
      <c r="EDF63" s="312"/>
      <c r="EDG63" s="313"/>
      <c r="EDH63" s="313"/>
      <c r="EDI63" s="313"/>
      <c r="EDJ63" s="19"/>
      <c r="EDK63" s="20"/>
      <c r="EDL63" s="20"/>
      <c r="EDM63" s="20"/>
      <c r="EDN63" s="20"/>
      <c r="EDO63" s="20"/>
      <c r="EDP63" s="20"/>
      <c r="EDQ63" s="20"/>
      <c r="EDR63" s="311"/>
      <c r="EDS63" s="312"/>
      <c r="EDT63" s="312"/>
      <c r="EDU63" s="313"/>
      <c r="EDV63" s="312"/>
      <c r="EDW63" s="313"/>
      <c r="EDX63" s="313"/>
      <c r="EDY63" s="313"/>
      <c r="EDZ63" s="19"/>
      <c r="EEA63" s="20"/>
      <c r="EEB63" s="20"/>
      <c r="EEC63" s="20"/>
      <c r="EED63" s="20"/>
      <c r="EEE63" s="20"/>
      <c r="EEF63" s="20"/>
      <c r="EEG63" s="20"/>
      <c r="EEH63" s="311"/>
      <c r="EEI63" s="312"/>
      <c r="EEJ63" s="312"/>
      <c r="EEK63" s="313"/>
      <c r="EEL63" s="312"/>
      <c r="EEM63" s="313"/>
      <c r="EEN63" s="313"/>
      <c r="EEO63" s="313"/>
      <c r="EEP63" s="19"/>
      <c r="EEQ63" s="20"/>
      <c r="EER63" s="20"/>
      <c r="EES63" s="20"/>
      <c r="EET63" s="20"/>
      <c r="EEU63" s="20"/>
      <c r="EEV63" s="20"/>
      <c r="EEW63" s="20"/>
      <c r="EEX63" s="311"/>
      <c r="EEY63" s="312"/>
      <c r="EEZ63" s="312"/>
      <c r="EFA63" s="313"/>
      <c r="EFB63" s="312"/>
      <c r="EFC63" s="313"/>
      <c r="EFD63" s="313"/>
      <c r="EFE63" s="313"/>
      <c r="EFF63" s="19"/>
      <c r="EFG63" s="20"/>
      <c r="EFH63" s="20"/>
      <c r="EFI63" s="20"/>
      <c r="EFJ63" s="20"/>
      <c r="EFK63" s="20"/>
      <c r="EFL63" s="20"/>
      <c r="EFM63" s="20"/>
      <c r="EFN63" s="311"/>
      <c r="EFO63" s="312"/>
      <c r="EFP63" s="312"/>
      <c r="EFQ63" s="313"/>
      <c r="EFR63" s="312"/>
      <c r="EFS63" s="313"/>
      <c r="EFT63" s="313"/>
      <c r="EFU63" s="313"/>
      <c r="EFV63" s="19"/>
      <c r="EFW63" s="20"/>
      <c r="EFX63" s="20"/>
      <c r="EFY63" s="20"/>
      <c r="EFZ63" s="20"/>
      <c r="EGA63" s="20"/>
      <c r="EGB63" s="20"/>
      <c r="EGC63" s="20"/>
      <c r="EGD63" s="311"/>
      <c r="EGE63" s="312"/>
      <c r="EGF63" s="312"/>
      <c r="EGG63" s="313"/>
      <c r="EGH63" s="312"/>
      <c r="EGI63" s="313"/>
      <c r="EGJ63" s="313"/>
      <c r="EGK63" s="313"/>
      <c r="EGL63" s="19"/>
      <c r="EGM63" s="20"/>
      <c r="EGN63" s="20"/>
      <c r="EGO63" s="20"/>
      <c r="EGP63" s="20"/>
      <c r="EGQ63" s="20"/>
      <c r="EGR63" s="20"/>
      <c r="EGS63" s="20"/>
      <c r="EGT63" s="311"/>
      <c r="EGU63" s="312"/>
      <c r="EGV63" s="312"/>
      <c r="EGW63" s="313"/>
      <c r="EGX63" s="312"/>
      <c r="EGY63" s="313"/>
      <c r="EGZ63" s="313"/>
      <c r="EHA63" s="313"/>
      <c r="EHB63" s="19"/>
      <c r="EHC63" s="20"/>
      <c r="EHD63" s="20"/>
      <c r="EHE63" s="20"/>
      <c r="EHF63" s="20"/>
      <c r="EHG63" s="20"/>
      <c r="EHH63" s="20"/>
      <c r="EHI63" s="20"/>
      <c r="EHJ63" s="311"/>
      <c r="EHK63" s="312"/>
      <c r="EHL63" s="312"/>
      <c r="EHM63" s="313"/>
      <c r="EHN63" s="312"/>
      <c r="EHO63" s="313"/>
      <c r="EHP63" s="313"/>
      <c r="EHQ63" s="313"/>
      <c r="EHR63" s="19"/>
      <c r="EHS63" s="20"/>
      <c r="EHT63" s="20"/>
      <c r="EHU63" s="20"/>
      <c r="EHV63" s="20"/>
      <c r="EHW63" s="20"/>
      <c r="EHX63" s="20"/>
      <c r="EHY63" s="20"/>
      <c r="EHZ63" s="311"/>
      <c r="EIA63" s="312"/>
      <c r="EIB63" s="312"/>
      <c r="EIC63" s="313"/>
      <c r="EID63" s="312"/>
      <c r="EIE63" s="313"/>
      <c r="EIF63" s="313"/>
      <c r="EIG63" s="313"/>
      <c r="EIH63" s="19"/>
      <c r="EII63" s="20"/>
      <c r="EIJ63" s="20"/>
      <c r="EIK63" s="20"/>
      <c r="EIL63" s="20"/>
      <c r="EIM63" s="20"/>
      <c r="EIN63" s="20"/>
      <c r="EIO63" s="20"/>
      <c r="EIP63" s="311"/>
      <c r="EIQ63" s="312"/>
      <c r="EIR63" s="312"/>
      <c r="EIS63" s="313"/>
      <c r="EIT63" s="312"/>
      <c r="EIU63" s="313"/>
      <c r="EIV63" s="313"/>
      <c r="EIW63" s="313"/>
      <c r="EIX63" s="19"/>
      <c r="EIY63" s="20"/>
      <c r="EIZ63" s="20"/>
      <c r="EJA63" s="20"/>
      <c r="EJB63" s="20"/>
      <c r="EJC63" s="20"/>
      <c r="EJD63" s="20"/>
      <c r="EJE63" s="20"/>
      <c r="EJF63" s="311"/>
      <c r="EJG63" s="312"/>
      <c r="EJH63" s="312"/>
      <c r="EJI63" s="313"/>
      <c r="EJJ63" s="312"/>
      <c r="EJK63" s="313"/>
      <c r="EJL63" s="313"/>
      <c r="EJM63" s="313"/>
      <c r="EJN63" s="19"/>
      <c r="EJO63" s="20"/>
      <c r="EJP63" s="20"/>
      <c r="EJQ63" s="20"/>
      <c r="EJR63" s="20"/>
      <c r="EJS63" s="20"/>
      <c r="EJT63" s="20"/>
      <c r="EJU63" s="20"/>
      <c r="EJV63" s="311"/>
      <c r="EJW63" s="312"/>
      <c r="EJX63" s="312"/>
      <c r="EJY63" s="313"/>
      <c r="EJZ63" s="312"/>
      <c r="EKA63" s="313"/>
      <c r="EKB63" s="313"/>
      <c r="EKC63" s="313"/>
      <c r="EKD63" s="19"/>
      <c r="EKE63" s="20"/>
      <c r="EKF63" s="20"/>
      <c r="EKG63" s="20"/>
      <c r="EKH63" s="20"/>
      <c r="EKI63" s="20"/>
      <c r="EKJ63" s="20"/>
      <c r="EKK63" s="20"/>
      <c r="EKL63" s="311"/>
      <c r="EKM63" s="312"/>
      <c r="EKN63" s="312"/>
      <c r="EKO63" s="313"/>
      <c r="EKP63" s="312"/>
      <c r="EKQ63" s="313"/>
      <c r="EKR63" s="313"/>
      <c r="EKS63" s="313"/>
      <c r="EKT63" s="19"/>
      <c r="EKU63" s="20"/>
      <c r="EKV63" s="20"/>
      <c r="EKW63" s="20"/>
      <c r="EKX63" s="20"/>
      <c r="EKY63" s="20"/>
      <c r="EKZ63" s="20"/>
      <c r="ELA63" s="20"/>
      <c r="ELB63" s="311"/>
      <c r="ELC63" s="312"/>
      <c r="ELD63" s="312"/>
      <c r="ELE63" s="313"/>
      <c r="ELF63" s="312"/>
      <c r="ELG63" s="313"/>
      <c r="ELH63" s="313"/>
      <c r="ELI63" s="313"/>
      <c r="ELJ63" s="19"/>
      <c r="ELK63" s="20"/>
      <c r="ELL63" s="20"/>
      <c r="ELM63" s="20"/>
      <c r="ELN63" s="20"/>
      <c r="ELO63" s="20"/>
      <c r="ELP63" s="20"/>
      <c r="ELQ63" s="20"/>
      <c r="ELR63" s="311"/>
      <c r="ELS63" s="312"/>
      <c r="ELT63" s="312"/>
      <c r="ELU63" s="313"/>
      <c r="ELV63" s="312"/>
      <c r="ELW63" s="313"/>
      <c r="ELX63" s="313"/>
      <c r="ELY63" s="313"/>
      <c r="ELZ63" s="19"/>
      <c r="EMA63" s="20"/>
      <c r="EMB63" s="20"/>
      <c r="EMC63" s="20"/>
      <c r="EMD63" s="20"/>
      <c r="EME63" s="20"/>
      <c r="EMF63" s="20"/>
      <c r="EMG63" s="20"/>
      <c r="EMH63" s="311"/>
      <c r="EMI63" s="312"/>
      <c r="EMJ63" s="312"/>
      <c r="EMK63" s="313"/>
      <c r="EML63" s="312"/>
      <c r="EMM63" s="313"/>
      <c r="EMN63" s="313"/>
      <c r="EMO63" s="313"/>
      <c r="EMP63" s="19"/>
      <c r="EMQ63" s="20"/>
      <c r="EMR63" s="20"/>
      <c r="EMS63" s="20"/>
      <c r="EMT63" s="20"/>
      <c r="EMU63" s="20"/>
      <c r="EMV63" s="20"/>
      <c r="EMW63" s="20"/>
      <c r="EMX63" s="311"/>
      <c r="EMY63" s="312"/>
      <c r="EMZ63" s="312"/>
      <c r="ENA63" s="313"/>
      <c r="ENB63" s="312"/>
      <c r="ENC63" s="313"/>
      <c r="END63" s="313"/>
      <c r="ENE63" s="313"/>
      <c r="ENF63" s="19"/>
      <c r="ENG63" s="20"/>
      <c r="ENH63" s="20"/>
      <c r="ENI63" s="20"/>
      <c r="ENJ63" s="20"/>
      <c r="ENK63" s="20"/>
      <c r="ENL63" s="20"/>
      <c r="ENM63" s="20"/>
      <c r="ENN63" s="311"/>
      <c r="ENO63" s="312"/>
      <c r="ENP63" s="312"/>
      <c r="ENQ63" s="313"/>
      <c r="ENR63" s="312"/>
      <c r="ENS63" s="313"/>
      <c r="ENT63" s="313"/>
      <c r="ENU63" s="313"/>
      <c r="ENV63" s="19"/>
      <c r="ENW63" s="20"/>
      <c r="ENX63" s="20"/>
      <c r="ENY63" s="20"/>
      <c r="ENZ63" s="20"/>
      <c r="EOA63" s="20"/>
      <c r="EOB63" s="20"/>
      <c r="EOC63" s="20"/>
      <c r="EOD63" s="311"/>
      <c r="EOE63" s="312"/>
      <c r="EOF63" s="312"/>
      <c r="EOG63" s="313"/>
      <c r="EOH63" s="312"/>
      <c r="EOI63" s="313"/>
      <c r="EOJ63" s="313"/>
      <c r="EOK63" s="313"/>
      <c r="EOL63" s="19"/>
      <c r="EOM63" s="20"/>
      <c r="EON63" s="20"/>
      <c r="EOO63" s="20"/>
      <c r="EOP63" s="20"/>
      <c r="EOQ63" s="20"/>
      <c r="EOR63" s="20"/>
      <c r="EOS63" s="20"/>
      <c r="EOT63" s="311"/>
      <c r="EOU63" s="312"/>
      <c r="EOV63" s="312"/>
      <c r="EOW63" s="313"/>
      <c r="EOX63" s="312"/>
      <c r="EOY63" s="313"/>
      <c r="EOZ63" s="313"/>
      <c r="EPA63" s="313"/>
      <c r="EPB63" s="19"/>
      <c r="EPC63" s="20"/>
      <c r="EPD63" s="20"/>
      <c r="EPE63" s="20"/>
      <c r="EPF63" s="20"/>
      <c r="EPG63" s="20"/>
      <c r="EPH63" s="20"/>
      <c r="EPI63" s="20"/>
      <c r="EPJ63" s="311"/>
      <c r="EPK63" s="312"/>
      <c r="EPL63" s="312"/>
      <c r="EPM63" s="313"/>
      <c r="EPN63" s="312"/>
      <c r="EPO63" s="313"/>
      <c r="EPP63" s="313"/>
      <c r="EPQ63" s="313"/>
      <c r="EPR63" s="19"/>
      <c r="EPS63" s="20"/>
      <c r="EPT63" s="20"/>
      <c r="EPU63" s="20"/>
      <c r="EPV63" s="20"/>
      <c r="EPW63" s="20"/>
      <c r="EPX63" s="20"/>
      <c r="EPY63" s="20"/>
      <c r="EPZ63" s="311"/>
      <c r="EQA63" s="312"/>
      <c r="EQB63" s="312"/>
      <c r="EQC63" s="313"/>
      <c r="EQD63" s="312"/>
      <c r="EQE63" s="313"/>
      <c r="EQF63" s="313"/>
      <c r="EQG63" s="313"/>
      <c r="EQH63" s="19"/>
      <c r="EQI63" s="20"/>
      <c r="EQJ63" s="20"/>
      <c r="EQK63" s="20"/>
      <c r="EQL63" s="20"/>
      <c r="EQM63" s="20"/>
      <c r="EQN63" s="20"/>
      <c r="EQO63" s="20"/>
      <c r="EQP63" s="311"/>
      <c r="EQQ63" s="312"/>
      <c r="EQR63" s="312"/>
      <c r="EQS63" s="313"/>
      <c r="EQT63" s="312"/>
      <c r="EQU63" s="313"/>
      <c r="EQV63" s="313"/>
      <c r="EQW63" s="313"/>
      <c r="EQX63" s="19"/>
      <c r="EQY63" s="20"/>
      <c r="EQZ63" s="20"/>
      <c r="ERA63" s="20"/>
      <c r="ERB63" s="20"/>
      <c r="ERC63" s="20"/>
      <c r="ERD63" s="20"/>
      <c r="ERE63" s="20"/>
      <c r="ERF63" s="311"/>
      <c r="ERG63" s="312"/>
      <c r="ERH63" s="312"/>
      <c r="ERI63" s="313"/>
      <c r="ERJ63" s="312"/>
      <c r="ERK63" s="313"/>
      <c r="ERL63" s="313"/>
      <c r="ERM63" s="313"/>
      <c r="ERN63" s="19"/>
      <c r="ERO63" s="20"/>
      <c r="ERP63" s="20"/>
      <c r="ERQ63" s="20"/>
      <c r="ERR63" s="20"/>
      <c r="ERS63" s="20"/>
      <c r="ERT63" s="20"/>
      <c r="ERU63" s="20"/>
      <c r="ERV63" s="311"/>
      <c r="ERW63" s="312"/>
      <c r="ERX63" s="312"/>
      <c r="ERY63" s="313"/>
      <c r="ERZ63" s="312"/>
      <c r="ESA63" s="313"/>
      <c r="ESB63" s="313"/>
      <c r="ESC63" s="313"/>
      <c r="ESD63" s="19"/>
      <c r="ESE63" s="20"/>
      <c r="ESF63" s="20"/>
      <c r="ESG63" s="20"/>
      <c r="ESH63" s="20"/>
      <c r="ESI63" s="20"/>
      <c r="ESJ63" s="20"/>
      <c r="ESK63" s="20"/>
      <c r="ESL63" s="311"/>
      <c r="ESM63" s="312"/>
      <c r="ESN63" s="312"/>
      <c r="ESO63" s="313"/>
      <c r="ESP63" s="312"/>
      <c r="ESQ63" s="313"/>
      <c r="ESR63" s="313"/>
      <c r="ESS63" s="313"/>
      <c r="EST63" s="19"/>
      <c r="ESU63" s="20"/>
      <c r="ESV63" s="20"/>
      <c r="ESW63" s="20"/>
      <c r="ESX63" s="20"/>
      <c r="ESY63" s="20"/>
      <c r="ESZ63" s="20"/>
      <c r="ETA63" s="20"/>
      <c r="ETB63" s="311"/>
      <c r="ETC63" s="312"/>
      <c r="ETD63" s="312"/>
      <c r="ETE63" s="313"/>
      <c r="ETF63" s="312"/>
      <c r="ETG63" s="313"/>
      <c r="ETH63" s="313"/>
      <c r="ETI63" s="313"/>
      <c r="ETJ63" s="19"/>
      <c r="ETK63" s="20"/>
      <c r="ETL63" s="20"/>
      <c r="ETM63" s="20"/>
      <c r="ETN63" s="20"/>
      <c r="ETO63" s="20"/>
      <c r="ETP63" s="20"/>
      <c r="ETQ63" s="20"/>
      <c r="ETR63" s="311"/>
      <c r="ETS63" s="312"/>
      <c r="ETT63" s="312"/>
      <c r="ETU63" s="313"/>
      <c r="ETV63" s="312"/>
      <c r="ETW63" s="313"/>
      <c r="ETX63" s="313"/>
      <c r="ETY63" s="313"/>
      <c r="ETZ63" s="19"/>
      <c r="EUA63" s="20"/>
      <c r="EUB63" s="20"/>
      <c r="EUC63" s="20"/>
      <c r="EUD63" s="20"/>
      <c r="EUE63" s="20"/>
      <c r="EUF63" s="20"/>
      <c r="EUG63" s="20"/>
      <c r="EUH63" s="311"/>
      <c r="EUI63" s="312"/>
      <c r="EUJ63" s="312"/>
      <c r="EUK63" s="313"/>
      <c r="EUL63" s="312"/>
      <c r="EUM63" s="313"/>
      <c r="EUN63" s="313"/>
      <c r="EUO63" s="313"/>
      <c r="EUP63" s="19"/>
      <c r="EUQ63" s="20"/>
      <c r="EUR63" s="20"/>
      <c r="EUS63" s="20"/>
      <c r="EUT63" s="20"/>
      <c r="EUU63" s="20"/>
      <c r="EUV63" s="20"/>
      <c r="EUW63" s="20"/>
      <c r="EUX63" s="311"/>
      <c r="EUY63" s="312"/>
      <c r="EUZ63" s="312"/>
      <c r="EVA63" s="313"/>
      <c r="EVB63" s="312"/>
      <c r="EVC63" s="313"/>
      <c r="EVD63" s="313"/>
      <c r="EVE63" s="313"/>
      <c r="EVF63" s="19"/>
      <c r="EVG63" s="20"/>
      <c r="EVH63" s="20"/>
      <c r="EVI63" s="20"/>
      <c r="EVJ63" s="20"/>
      <c r="EVK63" s="20"/>
      <c r="EVL63" s="20"/>
      <c r="EVM63" s="20"/>
      <c r="EVN63" s="311"/>
      <c r="EVO63" s="312"/>
      <c r="EVP63" s="312"/>
      <c r="EVQ63" s="313"/>
      <c r="EVR63" s="312"/>
      <c r="EVS63" s="313"/>
      <c r="EVT63" s="313"/>
      <c r="EVU63" s="313"/>
      <c r="EVV63" s="19"/>
      <c r="EVW63" s="20"/>
      <c r="EVX63" s="20"/>
      <c r="EVY63" s="20"/>
      <c r="EVZ63" s="20"/>
      <c r="EWA63" s="20"/>
      <c r="EWB63" s="20"/>
      <c r="EWC63" s="20"/>
      <c r="EWD63" s="311"/>
      <c r="EWE63" s="312"/>
      <c r="EWF63" s="312"/>
      <c r="EWG63" s="313"/>
      <c r="EWH63" s="312"/>
      <c r="EWI63" s="313"/>
      <c r="EWJ63" s="313"/>
      <c r="EWK63" s="313"/>
      <c r="EWL63" s="19"/>
      <c r="EWM63" s="20"/>
      <c r="EWN63" s="20"/>
      <c r="EWO63" s="20"/>
      <c r="EWP63" s="20"/>
      <c r="EWQ63" s="20"/>
      <c r="EWR63" s="20"/>
      <c r="EWS63" s="20"/>
      <c r="EWT63" s="311"/>
      <c r="EWU63" s="312"/>
      <c r="EWV63" s="312"/>
      <c r="EWW63" s="313"/>
      <c r="EWX63" s="312"/>
      <c r="EWY63" s="313"/>
      <c r="EWZ63" s="313"/>
      <c r="EXA63" s="313"/>
      <c r="EXB63" s="19"/>
      <c r="EXC63" s="20"/>
      <c r="EXD63" s="20"/>
      <c r="EXE63" s="20"/>
      <c r="EXF63" s="20"/>
      <c r="EXG63" s="20"/>
      <c r="EXH63" s="20"/>
      <c r="EXI63" s="20"/>
      <c r="EXJ63" s="311"/>
      <c r="EXK63" s="312"/>
      <c r="EXL63" s="312"/>
      <c r="EXM63" s="313"/>
      <c r="EXN63" s="312"/>
      <c r="EXO63" s="313"/>
      <c r="EXP63" s="313"/>
      <c r="EXQ63" s="313"/>
      <c r="EXR63" s="19"/>
      <c r="EXS63" s="20"/>
      <c r="EXT63" s="20"/>
      <c r="EXU63" s="20"/>
      <c r="EXV63" s="20"/>
      <c r="EXW63" s="20"/>
      <c r="EXX63" s="20"/>
      <c r="EXY63" s="20"/>
      <c r="EXZ63" s="311"/>
      <c r="EYA63" s="312"/>
      <c r="EYB63" s="312"/>
      <c r="EYC63" s="313"/>
      <c r="EYD63" s="312"/>
      <c r="EYE63" s="313"/>
      <c r="EYF63" s="313"/>
      <c r="EYG63" s="313"/>
      <c r="EYH63" s="19"/>
      <c r="EYI63" s="20"/>
      <c r="EYJ63" s="20"/>
      <c r="EYK63" s="20"/>
      <c r="EYL63" s="20"/>
      <c r="EYM63" s="20"/>
      <c r="EYN63" s="20"/>
      <c r="EYO63" s="20"/>
      <c r="EYP63" s="311"/>
      <c r="EYQ63" s="312"/>
      <c r="EYR63" s="312"/>
      <c r="EYS63" s="313"/>
      <c r="EYT63" s="312"/>
      <c r="EYU63" s="313"/>
      <c r="EYV63" s="313"/>
      <c r="EYW63" s="313"/>
      <c r="EYX63" s="19"/>
      <c r="EYY63" s="20"/>
      <c r="EYZ63" s="20"/>
      <c r="EZA63" s="20"/>
      <c r="EZB63" s="20"/>
      <c r="EZC63" s="20"/>
      <c r="EZD63" s="20"/>
      <c r="EZE63" s="20"/>
      <c r="EZF63" s="311"/>
      <c r="EZG63" s="312"/>
      <c r="EZH63" s="312"/>
      <c r="EZI63" s="313"/>
      <c r="EZJ63" s="312"/>
      <c r="EZK63" s="313"/>
      <c r="EZL63" s="313"/>
      <c r="EZM63" s="313"/>
      <c r="EZN63" s="19"/>
      <c r="EZO63" s="20"/>
      <c r="EZP63" s="20"/>
      <c r="EZQ63" s="20"/>
      <c r="EZR63" s="20"/>
      <c r="EZS63" s="20"/>
      <c r="EZT63" s="20"/>
      <c r="EZU63" s="20"/>
      <c r="EZV63" s="311"/>
      <c r="EZW63" s="312"/>
      <c r="EZX63" s="312"/>
      <c r="EZY63" s="313"/>
      <c r="EZZ63" s="312"/>
      <c r="FAA63" s="313"/>
      <c r="FAB63" s="313"/>
      <c r="FAC63" s="313"/>
      <c r="FAD63" s="19"/>
      <c r="FAE63" s="20"/>
      <c r="FAF63" s="20"/>
      <c r="FAG63" s="20"/>
      <c r="FAH63" s="20"/>
      <c r="FAI63" s="20"/>
      <c r="FAJ63" s="20"/>
      <c r="FAK63" s="20"/>
      <c r="FAL63" s="311"/>
      <c r="FAM63" s="312"/>
      <c r="FAN63" s="312"/>
      <c r="FAO63" s="313"/>
      <c r="FAP63" s="312"/>
      <c r="FAQ63" s="313"/>
      <c r="FAR63" s="313"/>
      <c r="FAS63" s="313"/>
      <c r="FAT63" s="19"/>
      <c r="FAU63" s="20"/>
      <c r="FAV63" s="20"/>
      <c r="FAW63" s="20"/>
      <c r="FAX63" s="20"/>
      <c r="FAY63" s="20"/>
      <c r="FAZ63" s="20"/>
      <c r="FBA63" s="20"/>
      <c r="FBB63" s="311"/>
      <c r="FBC63" s="312"/>
      <c r="FBD63" s="312"/>
      <c r="FBE63" s="313"/>
      <c r="FBF63" s="312"/>
      <c r="FBG63" s="313"/>
      <c r="FBH63" s="313"/>
      <c r="FBI63" s="313"/>
      <c r="FBJ63" s="19"/>
      <c r="FBK63" s="20"/>
      <c r="FBL63" s="20"/>
      <c r="FBM63" s="20"/>
      <c r="FBN63" s="20"/>
      <c r="FBO63" s="20"/>
      <c r="FBP63" s="20"/>
      <c r="FBQ63" s="20"/>
      <c r="FBR63" s="311"/>
      <c r="FBS63" s="312"/>
      <c r="FBT63" s="312"/>
      <c r="FBU63" s="313"/>
      <c r="FBV63" s="312"/>
      <c r="FBW63" s="313"/>
      <c r="FBX63" s="313"/>
      <c r="FBY63" s="313"/>
      <c r="FBZ63" s="19"/>
      <c r="FCA63" s="20"/>
      <c r="FCB63" s="20"/>
      <c r="FCC63" s="20"/>
      <c r="FCD63" s="20"/>
      <c r="FCE63" s="20"/>
      <c r="FCF63" s="20"/>
      <c r="FCG63" s="20"/>
      <c r="FCH63" s="311"/>
      <c r="FCI63" s="312"/>
      <c r="FCJ63" s="312"/>
      <c r="FCK63" s="313"/>
      <c r="FCL63" s="312"/>
      <c r="FCM63" s="313"/>
      <c r="FCN63" s="313"/>
      <c r="FCO63" s="313"/>
      <c r="FCP63" s="19"/>
      <c r="FCQ63" s="20"/>
      <c r="FCR63" s="20"/>
      <c r="FCS63" s="20"/>
      <c r="FCT63" s="20"/>
      <c r="FCU63" s="20"/>
      <c r="FCV63" s="20"/>
      <c r="FCW63" s="20"/>
      <c r="FCX63" s="311"/>
      <c r="FCY63" s="312"/>
      <c r="FCZ63" s="312"/>
      <c r="FDA63" s="313"/>
      <c r="FDB63" s="312"/>
      <c r="FDC63" s="313"/>
      <c r="FDD63" s="313"/>
      <c r="FDE63" s="313"/>
      <c r="FDF63" s="19"/>
      <c r="FDG63" s="20"/>
      <c r="FDH63" s="20"/>
      <c r="FDI63" s="20"/>
      <c r="FDJ63" s="20"/>
      <c r="FDK63" s="20"/>
      <c r="FDL63" s="20"/>
      <c r="FDM63" s="20"/>
      <c r="FDN63" s="311"/>
      <c r="FDO63" s="312"/>
      <c r="FDP63" s="312"/>
      <c r="FDQ63" s="313"/>
      <c r="FDR63" s="312"/>
      <c r="FDS63" s="313"/>
      <c r="FDT63" s="313"/>
      <c r="FDU63" s="313"/>
      <c r="FDV63" s="19"/>
      <c r="FDW63" s="20"/>
      <c r="FDX63" s="20"/>
      <c r="FDY63" s="20"/>
      <c r="FDZ63" s="20"/>
      <c r="FEA63" s="20"/>
      <c r="FEB63" s="20"/>
      <c r="FEC63" s="20"/>
      <c r="FED63" s="311"/>
      <c r="FEE63" s="312"/>
      <c r="FEF63" s="312"/>
      <c r="FEG63" s="313"/>
      <c r="FEH63" s="312"/>
      <c r="FEI63" s="313"/>
      <c r="FEJ63" s="313"/>
      <c r="FEK63" s="313"/>
      <c r="FEL63" s="19"/>
      <c r="FEM63" s="20"/>
      <c r="FEN63" s="20"/>
      <c r="FEO63" s="20"/>
      <c r="FEP63" s="20"/>
      <c r="FEQ63" s="20"/>
      <c r="FER63" s="20"/>
      <c r="FES63" s="20"/>
      <c r="FET63" s="311"/>
      <c r="FEU63" s="312"/>
      <c r="FEV63" s="312"/>
      <c r="FEW63" s="313"/>
      <c r="FEX63" s="312"/>
      <c r="FEY63" s="313"/>
      <c r="FEZ63" s="313"/>
      <c r="FFA63" s="313"/>
      <c r="FFB63" s="19"/>
      <c r="FFC63" s="20"/>
      <c r="FFD63" s="20"/>
      <c r="FFE63" s="20"/>
      <c r="FFF63" s="20"/>
      <c r="FFG63" s="20"/>
      <c r="FFH63" s="20"/>
      <c r="FFI63" s="20"/>
      <c r="FFJ63" s="311"/>
      <c r="FFK63" s="312"/>
      <c r="FFL63" s="312"/>
      <c r="FFM63" s="313"/>
      <c r="FFN63" s="312"/>
      <c r="FFO63" s="313"/>
      <c r="FFP63" s="313"/>
      <c r="FFQ63" s="313"/>
      <c r="FFR63" s="19"/>
      <c r="FFS63" s="20"/>
      <c r="FFT63" s="20"/>
      <c r="FFU63" s="20"/>
      <c r="FFV63" s="20"/>
      <c r="FFW63" s="20"/>
      <c r="FFX63" s="20"/>
      <c r="FFY63" s="20"/>
      <c r="FFZ63" s="311"/>
      <c r="FGA63" s="312"/>
      <c r="FGB63" s="312"/>
      <c r="FGC63" s="313"/>
      <c r="FGD63" s="312"/>
      <c r="FGE63" s="313"/>
      <c r="FGF63" s="313"/>
      <c r="FGG63" s="313"/>
      <c r="FGH63" s="19"/>
      <c r="FGI63" s="20"/>
      <c r="FGJ63" s="20"/>
      <c r="FGK63" s="20"/>
      <c r="FGL63" s="20"/>
      <c r="FGM63" s="20"/>
      <c r="FGN63" s="20"/>
      <c r="FGO63" s="20"/>
      <c r="FGP63" s="311"/>
      <c r="FGQ63" s="312"/>
      <c r="FGR63" s="312"/>
      <c r="FGS63" s="313"/>
      <c r="FGT63" s="312"/>
      <c r="FGU63" s="313"/>
      <c r="FGV63" s="313"/>
      <c r="FGW63" s="313"/>
      <c r="FGX63" s="19"/>
      <c r="FGY63" s="20"/>
      <c r="FGZ63" s="20"/>
      <c r="FHA63" s="20"/>
      <c r="FHB63" s="20"/>
      <c r="FHC63" s="20"/>
      <c r="FHD63" s="20"/>
      <c r="FHE63" s="20"/>
      <c r="FHF63" s="311"/>
      <c r="FHG63" s="312"/>
      <c r="FHH63" s="312"/>
      <c r="FHI63" s="313"/>
      <c r="FHJ63" s="312"/>
      <c r="FHK63" s="313"/>
      <c r="FHL63" s="313"/>
      <c r="FHM63" s="313"/>
      <c r="FHN63" s="19"/>
      <c r="FHO63" s="20"/>
      <c r="FHP63" s="20"/>
      <c r="FHQ63" s="20"/>
      <c r="FHR63" s="20"/>
      <c r="FHS63" s="20"/>
      <c r="FHT63" s="20"/>
      <c r="FHU63" s="20"/>
      <c r="FHV63" s="311"/>
      <c r="FHW63" s="312"/>
      <c r="FHX63" s="312"/>
      <c r="FHY63" s="313"/>
      <c r="FHZ63" s="312"/>
      <c r="FIA63" s="313"/>
      <c r="FIB63" s="313"/>
      <c r="FIC63" s="313"/>
      <c r="FID63" s="19"/>
      <c r="FIE63" s="20"/>
      <c r="FIF63" s="20"/>
      <c r="FIG63" s="20"/>
      <c r="FIH63" s="20"/>
      <c r="FII63" s="20"/>
      <c r="FIJ63" s="20"/>
      <c r="FIK63" s="20"/>
      <c r="FIL63" s="311"/>
      <c r="FIM63" s="312"/>
      <c r="FIN63" s="312"/>
      <c r="FIO63" s="313"/>
      <c r="FIP63" s="312"/>
      <c r="FIQ63" s="313"/>
      <c r="FIR63" s="313"/>
      <c r="FIS63" s="313"/>
      <c r="FIT63" s="19"/>
      <c r="FIU63" s="20"/>
      <c r="FIV63" s="20"/>
      <c r="FIW63" s="20"/>
      <c r="FIX63" s="20"/>
      <c r="FIY63" s="20"/>
      <c r="FIZ63" s="20"/>
      <c r="FJA63" s="20"/>
      <c r="FJB63" s="311"/>
      <c r="FJC63" s="312"/>
      <c r="FJD63" s="312"/>
      <c r="FJE63" s="313"/>
      <c r="FJF63" s="312"/>
      <c r="FJG63" s="313"/>
      <c r="FJH63" s="313"/>
      <c r="FJI63" s="313"/>
      <c r="FJJ63" s="19"/>
      <c r="FJK63" s="20"/>
      <c r="FJL63" s="20"/>
      <c r="FJM63" s="20"/>
      <c r="FJN63" s="20"/>
      <c r="FJO63" s="20"/>
      <c r="FJP63" s="20"/>
      <c r="FJQ63" s="20"/>
      <c r="FJR63" s="311"/>
      <c r="FJS63" s="312"/>
      <c r="FJT63" s="312"/>
      <c r="FJU63" s="313"/>
      <c r="FJV63" s="312"/>
      <c r="FJW63" s="313"/>
      <c r="FJX63" s="313"/>
      <c r="FJY63" s="313"/>
      <c r="FJZ63" s="19"/>
      <c r="FKA63" s="20"/>
      <c r="FKB63" s="20"/>
      <c r="FKC63" s="20"/>
      <c r="FKD63" s="20"/>
      <c r="FKE63" s="20"/>
      <c r="FKF63" s="20"/>
      <c r="FKG63" s="20"/>
      <c r="FKH63" s="311"/>
      <c r="FKI63" s="312"/>
      <c r="FKJ63" s="312"/>
      <c r="FKK63" s="313"/>
      <c r="FKL63" s="312"/>
      <c r="FKM63" s="313"/>
      <c r="FKN63" s="313"/>
      <c r="FKO63" s="313"/>
      <c r="FKP63" s="19"/>
      <c r="FKQ63" s="20"/>
      <c r="FKR63" s="20"/>
      <c r="FKS63" s="20"/>
      <c r="FKT63" s="20"/>
      <c r="FKU63" s="20"/>
      <c r="FKV63" s="20"/>
      <c r="FKW63" s="20"/>
      <c r="FKX63" s="311"/>
      <c r="FKY63" s="312"/>
      <c r="FKZ63" s="312"/>
      <c r="FLA63" s="313"/>
      <c r="FLB63" s="312"/>
      <c r="FLC63" s="313"/>
      <c r="FLD63" s="313"/>
      <c r="FLE63" s="313"/>
      <c r="FLF63" s="19"/>
      <c r="FLG63" s="20"/>
      <c r="FLH63" s="20"/>
      <c r="FLI63" s="20"/>
      <c r="FLJ63" s="20"/>
      <c r="FLK63" s="20"/>
      <c r="FLL63" s="20"/>
      <c r="FLM63" s="20"/>
      <c r="FLN63" s="311"/>
      <c r="FLO63" s="312"/>
      <c r="FLP63" s="312"/>
      <c r="FLQ63" s="313"/>
      <c r="FLR63" s="312"/>
      <c r="FLS63" s="313"/>
      <c r="FLT63" s="313"/>
      <c r="FLU63" s="313"/>
      <c r="FLV63" s="19"/>
      <c r="FLW63" s="20"/>
      <c r="FLX63" s="20"/>
      <c r="FLY63" s="20"/>
      <c r="FLZ63" s="20"/>
      <c r="FMA63" s="20"/>
      <c r="FMB63" s="20"/>
      <c r="FMC63" s="20"/>
      <c r="FMD63" s="311"/>
      <c r="FME63" s="312"/>
      <c r="FMF63" s="312"/>
      <c r="FMG63" s="313"/>
      <c r="FMH63" s="312"/>
      <c r="FMI63" s="313"/>
      <c r="FMJ63" s="313"/>
      <c r="FMK63" s="313"/>
      <c r="FML63" s="19"/>
      <c r="FMM63" s="20"/>
      <c r="FMN63" s="20"/>
      <c r="FMO63" s="20"/>
      <c r="FMP63" s="20"/>
      <c r="FMQ63" s="20"/>
      <c r="FMR63" s="20"/>
      <c r="FMS63" s="20"/>
      <c r="FMT63" s="311"/>
      <c r="FMU63" s="312"/>
      <c r="FMV63" s="312"/>
      <c r="FMW63" s="313"/>
      <c r="FMX63" s="312"/>
      <c r="FMY63" s="313"/>
      <c r="FMZ63" s="313"/>
      <c r="FNA63" s="313"/>
      <c r="FNB63" s="19"/>
      <c r="FNC63" s="20"/>
      <c r="FND63" s="20"/>
      <c r="FNE63" s="20"/>
      <c r="FNF63" s="20"/>
      <c r="FNG63" s="20"/>
      <c r="FNH63" s="20"/>
      <c r="FNI63" s="20"/>
      <c r="FNJ63" s="311"/>
      <c r="FNK63" s="312"/>
      <c r="FNL63" s="312"/>
      <c r="FNM63" s="313"/>
      <c r="FNN63" s="312"/>
      <c r="FNO63" s="313"/>
      <c r="FNP63" s="313"/>
      <c r="FNQ63" s="313"/>
      <c r="FNR63" s="19"/>
      <c r="FNS63" s="20"/>
      <c r="FNT63" s="20"/>
      <c r="FNU63" s="20"/>
      <c r="FNV63" s="20"/>
      <c r="FNW63" s="20"/>
      <c r="FNX63" s="20"/>
      <c r="FNY63" s="20"/>
      <c r="FNZ63" s="311"/>
      <c r="FOA63" s="312"/>
      <c r="FOB63" s="312"/>
      <c r="FOC63" s="313"/>
      <c r="FOD63" s="312"/>
      <c r="FOE63" s="313"/>
      <c r="FOF63" s="313"/>
      <c r="FOG63" s="313"/>
      <c r="FOH63" s="19"/>
      <c r="FOI63" s="20"/>
      <c r="FOJ63" s="20"/>
      <c r="FOK63" s="20"/>
      <c r="FOL63" s="20"/>
      <c r="FOM63" s="20"/>
      <c r="FON63" s="20"/>
      <c r="FOO63" s="20"/>
      <c r="FOP63" s="311"/>
      <c r="FOQ63" s="312"/>
      <c r="FOR63" s="312"/>
      <c r="FOS63" s="313"/>
      <c r="FOT63" s="312"/>
      <c r="FOU63" s="313"/>
      <c r="FOV63" s="313"/>
      <c r="FOW63" s="313"/>
      <c r="FOX63" s="19"/>
      <c r="FOY63" s="20"/>
      <c r="FOZ63" s="20"/>
      <c r="FPA63" s="20"/>
      <c r="FPB63" s="20"/>
      <c r="FPC63" s="20"/>
      <c r="FPD63" s="20"/>
      <c r="FPE63" s="20"/>
      <c r="FPF63" s="311"/>
      <c r="FPG63" s="312"/>
      <c r="FPH63" s="312"/>
      <c r="FPI63" s="313"/>
      <c r="FPJ63" s="312"/>
      <c r="FPK63" s="313"/>
      <c r="FPL63" s="313"/>
      <c r="FPM63" s="313"/>
      <c r="FPN63" s="19"/>
      <c r="FPO63" s="20"/>
      <c r="FPP63" s="20"/>
      <c r="FPQ63" s="20"/>
      <c r="FPR63" s="20"/>
      <c r="FPS63" s="20"/>
      <c r="FPT63" s="20"/>
      <c r="FPU63" s="20"/>
      <c r="FPV63" s="311"/>
      <c r="FPW63" s="312"/>
      <c r="FPX63" s="312"/>
      <c r="FPY63" s="313"/>
      <c r="FPZ63" s="312"/>
      <c r="FQA63" s="313"/>
      <c r="FQB63" s="313"/>
      <c r="FQC63" s="313"/>
      <c r="FQD63" s="19"/>
      <c r="FQE63" s="20"/>
      <c r="FQF63" s="20"/>
      <c r="FQG63" s="20"/>
      <c r="FQH63" s="20"/>
      <c r="FQI63" s="20"/>
      <c r="FQJ63" s="20"/>
      <c r="FQK63" s="20"/>
      <c r="FQL63" s="311"/>
      <c r="FQM63" s="312"/>
      <c r="FQN63" s="312"/>
      <c r="FQO63" s="313"/>
      <c r="FQP63" s="312"/>
      <c r="FQQ63" s="313"/>
      <c r="FQR63" s="313"/>
      <c r="FQS63" s="313"/>
      <c r="FQT63" s="19"/>
      <c r="FQU63" s="20"/>
      <c r="FQV63" s="20"/>
      <c r="FQW63" s="20"/>
      <c r="FQX63" s="20"/>
      <c r="FQY63" s="20"/>
      <c r="FQZ63" s="20"/>
      <c r="FRA63" s="20"/>
      <c r="FRB63" s="311"/>
      <c r="FRC63" s="312"/>
      <c r="FRD63" s="312"/>
      <c r="FRE63" s="313"/>
      <c r="FRF63" s="312"/>
      <c r="FRG63" s="313"/>
      <c r="FRH63" s="313"/>
      <c r="FRI63" s="313"/>
      <c r="FRJ63" s="19"/>
      <c r="FRK63" s="20"/>
      <c r="FRL63" s="20"/>
      <c r="FRM63" s="20"/>
      <c r="FRN63" s="20"/>
      <c r="FRO63" s="20"/>
      <c r="FRP63" s="20"/>
      <c r="FRQ63" s="20"/>
      <c r="FRR63" s="311"/>
      <c r="FRS63" s="312"/>
      <c r="FRT63" s="312"/>
      <c r="FRU63" s="313"/>
      <c r="FRV63" s="312"/>
      <c r="FRW63" s="313"/>
      <c r="FRX63" s="313"/>
      <c r="FRY63" s="313"/>
      <c r="FRZ63" s="19"/>
      <c r="FSA63" s="20"/>
      <c r="FSB63" s="20"/>
      <c r="FSC63" s="20"/>
      <c r="FSD63" s="20"/>
      <c r="FSE63" s="20"/>
      <c r="FSF63" s="20"/>
      <c r="FSG63" s="20"/>
      <c r="FSH63" s="311"/>
      <c r="FSI63" s="312"/>
      <c r="FSJ63" s="312"/>
      <c r="FSK63" s="313"/>
      <c r="FSL63" s="312"/>
      <c r="FSM63" s="313"/>
      <c r="FSN63" s="313"/>
      <c r="FSO63" s="313"/>
      <c r="FSP63" s="19"/>
      <c r="FSQ63" s="20"/>
      <c r="FSR63" s="20"/>
      <c r="FSS63" s="20"/>
      <c r="FST63" s="20"/>
      <c r="FSU63" s="20"/>
      <c r="FSV63" s="20"/>
      <c r="FSW63" s="20"/>
      <c r="FSX63" s="311"/>
      <c r="FSY63" s="312"/>
      <c r="FSZ63" s="312"/>
      <c r="FTA63" s="313"/>
      <c r="FTB63" s="312"/>
      <c r="FTC63" s="313"/>
      <c r="FTD63" s="313"/>
      <c r="FTE63" s="313"/>
      <c r="FTF63" s="19"/>
      <c r="FTG63" s="20"/>
      <c r="FTH63" s="20"/>
      <c r="FTI63" s="20"/>
      <c r="FTJ63" s="20"/>
      <c r="FTK63" s="20"/>
      <c r="FTL63" s="20"/>
      <c r="FTM63" s="20"/>
      <c r="FTN63" s="311"/>
      <c r="FTO63" s="312"/>
      <c r="FTP63" s="312"/>
      <c r="FTQ63" s="313"/>
      <c r="FTR63" s="312"/>
      <c r="FTS63" s="313"/>
      <c r="FTT63" s="313"/>
      <c r="FTU63" s="313"/>
      <c r="FTV63" s="19"/>
      <c r="FTW63" s="20"/>
      <c r="FTX63" s="20"/>
      <c r="FTY63" s="20"/>
      <c r="FTZ63" s="20"/>
      <c r="FUA63" s="20"/>
      <c r="FUB63" s="20"/>
      <c r="FUC63" s="20"/>
      <c r="FUD63" s="311"/>
      <c r="FUE63" s="312"/>
      <c r="FUF63" s="312"/>
      <c r="FUG63" s="313"/>
      <c r="FUH63" s="312"/>
      <c r="FUI63" s="313"/>
      <c r="FUJ63" s="313"/>
      <c r="FUK63" s="313"/>
      <c r="FUL63" s="19"/>
      <c r="FUM63" s="20"/>
      <c r="FUN63" s="20"/>
      <c r="FUO63" s="20"/>
      <c r="FUP63" s="20"/>
      <c r="FUQ63" s="20"/>
      <c r="FUR63" s="20"/>
      <c r="FUS63" s="20"/>
      <c r="FUT63" s="311"/>
      <c r="FUU63" s="312"/>
      <c r="FUV63" s="312"/>
      <c r="FUW63" s="313"/>
      <c r="FUX63" s="312"/>
      <c r="FUY63" s="313"/>
      <c r="FUZ63" s="313"/>
      <c r="FVA63" s="313"/>
      <c r="FVB63" s="19"/>
      <c r="FVC63" s="20"/>
      <c r="FVD63" s="20"/>
      <c r="FVE63" s="20"/>
      <c r="FVF63" s="20"/>
      <c r="FVG63" s="20"/>
      <c r="FVH63" s="20"/>
      <c r="FVI63" s="20"/>
      <c r="FVJ63" s="311"/>
      <c r="FVK63" s="312"/>
      <c r="FVL63" s="312"/>
      <c r="FVM63" s="313"/>
      <c r="FVN63" s="312"/>
      <c r="FVO63" s="313"/>
      <c r="FVP63" s="313"/>
      <c r="FVQ63" s="313"/>
      <c r="FVR63" s="19"/>
      <c r="FVS63" s="20"/>
      <c r="FVT63" s="20"/>
      <c r="FVU63" s="20"/>
      <c r="FVV63" s="20"/>
      <c r="FVW63" s="20"/>
      <c r="FVX63" s="20"/>
      <c r="FVY63" s="20"/>
      <c r="FVZ63" s="311"/>
      <c r="FWA63" s="312"/>
      <c r="FWB63" s="312"/>
      <c r="FWC63" s="313"/>
      <c r="FWD63" s="312"/>
      <c r="FWE63" s="313"/>
      <c r="FWF63" s="313"/>
      <c r="FWG63" s="313"/>
      <c r="FWH63" s="19"/>
      <c r="FWI63" s="20"/>
      <c r="FWJ63" s="20"/>
      <c r="FWK63" s="20"/>
      <c r="FWL63" s="20"/>
      <c r="FWM63" s="20"/>
      <c r="FWN63" s="20"/>
      <c r="FWO63" s="20"/>
      <c r="FWP63" s="311"/>
      <c r="FWQ63" s="312"/>
      <c r="FWR63" s="312"/>
      <c r="FWS63" s="313"/>
      <c r="FWT63" s="312"/>
      <c r="FWU63" s="313"/>
      <c r="FWV63" s="313"/>
      <c r="FWW63" s="313"/>
      <c r="FWX63" s="19"/>
      <c r="FWY63" s="20"/>
      <c r="FWZ63" s="20"/>
      <c r="FXA63" s="20"/>
      <c r="FXB63" s="20"/>
      <c r="FXC63" s="20"/>
      <c r="FXD63" s="20"/>
      <c r="FXE63" s="20"/>
      <c r="FXF63" s="311"/>
      <c r="FXG63" s="312"/>
      <c r="FXH63" s="312"/>
      <c r="FXI63" s="313"/>
      <c r="FXJ63" s="312"/>
      <c r="FXK63" s="313"/>
      <c r="FXL63" s="313"/>
      <c r="FXM63" s="313"/>
      <c r="FXN63" s="19"/>
      <c r="FXO63" s="20"/>
      <c r="FXP63" s="20"/>
      <c r="FXQ63" s="20"/>
      <c r="FXR63" s="20"/>
      <c r="FXS63" s="20"/>
      <c r="FXT63" s="20"/>
      <c r="FXU63" s="20"/>
      <c r="FXV63" s="311"/>
      <c r="FXW63" s="312"/>
      <c r="FXX63" s="312"/>
      <c r="FXY63" s="313"/>
      <c r="FXZ63" s="312"/>
      <c r="FYA63" s="313"/>
      <c r="FYB63" s="313"/>
      <c r="FYC63" s="313"/>
      <c r="FYD63" s="19"/>
      <c r="FYE63" s="20"/>
      <c r="FYF63" s="20"/>
      <c r="FYG63" s="20"/>
      <c r="FYH63" s="20"/>
      <c r="FYI63" s="20"/>
      <c r="FYJ63" s="20"/>
      <c r="FYK63" s="20"/>
      <c r="FYL63" s="311"/>
      <c r="FYM63" s="312"/>
      <c r="FYN63" s="312"/>
      <c r="FYO63" s="313"/>
      <c r="FYP63" s="312"/>
      <c r="FYQ63" s="313"/>
      <c r="FYR63" s="313"/>
      <c r="FYS63" s="313"/>
      <c r="FYT63" s="19"/>
      <c r="FYU63" s="20"/>
      <c r="FYV63" s="20"/>
      <c r="FYW63" s="20"/>
      <c r="FYX63" s="20"/>
      <c r="FYY63" s="20"/>
      <c r="FYZ63" s="20"/>
      <c r="FZA63" s="20"/>
      <c r="FZB63" s="311"/>
      <c r="FZC63" s="312"/>
      <c r="FZD63" s="312"/>
      <c r="FZE63" s="313"/>
      <c r="FZF63" s="312"/>
      <c r="FZG63" s="313"/>
      <c r="FZH63" s="313"/>
      <c r="FZI63" s="313"/>
      <c r="FZJ63" s="19"/>
      <c r="FZK63" s="20"/>
      <c r="FZL63" s="20"/>
      <c r="FZM63" s="20"/>
      <c r="FZN63" s="20"/>
      <c r="FZO63" s="20"/>
      <c r="FZP63" s="20"/>
      <c r="FZQ63" s="20"/>
      <c r="FZR63" s="311"/>
      <c r="FZS63" s="312"/>
      <c r="FZT63" s="312"/>
      <c r="FZU63" s="313"/>
      <c r="FZV63" s="312"/>
      <c r="FZW63" s="313"/>
      <c r="FZX63" s="313"/>
      <c r="FZY63" s="313"/>
      <c r="FZZ63" s="19"/>
      <c r="GAA63" s="20"/>
      <c r="GAB63" s="20"/>
      <c r="GAC63" s="20"/>
      <c r="GAD63" s="20"/>
      <c r="GAE63" s="20"/>
      <c r="GAF63" s="20"/>
      <c r="GAG63" s="20"/>
      <c r="GAH63" s="311"/>
      <c r="GAI63" s="312"/>
      <c r="GAJ63" s="312"/>
      <c r="GAK63" s="313"/>
      <c r="GAL63" s="312"/>
      <c r="GAM63" s="313"/>
      <c r="GAN63" s="313"/>
      <c r="GAO63" s="313"/>
      <c r="GAP63" s="19"/>
      <c r="GAQ63" s="20"/>
      <c r="GAR63" s="20"/>
      <c r="GAS63" s="20"/>
      <c r="GAT63" s="20"/>
      <c r="GAU63" s="20"/>
      <c r="GAV63" s="20"/>
      <c r="GAW63" s="20"/>
      <c r="GAX63" s="311"/>
      <c r="GAY63" s="312"/>
      <c r="GAZ63" s="312"/>
      <c r="GBA63" s="313"/>
      <c r="GBB63" s="312"/>
      <c r="GBC63" s="313"/>
      <c r="GBD63" s="313"/>
      <c r="GBE63" s="313"/>
      <c r="GBF63" s="19"/>
      <c r="GBG63" s="20"/>
      <c r="GBH63" s="20"/>
      <c r="GBI63" s="20"/>
      <c r="GBJ63" s="20"/>
      <c r="GBK63" s="20"/>
      <c r="GBL63" s="20"/>
      <c r="GBM63" s="20"/>
      <c r="GBN63" s="311"/>
      <c r="GBO63" s="312"/>
      <c r="GBP63" s="312"/>
      <c r="GBQ63" s="313"/>
      <c r="GBR63" s="312"/>
      <c r="GBS63" s="313"/>
      <c r="GBT63" s="313"/>
      <c r="GBU63" s="313"/>
      <c r="GBV63" s="19"/>
      <c r="GBW63" s="20"/>
      <c r="GBX63" s="20"/>
      <c r="GBY63" s="20"/>
      <c r="GBZ63" s="20"/>
      <c r="GCA63" s="20"/>
      <c r="GCB63" s="20"/>
      <c r="GCC63" s="20"/>
      <c r="GCD63" s="311"/>
      <c r="GCE63" s="312"/>
      <c r="GCF63" s="312"/>
      <c r="GCG63" s="313"/>
      <c r="GCH63" s="312"/>
      <c r="GCI63" s="313"/>
      <c r="GCJ63" s="313"/>
      <c r="GCK63" s="313"/>
      <c r="GCL63" s="19"/>
      <c r="GCM63" s="20"/>
      <c r="GCN63" s="20"/>
      <c r="GCO63" s="20"/>
      <c r="GCP63" s="20"/>
      <c r="GCQ63" s="20"/>
      <c r="GCR63" s="20"/>
      <c r="GCS63" s="20"/>
      <c r="GCT63" s="311"/>
      <c r="GCU63" s="312"/>
      <c r="GCV63" s="312"/>
      <c r="GCW63" s="313"/>
      <c r="GCX63" s="312"/>
      <c r="GCY63" s="313"/>
      <c r="GCZ63" s="313"/>
      <c r="GDA63" s="313"/>
      <c r="GDB63" s="19"/>
      <c r="GDC63" s="20"/>
      <c r="GDD63" s="20"/>
      <c r="GDE63" s="20"/>
      <c r="GDF63" s="20"/>
      <c r="GDG63" s="20"/>
      <c r="GDH63" s="20"/>
      <c r="GDI63" s="20"/>
      <c r="GDJ63" s="311"/>
      <c r="GDK63" s="312"/>
      <c r="GDL63" s="312"/>
      <c r="GDM63" s="313"/>
      <c r="GDN63" s="312"/>
      <c r="GDO63" s="313"/>
      <c r="GDP63" s="313"/>
      <c r="GDQ63" s="313"/>
      <c r="GDR63" s="19"/>
      <c r="GDS63" s="20"/>
      <c r="GDT63" s="20"/>
      <c r="GDU63" s="20"/>
      <c r="GDV63" s="20"/>
      <c r="GDW63" s="20"/>
      <c r="GDX63" s="20"/>
      <c r="GDY63" s="20"/>
      <c r="GDZ63" s="311"/>
      <c r="GEA63" s="312"/>
      <c r="GEB63" s="312"/>
      <c r="GEC63" s="313"/>
      <c r="GED63" s="312"/>
      <c r="GEE63" s="313"/>
      <c r="GEF63" s="313"/>
      <c r="GEG63" s="313"/>
      <c r="GEH63" s="19"/>
      <c r="GEI63" s="20"/>
      <c r="GEJ63" s="20"/>
      <c r="GEK63" s="20"/>
      <c r="GEL63" s="20"/>
      <c r="GEM63" s="20"/>
      <c r="GEN63" s="20"/>
      <c r="GEO63" s="20"/>
      <c r="GEP63" s="311"/>
      <c r="GEQ63" s="312"/>
      <c r="GER63" s="312"/>
      <c r="GES63" s="313"/>
      <c r="GET63" s="312"/>
      <c r="GEU63" s="313"/>
      <c r="GEV63" s="313"/>
      <c r="GEW63" s="313"/>
      <c r="GEX63" s="19"/>
      <c r="GEY63" s="20"/>
      <c r="GEZ63" s="20"/>
      <c r="GFA63" s="20"/>
      <c r="GFB63" s="20"/>
      <c r="GFC63" s="20"/>
      <c r="GFD63" s="20"/>
      <c r="GFE63" s="20"/>
      <c r="GFF63" s="311"/>
      <c r="GFG63" s="312"/>
      <c r="GFH63" s="312"/>
      <c r="GFI63" s="313"/>
      <c r="GFJ63" s="312"/>
      <c r="GFK63" s="313"/>
      <c r="GFL63" s="313"/>
      <c r="GFM63" s="313"/>
      <c r="GFN63" s="19"/>
      <c r="GFO63" s="20"/>
      <c r="GFP63" s="20"/>
      <c r="GFQ63" s="20"/>
      <c r="GFR63" s="20"/>
      <c r="GFS63" s="20"/>
      <c r="GFT63" s="20"/>
      <c r="GFU63" s="20"/>
      <c r="GFV63" s="311"/>
      <c r="GFW63" s="312"/>
      <c r="GFX63" s="312"/>
      <c r="GFY63" s="313"/>
      <c r="GFZ63" s="312"/>
      <c r="GGA63" s="313"/>
      <c r="GGB63" s="313"/>
      <c r="GGC63" s="313"/>
      <c r="GGD63" s="19"/>
      <c r="GGE63" s="20"/>
      <c r="GGF63" s="20"/>
      <c r="GGG63" s="20"/>
      <c r="GGH63" s="20"/>
      <c r="GGI63" s="20"/>
      <c r="GGJ63" s="20"/>
      <c r="GGK63" s="20"/>
      <c r="GGL63" s="311"/>
      <c r="GGM63" s="312"/>
      <c r="GGN63" s="312"/>
      <c r="GGO63" s="313"/>
      <c r="GGP63" s="312"/>
      <c r="GGQ63" s="313"/>
      <c r="GGR63" s="313"/>
      <c r="GGS63" s="313"/>
      <c r="GGT63" s="19"/>
      <c r="GGU63" s="20"/>
      <c r="GGV63" s="20"/>
      <c r="GGW63" s="20"/>
      <c r="GGX63" s="20"/>
      <c r="GGY63" s="20"/>
      <c r="GGZ63" s="20"/>
      <c r="GHA63" s="20"/>
      <c r="GHB63" s="311"/>
      <c r="GHC63" s="312"/>
      <c r="GHD63" s="312"/>
      <c r="GHE63" s="313"/>
      <c r="GHF63" s="312"/>
      <c r="GHG63" s="313"/>
      <c r="GHH63" s="313"/>
      <c r="GHI63" s="313"/>
      <c r="GHJ63" s="19"/>
      <c r="GHK63" s="20"/>
      <c r="GHL63" s="20"/>
      <c r="GHM63" s="20"/>
      <c r="GHN63" s="20"/>
      <c r="GHO63" s="20"/>
      <c r="GHP63" s="20"/>
      <c r="GHQ63" s="20"/>
      <c r="GHR63" s="311"/>
      <c r="GHS63" s="312"/>
      <c r="GHT63" s="312"/>
      <c r="GHU63" s="313"/>
      <c r="GHV63" s="312"/>
      <c r="GHW63" s="313"/>
      <c r="GHX63" s="313"/>
      <c r="GHY63" s="313"/>
      <c r="GHZ63" s="19"/>
      <c r="GIA63" s="20"/>
      <c r="GIB63" s="20"/>
      <c r="GIC63" s="20"/>
      <c r="GID63" s="20"/>
      <c r="GIE63" s="20"/>
      <c r="GIF63" s="20"/>
      <c r="GIG63" s="20"/>
      <c r="GIH63" s="311"/>
      <c r="GII63" s="312"/>
      <c r="GIJ63" s="312"/>
      <c r="GIK63" s="313"/>
      <c r="GIL63" s="312"/>
      <c r="GIM63" s="313"/>
      <c r="GIN63" s="313"/>
      <c r="GIO63" s="313"/>
      <c r="GIP63" s="19"/>
      <c r="GIQ63" s="20"/>
      <c r="GIR63" s="20"/>
      <c r="GIS63" s="20"/>
      <c r="GIT63" s="20"/>
      <c r="GIU63" s="20"/>
      <c r="GIV63" s="20"/>
      <c r="GIW63" s="20"/>
      <c r="GIX63" s="311"/>
      <c r="GIY63" s="312"/>
      <c r="GIZ63" s="312"/>
      <c r="GJA63" s="313"/>
      <c r="GJB63" s="312"/>
      <c r="GJC63" s="313"/>
      <c r="GJD63" s="313"/>
      <c r="GJE63" s="313"/>
      <c r="GJF63" s="19"/>
      <c r="GJG63" s="20"/>
      <c r="GJH63" s="20"/>
      <c r="GJI63" s="20"/>
      <c r="GJJ63" s="20"/>
      <c r="GJK63" s="20"/>
      <c r="GJL63" s="20"/>
      <c r="GJM63" s="20"/>
      <c r="GJN63" s="311"/>
      <c r="GJO63" s="312"/>
      <c r="GJP63" s="312"/>
      <c r="GJQ63" s="313"/>
      <c r="GJR63" s="312"/>
      <c r="GJS63" s="313"/>
      <c r="GJT63" s="313"/>
      <c r="GJU63" s="313"/>
      <c r="GJV63" s="19"/>
      <c r="GJW63" s="20"/>
      <c r="GJX63" s="20"/>
      <c r="GJY63" s="20"/>
      <c r="GJZ63" s="20"/>
      <c r="GKA63" s="20"/>
      <c r="GKB63" s="20"/>
      <c r="GKC63" s="20"/>
      <c r="GKD63" s="311"/>
      <c r="GKE63" s="312"/>
      <c r="GKF63" s="312"/>
      <c r="GKG63" s="313"/>
      <c r="GKH63" s="312"/>
      <c r="GKI63" s="313"/>
      <c r="GKJ63" s="313"/>
      <c r="GKK63" s="313"/>
      <c r="GKL63" s="19"/>
      <c r="GKM63" s="20"/>
      <c r="GKN63" s="20"/>
      <c r="GKO63" s="20"/>
      <c r="GKP63" s="20"/>
      <c r="GKQ63" s="20"/>
      <c r="GKR63" s="20"/>
      <c r="GKS63" s="20"/>
      <c r="GKT63" s="311"/>
      <c r="GKU63" s="312"/>
      <c r="GKV63" s="312"/>
      <c r="GKW63" s="313"/>
      <c r="GKX63" s="312"/>
      <c r="GKY63" s="313"/>
      <c r="GKZ63" s="313"/>
      <c r="GLA63" s="313"/>
      <c r="GLB63" s="19"/>
      <c r="GLC63" s="20"/>
      <c r="GLD63" s="20"/>
      <c r="GLE63" s="20"/>
      <c r="GLF63" s="20"/>
      <c r="GLG63" s="20"/>
      <c r="GLH63" s="20"/>
      <c r="GLI63" s="20"/>
      <c r="GLJ63" s="311"/>
      <c r="GLK63" s="312"/>
      <c r="GLL63" s="312"/>
      <c r="GLM63" s="313"/>
      <c r="GLN63" s="312"/>
      <c r="GLO63" s="313"/>
      <c r="GLP63" s="313"/>
      <c r="GLQ63" s="313"/>
      <c r="GLR63" s="19"/>
      <c r="GLS63" s="20"/>
      <c r="GLT63" s="20"/>
      <c r="GLU63" s="20"/>
      <c r="GLV63" s="20"/>
      <c r="GLW63" s="20"/>
      <c r="GLX63" s="20"/>
      <c r="GLY63" s="20"/>
      <c r="GLZ63" s="311"/>
      <c r="GMA63" s="312"/>
      <c r="GMB63" s="312"/>
      <c r="GMC63" s="313"/>
      <c r="GMD63" s="312"/>
      <c r="GME63" s="313"/>
      <c r="GMF63" s="313"/>
      <c r="GMG63" s="313"/>
      <c r="GMH63" s="19"/>
      <c r="GMI63" s="20"/>
      <c r="GMJ63" s="20"/>
      <c r="GMK63" s="20"/>
      <c r="GML63" s="20"/>
      <c r="GMM63" s="20"/>
      <c r="GMN63" s="20"/>
      <c r="GMO63" s="20"/>
      <c r="GMP63" s="311"/>
      <c r="GMQ63" s="312"/>
      <c r="GMR63" s="312"/>
      <c r="GMS63" s="313"/>
      <c r="GMT63" s="312"/>
      <c r="GMU63" s="313"/>
      <c r="GMV63" s="313"/>
      <c r="GMW63" s="313"/>
      <c r="GMX63" s="19"/>
      <c r="GMY63" s="20"/>
      <c r="GMZ63" s="20"/>
      <c r="GNA63" s="20"/>
      <c r="GNB63" s="20"/>
      <c r="GNC63" s="20"/>
      <c r="GND63" s="20"/>
      <c r="GNE63" s="20"/>
      <c r="GNF63" s="311"/>
      <c r="GNG63" s="312"/>
      <c r="GNH63" s="312"/>
      <c r="GNI63" s="313"/>
      <c r="GNJ63" s="312"/>
      <c r="GNK63" s="313"/>
      <c r="GNL63" s="313"/>
      <c r="GNM63" s="313"/>
      <c r="GNN63" s="19"/>
      <c r="GNO63" s="20"/>
      <c r="GNP63" s="20"/>
      <c r="GNQ63" s="20"/>
      <c r="GNR63" s="20"/>
      <c r="GNS63" s="20"/>
      <c r="GNT63" s="20"/>
      <c r="GNU63" s="20"/>
      <c r="GNV63" s="311"/>
      <c r="GNW63" s="312"/>
      <c r="GNX63" s="312"/>
      <c r="GNY63" s="313"/>
      <c r="GNZ63" s="312"/>
      <c r="GOA63" s="313"/>
      <c r="GOB63" s="313"/>
      <c r="GOC63" s="313"/>
      <c r="GOD63" s="19"/>
      <c r="GOE63" s="20"/>
      <c r="GOF63" s="20"/>
      <c r="GOG63" s="20"/>
      <c r="GOH63" s="20"/>
      <c r="GOI63" s="20"/>
      <c r="GOJ63" s="20"/>
      <c r="GOK63" s="20"/>
      <c r="GOL63" s="311"/>
      <c r="GOM63" s="312"/>
      <c r="GON63" s="312"/>
      <c r="GOO63" s="313"/>
      <c r="GOP63" s="312"/>
      <c r="GOQ63" s="313"/>
      <c r="GOR63" s="313"/>
      <c r="GOS63" s="313"/>
      <c r="GOT63" s="19"/>
      <c r="GOU63" s="20"/>
      <c r="GOV63" s="20"/>
      <c r="GOW63" s="20"/>
      <c r="GOX63" s="20"/>
      <c r="GOY63" s="20"/>
      <c r="GOZ63" s="20"/>
      <c r="GPA63" s="20"/>
      <c r="GPB63" s="311"/>
      <c r="GPC63" s="312"/>
      <c r="GPD63" s="312"/>
      <c r="GPE63" s="313"/>
      <c r="GPF63" s="312"/>
      <c r="GPG63" s="313"/>
      <c r="GPH63" s="313"/>
      <c r="GPI63" s="313"/>
      <c r="GPJ63" s="19"/>
      <c r="GPK63" s="20"/>
      <c r="GPL63" s="20"/>
      <c r="GPM63" s="20"/>
      <c r="GPN63" s="20"/>
      <c r="GPO63" s="20"/>
      <c r="GPP63" s="20"/>
      <c r="GPQ63" s="20"/>
      <c r="GPR63" s="311"/>
      <c r="GPS63" s="312"/>
      <c r="GPT63" s="312"/>
      <c r="GPU63" s="313"/>
      <c r="GPV63" s="312"/>
      <c r="GPW63" s="313"/>
      <c r="GPX63" s="313"/>
      <c r="GPY63" s="313"/>
      <c r="GPZ63" s="19"/>
      <c r="GQA63" s="20"/>
      <c r="GQB63" s="20"/>
      <c r="GQC63" s="20"/>
      <c r="GQD63" s="20"/>
      <c r="GQE63" s="20"/>
      <c r="GQF63" s="20"/>
      <c r="GQG63" s="20"/>
      <c r="GQH63" s="311"/>
      <c r="GQI63" s="312"/>
      <c r="GQJ63" s="312"/>
      <c r="GQK63" s="313"/>
      <c r="GQL63" s="312"/>
      <c r="GQM63" s="313"/>
      <c r="GQN63" s="313"/>
      <c r="GQO63" s="313"/>
      <c r="GQP63" s="19"/>
      <c r="GQQ63" s="20"/>
      <c r="GQR63" s="20"/>
      <c r="GQS63" s="20"/>
      <c r="GQT63" s="20"/>
      <c r="GQU63" s="20"/>
      <c r="GQV63" s="20"/>
      <c r="GQW63" s="20"/>
      <c r="GQX63" s="311"/>
      <c r="GQY63" s="312"/>
      <c r="GQZ63" s="312"/>
      <c r="GRA63" s="313"/>
      <c r="GRB63" s="312"/>
      <c r="GRC63" s="313"/>
      <c r="GRD63" s="313"/>
      <c r="GRE63" s="313"/>
      <c r="GRF63" s="19"/>
      <c r="GRG63" s="20"/>
      <c r="GRH63" s="20"/>
      <c r="GRI63" s="20"/>
      <c r="GRJ63" s="20"/>
      <c r="GRK63" s="20"/>
      <c r="GRL63" s="20"/>
      <c r="GRM63" s="20"/>
      <c r="GRN63" s="311"/>
      <c r="GRO63" s="312"/>
      <c r="GRP63" s="312"/>
      <c r="GRQ63" s="313"/>
      <c r="GRR63" s="312"/>
      <c r="GRS63" s="313"/>
      <c r="GRT63" s="313"/>
      <c r="GRU63" s="313"/>
      <c r="GRV63" s="19"/>
      <c r="GRW63" s="20"/>
      <c r="GRX63" s="20"/>
      <c r="GRY63" s="20"/>
      <c r="GRZ63" s="20"/>
      <c r="GSA63" s="20"/>
      <c r="GSB63" s="20"/>
      <c r="GSC63" s="20"/>
      <c r="GSD63" s="311"/>
      <c r="GSE63" s="312"/>
      <c r="GSF63" s="312"/>
      <c r="GSG63" s="313"/>
      <c r="GSH63" s="312"/>
      <c r="GSI63" s="313"/>
      <c r="GSJ63" s="313"/>
      <c r="GSK63" s="313"/>
      <c r="GSL63" s="19"/>
      <c r="GSM63" s="20"/>
      <c r="GSN63" s="20"/>
      <c r="GSO63" s="20"/>
      <c r="GSP63" s="20"/>
      <c r="GSQ63" s="20"/>
      <c r="GSR63" s="20"/>
      <c r="GSS63" s="20"/>
      <c r="GST63" s="311"/>
      <c r="GSU63" s="312"/>
      <c r="GSV63" s="312"/>
      <c r="GSW63" s="313"/>
      <c r="GSX63" s="312"/>
      <c r="GSY63" s="313"/>
      <c r="GSZ63" s="313"/>
      <c r="GTA63" s="313"/>
      <c r="GTB63" s="19"/>
      <c r="GTC63" s="20"/>
      <c r="GTD63" s="20"/>
      <c r="GTE63" s="20"/>
      <c r="GTF63" s="20"/>
      <c r="GTG63" s="20"/>
      <c r="GTH63" s="20"/>
      <c r="GTI63" s="20"/>
      <c r="GTJ63" s="311"/>
      <c r="GTK63" s="312"/>
      <c r="GTL63" s="312"/>
      <c r="GTM63" s="313"/>
      <c r="GTN63" s="312"/>
      <c r="GTO63" s="313"/>
      <c r="GTP63" s="313"/>
      <c r="GTQ63" s="313"/>
      <c r="GTR63" s="19"/>
      <c r="GTS63" s="20"/>
      <c r="GTT63" s="20"/>
      <c r="GTU63" s="20"/>
      <c r="GTV63" s="20"/>
      <c r="GTW63" s="20"/>
      <c r="GTX63" s="20"/>
      <c r="GTY63" s="20"/>
      <c r="GTZ63" s="311"/>
      <c r="GUA63" s="312"/>
      <c r="GUB63" s="312"/>
      <c r="GUC63" s="313"/>
      <c r="GUD63" s="312"/>
      <c r="GUE63" s="313"/>
      <c r="GUF63" s="313"/>
      <c r="GUG63" s="313"/>
      <c r="GUH63" s="19"/>
      <c r="GUI63" s="20"/>
      <c r="GUJ63" s="20"/>
      <c r="GUK63" s="20"/>
      <c r="GUL63" s="20"/>
      <c r="GUM63" s="20"/>
      <c r="GUN63" s="20"/>
      <c r="GUO63" s="20"/>
      <c r="GUP63" s="311"/>
      <c r="GUQ63" s="312"/>
      <c r="GUR63" s="312"/>
      <c r="GUS63" s="313"/>
      <c r="GUT63" s="312"/>
      <c r="GUU63" s="313"/>
      <c r="GUV63" s="313"/>
      <c r="GUW63" s="313"/>
      <c r="GUX63" s="19"/>
      <c r="GUY63" s="20"/>
      <c r="GUZ63" s="20"/>
      <c r="GVA63" s="20"/>
      <c r="GVB63" s="20"/>
      <c r="GVC63" s="20"/>
      <c r="GVD63" s="20"/>
      <c r="GVE63" s="20"/>
      <c r="GVF63" s="311"/>
      <c r="GVG63" s="312"/>
      <c r="GVH63" s="312"/>
      <c r="GVI63" s="313"/>
      <c r="GVJ63" s="312"/>
      <c r="GVK63" s="313"/>
      <c r="GVL63" s="313"/>
      <c r="GVM63" s="313"/>
      <c r="GVN63" s="19"/>
      <c r="GVO63" s="20"/>
      <c r="GVP63" s="20"/>
      <c r="GVQ63" s="20"/>
      <c r="GVR63" s="20"/>
      <c r="GVS63" s="20"/>
      <c r="GVT63" s="20"/>
      <c r="GVU63" s="20"/>
      <c r="GVV63" s="311"/>
      <c r="GVW63" s="312"/>
      <c r="GVX63" s="312"/>
      <c r="GVY63" s="313"/>
      <c r="GVZ63" s="312"/>
      <c r="GWA63" s="313"/>
      <c r="GWB63" s="313"/>
      <c r="GWC63" s="313"/>
      <c r="GWD63" s="19"/>
      <c r="GWE63" s="20"/>
      <c r="GWF63" s="20"/>
      <c r="GWG63" s="20"/>
      <c r="GWH63" s="20"/>
      <c r="GWI63" s="20"/>
      <c r="GWJ63" s="20"/>
      <c r="GWK63" s="20"/>
      <c r="GWL63" s="311"/>
      <c r="GWM63" s="312"/>
      <c r="GWN63" s="312"/>
      <c r="GWO63" s="313"/>
      <c r="GWP63" s="312"/>
      <c r="GWQ63" s="313"/>
      <c r="GWR63" s="313"/>
      <c r="GWS63" s="313"/>
      <c r="GWT63" s="19"/>
      <c r="GWU63" s="20"/>
      <c r="GWV63" s="20"/>
      <c r="GWW63" s="20"/>
      <c r="GWX63" s="20"/>
      <c r="GWY63" s="20"/>
      <c r="GWZ63" s="20"/>
      <c r="GXA63" s="20"/>
      <c r="GXB63" s="311"/>
      <c r="GXC63" s="312"/>
      <c r="GXD63" s="312"/>
      <c r="GXE63" s="313"/>
      <c r="GXF63" s="312"/>
      <c r="GXG63" s="313"/>
      <c r="GXH63" s="313"/>
      <c r="GXI63" s="313"/>
      <c r="GXJ63" s="19"/>
      <c r="GXK63" s="20"/>
      <c r="GXL63" s="20"/>
      <c r="GXM63" s="20"/>
      <c r="GXN63" s="20"/>
      <c r="GXO63" s="20"/>
      <c r="GXP63" s="20"/>
      <c r="GXQ63" s="20"/>
      <c r="GXR63" s="311"/>
      <c r="GXS63" s="312"/>
      <c r="GXT63" s="312"/>
      <c r="GXU63" s="313"/>
      <c r="GXV63" s="312"/>
      <c r="GXW63" s="313"/>
      <c r="GXX63" s="313"/>
      <c r="GXY63" s="313"/>
      <c r="GXZ63" s="19"/>
      <c r="GYA63" s="20"/>
      <c r="GYB63" s="20"/>
      <c r="GYC63" s="20"/>
      <c r="GYD63" s="20"/>
      <c r="GYE63" s="20"/>
      <c r="GYF63" s="20"/>
      <c r="GYG63" s="20"/>
      <c r="GYH63" s="311"/>
      <c r="GYI63" s="312"/>
      <c r="GYJ63" s="312"/>
      <c r="GYK63" s="313"/>
      <c r="GYL63" s="312"/>
      <c r="GYM63" s="313"/>
      <c r="GYN63" s="313"/>
      <c r="GYO63" s="313"/>
      <c r="GYP63" s="19"/>
      <c r="GYQ63" s="20"/>
      <c r="GYR63" s="20"/>
      <c r="GYS63" s="20"/>
      <c r="GYT63" s="20"/>
      <c r="GYU63" s="20"/>
      <c r="GYV63" s="20"/>
      <c r="GYW63" s="20"/>
      <c r="GYX63" s="311"/>
      <c r="GYY63" s="312"/>
      <c r="GYZ63" s="312"/>
      <c r="GZA63" s="313"/>
      <c r="GZB63" s="312"/>
      <c r="GZC63" s="313"/>
      <c r="GZD63" s="313"/>
      <c r="GZE63" s="313"/>
      <c r="GZF63" s="19"/>
      <c r="GZG63" s="20"/>
      <c r="GZH63" s="20"/>
      <c r="GZI63" s="20"/>
      <c r="GZJ63" s="20"/>
      <c r="GZK63" s="20"/>
      <c r="GZL63" s="20"/>
      <c r="GZM63" s="20"/>
      <c r="GZN63" s="311"/>
      <c r="GZO63" s="312"/>
      <c r="GZP63" s="312"/>
      <c r="GZQ63" s="313"/>
      <c r="GZR63" s="312"/>
      <c r="GZS63" s="313"/>
      <c r="GZT63" s="313"/>
      <c r="GZU63" s="313"/>
      <c r="GZV63" s="19"/>
      <c r="GZW63" s="20"/>
      <c r="GZX63" s="20"/>
      <c r="GZY63" s="20"/>
      <c r="GZZ63" s="20"/>
      <c r="HAA63" s="20"/>
      <c r="HAB63" s="20"/>
      <c r="HAC63" s="20"/>
      <c r="HAD63" s="311"/>
      <c r="HAE63" s="312"/>
      <c r="HAF63" s="312"/>
      <c r="HAG63" s="313"/>
      <c r="HAH63" s="312"/>
      <c r="HAI63" s="313"/>
      <c r="HAJ63" s="313"/>
      <c r="HAK63" s="313"/>
      <c r="HAL63" s="19"/>
      <c r="HAM63" s="20"/>
      <c r="HAN63" s="20"/>
      <c r="HAO63" s="20"/>
      <c r="HAP63" s="20"/>
      <c r="HAQ63" s="20"/>
      <c r="HAR63" s="20"/>
      <c r="HAS63" s="20"/>
      <c r="HAT63" s="311"/>
      <c r="HAU63" s="312"/>
      <c r="HAV63" s="312"/>
      <c r="HAW63" s="313"/>
      <c r="HAX63" s="312"/>
      <c r="HAY63" s="313"/>
      <c r="HAZ63" s="313"/>
      <c r="HBA63" s="313"/>
      <c r="HBB63" s="19"/>
      <c r="HBC63" s="20"/>
      <c r="HBD63" s="20"/>
      <c r="HBE63" s="20"/>
      <c r="HBF63" s="20"/>
      <c r="HBG63" s="20"/>
      <c r="HBH63" s="20"/>
      <c r="HBI63" s="20"/>
      <c r="HBJ63" s="311"/>
      <c r="HBK63" s="312"/>
      <c r="HBL63" s="312"/>
      <c r="HBM63" s="313"/>
      <c r="HBN63" s="312"/>
      <c r="HBO63" s="313"/>
      <c r="HBP63" s="313"/>
      <c r="HBQ63" s="313"/>
      <c r="HBR63" s="19"/>
      <c r="HBS63" s="20"/>
      <c r="HBT63" s="20"/>
      <c r="HBU63" s="20"/>
      <c r="HBV63" s="20"/>
      <c r="HBW63" s="20"/>
      <c r="HBX63" s="20"/>
      <c r="HBY63" s="20"/>
      <c r="HBZ63" s="311"/>
      <c r="HCA63" s="312"/>
      <c r="HCB63" s="312"/>
      <c r="HCC63" s="313"/>
      <c r="HCD63" s="312"/>
      <c r="HCE63" s="313"/>
      <c r="HCF63" s="313"/>
      <c r="HCG63" s="313"/>
      <c r="HCH63" s="19"/>
      <c r="HCI63" s="20"/>
      <c r="HCJ63" s="20"/>
      <c r="HCK63" s="20"/>
      <c r="HCL63" s="20"/>
      <c r="HCM63" s="20"/>
      <c r="HCN63" s="20"/>
      <c r="HCO63" s="20"/>
      <c r="HCP63" s="311"/>
      <c r="HCQ63" s="312"/>
      <c r="HCR63" s="312"/>
      <c r="HCS63" s="313"/>
      <c r="HCT63" s="312"/>
      <c r="HCU63" s="313"/>
      <c r="HCV63" s="313"/>
      <c r="HCW63" s="313"/>
      <c r="HCX63" s="19"/>
      <c r="HCY63" s="20"/>
      <c r="HCZ63" s="20"/>
      <c r="HDA63" s="20"/>
      <c r="HDB63" s="20"/>
      <c r="HDC63" s="20"/>
      <c r="HDD63" s="20"/>
      <c r="HDE63" s="20"/>
      <c r="HDF63" s="311"/>
      <c r="HDG63" s="312"/>
      <c r="HDH63" s="312"/>
      <c r="HDI63" s="313"/>
      <c r="HDJ63" s="312"/>
      <c r="HDK63" s="313"/>
      <c r="HDL63" s="313"/>
      <c r="HDM63" s="313"/>
      <c r="HDN63" s="19"/>
      <c r="HDO63" s="20"/>
      <c r="HDP63" s="20"/>
      <c r="HDQ63" s="20"/>
      <c r="HDR63" s="20"/>
      <c r="HDS63" s="20"/>
      <c r="HDT63" s="20"/>
      <c r="HDU63" s="20"/>
      <c r="HDV63" s="311"/>
      <c r="HDW63" s="312"/>
      <c r="HDX63" s="312"/>
      <c r="HDY63" s="313"/>
      <c r="HDZ63" s="312"/>
      <c r="HEA63" s="313"/>
      <c r="HEB63" s="313"/>
      <c r="HEC63" s="313"/>
      <c r="HED63" s="19"/>
      <c r="HEE63" s="20"/>
      <c r="HEF63" s="20"/>
      <c r="HEG63" s="20"/>
      <c r="HEH63" s="20"/>
      <c r="HEI63" s="20"/>
      <c r="HEJ63" s="20"/>
      <c r="HEK63" s="20"/>
      <c r="HEL63" s="311"/>
      <c r="HEM63" s="312"/>
      <c r="HEN63" s="312"/>
      <c r="HEO63" s="313"/>
      <c r="HEP63" s="312"/>
      <c r="HEQ63" s="313"/>
      <c r="HER63" s="313"/>
      <c r="HES63" s="313"/>
      <c r="HET63" s="19"/>
      <c r="HEU63" s="20"/>
      <c r="HEV63" s="20"/>
      <c r="HEW63" s="20"/>
      <c r="HEX63" s="20"/>
      <c r="HEY63" s="20"/>
      <c r="HEZ63" s="20"/>
      <c r="HFA63" s="20"/>
      <c r="HFB63" s="311"/>
      <c r="HFC63" s="312"/>
      <c r="HFD63" s="312"/>
      <c r="HFE63" s="313"/>
      <c r="HFF63" s="312"/>
      <c r="HFG63" s="313"/>
      <c r="HFH63" s="313"/>
      <c r="HFI63" s="313"/>
      <c r="HFJ63" s="19"/>
      <c r="HFK63" s="20"/>
      <c r="HFL63" s="20"/>
      <c r="HFM63" s="20"/>
      <c r="HFN63" s="20"/>
      <c r="HFO63" s="20"/>
      <c r="HFP63" s="20"/>
      <c r="HFQ63" s="20"/>
      <c r="HFR63" s="311"/>
      <c r="HFS63" s="312"/>
      <c r="HFT63" s="312"/>
      <c r="HFU63" s="313"/>
      <c r="HFV63" s="312"/>
      <c r="HFW63" s="313"/>
      <c r="HFX63" s="313"/>
      <c r="HFY63" s="313"/>
      <c r="HFZ63" s="19"/>
      <c r="HGA63" s="20"/>
      <c r="HGB63" s="20"/>
      <c r="HGC63" s="20"/>
      <c r="HGD63" s="20"/>
      <c r="HGE63" s="20"/>
      <c r="HGF63" s="20"/>
      <c r="HGG63" s="20"/>
      <c r="HGH63" s="311"/>
      <c r="HGI63" s="312"/>
      <c r="HGJ63" s="312"/>
      <c r="HGK63" s="313"/>
      <c r="HGL63" s="312"/>
      <c r="HGM63" s="313"/>
      <c r="HGN63" s="313"/>
      <c r="HGO63" s="313"/>
      <c r="HGP63" s="19"/>
      <c r="HGQ63" s="20"/>
      <c r="HGR63" s="20"/>
      <c r="HGS63" s="20"/>
      <c r="HGT63" s="20"/>
      <c r="HGU63" s="20"/>
      <c r="HGV63" s="20"/>
      <c r="HGW63" s="20"/>
      <c r="HGX63" s="311"/>
      <c r="HGY63" s="312"/>
      <c r="HGZ63" s="312"/>
      <c r="HHA63" s="313"/>
      <c r="HHB63" s="312"/>
      <c r="HHC63" s="313"/>
      <c r="HHD63" s="313"/>
      <c r="HHE63" s="313"/>
      <c r="HHF63" s="19"/>
      <c r="HHG63" s="20"/>
      <c r="HHH63" s="20"/>
      <c r="HHI63" s="20"/>
      <c r="HHJ63" s="20"/>
      <c r="HHK63" s="20"/>
      <c r="HHL63" s="20"/>
      <c r="HHM63" s="20"/>
      <c r="HHN63" s="311"/>
      <c r="HHO63" s="312"/>
      <c r="HHP63" s="312"/>
      <c r="HHQ63" s="313"/>
      <c r="HHR63" s="312"/>
      <c r="HHS63" s="313"/>
      <c r="HHT63" s="313"/>
      <c r="HHU63" s="313"/>
      <c r="HHV63" s="19"/>
      <c r="HHW63" s="20"/>
      <c r="HHX63" s="20"/>
      <c r="HHY63" s="20"/>
      <c r="HHZ63" s="20"/>
      <c r="HIA63" s="20"/>
      <c r="HIB63" s="20"/>
      <c r="HIC63" s="20"/>
      <c r="HID63" s="311"/>
      <c r="HIE63" s="312"/>
      <c r="HIF63" s="312"/>
      <c r="HIG63" s="313"/>
      <c r="HIH63" s="312"/>
      <c r="HII63" s="313"/>
      <c r="HIJ63" s="313"/>
      <c r="HIK63" s="313"/>
      <c r="HIL63" s="19"/>
      <c r="HIM63" s="20"/>
      <c r="HIN63" s="20"/>
      <c r="HIO63" s="20"/>
      <c r="HIP63" s="20"/>
      <c r="HIQ63" s="20"/>
      <c r="HIR63" s="20"/>
      <c r="HIS63" s="20"/>
      <c r="HIT63" s="311"/>
      <c r="HIU63" s="312"/>
      <c r="HIV63" s="312"/>
      <c r="HIW63" s="313"/>
      <c r="HIX63" s="312"/>
      <c r="HIY63" s="313"/>
      <c r="HIZ63" s="313"/>
      <c r="HJA63" s="313"/>
      <c r="HJB63" s="19"/>
      <c r="HJC63" s="20"/>
      <c r="HJD63" s="20"/>
      <c r="HJE63" s="20"/>
      <c r="HJF63" s="20"/>
      <c r="HJG63" s="20"/>
      <c r="HJH63" s="20"/>
      <c r="HJI63" s="20"/>
      <c r="HJJ63" s="311"/>
      <c r="HJK63" s="312"/>
      <c r="HJL63" s="312"/>
      <c r="HJM63" s="313"/>
      <c r="HJN63" s="312"/>
      <c r="HJO63" s="313"/>
      <c r="HJP63" s="313"/>
      <c r="HJQ63" s="313"/>
      <c r="HJR63" s="19"/>
      <c r="HJS63" s="20"/>
      <c r="HJT63" s="20"/>
      <c r="HJU63" s="20"/>
      <c r="HJV63" s="20"/>
      <c r="HJW63" s="20"/>
      <c r="HJX63" s="20"/>
      <c r="HJY63" s="20"/>
      <c r="HJZ63" s="311"/>
      <c r="HKA63" s="312"/>
      <c r="HKB63" s="312"/>
      <c r="HKC63" s="313"/>
      <c r="HKD63" s="312"/>
      <c r="HKE63" s="313"/>
      <c r="HKF63" s="313"/>
      <c r="HKG63" s="313"/>
      <c r="HKH63" s="19"/>
      <c r="HKI63" s="20"/>
      <c r="HKJ63" s="20"/>
      <c r="HKK63" s="20"/>
      <c r="HKL63" s="20"/>
      <c r="HKM63" s="20"/>
      <c r="HKN63" s="20"/>
      <c r="HKO63" s="20"/>
      <c r="HKP63" s="311"/>
      <c r="HKQ63" s="312"/>
      <c r="HKR63" s="312"/>
      <c r="HKS63" s="313"/>
      <c r="HKT63" s="312"/>
      <c r="HKU63" s="313"/>
      <c r="HKV63" s="313"/>
      <c r="HKW63" s="313"/>
      <c r="HKX63" s="19"/>
      <c r="HKY63" s="20"/>
      <c r="HKZ63" s="20"/>
      <c r="HLA63" s="20"/>
      <c r="HLB63" s="20"/>
      <c r="HLC63" s="20"/>
      <c r="HLD63" s="20"/>
      <c r="HLE63" s="20"/>
      <c r="HLF63" s="311"/>
      <c r="HLG63" s="312"/>
      <c r="HLH63" s="312"/>
      <c r="HLI63" s="313"/>
      <c r="HLJ63" s="312"/>
      <c r="HLK63" s="313"/>
      <c r="HLL63" s="313"/>
      <c r="HLM63" s="313"/>
      <c r="HLN63" s="19"/>
      <c r="HLO63" s="20"/>
      <c r="HLP63" s="20"/>
      <c r="HLQ63" s="20"/>
      <c r="HLR63" s="20"/>
      <c r="HLS63" s="20"/>
      <c r="HLT63" s="20"/>
      <c r="HLU63" s="20"/>
      <c r="HLV63" s="311"/>
      <c r="HLW63" s="312"/>
      <c r="HLX63" s="312"/>
      <c r="HLY63" s="313"/>
      <c r="HLZ63" s="312"/>
      <c r="HMA63" s="313"/>
      <c r="HMB63" s="313"/>
      <c r="HMC63" s="313"/>
      <c r="HMD63" s="19"/>
      <c r="HME63" s="20"/>
      <c r="HMF63" s="20"/>
      <c r="HMG63" s="20"/>
      <c r="HMH63" s="20"/>
      <c r="HMI63" s="20"/>
      <c r="HMJ63" s="20"/>
      <c r="HMK63" s="20"/>
      <c r="HML63" s="311"/>
      <c r="HMM63" s="312"/>
      <c r="HMN63" s="312"/>
      <c r="HMO63" s="313"/>
      <c r="HMP63" s="312"/>
      <c r="HMQ63" s="313"/>
      <c r="HMR63" s="313"/>
      <c r="HMS63" s="313"/>
      <c r="HMT63" s="19"/>
      <c r="HMU63" s="20"/>
      <c r="HMV63" s="20"/>
      <c r="HMW63" s="20"/>
      <c r="HMX63" s="20"/>
      <c r="HMY63" s="20"/>
      <c r="HMZ63" s="20"/>
      <c r="HNA63" s="20"/>
      <c r="HNB63" s="311"/>
      <c r="HNC63" s="312"/>
      <c r="HND63" s="312"/>
      <c r="HNE63" s="313"/>
      <c r="HNF63" s="312"/>
      <c r="HNG63" s="313"/>
      <c r="HNH63" s="313"/>
      <c r="HNI63" s="313"/>
      <c r="HNJ63" s="19"/>
      <c r="HNK63" s="20"/>
      <c r="HNL63" s="20"/>
      <c r="HNM63" s="20"/>
      <c r="HNN63" s="20"/>
      <c r="HNO63" s="20"/>
      <c r="HNP63" s="20"/>
      <c r="HNQ63" s="20"/>
      <c r="HNR63" s="311"/>
      <c r="HNS63" s="312"/>
      <c r="HNT63" s="312"/>
      <c r="HNU63" s="313"/>
      <c r="HNV63" s="312"/>
      <c r="HNW63" s="313"/>
      <c r="HNX63" s="313"/>
      <c r="HNY63" s="313"/>
      <c r="HNZ63" s="19"/>
      <c r="HOA63" s="20"/>
      <c r="HOB63" s="20"/>
      <c r="HOC63" s="20"/>
      <c r="HOD63" s="20"/>
      <c r="HOE63" s="20"/>
      <c r="HOF63" s="20"/>
      <c r="HOG63" s="20"/>
      <c r="HOH63" s="311"/>
      <c r="HOI63" s="312"/>
      <c r="HOJ63" s="312"/>
      <c r="HOK63" s="313"/>
      <c r="HOL63" s="312"/>
      <c r="HOM63" s="313"/>
      <c r="HON63" s="313"/>
      <c r="HOO63" s="313"/>
      <c r="HOP63" s="19"/>
      <c r="HOQ63" s="20"/>
      <c r="HOR63" s="20"/>
      <c r="HOS63" s="20"/>
      <c r="HOT63" s="20"/>
      <c r="HOU63" s="20"/>
      <c r="HOV63" s="20"/>
      <c r="HOW63" s="20"/>
      <c r="HOX63" s="311"/>
      <c r="HOY63" s="312"/>
      <c r="HOZ63" s="312"/>
      <c r="HPA63" s="313"/>
      <c r="HPB63" s="312"/>
      <c r="HPC63" s="313"/>
      <c r="HPD63" s="313"/>
      <c r="HPE63" s="313"/>
      <c r="HPF63" s="19"/>
      <c r="HPG63" s="20"/>
      <c r="HPH63" s="20"/>
      <c r="HPI63" s="20"/>
      <c r="HPJ63" s="20"/>
      <c r="HPK63" s="20"/>
      <c r="HPL63" s="20"/>
      <c r="HPM63" s="20"/>
      <c r="HPN63" s="311"/>
      <c r="HPO63" s="312"/>
      <c r="HPP63" s="312"/>
      <c r="HPQ63" s="313"/>
      <c r="HPR63" s="312"/>
      <c r="HPS63" s="313"/>
      <c r="HPT63" s="313"/>
      <c r="HPU63" s="313"/>
      <c r="HPV63" s="19"/>
      <c r="HPW63" s="20"/>
      <c r="HPX63" s="20"/>
      <c r="HPY63" s="20"/>
      <c r="HPZ63" s="20"/>
      <c r="HQA63" s="20"/>
      <c r="HQB63" s="20"/>
      <c r="HQC63" s="20"/>
      <c r="HQD63" s="311"/>
      <c r="HQE63" s="312"/>
      <c r="HQF63" s="312"/>
      <c r="HQG63" s="313"/>
      <c r="HQH63" s="312"/>
      <c r="HQI63" s="313"/>
      <c r="HQJ63" s="313"/>
      <c r="HQK63" s="313"/>
      <c r="HQL63" s="19"/>
      <c r="HQM63" s="20"/>
      <c r="HQN63" s="20"/>
      <c r="HQO63" s="20"/>
      <c r="HQP63" s="20"/>
      <c r="HQQ63" s="20"/>
      <c r="HQR63" s="20"/>
      <c r="HQS63" s="20"/>
      <c r="HQT63" s="311"/>
      <c r="HQU63" s="312"/>
      <c r="HQV63" s="312"/>
      <c r="HQW63" s="313"/>
      <c r="HQX63" s="312"/>
      <c r="HQY63" s="313"/>
      <c r="HQZ63" s="313"/>
      <c r="HRA63" s="313"/>
      <c r="HRB63" s="19"/>
      <c r="HRC63" s="20"/>
      <c r="HRD63" s="20"/>
      <c r="HRE63" s="20"/>
      <c r="HRF63" s="20"/>
      <c r="HRG63" s="20"/>
      <c r="HRH63" s="20"/>
      <c r="HRI63" s="20"/>
      <c r="HRJ63" s="311"/>
      <c r="HRK63" s="312"/>
      <c r="HRL63" s="312"/>
      <c r="HRM63" s="313"/>
      <c r="HRN63" s="312"/>
      <c r="HRO63" s="313"/>
      <c r="HRP63" s="313"/>
      <c r="HRQ63" s="313"/>
      <c r="HRR63" s="19"/>
      <c r="HRS63" s="20"/>
      <c r="HRT63" s="20"/>
      <c r="HRU63" s="20"/>
      <c r="HRV63" s="20"/>
      <c r="HRW63" s="20"/>
      <c r="HRX63" s="20"/>
      <c r="HRY63" s="20"/>
      <c r="HRZ63" s="311"/>
      <c r="HSA63" s="312"/>
      <c r="HSB63" s="312"/>
      <c r="HSC63" s="313"/>
      <c r="HSD63" s="312"/>
      <c r="HSE63" s="313"/>
      <c r="HSF63" s="313"/>
      <c r="HSG63" s="313"/>
      <c r="HSH63" s="19"/>
      <c r="HSI63" s="20"/>
      <c r="HSJ63" s="20"/>
      <c r="HSK63" s="20"/>
      <c r="HSL63" s="20"/>
      <c r="HSM63" s="20"/>
      <c r="HSN63" s="20"/>
      <c r="HSO63" s="20"/>
      <c r="HSP63" s="311"/>
      <c r="HSQ63" s="312"/>
      <c r="HSR63" s="312"/>
      <c r="HSS63" s="313"/>
      <c r="HST63" s="312"/>
      <c r="HSU63" s="313"/>
      <c r="HSV63" s="313"/>
      <c r="HSW63" s="313"/>
      <c r="HSX63" s="19"/>
      <c r="HSY63" s="20"/>
      <c r="HSZ63" s="20"/>
      <c r="HTA63" s="20"/>
      <c r="HTB63" s="20"/>
      <c r="HTC63" s="20"/>
      <c r="HTD63" s="20"/>
      <c r="HTE63" s="20"/>
      <c r="HTF63" s="311"/>
      <c r="HTG63" s="312"/>
      <c r="HTH63" s="312"/>
      <c r="HTI63" s="313"/>
      <c r="HTJ63" s="312"/>
      <c r="HTK63" s="313"/>
      <c r="HTL63" s="313"/>
      <c r="HTM63" s="313"/>
      <c r="HTN63" s="19"/>
      <c r="HTO63" s="20"/>
      <c r="HTP63" s="20"/>
      <c r="HTQ63" s="20"/>
      <c r="HTR63" s="20"/>
      <c r="HTS63" s="20"/>
      <c r="HTT63" s="20"/>
      <c r="HTU63" s="20"/>
      <c r="HTV63" s="311"/>
      <c r="HTW63" s="312"/>
      <c r="HTX63" s="312"/>
      <c r="HTY63" s="313"/>
      <c r="HTZ63" s="312"/>
      <c r="HUA63" s="313"/>
      <c r="HUB63" s="313"/>
      <c r="HUC63" s="313"/>
      <c r="HUD63" s="19"/>
      <c r="HUE63" s="20"/>
      <c r="HUF63" s="20"/>
      <c r="HUG63" s="20"/>
      <c r="HUH63" s="20"/>
      <c r="HUI63" s="20"/>
      <c r="HUJ63" s="20"/>
      <c r="HUK63" s="20"/>
      <c r="HUL63" s="311"/>
      <c r="HUM63" s="312"/>
      <c r="HUN63" s="312"/>
      <c r="HUO63" s="313"/>
      <c r="HUP63" s="312"/>
      <c r="HUQ63" s="313"/>
      <c r="HUR63" s="313"/>
      <c r="HUS63" s="313"/>
      <c r="HUT63" s="19"/>
      <c r="HUU63" s="20"/>
      <c r="HUV63" s="20"/>
      <c r="HUW63" s="20"/>
      <c r="HUX63" s="20"/>
      <c r="HUY63" s="20"/>
      <c r="HUZ63" s="20"/>
      <c r="HVA63" s="20"/>
      <c r="HVB63" s="311"/>
      <c r="HVC63" s="312"/>
      <c r="HVD63" s="312"/>
      <c r="HVE63" s="313"/>
      <c r="HVF63" s="312"/>
      <c r="HVG63" s="313"/>
      <c r="HVH63" s="313"/>
      <c r="HVI63" s="313"/>
      <c r="HVJ63" s="19"/>
      <c r="HVK63" s="20"/>
      <c r="HVL63" s="20"/>
      <c r="HVM63" s="20"/>
      <c r="HVN63" s="20"/>
      <c r="HVO63" s="20"/>
      <c r="HVP63" s="20"/>
      <c r="HVQ63" s="20"/>
      <c r="HVR63" s="311"/>
      <c r="HVS63" s="312"/>
      <c r="HVT63" s="312"/>
      <c r="HVU63" s="313"/>
      <c r="HVV63" s="312"/>
      <c r="HVW63" s="313"/>
      <c r="HVX63" s="313"/>
      <c r="HVY63" s="313"/>
      <c r="HVZ63" s="19"/>
      <c r="HWA63" s="20"/>
      <c r="HWB63" s="20"/>
      <c r="HWC63" s="20"/>
      <c r="HWD63" s="20"/>
      <c r="HWE63" s="20"/>
      <c r="HWF63" s="20"/>
      <c r="HWG63" s="20"/>
      <c r="HWH63" s="311"/>
      <c r="HWI63" s="312"/>
      <c r="HWJ63" s="312"/>
      <c r="HWK63" s="313"/>
      <c r="HWL63" s="312"/>
      <c r="HWM63" s="313"/>
      <c r="HWN63" s="313"/>
      <c r="HWO63" s="313"/>
      <c r="HWP63" s="19"/>
      <c r="HWQ63" s="20"/>
      <c r="HWR63" s="20"/>
      <c r="HWS63" s="20"/>
      <c r="HWT63" s="20"/>
      <c r="HWU63" s="20"/>
      <c r="HWV63" s="20"/>
      <c r="HWW63" s="20"/>
      <c r="HWX63" s="311"/>
      <c r="HWY63" s="312"/>
      <c r="HWZ63" s="312"/>
      <c r="HXA63" s="313"/>
      <c r="HXB63" s="312"/>
      <c r="HXC63" s="313"/>
      <c r="HXD63" s="313"/>
      <c r="HXE63" s="313"/>
      <c r="HXF63" s="19"/>
      <c r="HXG63" s="20"/>
      <c r="HXH63" s="20"/>
      <c r="HXI63" s="20"/>
      <c r="HXJ63" s="20"/>
      <c r="HXK63" s="20"/>
      <c r="HXL63" s="20"/>
      <c r="HXM63" s="20"/>
      <c r="HXN63" s="311"/>
      <c r="HXO63" s="312"/>
      <c r="HXP63" s="312"/>
      <c r="HXQ63" s="313"/>
      <c r="HXR63" s="312"/>
      <c r="HXS63" s="313"/>
      <c r="HXT63" s="313"/>
      <c r="HXU63" s="313"/>
      <c r="HXV63" s="19"/>
      <c r="HXW63" s="20"/>
      <c r="HXX63" s="20"/>
      <c r="HXY63" s="20"/>
      <c r="HXZ63" s="20"/>
      <c r="HYA63" s="20"/>
      <c r="HYB63" s="20"/>
      <c r="HYC63" s="20"/>
      <c r="HYD63" s="311"/>
      <c r="HYE63" s="312"/>
      <c r="HYF63" s="312"/>
      <c r="HYG63" s="313"/>
      <c r="HYH63" s="312"/>
      <c r="HYI63" s="313"/>
      <c r="HYJ63" s="313"/>
      <c r="HYK63" s="313"/>
      <c r="HYL63" s="19"/>
      <c r="HYM63" s="20"/>
      <c r="HYN63" s="20"/>
      <c r="HYO63" s="20"/>
      <c r="HYP63" s="20"/>
      <c r="HYQ63" s="20"/>
      <c r="HYR63" s="20"/>
      <c r="HYS63" s="20"/>
      <c r="HYT63" s="311"/>
      <c r="HYU63" s="312"/>
      <c r="HYV63" s="312"/>
      <c r="HYW63" s="313"/>
      <c r="HYX63" s="312"/>
      <c r="HYY63" s="313"/>
      <c r="HYZ63" s="313"/>
      <c r="HZA63" s="313"/>
      <c r="HZB63" s="19"/>
      <c r="HZC63" s="20"/>
      <c r="HZD63" s="20"/>
      <c r="HZE63" s="20"/>
      <c r="HZF63" s="20"/>
      <c r="HZG63" s="20"/>
      <c r="HZH63" s="20"/>
      <c r="HZI63" s="20"/>
      <c r="HZJ63" s="311"/>
      <c r="HZK63" s="312"/>
      <c r="HZL63" s="312"/>
      <c r="HZM63" s="313"/>
      <c r="HZN63" s="312"/>
      <c r="HZO63" s="313"/>
      <c r="HZP63" s="313"/>
      <c r="HZQ63" s="313"/>
      <c r="HZR63" s="19"/>
      <c r="HZS63" s="20"/>
      <c r="HZT63" s="20"/>
      <c r="HZU63" s="20"/>
      <c r="HZV63" s="20"/>
      <c r="HZW63" s="20"/>
      <c r="HZX63" s="20"/>
      <c r="HZY63" s="20"/>
      <c r="HZZ63" s="311"/>
      <c r="IAA63" s="312"/>
      <c r="IAB63" s="312"/>
      <c r="IAC63" s="313"/>
      <c r="IAD63" s="312"/>
      <c r="IAE63" s="313"/>
      <c r="IAF63" s="313"/>
      <c r="IAG63" s="313"/>
      <c r="IAH63" s="19"/>
      <c r="IAI63" s="20"/>
      <c r="IAJ63" s="20"/>
      <c r="IAK63" s="20"/>
      <c r="IAL63" s="20"/>
      <c r="IAM63" s="20"/>
      <c r="IAN63" s="20"/>
      <c r="IAO63" s="20"/>
      <c r="IAP63" s="311"/>
      <c r="IAQ63" s="312"/>
      <c r="IAR63" s="312"/>
      <c r="IAS63" s="313"/>
      <c r="IAT63" s="312"/>
      <c r="IAU63" s="313"/>
      <c r="IAV63" s="313"/>
      <c r="IAW63" s="313"/>
      <c r="IAX63" s="19"/>
      <c r="IAY63" s="20"/>
      <c r="IAZ63" s="20"/>
      <c r="IBA63" s="20"/>
      <c r="IBB63" s="20"/>
      <c r="IBC63" s="20"/>
      <c r="IBD63" s="20"/>
      <c r="IBE63" s="20"/>
      <c r="IBF63" s="311"/>
      <c r="IBG63" s="312"/>
      <c r="IBH63" s="312"/>
      <c r="IBI63" s="313"/>
      <c r="IBJ63" s="312"/>
      <c r="IBK63" s="313"/>
      <c r="IBL63" s="313"/>
      <c r="IBM63" s="313"/>
      <c r="IBN63" s="19"/>
      <c r="IBO63" s="20"/>
      <c r="IBP63" s="20"/>
      <c r="IBQ63" s="20"/>
      <c r="IBR63" s="20"/>
      <c r="IBS63" s="20"/>
      <c r="IBT63" s="20"/>
      <c r="IBU63" s="20"/>
      <c r="IBV63" s="311"/>
      <c r="IBW63" s="312"/>
      <c r="IBX63" s="312"/>
      <c r="IBY63" s="313"/>
      <c r="IBZ63" s="312"/>
      <c r="ICA63" s="313"/>
      <c r="ICB63" s="313"/>
      <c r="ICC63" s="313"/>
      <c r="ICD63" s="19"/>
      <c r="ICE63" s="20"/>
      <c r="ICF63" s="20"/>
      <c r="ICG63" s="20"/>
      <c r="ICH63" s="20"/>
      <c r="ICI63" s="20"/>
      <c r="ICJ63" s="20"/>
      <c r="ICK63" s="20"/>
      <c r="ICL63" s="311"/>
      <c r="ICM63" s="312"/>
      <c r="ICN63" s="312"/>
      <c r="ICO63" s="313"/>
      <c r="ICP63" s="312"/>
      <c r="ICQ63" s="313"/>
      <c r="ICR63" s="313"/>
      <c r="ICS63" s="313"/>
      <c r="ICT63" s="19"/>
      <c r="ICU63" s="20"/>
      <c r="ICV63" s="20"/>
      <c r="ICW63" s="20"/>
      <c r="ICX63" s="20"/>
      <c r="ICY63" s="20"/>
      <c r="ICZ63" s="20"/>
      <c r="IDA63" s="20"/>
      <c r="IDB63" s="311"/>
      <c r="IDC63" s="312"/>
      <c r="IDD63" s="312"/>
      <c r="IDE63" s="313"/>
      <c r="IDF63" s="312"/>
      <c r="IDG63" s="313"/>
      <c r="IDH63" s="313"/>
      <c r="IDI63" s="313"/>
      <c r="IDJ63" s="19"/>
      <c r="IDK63" s="20"/>
      <c r="IDL63" s="20"/>
      <c r="IDM63" s="20"/>
      <c r="IDN63" s="20"/>
      <c r="IDO63" s="20"/>
      <c r="IDP63" s="20"/>
      <c r="IDQ63" s="20"/>
      <c r="IDR63" s="311"/>
      <c r="IDS63" s="312"/>
      <c r="IDT63" s="312"/>
      <c r="IDU63" s="313"/>
      <c r="IDV63" s="312"/>
      <c r="IDW63" s="313"/>
      <c r="IDX63" s="313"/>
      <c r="IDY63" s="313"/>
      <c r="IDZ63" s="19"/>
      <c r="IEA63" s="20"/>
      <c r="IEB63" s="20"/>
      <c r="IEC63" s="20"/>
      <c r="IED63" s="20"/>
      <c r="IEE63" s="20"/>
      <c r="IEF63" s="20"/>
      <c r="IEG63" s="20"/>
      <c r="IEH63" s="311"/>
      <c r="IEI63" s="312"/>
      <c r="IEJ63" s="312"/>
      <c r="IEK63" s="313"/>
      <c r="IEL63" s="312"/>
      <c r="IEM63" s="313"/>
      <c r="IEN63" s="313"/>
      <c r="IEO63" s="313"/>
      <c r="IEP63" s="19"/>
      <c r="IEQ63" s="20"/>
      <c r="IER63" s="20"/>
      <c r="IES63" s="20"/>
      <c r="IET63" s="20"/>
      <c r="IEU63" s="20"/>
      <c r="IEV63" s="20"/>
      <c r="IEW63" s="20"/>
      <c r="IEX63" s="311"/>
      <c r="IEY63" s="312"/>
      <c r="IEZ63" s="312"/>
      <c r="IFA63" s="313"/>
      <c r="IFB63" s="312"/>
      <c r="IFC63" s="313"/>
      <c r="IFD63" s="313"/>
      <c r="IFE63" s="313"/>
      <c r="IFF63" s="19"/>
      <c r="IFG63" s="20"/>
      <c r="IFH63" s="20"/>
      <c r="IFI63" s="20"/>
      <c r="IFJ63" s="20"/>
      <c r="IFK63" s="20"/>
      <c r="IFL63" s="20"/>
      <c r="IFM63" s="20"/>
      <c r="IFN63" s="311"/>
      <c r="IFO63" s="312"/>
      <c r="IFP63" s="312"/>
      <c r="IFQ63" s="313"/>
      <c r="IFR63" s="312"/>
      <c r="IFS63" s="313"/>
      <c r="IFT63" s="313"/>
      <c r="IFU63" s="313"/>
      <c r="IFV63" s="19"/>
      <c r="IFW63" s="20"/>
      <c r="IFX63" s="20"/>
      <c r="IFY63" s="20"/>
      <c r="IFZ63" s="20"/>
      <c r="IGA63" s="20"/>
      <c r="IGB63" s="20"/>
      <c r="IGC63" s="20"/>
      <c r="IGD63" s="311"/>
      <c r="IGE63" s="312"/>
      <c r="IGF63" s="312"/>
      <c r="IGG63" s="313"/>
      <c r="IGH63" s="312"/>
      <c r="IGI63" s="313"/>
      <c r="IGJ63" s="313"/>
      <c r="IGK63" s="313"/>
      <c r="IGL63" s="19"/>
      <c r="IGM63" s="20"/>
      <c r="IGN63" s="20"/>
      <c r="IGO63" s="20"/>
      <c r="IGP63" s="20"/>
      <c r="IGQ63" s="20"/>
      <c r="IGR63" s="20"/>
      <c r="IGS63" s="20"/>
      <c r="IGT63" s="311"/>
      <c r="IGU63" s="312"/>
      <c r="IGV63" s="312"/>
      <c r="IGW63" s="313"/>
      <c r="IGX63" s="312"/>
      <c r="IGY63" s="313"/>
      <c r="IGZ63" s="313"/>
      <c r="IHA63" s="313"/>
      <c r="IHB63" s="19"/>
      <c r="IHC63" s="20"/>
      <c r="IHD63" s="20"/>
      <c r="IHE63" s="20"/>
      <c r="IHF63" s="20"/>
      <c r="IHG63" s="20"/>
      <c r="IHH63" s="20"/>
      <c r="IHI63" s="20"/>
      <c r="IHJ63" s="311"/>
      <c r="IHK63" s="312"/>
      <c r="IHL63" s="312"/>
      <c r="IHM63" s="313"/>
      <c r="IHN63" s="312"/>
      <c r="IHO63" s="313"/>
      <c r="IHP63" s="313"/>
      <c r="IHQ63" s="313"/>
      <c r="IHR63" s="19"/>
      <c r="IHS63" s="20"/>
      <c r="IHT63" s="20"/>
      <c r="IHU63" s="20"/>
      <c r="IHV63" s="20"/>
      <c r="IHW63" s="20"/>
      <c r="IHX63" s="20"/>
      <c r="IHY63" s="20"/>
      <c r="IHZ63" s="311"/>
      <c r="IIA63" s="312"/>
      <c r="IIB63" s="312"/>
      <c r="IIC63" s="313"/>
      <c r="IID63" s="312"/>
      <c r="IIE63" s="313"/>
      <c r="IIF63" s="313"/>
      <c r="IIG63" s="313"/>
      <c r="IIH63" s="19"/>
      <c r="III63" s="20"/>
      <c r="IIJ63" s="20"/>
      <c r="IIK63" s="20"/>
      <c r="IIL63" s="20"/>
      <c r="IIM63" s="20"/>
      <c r="IIN63" s="20"/>
      <c r="IIO63" s="20"/>
      <c r="IIP63" s="311"/>
      <c r="IIQ63" s="312"/>
      <c r="IIR63" s="312"/>
      <c r="IIS63" s="313"/>
      <c r="IIT63" s="312"/>
      <c r="IIU63" s="313"/>
      <c r="IIV63" s="313"/>
      <c r="IIW63" s="313"/>
      <c r="IIX63" s="19"/>
      <c r="IIY63" s="20"/>
      <c r="IIZ63" s="20"/>
      <c r="IJA63" s="20"/>
      <c r="IJB63" s="20"/>
      <c r="IJC63" s="20"/>
      <c r="IJD63" s="20"/>
      <c r="IJE63" s="20"/>
      <c r="IJF63" s="311"/>
      <c r="IJG63" s="312"/>
      <c r="IJH63" s="312"/>
      <c r="IJI63" s="313"/>
      <c r="IJJ63" s="312"/>
      <c r="IJK63" s="313"/>
      <c r="IJL63" s="313"/>
      <c r="IJM63" s="313"/>
      <c r="IJN63" s="19"/>
      <c r="IJO63" s="20"/>
      <c r="IJP63" s="20"/>
      <c r="IJQ63" s="20"/>
      <c r="IJR63" s="20"/>
      <c r="IJS63" s="20"/>
      <c r="IJT63" s="20"/>
      <c r="IJU63" s="20"/>
      <c r="IJV63" s="311"/>
      <c r="IJW63" s="312"/>
      <c r="IJX63" s="312"/>
      <c r="IJY63" s="313"/>
      <c r="IJZ63" s="312"/>
      <c r="IKA63" s="313"/>
      <c r="IKB63" s="313"/>
      <c r="IKC63" s="313"/>
      <c r="IKD63" s="19"/>
      <c r="IKE63" s="20"/>
      <c r="IKF63" s="20"/>
      <c r="IKG63" s="20"/>
      <c r="IKH63" s="20"/>
      <c r="IKI63" s="20"/>
      <c r="IKJ63" s="20"/>
      <c r="IKK63" s="20"/>
      <c r="IKL63" s="311"/>
      <c r="IKM63" s="312"/>
      <c r="IKN63" s="312"/>
      <c r="IKO63" s="313"/>
      <c r="IKP63" s="312"/>
      <c r="IKQ63" s="313"/>
      <c r="IKR63" s="313"/>
      <c r="IKS63" s="313"/>
      <c r="IKT63" s="19"/>
      <c r="IKU63" s="20"/>
      <c r="IKV63" s="20"/>
      <c r="IKW63" s="20"/>
      <c r="IKX63" s="20"/>
      <c r="IKY63" s="20"/>
      <c r="IKZ63" s="20"/>
      <c r="ILA63" s="20"/>
      <c r="ILB63" s="311"/>
      <c r="ILC63" s="312"/>
      <c r="ILD63" s="312"/>
      <c r="ILE63" s="313"/>
      <c r="ILF63" s="312"/>
      <c r="ILG63" s="313"/>
      <c r="ILH63" s="313"/>
      <c r="ILI63" s="313"/>
      <c r="ILJ63" s="19"/>
      <c r="ILK63" s="20"/>
      <c r="ILL63" s="20"/>
      <c r="ILM63" s="20"/>
      <c r="ILN63" s="20"/>
      <c r="ILO63" s="20"/>
      <c r="ILP63" s="20"/>
      <c r="ILQ63" s="20"/>
      <c r="ILR63" s="311"/>
      <c r="ILS63" s="312"/>
      <c r="ILT63" s="312"/>
      <c r="ILU63" s="313"/>
      <c r="ILV63" s="312"/>
      <c r="ILW63" s="313"/>
      <c r="ILX63" s="313"/>
      <c r="ILY63" s="313"/>
      <c r="ILZ63" s="19"/>
      <c r="IMA63" s="20"/>
      <c r="IMB63" s="20"/>
      <c r="IMC63" s="20"/>
      <c r="IMD63" s="20"/>
      <c r="IME63" s="20"/>
      <c r="IMF63" s="20"/>
      <c r="IMG63" s="20"/>
      <c r="IMH63" s="311"/>
      <c r="IMI63" s="312"/>
      <c r="IMJ63" s="312"/>
      <c r="IMK63" s="313"/>
      <c r="IML63" s="312"/>
      <c r="IMM63" s="313"/>
      <c r="IMN63" s="313"/>
      <c r="IMO63" s="313"/>
      <c r="IMP63" s="19"/>
      <c r="IMQ63" s="20"/>
      <c r="IMR63" s="20"/>
      <c r="IMS63" s="20"/>
      <c r="IMT63" s="20"/>
      <c r="IMU63" s="20"/>
      <c r="IMV63" s="20"/>
      <c r="IMW63" s="20"/>
      <c r="IMX63" s="311"/>
      <c r="IMY63" s="312"/>
      <c r="IMZ63" s="312"/>
      <c r="INA63" s="313"/>
      <c r="INB63" s="312"/>
      <c r="INC63" s="313"/>
      <c r="IND63" s="313"/>
      <c r="INE63" s="313"/>
      <c r="INF63" s="19"/>
      <c r="ING63" s="20"/>
      <c r="INH63" s="20"/>
      <c r="INI63" s="20"/>
      <c r="INJ63" s="20"/>
      <c r="INK63" s="20"/>
      <c r="INL63" s="20"/>
      <c r="INM63" s="20"/>
      <c r="INN63" s="311"/>
      <c r="INO63" s="312"/>
      <c r="INP63" s="312"/>
      <c r="INQ63" s="313"/>
      <c r="INR63" s="312"/>
      <c r="INS63" s="313"/>
      <c r="INT63" s="313"/>
      <c r="INU63" s="313"/>
      <c r="INV63" s="19"/>
      <c r="INW63" s="20"/>
      <c r="INX63" s="20"/>
      <c r="INY63" s="20"/>
      <c r="INZ63" s="20"/>
      <c r="IOA63" s="20"/>
      <c r="IOB63" s="20"/>
      <c r="IOC63" s="20"/>
      <c r="IOD63" s="311"/>
      <c r="IOE63" s="312"/>
      <c r="IOF63" s="312"/>
      <c r="IOG63" s="313"/>
      <c r="IOH63" s="312"/>
      <c r="IOI63" s="313"/>
      <c r="IOJ63" s="313"/>
      <c r="IOK63" s="313"/>
      <c r="IOL63" s="19"/>
      <c r="IOM63" s="20"/>
      <c r="ION63" s="20"/>
      <c r="IOO63" s="20"/>
      <c r="IOP63" s="20"/>
      <c r="IOQ63" s="20"/>
      <c r="IOR63" s="20"/>
      <c r="IOS63" s="20"/>
      <c r="IOT63" s="311"/>
      <c r="IOU63" s="312"/>
      <c r="IOV63" s="312"/>
      <c r="IOW63" s="313"/>
      <c r="IOX63" s="312"/>
      <c r="IOY63" s="313"/>
      <c r="IOZ63" s="313"/>
      <c r="IPA63" s="313"/>
      <c r="IPB63" s="19"/>
      <c r="IPC63" s="20"/>
      <c r="IPD63" s="20"/>
      <c r="IPE63" s="20"/>
      <c r="IPF63" s="20"/>
      <c r="IPG63" s="20"/>
      <c r="IPH63" s="20"/>
      <c r="IPI63" s="20"/>
      <c r="IPJ63" s="311"/>
      <c r="IPK63" s="312"/>
      <c r="IPL63" s="312"/>
      <c r="IPM63" s="313"/>
      <c r="IPN63" s="312"/>
      <c r="IPO63" s="313"/>
      <c r="IPP63" s="313"/>
      <c r="IPQ63" s="313"/>
      <c r="IPR63" s="19"/>
      <c r="IPS63" s="20"/>
      <c r="IPT63" s="20"/>
      <c r="IPU63" s="20"/>
      <c r="IPV63" s="20"/>
      <c r="IPW63" s="20"/>
      <c r="IPX63" s="20"/>
      <c r="IPY63" s="20"/>
      <c r="IPZ63" s="311"/>
      <c r="IQA63" s="312"/>
      <c r="IQB63" s="312"/>
      <c r="IQC63" s="313"/>
      <c r="IQD63" s="312"/>
      <c r="IQE63" s="313"/>
      <c r="IQF63" s="313"/>
      <c r="IQG63" s="313"/>
      <c r="IQH63" s="19"/>
      <c r="IQI63" s="20"/>
      <c r="IQJ63" s="20"/>
      <c r="IQK63" s="20"/>
      <c r="IQL63" s="20"/>
      <c r="IQM63" s="20"/>
      <c r="IQN63" s="20"/>
      <c r="IQO63" s="20"/>
      <c r="IQP63" s="311"/>
      <c r="IQQ63" s="312"/>
      <c r="IQR63" s="312"/>
      <c r="IQS63" s="313"/>
      <c r="IQT63" s="312"/>
      <c r="IQU63" s="313"/>
      <c r="IQV63" s="313"/>
      <c r="IQW63" s="313"/>
      <c r="IQX63" s="19"/>
      <c r="IQY63" s="20"/>
      <c r="IQZ63" s="20"/>
      <c r="IRA63" s="20"/>
      <c r="IRB63" s="20"/>
      <c r="IRC63" s="20"/>
      <c r="IRD63" s="20"/>
      <c r="IRE63" s="20"/>
      <c r="IRF63" s="311"/>
      <c r="IRG63" s="312"/>
      <c r="IRH63" s="312"/>
      <c r="IRI63" s="313"/>
      <c r="IRJ63" s="312"/>
      <c r="IRK63" s="313"/>
      <c r="IRL63" s="313"/>
      <c r="IRM63" s="313"/>
      <c r="IRN63" s="19"/>
      <c r="IRO63" s="20"/>
      <c r="IRP63" s="20"/>
      <c r="IRQ63" s="20"/>
      <c r="IRR63" s="20"/>
      <c r="IRS63" s="20"/>
      <c r="IRT63" s="20"/>
      <c r="IRU63" s="20"/>
      <c r="IRV63" s="311"/>
      <c r="IRW63" s="312"/>
      <c r="IRX63" s="312"/>
      <c r="IRY63" s="313"/>
      <c r="IRZ63" s="312"/>
      <c r="ISA63" s="313"/>
      <c r="ISB63" s="313"/>
      <c r="ISC63" s="313"/>
      <c r="ISD63" s="19"/>
      <c r="ISE63" s="20"/>
      <c r="ISF63" s="20"/>
      <c r="ISG63" s="20"/>
      <c r="ISH63" s="20"/>
      <c r="ISI63" s="20"/>
      <c r="ISJ63" s="20"/>
      <c r="ISK63" s="20"/>
      <c r="ISL63" s="311"/>
      <c r="ISM63" s="312"/>
      <c r="ISN63" s="312"/>
      <c r="ISO63" s="313"/>
      <c r="ISP63" s="312"/>
      <c r="ISQ63" s="313"/>
      <c r="ISR63" s="313"/>
      <c r="ISS63" s="313"/>
      <c r="IST63" s="19"/>
      <c r="ISU63" s="20"/>
      <c r="ISV63" s="20"/>
      <c r="ISW63" s="20"/>
      <c r="ISX63" s="20"/>
      <c r="ISY63" s="20"/>
      <c r="ISZ63" s="20"/>
      <c r="ITA63" s="20"/>
      <c r="ITB63" s="311"/>
      <c r="ITC63" s="312"/>
      <c r="ITD63" s="312"/>
      <c r="ITE63" s="313"/>
      <c r="ITF63" s="312"/>
      <c r="ITG63" s="313"/>
      <c r="ITH63" s="313"/>
      <c r="ITI63" s="313"/>
      <c r="ITJ63" s="19"/>
      <c r="ITK63" s="20"/>
      <c r="ITL63" s="20"/>
      <c r="ITM63" s="20"/>
      <c r="ITN63" s="20"/>
      <c r="ITO63" s="20"/>
      <c r="ITP63" s="20"/>
      <c r="ITQ63" s="20"/>
      <c r="ITR63" s="311"/>
      <c r="ITS63" s="312"/>
      <c r="ITT63" s="312"/>
      <c r="ITU63" s="313"/>
      <c r="ITV63" s="312"/>
      <c r="ITW63" s="313"/>
      <c r="ITX63" s="313"/>
      <c r="ITY63" s="313"/>
      <c r="ITZ63" s="19"/>
      <c r="IUA63" s="20"/>
      <c r="IUB63" s="20"/>
      <c r="IUC63" s="20"/>
      <c r="IUD63" s="20"/>
      <c r="IUE63" s="20"/>
      <c r="IUF63" s="20"/>
      <c r="IUG63" s="20"/>
      <c r="IUH63" s="311"/>
      <c r="IUI63" s="312"/>
      <c r="IUJ63" s="312"/>
      <c r="IUK63" s="313"/>
      <c r="IUL63" s="312"/>
      <c r="IUM63" s="313"/>
      <c r="IUN63" s="313"/>
      <c r="IUO63" s="313"/>
      <c r="IUP63" s="19"/>
      <c r="IUQ63" s="20"/>
      <c r="IUR63" s="20"/>
      <c r="IUS63" s="20"/>
      <c r="IUT63" s="20"/>
      <c r="IUU63" s="20"/>
      <c r="IUV63" s="20"/>
      <c r="IUW63" s="20"/>
      <c r="IUX63" s="311"/>
      <c r="IUY63" s="312"/>
      <c r="IUZ63" s="312"/>
      <c r="IVA63" s="313"/>
      <c r="IVB63" s="312"/>
      <c r="IVC63" s="313"/>
      <c r="IVD63" s="313"/>
      <c r="IVE63" s="313"/>
      <c r="IVF63" s="19"/>
      <c r="IVG63" s="20"/>
      <c r="IVH63" s="20"/>
      <c r="IVI63" s="20"/>
      <c r="IVJ63" s="20"/>
      <c r="IVK63" s="20"/>
      <c r="IVL63" s="20"/>
      <c r="IVM63" s="20"/>
      <c r="IVN63" s="311"/>
      <c r="IVO63" s="312"/>
      <c r="IVP63" s="312"/>
      <c r="IVQ63" s="313"/>
      <c r="IVR63" s="312"/>
      <c r="IVS63" s="313"/>
      <c r="IVT63" s="313"/>
      <c r="IVU63" s="313"/>
      <c r="IVV63" s="19"/>
      <c r="IVW63" s="20"/>
      <c r="IVX63" s="20"/>
      <c r="IVY63" s="20"/>
      <c r="IVZ63" s="20"/>
      <c r="IWA63" s="20"/>
      <c r="IWB63" s="20"/>
      <c r="IWC63" s="20"/>
      <c r="IWD63" s="311"/>
      <c r="IWE63" s="312"/>
      <c r="IWF63" s="312"/>
      <c r="IWG63" s="313"/>
      <c r="IWH63" s="312"/>
      <c r="IWI63" s="313"/>
      <c r="IWJ63" s="313"/>
      <c r="IWK63" s="313"/>
      <c r="IWL63" s="19"/>
      <c r="IWM63" s="20"/>
      <c r="IWN63" s="20"/>
      <c r="IWO63" s="20"/>
      <c r="IWP63" s="20"/>
      <c r="IWQ63" s="20"/>
      <c r="IWR63" s="20"/>
      <c r="IWS63" s="20"/>
      <c r="IWT63" s="311"/>
      <c r="IWU63" s="312"/>
      <c r="IWV63" s="312"/>
      <c r="IWW63" s="313"/>
      <c r="IWX63" s="312"/>
      <c r="IWY63" s="313"/>
      <c r="IWZ63" s="313"/>
      <c r="IXA63" s="313"/>
      <c r="IXB63" s="19"/>
      <c r="IXC63" s="20"/>
      <c r="IXD63" s="20"/>
      <c r="IXE63" s="20"/>
      <c r="IXF63" s="20"/>
      <c r="IXG63" s="20"/>
      <c r="IXH63" s="20"/>
      <c r="IXI63" s="20"/>
      <c r="IXJ63" s="311"/>
      <c r="IXK63" s="312"/>
      <c r="IXL63" s="312"/>
      <c r="IXM63" s="313"/>
      <c r="IXN63" s="312"/>
      <c r="IXO63" s="313"/>
      <c r="IXP63" s="313"/>
      <c r="IXQ63" s="313"/>
      <c r="IXR63" s="19"/>
      <c r="IXS63" s="20"/>
      <c r="IXT63" s="20"/>
      <c r="IXU63" s="20"/>
      <c r="IXV63" s="20"/>
      <c r="IXW63" s="20"/>
      <c r="IXX63" s="20"/>
      <c r="IXY63" s="20"/>
      <c r="IXZ63" s="311"/>
      <c r="IYA63" s="312"/>
      <c r="IYB63" s="312"/>
      <c r="IYC63" s="313"/>
      <c r="IYD63" s="312"/>
      <c r="IYE63" s="313"/>
      <c r="IYF63" s="313"/>
      <c r="IYG63" s="313"/>
      <c r="IYH63" s="19"/>
      <c r="IYI63" s="20"/>
      <c r="IYJ63" s="20"/>
      <c r="IYK63" s="20"/>
      <c r="IYL63" s="20"/>
      <c r="IYM63" s="20"/>
      <c r="IYN63" s="20"/>
      <c r="IYO63" s="20"/>
      <c r="IYP63" s="311"/>
      <c r="IYQ63" s="312"/>
      <c r="IYR63" s="312"/>
      <c r="IYS63" s="313"/>
      <c r="IYT63" s="312"/>
      <c r="IYU63" s="313"/>
      <c r="IYV63" s="313"/>
      <c r="IYW63" s="313"/>
      <c r="IYX63" s="19"/>
      <c r="IYY63" s="20"/>
      <c r="IYZ63" s="20"/>
      <c r="IZA63" s="20"/>
      <c r="IZB63" s="20"/>
      <c r="IZC63" s="20"/>
      <c r="IZD63" s="20"/>
      <c r="IZE63" s="20"/>
      <c r="IZF63" s="311"/>
      <c r="IZG63" s="312"/>
      <c r="IZH63" s="312"/>
      <c r="IZI63" s="313"/>
      <c r="IZJ63" s="312"/>
      <c r="IZK63" s="313"/>
      <c r="IZL63" s="313"/>
      <c r="IZM63" s="313"/>
      <c r="IZN63" s="19"/>
      <c r="IZO63" s="20"/>
      <c r="IZP63" s="20"/>
      <c r="IZQ63" s="20"/>
      <c r="IZR63" s="20"/>
      <c r="IZS63" s="20"/>
      <c r="IZT63" s="20"/>
      <c r="IZU63" s="20"/>
      <c r="IZV63" s="311"/>
      <c r="IZW63" s="312"/>
      <c r="IZX63" s="312"/>
      <c r="IZY63" s="313"/>
      <c r="IZZ63" s="312"/>
      <c r="JAA63" s="313"/>
      <c r="JAB63" s="313"/>
      <c r="JAC63" s="313"/>
      <c r="JAD63" s="19"/>
      <c r="JAE63" s="20"/>
      <c r="JAF63" s="20"/>
      <c r="JAG63" s="20"/>
      <c r="JAH63" s="20"/>
      <c r="JAI63" s="20"/>
      <c r="JAJ63" s="20"/>
      <c r="JAK63" s="20"/>
      <c r="JAL63" s="311"/>
      <c r="JAM63" s="312"/>
      <c r="JAN63" s="312"/>
      <c r="JAO63" s="313"/>
      <c r="JAP63" s="312"/>
      <c r="JAQ63" s="313"/>
      <c r="JAR63" s="313"/>
      <c r="JAS63" s="313"/>
      <c r="JAT63" s="19"/>
      <c r="JAU63" s="20"/>
      <c r="JAV63" s="20"/>
      <c r="JAW63" s="20"/>
      <c r="JAX63" s="20"/>
      <c r="JAY63" s="20"/>
      <c r="JAZ63" s="20"/>
      <c r="JBA63" s="20"/>
      <c r="JBB63" s="311"/>
      <c r="JBC63" s="312"/>
      <c r="JBD63" s="312"/>
      <c r="JBE63" s="313"/>
      <c r="JBF63" s="312"/>
      <c r="JBG63" s="313"/>
      <c r="JBH63" s="313"/>
      <c r="JBI63" s="313"/>
      <c r="JBJ63" s="19"/>
      <c r="JBK63" s="20"/>
      <c r="JBL63" s="20"/>
      <c r="JBM63" s="20"/>
      <c r="JBN63" s="20"/>
      <c r="JBO63" s="20"/>
      <c r="JBP63" s="20"/>
      <c r="JBQ63" s="20"/>
      <c r="JBR63" s="311"/>
      <c r="JBS63" s="312"/>
      <c r="JBT63" s="312"/>
      <c r="JBU63" s="313"/>
      <c r="JBV63" s="312"/>
      <c r="JBW63" s="313"/>
      <c r="JBX63" s="313"/>
      <c r="JBY63" s="313"/>
      <c r="JBZ63" s="19"/>
      <c r="JCA63" s="20"/>
      <c r="JCB63" s="20"/>
      <c r="JCC63" s="20"/>
      <c r="JCD63" s="20"/>
      <c r="JCE63" s="20"/>
      <c r="JCF63" s="20"/>
      <c r="JCG63" s="20"/>
      <c r="JCH63" s="311"/>
      <c r="JCI63" s="312"/>
      <c r="JCJ63" s="312"/>
      <c r="JCK63" s="313"/>
      <c r="JCL63" s="312"/>
      <c r="JCM63" s="313"/>
      <c r="JCN63" s="313"/>
      <c r="JCO63" s="313"/>
      <c r="JCP63" s="19"/>
      <c r="JCQ63" s="20"/>
      <c r="JCR63" s="20"/>
      <c r="JCS63" s="20"/>
      <c r="JCT63" s="20"/>
      <c r="JCU63" s="20"/>
      <c r="JCV63" s="20"/>
      <c r="JCW63" s="20"/>
      <c r="JCX63" s="311"/>
      <c r="JCY63" s="312"/>
      <c r="JCZ63" s="312"/>
      <c r="JDA63" s="313"/>
      <c r="JDB63" s="312"/>
      <c r="JDC63" s="313"/>
      <c r="JDD63" s="313"/>
      <c r="JDE63" s="313"/>
      <c r="JDF63" s="19"/>
      <c r="JDG63" s="20"/>
      <c r="JDH63" s="20"/>
      <c r="JDI63" s="20"/>
      <c r="JDJ63" s="20"/>
      <c r="JDK63" s="20"/>
      <c r="JDL63" s="20"/>
      <c r="JDM63" s="20"/>
      <c r="JDN63" s="311"/>
      <c r="JDO63" s="312"/>
      <c r="JDP63" s="312"/>
      <c r="JDQ63" s="313"/>
      <c r="JDR63" s="312"/>
      <c r="JDS63" s="313"/>
      <c r="JDT63" s="313"/>
      <c r="JDU63" s="313"/>
      <c r="JDV63" s="19"/>
      <c r="JDW63" s="20"/>
      <c r="JDX63" s="20"/>
      <c r="JDY63" s="20"/>
      <c r="JDZ63" s="20"/>
      <c r="JEA63" s="20"/>
      <c r="JEB63" s="20"/>
      <c r="JEC63" s="20"/>
      <c r="JED63" s="311"/>
      <c r="JEE63" s="312"/>
      <c r="JEF63" s="312"/>
      <c r="JEG63" s="313"/>
      <c r="JEH63" s="312"/>
      <c r="JEI63" s="313"/>
      <c r="JEJ63" s="313"/>
      <c r="JEK63" s="313"/>
      <c r="JEL63" s="19"/>
      <c r="JEM63" s="20"/>
      <c r="JEN63" s="20"/>
      <c r="JEO63" s="20"/>
      <c r="JEP63" s="20"/>
      <c r="JEQ63" s="20"/>
      <c r="JER63" s="20"/>
      <c r="JES63" s="20"/>
      <c r="JET63" s="311"/>
      <c r="JEU63" s="312"/>
      <c r="JEV63" s="312"/>
      <c r="JEW63" s="313"/>
      <c r="JEX63" s="312"/>
      <c r="JEY63" s="313"/>
      <c r="JEZ63" s="313"/>
      <c r="JFA63" s="313"/>
      <c r="JFB63" s="19"/>
      <c r="JFC63" s="20"/>
      <c r="JFD63" s="20"/>
      <c r="JFE63" s="20"/>
      <c r="JFF63" s="20"/>
      <c r="JFG63" s="20"/>
      <c r="JFH63" s="20"/>
      <c r="JFI63" s="20"/>
      <c r="JFJ63" s="311"/>
      <c r="JFK63" s="312"/>
      <c r="JFL63" s="312"/>
      <c r="JFM63" s="313"/>
      <c r="JFN63" s="312"/>
      <c r="JFO63" s="313"/>
      <c r="JFP63" s="313"/>
      <c r="JFQ63" s="313"/>
      <c r="JFR63" s="19"/>
      <c r="JFS63" s="20"/>
      <c r="JFT63" s="20"/>
      <c r="JFU63" s="20"/>
      <c r="JFV63" s="20"/>
      <c r="JFW63" s="20"/>
      <c r="JFX63" s="20"/>
      <c r="JFY63" s="20"/>
      <c r="JFZ63" s="311"/>
      <c r="JGA63" s="312"/>
      <c r="JGB63" s="312"/>
      <c r="JGC63" s="313"/>
      <c r="JGD63" s="312"/>
      <c r="JGE63" s="313"/>
      <c r="JGF63" s="313"/>
      <c r="JGG63" s="313"/>
      <c r="JGH63" s="19"/>
      <c r="JGI63" s="20"/>
      <c r="JGJ63" s="20"/>
      <c r="JGK63" s="20"/>
      <c r="JGL63" s="20"/>
      <c r="JGM63" s="20"/>
      <c r="JGN63" s="20"/>
      <c r="JGO63" s="20"/>
      <c r="JGP63" s="311"/>
      <c r="JGQ63" s="312"/>
      <c r="JGR63" s="312"/>
      <c r="JGS63" s="313"/>
      <c r="JGT63" s="312"/>
      <c r="JGU63" s="313"/>
      <c r="JGV63" s="313"/>
      <c r="JGW63" s="313"/>
      <c r="JGX63" s="19"/>
      <c r="JGY63" s="20"/>
      <c r="JGZ63" s="20"/>
      <c r="JHA63" s="20"/>
      <c r="JHB63" s="20"/>
      <c r="JHC63" s="20"/>
      <c r="JHD63" s="20"/>
      <c r="JHE63" s="20"/>
      <c r="JHF63" s="311"/>
      <c r="JHG63" s="312"/>
      <c r="JHH63" s="312"/>
      <c r="JHI63" s="313"/>
      <c r="JHJ63" s="312"/>
      <c r="JHK63" s="313"/>
      <c r="JHL63" s="313"/>
      <c r="JHM63" s="313"/>
      <c r="JHN63" s="19"/>
      <c r="JHO63" s="20"/>
      <c r="JHP63" s="20"/>
      <c r="JHQ63" s="20"/>
      <c r="JHR63" s="20"/>
      <c r="JHS63" s="20"/>
      <c r="JHT63" s="20"/>
      <c r="JHU63" s="20"/>
      <c r="JHV63" s="311"/>
      <c r="JHW63" s="312"/>
      <c r="JHX63" s="312"/>
      <c r="JHY63" s="313"/>
      <c r="JHZ63" s="312"/>
      <c r="JIA63" s="313"/>
      <c r="JIB63" s="313"/>
      <c r="JIC63" s="313"/>
      <c r="JID63" s="19"/>
      <c r="JIE63" s="20"/>
      <c r="JIF63" s="20"/>
      <c r="JIG63" s="20"/>
      <c r="JIH63" s="20"/>
      <c r="JII63" s="20"/>
      <c r="JIJ63" s="20"/>
      <c r="JIK63" s="20"/>
      <c r="JIL63" s="311"/>
      <c r="JIM63" s="312"/>
      <c r="JIN63" s="312"/>
      <c r="JIO63" s="313"/>
      <c r="JIP63" s="312"/>
      <c r="JIQ63" s="313"/>
      <c r="JIR63" s="313"/>
      <c r="JIS63" s="313"/>
      <c r="JIT63" s="19"/>
      <c r="JIU63" s="20"/>
      <c r="JIV63" s="20"/>
      <c r="JIW63" s="20"/>
      <c r="JIX63" s="20"/>
      <c r="JIY63" s="20"/>
      <c r="JIZ63" s="20"/>
      <c r="JJA63" s="20"/>
      <c r="JJB63" s="311"/>
      <c r="JJC63" s="312"/>
      <c r="JJD63" s="312"/>
      <c r="JJE63" s="313"/>
      <c r="JJF63" s="312"/>
      <c r="JJG63" s="313"/>
      <c r="JJH63" s="313"/>
      <c r="JJI63" s="313"/>
      <c r="JJJ63" s="19"/>
      <c r="JJK63" s="20"/>
      <c r="JJL63" s="20"/>
      <c r="JJM63" s="20"/>
      <c r="JJN63" s="20"/>
      <c r="JJO63" s="20"/>
      <c r="JJP63" s="20"/>
      <c r="JJQ63" s="20"/>
      <c r="JJR63" s="311"/>
      <c r="JJS63" s="312"/>
      <c r="JJT63" s="312"/>
      <c r="JJU63" s="313"/>
      <c r="JJV63" s="312"/>
      <c r="JJW63" s="313"/>
      <c r="JJX63" s="313"/>
      <c r="JJY63" s="313"/>
      <c r="JJZ63" s="19"/>
      <c r="JKA63" s="20"/>
      <c r="JKB63" s="20"/>
      <c r="JKC63" s="20"/>
      <c r="JKD63" s="20"/>
      <c r="JKE63" s="20"/>
      <c r="JKF63" s="20"/>
      <c r="JKG63" s="20"/>
      <c r="JKH63" s="311"/>
      <c r="JKI63" s="312"/>
      <c r="JKJ63" s="312"/>
      <c r="JKK63" s="313"/>
      <c r="JKL63" s="312"/>
      <c r="JKM63" s="313"/>
      <c r="JKN63" s="313"/>
      <c r="JKO63" s="313"/>
      <c r="JKP63" s="19"/>
      <c r="JKQ63" s="20"/>
      <c r="JKR63" s="20"/>
      <c r="JKS63" s="20"/>
      <c r="JKT63" s="20"/>
      <c r="JKU63" s="20"/>
      <c r="JKV63" s="20"/>
      <c r="JKW63" s="20"/>
      <c r="JKX63" s="311"/>
      <c r="JKY63" s="312"/>
      <c r="JKZ63" s="312"/>
      <c r="JLA63" s="313"/>
      <c r="JLB63" s="312"/>
      <c r="JLC63" s="313"/>
      <c r="JLD63" s="313"/>
      <c r="JLE63" s="313"/>
      <c r="JLF63" s="19"/>
      <c r="JLG63" s="20"/>
      <c r="JLH63" s="20"/>
      <c r="JLI63" s="20"/>
      <c r="JLJ63" s="20"/>
      <c r="JLK63" s="20"/>
      <c r="JLL63" s="20"/>
      <c r="JLM63" s="20"/>
      <c r="JLN63" s="311"/>
      <c r="JLO63" s="312"/>
      <c r="JLP63" s="312"/>
      <c r="JLQ63" s="313"/>
      <c r="JLR63" s="312"/>
      <c r="JLS63" s="313"/>
      <c r="JLT63" s="313"/>
      <c r="JLU63" s="313"/>
      <c r="JLV63" s="19"/>
      <c r="JLW63" s="20"/>
      <c r="JLX63" s="20"/>
      <c r="JLY63" s="20"/>
      <c r="JLZ63" s="20"/>
      <c r="JMA63" s="20"/>
      <c r="JMB63" s="20"/>
      <c r="JMC63" s="20"/>
      <c r="JMD63" s="311"/>
      <c r="JME63" s="312"/>
      <c r="JMF63" s="312"/>
      <c r="JMG63" s="313"/>
      <c r="JMH63" s="312"/>
      <c r="JMI63" s="313"/>
      <c r="JMJ63" s="313"/>
      <c r="JMK63" s="313"/>
      <c r="JML63" s="19"/>
      <c r="JMM63" s="20"/>
      <c r="JMN63" s="20"/>
      <c r="JMO63" s="20"/>
      <c r="JMP63" s="20"/>
      <c r="JMQ63" s="20"/>
      <c r="JMR63" s="20"/>
      <c r="JMS63" s="20"/>
      <c r="JMT63" s="311"/>
      <c r="JMU63" s="312"/>
      <c r="JMV63" s="312"/>
      <c r="JMW63" s="313"/>
      <c r="JMX63" s="312"/>
      <c r="JMY63" s="313"/>
      <c r="JMZ63" s="313"/>
      <c r="JNA63" s="313"/>
      <c r="JNB63" s="19"/>
      <c r="JNC63" s="20"/>
      <c r="JND63" s="20"/>
      <c r="JNE63" s="20"/>
      <c r="JNF63" s="20"/>
      <c r="JNG63" s="20"/>
      <c r="JNH63" s="20"/>
      <c r="JNI63" s="20"/>
      <c r="JNJ63" s="311"/>
      <c r="JNK63" s="312"/>
      <c r="JNL63" s="312"/>
      <c r="JNM63" s="313"/>
      <c r="JNN63" s="312"/>
      <c r="JNO63" s="313"/>
      <c r="JNP63" s="313"/>
      <c r="JNQ63" s="313"/>
      <c r="JNR63" s="19"/>
      <c r="JNS63" s="20"/>
      <c r="JNT63" s="20"/>
      <c r="JNU63" s="20"/>
      <c r="JNV63" s="20"/>
      <c r="JNW63" s="20"/>
      <c r="JNX63" s="20"/>
      <c r="JNY63" s="20"/>
      <c r="JNZ63" s="311"/>
      <c r="JOA63" s="312"/>
      <c r="JOB63" s="312"/>
      <c r="JOC63" s="313"/>
      <c r="JOD63" s="312"/>
      <c r="JOE63" s="313"/>
      <c r="JOF63" s="313"/>
      <c r="JOG63" s="313"/>
      <c r="JOH63" s="19"/>
      <c r="JOI63" s="20"/>
      <c r="JOJ63" s="20"/>
      <c r="JOK63" s="20"/>
      <c r="JOL63" s="20"/>
      <c r="JOM63" s="20"/>
      <c r="JON63" s="20"/>
      <c r="JOO63" s="20"/>
      <c r="JOP63" s="311"/>
      <c r="JOQ63" s="312"/>
      <c r="JOR63" s="312"/>
      <c r="JOS63" s="313"/>
      <c r="JOT63" s="312"/>
      <c r="JOU63" s="313"/>
      <c r="JOV63" s="313"/>
      <c r="JOW63" s="313"/>
      <c r="JOX63" s="19"/>
      <c r="JOY63" s="20"/>
      <c r="JOZ63" s="20"/>
      <c r="JPA63" s="20"/>
      <c r="JPB63" s="20"/>
      <c r="JPC63" s="20"/>
      <c r="JPD63" s="20"/>
      <c r="JPE63" s="20"/>
      <c r="JPF63" s="311"/>
      <c r="JPG63" s="312"/>
      <c r="JPH63" s="312"/>
      <c r="JPI63" s="313"/>
      <c r="JPJ63" s="312"/>
      <c r="JPK63" s="313"/>
      <c r="JPL63" s="313"/>
      <c r="JPM63" s="313"/>
      <c r="JPN63" s="19"/>
      <c r="JPO63" s="20"/>
      <c r="JPP63" s="20"/>
      <c r="JPQ63" s="20"/>
      <c r="JPR63" s="20"/>
      <c r="JPS63" s="20"/>
      <c r="JPT63" s="20"/>
      <c r="JPU63" s="20"/>
      <c r="JPV63" s="311"/>
      <c r="JPW63" s="312"/>
      <c r="JPX63" s="312"/>
      <c r="JPY63" s="313"/>
      <c r="JPZ63" s="312"/>
      <c r="JQA63" s="313"/>
      <c r="JQB63" s="313"/>
      <c r="JQC63" s="313"/>
      <c r="JQD63" s="19"/>
      <c r="JQE63" s="20"/>
      <c r="JQF63" s="20"/>
      <c r="JQG63" s="20"/>
      <c r="JQH63" s="20"/>
      <c r="JQI63" s="20"/>
      <c r="JQJ63" s="20"/>
      <c r="JQK63" s="20"/>
      <c r="JQL63" s="311"/>
      <c r="JQM63" s="312"/>
      <c r="JQN63" s="312"/>
      <c r="JQO63" s="313"/>
      <c r="JQP63" s="312"/>
      <c r="JQQ63" s="313"/>
      <c r="JQR63" s="313"/>
      <c r="JQS63" s="313"/>
      <c r="JQT63" s="19"/>
      <c r="JQU63" s="20"/>
      <c r="JQV63" s="20"/>
      <c r="JQW63" s="20"/>
      <c r="JQX63" s="20"/>
      <c r="JQY63" s="20"/>
      <c r="JQZ63" s="20"/>
      <c r="JRA63" s="20"/>
      <c r="JRB63" s="311"/>
      <c r="JRC63" s="312"/>
      <c r="JRD63" s="312"/>
      <c r="JRE63" s="313"/>
      <c r="JRF63" s="312"/>
      <c r="JRG63" s="313"/>
      <c r="JRH63" s="313"/>
      <c r="JRI63" s="313"/>
      <c r="JRJ63" s="19"/>
      <c r="JRK63" s="20"/>
      <c r="JRL63" s="20"/>
      <c r="JRM63" s="20"/>
      <c r="JRN63" s="20"/>
      <c r="JRO63" s="20"/>
      <c r="JRP63" s="20"/>
      <c r="JRQ63" s="20"/>
      <c r="JRR63" s="311"/>
      <c r="JRS63" s="312"/>
      <c r="JRT63" s="312"/>
      <c r="JRU63" s="313"/>
      <c r="JRV63" s="312"/>
      <c r="JRW63" s="313"/>
      <c r="JRX63" s="313"/>
      <c r="JRY63" s="313"/>
      <c r="JRZ63" s="19"/>
      <c r="JSA63" s="20"/>
      <c r="JSB63" s="20"/>
      <c r="JSC63" s="20"/>
      <c r="JSD63" s="20"/>
      <c r="JSE63" s="20"/>
      <c r="JSF63" s="20"/>
      <c r="JSG63" s="20"/>
      <c r="JSH63" s="311"/>
      <c r="JSI63" s="312"/>
      <c r="JSJ63" s="312"/>
      <c r="JSK63" s="313"/>
      <c r="JSL63" s="312"/>
      <c r="JSM63" s="313"/>
      <c r="JSN63" s="313"/>
      <c r="JSO63" s="313"/>
      <c r="JSP63" s="19"/>
      <c r="JSQ63" s="20"/>
      <c r="JSR63" s="20"/>
      <c r="JSS63" s="20"/>
      <c r="JST63" s="20"/>
      <c r="JSU63" s="20"/>
      <c r="JSV63" s="20"/>
      <c r="JSW63" s="20"/>
      <c r="JSX63" s="311"/>
      <c r="JSY63" s="312"/>
      <c r="JSZ63" s="312"/>
      <c r="JTA63" s="313"/>
      <c r="JTB63" s="312"/>
      <c r="JTC63" s="313"/>
      <c r="JTD63" s="313"/>
      <c r="JTE63" s="313"/>
      <c r="JTF63" s="19"/>
      <c r="JTG63" s="20"/>
      <c r="JTH63" s="20"/>
      <c r="JTI63" s="20"/>
      <c r="JTJ63" s="20"/>
      <c r="JTK63" s="20"/>
      <c r="JTL63" s="20"/>
      <c r="JTM63" s="20"/>
      <c r="JTN63" s="311"/>
      <c r="JTO63" s="312"/>
      <c r="JTP63" s="312"/>
      <c r="JTQ63" s="313"/>
      <c r="JTR63" s="312"/>
      <c r="JTS63" s="313"/>
      <c r="JTT63" s="313"/>
      <c r="JTU63" s="313"/>
      <c r="JTV63" s="19"/>
      <c r="JTW63" s="20"/>
      <c r="JTX63" s="20"/>
      <c r="JTY63" s="20"/>
      <c r="JTZ63" s="20"/>
      <c r="JUA63" s="20"/>
      <c r="JUB63" s="20"/>
      <c r="JUC63" s="20"/>
      <c r="JUD63" s="311"/>
      <c r="JUE63" s="312"/>
      <c r="JUF63" s="312"/>
      <c r="JUG63" s="313"/>
      <c r="JUH63" s="312"/>
      <c r="JUI63" s="313"/>
      <c r="JUJ63" s="313"/>
      <c r="JUK63" s="313"/>
      <c r="JUL63" s="19"/>
      <c r="JUM63" s="20"/>
      <c r="JUN63" s="20"/>
      <c r="JUO63" s="20"/>
      <c r="JUP63" s="20"/>
      <c r="JUQ63" s="20"/>
      <c r="JUR63" s="20"/>
      <c r="JUS63" s="20"/>
      <c r="JUT63" s="311"/>
      <c r="JUU63" s="312"/>
      <c r="JUV63" s="312"/>
      <c r="JUW63" s="313"/>
      <c r="JUX63" s="312"/>
      <c r="JUY63" s="313"/>
      <c r="JUZ63" s="313"/>
      <c r="JVA63" s="313"/>
      <c r="JVB63" s="19"/>
      <c r="JVC63" s="20"/>
      <c r="JVD63" s="20"/>
      <c r="JVE63" s="20"/>
      <c r="JVF63" s="20"/>
      <c r="JVG63" s="20"/>
      <c r="JVH63" s="20"/>
      <c r="JVI63" s="20"/>
      <c r="JVJ63" s="311"/>
      <c r="JVK63" s="312"/>
      <c r="JVL63" s="312"/>
      <c r="JVM63" s="313"/>
      <c r="JVN63" s="312"/>
      <c r="JVO63" s="313"/>
      <c r="JVP63" s="313"/>
      <c r="JVQ63" s="313"/>
      <c r="JVR63" s="19"/>
      <c r="JVS63" s="20"/>
      <c r="JVT63" s="20"/>
      <c r="JVU63" s="20"/>
      <c r="JVV63" s="20"/>
      <c r="JVW63" s="20"/>
      <c r="JVX63" s="20"/>
      <c r="JVY63" s="20"/>
      <c r="JVZ63" s="311"/>
      <c r="JWA63" s="312"/>
      <c r="JWB63" s="312"/>
      <c r="JWC63" s="313"/>
      <c r="JWD63" s="312"/>
      <c r="JWE63" s="313"/>
      <c r="JWF63" s="313"/>
      <c r="JWG63" s="313"/>
      <c r="JWH63" s="19"/>
      <c r="JWI63" s="20"/>
      <c r="JWJ63" s="20"/>
      <c r="JWK63" s="20"/>
      <c r="JWL63" s="20"/>
      <c r="JWM63" s="20"/>
      <c r="JWN63" s="20"/>
      <c r="JWO63" s="20"/>
      <c r="JWP63" s="311"/>
      <c r="JWQ63" s="312"/>
      <c r="JWR63" s="312"/>
      <c r="JWS63" s="313"/>
      <c r="JWT63" s="312"/>
      <c r="JWU63" s="313"/>
      <c r="JWV63" s="313"/>
      <c r="JWW63" s="313"/>
      <c r="JWX63" s="19"/>
      <c r="JWY63" s="20"/>
      <c r="JWZ63" s="20"/>
      <c r="JXA63" s="20"/>
      <c r="JXB63" s="20"/>
      <c r="JXC63" s="20"/>
      <c r="JXD63" s="20"/>
      <c r="JXE63" s="20"/>
      <c r="JXF63" s="311"/>
      <c r="JXG63" s="312"/>
      <c r="JXH63" s="312"/>
      <c r="JXI63" s="313"/>
      <c r="JXJ63" s="312"/>
      <c r="JXK63" s="313"/>
      <c r="JXL63" s="313"/>
      <c r="JXM63" s="313"/>
      <c r="JXN63" s="19"/>
      <c r="JXO63" s="20"/>
      <c r="JXP63" s="20"/>
      <c r="JXQ63" s="20"/>
      <c r="JXR63" s="20"/>
      <c r="JXS63" s="20"/>
      <c r="JXT63" s="20"/>
      <c r="JXU63" s="20"/>
      <c r="JXV63" s="311"/>
      <c r="JXW63" s="312"/>
      <c r="JXX63" s="312"/>
      <c r="JXY63" s="313"/>
      <c r="JXZ63" s="312"/>
      <c r="JYA63" s="313"/>
      <c r="JYB63" s="313"/>
      <c r="JYC63" s="313"/>
      <c r="JYD63" s="19"/>
      <c r="JYE63" s="20"/>
      <c r="JYF63" s="20"/>
      <c r="JYG63" s="20"/>
      <c r="JYH63" s="20"/>
      <c r="JYI63" s="20"/>
      <c r="JYJ63" s="20"/>
      <c r="JYK63" s="20"/>
      <c r="JYL63" s="311"/>
      <c r="JYM63" s="312"/>
      <c r="JYN63" s="312"/>
      <c r="JYO63" s="313"/>
      <c r="JYP63" s="312"/>
      <c r="JYQ63" s="313"/>
      <c r="JYR63" s="313"/>
      <c r="JYS63" s="313"/>
      <c r="JYT63" s="19"/>
      <c r="JYU63" s="20"/>
      <c r="JYV63" s="20"/>
      <c r="JYW63" s="20"/>
      <c r="JYX63" s="20"/>
      <c r="JYY63" s="20"/>
      <c r="JYZ63" s="20"/>
      <c r="JZA63" s="20"/>
      <c r="JZB63" s="311"/>
      <c r="JZC63" s="312"/>
      <c r="JZD63" s="312"/>
      <c r="JZE63" s="313"/>
      <c r="JZF63" s="312"/>
      <c r="JZG63" s="313"/>
      <c r="JZH63" s="313"/>
      <c r="JZI63" s="313"/>
      <c r="JZJ63" s="19"/>
      <c r="JZK63" s="20"/>
      <c r="JZL63" s="20"/>
      <c r="JZM63" s="20"/>
      <c r="JZN63" s="20"/>
      <c r="JZO63" s="20"/>
      <c r="JZP63" s="20"/>
      <c r="JZQ63" s="20"/>
      <c r="JZR63" s="311"/>
      <c r="JZS63" s="312"/>
      <c r="JZT63" s="312"/>
      <c r="JZU63" s="313"/>
      <c r="JZV63" s="312"/>
      <c r="JZW63" s="313"/>
      <c r="JZX63" s="313"/>
      <c r="JZY63" s="313"/>
      <c r="JZZ63" s="19"/>
      <c r="KAA63" s="20"/>
      <c r="KAB63" s="20"/>
      <c r="KAC63" s="20"/>
      <c r="KAD63" s="20"/>
      <c r="KAE63" s="20"/>
      <c r="KAF63" s="20"/>
      <c r="KAG63" s="20"/>
      <c r="KAH63" s="311"/>
      <c r="KAI63" s="312"/>
      <c r="KAJ63" s="312"/>
      <c r="KAK63" s="313"/>
      <c r="KAL63" s="312"/>
      <c r="KAM63" s="313"/>
      <c r="KAN63" s="313"/>
      <c r="KAO63" s="313"/>
      <c r="KAP63" s="19"/>
      <c r="KAQ63" s="20"/>
      <c r="KAR63" s="20"/>
      <c r="KAS63" s="20"/>
      <c r="KAT63" s="20"/>
      <c r="KAU63" s="20"/>
      <c r="KAV63" s="20"/>
      <c r="KAW63" s="20"/>
      <c r="KAX63" s="311"/>
      <c r="KAY63" s="312"/>
      <c r="KAZ63" s="312"/>
      <c r="KBA63" s="313"/>
      <c r="KBB63" s="312"/>
      <c r="KBC63" s="313"/>
      <c r="KBD63" s="313"/>
      <c r="KBE63" s="313"/>
      <c r="KBF63" s="19"/>
      <c r="KBG63" s="20"/>
      <c r="KBH63" s="20"/>
      <c r="KBI63" s="20"/>
      <c r="KBJ63" s="20"/>
      <c r="KBK63" s="20"/>
      <c r="KBL63" s="20"/>
      <c r="KBM63" s="20"/>
      <c r="KBN63" s="311"/>
      <c r="KBO63" s="312"/>
      <c r="KBP63" s="312"/>
      <c r="KBQ63" s="313"/>
      <c r="KBR63" s="312"/>
      <c r="KBS63" s="313"/>
      <c r="KBT63" s="313"/>
      <c r="KBU63" s="313"/>
      <c r="KBV63" s="19"/>
      <c r="KBW63" s="20"/>
      <c r="KBX63" s="20"/>
      <c r="KBY63" s="20"/>
      <c r="KBZ63" s="20"/>
      <c r="KCA63" s="20"/>
      <c r="KCB63" s="20"/>
      <c r="KCC63" s="20"/>
      <c r="KCD63" s="311"/>
      <c r="KCE63" s="312"/>
      <c r="KCF63" s="312"/>
      <c r="KCG63" s="313"/>
      <c r="KCH63" s="312"/>
      <c r="KCI63" s="313"/>
      <c r="KCJ63" s="313"/>
      <c r="KCK63" s="313"/>
      <c r="KCL63" s="19"/>
      <c r="KCM63" s="20"/>
      <c r="KCN63" s="20"/>
      <c r="KCO63" s="20"/>
      <c r="KCP63" s="20"/>
      <c r="KCQ63" s="20"/>
      <c r="KCR63" s="20"/>
      <c r="KCS63" s="20"/>
      <c r="KCT63" s="311"/>
      <c r="KCU63" s="312"/>
      <c r="KCV63" s="312"/>
      <c r="KCW63" s="313"/>
      <c r="KCX63" s="312"/>
      <c r="KCY63" s="313"/>
      <c r="KCZ63" s="313"/>
      <c r="KDA63" s="313"/>
      <c r="KDB63" s="19"/>
      <c r="KDC63" s="20"/>
      <c r="KDD63" s="20"/>
      <c r="KDE63" s="20"/>
      <c r="KDF63" s="20"/>
      <c r="KDG63" s="20"/>
      <c r="KDH63" s="20"/>
      <c r="KDI63" s="20"/>
      <c r="KDJ63" s="311"/>
      <c r="KDK63" s="312"/>
      <c r="KDL63" s="312"/>
      <c r="KDM63" s="313"/>
      <c r="KDN63" s="312"/>
      <c r="KDO63" s="313"/>
      <c r="KDP63" s="313"/>
      <c r="KDQ63" s="313"/>
      <c r="KDR63" s="19"/>
      <c r="KDS63" s="20"/>
      <c r="KDT63" s="20"/>
      <c r="KDU63" s="20"/>
      <c r="KDV63" s="20"/>
      <c r="KDW63" s="20"/>
      <c r="KDX63" s="20"/>
      <c r="KDY63" s="20"/>
      <c r="KDZ63" s="311"/>
      <c r="KEA63" s="312"/>
      <c r="KEB63" s="312"/>
      <c r="KEC63" s="313"/>
      <c r="KED63" s="312"/>
      <c r="KEE63" s="313"/>
      <c r="KEF63" s="313"/>
      <c r="KEG63" s="313"/>
      <c r="KEH63" s="19"/>
      <c r="KEI63" s="20"/>
      <c r="KEJ63" s="20"/>
      <c r="KEK63" s="20"/>
      <c r="KEL63" s="20"/>
      <c r="KEM63" s="20"/>
      <c r="KEN63" s="20"/>
      <c r="KEO63" s="20"/>
      <c r="KEP63" s="311"/>
      <c r="KEQ63" s="312"/>
      <c r="KER63" s="312"/>
      <c r="KES63" s="313"/>
      <c r="KET63" s="312"/>
      <c r="KEU63" s="313"/>
      <c r="KEV63" s="313"/>
      <c r="KEW63" s="313"/>
      <c r="KEX63" s="19"/>
      <c r="KEY63" s="20"/>
      <c r="KEZ63" s="20"/>
      <c r="KFA63" s="20"/>
      <c r="KFB63" s="20"/>
      <c r="KFC63" s="20"/>
      <c r="KFD63" s="20"/>
      <c r="KFE63" s="20"/>
      <c r="KFF63" s="311"/>
      <c r="KFG63" s="312"/>
      <c r="KFH63" s="312"/>
      <c r="KFI63" s="313"/>
      <c r="KFJ63" s="312"/>
      <c r="KFK63" s="313"/>
      <c r="KFL63" s="313"/>
      <c r="KFM63" s="313"/>
      <c r="KFN63" s="19"/>
      <c r="KFO63" s="20"/>
      <c r="KFP63" s="20"/>
      <c r="KFQ63" s="20"/>
      <c r="KFR63" s="20"/>
      <c r="KFS63" s="20"/>
      <c r="KFT63" s="20"/>
      <c r="KFU63" s="20"/>
      <c r="KFV63" s="311"/>
      <c r="KFW63" s="312"/>
      <c r="KFX63" s="312"/>
      <c r="KFY63" s="313"/>
      <c r="KFZ63" s="312"/>
      <c r="KGA63" s="313"/>
      <c r="KGB63" s="313"/>
      <c r="KGC63" s="313"/>
      <c r="KGD63" s="19"/>
      <c r="KGE63" s="20"/>
      <c r="KGF63" s="20"/>
      <c r="KGG63" s="20"/>
      <c r="KGH63" s="20"/>
      <c r="KGI63" s="20"/>
      <c r="KGJ63" s="20"/>
      <c r="KGK63" s="20"/>
      <c r="KGL63" s="311"/>
      <c r="KGM63" s="312"/>
      <c r="KGN63" s="312"/>
      <c r="KGO63" s="313"/>
      <c r="KGP63" s="312"/>
      <c r="KGQ63" s="313"/>
      <c r="KGR63" s="313"/>
      <c r="KGS63" s="313"/>
      <c r="KGT63" s="19"/>
      <c r="KGU63" s="20"/>
      <c r="KGV63" s="20"/>
      <c r="KGW63" s="20"/>
      <c r="KGX63" s="20"/>
      <c r="KGY63" s="20"/>
      <c r="KGZ63" s="20"/>
      <c r="KHA63" s="20"/>
      <c r="KHB63" s="311"/>
      <c r="KHC63" s="312"/>
      <c r="KHD63" s="312"/>
      <c r="KHE63" s="313"/>
      <c r="KHF63" s="312"/>
      <c r="KHG63" s="313"/>
      <c r="KHH63" s="313"/>
      <c r="KHI63" s="313"/>
      <c r="KHJ63" s="19"/>
      <c r="KHK63" s="20"/>
      <c r="KHL63" s="20"/>
      <c r="KHM63" s="20"/>
      <c r="KHN63" s="20"/>
      <c r="KHO63" s="20"/>
      <c r="KHP63" s="20"/>
      <c r="KHQ63" s="20"/>
      <c r="KHR63" s="311"/>
      <c r="KHS63" s="312"/>
      <c r="KHT63" s="312"/>
      <c r="KHU63" s="313"/>
      <c r="KHV63" s="312"/>
      <c r="KHW63" s="313"/>
      <c r="KHX63" s="313"/>
      <c r="KHY63" s="313"/>
      <c r="KHZ63" s="19"/>
      <c r="KIA63" s="20"/>
      <c r="KIB63" s="20"/>
      <c r="KIC63" s="20"/>
      <c r="KID63" s="20"/>
      <c r="KIE63" s="20"/>
      <c r="KIF63" s="20"/>
      <c r="KIG63" s="20"/>
      <c r="KIH63" s="311"/>
      <c r="KII63" s="312"/>
      <c r="KIJ63" s="312"/>
      <c r="KIK63" s="313"/>
      <c r="KIL63" s="312"/>
      <c r="KIM63" s="313"/>
      <c r="KIN63" s="313"/>
      <c r="KIO63" s="313"/>
      <c r="KIP63" s="19"/>
      <c r="KIQ63" s="20"/>
      <c r="KIR63" s="20"/>
      <c r="KIS63" s="20"/>
      <c r="KIT63" s="20"/>
      <c r="KIU63" s="20"/>
      <c r="KIV63" s="20"/>
      <c r="KIW63" s="20"/>
      <c r="KIX63" s="311"/>
      <c r="KIY63" s="312"/>
      <c r="KIZ63" s="312"/>
      <c r="KJA63" s="313"/>
      <c r="KJB63" s="312"/>
      <c r="KJC63" s="313"/>
      <c r="KJD63" s="313"/>
      <c r="KJE63" s="313"/>
      <c r="KJF63" s="19"/>
      <c r="KJG63" s="20"/>
      <c r="KJH63" s="20"/>
      <c r="KJI63" s="20"/>
      <c r="KJJ63" s="20"/>
      <c r="KJK63" s="20"/>
      <c r="KJL63" s="20"/>
      <c r="KJM63" s="20"/>
      <c r="KJN63" s="311"/>
      <c r="KJO63" s="312"/>
      <c r="KJP63" s="312"/>
      <c r="KJQ63" s="313"/>
      <c r="KJR63" s="312"/>
      <c r="KJS63" s="313"/>
      <c r="KJT63" s="313"/>
      <c r="KJU63" s="313"/>
      <c r="KJV63" s="19"/>
      <c r="KJW63" s="20"/>
      <c r="KJX63" s="20"/>
      <c r="KJY63" s="20"/>
      <c r="KJZ63" s="20"/>
      <c r="KKA63" s="20"/>
      <c r="KKB63" s="20"/>
      <c r="KKC63" s="20"/>
      <c r="KKD63" s="311"/>
      <c r="KKE63" s="312"/>
      <c r="KKF63" s="312"/>
      <c r="KKG63" s="313"/>
      <c r="KKH63" s="312"/>
      <c r="KKI63" s="313"/>
      <c r="KKJ63" s="313"/>
      <c r="KKK63" s="313"/>
      <c r="KKL63" s="19"/>
      <c r="KKM63" s="20"/>
      <c r="KKN63" s="20"/>
      <c r="KKO63" s="20"/>
      <c r="KKP63" s="20"/>
      <c r="KKQ63" s="20"/>
      <c r="KKR63" s="20"/>
      <c r="KKS63" s="20"/>
      <c r="KKT63" s="311"/>
      <c r="KKU63" s="312"/>
      <c r="KKV63" s="312"/>
      <c r="KKW63" s="313"/>
      <c r="KKX63" s="312"/>
      <c r="KKY63" s="313"/>
      <c r="KKZ63" s="313"/>
      <c r="KLA63" s="313"/>
      <c r="KLB63" s="19"/>
      <c r="KLC63" s="20"/>
      <c r="KLD63" s="20"/>
      <c r="KLE63" s="20"/>
      <c r="KLF63" s="20"/>
      <c r="KLG63" s="20"/>
      <c r="KLH63" s="20"/>
      <c r="KLI63" s="20"/>
      <c r="KLJ63" s="311"/>
      <c r="KLK63" s="312"/>
      <c r="KLL63" s="312"/>
      <c r="KLM63" s="313"/>
      <c r="KLN63" s="312"/>
      <c r="KLO63" s="313"/>
      <c r="KLP63" s="313"/>
      <c r="KLQ63" s="313"/>
      <c r="KLR63" s="19"/>
      <c r="KLS63" s="20"/>
      <c r="KLT63" s="20"/>
      <c r="KLU63" s="20"/>
      <c r="KLV63" s="20"/>
      <c r="KLW63" s="20"/>
      <c r="KLX63" s="20"/>
      <c r="KLY63" s="20"/>
      <c r="KLZ63" s="311"/>
      <c r="KMA63" s="312"/>
      <c r="KMB63" s="312"/>
      <c r="KMC63" s="313"/>
      <c r="KMD63" s="312"/>
      <c r="KME63" s="313"/>
      <c r="KMF63" s="313"/>
      <c r="KMG63" s="313"/>
      <c r="KMH63" s="19"/>
      <c r="KMI63" s="20"/>
      <c r="KMJ63" s="20"/>
      <c r="KMK63" s="20"/>
      <c r="KML63" s="20"/>
      <c r="KMM63" s="20"/>
      <c r="KMN63" s="20"/>
      <c r="KMO63" s="20"/>
      <c r="KMP63" s="311"/>
      <c r="KMQ63" s="312"/>
      <c r="KMR63" s="312"/>
      <c r="KMS63" s="313"/>
      <c r="KMT63" s="312"/>
      <c r="KMU63" s="313"/>
      <c r="KMV63" s="313"/>
      <c r="KMW63" s="313"/>
      <c r="KMX63" s="19"/>
      <c r="KMY63" s="20"/>
      <c r="KMZ63" s="20"/>
      <c r="KNA63" s="20"/>
      <c r="KNB63" s="20"/>
      <c r="KNC63" s="20"/>
      <c r="KND63" s="20"/>
      <c r="KNE63" s="20"/>
      <c r="KNF63" s="311"/>
      <c r="KNG63" s="312"/>
      <c r="KNH63" s="312"/>
      <c r="KNI63" s="313"/>
      <c r="KNJ63" s="312"/>
      <c r="KNK63" s="313"/>
      <c r="KNL63" s="313"/>
      <c r="KNM63" s="313"/>
      <c r="KNN63" s="19"/>
      <c r="KNO63" s="20"/>
      <c r="KNP63" s="20"/>
      <c r="KNQ63" s="20"/>
      <c r="KNR63" s="20"/>
      <c r="KNS63" s="20"/>
      <c r="KNT63" s="20"/>
      <c r="KNU63" s="20"/>
      <c r="KNV63" s="311"/>
      <c r="KNW63" s="312"/>
      <c r="KNX63" s="312"/>
      <c r="KNY63" s="313"/>
      <c r="KNZ63" s="312"/>
      <c r="KOA63" s="313"/>
      <c r="KOB63" s="313"/>
      <c r="KOC63" s="313"/>
      <c r="KOD63" s="19"/>
      <c r="KOE63" s="20"/>
      <c r="KOF63" s="20"/>
      <c r="KOG63" s="20"/>
      <c r="KOH63" s="20"/>
      <c r="KOI63" s="20"/>
      <c r="KOJ63" s="20"/>
      <c r="KOK63" s="20"/>
      <c r="KOL63" s="311"/>
      <c r="KOM63" s="312"/>
      <c r="KON63" s="312"/>
      <c r="KOO63" s="313"/>
      <c r="KOP63" s="312"/>
      <c r="KOQ63" s="313"/>
      <c r="KOR63" s="313"/>
      <c r="KOS63" s="313"/>
      <c r="KOT63" s="19"/>
      <c r="KOU63" s="20"/>
      <c r="KOV63" s="20"/>
      <c r="KOW63" s="20"/>
      <c r="KOX63" s="20"/>
      <c r="KOY63" s="20"/>
      <c r="KOZ63" s="20"/>
      <c r="KPA63" s="20"/>
      <c r="KPB63" s="311"/>
      <c r="KPC63" s="312"/>
      <c r="KPD63" s="312"/>
      <c r="KPE63" s="313"/>
      <c r="KPF63" s="312"/>
      <c r="KPG63" s="313"/>
      <c r="KPH63" s="313"/>
      <c r="KPI63" s="313"/>
      <c r="KPJ63" s="19"/>
      <c r="KPK63" s="20"/>
      <c r="KPL63" s="20"/>
      <c r="KPM63" s="20"/>
      <c r="KPN63" s="20"/>
      <c r="KPO63" s="20"/>
      <c r="KPP63" s="20"/>
      <c r="KPQ63" s="20"/>
      <c r="KPR63" s="311"/>
      <c r="KPS63" s="312"/>
      <c r="KPT63" s="312"/>
      <c r="KPU63" s="313"/>
      <c r="KPV63" s="312"/>
      <c r="KPW63" s="313"/>
      <c r="KPX63" s="313"/>
      <c r="KPY63" s="313"/>
      <c r="KPZ63" s="19"/>
      <c r="KQA63" s="20"/>
      <c r="KQB63" s="20"/>
      <c r="KQC63" s="20"/>
      <c r="KQD63" s="20"/>
      <c r="KQE63" s="20"/>
      <c r="KQF63" s="20"/>
      <c r="KQG63" s="20"/>
      <c r="KQH63" s="311"/>
      <c r="KQI63" s="312"/>
      <c r="KQJ63" s="312"/>
      <c r="KQK63" s="313"/>
      <c r="KQL63" s="312"/>
      <c r="KQM63" s="313"/>
      <c r="KQN63" s="313"/>
      <c r="KQO63" s="313"/>
      <c r="KQP63" s="19"/>
      <c r="KQQ63" s="20"/>
      <c r="KQR63" s="20"/>
      <c r="KQS63" s="20"/>
      <c r="KQT63" s="20"/>
      <c r="KQU63" s="20"/>
      <c r="KQV63" s="20"/>
      <c r="KQW63" s="20"/>
      <c r="KQX63" s="311"/>
      <c r="KQY63" s="312"/>
      <c r="KQZ63" s="312"/>
      <c r="KRA63" s="313"/>
      <c r="KRB63" s="312"/>
      <c r="KRC63" s="313"/>
      <c r="KRD63" s="313"/>
      <c r="KRE63" s="313"/>
      <c r="KRF63" s="19"/>
      <c r="KRG63" s="20"/>
      <c r="KRH63" s="20"/>
      <c r="KRI63" s="20"/>
      <c r="KRJ63" s="20"/>
      <c r="KRK63" s="20"/>
      <c r="KRL63" s="20"/>
      <c r="KRM63" s="20"/>
      <c r="KRN63" s="311"/>
      <c r="KRO63" s="312"/>
      <c r="KRP63" s="312"/>
      <c r="KRQ63" s="313"/>
      <c r="KRR63" s="312"/>
      <c r="KRS63" s="313"/>
      <c r="KRT63" s="313"/>
      <c r="KRU63" s="313"/>
      <c r="KRV63" s="19"/>
      <c r="KRW63" s="20"/>
      <c r="KRX63" s="20"/>
      <c r="KRY63" s="20"/>
      <c r="KRZ63" s="20"/>
      <c r="KSA63" s="20"/>
      <c r="KSB63" s="20"/>
      <c r="KSC63" s="20"/>
      <c r="KSD63" s="311"/>
      <c r="KSE63" s="312"/>
      <c r="KSF63" s="312"/>
      <c r="KSG63" s="313"/>
      <c r="KSH63" s="312"/>
      <c r="KSI63" s="313"/>
      <c r="KSJ63" s="313"/>
      <c r="KSK63" s="313"/>
      <c r="KSL63" s="19"/>
      <c r="KSM63" s="20"/>
      <c r="KSN63" s="20"/>
      <c r="KSO63" s="20"/>
      <c r="KSP63" s="20"/>
      <c r="KSQ63" s="20"/>
      <c r="KSR63" s="20"/>
      <c r="KSS63" s="20"/>
      <c r="KST63" s="311"/>
      <c r="KSU63" s="312"/>
      <c r="KSV63" s="312"/>
      <c r="KSW63" s="313"/>
      <c r="KSX63" s="312"/>
      <c r="KSY63" s="313"/>
      <c r="KSZ63" s="313"/>
      <c r="KTA63" s="313"/>
      <c r="KTB63" s="19"/>
      <c r="KTC63" s="20"/>
      <c r="KTD63" s="20"/>
      <c r="KTE63" s="20"/>
      <c r="KTF63" s="20"/>
      <c r="KTG63" s="20"/>
      <c r="KTH63" s="20"/>
      <c r="KTI63" s="20"/>
      <c r="KTJ63" s="311"/>
      <c r="KTK63" s="312"/>
      <c r="KTL63" s="312"/>
      <c r="KTM63" s="313"/>
      <c r="KTN63" s="312"/>
      <c r="KTO63" s="313"/>
      <c r="KTP63" s="313"/>
      <c r="KTQ63" s="313"/>
      <c r="KTR63" s="19"/>
      <c r="KTS63" s="20"/>
      <c r="KTT63" s="20"/>
      <c r="KTU63" s="20"/>
      <c r="KTV63" s="20"/>
      <c r="KTW63" s="20"/>
      <c r="KTX63" s="20"/>
      <c r="KTY63" s="20"/>
      <c r="KTZ63" s="311"/>
      <c r="KUA63" s="312"/>
      <c r="KUB63" s="312"/>
      <c r="KUC63" s="313"/>
      <c r="KUD63" s="312"/>
      <c r="KUE63" s="313"/>
      <c r="KUF63" s="313"/>
      <c r="KUG63" s="313"/>
      <c r="KUH63" s="19"/>
      <c r="KUI63" s="20"/>
      <c r="KUJ63" s="20"/>
      <c r="KUK63" s="20"/>
      <c r="KUL63" s="20"/>
      <c r="KUM63" s="20"/>
      <c r="KUN63" s="20"/>
      <c r="KUO63" s="20"/>
      <c r="KUP63" s="311"/>
      <c r="KUQ63" s="312"/>
      <c r="KUR63" s="312"/>
      <c r="KUS63" s="313"/>
      <c r="KUT63" s="312"/>
      <c r="KUU63" s="313"/>
      <c r="KUV63" s="313"/>
      <c r="KUW63" s="313"/>
      <c r="KUX63" s="19"/>
      <c r="KUY63" s="20"/>
      <c r="KUZ63" s="20"/>
      <c r="KVA63" s="20"/>
      <c r="KVB63" s="20"/>
      <c r="KVC63" s="20"/>
      <c r="KVD63" s="20"/>
      <c r="KVE63" s="20"/>
      <c r="KVF63" s="311"/>
      <c r="KVG63" s="312"/>
      <c r="KVH63" s="312"/>
      <c r="KVI63" s="313"/>
      <c r="KVJ63" s="312"/>
      <c r="KVK63" s="313"/>
      <c r="KVL63" s="313"/>
      <c r="KVM63" s="313"/>
      <c r="KVN63" s="19"/>
      <c r="KVO63" s="20"/>
      <c r="KVP63" s="20"/>
      <c r="KVQ63" s="20"/>
      <c r="KVR63" s="20"/>
      <c r="KVS63" s="20"/>
      <c r="KVT63" s="20"/>
      <c r="KVU63" s="20"/>
      <c r="KVV63" s="311"/>
      <c r="KVW63" s="312"/>
      <c r="KVX63" s="312"/>
      <c r="KVY63" s="313"/>
      <c r="KVZ63" s="312"/>
      <c r="KWA63" s="313"/>
      <c r="KWB63" s="313"/>
      <c r="KWC63" s="313"/>
      <c r="KWD63" s="19"/>
      <c r="KWE63" s="20"/>
      <c r="KWF63" s="20"/>
      <c r="KWG63" s="20"/>
      <c r="KWH63" s="20"/>
      <c r="KWI63" s="20"/>
      <c r="KWJ63" s="20"/>
      <c r="KWK63" s="20"/>
      <c r="KWL63" s="311"/>
      <c r="KWM63" s="312"/>
      <c r="KWN63" s="312"/>
      <c r="KWO63" s="313"/>
      <c r="KWP63" s="312"/>
      <c r="KWQ63" s="313"/>
      <c r="KWR63" s="313"/>
      <c r="KWS63" s="313"/>
      <c r="KWT63" s="19"/>
      <c r="KWU63" s="20"/>
      <c r="KWV63" s="20"/>
      <c r="KWW63" s="20"/>
      <c r="KWX63" s="20"/>
      <c r="KWY63" s="20"/>
      <c r="KWZ63" s="20"/>
      <c r="KXA63" s="20"/>
      <c r="KXB63" s="311"/>
      <c r="KXC63" s="312"/>
      <c r="KXD63" s="312"/>
      <c r="KXE63" s="313"/>
      <c r="KXF63" s="312"/>
      <c r="KXG63" s="313"/>
      <c r="KXH63" s="313"/>
      <c r="KXI63" s="313"/>
      <c r="KXJ63" s="19"/>
      <c r="KXK63" s="20"/>
      <c r="KXL63" s="20"/>
      <c r="KXM63" s="20"/>
      <c r="KXN63" s="20"/>
      <c r="KXO63" s="20"/>
      <c r="KXP63" s="20"/>
      <c r="KXQ63" s="20"/>
      <c r="KXR63" s="311"/>
      <c r="KXS63" s="312"/>
      <c r="KXT63" s="312"/>
      <c r="KXU63" s="313"/>
      <c r="KXV63" s="312"/>
      <c r="KXW63" s="313"/>
      <c r="KXX63" s="313"/>
      <c r="KXY63" s="313"/>
      <c r="KXZ63" s="19"/>
      <c r="KYA63" s="20"/>
      <c r="KYB63" s="20"/>
      <c r="KYC63" s="20"/>
      <c r="KYD63" s="20"/>
      <c r="KYE63" s="20"/>
      <c r="KYF63" s="20"/>
      <c r="KYG63" s="20"/>
      <c r="KYH63" s="311"/>
      <c r="KYI63" s="312"/>
      <c r="KYJ63" s="312"/>
      <c r="KYK63" s="313"/>
      <c r="KYL63" s="312"/>
      <c r="KYM63" s="313"/>
      <c r="KYN63" s="313"/>
      <c r="KYO63" s="313"/>
      <c r="KYP63" s="19"/>
      <c r="KYQ63" s="20"/>
      <c r="KYR63" s="20"/>
      <c r="KYS63" s="20"/>
      <c r="KYT63" s="20"/>
      <c r="KYU63" s="20"/>
      <c r="KYV63" s="20"/>
      <c r="KYW63" s="20"/>
      <c r="KYX63" s="311"/>
      <c r="KYY63" s="312"/>
      <c r="KYZ63" s="312"/>
      <c r="KZA63" s="313"/>
      <c r="KZB63" s="312"/>
      <c r="KZC63" s="313"/>
      <c r="KZD63" s="313"/>
      <c r="KZE63" s="313"/>
      <c r="KZF63" s="19"/>
      <c r="KZG63" s="20"/>
      <c r="KZH63" s="20"/>
      <c r="KZI63" s="20"/>
      <c r="KZJ63" s="20"/>
      <c r="KZK63" s="20"/>
      <c r="KZL63" s="20"/>
      <c r="KZM63" s="20"/>
      <c r="KZN63" s="311"/>
      <c r="KZO63" s="312"/>
      <c r="KZP63" s="312"/>
      <c r="KZQ63" s="313"/>
      <c r="KZR63" s="312"/>
      <c r="KZS63" s="313"/>
      <c r="KZT63" s="313"/>
      <c r="KZU63" s="313"/>
      <c r="KZV63" s="19"/>
      <c r="KZW63" s="20"/>
      <c r="KZX63" s="20"/>
      <c r="KZY63" s="20"/>
      <c r="KZZ63" s="20"/>
      <c r="LAA63" s="20"/>
      <c r="LAB63" s="20"/>
      <c r="LAC63" s="20"/>
      <c r="LAD63" s="311"/>
      <c r="LAE63" s="312"/>
      <c r="LAF63" s="312"/>
      <c r="LAG63" s="313"/>
      <c r="LAH63" s="312"/>
      <c r="LAI63" s="313"/>
      <c r="LAJ63" s="313"/>
      <c r="LAK63" s="313"/>
      <c r="LAL63" s="19"/>
      <c r="LAM63" s="20"/>
      <c r="LAN63" s="20"/>
      <c r="LAO63" s="20"/>
      <c r="LAP63" s="20"/>
      <c r="LAQ63" s="20"/>
      <c r="LAR63" s="20"/>
      <c r="LAS63" s="20"/>
      <c r="LAT63" s="311"/>
      <c r="LAU63" s="312"/>
      <c r="LAV63" s="312"/>
      <c r="LAW63" s="313"/>
      <c r="LAX63" s="312"/>
      <c r="LAY63" s="313"/>
      <c r="LAZ63" s="313"/>
      <c r="LBA63" s="313"/>
      <c r="LBB63" s="19"/>
      <c r="LBC63" s="20"/>
      <c r="LBD63" s="20"/>
      <c r="LBE63" s="20"/>
      <c r="LBF63" s="20"/>
      <c r="LBG63" s="20"/>
      <c r="LBH63" s="20"/>
      <c r="LBI63" s="20"/>
      <c r="LBJ63" s="311"/>
      <c r="LBK63" s="312"/>
      <c r="LBL63" s="312"/>
      <c r="LBM63" s="313"/>
      <c r="LBN63" s="312"/>
      <c r="LBO63" s="313"/>
      <c r="LBP63" s="313"/>
      <c r="LBQ63" s="313"/>
      <c r="LBR63" s="19"/>
      <c r="LBS63" s="20"/>
      <c r="LBT63" s="20"/>
      <c r="LBU63" s="20"/>
      <c r="LBV63" s="20"/>
      <c r="LBW63" s="20"/>
      <c r="LBX63" s="20"/>
      <c r="LBY63" s="20"/>
      <c r="LBZ63" s="311"/>
      <c r="LCA63" s="312"/>
      <c r="LCB63" s="312"/>
      <c r="LCC63" s="313"/>
      <c r="LCD63" s="312"/>
      <c r="LCE63" s="313"/>
      <c r="LCF63" s="313"/>
      <c r="LCG63" s="313"/>
      <c r="LCH63" s="19"/>
      <c r="LCI63" s="20"/>
      <c r="LCJ63" s="20"/>
      <c r="LCK63" s="20"/>
      <c r="LCL63" s="20"/>
      <c r="LCM63" s="20"/>
      <c r="LCN63" s="20"/>
      <c r="LCO63" s="20"/>
      <c r="LCP63" s="311"/>
      <c r="LCQ63" s="312"/>
      <c r="LCR63" s="312"/>
      <c r="LCS63" s="313"/>
      <c r="LCT63" s="312"/>
      <c r="LCU63" s="313"/>
      <c r="LCV63" s="313"/>
      <c r="LCW63" s="313"/>
      <c r="LCX63" s="19"/>
      <c r="LCY63" s="20"/>
      <c r="LCZ63" s="20"/>
      <c r="LDA63" s="20"/>
      <c r="LDB63" s="20"/>
      <c r="LDC63" s="20"/>
      <c r="LDD63" s="20"/>
      <c r="LDE63" s="20"/>
      <c r="LDF63" s="311"/>
      <c r="LDG63" s="312"/>
      <c r="LDH63" s="312"/>
      <c r="LDI63" s="313"/>
      <c r="LDJ63" s="312"/>
      <c r="LDK63" s="313"/>
      <c r="LDL63" s="313"/>
      <c r="LDM63" s="313"/>
      <c r="LDN63" s="19"/>
      <c r="LDO63" s="20"/>
      <c r="LDP63" s="20"/>
      <c r="LDQ63" s="20"/>
      <c r="LDR63" s="20"/>
      <c r="LDS63" s="20"/>
      <c r="LDT63" s="20"/>
      <c r="LDU63" s="20"/>
      <c r="LDV63" s="311"/>
      <c r="LDW63" s="312"/>
      <c r="LDX63" s="312"/>
      <c r="LDY63" s="313"/>
      <c r="LDZ63" s="312"/>
      <c r="LEA63" s="313"/>
      <c r="LEB63" s="313"/>
      <c r="LEC63" s="313"/>
      <c r="LED63" s="19"/>
      <c r="LEE63" s="20"/>
      <c r="LEF63" s="20"/>
      <c r="LEG63" s="20"/>
      <c r="LEH63" s="20"/>
      <c r="LEI63" s="20"/>
      <c r="LEJ63" s="20"/>
      <c r="LEK63" s="20"/>
      <c r="LEL63" s="311"/>
      <c r="LEM63" s="312"/>
      <c r="LEN63" s="312"/>
      <c r="LEO63" s="313"/>
      <c r="LEP63" s="312"/>
      <c r="LEQ63" s="313"/>
      <c r="LER63" s="313"/>
      <c r="LES63" s="313"/>
      <c r="LET63" s="19"/>
      <c r="LEU63" s="20"/>
      <c r="LEV63" s="20"/>
      <c r="LEW63" s="20"/>
      <c r="LEX63" s="20"/>
      <c r="LEY63" s="20"/>
      <c r="LEZ63" s="20"/>
      <c r="LFA63" s="20"/>
      <c r="LFB63" s="311"/>
      <c r="LFC63" s="312"/>
      <c r="LFD63" s="312"/>
      <c r="LFE63" s="313"/>
      <c r="LFF63" s="312"/>
      <c r="LFG63" s="313"/>
      <c r="LFH63" s="313"/>
      <c r="LFI63" s="313"/>
      <c r="LFJ63" s="19"/>
      <c r="LFK63" s="20"/>
      <c r="LFL63" s="20"/>
      <c r="LFM63" s="20"/>
      <c r="LFN63" s="20"/>
      <c r="LFO63" s="20"/>
      <c r="LFP63" s="20"/>
      <c r="LFQ63" s="20"/>
      <c r="LFR63" s="311"/>
      <c r="LFS63" s="312"/>
      <c r="LFT63" s="312"/>
      <c r="LFU63" s="313"/>
      <c r="LFV63" s="312"/>
      <c r="LFW63" s="313"/>
      <c r="LFX63" s="313"/>
      <c r="LFY63" s="313"/>
      <c r="LFZ63" s="19"/>
      <c r="LGA63" s="20"/>
      <c r="LGB63" s="20"/>
      <c r="LGC63" s="20"/>
      <c r="LGD63" s="20"/>
      <c r="LGE63" s="20"/>
      <c r="LGF63" s="20"/>
      <c r="LGG63" s="20"/>
      <c r="LGH63" s="311"/>
      <c r="LGI63" s="312"/>
      <c r="LGJ63" s="312"/>
      <c r="LGK63" s="313"/>
      <c r="LGL63" s="312"/>
      <c r="LGM63" s="313"/>
      <c r="LGN63" s="313"/>
      <c r="LGO63" s="313"/>
      <c r="LGP63" s="19"/>
      <c r="LGQ63" s="20"/>
      <c r="LGR63" s="20"/>
      <c r="LGS63" s="20"/>
      <c r="LGT63" s="20"/>
      <c r="LGU63" s="20"/>
      <c r="LGV63" s="20"/>
      <c r="LGW63" s="20"/>
      <c r="LGX63" s="311"/>
      <c r="LGY63" s="312"/>
      <c r="LGZ63" s="312"/>
      <c r="LHA63" s="313"/>
      <c r="LHB63" s="312"/>
      <c r="LHC63" s="313"/>
      <c r="LHD63" s="313"/>
      <c r="LHE63" s="313"/>
      <c r="LHF63" s="19"/>
      <c r="LHG63" s="20"/>
      <c r="LHH63" s="20"/>
      <c r="LHI63" s="20"/>
      <c r="LHJ63" s="20"/>
      <c r="LHK63" s="20"/>
      <c r="LHL63" s="20"/>
      <c r="LHM63" s="20"/>
      <c r="LHN63" s="311"/>
      <c r="LHO63" s="312"/>
      <c r="LHP63" s="312"/>
      <c r="LHQ63" s="313"/>
      <c r="LHR63" s="312"/>
      <c r="LHS63" s="313"/>
      <c r="LHT63" s="313"/>
      <c r="LHU63" s="313"/>
      <c r="LHV63" s="19"/>
      <c r="LHW63" s="20"/>
      <c r="LHX63" s="20"/>
      <c r="LHY63" s="20"/>
      <c r="LHZ63" s="20"/>
      <c r="LIA63" s="20"/>
      <c r="LIB63" s="20"/>
      <c r="LIC63" s="20"/>
      <c r="LID63" s="311"/>
      <c r="LIE63" s="312"/>
      <c r="LIF63" s="312"/>
      <c r="LIG63" s="313"/>
      <c r="LIH63" s="312"/>
      <c r="LII63" s="313"/>
      <c r="LIJ63" s="313"/>
      <c r="LIK63" s="313"/>
      <c r="LIL63" s="19"/>
      <c r="LIM63" s="20"/>
      <c r="LIN63" s="20"/>
      <c r="LIO63" s="20"/>
      <c r="LIP63" s="20"/>
      <c r="LIQ63" s="20"/>
      <c r="LIR63" s="20"/>
      <c r="LIS63" s="20"/>
      <c r="LIT63" s="311"/>
      <c r="LIU63" s="312"/>
      <c r="LIV63" s="312"/>
      <c r="LIW63" s="313"/>
      <c r="LIX63" s="312"/>
      <c r="LIY63" s="313"/>
      <c r="LIZ63" s="313"/>
      <c r="LJA63" s="313"/>
      <c r="LJB63" s="19"/>
      <c r="LJC63" s="20"/>
      <c r="LJD63" s="20"/>
      <c r="LJE63" s="20"/>
      <c r="LJF63" s="20"/>
      <c r="LJG63" s="20"/>
      <c r="LJH63" s="20"/>
      <c r="LJI63" s="20"/>
      <c r="LJJ63" s="311"/>
      <c r="LJK63" s="312"/>
      <c r="LJL63" s="312"/>
      <c r="LJM63" s="313"/>
      <c r="LJN63" s="312"/>
      <c r="LJO63" s="313"/>
      <c r="LJP63" s="313"/>
      <c r="LJQ63" s="313"/>
      <c r="LJR63" s="19"/>
      <c r="LJS63" s="20"/>
      <c r="LJT63" s="20"/>
      <c r="LJU63" s="20"/>
      <c r="LJV63" s="20"/>
      <c r="LJW63" s="20"/>
      <c r="LJX63" s="20"/>
      <c r="LJY63" s="20"/>
      <c r="LJZ63" s="311"/>
      <c r="LKA63" s="312"/>
      <c r="LKB63" s="312"/>
      <c r="LKC63" s="313"/>
      <c r="LKD63" s="312"/>
      <c r="LKE63" s="313"/>
      <c r="LKF63" s="313"/>
      <c r="LKG63" s="313"/>
      <c r="LKH63" s="19"/>
      <c r="LKI63" s="20"/>
      <c r="LKJ63" s="20"/>
      <c r="LKK63" s="20"/>
      <c r="LKL63" s="20"/>
      <c r="LKM63" s="20"/>
      <c r="LKN63" s="20"/>
      <c r="LKO63" s="20"/>
      <c r="LKP63" s="311"/>
      <c r="LKQ63" s="312"/>
      <c r="LKR63" s="312"/>
      <c r="LKS63" s="313"/>
      <c r="LKT63" s="312"/>
      <c r="LKU63" s="313"/>
      <c r="LKV63" s="313"/>
      <c r="LKW63" s="313"/>
      <c r="LKX63" s="19"/>
      <c r="LKY63" s="20"/>
      <c r="LKZ63" s="20"/>
      <c r="LLA63" s="20"/>
      <c r="LLB63" s="20"/>
      <c r="LLC63" s="20"/>
      <c r="LLD63" s="20"/>
      <c r="LLE63" s="20"/>
      <c r="LLF63" s="311"/>
      <c r="LLG63" s="312"/>
      <c r="LLH63" s="312"/>
      <c r="LLI63" s="313"/>
      <c r="LLJ63" s="312"/>
      <c r="LLK63" s="313"/>
      <c r="LLL63" s="313"/>
      <c r="LLM63" s="313"/>
      <c r="LLN63" s="19"/>
      <c r="LLO63" s="20"/>
      <c r="LLP63" s="20"/>
      <c r="LLQ63" s="20"/>
      <c r="LLR63" s="20"/>
      <c r="LLS63" s="20"/>
      <c r="LLT63" s="20"/>
      <c r="LLU63" s="20"/>
      <c r="LLV63" s="311"/>
      <c r="LLW63" s="312"/>
      <c r="LLX63" s="312"/>
      <c r="LLY63" s="313"/>
      <c r="LLZ63" s="312"/>
      <c r="LMA63" s="313"/>
      <c r="LMB63" s="313"/>
      <c r="LMC63" s="313"/>
      <c r="LMD63" s="19"/>
      <c r="LME63" s="20"/>
      <c r="LMF63" s="20"/>
      <c r="LMG63" s="20"/>
      <c r="LMH63" s="20"/>
      <c r="LMI63" s="20"/>
      <c r="LMJ63" s="20"/>
      <c r="LMK63" s="20"/>
      <c r="LML63" s="311"/>
      <c r="LMM63" s="312"/>
      <c r="LMN63" s="312"/>
      <c r="LMO63" s="313"/>
      <c r="LMP63" s="312"/>
      <c r="LMQ63" s="313"/>
      <c r="LMR63" s="313"/>
      <c r="LMS63" s="313"/>
      <c r="LMT63" s="19"/>
      <c r="LMU63" s="20"/>
      <c r="LMV63" s="20"/>
      <c r="LMW63" s="20"/>
      <c r="LMX63" s="20"/>
      <c r="LMY63" s="20"/>
      <c r="LMZ63" s="20"/>
      <c r="LNA63" s="20"/>
      <c r="LNB63" s="311"/>
      <c r="LNC63" s="312"/>
      <c r="LND63" s="312"/>
      <c r="LNE63" s="313"/>
      <c r="LNF63" s="312"/>
      <c r="LNG63" s="313"/>
      <c r="LNH63" s="313"/>
      <c r="LNI63" s="313"/>
      <c r="LNJ63" s="19"/>
      <c r="LNK63" s="20"/>
      <c r="LNL63" s="20"/>
      <c r="LNM63" s="20"/>
      <c r="LNN63" s="20"/>
      <c r="LNO63" s="20"/>
      <c r="LNP63" s="20"/>
      <c r="LNQ63" s="20"/>
      <c r="LNR63" s="311"/>
      <c r="LNS63" s="312"/>
      <c r="LNT63" s="312"/>
      <c r="LNU63" s="313"/>
      <c r="LNV63" s="312"/>
      <c r="LNW63" s="313"/>
      <c r="LNX63" s="313"/>
      <c r="LNY63" s="313"/>
      <c r="LNZ63" s="19"/>
      <c r="LOA63" s="20"/>
      <c r="LOB63" s="20"/>
      <c r="LOC63" s="20"/>
      <c r="LOD63" s="20"/>
      <c r="LOE63" s="20"/>
      <c r="LOF63" s="20"/>
      <c r="LOG63" s="20"/>
      <c r="LOH63" s="311"/>
      <c r="LOI63" s="312"/>
      <c r="LOJ63" s="312"/>
      <c r="LOK63" s="313"/>
      <c r="LOL63" s="312"/>
      <c r="LOM63" s="313"/>
      <c r="LON63" s="313"/>
      <c r="LOO63" s="313"/>
      <c r="LOP63" s="19"/>
      <c r="LOQ63" s="20"/>
      <c r="LOR63" s="20"/>
      <c r="LOS63" s="20"/>
      <c r="LOT63" s="20"/>
      <c r="LOU63" s="20"/>
      <c r="LOV63" s="20"/>
      <c r="LOW63" s="20"/>
      <c r="LOX63" s="311"/>
      <c r="LOY63" s="312"/>
      <c r="LOZ63" s="312"/>
      <c r="LPA63" s="313"/>
      <c r="LPB63" s="312"/>
      <c r="LPC63" s="313"/>
      <c r="LPD63" s="313"/>
      <c r="LPE63" s="313"/>
      <c r="LPF63" s="19"/>
      <c r="LPG63" s="20"/>
      <c r="LPH63" s="20"/>
      <c r="LPI63" s="20"/>
      <c r="LPJ63" s="20"/>
      <c r="LPK63" s="20"/>
      <c r="LPL63" s="20"/>
      <c r="LPM63" s="20"/>
      <c r="LPN63" s="311"/>
      <c r="LPO63" s="312"/>
      <c r="LPP63" s="312"/>
      <c r="LPQ63" s="313"/>
      <c r="LPR63" s="312"/>
      <c r="LPS63" s="313"/>
      <c r="LPT63" s="313"/>
      <c r="LPU63" s="313"/>
      <c r="LPV63" s="19"/>
      <c r="LPW63" s="20"/>
      <c r="LPX63" s="20"/>
      <c r="LPY63" s="20"/>
      <c r="LPZ63" s="20"/>
      <c r="LQA63" s="20"/>
      <c r="LQB63" s="20"/>
      <c r="LQC63" s="20"/>
      <c r="LQD63" s="311"/>
      <c r="LQE63" s="312"/>
      <c r="LQF63" s="312"/>
      <c r="LQG63" s="313"/>
      <c r="LQH63" s="312"/>
      <c r="LQI63" s="313"/>
      <c r="LQJ63" s="313"/>
      <c r="LQK63" s="313"/>
      <c r="LQL63" s="19"/>
      <c r="LQM63" s="20"/>
      <c r="LQN63" s="20"/>
      <c r="LQO63" s="20"/>
      <c r="LQP63" s="20"/>
      <c r="LQQ63" s="20"/>
      <c r="LQR63" s="20"/>
      <c r="LQS63" s="20"/>
      <c r="LQT63" s="311"/>
      <c r="LQU63" s="312"/>
      <c r="LQV63" s="312"/>
      <c r="LQW63" s="313"/>
      <c r="LQX63" s="312"/>
      <c r="LQY63" s="313"/>
      <c r="LQZ63" s="313"/>
      <c r="LRA63" s="313"/>
      <c r="LRB63" s="19"/>
      <c r="LRC63" s="20"/>
      <c r="LRD63" s="20"/>
      <c r="LRE63" s="20"/>
      <c r="LRF63" s="20"/>
      <c r="LRG63" s="20"/>
      <c r="LRH63" s="20"/>
      <c r="LRI63" s="20"/>
      <c r="LRJ63" s="311"/>
      <c r="LRK63" s="312"/>
      <c r="LRL63" s="312"/>
      <c r="LRM63" s="313"/>
      <c r="LRN63" s="312"/>
      <c r="LRO63" s="313"/>
      <c r="LRP63" s="313"/>
      <c r="LRQ63" s="313"/>
      <c r="LRR63" s="19"/>
      <c r="LRS63" s="20"/>
      <c r="LRT63" s="20"/>
      <c r="LRU63" s="20"/>
      <c r="LRV63" s="20"/>
      <c r="LRW63" s="20"/>
      <c r="LRX63" s="20"/>
      <c r="LRY63" s="20"/>
      <c r="LRZ63" s="311"/>
      <c r="LSA63" s="312"/>
      <c r="LSB63" s="312"/>
      <c r="LSC63" s="313"/>
      <c r="LSD63" s="312"/>
      <c r="LSE63" s="313"/>
      <c r="LSF63" s="313"/>
      <c r="LSG63" s="313"/>
      <c r="LSH63" s="19"/>
      <c r="LSI63" s="20"/>
      <c r="LSJ63" s="20"/>
      <c r="LSK63" s="20"/>
      <c r="LSL63" s="20"/>
      <c r="LSM63" s="20"/>
      <c r="LSN63" s="20"/>
      <c r="LSO63" s="20"/>
      <c r="LSP63" s="311"/>
      <c r="LSQ63" s="312"/>
      <c r="LSR63" s="312"/>
      <c r="LSS63" s="313"/>
      <c r="LST63" s="312"/>
      <c r="LSU63" s="313"/>
      <c r="LSV63" s="313"/>
      <c r="LSW63" s="313"/>
      <c r="LSX63" s="19"/>
      <c r="LSY63" s="20"/>
      <c r="LSZ63" s="20"/>
      <c r="LTA63" s="20"/>
      <c r="LTB63" s="20"/>
      <c r="LTC63" s="20"/>
      <c r="LTD63" s="20"/>
      <c r="LTE63" s="20"/>
      <c r="LTF63" s="311"/>
      <c r="LTG63" s="312"/>
      <c r="LTH63" s="312"/>
      <c r="LTI63" s="313"/>
      <c r="LTJ63" s="312"/>
      <c r="LTK63" s="313"/>
      <c r="LTL63" s="313"/>
      <c r="LTM63" s="313"/>
      <c r="LTN63" s="19"/>
      <c r="LTO63" s="20"/>
      <c r="LTP63" s="20"/>
      <c r="LTQ63" s="20"/>
      <c r="LTR63" s="20"/>
      <c r="LTS63" s="20"/>
      <c r="LTT63" s="20"/>
      <c r="LTU63" s="20"/>
      <c r="LTV63" s="311"/>
      <c r="LTW63" s="312"/>
      <c r="LTX63" s="312"/>
      <c r="LTY63" s="313"/>
      <c r="LTZ63" s="312"/>
      <c r="LUA63" s="313"/>
      <c r="LUB63" s="313"/>
      <c r="LUC63" s="313"/>
      <c r="LUD63" s="19"/>
      <c r="LUE63" s="20"/>
      <c r="LUF63" s="20"/>
      <c r="LUG63" s="20"/>
      <c r="LUH63" s="20"/>
      <c r="LUI63" s="20"/>
      <c r="LUJ63" s="20"/>
      <c r="LUK63" s="20"/>
      <c r="LUL63" s="311"/>
      <c r="LUM63" s="312"/>
      <c r="LUN63" s="312"/>
      <c r="LUO63" s="313"/>
      <c r="LUP63" s="312"/>
      <c r="LUQ63" s="313"/>
      <c r="LUR63" s="313"/>
      <c r="LUS63" s="313"/>
      <c r="LUT63" s="19"/>
      <c r="LUU63" s="20"/>
      <c r="LUV63" s="20"/>
      <c r="LUW63" s="20"/>
      <c r="LUX63" s="20"/>
      <c r="LUY63" s="20"/>
      <c r="LUZ63" s="20"/>
      <c r="LVA63" s="20"/>
      <c r="LVB63" s="311"/>
      <c r="LVC63" s="312"/>
      <c r="LVD63" s="312"/>
      <c r="LVE63" s="313"/>
      <c r="LVF63" s="312"/>
      <c r="LVG63" s="313"/>
      <c r="LVH63" s="313"/>
      <c r="LVI63" s="313"/>
      <c r="LVJ63" s="19"/>
      <c r="LVK63" s="20"/>
      <c r="LVL63" s="20"/>
      <c r="LVM63" s="20"/>
      <c r="LVN63" s="20"/>
      <c r="LVO63" s="20"/>
      <c r="LVP63" s="20"/>
      <c r="LVQ63" s="20"/>
      <c r="LVR63" s="311"/>
      <c r="LVS63" s="312"/>
      <c r="LVT63" s="312"/>
      <c r="LVU63" s="313"/>
      <c r="LVV63" s="312"/>
      <c r="LVW63" s="313"/>
      <c r="LVX63" s="313"/>
      <c r="LVY63" s="313"/>
      <c r="LVZ63" s="19"/>
      <c r="LWA63" s="20"/>
      <c r="LWB63" s="20"/>
      <c r="LWC63" s="20"/>
      <c r="LWD63" s="20"/>
      <c r="LWE63" s="20"/>
      <c r="LWF63" s="20"/>
      <c r="LWG63" s="20"/>
      <c r="LWH63" s="311"/>
      <c r="LWI63" s="312"/>
      <c r="LWJ63" s="312"/>
      <c r="LWK63" s="313"/>
      <c r="LWL63" s="312"/>
      <c r="LWM63" s="313"/>
      <c r="LWN63" s="313"/>
      <c r="LWO63" s="313"/>
      <c r="LWP63" s="19"/>
      <c r="LWQ63" s="20"/>
      <c r="LWR63" s="20"/>
      <c r="LWS63" s="20"/>
      <c r="LWT63" s="20"/>
      <c r="LWU63" s="20"/>
      <c r="LWV63" s="20"/>
      <c r="LWW63" s="20"/>
      <c r="LWX63" s="311"/>
      <c r="LWY63" s="312"/>
      <c r="LWZ63" s="312"/>
      <c r="LXA63" s="313"/>
      <c r="LXB63" s="312"/>
      <c r="LXC63" s="313"/>
      <c r="LXD63" s="313"/>
      <c r="LXE63" s="313"/>
      <c r="LXF63" s="19"/>
      <c r="LXG63" s="20"/>
      <c r="LXH63" s="20"/>
      <c r="LXI63" s="20"/>
      <c r="LXJ63" s="20"/>
      <c r="LXK63" s="20"/>
      <c r="LXL63" s="20"/>
      <c r="LXM63" s="20"/>
      <c r="LXN63" s="311"/>
      <c r="LXO63" s="312"/>
      <c r="LXP63" s="312"/>
      <c r="LXQ63" s="313"/>
      <c r="LXR63" s="312"/>
      <c r="LXS63" s="313"/>
      <c r="LXT63" s="313"/>
      <c r="LXU63" s="313"/>
      <c r="LXV63" s="19"/>
      <c r="LXW63" s="20"/>
      <c r="LXX63" s="20"/>
      <c r="LXY63" s="20"/>
      <c r="LXZ63" s="20"/>
      <c r="LYA63" s="20"/>
      <c r="LYB63" s="20"/>
      <c r="LYC63" s="20"/>
      <c r="LYD63" s="311"/>
      <c r="LYE63" s="312"/>
      <c r="LYF63" s="312"/>
      <c r="LYG63" s="313"/>
      <c r="LYH63" s="312"/>
      <c r="LYI63" s="313"/>
      <c r="LYJ63" s="313"/>
      <c r="LYK63" s="313"/>
      <c r="LYL63" s="19"/>
      <c r="LYM63" s="20"/>
      <c r="LYN63" s="20"/>
      <c r="LYO63" s="20"/>
      <c r="LYP63" s="20"/>
      <c r="LYQ63" s="20"/>
      <c r="LYR63" s="20"/>
      <c r="LYS63" s="20"/>
      <c r="LYT63" s="311"/>
      <c r="LYU63" s="312"/>
      <c r="LYV63" s="312"/>
      <c r="LYW63" s="313"/>
      <c r="LYX63" s="312"/>
      <c r="LYY63" s="313"/>
      <c r="LYZ63" s="313"/>
      <c r="LZA63" s="313"/>
      <c r="LZB63" s="19"/>
      <c r="LZC63" s="20"/>
      <c r="LZD63" s="20"/>
      <c r="LZE63" s="20"/>
      <c r="LZF63" s="20"/>
      <c r="LZG63" s="20"/>
      <c r="LZH63" s="20"/>
      <c r="LZI63" s="20"/>
      <c r="LZJ63" s="311"/>
      <c r="LZK63" s="312"/>
      <c r="LZL63" s="312"/>
      <c r="LZM63" s="313"/>
      <c r="LZN63" s="312"/>
      <c r="LZO63" s="313"/>
      <c r="LZP63" s="313"/>
      <c r="LZQ63" s="313"/>
      <c r="LZR63" s="19"/>
      <c r="LZS63" s="20"/>
      <c r="LZT63" s="20"/>
      <c r="LZU63" s="20"/>
      <c r="LZV63" s="20"/>
      <c r="LZW63" s="20"/>
      <c r="LZX63" s="20"/>
      <c r="LZY63" s="20"/>
      <c r="LZZ63" s="311"/>
      <c r="MAA63" s="312"/>
      <c r="MAB63" s="312"/>
      <c r="MAC63" s="313"/>
      <c r="MAD63" s="312"/>
      <c r="MAE63" s="313"/>
      <c r="MAF63" s="313"/>
      <c r="MAG63" s="313"/>
      <c r="MAH63" s="19"/>
      <c r="MAI63" s="20"/>
      <c r="MAJ63" s="20"/>
      <c r="MAK63" s="20"/>
      <c r="MAL63" s="20"/>
      <c r="MAM63" s="20"/>
      <c r="MAN63" s="20"/>
      <c r="MAO63" s="20"/>
      <c r="MAP63" s="311"/>
      <c r="MAQ63" s="312"/>
      <c r="MAR63" s="312"/>
      <c r="MAS63" s="313"/>
      <c r="MAT63" s="312"/>
      <c r="MAU63" s="313"/>
      <c r="MAV63" s="313"/>
      <c r="MAW63" s="313"/>
      <c r="MAX63" s="19"/>
      <c r="MAY63" s="20"/>
      <c r="MAZ63" s="20"/>
      <c r="MBA63" s="20"/>
      <c r="MBB63" s="20"/>
      <c r="MBC63" s="20"/>
      <c r="MBD63" s="20"/>
      <c r="MBE63" s="20"/>
      <c r="MBF63" s="311"/>
      <c r="MBG63" s="312"/>
      <c r="MBH63" s="312"/>
      <c r="MBI63" s="313"/>
      <c r="MBJ63" s="312"/>
      <c r="MBK63" s="313"/>
      <c r="MBL63" s="313"/>
      <c r="MBM63" s="313"/>
      <c r="MBN63" s="19"/>
      <c r="MBO63" s="20"/>
      <c r="MBP63" s="20"/>
      <c r="MBQ63" s="20"/>
      <c r="MBR63" s="20"/>
      <c r="MBS63" s="20"/>
      <c r="MBT63" s="20"/>
      <c r="MBU63" s="20"/>
      <c r="MBV63" s="311"/>
      <c r="MBW63" s="312"/>
      <c r="MBX63" s="312"/>
      <c r="MBY63" s="313"/>
      <c r="MBZ63" s="312"/>
      <c r="MCA63" s="313"/>
      <c r="MCB63" s="313"/>
      <c r="MCC63" s="313"/>
      <c r="MCD63" s="19"/>
      <c r="MCE63" s="20"/>
      <c r="MCF63" s="20"/>
      <c r="MCG63" s="20"/>
      <c r="MCH63" s="20"/>
      <c r="MCI63" s="20"/>
      <c r="MCJ63" s="20"/>
      <c r="MCK63" s="20"/>
      <c r="MCL63" s="311"/>
      <c r="MCM63" s="312"/>
      <c r="MCN63" s="312"/>
      <c r="MCO63" s="313"/>
      <c r="MCP63" s="312"/>
      <c r="MCQ63" s="313"/>
      <c r="MCR63" s="313"/>
      <c r="MCS63" s="313"/>
      <c r="MCT63" s="19"/>
      <c r="MCU63" s="20"/>
      <c r="MCV63" s="20"/>
      <c r="MCW63" s="20"/>
      <c r="MCX63" s="20"/>
      <c r="MCY63" s="20"/>
      <c r="MCZ63" s="20"/>
      <c r="MDA63" s="20"/>
      <c r="MDB63" s="311"/>
      <c r="MDC63" s="312"/>
      <c r="MDD63" s="312"/>
      <c r="MDE63" s="313"/>
      <c r="MDF63" s="312"/>
      <c r="MDG63" s="313"/>
      <c r="MDH63" s="313"/>
      <c r="MDI63" s="313"/>
      <c r="MDJ63" s="19"/>
      <c r="MDK63" s="20"/>
      <c r="MDL63" s="20"/>
      <c r="MDM63" s="20"/>
      <c r="MDN63" s="20"/>
      <c r="MDO63" s="20"/>
      <c r="MDP63" s="20"/>
      <c r="MDQ63" s="20"/>
      <c r="MDR63" s="311"/>
      <c r="MDS63" s="312"/>
      <c r="MDT63" s="312"/>
      <c r="MDU63" s="313"/>
      <c r="MDV63" s="312"/>
      <c r="MDW63" s="313"/>
      <c r="MDX63" s="313"/>
      <c r="MDY63" s="313"/>
      <c r="MDZ63" s="19"/>
      <c r="MEA63" s="20"/>
      <c r="MEB63" s="20"/>
      <c r="MEC63" s="20"/>
      <c r="MED63" s="20"/>
      <c r="MEE63" s="20"/>
      <c r="MEF63" s="20"/>
      <c r="MEG63" s="20"/>
      <c r="MEH63" s="311"/>
      <c r="MEI63" s="312"/>
      <c r="MEJ63" s="312"/>
      <c r="MEK63" s="313"/>
      <c r="MEL63" s="312"/>
      <c r="MEM63" s="313"/>
      <c r="MEN63" s="313"/>
      <c r="MEO63" s="313"/>
      <c r="MEP63" s="19"/>
      <c r="MEQ63" s="20"/>
      <c r="MER63" s="20"/>
      <c r="MES63" s="20"/>
      <c r="MET63" s="20"/>
      <c r="MEU63" s="20"/>
      <c r="MEV63" s="20"/>
      <c r="MEW63" s="20"/>
      <c r="MEX63" s="311"/>
      <c r="MEY63" s="312"/>
      <c r="MEZ63" s="312"/>
      <c r="MFA63" s="313"/>
      <c r="MFB63" s="312"/>
      <c r="MFC63" s="313"/>
      <c r="MFD63" s="313"/>
      <c r="MFE63" s="313"/>
      <c r="MFF63" s="19"/>
      <c r="MFG63" s="20"/>
      <c r="MFH63" s="20"/>
      <c r="MFI63" s="20"/>
      <c r="MFJ63" s="20"/>
      <c r="MFK63" s="20"/>
      <c r="MFL63" s="20"/>
      <c r="MFM63" s="20"/>
      <c r="MFN63" s="311"/>
      <c r="MFO63" s="312"/>
      <c r="MFP63" s="312"/>
      <c r="MFQ63" s="313"/>
      <c r="MFR63" s="312"/>
      <c r="MFS63" s="313"/>
      <c r="MFT63" s="313"/>
      <c r="MFU63" s="313"/>
      <c r="MFV63" s="19"/>
      <c r="MFW63" s="20"/>
      <c r="MFX63" s="20"/>
      <c r="MFY63" s="20"/>
      <c r="MFZ63" s="20"/>
      <c r="MGA63" s="20"/>
      <c r="MGB63" s="20"/>
      <c r="MGC63" s="20"/>
      <c r="MGD63" s="311"/>
      <c r="MGE63" s="312"/>
      <c r="MGF63" s="312"/>
      <c r="MGG63" s="313"/>
      <c r="MGH63" s="312"/>
      <c r="MGI63" s="313"/>
      <c r="MGJ63" s="313"/>
      <c r="MGK63" s="313"/>
      <c r="MGL63" s="19"/>
      <c r="MGM63" s="20"/>
      <c r="MGN63" s="20"/>
      <c r="MGO63" s="20"/>
      <c r="MGP63" s="20"/>
      <c r="MGQ63" s="20"/>
      <c r="MGR63" s="20"/>
      <c r="MGS63" s="20"/>
      <c r="MGT63" s="311"/>
      <c r="MGU63" s="312"/>
      <c r="MGV63" s="312"/>
      <c r="MGW63" s="313"/>
      <c r="MGX63" s="312"/>
      <c r="MGY63" s="313"/>
      <c r="MGZ63" s="313"/>
      <c r="MHA63" s="313"/>
      <c r="MHB63" s="19"/>
      <c r="MHC63" s="20"/>
      <c r="MHD63" s="20"/>
      <c r="MHE63" s="20"/>
      <c r="MHF63" s="20"/>
      <c r="MHG63" s="20"/>
      <c r="MHH63" s="20"/>
      <c r="MHI63" s="20"/>
      <c r="MHJ63" s="311"/>
      <c r="MHK63" s="312"/>
      <c r="MHL63" s="312"/>
      <c r="MHM63" s="313"/>
      <c r="MHN63" s="312"/>
      <c r="MHO63" s="313"/>
      <c r="MHP63" s="313"/>
      <c r="MHQ63" s="313"/>
      <c r="MHR63" s="19"/>
      <c r="MHS63" s="20"/>
      <c r="MHT63" s="20"/>
      <c r="MHU63" s="20"/>
      <c r="MHV63" s="20"/>
      <c r="MHW63" s="20"/>
      <c r="MHX63" s="20"/>
      <c r="MHY63" s="20"/>
      <c r="MHZ63" s="311"/>
      <c r="MIA63" s="312"/>
      <c r="MIB63" s="312"/>
      <c r="MIC63" s="313"/>
      <c r="MID63" s="312"/>
      <c r="MIE63" s="313"/>
      <c r="MIF63" s="313"/>
      <c r="MIG63" s="313"/>
      <c r="MIH63" s="19"/>
      <c r="MII63" s="20"/>
      <c r="MIJ63" s="20"/>
      <c r="MIK63" s="20"/>
      <c r="MIL63" s="20"/>
      <c r="MIM63" s="20"/>
      <c r="MIN63" s="20"/>
      <c r="MIO63" s="20"/>
      <c r="MIP63" s="311"/>
      <c r="MIQ63" s="312"/>
      <c r="MIR63" s="312"/>
      <c r="MIS63" s="313"/>
      <c r="MIT63" s="312"/>
      <c r="MIU63" s="313"/>
      <c r="MIV63" s="313"/>
      <c r="MIW63" s="313"/>
      <c r="MIX63" s="19"/>
      <c r="MIY63" s="20"/>
      <c r="MIZ63" s="20"/>
      <c r="MJA63" s="20"/>
      <c r="MJB63" s="20"/>
      <c r="MJC63" s="20"/>
      <c r="MJD63" s="20"/>
      <c r="MJE63" s="20"/>
      <c r="MJF63" s="311"/>
      <c r="MJG63" s="312"/>
      <c r="MJH63" s="312"/>
      <c r="MJI63" s="313"/>
      <c r="MJJ63" s="312"/>
      <c r="MJK63" s="313"/>
      <c r="MJL63" s="313"/>
      <c r="MJM63" s="313"/>
      <c r="MJN63" s="19"/>
      <c r="MJO63" s="20"/>
      <c r="MJP63" s="20"/>
      <c r="MJQ63" s="20"/>
      <c r="MJR63" s="20"/>
      <c r="MJS63" s="20"/>
      <c r="MJT63" s="20"/>
      <c r="MJU63" s="20"/>
      <c r="MJV63" s="311"/>
      <c r="MJW63" s="312"/>
      <c r="MJX63" s="312"/>
      <c r="MJY63" s="313"/>
      <c r="MJZ63" s="312"/>
      <c r="MKA63" s="313"/>
      <c r="MKB63" s="313"/>
      <c r="MKC63" s="313"/>
      <c r="MKD63" s="19"/>
      <c r="MKE63" s="20"/>
      <c r="MKF63" s="20"/>
      <c r="MKG63" s="20"/>
      <c r="MKH63" s="20"/>
      <c r="MKI63" s="20"/>
      <c r="MKJ63" s="20"/>
      <c r="MKK63" s="20"/>
      <c r="MKL63" s="311"/>
      <c r="MKM63" s="312"/>
      <c r="MKN63" s="312"/>
      <c r="MKO63" s="313"/>
      <c r="MKP63" s="312"/>
      <c r="MKQ63" s="313"/>
      <c r="MKR63" s="313"/>
      <c r="MKS63" s="313"/>
      <c r="MKT63" s="19"/>
      <c r="MKU63" s="20"/>
      <c r="MKV63" s="20"/>
      <c r="MKW63" s="20"/>
      <c r="MKX63" s="20"/>
      <c r="MKY63" s="20"/>
      <c r="MKZ63" s="20"/>
      <c r="MLA63" s="20"/>
      <c r="MLB63" s="311"/>
      <c r="MLC63" s="312"/>
      <c r="MLD63" s="312"/>
      <c r="MLE63" s="313"/>
      <c r="MLF63" s="312"/>
      <c r="MLG63" s="313"/>
      <c r="MLH63" s="313"/>
      <c r="MLI63" s="313"/>
      <c r="MLJ63" s="19"/>
      <c r="MLK63" s="20"/>
      <c r="MLL63" s="20"/>
      <c r="MLM63" s="20"/>
      <c r="MLN63" s="20"/>
      <c r="MLO63" s="20"/>
      <c r="MLP63" s="20"/>
      <c r="MLQ63" s="20"/>
      <c r="MLR63" s="311"/>
      <c r="MLS63" s="312"/>
      <c r="MLT63" s="312"/>
      <c r="MLU63" s="313"/>
      <c r="MLV63" s="312"/>
      <c r="MLW63" s="313"/>
      <c r="MLX63" s="313"/>
      <c r="MLY63" s="313"/>
      <c r="MLZ63" s="19"/>
      <c r="MMA63" s="20"/>
      <c r="MMB63" s="20"/>
      <c r="MMC63" s="20"/>
      <c r="MMD63" s="20"/>
      <c r="MME63" s="20"/>
      <c r="MMF63" s="20"/>
      <c r="MMG63" s="20"/>
      <c r="MMH63" s="311"/>
      <c r="MMI63" s="312"/>
      <c r="MMJ63" s="312"/>
      <c r="MMK63" s="313"/>
      <c r="MML63" s="312"/>
      <c r="MMM63" s="313"/>
      <c r="MMN63" s="313"/>
      <c r="MMO63" s="313"/>
      <c r="MMP63" s="19"/>
      <c r="MMQ63" s="20"/>
      <c r="MMR63" s="20"/>
      <c r="MMS63" s="20"/>
      <c r="MMT63" s="20"/>
      <c r="MMU63" s="20"/>
      <c r="MMV63" s="20"/>
      <c r="MMW63" s="20"/>
      <c r="MMX63" s="311"/>
      <c r="MMY63" s="312"/>
      <c r="MMZ63" s="312"/>
      <c r="MNA63" s="313"/>
      <c r="MNB63" s="312"/>
      <c r="MNC63" s="313"/>
      <c r="MND63" s="313"/>
      <c r="MNE63" s="313"/>
      <c r="MNF63" s="19"/>
      <c r="MNG63" s="20"/>
      <c r="MNH63" s="20"/>
      <c r="MNI63" s="20"/>
      <c r="MNJ63" s="20"/>
      <c r="MNK63" s="20"/>
      <c r="MNL63" s="20"/>
      <c r="MNM63" s="20"/>
      <c r="MNN63" s="311"/>
      <c r="MNO63" s="312"/>
      <c r="MNP63" s="312"/>
      <c r="MNQ63" s="313"/>
      <c r="MNR63" s="312"/>
      <c r="MNS63" s="313"/>
      <c r="MNT63" s="313"/>
      <c r="MNU63" s="313"/>
      <c r="MNV63" s="19"/>
      <c r="MNW63" s="20"/>
      <c r="MNX63" s="20"/>
      <c r="MNY63" s="20"/>
      <c r="MNZ63" s="20"/>
      <c r="MOA63" s="20"/>
      <c r="MOB63" s="20"/>
      <c r="MOC63" s="20"/>
      <c r="MOD63" s="311"/>
      <c r="MOE63" s="312"/>
      <c r="MOF63" s="312"/>
      <c r="MOG63" s="313"/>
      <c r="MOH63" s="312"/>
      <c r="MOI63" s="313"/>
      <c r="MOJ63" s="313"/>
      <c r="MOK63" s="313"/>
      <c r="MOL63" s="19"/>
      <c r="MOM63" s="20"/>
      <c r="MON63" s="20"/>
      <c r="MOO63" s="20"/>
      <c r="MOP63" s="20"/>
      <c r="MOQ63" s="20"/>
      <c r="MOR63" s="20"/>
      <c r="MOS63" s="20"/>
      <c r="MOT63" s="311"/>
      <c r="MOU63" s="312"/>
      <c r="MOV63" s="312"/>
      <c r="MOW63" s="313"/>
      <c r="MOX63" s="312"/>
      <c r="MOY63" s="313"/>
      <c r="MOZ63" s="313"/>
      <c r="MPA63" s="313"/>
      <c r="MPB63" s="19"/>
      <c r="MPC63" s="20"/>
      <c r="MPD63" s="20"/>
      <c r="MPE63" s="20"/>
      <c r="MPF63" s="20"/>
      <c r="MPG63" s="20"/>
      <c r="MPH63" s="20"/>
      <c r="MPI63" s="20"/>
      <c r="MPJ63" s="311"/>
      <c r="MPK63" s="312"/>
      <c r="MPL63" s="312"/>
      <c r="MPM63" s="313"/>
      <c r="MPN63" s="312"/>
      <c r="MPO63" s="313"/>
      <c r="MPP63" s="313"/>
      <c r="MPQ63" s="313"/>
      <c r="MPR63" s="19"/>
      <c r="MPS63" s="20"/>
      <c r="MPT63" s="20"/>
      <c r="MPU63" s="20"/>
      <c r="MPV63" s="20"/>
      <c r="MPW63" s="20"/>
      <c r="MPX63" s="20"/>
      <c r="MPY63" s="20"/>
      <c r="MPZ63" s="311"/>
      <c r="MQA63" s="312"/>
      <c r="MQB63" s="312"/>
      <c r="MQC63" s="313"/>
      <c r="MQD63" s="312"/>
      <c r="MQE63" s="313"/>
      <c r="MQF63" s="313"/>
      <c r="MQG63" s="313"/>
      <c r="MQH63" s="19"/>
      <c r="MQI63" s="20"/>
      <c r="MQJ63" s="20"/>
      <c r="MQK63" s="20"/>
      <c r="MQL63" s="20"/>
      <c r="MQM63" s="20"/>
      <c r="MQN63" s="20"/>
      <c r="MQO63" s="20"/>
      <c r="MQP63" s="311"/>
      <c r="MQQ63" s="312"/>
      <c r="MQR63" s="312"/>
      <c r="MQS63" s="313"/>
      <c r="MQT63" s="312"/>
      <c r="MQU63" s="313"/>
      <c r="MQV63" s="313"/>
      <c r="MQW63" s="313"/>
      <c r="MQX63" s="19"/>
      <c r="MQY63" s="20"/>
      <c r="MQZ63" s="20"/>
      <c r="MRA63" s="20"/>
      <c r="MRB63" s="20"/>
      <c r="MRC63" s="20"/>
      <c r="MRD63" s="20"/>
      <c r="MRE63" s="20"/>
      <c r="MRF63" s="311"/>
      <c r="MRG63" s="312"/>
      <c r="MRH63" s="312"/>
      <c r="MRI63" s="313"/>
      <c r="MRJ63" s="312"/>
      <c r="MRK63" s="313"/>
      <c r="MRL63" s="313"/>
      <c r="MRM63" s="313"/>
      <c r="MRN63" s="19"/>
      <c r="MRO63" s="20"/>
      <c r="MRP63" s="20"/>
      <c r="MRQ63" s="20"/>
      <c r="MRR63" s="20"/>
      <c r="MRS63" s="20"/>
      <c r="MRT63" s="20"/>
      <c r="MRU63" s="20"/>
      <c r="MRV63" s="311"/>
      <c r="MRW63" s="312"/>
      <c r="MRX63" s="312"/>
      <c r="MRY63" s="313"/>
      <c r="MRZ63" s="312"/>
      <c r="MSA63" s="313"/>
      <c r="MSB63" s="313"/>
      <c r="MSC63" s="313"/>
      <c r="MSD63" s="19"/>
      <c r="MSE63" s="20"/>
      <c r="MSF63" s="20"/>
      <c r="MSG63" s="20"/>
      <c r="MSH63" s="20"/>
      <c r="MSI63" s="20"/>
      <c r="MSJ63" s="20"/>
      <c r="MSK63" s="20"/>
      <c r="MSL63" s="311"/>
      <c r="MSM63" s="312"/>
      <c r="MSN63" s="312"/>
      <c r="MSO63" s="313"/>
      <c r="MSP63" s="312"/>
      <c r="MSQ63" s="313"/>
      <c r="MSR63" s="313"/>
      <c r="MSS63" s="313"/>
      <c r="MST63" s="19"/>
      <c r="MSU63" s="20"/>
      <c r="MSV63" s="20"/>
      <c r="MSW63" s="20"/>
      <c r="MSX63" s="20"/>
      <c r="MSY63" s="20"/>
      <c r="MSZ63" s="20"/>
      <c r="MTA63" s="20"/>
      <c r="MTB63" s="311"/>
      <c r="MTC63" s="312"/>
      <c r="MTD63" s="312"/>
      <c r="MTE63" s="313"/>
      <c r="MTF63" s="312"/>
      <c r="MTG63" s="313"/>
      <c r="MTH63" s="313"/>
      <c r="MTI63" s="313"/>
      <c r="MTJ63" s="19"/>
      <c r="MTK63" s="20"/>
      <c r="MTL63" s="20"/>
      <c r="MTM63" s="20"/>
      <c r="MTN63" s="20"/>
      <c r="MTO63" s="20"/>
      <c r="MTP63" s="20"/>
      <c r="MTQ63" s="20"/>
      <c r="MTR63" s="311"/>
      <c r="MTS63" s="312"/>
      <c r="MTT63" s="312"/>
      <c r="MTU63" s="313"/>
      <c r="MTV63" s="312"/>
      <c r="MTW63" s="313"/>
      <c r="MTX63" s="313"/>
      <c r="MTY63" s="313"/>
      <c r="MTZ63" s="19"/>
      <c r="MUA63" s="20"/>
      <c r="MUB63" s="20"/>
      <c r="MUC63" s="20"/>
      <c r="MUD63" s="20"/>
      <c r="MUE63" s="20"/>
      <c r="MUF63" s="20"/>
      <c r="MUG63" s="20"/>
      <c r="MUH63" s="311"/>
      <c r="MUI63" s="312"/>
      <c r="MUJ63" s="312"/>
      <c r="MUK63" s="313"/>
      <c r="MUL63" s="312"/>
      <c r="MUM63" s="313"/>
      <c r="MUN63" s="313"/>
      <c r="MUO63" s="313"/>
      <c r="MUP63" s="19"/>
      <c r="MUQ63" s="20"/>
      <c r="MUR63" s="20"/>
      <c r="MUS63" s="20"/>
      <c r="MUT63" s="20"/>
      <c r="MUU63" s="20"/>
      <c r="MUV63" s="20"/>
      <c r="MUW63" s="20"/>
      <c r="MUX63" s="311"/>
      <c r="MUY63" s="312"/>
      <c r="MUZ63" s="312"/>
      <c r="MVA63" s="313"/>
      <c r="MVB63" s="312"/>
      <c r="MVC63" s="313"/>
      <c r="MVD63" s="313"/>
      <c r="MVE63" s="313"/>
      <c r="MVF63" s="19"/>
      <c r="MVG63" s="20"/>
      <c r="MVH63" s="20"/>
      <c r="MVI63" s="20"/>
      <c r="MVJ63" s="20"/>
      <c r="MVK63" s="20"/>
      <c r="MVL63" s="20"/>
      <c r="MVM63" s="20"/>
      <c r="MVN63" s="311"/>
      <c r="MVO63" s="312"/>
      <c r="MVP63" s="312"/>
      <c r="MVQ63" s="313"/>
      <c r="MVR63" s="312"/>
      <c r="MVS63" s="313"/>
      <c r="MVT63" s="313"/>
      <c r="MVU63" s="313"/>
      <c r="MVV63" s="19"/>
      <c r="MVW63" s="20"/>
      <c r="MVX63" s="20"/>
      <c r="MVY63" s="20"/>
      <c r="MVZ63" s="20"/>
      <c r="MWA63" s="20"/>
      <c r="MWB63" s="20"/>
      <c r="MWC63" s="20"/>
      <c r="MWD63" s="311"/>
      <c r="MWE63" s="312"/>
      <c r="MWF63" s="312"/>
      <c r="MWG63" s="313"/>
      <c r="MWH63" s="312"/>
      <c r="MWI63" s="313"/>
      <c r="MWJ63" s="313"/>
      <c r="MWK63" s="313"/>
      <c r="MWL63" s="19"/>
      <c r="MWM63" s="20"/>
      <c r="MWN63" s="20"/>
      <c r="MWO63" s="20"/>
      <c r="MWP63" s="20"/>
      <c r="MWQ63" s="20"/>
      <c r="MWR63" s="20"/>
      <c r="MWS63" s="20"/>
      <c r="MWT63" s="311"/>
      <c r="MWU63" s="312"/>
      <c r="MWV63" s="312"/>
      <c r="MWW63" s="313"/>
      <c r="MWX63" s="312"/>
      <c r="MWY63" s="313"/>
      <c r="MWZ63" s="313"/>
      <c r="MXA63" s="313"/>
      <c r="MXB63" s="19"/>
      <c r="MXC63" s="20"/>
      <c r="MXD63" s="20"/>
      <c r="MXE63" s="20"/>
      <c r="MXF63" s="20"/>
      <c r="MXG63" s="20"/>
      <c r="MXH63" s="20"/>
      <c r="MXI63" s="20"/>
      <c r="MXJ63" s="311"/>
      <c r="MXK63" s="312"/>
      <c r="MXL63" s="312"/>
      <c r="MXM63" s="313"/>
      <c r="MXN63" s="312"/>
      <c r="MXO63" s="313"/>
      <c r="MXP63" s="313"/>
      <c r="MXQ63" s="313"/>
      <c r="MXR63" s="19"/>
      <c r="MXS63" s="20"/>
      <c r="MXT63" s="20"/>
      <c r="MXU63" s="20"/>
      <c r="MXV63" s="20"/>
      <c r="MXW63" s="20"/>
      <c r="MXX63" s="20"/>
      <c r="MXY63" s="20"/>
      <c r="MXZ63" s="311"/>
      <c r="MYA63" s="312"/>
      <c r="MYB63" s="312"/>
      <c r="MYC63" s="313"/>
      <c r="MYD63" s="312"/>
      <c r="MYE63" s="313"/>
      <c r="MYF63" s="313"/>
      <c r="MYG63" s="313"/>
      <c r="MYH63" s="19"/>
      <c r="MYI63" s="20"/>
      <c r="MYJ63" s="20"/>
      <c r="MYK63" s="20"/>
      <c r="MYL63" s="20"/>
      <c r="MYM63" s="20"/>
      <c r="MYN63" s="20"/>
      <c r="MYO63" s="20"/>
      <c r="MYP63" s="311"/>
      <c r="MYQ63" s="312"/>
      <c r="MYR63" s="312"/>
      <c r="MYS63" s="313"/>
      <c r="MYT63" s="312"/>
      <c r="MYU63" s="313"/>
      <c r="MYV63" s="313"/>
      <c r="MYW63" s="313"/>
      <c r="MYX63" s="19"/>
      <c r="MYY63" s="20"/>
      <c r="MYZ63" s="20"/>
      <c r="MZA63" s="20"/>
      <c r="MZB63" s="20"/>
      <c r="MZC63" s="20"/>
      <c r="MZD63" s="20"/>
      <c r="MZE63" s="20"/>
      <c r="MZF63" s="311"/>
      <c r="MZG63" s="312"/>
      <c r="MZH63" s="312"/>
      <c r="MZI63" s="313"/>
      <c r="MZJ63" s="312"/>
      <c r="MZK63" s="313"/>
      <c r="MZL63" s="313"/>
      <c r="MZM63" s="313"/>
      <c r="MZN63" s="19"/>
      <c r="MZO63" s="20"/>
      <c r="MZP63" s="20"/>
      <c r="MZQ63" s="20"/>
      <c r="MZR63" s="20"/>
      <c r="MZS63" s="20"/>
      <c r="MZT63" s="20"/>
      <c r="MZU63" s="20"/>
      <c r="MZV63" s="311"/>
      <c r="MZW63" s="312"/>
      <c r="MZX63" s="312"/>
      <c r="MZY63" s="313"/>
      <c r="MZZ63" s="312"/>
      <c r="NAA63" s="313"/>
      <c r="NAB63" s="313"/>
      <c r="NAC63" s="313"/>
      <c r="NAD63" s="19"/>
      <c r="NAE63" s="20"/>
      <c r="NAF63" s="20"/>
      <c r="NAG63" s="20"/>
      <c r="NAH63" s="20"/>
      <c r="NAI63" s="20"/>
      <c r="NAJ63" s="20"/>
      <c r="NAK63" s="20"/>
      <c r="NAL63" s="311"/>
      <c r="NAM63" s="312"/>
      <c r="NAN63" s="312"/>
      <c r="NAO63" s="313"/>
      <c r="NAP63" s="312"/>
      <c r="NAQ63" s="313"/>
      <c r="NAR63" s="313"/>
      <c r="NAS63" s="313"/>
      <c r="NAT63" s="19"/>
      <c r="NAU63" s="20"/>
      <c r="NAV63" s="20"/>
      <c r="NAW63" s="20"/>
      <c r="NAX63" s="20"/>
      <c r="NAY63" s="20"/>
      <c r="NAZ63" s="20"/>
      <c r="NBA63" s="20"/>
      <c r="NBB63" s="311"/>
      <c r="NBC63" s="312"/>
      <c r="NBD63" s="312"/>
      <c r="NBE63" s="313"/>
      <c r="NBF63" s="312"/>
      <c r="NBG63" s="313"/>
      <c r="NBH63" s="313"/>
      <c r="NBI63" s="313"/>
      <c r="NBJ63" s="19"/>
      <c r="NBK63" s="20"/>
      <c r="NBL63" s="20"/>
      <c r="NBM63" s="20"/>
      <c r="NBN63" s="20"/>
      <c r="NBO63" s="20"/>
      <c r="NBP63" s="20"/>
      <c r="NBQ63" s="20"/>
      <c r="NBR63" s="311"/>
      <c r="NBS63" s="312"/>
      <c r="NBT63" s="312"/>
      <c r="NBU63" s="313"/>
      <c r="NBV63" s="312"/>
      <c r="NBW63" s="313"/>
      <c r="NBX63" s="313"/>
      <c r="NBY63" s="313"/>
      <c r="NBZ63" s="19"/>
      <c r="NCA63" s="20"/>
      <c r="NCB63" s="20"/>
      <c r="NCC63" s="20"/>
      <c r="NCD63" s="20"/>
      <c r="NCE63" s="20"/>
      <c r="NCF63" s="20"/>
      <c r="NCG63" s="20"/>
      <c r="NCH63" s="311"/>
      <c r="NCI63" s="312"/>
      <c r="NCJ63" s="312"/>
      <c r="NCK63" s="313"/>
      <c r="NCL63" s="312"/>
      <c r="NCM63" s="313"/>
      <c r="NCN63" s="313"/>
      <c r="NCO63" s="313"/>
      <c r="NCP63" s="19"/>
      <c r="NCQ63" s="20"/>
      <c r="NCR63" s="20"/>
      <c r="NCS63" s="20"/>
      <c r="NCT63" s="20"/>
      <c r="NCU63" s="20"/>
      <c r="NCV63" s="20"/>
      <c r="NCW63" s="20"/>
      <c r="NCX63" s="311"/>
      <c r="NCY63" s="312"/>
      <c r="NCZ63" s="312"/>
      <c r="NDA63" s="313"/>
      <c r="NDB63" s="312"/>
      <c r="NDC63" s="313"/>
      <c r="NDD63" s="313"/>
      <c r="NDE63" s="313"/>
      <c r="NDF63" s="19"/>
      <c r="NDG63" s="20"/>
      <c r="NDH63" s="20"/>
      <c r="NDI63" s="20"/>
      <c r="NDJ63" s="20"/>
      <c r="NDK63" s="20"/>
      <c r="NDL63" s="20"/>
      <c r="NDM63" s="20"/>
      <c r="NDN63" s="311"/>
      <c r="NDO63" s="312"/>
      <c r="NDP63" s="312"/>
      <c r="NDQ63" s="313"/>
      <c r="NDR63" s="312"/>
      <c r="NDS63" s="313"/>
      <c r="NDT63" s="313"/>
      <c r="NDU63" s="313"/>
      <c r="NDV63" s="19"/>
      <c r="NDW63" s="20"/>
      <c r="NDX63" s="20"/>
      <c r="NDY63" s="20"/>
      <c r="NDZ63" s="20"/>
      <c r="NEA63" s="20"/>
      <c r="NEB63" s="20"/>
      <c r="NEC63" s="20"/>
      <c r="NED63" s="311"/>
      <c r="NEE63" s="312"/>
      <c r="NEF63" s="312"/>
      <c r="NEG63" s="313"/>
      <c r="NEH63" s="312"/>
      <c r="NEI63" s="313"/>
      <c r="NEJ63" s="313"/>
      <c r="NEK63" s="313"/>
      <c r="NEL63" s="19"/>
      <c r="NEM63" s="20"/>
      <c r="NEN63" s="20"/>
      <c r="NEO63" s="20"/>
      <c r="NEP63" s="20"/>
      <c r="NEQ63" s="20"/>
      <c r="NER63" s="20"/>
      <c r="NES63" s="20"/>
      <c r="NET63" s="311"/>
      <c r="NEU63" s="312"/>
      <c r="NEV63" s="312"/>
      <c r="NEW63" s="313"/>
      <c r="NEX63" s="312"/>
      <c r="NEY63" s="313"/>
      <c r="NEZ63" s="313"/>
      <c r="NFA63" s="313"/>
      <c r="NFB63" s="19"/>
      <c r="NFC63" s="20"/>
      <c r="NFD63" s="20"/>
      <c r="NFE63" s="20"/>
      <c r="NFF63" s="20"/>
      <c r="NFG63" s="20"/>
      <c r="NFH63" s="20"/>
      <c r="NFI63" s="20"/>
      <c r="NFJ63" s="311"/>
      <c r="NFK63" s="312"/>
      <c r="NFL63" s="312"/>
      <c r="NFM63" s="313"/>
      <c r="NFN63" s="312"/>
      <c r="NFO63" s="313"/>
      <c r="NFP63" s="313"/>
      <c r="NFQ63" s="313"/>
      <c r="NFR63" s="19"/>
      <c r="NFS63" s="20"/>
      <c r="NFT63" s="20"/>
      <c r="NFU63" s="20"/>
      <c r="NFV63" s="20"/>
      <c r="NFW63" s="20"/>
      <c r="NFX63" s="20"/>
      <c r="NFY63" s="20"/>
      <c r="NFZ63" s="311"/>
      <c r="NGA63" s="312"/>
      <c r="NGB63" s="312"/>
      <c r="NGC63" s="313"/>
      <c r="NGD63" s="312"/>
      <c r="NGE63" s="313"/>
      <c r="NGF63" s="313"/>
      <c r="NGG63" s="313"/>
      <c r="NGH63" s="19"/>
      <c r="NGI63" s="20"/>
      <c r="NGJ63" s="20"/>
      <c r="NGK63" s="20"/>
      <c r="NGL63" s="20"/>
      <c r="NGM63" s="20"/>
      <c r="NGN63" s="20"/>
      <c r="NGO63" s="20"/>
      <c r="NGP63" s="311"/>
      <c r="NGQ63" s="312"/>
      <c r="NGR63" s="312"/>
      <c r="NGS63" s="313"/>
      <c r="NGT63" s="312"/>
      <c r="NGU63" s="313"/>
      <c r="NGV63" s="313"/>
      <c r="NGW63" s="313"/>
      <c r="NGX63" s="19"/>
      <c r="NGY63" s="20"/>
      <c r="NGZ63" s="20"/>
      <c r="NHA63" s="20"/>
      <c r="NHB63" s="20"/>
      <c r="NHC63" s="20"/>
      <c r="NHD63" s="20"/>
      <c r="NHE63" s="20"/>
      <c r="NHF63" s="311"/>
      <c r="NHG63" s="312"/>
      <c r="NHH63" s="312"/>
      <c r="NHI63" s="313"/>
      <c r="NHJ63" s="312"/>
      <c r="NHK63" s="313"/>
      <c r="NHL63" s="313"/>
      <c r="NHM63" s="313"/>
      <c r="NHN63" s="19"/>
      <c r="NHO63" s="20"/>
      <c r="NHP63" s="20"/>
      <c r="NHQ63" s="20"/>
      <c r="NHR63" s="20"/>
      <c r="NHS63" s="20"/>
      <c r="NHT63" s="20"/>
      <c r="NHU63" s="20"/>
      <c r="NHV63" s="311"/>
      <c r="NHW63" s="312"/>
      <c r="NHX63" s="312"/>
      <c r="NHY63" s="313"/>
      <c r="NHZ63" s="312"/>
      <c r="NIA63" s="313"/>
      <c r="NIB63" s="313"/>
      <c r="NIC63" s="313"/>
      <c r="NID63" s="19"/>
      <c r="NIE63" s="20"/>
      <c r="NIF63" s="20"/>
      <c r="NIG63" s="20"/>
      <c r="NIH63" s="20"/>
      <c r="NII63" s="20"/>
      <c r="NIJ63" s="20"/>
      <c r="NIK63" s="20"/>
      <c r="NIL63" s="311"/>
      <c r="NIM63" s="312"/>
      <c r="NIN63" s="312"/>
      <c r="NIO63" s="313"/>
      <c r="NIP63" s="312"/>
      <c r="NIQ63" s="313"/>
      <c r="NIR63" s="313"/>
      <c r="NIS63" s="313"/>
      <c r="NIT63" s="19"/>
      <c r="NIU63" s="20"/>
      <c r="NIV63" s="20"/>
      <c r="NIW63" s="20"/>
      <c r="NIX63" s="20"/>
      <c r="NIY63" s="20"/>
      <c r="NIZ63" s="20"/>
      <c r="NJA63" s="20"/>
      <c r="NJB63" s="311"/>
      <c r="NJC63" s="312"/>
      <c r="NJD63" s="312"/>
      <c r="NJE63" s="313"/>
      <c r="NJF63" s="312"/>
      <c r="NJG63" s="313"/>
      <c r="NJH63" s="313"/>
      <c r="NJI63" s="313"/>
      <c r="NJJ63" s="19"/>
      <c r="NJK63" s="20"/>
      <c r="NJL63" s="20"/>
      <c r="NJM63" s="20"/>
      <c r="NJN63" s="20"/>
      <c r="NJO63" s="20"/>
      <c r="NJP63" s="20"/>
      <c r="NJQ63" s="20"/>
      <c r="NJR63" s="311"/>
      <c r="NJS63" s="312"/>
      <c r="NJT63" s="312"/>
      <c r="NJU63" s="313"/>
      <c r="NJV63" s="312"/>
      <c r="NJW63" s="313"/>
      <c r="NJX63" s="313"/>
      <c r="NJY63" s="313"/>
      <c r="NJZ63" s="19"/>
      <c r="NKA63" s="20"/>
      <c r="NKB63" s="20"/>
      <c r="NKC63" s="20"/>
      <c r="NKD63" s="20"/>
      <c r="NKE63" s="20"/>
      <c r="NKF63" s="20"/>
      <c r="NKG63" s="20"/>
      <c r="NKH63" s="311"/>
      <c r="NKI63" s="312"/>
      <c r="NKJ63" s="312"/>
      <c r="NKK63" s="313"/>
      <c r="NKL63" s="312"/>
      <c r="NKM63" s="313"/>
      <c r="NKN63" s="313"/>
      <c r="NKO63" s="313"/>
      <c r="NKP63" s="19"/>
      <c r="NKQ63" s="20"/>
      <c r="NKR63" s="20"/>
      <c r="NKS63" s="20"/>
      <c r="NKT63" s="20"/>
      <c r="NKU63" s="20"/>
      <c r="NKV63" s="20"/>
      <c r="NKW63" s="20"/>
      <c r="NKX63" s="311"/>
      <c r="NKY63" s="312"/>
      <c r="NKZ63" s="312"/>
      <c r="NLA63" s="313"/>
      <c r="NLB63" s="312"/>
      <c r="NLC63" s="313"/>
      <c r="NLD63" s="313"/>
      <c r="NLE63" s="313"/>
      <c r="NLF63" s="19"/>
      <c r="NLG63" s="20"/>
      <c r="NLH63" s="20"/>
      <c r="NLI63" s="20"/>
      <c r="NLJ63" s="20"/>
      <c r="NLK63" s="20"/>
      <c r="NLL63" s="20"/>
      <c r="NLM63" s="20"/>
      <c r="NLN63" s="311"/>
      <c r="NLO63" s="312"/>
      <c r="NLP63" s="312"/>
      <c r="NLQ63" s="313"/>
      <c r="NLR63" s="312"/>
      <c r="NLS63" s="313"/>
      <c r="NLT63" s="313"/>
      <c r="NLU63" s="313"/>
      <c r="NLV63" s="19"/>
      <c r="NLW63" s="20"/>
      <c r="NLX63" s="20"/>
      <c r="NLY63" s="20"/>
      <c r="NLZ63" s="20"/>
      <c r="NMA63" s="20"/>
      <c r="NMB63" s="20"/>
      <c r="NMC63" s="20"/>
      <c r="NMD63" s="311"/>
      <c r="NME63" s="312"/>
      <c r="NMF63" s="312"/>
      <c r="NMG63" s="313"/>
      <c r="NMH63" s="312"/>
      <c r="NMI63" s="313"/>
      <c r="NMJ63" s="313"/>
      <c r="NMK63" s="313"/>
      <c r="NML63" s="19"/>
      <c r="NMM63" s="20"/>
      <c r="NMN63" s="20"/>
      <c r="NMO63" s="20"/>
      <c r="NMP63" s="20"/>
      <c r="NMQ63" s="20"/>
      <c r="NMR63" s="20"/>
      <c r="NMS63" s="20"/>
      <c r="NMT63" s="311"/>
      <c r="NMU63" s="312"/>
      <c r="NMV63" s="312"/>
      <c r="NMW63" s="313"/>
      <c r="NMX63" s="312"/>
      <c r="NMY63" s="313"/>
      <c r="NMZ63" s="313"/>
      <c r="NNA63" s="313"/>
      <c r="NNB63" s="19"/>
      <c r="NNC63" s="20"/>
      <c r="NND63" s="20"/>
      <c r="NNE63" s="20"/>
      <c r="NNF63" s="20"/>
      <c r="NNG63" s="20"/>
      <c r="NNH63" s="20"/>
      <c r="NNI63" s="20"/>
      <c r="NNJ63" s="311"/>
      <c r="NNK63" s="312"/>
      <c r="NNL63" s="312"/>
      <c r="NNM63" s="313"/>
      <c r="NNN63" s="312"/>
      <c r="NNO63" s="313"/>
      <c r="NNP63" s="313"/>
      <c r="NNQ63" s="313"/>
      <c r="NNR63" s="19"/>
      <c r="NNS63" s="20"/>
      <c r="NNT63" s="20"/>
      <c r="NNU63" s="20"/>
      <c r="NNV63" s="20"/>
      <c r="NNW63" s="20"/>
      <c r="NNX63" s="20"/>
      <c r="NNY63" s="20"/>
      <c r="NNZ63" s="311"/>
      <c r="NOA63" s="312"/>
      <c r="NOB63" s="312"/>
      <c r="NOC63" s="313"/>
      <c r="NOD63" s="312"/>
      <c r="NOE63" s="313"/>
      <c r="NOF63" s="313"/>
      <c r="NOG63" s="313"/>
      <c r="NOH63" s="19"/>
      <c r="NOI63" s="20"/>
      <c r="NOJ63" s="20"/>
      <c r="NOK63" s="20"/>
      <c r="NOL63" s="20"/>
      <c r="NOM63" s="20"/>
      <c r="NON63" s="20"/>
      <c r="NOO63" s="20"/>
      <c r="NOP63" s="311"/>
      <c r="NOQ63" s="312"/>
      <c r="NOR63" s="312"/>
      <c r="NOS63" s="313"/>
      <c r="NOT63" s="312"/>
      <c r="NOU63" s="313"/>
      <c r="NOV63" s="313"/>
      <c r="NOW63" s="313"/>
      <c r="NOX63" s="19"/>
      <c r="NOY63" s="20"/>
      <c r="NOZ63" s="20"/>
      <c r="NPA63" s="20"/>
      <c r="NPB63" s="20"/>
      <c r="NPC63" s="20"/>
      <c r="NPD63" s="20"/>
      <c r="NPE63" s="20"/>
      <c r="NPF63" s="311"/>
      <c r="NPG63" s="312"/>
      <c r="NPH63" s="312"/>
      <c r="NPI63" s="313"/>
      <c r="NPJ63" s="312"/>
      <c r="NPK63" s="313"/>
      <c r="NPL63" s="313"/>
      <c r="NPM63" s="313"/>
      <c r="NPN63" s="19"/>
      <c r="NPO63" s="20"/>
      <c r="NPP63" s="20"/>
      <c r="NPQ63" s="20"/>
      <c r="NPR63" s="20"/>
      <c r="NPS63" s="20"/>
      <c r="NPT63" s="20"/>
      <c r="NPU63" s="20"/>
      <c r="NPV63" s="311"/>
      <c r="NPW63" s="312"/>
      <c r="NPX63" s="312"/>
      <c r="NPY63" s="313"/>
      <c r="NPZ63" s="312"/>
      <c r="NQA63" s="313"/>
      <c r="NQB63" s="313"/>
      <c r="NQC63" s="313"/>
      <c r="NQD63" s="19"/>
      <c r="NQE63" s="20"/>
      <c r="NQF63" s="20"/>
      <c r="NQG63" s="20"/>
      <c r="NQH63" s="20"/>
      <c r="NQI63" s="20"/>
      <c r="NQJ63" s="20"/>
      <c r="NQK63" s="20"/>
      <c r="NQL63" s="311"/>
      <c r="NQM63" s="312"/>
      <c r="NQN63" s="312"/>
      <c r="NQO63" s="313"/>
      <c r="NQP63" s="312"/>
      <c r="NQQ63" s="313"/>
      <c r="NQR63" s="313"/>
      <c r="NQS63" s="313"/>
      <c r="NQT63" s="19"/>
      <c r="NQU63" s="20"/>
      <c r="NQV63" s="20"/>
      <c r="NQW63" s="20"/>
      <c r="NQX63" s="20"/>
      <c r="NQY63" s="20"/>
      <c r="NQZ63" s="20"/>
      <c r="NRA63" s="20"/>
      <c r="NRB63" s="311"/>
      <c r="NRC63" s="312"/>
      <c r="NRD63" s="312"/>
      <c r="NRE63" s="313"/>
      <c r="NRF63" s="312"/>
      <c r="NRG63" s="313"/>
      <c r="NRH63" s="313"/>
      <c r="NRI63" s="313"/>
      <c r="NRJ63" s="19"/>
      <c r="NRK63" s="20"/>
      <c r="NRL63" s="20"/>
      <c r="NRM63" s="20"/>
      <c r="NRN63" s="20"/>
      <c r="NRO63" s="20"/>
      <c r="NRP63" s="20"/>
      <c r="NRQ63" s="20"/>
      <c r="NRR63" s="311"/>
      <c r="NRS63" s="312"/>
      <c r="NRT63" s="312"/>
      <c r="NRU63" s="313"/>
      <c r="NRV63" s="312"/>
      <c r="NRW63" s="313"/>
      <c r="NRX63" s="313"/>
      <c r="NRY63" s="313"/>
      <c r="NRZ63" s="19"/>
      <c r="NSA63" s="20"/>
      <c r="NSB63" s="20"/>
      <c r="NSC63" s="20"/>
      <c r="NSD63" s="20"/>
      <c r="NSE63" s="20"/>
      <c r="NSF63" s="20"/>
      <c r="NSG63" s="20"/>
      <c r="NSH63" s="311"/>
      <c r="NSI63" s="312"/>
      <c r="NSJ63" s="312"/>
      <c r="NSK63" s="313"/>
      <c r="NSL63" s="312"/>
      <c r="NSM63" s="313"/>
      <c r="NSN63" s="313"/>
      <c r="NSO63" s="313"/>
      <c r="NSP63" s="19"/>
      <c r="NSQ63" s="20"/>
      <c r="NSR63" s="20"/>
      <c r="NSS63" s="20"/>
      <c r="NST63" s="20"/>
      <c r="NSU63" s="20"/>
      <c r="NSV63" s="20"/>
      <c r="NSW63" s="20"/>
      <c r="NSX63" s="311"/>
      <c r="NSY63" s="312"/>
      <c r="NSZ63" s="312"/>
      <c r="NTA63" s="313"/>
      <c r="NTB63" s="312"/>
      <c r="NTC63" s="313"/>
      <c r="NTD63" s="313"/>
      <c r="NTE63" s="313"/>
      <c r="NTF63" s="19"/>
      <c r="NTG63" s="20"/>
      <c r="NTH63" s="20"/>
      <c r="NTI63" s="20"/>
      <c r="NTJ63" s="20"/>
      <c r="NTK63" s="20"/>
      <c r="NTL63" s="20"/>
      <c r="NTM63" s="20"/>
      <c r="NTN63" s="311"/>
      <c r="NTO63" s="312"/>
      <c r="NTP63" s="312"/>
      <c r="NTQ63" s="313"/>
      <c r="NTR63" s="312"/>
      <c r="NTS63" s="313"/>
      <c r="NTT63" s="313"/>
      <c r="NTU63" s="313"/>
      <c r="NTV63" s="19"/>
      <c r="NTW63" s="20"/>
      <c r="NTX63" s="20"/>
      <c r="NTY63" s="20"/>
      <c r="NTZ63" s="20"/>
      <c r="NUA63" s="20"/>
      <c r="NUB63" s="20"/>
      <c r="NUC63" s="20"/>
      <c r="NUD63" s="311"/>
      <c r="NUE63" s="312"/>
      <c r="NUF63" s="312"/>
      <c r="NUG63" s="313"/>
      <c r="NUH63" s="312"/>
      <c r="NUI63" s="313"/>
      <c r="NUJ63" s="313"/>
      <c r="NUK63" s="313"/>
      <c r="NUL63" s="19"/>
      <c r="NUM63" s="20"/>
      <c r="NUN63" s="20"/>
      <c r="NUO63" s="20"/>
      <c r="NUP63" s="20"/>
      <c r="NUQ63" s="20"/>
      <c r="NUR63" s="20"/>
      <c r="NUS63" s="20"/>
      <c r="NUT63" s="311"/>
      <c r="NUU63" s="312"/>
      <c r="NUV63" s="312"/>
      <c r="NUW63" s="313"/>
      <c r="NUX63" s="312"/>
      <c r="NUY63" s="313"/>
      <c r="NUZ63" s="313"/>
      <c r="NVA63" s="313"/>
      <c r="NVB63" s="19"/>
      <c r="NVC63" s="20"/>
      <c r="NVD63" s="20"/>
      <c r="NVE63" s="20"/>
      <c r="NVF63" s="20"/>
      <c r="NVG63" s="20"/>
      <c r="NVH63" s="20"/>
      <c r="NVI63" s="20"/>
      <c r="NVJ63" s="311"/>
      <c r="NVK63" s="312"/>
      <c r="NVL63" s="312"/>
      <c r="NVM63" s="313"/>
      <c r="NVN63" s="312"/>
      <c r="NVO63" s="313"/>
      <c r="NVP63" s="313"/>
      <c r="NVQ63" s="313"/>
      <c r="NVR63" s="19"/>
      <c r="NVS63" s="20"/>
      <c r="NVT63" s="20"/>
      <c r="NVU63" s="20"/>
      <c r="NVV63" s="20"/>
      <c r="NVW63" s="20"/>
      <c r="NVX63" s="20"/>
      <c r="NVY63" s="20"/>
      <c r="NVZ63" s="311"/>
      <c r="NWA63" s="312"/>
      <c r="NWB63" s="312"/>
      <c r="NWC63" s="313"/>
      <c r="NWD63" s="312"/>
      <c r="NWE63" s="313"/>
      <c r="NWF63" s="313"/>
      <c r="NWG63" s="313"/>
      <c r="NWH63" s="19"/>
      <c r="NWI63" s="20"/>
      <c r="NWJ63" s="20"/>
      <c r="NWK63" s="20"/>
      <c r="NWL63" s="20"/>
      <c r="NWM63" s="20"/>
      <c r="NWN63" s="20"/>
      <c r="NWO63" s="20"/>
      <c r="NWP63" s="311"/>
      <c r="NWQ63" s="312"/>
      <c r="NWR63" s="312"/>
      <c r="NWS63" s="313"/>
      <c r="NWT63" s="312"/>
      <c r="NWU63" s="313"/>
      <c r="NWV63" s="313"/>
      <c r="NWW63" s="313"/>
      <c r="NWX63" s="19"/>
      <c r="NWY63" s="20"/>
      <c r="NWZ63" s="20"/>
      <c r="NXA63" s="20"/>
      <c r="NXB63" s="20"/>
      <c r="NXC63" s="20"/>
      <c r="NXD63" s="20"/>
      <c r="NXE63" s="20"/>
      <c r="NXF63" s="311"/>
      <c r="NXG63" s="312"/>
      <c r="NXH63" s="312"/>
      <c r="NXI63" s="313"/>
      <c r="NXJ63" s="312"/>
      <c r="NXK63" s="313"/>
      <c r="NXL63" s="313"/>
      <c r="NXM63" s="313"/>
      <c r="NXN63" s="19"/>
      <c r="NXO63" s="20"/>
      <c r="NXP63" s="20"/>
      <c r="NXQ63" s="20"/>
      <c r="NXR63" s="20"/>
      <c r="NXS63" s="20"/>
      <c r="NXT63" s="20"/>
      <c r="NXU63" s="20"/>
      <c r="NXV63" s="311"/>
      <c r="NXW63" s="312"/>
      <c r="NXX63" s="312"/>
      <c r="NXY63" s="313"/>
      <c r="NXZ63" s="312"/>
      <c r="NYA63" s="313"/>
      <c r="NYB63" s="313"/>
      <c r="NYC63" s="313"/>
      <c r="NYD63" s="19"/>
      <c r="NYE63" s="20"/>
      <c r="NYF63" s="20"/>
      <c r="NYG63" s="20"/>
      <c r="NYH63" s="20"/>
      <c r="NYI63" s="20"/>
      <c r="NYJ63" s="20"/>
      <c r="NYK63" s="20"/>
      <c r="NYL63" s="311"/>
      <c r="NYM63" s="312"/>
      <c r="NYN63" s="312"/>
      <c r="NYO63" s="313"/>
      <c r="NYP63" s="312"/>
      <c r="NYQ63" s="313"/>
      <c r="NYR63" s="313"/>
      <c r="NYS63" s="313"/>
      <c r="NYT63" s="19"/>
      <c r="NYU63" s="20"/>
      <c r="NYV63" s="20"/>
      <c r="NYW63" s="20"/>
      <c r="NYX63" s="20"/>
      <c r="NYY63" s="20"/>
      <c r="NYZ63" s="20"/>
      <c r="NZA63" s="20"/>
      <c r="NZB63" s="311"/>
      <c r="NZC63" s="312"/>
      <c r="NZD63" s="312"/>
      <c r="NZE63" s="313"/>
      <c r="NZF63" s="312"/>
      <c r="NZG63" s="313"/>
      <c r="NZH63" s="313"/>
      <c r="NZI63" s="313"/>
      <c r="NZJ63" s="19"/>
      <c r="NZK63" s="20"/>
      <c r="NZL63" s="20"/>
      <c r="NZM63" s="20"/>
      <c r="NZN63" s="20"/>
      <c r="NZO63" s="20"/>
      <c r="NZP63" s="20"/>
      <c r="NZQ63" s="20"/>
      <c r="NZR63" s="311"/>
      <c r="NZS63" s="312"/>
      <c r="NZT63" s="312"/>
      <c r="NZU63" s="313"/>
      <c r="NZV63" s="312"/>
      <c r="NZW63" s="313"/>
      <c r="NZX63" s="313"/>
      <c r="NZY63" s="313"/>
      <c r="NZZ63" s="19"/>
      <c r="OAA63" s="20"/>
      <c r="OAB63" s="20"/>
      <c r="OAC63" s="20"/>
      <c r="OAD63" s="20"/>
      <c r="OAE63" s="20"/>
      <c r="OAF63" s="20"/>
      <c r="OAG63" s="20"/>
      <c r="OAH63" s="311"/>
      <c r="OAI63" s="312"/>
      <c r="OAJ63" s="312"/>
      <c r="OAK63" s="313"/>
      <c r="OAL63" s="312"/>
      <c r="OAM63" s="313"/>
      <c r="OAN63" s="313"/>
      <c r="OAO63" s="313"/>
      <c r="OAP63" s="19"/>
      <c r="OAQ63" s="20"/>
      <c r="OAR63" s="20"/>
      <c r="OAS63" s="20"/>
      <c r="OAT63" s="20"/>
      <c r="OAU63" s="20"/>
      <c r="OAV63" s="20"/>
      <c r="OAW63" s="20"/>
      <c r="OAX63" s="311"/>
      <c r="OAY63" s="312"/>
      <c r="OAZ63" s="312"/>
      <c r="OBA63" s="313"/>
      <c r="OBB63" s="312"/>
      <c r="OBC63" s="313"/>
      <c r="OBD63" s="313"/>
      <c r="OBE63" s="313"/>
      <c r="OBF63" s="19"/>
      <c r="OBG63" s="20"/>
      <c r="OBH63" s="20"/>
      <c r="OBI63" s="20"/>
      <c r="OBJ63" s="20"/>
      <c r="OBK63" s="20"/>
      <c r="OBL63" s="20"/>
      <c r="OBM63" s="20"/>
      <c r="OBN63" s="311"/>
      <c r="OBO63" s="312"/>
      <c r="OBP63" s="312"/>
      <c r="OBQ63" s="313"/>
      <c r="OBR63" s="312"/>
      <c r="OBS63" s="313"/>
      <c r="OBT63" s="313"/>
      <c r="OBU63" s="313"/>
      <c r="OBV63" s="19"/>
      <c r="OBW63" s="20"/>
      <c r="OBX63" s="20"/>
      <c r="OBY63" s="20"/>
      <c r="OBZ63" s="20"/>
      <c r="OCA63" s="20"/>
      <c r="OCB63" s="20"/>
      <c r="OCC63" s="20"/>
      <c r="OCD63" s="311"/>
      <c r="OCE63" s="312"/>
      <c r="OCF63" s="312"/>
      <c r="OCG63" s="313"/>
      <c r="OCH63" s="312"/>
      <c r="OCI63" s="313"/>
      <c r="OCJ63" s="313"/>
      <c r="OCK63" s="313"/>
      <c r="OCL63" s="19"/>
      <c r="OCM63" s="20"/>
      <c r="OCN63" s="20"/>
      <c r="OCO63" s="20"/>
      <c r="OCP63" s="20"/>
      <c r="OCQ63" s="20"/>
      <c r="OCR63" s="20"/>
      <c r="OCS63" s="20"/>
      <c r="OCT63" s="311"/>
      <c r="OCU63" s="312"/>
      <c r="OCV63" s="312"/>
      <c r="OCW63" s="313"/>
      <c r="OCX63" s="312"/>
      <c r="OCY63" s="313"/>
      <c r="OCZ63" s="313"/>
      <c r="ODA63" s="313"/>
      <c r="ODB63" s="19"/>
      <c r="ODC63" s="20"/>
      <c r="ODD63" s="20"/>
      <c r="ODE63" s="20"/>
      <c r="ODF63" s="20"/>
      <c r="ODG63" s="20"/>
      <c r="ODH63" s="20"/>
      <c r="ODI63" s="20"/>
      <c r="ODJ63" s="311"/>
      <c r="ODK63" s="312"/>
      <c r="ODL63" s="312"/>
      <c r="ODM63" s="313"/>
      <c r="ODN63" s="312"/>
      <c r="ODO63" s="313"/>
      <c r="ODP63" s="313"/>
      <c r="ODQ63" s="313"/>
      <c r="ODR63" s="19"/>
      <c r="ODS63" s="20"/>
      <c r="ODT63" s="20"/>
      <c r="ODU63" s="20"/>
      <c r="ODV63" s="20"/>
      <c r="ODW63" s="20"/>
      <c r="ODX63" s="20"/>
      <c r="ODY63" s="20"/>
      <c r="ODZ63" s="311"/>
      <c r="OEA63" s="312"/>
      <c r="OEB63" s="312"/>
      <c r="OEC63" s="313"/>
      <c r="OED63" s="312"/>
      <c r="OEE63" s="313"/>
      <c r="OEF63" s="313"/>
      <c r="OEG63" s="313"/>
      <c r="OEH63" s="19"/>
      <c r="OEI63" s="20"/>
      <c r="OEJ63" s="20"/>
      <c r="OEK63" s="20"/>
      <c r="OEL63" s="20"/>
      <c r="OEM63" s="20"/>
      <c r="OEN63" s="20"/>
      <c r="OEO63" s="20"/>
      <c r="OEP63" s="311"/>
      <c r="OEQ63" s="312"/>
      <c r="OER63" s="312"/>
      <c r="OES63" s="313"/>
      <c r="OET63" s="312"/>
      <c r="OEU63" s="313"/>
      <c r="OEV63" s="313"/>
      <c r="OEW63" s="313"/>
      <c r="OEX63" s="19"/>
      <c r="OEY63" s="20"/>
      <c r="OEZ63" s="20"/>
      <c r="OFA63" s="20"/>
      <c r="OFB63" s="20"/>
      <c r="OFC63" s="20"/>
      <c r="OFD63" s="20"/>
      <c r="OFE63" s="20"/>
      <c r="OFF63" s="311"/>
      <c r="OFG63" s="312"/>
      <c r="OFH63" s="312"/>
      <c r="OFI63" s="313"/>
      <c r="OFJ63" s="312"/>
      <c r="OFK63" s="313"/>
      <c r="OFL63" s="313"/>
      <c r="OFM63" s="313"/>
      <c r="OFN63" s="19"/>
      <c r="OFO63" s="20"/>
      <c r="OFP63" s="20"/>
      <c r="OFQ63" s="20"/>
      <c r="OFR63" s="20"/>
      <c r="OFS63" s="20"/>
      <c r="OFT63" s="20"/>
      <c r="OFU63" s="20"/>
      <c r="OFV63" s="311"/>
      <c r="OFW63" s="312"/>
      <c r="OFX63" s="312"/>
      <c r="OFY63" s="313"/>
      <c r="OFZ63" s="312"/>
      <c r="OGA63" s="313"/>
      <c r="OGB63" s="313"/>
      <c r="OGC63" s="313"/>
      <c r="OGD63" s="19"/>
      <c r="OGE63" s="20"/>
      <c r="OGF63" s="20"/>
      <c r="OGG63" s="20"/>
      <c r="OGH63" s="20"/>
      <c r="OGI63" s="20"/>
      <c r="OGJ63" s="20"/>
      <c r="OGK63" s="20"/>
      <c r="OGL63" s="311"/>
      <c r="OGM63" s="312"/>
      <c r="OGN63" s="312"/>
      <c r="OGO63" s="313"/>
      <c r="OGP63" s="312"/>
      <c r="OGQ63" s="313"/>
      <c r="OGR63" s="313"/>
      <c r="OGS63" s="313"/>
      <c r="OGT63" s="19"/>
      <c r="OGU63" s="20"/>
      <c r="OGV63" s="20"/>
      <c r="OGW63" s="20"/>
      <c r="OGX63" s="20"/>
      <c r="OGY63" s="20"/>
      <c r="OGZ63" s="20"/>
      <c r="OHA63" s="20"/>
      <c r="OHB63" s="311"/>
      <c r="OHC63" s="312"/>
      <c r="OHD63" s="312"/>
      <c r="OHE63" s="313"/>
      <c r="OHF63" s="312"/>
      <c r="OHG63" s="313"/>
      <c r="OHH63" s="313"/>
      <c r="OHI63" s="313"/>
      <c r="OHJ63" s="19"/>
      <c r="OHK63" s="20"/>
      <c r="OHL63" s="20"/>
      <c r="OHM63" s="20"/>
      <c r="OHN63" s="20"/>
      <c r="OHO63" s="20"/>
      <c r="OHP63" s="20"/>
      <c r="OHQ63" s="20"/>
      <c r="OHR63" s="311"/>
      <c r="OHS63" s="312"/>
      <c r="OHT63" s="312"/>
      <c r="OHU63" s="313"/>
      <c r="OHV63" s="312"/>
      <c r="OHW63" s="313"/>
      <c r="OHX63" s="313"/>
      <c r="OHY63" s="313"/>
      <c r="OHZ63" s="19"/>
      <c r="OIA63" s="20"/>
      <c r="OIB63" s="20"/>
      <c r="OIC63" s="20"/>
      <c r="OID63" s="20"/>
      <c r="OIE63" s="20"/>
      <c r="OIF63" s="20"/>
      <c r="OIG63" s="20"/>
      <c r="OIH63" s="311"/>
      <c r="OII63" s="312"/>
      <c r="OIJ63" s="312"/>
      <c r="OIK63" s="313"/>
      <c r="OIL63" s="312"/>
      <c r="OIM63" s="313"/>
      <c r="OIN63" s="313"/>
      <c r="OIO63" s="313"/>
      <c r="OIP63" s="19"/>
      <c r="OIQ63" s="20"/>
      <c r="OIR63" s="20"/>
      <c r="OIS63" s="20"/>
      <c r="OIT63" s="20"/>
      <c r="OIU63" s="20"/>
      <c r="OIV63" s="20"/>
      <c r="OIW63" s="20"/>
      <c r="OIX63" s="311"/>
      <c r="OIY63" s="312"/>
      <c r="OIZ63" s="312"/>
      <c r="OJA63" s="313"/>
      <c r="OJB63" s="312"/>
      <c r="OJC63" s="313"/>
      <c r="OJD63" s="313"/>
      <c r="OJE63" s="313"/>
      <c r="OJF63" s="19"/>
      <c r="OJG63" s="20"/>
      <c r="OJH63" s="20"/>
      <c r="OJI63" s="20"/>
      <c r="OJJ63" s="20"/>
      <c r="OJK63" s="20"/>
      <c r="OJL63" s="20"/>
      <c r="OJM63" s="20"/>
      <c r="OJN63" s="311"/>
      <c r="OJO63" s="312"/>
      <c r="OJP63" s="312"/>
      <c r="OJQ63" s="313"/>
      <c r="OJR63" s="312"/>
      <c r="OJS63" s="313"/>
      <c r="OJT63" s="313"/>
      <c r="OJU63" s="313"/>
      <c r="OJV63" s="19"/>
      <c r="OJW63" s="20"/>
      <c r="OJX63" s="20"/>
      <c r="OJY63" s="20"/>
      <c r="OJZ63" s="20"/>
      <c r="OKA63" s="20"/>
      <c r="OKB63" s="20"/>
      <c r="OKC63" s="20"/>
      <c r="OKD63" s="311"/>
      <c r="OKE63" s="312"/>
      <c r="OKF63" s="312"/>
      <c r="OKG63" s="313"/>
      <c r="OKH63" s="312"/>
      <c r="OKI63" s="313"/>
      <c r="OKJ63" s="313"/>
      <c r="OKK63" s="313"/>
      <c r="OKL63" s="19"/>
      <c r="OKM63" s="20"/>
      <c r="OKN63" s="20"/>
      <c r="OKO63" s="20"/>
      <c r="OKP63" s="20"/>
      <c r="OKQ63" s="20"/>
      <c r="OKR63" s="20"/>
      <c r="OKS63" s="20"/>
      <c r="OKT63" s="311"/>
      <c r="OKU63" s="312"/>
      <c r="OKV63" s="312"/>
      <c r="OKW63" s="313"/>
      <c r="OKX63" s="312"/>
      <c r="OKY63" s="313"/>
      <c r="OKZ63" s="313"/>
      <c r="OLA63" s="313"/>
      <c r="OLB63" s="19"/>
      <c r="OLC63" s="20"/>
      <c r="OLD63" s="20"/>
      <c r="OLE63" s="20"/>
      <c r="OLF63" s="20"/>
      <c r="OLG63" s="20"/>
      <c r="OLH63" s="20"/>
      <c r="OLI63" s="20"/>
      <c r="OLJ63" s="311"/>
      <c r="OLK63" s="312"/>
      <c r="OLL63" s="312"/>
      <c r="OLM63" s="313"/>
      <c r="OLN63" s="312"/>
      <c r="OLO63" s="313"/>
      <c r="OLP63" s="313"/>
      <c r="OLQ63" s="313"/>
      <c r="OLR63" s="19"/>
      <c r="OLS63" s="20"/>
      <c r="OLT63" s="20"/>
      <c r="OLU63" s="20"/>
      <c r="OLV63" s="20"/>
      <c r="OLW63" s="20"/>
      <c r="OLX63" s="20"/>
      <c r="OLY63" s="20"/>
      <c r="OLZ63" s="311"/>
      <c r="OMA63" s="312"/>
      <c r="OMB63" s="312"/>
      <c r="OMC63" s="313"/>
      <c r="OMD63" s="312"/>
      <c r="OME63" s="313"/>
      <c r="OMF63" s="313"/>
      <c r="OMG63" s="313"/>
      <c r="OMH63" s="19"/>
      <c r="OMI63" s="20"/>
      <c r="OMJ63" s="20"/>
      <c r="OMK63" s="20"/>
      <c r="OML63" s="20"/>
      <c r="OMM63" s="20"/>
      <c r="OMN63" s="20"/>
      <c r="OMO63" s="20"/>
      <c r="OMP63" s="311"/>
      <c r="OMQ63" s="312"/>
      <c r="OMR63" s="312"/>
      <c r="OMS63" s="313"/>
      <c r="OMT63" s="312"/>
      <c r="OMU63" s="313"/>
      <c r="OMV63" s="313"/>
      <c r="OMW63" s="313"/>
      <c r="OMX63" s="19"/>
      <c r="OMY63" s="20"/>
      <c r="OMZ63" s="20"/>
      <c r="ONA63" s="20"/>
      <c r="ONB63" s="20"/>
      <c r="ONC63" s="20"/>
      <c r="OND63" s="20"/>
      <c r="ONE63" s="20"/>
      <c r="ONF63" s="311"/>
      <c r="ONG63" s="312"/>
      <c r="ONH63" s="312"/>
      <c r="ONI63" s="313"/>
      <c r="ONJ63" s="312"/>
      <c r="ONK63" s="313"/>
      <c r="ONL63" s="313"/>
      <c r="ONM63" s="313"/>
      <c r="ONN63" s="19"/>
      <c r="ONO63" s="20"/>
      <c r="ONP63" s="20"/>
      <c r="ONQ63" s="20"/>
      <c r="ONR63" s="20"/>
      <c r="ONS63" s="20"/>
      <c r="ONT63" s="20"/>
      <c r="ONU63" s="20"/>
      <c r="ONV63" s="311"/>
      <c r="ONW63" s="312"/>
      <c r="ONX63" s="312"/>
      <c r="ONY63" s="313"/>
      <c r="ONZ63" s="312"/>
      <c r="OOA63" s="313"/>
      <c r="OOB63" s="313"/>
      <c r="OOC63" s="313"/>
      <c r="OOD63" s="19"/>
      <c r="OOE63" s="20"/>
      <c r="OOF63" s="20"/>
      <c r="OOG63" s="20"/>
      <c r="OOH63" s="20"/>
      <c r="OOI63" s="20"/>
      <c r="OOJ63" s="20"/>
      <c r="OOK63" s="20"/>
      <c r="OOL63" s="311"/>
      <c r="OOM63" s="312"/>
      <c r="OON63" s="312"/>
      <c r="OOO63" s="313"/>
      <c r="OOP63" s="312"/>
      <c r="OOQ63" s="313"/>
      <c r="OOR63" s="313"/>
      <c r="OOS63" s="313"/>
      <c r="OOT63" s="19"/>
      <c r="OOU63" s="20"/>
      <c r="OOV63" s="20"/>
      <c r="OOW63" s="20"/>
      <c r="OOX63" s="20"/>
      <c r="OOY63" s="20"/>
      <c r="OOZ63" s="20"/>
      <c r="OPA63" s="20"/>
      <c r="OPB63" s="311"/>
      <c r="OPC63" s="312"/>
      <c r="OPD63" s="312"/>
      <c r="OPE63" s="313"/>
      <c r="OPF63" s="312"/>
      <c r="OPG63" s="313"/>
      <c r="OPH63" s="313"/>
      <c r="OPI63" s="313"/>
      <c r="OPJ63" s="19"/>
      <c r="OPK63" s="20"/>
      <c r="OPL63" s="20"/>
      <c r="OPM63" s="20"/>
      <c r="OPN63" s="20"/>
      <c r="OPO63" s="20"/>
      <c r="OPP63" s="20"/>
      <c r="OPQ63" s="20"/>
      <c r="OPR63" s="311"/>
      <c r="OPS63" s="312"/>
      <c r="OPT63" s="312"/>
      <c r="OPU63" s="313"/>
      <c r="OPV63" s="312"/>
      <c r="OPW63" s="313"/>
      <c r="OPX63" s="313"/>
      <c r="OPY63" s="313"/>
      <c r="OPZ63" s="19"/>
      <c r="OQA63" s="20"/>
      <c r="OQB63" s="20"/>
      <c r="OQC63" s="20"/>
      <c r="OQD63" s="20"/>
      <c r="OQE63" s="20"/>
      <c r="OQF63" s="20"/>
      <c r="OQG63" s="20"/>
      <c r="OQH63" s="311"/>
      <c r="OQI63" s="312"/>
      <c r="OQJ63" s="312"/>
      <c r="OQK63" s="313"/>
      <c r="OQL63" s="312"/>
      <c r="OQM63" s="313"/>
      <c r="OQN63" s="313"/>
      <c r="OQO63" s="313"/>
      <c r="OQP63" s="19"/>
      <c r="OQQ63" s="20"/>
      <c r="OQR63" s="20"/>
      <c r="OQS63" s="20"/>
      <c r="OQT63" s="20"/>
      <c r="OQU63" s="20"/>
      <c r="OQV63" s="20"/>
      <c r="OQW63" s="20"/>
      <c r="OQX63" s="311"/>
      <c r="OQY63" s="312"/>
      <c r="OQZ63" s="312"/>
      <c r="ORA63" s="313"/>
      <c r="ORB63" s="312"/>
      <c r="ORC63" s="313"/>
      <c r="ORD63" s="313"/>
      <c r="ORE63" s="313"/>
      <c r="ORF63" s="19"/>
      <c r="ORG63" s="20"/>
      <c r="ORH63" s="20"/>
      <c r="ORI63" s="20"/>
      <c r="ORJ63" s="20"/>
      <c r="ORK63" s="20"/>
      <c r="ORL63" s="20"/>
      <c r="ORM63" s="20"/>
      <c r="ORN63" s="311"/>
      <c r="ORO63" s="312"/>
      <c r="ORP63" s="312"/>
      <c r="ORQ63" s="313"/>
      <c r="ORR63" s="312"/>
      <c r="ORS63" s="313"/>
      <c r="ORT63" s="313"/>
      <c r="ORU63" s="313"/>
      <c r="ORV63" s="19"/>
      <c r="ORW63" s="20"/>
      <c r="ORX63" s="20"/>
      <c r="ORY63" s="20"/>
      <c r="ORZ63" s="20"/>
      <c r="OSA63" s="20"/>
      <c r="OSB63" s="20"/>
      <c r="OSC63" s="20"/>
      <c r="OSD63" s="311"/>
      <c r="OSE63" s="312"/>
      <c r="OSF63" s="312"/>
      <c r="OSG63" s="313"/>
      <c r="OSH63" s="312"/>
      <c r="OSI63" s="313"/>
      <c r="OSJ63" s="313"/>
      <c r="OSK63" s="313"/>
      <c r="OSL63" s="19"/>
      <c r="OSM63" s="20"/>
      <c r="OSN63" s="20"/>
      <c r="OSO63" s="20"/>
      <c r="OSP63" s="20"/>
      <c r="OSQ63" s="20"/>
      <c r="OSR63" s="20"/>
      <c r="OSS63" s="20"/>
      <c r="OST63" s="311"/>
      <c r="OSU63" s="312"/>
      <c r="OSV63" s="312"/>
      <c r="OSW63" s="313"/>
      <c r="OSX63" s="312"/>
      <c r="OSY63" s="313"/>
      <c r="OSZ63" s="313"/>
      <c r="OTA63" s="313"/>
      <c r="OTB63" s="19"/>
      <c r="OTC63" s="20"/>
      <c r="OTD63" s="20"/>
      <c r="OTE63" s="20"/>
      <c r="OTF63" s="20"/>
      <c r="OTG63" s="20"/>
      <c r="OTH63" s="20"/>
      <c r="OTI63" s="20"/>
      <c r="OTJ63" s="311"/>
      <c r="OTK63" s="312"/>
      <c r="OTL63" s="312"/>
      <c r="OTM63" s="313"/>
      <c r="OTN63" s="312"/>
      <c r="OTO63" s="313"/>
      <c r="OTP63" s="313"/>
      <c r="OTQ63" s="313"/>
      <c r="OTR63" s="19"/>
      <c r="OTS63" s="20"/>
      <c r="OTT63" s="20"/>
      <c r="OTU63" s="20"/>
      <c r="OTV63" s="20"/>
      <c r="OTW63" s="20"/>
      <c r="OTX63" s="20"/>
      <c r="OTY63" s="20"/>
      <c r="OTZ63" s="311"/>
      <c r="OUA63" s="312"/>
      <c r="OUB63" s="312"/>
      <c r="OUC63" s="313"/>
      <c r="OUD63" s="312"/>
      <c r="OUE63" s="313"/>
      <c r="OUF63" s="313"/>
      <c r="OUG63" s="313"/>
      <c r="OUH63" s="19"/>
      <c r="OUI63" s="20"/>
      <c r="OUJ63" s="20"/>
      <c r="OUK63" s="20"/>
      <c r="OUL63" s="20"/>
      <c r="OUM63" s="20"/>
      <c r="OUN63" s="20"/>
      <c r="OUO63" s="20"/>
      <c r="OUP63" s="311"/>
      <c r="OUQ63" s="312"/>
      <c r="OUR63" s="312"/>
      <c r="OUS63" s="313"/>
      <c r="OUT63" s="312"/>
      <c r="OUU63" s="313"/>
      <c r="OUV63" s="313"/>
      <c r="OUW63" s="313"/>
      <c r="OUX63" s="19"/>
      <c r="OUY63" s="20"/>
      <c r="OUZ63" s="20"/>
      <c r="OVA63" s="20"/>
      <c r="OVB63" s="20"/>
      <c r="OVC63" s="20"/>
      <c r="OVD63" s="20"/>
      <c r="OVE63" s="20"/>
      <c r="OVF63" s="311"/>
      <c r="OVG63" s="312"/>
      <c r="OVH63" s="312"/>
      <c r="OVI63" s="313"/>
      <c r="OVJ63" s="312"/>
      <c r="OVK63" s="313"/>
      <c r="OVL63" s="313"/>
      <c r="OVM63" s="313"/>
      <c r="OVN63" s="19"/>
      <c r="OVO63" s="20"/>
      <c r="OVP63" s="20"/>
      <c r="OVQ63" s="20"/>
      <c r="OVR63" s="20"/>
      <c r="OVS63" s="20"/>
      <c r="OVT63" s="20"/>
      <c r="OVU63" s="20"/>
      <c r="OVV63" s="311"/>
      <c r="OVW63" s="312"/>
      <c r="OVX63" s="312"/>
      <c r="OVY63" s="313"/>
      <c r="OVZ63" s="312"/>
      <c r="OWA63" s="313"/>
      <c r="OWB63" s="313"/>
      <c r="OWC63" s="313"/>
      <c r="OWD63" s="19"/>
      <c r="OWE63" s="20"/>
      <c r="OWF63" s="20"/>
      <c r="OWG63" s="20"/>
      <c r="OWH63" s="20"/>
      <c r="OWI63" s="20"/>
      <c r="OWJ63" s="20"/>
      <c r="OWK63" s="20"/>
      <c r="OWL63" s="311"/>
      <c r="OWM63" s="312"/>
      <c r="OWN63" s="312"/>
      <c r="OWO63" s="313"/>
      <c r="OWP63" s="312"/>
      <c r="OWQ63" s="313"/>
      <c r="OWR63" s="313"/>
      <c r="OWS63" s="313"/>
      <c r="OWT63" s="19"/>
      <c r="OWU63" s="20"/>
      <c r="OWV63" s="20"/>
      <c r="OWW63" s="20"/>
      <c r="OWX63" s="20"/>
      <c r="OWY63" s="20"/>
      <c r="OWZ63" s="20"/>
      <c r="OXA63" s="20"/>
      <c r="OXB63" s="311"/>
      <c r="OXC63" s="312"/>
      <c r="OXD63" s="312"/>
      <c r="OXE63" s="313"/>
      <c r="OXF63" s="312"/>
      <c r="OXG63" s="313"/>
      <c r="OXH63" s="313"/>
      <c r="OXI63" s="313"/>
      <c r="OXJ63" s="19"/>
      <c r="OXK63" s="20"/>
      <c r="OXL63" s="20"/>
      <c r="OXM63" s="20"/>
      <c r="OXN63" s="20"/>
      <c r="OXO63" s="20"/>
      <c r="OXP63" s="20"/>
      <c r="OXQ63" s="20"/>
      <c r="OXR63" s="311"/>
      <c r="OXS63" s="312"/>
      <c r="OXT63" s="312"/>
      <c r="OXU63" s="313"/>
      <c r="OXV63" s="312"/>
      <c r="OXW63" s="313"/>
      <c r="OXX63" s="313"/>
      <c r="OXY63" s="313"/>
      <c r="OXZ63" s="19"/>
      <c r="OYA63" s="20"/>
      <c r="OYB63" s="20"/>
      <c r="OYC63" s="20"/>
      <c r="OYD63" s="20"/>
      <c r="OYE63" s="20"/>
      <c r="OYF63" s="20"/>
      <c r="OYG63" s="20"/>
      <c r="OYH63" s="311"/>
      <c r="OYI63" s="312"/>
      <c r="OYJ63" s="312"/>
      <c r="OYK63" s="313"/>
      <c r="OYL63" s="312"/>
      <c r="OYM63" s="313"/>
      <c r="OYN63" s="313"/>
      <c r="OYO63" s="313"/>
      <c r="OYP63" s="19"/>
      <c r="OYQ63" s="20"/>
      <c r="OYR63" s="20"/>
      <c r="OYS63" s="20"/>
      <c r="OYT63" s="20"/>
      <c r="OYU63" s="20"/>
      <c r="OYV63" s="20"/>
      <c r="OYW63" s="20"/>
      <c r="OYX63" s="311"/>
      <c r="OYY63" s="312"/>
      <c r="OYZ63" s="312"/>
      <c r="OZA63" s="313"/>
      <c r="OZB63" s="312"/>
      <c r="OZC63" s="313"/>
      <c r="OZD63" s="313"/>
      <c r="OZE63" s="313"/>
      <c r="OZF63" s="19"/>
      <c r="OZG63" s="20"/>
      <c r="OZH63" s="20"/>
      <c r="OZI63" s="20"/>
      <c r="OZJ63" s="20"/>
      <c r="OZK63" s="20"/>
      <c r="OZL63" s="20"/>
      <c r="OZM63" s="20"/>
      <c r="OZN63" s="311"/>
      <c r="OZO63" s="312"/>
      <c r="OZP63" s="312"/>
      <c r="OZQ63" s="313"/>
      <c r="OZR63" s="312"/>
      <c r="OZS63" s="313"/>
      <c r="OZT63" s="313"/>
      <c r="OZU63" s="313"/>
      <c r="OZV63" s="19"/>
      <c r="OZW63" s="20"/>
      <c r="OZX63" s="20"/>
      <c r="OZY63" s="20"/>
      <c r="OZZ63" s="20"/>
      <c r="PAA63" s="20"/>
      <c r="PAB63" s="20"/>
      <c r="PAC63" s="20"/>
      <c r="PAD63" s="311"/>
      <c r="PAE63" s="312"/>
      <c r="PAF63" s="312"/>
      <c r="PAG63" s="313"/>
      <c r="PAH63" s="312"/>
      <c r="PAI63" s="313"/>
      <c r="PAJ63" s="313"/>
      <c r="PAK63" s="313"/>
      <c r="PAL63" s="19"/>
      <c r="PAM63" s="20"/>
      <c r="PAN63" s="20"/>
      <c r="PAO63" s="20"/>
      <c r="PAP63" s="20"/>
      <c r="PAQ63" s="20"/>
      <c r="PAR63" s="20"/>
      <c r="PAS63" s="20"/>
      <c r="PAT63" s="311"/>
      <c r="PAU63" s="312"/>
      <c r="PAV63" s="312"/>
      <c r="PAW63" s="313"/>
      <c r="PAX63" s="312"/>
      <c r="PAY63" s="313"/>
      <c r="PAZ63" s="313"/>
      <c r="PBA63" s="313"/>
      <c r="PBB63" s="19"/>
      <c r="PBC63" s="20"/>
      <c r="PBD63" s="20"/>
      <c r="PBE63" s="20"/>
      <c r="PBF63" s="20"/>
      <c r="PBG63" s="20"/>
      <c r="PBH63" s="20"/>
      <c r="PBI63" s="20"/>
      <c r="PBJ63" s="311"/>
      <c r="PBK63" s="312"/>
      <c r="PBL63" s="312"/>
      <c r="PBM63" s="313"/>
      <c r="PBN63" s="312"/>
      <c r="PBO63" s="313"/>
      <c r="PBP63" s="313"/>
      <c r="PBQ63" s="313"/>
      <c r="PBR63" s="19"/>
      <c r="PBS63" s="20"/>
      <c r="PBT63" s="20"/>
      <c r="PBU63" s="20"/>
      <c r="PBV63" s="20"/>
      <c r="PBW63" s="20"/>
      <c r="PBX63" s="20"/>
      <c r="PBY63" s="20"/>
      <c r="PBZ63" s="311"/>
      <c r="PCA63" s="312"/>
      <c r="PCB63" s="312"/>
      <c r="PCC63" s="313"/>
      <c r="PCD63" s="312"/>
      <c r="PCE63" s="313"/>
      <c r="PCF63" s="313"/>
      <c r="PCG63" s="313"/>
      <c r="PCH63" s="19"/>
      <c r="PCI63" s="20"/>
      <c r="PCJ63" s="20"/>
      <c r="PCK63" s="20"/>
      <c r="PCL63" s="20"/>
      <c r="PCM63" s="20"/>
      <c r="PCN63" s="20"/>
      <c r="PCO63" s="20"/>
      <c r="PCP63" s="311"/>
      <c r="PCQ63" s="312"/>
      <c r="PCR63" s="312"/>
      <c r="PCS63" s="313"/>
      <c r="PCT63" s="312"/>
      <c r="PCU63" s="313"/>
      <c r="PCV63" s="313"/>
      <c r="PCW63" s="313"/>
      <c r="PCX63" s="19"/>
      <c r="PCY63" s="20"/>
      <c r="PCZ63" s="20"/>
      <c r="PDA63" s="20"/>
      <c r="PDB63" s="20"/>
      <c r="PDC63" s="20"/>
      <c r="PDD63" s="20"/>
      <c r="PDE63" s="20"/>
      <c r="PDF63" s="311"/>
      <c r="PDG63" s="312"/>
      <c r="PDH63" s="312"/>
      <c r="PDI63" s="313"/>
      <c r="PDJ63" s="312"/>
      <c r="PDK63" s="313"/>
      <c r="PDL63" s="313"/>
      <c r="PDM63" s="313"/>
      <c r="PDN63" s="19"/>
      <c r="PDO63" s="20"/>
      <c r="PDP63" s="20"/>
      <c r="PDQ63" s="20"/>
      <c r="PDR63" s="20"/>
      <c r="PDS63" s="20"/>
      <c r="PDT63" s="20"/>
      <c r="PDU63" s="20"/>
      <c r="PDV63" s="311"/>
      <c r="PDW63" s="312"/>
      <c r="PDX63" s="312"/>
      <c r="PDY63" s="313"/>
      <c r="PDZ63" s="312"/>
      <c r="PEA63" s="313"/>
      <c r="PEB63" s="313"/>
      <c r="PEC63" s="313"/>
      <c r="PED63" s="19"/>
      <c r="PEE63" s="20"/>
      <c r="PEF63" s="20"/>
      <c r="PEG63" s="20"/>
      <c r="PEH63" s="20"/>
      <c r="PEI63" s="20"/>
      <c r="PEJ63" s="20"/>
      <c r="PEK63" s="20"/>
      <c r="PEL63" s="311"/>
      <c r="PEM63" s="312"/>
      <c r="PEN63" s="312"/>
      <c r="PEO63" s="313"/>
      <c r="PEP63" s="312"/>
      <c r="PEQ63" s="313"/>
      <c r="PER63" s="313"/>
      <c r="PES63" s="313"/>
      <c r="PET63" s="19"/>
      <c r="PEU63" s="20"/>
      <c r="PEV63" s="20"/>
      <c r="PEW63" s="20"/>
      <c r="PEX63" s="20"/>
      <c r="PEY63" s="20"/>
      <c r="PEZ63" s="20"/>
      <c r="PFA63" s="20"/>
      <c r="PFB63" s="311"/>
      <c r="PFC63" s="312"/>
      <c r="PFD63" s="312"/>
      <c r="PFE63" s="313"/>
      <c r="PFF63" s="312"/>
      <c r="PFG63" s="313"/>
      <c r="PFH63" s="313"/>
      <c r="PFI63" s="313"/>
      <c r="PFJ63" s="19"/>
      <c r="PFK63" s="20"/>
      <c r="PFL63" s="20"/>
      <c r="PFM63" s="20"/>
      <c r="PFN63" s="20"/>
      <c r="PFO63" s="20"/>
      <c r="PFP63" s="20"/>
      <c r="PFQ63" s="20"/>
      <c r="PFR63" s="311"/>
      <c r="PFS63" s="312"/>
      <c r="PFT63" s="312"/>
      <c r="PFU63" s="313"/>
      <c r="PFV63" s="312"/>
      <c r="PFW63" s="313"/>
      <c r="PFX63" s="313"/>
      <c r="PFY63" s="313"/>
      <c r="PFZ63" s="19"/>
      <c r="PGA63" s="20"/>
      <c r="PGB63" s="20"/>
      <c r="PGC63" s="20"/>
      <c r="PGD63" s="20"/>
      <c r="PGE63" s="20"/>
      <c r="PGF63" s="20"/>
      <c r="PGG63" s="20"/>
      <c r="PGH63" s="311"/>
      <c r="PGI63" s="312"/>
      <c r="PGJ63" s="312"/>
      <c r="PGK63" s="313"/>
      <c r="PGL63" s="312"/>
      <c r="PGM63" s="313"/>
      <c r="PGN63" s="313"/>
      <c r="PGO63" s="313"/>
      <c r="PGP63" s="19"/>
      <c r="PGQ63" s="20"/>
      <c r="PGR63" s="20"/>
      <c r="PGS63" s="20"/>
      <c r="PGT63" s="20"/>
      <c r="PGU63" s="20"/>
      <c r="PGV63" s="20"/>
      <c r="PGW63" s="20"/>
      <c r="PGX63" s="311"/>
      <c r="PGY63" s="312"/>
      <c r="PGZ63" s="312"/>
      <c r="PHA63" s="313"/>
      <c r="PHB63" s="312"/>
      <c r="PHC63" s="313"/>
      <c r="PHD63" s="313"/>
      <c r="PHE63" s="313"/>
      <c r="PHF63" s="19"/>
      <c r="PHG63" s="20"/>
      <c r="PHH63" s="20"/>
      <c r="PHI63" s="20"/>
      <c r="PHJ63" s="20"/>
      <c r="PHK63" s="20"/>
      <c r="PHL63" s="20"/>
      <c r="PHM63" s="20"/>
      <c r="PHN63" s="311"/>
      <c r="PHO63" s="312"/>
      <c r="PHP63" s="312"/>
      <c r="PHQ63" s="313"/>
      <c r="PHR63" s="312"/>
      <c r="PHS63" s="313"/>
      <c r="PHT63" s="313"/>
      <c r="PHU63" s="313"/>
      <c r="PHV63" s="19"/>
      <c r="PHW63" s="20"/>
      <c r="PHX63" s="20"/>
      <c r="PHY63" s="20"/>
      <c r="PHZ63" s="20"/>
      <c r="PIA63" s="20"/>
      <c r="PIB63" s="20"/>
      <c r="PIC63" s="20"/>
      <c r="PID63" s="311"/>
      <c r="PIE63" s="312"/>
      <c r="PIF63" s="312"/>
      <c r="PIG63" s="313"/>
      <c r="PIH63" s="312"/>
      <c r="PII63" s="313"/>
      <c r="PIJ63" s="313"/>
      <c r="PIK63" s="313"/>
      <c r="PIL63" s="19"/>
      <c r="PIM63" s="20"/>
      <c r="PIN63" s="20"/>
      <c r="PIO63" s="20"/>
      <c r="PIP63" s="20"/>
      <c r="PIQ63" s="20"/>
      <c r="PIR63" s="20"/>
      <c r="PIS63" s="20"/>
      <c r="PIT63" s="311"/>
      <c r="PIU63" s="312"/>
      <c r="PIV63" s="312"/>
      <c r="PIW63" s="313"/>
      <c r="PIX63" s="312"/>
      <c r="PIY63" s="313"/>
      <c r="PIZ63" s="313"/>
      <c r="PJA63" s="313"/>
      <c r="PJB63" s="19"/>
      <c r="PJC63" s="20"/>
      <c r="PJD63" s="20"/>
      <c r="PJE63" s="20"/>
      <c r="PJF63" s="20"/>
      <c r="PJG63" s="20"/>
      <c r="PJH63" s="20"/>
      <c r="PJI63" s="20"/>
      <c r="PJJ63" s="311"/>
      <c r="PJK63" s="312"/>
      <c r="PJL63" s="312"/>
      <c r="PJM63" s="313"/>
      <c r="PJN63" s="312"/>
      <c r="PJO63" s="313"/>
      <c r="PJP63" s="313"/>
      <c r="PJQ63" s="313"/>
      <c r="PJR63" s="19"/>
      <c r="PJS63" s="20"/>
      <c r="PJT63" s="20"/>
      <c r="PJU63" s="20"/>
      <c r="PJV63" s="20"/>
      <c r="PJW63" s="20"/>
      <c r="PJX63" s="20"/>
      <c r="PJY63" s="20"/>
      <c r="PJZ63" s="311"/>
      <c r="PKA63" s="312"/>
      <c r="PKB63" s="312"/>
      <c r="PKC63" s="313"/>
      <c r="PKD63" s="312"/>
      <c r="PKE63" s="313"/>
      <c r="PKF63" s="313"/>
      <c r="PKG63" s="313"/>
      <c r="PKH63" s="19"/>
      <c r="PKI63" s="20"/>
      <c r="PKJ63" s="20"/>
      <c r="PKK63" s="20"/>
      <c r="PKL63" s="20"/>
      <c r="PKM63" s="20"/>
      <c r="PKN63" s="20"/>
      <c r="PKO63" s="20"/>
      <c r="PKP63" s="311"/>
      <c r="PKQ63" s="312"/>
      <c r="PKR63" s="312"/>
      <c r="PKS63" s="313"/>
      <c r="PKT63" s="312"/>
      <c r="PKU63" s="313"/>
      <c r="PKV63" s="313"/>
      <c r="PKW63" s="313"/>
      <c r="PKX63" s="19"/>
      <c r="PKY63" s="20"/>
      <c r="PKZ63" s="20"/>
      <c r="PLA63" s="20"/>
      <c r="PLB63" s="20"/>
      <c r="PLC63" s="20"/>
      <c r="PLD63" s="20"/>
      <c r="PLE63" s="20"/>
      <c r="PLF63" s="311"/>
      <c r="PLG63" s="312"/>
      <c r="PLH63" s="312"/>
      <c r="PLI63" s="313"/>
      <c r="PLJ63" s="312"/>
      <c r="PLK63" s="313"/>
      <c r="PLL63" s="313"/>
      <c r="PLM63" s="313"/>
      <c r="PLN63" s="19"/>
      <c r="PLO63" s="20"/>
      <c r="PLP63" s="20"/>
      <c r="PLQ63" s="20"/>
      <c r="PLR63" s="20"/>
      <c r="PLS63" s="20"/>
      <c r="PLT63" s="20"/>
      <c r="PLU63" s="20"/>
      <c r="PLV63" s="311"/>
      <c r="PLW63" s="312"/>
      <c r="PLX63" s="312"/>
      <c r="PLY63" s="313"/>
      <c r="PLZ63" s="312"/>
      <c r="PMA63" s="313"/>
      <c r="PMB63" s="313"/>
      <c r="PMC63" s="313"/>
      <c r="PMD63" s="19"/>
      <c r="PME63" s="20"/>
      <c r="PMF63" s="20"/>
      <c r="PMG63" s="20"/>
      <c r="PMH63" s="20"/>
      <c r="PMI63" s="20"/>
      <c r="PMJ63" s="20"/>
      <c r="PMK63" s="20"/>
      <c r="PML63" s="311"/>
      <c r="PMM63" s="312"/>
      <c r="PMN63" s="312"/>
      <c r="PMO63" s="313"/>
      <c r="PMP63" s="312"/>
      <c r="PMQ63" s="313"/>
      <c r="PMR63" s="313"/>
      <c r="PMS63" s="313"/>
      <c r="PMT63" s="19"/>
      <c r="PMU63" s="20"/>
      <c r="PMV63" s="20"/>
      <c r="PMW63" s="20"/>
      <c r="PMX63" s="20"/>
      <c r="PMY63" s="20"/>
      <c r="PMZ63" s="20"/>
      <c r="PNA63" s="20"/>
      <c r="PNB63" s="311"/>
      <c r="PNC63" s="312"/>
      <c r="PND63" s="312"/>
      <c r="PNE63" s="313"/>
      <c r="PNF63" s="312"/>
      <c r="PNG63" s="313"/>
      <c r="PNH63" s="313"/>
      <c r="PNI63" s="313"/>
      <c r="PNJ63" s="19"/>
      <c r="PNK63" s="20"/>
      <c r="PNL63" s="20"/>
      <c r="PNM63" s="20"/>
      <c r="PNN63" s="20"/>
      <c r="PNO63" s="20"/>
      <c r="PNP63" s="20"/>
      <c r="PNQ63" s="20"/>
      <c r="PNR63" s="311"/>
      <c r="PNS63" s="312"/>
      <c r="PNT63" s="312"/>
      <c r="PNU63" s="313"/>
      <c r="PNV63" s="312"/>
      <c r="PNW63" s="313"/>
      <c r="PNX63" s="313"/>
      <c r="PNY63" s="313"/>
      <c r="PNZ63" s="19"/>
      <c r="POA63" s="20"/>
      <c r="POB63" s="20"/>
      <c r="POC63" s="20"/>
      <c r="POD63" s="20"/>
      <c r="POE63" s="20"/>
      <c r="POF63" s="20"/>
      <c r="POG63" s="20"/>
      <c r="POH63" s="311"/>
      <c r="POI63" s="312"/>
      <c r="POJ63" s="312"/>
      <c r="POK63" s="313"/>
      <c r="POL63" s="312"/>
      <c r="POM63" s="313"/>
      <c r="PON63" s="313"/>
      <c r="POO63" s="313"/>
      <c r="POP63" s="19"/>
      <c r="POQ63" s="20"/>
      <c r="POR63" s="20"/>
      <c r="POS63" s="20"/>
      <c r="POT63" s="20"/>
      <c r="POU63" s="20"/>
      <c r="POV63" s="20"/>
      <c r="POW63" s="20"/>
      <c r="POX63" s="311"/>
      <c r="POY63" s="312"/>
      <c r="POZ63" s="312"/>
      <c r="PPA63" s="313"/>
      <c r="PPB63" s="312"/>
      <c r="PPC63" s="313"/>
      <c r="PPD63" s="313"/>
      <c r="PPE63" s="313"/>
      <c r="PPF63" s="19"/>
      <c r="PPG63" s="20"/>
      <c r="PPH63" s="20"/>
      <c r="PPI63" s="20"/>
      <c r="PPJ63" s="20"/>
      <c r="PPK63" s="20"/>
      <c r="PPL63" s="20"/>
      <c r="PPM63" s="20"/>
      <c r="PPN63" s="311"/>
      <c r="PPO63" s="312"/>
      <c r="PPP63" s="312"/>
      <c r="PPQ63" s="313"/>
      <c r="PPR63" s="312"/>
      <c r="PPS63" s="313"/>
      <c r="PPT63" s="313"/>
      <c r="PPU63" s="313"/>
      <c r="PPV63" s="19"/>
      <c r="PPW63" s="20"/>
      <c r="PPX63" s="20"/>
      <c r="PPY63" s="20"/>
      <c r="PPZ63" s="20"/>
      <c r="PQA63" s="20"/>
      <c r="PQB63" s="20"/>
      <c r="PQC63" s="20"/>
      <c r="PQD63" s="311"/>
      <c r="PQE63" s="312"/>
      <c r="PQF63" s="312"/>
      <c r="PQG63" s="313"/>
      <c r="PQH63" s="312"/>
      <c r="PQI63" s="313"/>
      <c r="PQJ63" s="313"/>
      <c r="PQK63" s="313"/>
      <c r="PQL63" s="19"/>
      <c r="PQM63" s="20"/>
      <c r="PQN63" s="20"/>
      <c r="PQO63" s="20"/>
      <c r="PQP63" s="20"/>
      <c r="PQQ63" s="20"/>
      <c r="PQR63" s="20"/>
      <c r="PQS63" s="20"/>
      <c r="PQT63" s="311"/>
      <c r="PQU63" s="312"/>
      <c r="PQV63" s="312"/>
      <c r="PQW63" s="313"/>
      <c r="PQX63" s="312"/>
      <c r="PQY63" s="313"/>
      <c r="PQZ63" s="313"/>
      <c r="PRA63" s="313"/>
      <c r="PRB63" s="19"/>
      <c r="PRC63" s="20"/>
      <c r="PRD63" s="20"/>
      <c r="PRE63" s="20"/>
      <c r="PRF63" s="20"/>
      <c r="PRG63" s="20"/>
      <c r="PRH63" s="20"/>
      <c r="PRI63" s="20"/>
      <c r="PRJ63" s="311"/>
      <c r="PRK63" s="312"/>
      <c r="PRL63" s="312"/>
      <c r="PRM63" s="313"/>
      <c r="PRN63" s="312"/>
      <c r="PRO63" s="313"/>
      <c r="PRP63" s="313"/>
      <c r="PRQ63" s="313"/>
      <c r="PRR63" s="19"/>
      <c r="PRS63" s="20"/>
      <c r="PRT63" s="20"/>
      <c r="PRU63" s="20"/>
      <c r="PRV63" s="20"/>
      <c r="PRW63" s="20"/>
      <c r="PRX63" s="20"/>
      <c r="PRY63" s="20"/>
      <c r="PRZ63" s="311"/>
      <c r="PSA63" s="312"/>
      <c r="PSB63" s="312"/>
      <c r="PSC63" s="313"/>
      <c r="PSD63" s="312"/>
      <c r="PSE63" s="313"/>
      <c r="PSF63" s="313"/>
      <c r="PSG63" s="313"/>
      <c r="PSH63" s="19"/>
      <c r="PSI63" s="20"/>
      <c r="PSJ63" s="20"/>
      <c r="PSK63" s="20"/>
      <c r="PSL63" s="20"/>
      <c r="PSM63" s="20"/>
      <c r="PSN63" s="20"/>
      <c r="PSO63" s="20"/>
      <c r="PSP63" s="311"/>
      <c r="PSQ63" s="312"/>
      <c r="PSR63" s="312"/>
      <c r="PSS63" s="313"/>
      <c r="PST63" s="312"/>
      <c r="PSU63" s="313"/>
      <c r="PSV63" s="313"/>
      <c r="PSW63" s="313"/>
      <c r="PSX63" s="19"/>
      <c r="PSY63" s="20"/>
      <c r="PSZ63" s="20"/>
      <c r="PTA63" s="20"/>
      <c r="PTB63" s="20"/>
      <c r="PTC63" s="20"/>
      <c r="PTD63" s="20"/>
      <c r="PTE63" s="20"/>
      <c r="PTF63" s="311"/>
      <c r="PTG63" s="312"/>
      <c r="PTH63" s="312"/>
      <c r="PTI63" s="313"/>
      <c r="PTJ63" s="312"/>
      <c r="PTK63" s="313"/>
      <c r="PTL63" s="313"/>
      <c r="PTM63" s="313"/>
      <c r="PTN63" s="19"/>
      <c r="PTO63" s="20"/>
      <c r="PTP63" s="20"/>
      <c r="PTQ63" s="20"/>
      <c r="PTR63" s="20"/>
      <c r="PTS63" s="20"/>
      <c r="PTT63" s="20"/>
      <c r="PTU63" s="20"/>
      <c r="PTV63" s="311"/>
      <c r="PTW63" s="312"/>
      <c r="PTX63" s="312"/>
      <c r="PTY63" s="313"/>
      <c r="PTZ63" s="312"/>
      <c r="PUA63" s="313"/>
      <c r="PUB63" s="313"/>
      <c r="PUC63" s="313"/>
      <c r="PUD63" s="19"/>
      <c r="PUE63" s="20"/>
      <c r="PUF63" s="20"/>
      <c r="PUG63" s="20"/>
      <c r="PUH63" s="20"/>
      <c r="PUI63" s="20"/>
      <c r="PUJ63" s="20"/>
      <c r="PUK63" s="20"/>
      <c r="PUL63" s="311"/>
      <c r="PUM63" s="312"/>
      <c r="PUN63" s="312"/>
      <c r="PUO63" s="313"/>
      <c r="PUP63" s="312"/>
      <c r="PUQ63" s="313"/>
      <c r="PUR63" s="313"/>
      <c r="PUS63" s="313"/>
      <c r="PUT63" s="19"/>
      <c r="PUU63" s="20"/>
      <c r="PUV63" s="20"/>
      <c r="PUW63" s="20"/>
      <c r="PUX63" s="20"/>
      <c r="PUY63" s="20"/>
      <c r="PUZ63" s="20"/>
      <c r="PVA63" s="20"/>
      <c r="PVB63" s="311"/>
      <c r="PVC63" s="312"/>
      <c r="PVD63" s="312"/>
      <c r="PVE63" s="313"/>
      <c r="PVF63" s="312"/>
      <c r="PVG63" s="313"/>
      <c r="PVH63" s="313"/>
      <c r="PVI63" s="313"/>
      <c r="PVJ63" s="19"/>
      <c r="PVK63" s="20"/>
      <c r="PVL63" s="20"/>
      <c r="PVM63" s="20"/>
      <c r="PVN63" s="20"/>
      <c r="PVO63" s="20"/>
      <c r="PVP63" s="20"/>
      <c r="PVQ63" s="20"/>
      <c r="PVR63" s="311"/>
      <c r="PVS63" s="312"/>
      <c r="PVT63" s="312"/>
      <c r="PVU63" s="313"/>
      <c r="PVV63" s="312"/>
      <c r="PVW63" s="313"/>
      <c r="PVX63" s="313"/>
      <c r="PVY63" s="313"/>
      <c r="PVZ63" s="19"/>
      <c r="PWA63" s="20"/>
      <c r="PWB63" s="20"/>
      <c r="PWC63" s="20"/>
      <c r="PWD63" s="20"/>
      <c r="PWE63" s="20"/>
      <c r="PWF63" s="20"/>
      <c r="PWG63" s="20"/>
      <c r="PWH63" s="311"/>
      <c r="PWI63" s="312"/>
      <c r="PWJ63" s="312"/>
      <c r="PWK63" s="313"/>
      <c r="PWL63" s="312"/>
      <c r="PWM63" s="313"/>
      <c r="PWN63" s="313"/>
      <c r="PWO63" s="313"/>
      <c r="PWP63" s="19"/>
      <c r="PWQ63" s="20"/>
      <c r="PWR63" s="20"/>
      <c r="PWS63" s="20"/>
      <c r="PWT63" s="20"/>
      <c r="PWU63" s="20"/>
      <c r="PWV63" s="20"/>
      <c r="PWW63" s="20"/>
      <c r="PWX63" s="311"/>
      <c r="PWY63" s="312"/>
      <c r="PWZ63" s="312"/>
      <c r="PXA63" s="313"/>
      <c r="PXB63" s="312"/>
      <c r="PXC63" s="313"/>
      <c r="PXD63" s="313"/>
      <c r="PXE63" s="313"/>
      <c r="PXF63" s="19"/>
      <c r="PXG63" s="20"/>
      <c r="PXH63" s="20"/>
      <c r="PXI63" s="20"/>
      <c r="PXJ63" s="20"/>
      <c r="PXK63" s="20"/>
      <c r="PXL63" s="20"/>
      <c r="PXM63" s="20"/>
      <c r="PXN63" s="311"/>
      <c r="PXO63" s="312"/>
      <c r="PXP63" s="312"/>
      <c r="PXQ63" s="313"/>
      <c r="PXR63" s="312"/>
      <c r="PXS63" s="313"/>
      <c r="PXT63" s="313"/>
      <c r="PXU63" s="313"/>
      <c r="PXV63" s="19"/>
      <c r="PXW63" s="20"/>
      <c r="PXX63" s="20"/>
      <c r="PXY63" s="20"/>
      <c r="PXZ63" s="20"/>
      <c r="PYA63" s="20"/>
      <c r="PYB63" s="20"/>
      <c r="PYC63" s="20"/>
      <c r="PYD63" s="311"/>
      <c r="PYE63" s="312"/>
      <c r="PYF63" s="312"/>
      <c r="PYG63" s="313"/>
      <c r="PYH63" s="312"/>
      <c r="PYI63" s="313"/>
      <c r="PYJ63" s="313"/>
      <c r="PYK63" s="313"/>
      <c r="PYL63" s="19"/>
      <c r="PYM63" s="20"/>
      <c r="PYN63" s="20"/>
      <c r="PYO63" s="20"/>
      <c r="PYP63" s="20"/>
      <c r="PYQ63" s="20"/>
      <c r="PYR63" s="20"/>
      <c r="PYS63" s="20"/>
      <c r="PYT63" s="311"/>
      <c r="PYU63" s="312"/>
      <c r="PYV63" s="312"/>
      <c r="PYW63" s="313"/>
      <c r="PYX63" s="312"/>
      <c r="PYY63" s="313"/>
      <c r="PYZ63" s="313"/>
      <c r="PZA63" s="313"/>
      <c r="PZB63" s="19"/>
      <c r="PZC63" s="20"/>
      <c r="PZD63" s="20"/>
      <c r="PZE63" s="20"/>
      <c r="PZF63" s="20"/>
      <c r="PZG63" s="20"/>
      <c r="PZH63" s="20"/>
      <c r="PZI63" s="20"/>
      <c r="PZJ63" s="311"/>
      <c r="PZK63" s="312"/>
      <c r="PZL63" s="312"/>
      <c r="PZM63" s="313"/>
      <c r="PZN63" s="312"/>
      <c r="PZO63" s="313"/>
      <c r="PZP63" s="313"/>
      <c r="PZQ63" s="313"/>
      <c r="PZR63" s="19"/>
      <c r="PZS63" s="20"/>
      <c r="PZT63" s="20"/>
      <c r="PZU63" s="20"/>
      <c r="PZV63" s="20"/>
      <c r="PZW63" s="20"/>
      <c r="PZX63" s="20"/>
      <c r="PZY63" s="20"/>
      <c r="PZZ63" s="311"/>
      <c r="QAA63" s="312"/>
      <c r="QAB63" s="312"/>
      <c r="QAC63" s="313"/>
      <c r="QAD63" s="312"/>
      <c r="QAE63" s="313"/>
      <c r="QAF63" s="313"/>
      <c r="QAG63" s="313"/>
      <c r="QAH63" s="19"/>
      <c r="QAI63" s="20"/>
      <c r="QAJ63" s="20"/>
      <c r="QAK63" s="20"/>
      <c r="QAL63" s="20"/>
      <c r="QAM63" s="20"/>
      <c r="QAN63" s="20"/>
      <c r="QAO63" s="20"/>
      <c r="QAP63" s="311"/>
      <c r="QAQ63" s="312"/>
      <c r="QAR63" s="312"/>
      <c r="QAS63" s="313"/>
      <c r="QAT63" s="312"/>
      <c r="QAU63" s="313"/>
      <c r="QAV63" s="313"/>
      <c r="QAW63" s="313"/>
      <c r="QAX63" s="19"/>
      <c r="QAY63" s="20"/>
      <c r="QAZ63" s="20"/>
      <c r="QBA63" s="20"/>
      <c r="QBB63" s="20"/>
      <c r="QBC63" s="20"/>
      <c r="QBD63" s="20"/>
      <c r="QBE63" s="20"/>
      <c r="QBF63" s="311"/>
      <c r="QBG63" s="312"/>
      <c r="QBH63" s="312"/>
      <c r="QBI63" s="313"/>
      <c r="QBJ63" s="312"/>
      <c r="QBK63" s="313"/>
      <c r="QBL63" s="313"/>
      <c r="QBM63" s="313"/>
      <c r="QBN63" s="19"/>
      <c r="QBO63" s="20"/>
      <c r="QBP63" s="20"/>
      <c r="QBQ63" s="20"/>
      <c r="QBR63" s="20"/>
      <c r="QBS63" s="20"/>
      <c r="QBT63" s="20"/>
      <c r="QBU63" s="20"/>
      <c r="QBV63" s="311"/>
      <c r="QBW63" s="312"/>
      <c r="QBX63" s="312"/>
      <c r="QBY63" s="313"/>
      <c r="QBZ63" s="312"/>
      <c r="QCA63" s="313"/>
      <c r="QCB63" s="313"/>
      <c r="QCC63" s="313"/>
      <c r="QCD63" s="19"/>
      <c r="QCE63" s="20"/>
      <c r="QCF63" s="20"/>
      <c r="QCG63" s="20"/>
      <c r="QCH63" s="20"/>
      <c r="QCI63" s="20"/>
      <c r="QCJ63" s="20"/>
      <c r="QCK63" s="20"/>
      <c r="QCL63" s="311"/>
      <c r="QCM63" s="312"/>
      <c r="QCN63" s="312"/>
      <c r="QCO63" s="313"/>
      <c r="QCP63" s="312"/>
      <c r="QCQ63" s="313"/>
      <c r="QCR63" s="313"/>
      <c r="QCS63" s="313"/>
      <c r="QCT63" s="19"/>
      <c r="QCU63" s="20"/>
      <c r="QCV63" s="20"/>
      <c r="QCW63" s="20"/>
      <c r="QCX63" s="20"/>
      <c r="QCY63" s="20"/>
      <c r="QCZ63" s="20"/>
      <c r="QDA63" s="20"/>
      <c r="QDB63" s="311"/>
      <c r="QDC63" s="312"/>
      <c r="QDD63" s="312"/>
      <c r="QDE63" s="313"/>
      <c r="QDF63" s="312"/>
      <c r="QDG63" s="313"/>
      <c r="QDH63" s="313"/>
      <c r="QDI63" s="313"/>
      <c r="QDJ63" s="19"/>
      <c r="QDK63" s="20"/>
      <c r="QDL63" s="20"/>
      <c r="QDM63" s="20"/>
      <c r="QDN63" s="20"/>
      <c r="QDO63" s="20"/>
      <c r="QDP63" s="20"/>
      <c r="QDQ63" s="20"/>
      <c r="QDR63" s="311"/>
      <c r="QDS63" s="312"/>
      <c r="QDT63" s="312"/>
      <c r="QDU63" s="313"/>
      <c r="QDV63" s="312"/>
      <c r="QDW63" s="313"/>
      <c r="QDX63" s="313"/>
      <c r="QDY63" s="313"/>
      <c r="QDZ63" s="19"/>
      <c r="QEA63" s="20"/>
      <c r="QEB63" s="20"/>
      <c r="QEC63" s="20"/>
      <c r="QED63" s="20"/>
      <c r="QEE63" s="20"/>
      <c r="QEF63" s="20"/>
      <c r="QEG63" s="20"/>
      <c r="QEH63" s="311"/>
      <c r="QEI63" s="312"/>
      <c r="QEJ63" s="312"/>
      <c r="QEK63" s="313"/>
      <c r="QEL63" s="312"/>
      <c r="QEM63" s="313"/>
      <c r="QEN63" s="313"/>
      <c r="QEO63" s="313"/>
      <c r="QEP63" s="19"/>
      <c r="QEQ63" s="20"/>
      <c r="QER63" s="20"/>
      <c r="QES63" s="20"/>
      <c r="QET63" s="20"/>
      <c r="QEU63" s="20"/>
      <c r="QEV63" s="20"/>
      <c r="QEW63" s="20"/>
      <c r="QEX63" s="311"/>
      <c r="QEY63" s="312"/>
      <c r="QEZ63" s="312"/>
      <c r="QFA63" s="313"/>
      <c r="QFB63" s="312"/>
      <c r="QFC63" s="313"/>
      <c r="QFD63" s="313"/>
      <c r="QFE63" s="313"/>
      <c r="QFF63" s="19"/>
      <c r="QFG63" s="20"/>
      <c r="QFH63" s="20"/>
      <c r="QFI63" s="20"/>
      <c r="QFJ63" s="20"/>
      <c r="QFK63" s="20"/>
      <c r="QFL63" s="20"/>
      <c r="QFM63" s="20"/>
      <c r="QFN63" s="311"/>
      <c r="QFO63" s="312"/>
      <c r="QFP63" s="312"/>
      <c r="QFQ63" s="313"/>
      <c r="QFR63" s="312"/>
      <c r="QFS63" s="313"/>
      <c r="QFT63" s="313"/>
      <c r="QFU63" s="313"/>
      <c r="QFV63" s="19"/>
      <c r="QFW63" s="20"/>
      <c r="QFX63" s="20"/>
      <c r="QFY63" s="20"/>
      <c r="QFZ63" s="20"/>
      <c r="QGA63" s="20"/>
      <c r="QGB63" s="20"/>
      <c r="QGC63" s="20"/>
      <c r="QGD63" s="311"/>
      <c r="QGE63" s="312"/>
      <c r="QGF63" s="312"/>
      <c r="QGG63" s="313"/>
      <c r="QGH63" s="312"/>
      <c r="QGI63" s="313"/>
      <c r="QGJ63" s="313"/>
      <c r="QGK63" s="313"/>
      <c r="QGL63" s="19"/>
      <c r="QGM63" s="20"/>
      <c r="QGN63" s="20"/>
      <c r="QGO63" s="20"/>
      <c r="QGP63" s="20"/>
      <c r="QGQ63" s="20"/>
      <c r="QGR63" s="20"/>
      <c r="QGS63" s="20"/>
      <c r="QGT63" s="311"/>
      <c r="QGU63" s="312"/>
      <c r="QGV63" s="312"/>
      <c r="QGW63" s="313"/>
      <c r="QGX63" s="312"/>
      <c r="QGY63" s="313"/>
      <c r="QGZ63" s="313"/>
      <c r="QHA63" s="313"/>
      <c r="QHB63" s="19"/>
      <c r="QHC63" s="20"/>
      <c r="QHD63" s="20"/>
      <c r="QHE63" s="20"/>
      <c r="QHF63" s="20"/>
      <c r="QHG63" s="20"/>
      <c r="QHH63" s="20"/>
      <c r="QHI63" s="20"/>
      <c r="QHJ63" s="311"/>
      <c r="QHK63" s="312"/>
      <c r="QHL63" s="312"/>
      <c r="QHM63" s="313"/>
      <c r="QHN63" s="312"/>
      <c r="QHO63" s="313"/>
      <c r="QHP63" s="313"/>
      <c r="QHQ63" s="313"/>
      <c r="QHR63" s="19"/>
      <c r="QHS63" s="20"/>
      <c r="QHT63" s="20"/>
      <c r="QHU63" s="20"/>
      <c r="QHV63" s="20"/>
      <c r="QHW63" s="20"/>
      <c r="QHX63" s="20"/>
      <c r="QHY63" s="20"/>
      <c r="QHZ63" s="311"/>
      <c r="QIA63" s="312"/>
      <c r="QIB63" s="312"/>
      <c r="QIC63" s="313"/>
      <c r="QID63" s="312"/>
      <c r="QIE63" s="313"/>
      <c r="QIF63" s="313"/>
      <c r="QIG63" s="313"/>
      <c r="QIH63" s="19"/>
      <c r="QII63" s="20"/>
      <c r="QIJ63" s="20"/>
      <c r="QIK63" s="20"/>
      <c r="QIL63" s="20"/>
      <c r="QIM63" s="20"/>
      <c r="QIN63" s="20"/>
      <c r="QIO63" s="20"/>
      <c r="QIP63" s="311"/>
      <c r="QIQ63" s="312"/>
      <c r="QIR63" s="312"/>
      <c r="QIS63" s="313"/>
      <c r="QIT63" s="312"/>
      <c r="QIU63" s="313"/>
      <c r="QIV63" s="313"/>
      <c r="QIW63" s="313"/>
      <c r="QIX63" s="19"/>
      <c r="QIY63" s="20"/>
      <c r="QIZ63" s="20"/>
      <c r="QJA63" s="20"/>
      <c r="QJB63" s="20"/>
      <c r="QJC63" s="20"/>
      <c r="QJD63" s="20"/>
      <c r="QJE63" s="20"/>
      <c r="QJF63" s="311"/>
      <c r="QJG63" s="312"/>
      <c r="QJH63" s="312"/>
      <c r="QJI63" s="313"/>
      <c r="QJJ63" s="312"/>
      <c r="QJK63" s="313"/>
      <c r="QJL63" s="313"/>
      <c r="QJM63" s="313"/>
      <c r="QJN63" s="19"/>
      <c r="QJO63" s="20"/>
      <c r="QJP63" s="20"/>
      <c r="QJQ63" s="20"/>
      <c r="QJR63" s="20"/>
      <c r="QJS63" s="20"/>
      <c r="QJT63" s="20"/>
      <c r="QJU63" s="20"/>
      <c r="QJV63" s="311"/>
      <c r="QJW63" s="312"/>
      <c r="QJX63" s="312"/>
      <c r="QJY63" s="313"/>
      <c r="QJZ63" s="312"/>
      <c r="QKA63" s="313"/>
      <c r="QKB63" s="313"/>
      <c r="QKC63" s="313"/>
      <c r="QKD63" s="19"/>
      <c r="QKE63" s="20"/>
      <c r="QKF63" s="20"/>
      <c r="QKG63" s="20"/>
      <c r="QKH63" s="20"/>
      <c r="QKI63" s="20"/>
      <c r="QKJ63" s="20"/>
      <c r="QKK63" s="20"/>
      <c r="QKL63" s="311"/>
      <c r="QKM63" s="312"/>
      <c r="QKN63" s="312"/>
      <c r="QKO63" s="313"/>
      <c r="QKP63" s="312"/>
      <c r="QKQ63" s="313"/>
      <c r="QKR63" s="313"/>
      <c r="QKS63" s="313"/>
      <c r="QKT63" s="19"/>
      <c r="QKU63" s="20"/>
      <c r="QKV63" s="20"/>
      <c r="QKW63" s="20"/>
      <c r="QKX63" s="20"/>
      <c r="QKY63" s="20"/>
      <c r="QKZ63" s="20"/>
      <c r="QLA63" s="20"/>
      <c r="QLB63" s="311"/>
      <c r="QLC63" s="312"/>
      <c r="QLD63" s="312"/>
      <c r="QLE63" s="313"/>
      <c r="QLF63" s="312"/>
      <c r="QLG63" s="313"/>
      <c r="QLH63" s="313"/>
      <c r="QLI63" s="313"/>
      <c r="QLJ63" s="19"/>
      <c r="QLK63" s="20"/>
      <c r="QLL63" s="20"/>
      <c r="QLM63" s="20"/>
      <c r="QLN63" s="20"/>
      <c r="QLO63" s="20"/>
      <c r="QLP63" s="20"/>
      <c r="QLQ63" s="20"/>
      <c r="QLR63" s="311"/>
      <c r="QLS63" s="312"/>
      <c r="QLT63" s="312"/>
      <c r="QLU63" s="313"/>
      <c r="QLV63" s="312"/>
      <c r="QLW63" s="313"/>
      <c r="QLX63" s="313"/>
      <c r="QLY63" s="313"/>
      <c r="QLZ63" s="19"/>
      <c r="QMA63" s="20"/>
      <c r="QMB63" s="20"/>
      <c r="QMC63" s="20"/>
      <c r="QMD63" s="20"/>
      <c r="QME63" s="20"/>
      <c r="QMF63" s="20"/>
      <c r="QMG63" s="20"/>
      <c r="QMH63" s="311"/>
      <c r="QMI63" s="312"/>
      <c r="QMJ63" s="312"/>
      <c r="QMK63" s="313"/>
      <c r="QML63" s="312"/>
      <c r="QMM63" s="313"/>
      <c r="QMN63" s="313"/>
      <c r="QMO63" s="313"/>
      <c r="QMP63" s="19"/>
      <c r="QMQ63" s="20"/>
      <c r="QMR63" s="20"/>
      <c r="QMS63" s="20"/>
      <c r="QMT63" s="20"/>
      <c r="QMU63" s="20"/>
      <c r="QMV63" s="20"/>
      <c r="QMW63" s="20"/>
      <c r="QMX63" s="311"/>
      <c r="QMY63" s="312"/>
      <c r="QMZ63" s="312"/>
      <c r="QNA63" s="313"/>
      <c r="QNB63" s="312"/>
      <c r="QNC63" s="313"/>
      <c r="QND63" s="313"/>
      <c r="QNE63" s="313"/>
      <c r="QNF63" s="19"/>
      <c r="QNG63" s="20"/>
      <c r="QNH63" s="20"/>
      <c r="QNI63" s="20"/>
      <c r="QNJ63" s="20"/>
      <c r="QNK63" s="20"/>
      <c r="QNL63" s="20"/>
      <c r="QNM63" s="20"/>
      <c r="QNN63" s="311"/>
      <c r="QNO63" s="312"/>
      <c r="QNP63" s="312"/>
      <c r="QNQ63" s="313"/>
      <c r="QNR63" s="312"/>
      <c r="QNS63" s="313"/>
      <c r="QNT63" s="313"/>
      <c r="QNU63" s="313"/>
      <c r="QNV63" s="19"/>
      <c r="QNW63" s="20"/>
      <c r="QNX63" s="20"/>
      <c r="QNY63" s="20"/>
      <c r="QNZ63" s="20"/>
      <c r="QOA63" s="20"/>
      <c r="QOB63" s="20"/>
      <c r="QOC63" s="20"/>
      <c r="QOD63" s="311"/>
      <c r="QOE63" s="312"/>
      <c r="QOF63" s="312"/>
      <c r="QOG63" s="313"/>
      <c r="QOH63" s="312"/>
      <c r="QOI63" s="313"/>
      <c r="QOJ63" s="313"/>
      <c r="QOK63" s="313"/>
      <c r="QOL63" s="19"/>
      <c r="QOM63" s="20"/>
      <c r="QON63" s="20"/>
      <c r="QOO63" s="20"/>
      <c r="QOP63" s="20"/>
      <c r="QOQ63" s="20"/>
      <c r="QOR63" s="20"/>
      <c r="QOS63" s="20"/>
      <c r="QOT63" s="311"/>
      <c r="QOU63" s="312"/>
      <c r="QOV63" s="312"/>
      <c r="QOW63" s="313"/>
      <c r="QOX63" s="312"/>
      <c r="QOY63" s="313"/>
      <c r="QOZ63" s="313"/>
      <c r="QPA63" s="313"/>
      <c r="QPB63" s="19"/>
      <c r="QPC63" s="20"/>
      <c r="QPD63" s="20"/>
      <c r="QPE63" s="20"/>
      <c r="QPF63" s="20"/>
      <c r="QPG63" s="20"/>
      <c r="QPH63" s="20"/>
      <c r="QPI63" s="20"/>
      <c r="QPJ63" s="311"/>
      <c r="QPK63" s="312"/>
      <c r="QPL63" s="312"/>
      <c r="QPM63" s="313"/>
      <c r="QPN63" s="312"/>
      <c r="QPO63" s="313"/>
      <c r="QPP63" s="313"/>
      <c r="QPQ63" s="313"/>
      <c r="QPR63" s="19"/>
      <c r="QPS63" s="20"/>
      <c r="QPT63" s="20"/>
      <c r="QPU63" s="20"/>
      <c r="QPV63" s="20"/>
      <c r="QPW63" s="20"/>
      <c r="QPX63" s="20"/>
      <c r="QPY63" s="20"/>
      <c r="QPZ63" s="311"/>
      <c r="QQA63" s="312"/>
      <c r="QQB63" s="312"/>
      <c r="QQC63" s="313"/>
      <c r="QQD63" s="312"/>
      <c r="QQE63" s="313"/>
      <c r="QQF63" s="313"/>
      <c r="QQG63" s="313"/>
      <c r="QQH63" s="19"/>
      <c r="QQI63" s="20"/>
      <c r="QQJ63" s="20"/>
      <c r="QQK63" s="20"/>
      <c r="QQL63" s="20"/>
      <c r="QQM63" s="20"/>
      <c r="QQN63" s="20"/>
      <c r="QQO63" s="20"/>
      <c r="QQP63" s="311"/>
      <c r="QQQ63" s="312"/>
      <c r="QQR63" s="312"/>
      <c r="QQS63" s="313"/>
      <c r="QQT63" s="312"/>
      <c r="QQU63" s="313"/>
      <c r="QQV63" s="313"/>
      <c r="QQW63" s="313"/>
      <c r="QQX63" s="19"/>
      <c r="QQY63" s="20"/>
      <c r="QQZ63" s="20"/>
      <c r="QRA63" s="20"/>
      <c r="QRB63" s="20"/>
      <c r="QRC63" s="20"/>
      <c r="QRD63" s="20"/>
      <c r="QRE63" s="20"/>
      <c r="QRF63" s="311"/>
      <c r="QRG63" s="312"/>
      <c r="QRH63" s="312"/>
      <c r="QRI63" s="313"/>
      <c r="QRJ63" s="312"/>
      <c r="QRK63" s="313"/>
      <c r="QRL63" s="313"/>
      <c r="QRM63" s="313"/>
      <c r="QRN63" s="19"/>
      <c r="QRO63" s="20"/>
      <c r="QRP63" s="20"/>
      <c r="QRQ63" s="20"/>
      <c r="QRR63" s="20"/>
      <c r="QRS63" s="20"/>
      <c r="QRT63" s="20"/>
      <c r="QRU63" s="20"/>
      <c r="QRV63" s="311"/>
      <c r="QRW63" s="312"/>
      <c r="QRX63" s="312"/>
      <c r="QRY63" s="313"/>
      <c r="QRZ63" s="312"/>
      <c r="QSA63" s="313"/>
      <c r="QSB63" s="313"/>
      <c r="QSC63" s="313"/>
      <c r="QSD63" s="19"/>
      <c r="QSE63" s="20"/>
      <c r="QSF63" s="20"/>
      <c r="QSG63" s="20"/>
      <c r="QSH63" s="20"/>
      <c r="QSI63" s="20"/>
      <c r="QSJ63" s="20"/>
      <c r="QSK63" s="20"/>
      <c r="QSL63" s="311"/>
      <c r="QSM63" s="312"/>
      <c r="QSN63" s="312"/>
      <c r="QSO63" s="313"/>
      <c r="QSP63" s="312"/>
      <c r="QSQ63" s="313"/>
      <c r="QSR63" s="313"/>
      <c r="QSS63" s="313"/>
      <c r="QST63" s="19"/>
      <c r="QSU63" s="20"/>
      <c r="QSV63" s="20"/>
      <c r="QSW63" s="20"/>
      <c r="QSX63" s="20"/>
      <c r="QSY63" s="20"/>
      <c r="QSZ63" s="20"/>
      <c r="QTA63" s="20"/>
      <c r="QTB63" s="311"/>
      <c r="QTC63" s="312"/>
      <c r="QTD63" s="312"/>
      <c r="QTE63" s="313"/>
      <c r="QTF63" s="312"/>
      <c r="QTG63" s="313"/>
      <c r="QTH63" s="313"/>
      <c r="QTI63" s="313"/>
      <c r="QTJ63" s="19"/>
      <c r="QTK63" s="20"/>
      <c r="QTL63" s="20"/>
      <c r="QTM63" s="20"/>
      <c r="QTN63" s="20"/>
      <c r="QTO63" s="20"/>
      <c r="QTP63" s="20"/>
      <c r="QTQ63" s="20"/>
      <c r="QTR63" s="311"/>
      <c r="QTS63" s="312"/>
      <c r="QTT63" s="312"/>
      <c r="QTU63" s="313"/>
      <c r="QTV63" s="312"/>
      <c r="QTW63" s="313"/>
      <c r="QTX63" s="313"/>
      <c r="QTY63" s="313"/>
      <c r="QTZ63" s="19"/>
      <c r="QUA63" s="20"/>
      <c r="QUB63" s="20"/>
      <c r="QUC63" s="20"/>
      <c r="QUD63" s="20"/>
      <c r="QUE63" s="20"/>
      <c r="QUF63" s="20"/>
      <c r="QUG63" s="20"/>
      <c r="QUH63" s="311"/>
      <c r="QUI63" s="312"/>
      <c r="QUJ63" s="312"/>
      <c r="QUK63" s="313"/>
      <c r="QUL63" s="312"/>
      <c r="QUM63" s="313"/>
      <c r="QUN63" s="313"/>
      <c r="QUO63" s="313"/>
      <c r="QUP63" s="19"/>
      <c r="QUQ63" s="20"/>
      <c r="QUR63" s="20"/>
      <c r="QUS63" s="20"/>
      <c r="QUT63" s="20"/>
      <c r="QUU63" s="20"/>
      <c r="QUV63" s="20"/>
      <c r="QUW63" s="20"/>
      <c r="QUX63" s="311"/>
      <c r="QUY63" s="312"/>
      <c r="QUZ63" s="312"/>
      <c r="QVA63" s="313"/>
      <c r="QVB63" s="312"/>
      <c r="QVC63" s="313"/>
      <c r="QVD63" s="313"/>
      <c r="QVE63" s="313"/>
      <c r="QVF63" s="19"/>
      <c r="QVG63" s="20"/>
      <c r="QVH63" s="20"/>
      <c r="QVI63" s="20"/>
      <c r="QVJ63" s="20"/>
      <c r="QVK63" s="20"/>
      <c r="QVL63" s="20"/>
      <c r="QVM63" s="20"/>
      <c r="QVN63" s="311"/>
      <c r="QVO63" s="312"/>
      <c r="QVP63" s="312"/>
      <c r="QVQ63" s="313"/>
      <c r="QVR63" s="312"/>
      <c r="QVS63" s="313"/>
      <c r="QVT63" s="313"/>
      <c r="QVU63" s="313"/>
      <c r="QVV63" s="19"/>
      <c r="QVW63" s="20"/>
      <c r="QVX63" s="20"/>
      <c r="QVY63" s="20"/>
      <c r="QVZ63" s="20"/>
      <c r="QWA63" s="20"/>
      <c r="QWB63" s="20"/>
      <c r="QWC63" s="20"/>
      <c r="QWD63" s="311"/>
      <c r="QWE63" s="312"/>
      <c r="QWF63" s="312"/>
      <c r="QWG63" s="313"/>
      <c r="QWH63" s="312"/>
      <c r="QWI63" s="313"/>
      <c r="QWJ63" s="313"/>
      <c r="QWK63" s="313"/>
      <c r="QWL63" s="19"/>
      <c r="QWM63" s="20"/>
      <c r="QWN63" s="20"/>
      <c r="QWO63" s="20"/>
      <c r="QWP63" s="20"/>
      <c r="QWQ63" s="20"/>
      <c r="QWR63" s="20"/>
      <c r="QWS63" s="20"/>
      <c r="QWT63" s="311"/>
      <c r="QWU63" s="312"/>
      <c r="QWV63" s="312"/>
      <c r="QWW63" s="313"/>
      <c r="QWX63" s="312"/>
      <c r="QWY63" s="313"/>
      <c r="QWZ63" s="313"/>
      <c r="QXA63" s="313"/>
      <c r="QXB63" s="19"/>
      <c r="QXC63" s="20"/>
      <c r="QXD63" s="20"/>
      <c r="QXE63" s="20"/>
      <c r="QXF63" s="20"/>
      <c r="QXG63" s="20"/>
      <c r="QXH63" s="20"/>
      <c r="QXI63" s="20"/>
      <c r="QXJ63" s="311"/>
      <c r="QXK63" s="312"/>
      <c r="QXL63" s="312"/>
      <c r="QXM63" s="313"/>
      <c r="QXN63" s="312"/>
      <c r="QXO63" s="313"/>
      <c r="QXP63" s="313"/>
      <c r="QXQ63" s="313"/>
      <c r="QXR63" s="19"/>
      <c r="QXS63" s="20"/>
      <c r="QXT63" s="20"/>
      <c r="QXU63" s="20"/>
      <c r="QXV63" s="20"/>
      <c r="QXW63" s="20"/>
      <c r="QXX63" s="20"/>
      <c r="QXY63" s="20"/>
      <c r="QXZ63" s="311"/>
      <c r="QYA63" s="312"/>
      <c r="QYB63" s="312"/>
      <c r="QYC63" s="313"/>
      <c r="QYD63" s="312"/>
      <c r="QYE63" s="313"/>
      <c r="QYF63" s="313"/>
      <c r="QYG63" s="313"/>
      <c r="QYH63" s="19"/>
      <c r="QYI63" s="20"/>
      <c r="QYJ63" s="20"/>
      <c r="QYK63" s="20"/>
      <c r="QYL63" s="20"/>
      <c r="QYM63" s="20"/>
      <c r="QYN63" s="20"/>
      <c r="QYO63" s="20"/>
      <c r="QYP63" s="311"/>
      <c r="QYQ63" s="312"/>
      <c r="QYR63" s="312"/>
      <c r="QYS63" s="313"/>
      <c r="QYT63" s="312"/>
      <c r="QYU63" s="313"/>
      <c r="QYV63" s="313"/>
      <c r="QYW63" s="313"/>
      <c r="QYX63" s="19"/>
      <c r="QYY63" s="20"/>
      <c r="QYZ63" s="20"/>
      <c r="QZA63" s="20"/>
      <c r="QZB63" s="20"/>
      <c r="QZC63" s="20"/>
      <c r="QZD63" s="20"/>
      <c r="QZE63" s="20"/>
      <c r="QZF63" s="311"/>
      <c r="QZG63" s="312"/>
      <c r="QZH63" s="312"/>
      <c r="QZI63" s="313"/>
      <c r="QZJ63" s="312"/>
      <c r="QZK63" s="313"/>
      <c r="QZL63" s="313"/>
      <c r="QZM63" s="313"/>
      <c r="QZN63" s="19"/>
      <c r="QZO63" s="20"/>
      <c r="QZP63" s="20"/>
      <c r="QZQ63" s="20"/>
      <c r="QZR63" s="20"/>
      <c r="QZS63" s="20"/>
      <c r="QZT63" s="20"/>
      <c r="QZU63" s="20"/>
      <c r="QZV63" s="311"/>
      <c r="QZW63" s="312"/>
      <c r="QZX63" s="312"/>
      <c r="QZY63" s="313"/>
      <c r="QZZ63" s="312"/>
      <c r="RAA63" s="313"/>
      <c r="RAB63" s="313"/>
      <c r="RAC63" s="313"/>
      <c r="RAD63" s="19"/>
      <c r="RAE63" s="20"/>
      <c r="RAF63" s="20"/>
      <c r="RAG63" s="20"/>
      <c r="RAH63" s="20"/>
      <c r="RAI63" s="20"/>
      <c r="RAJ63" s="20"/>
      <c r="RAK63" s="20"/>
      <c r="RAL63" s="311"/>
      <c r="RAM63" s="312"/>
      <c r="RAN63" s="312"/>
      <c r="RAO63" s="313"/>
      <c r="RAP63" s="312"/>
      <c r="RAQ63" s="313"/>
      <c r="RAR63" s="313"/>
      <c r="RAS63" s="313"/>
      <c r="RAT63" s="19"/>
      <c r="RAU63" s="20"/>
      <c r="RAV63" s="20"/>
      <c r="RAW63" s="20"/>
      <c r="RAX63" s="20"/>
      <c r="RAY63" s="20"/>
      <c r="RAZ63" s="20"/>
      <c r="RBA63" s="20"/>
      <c r="RBB63" s="311"/>
      <c r="RBC63" s="312"/>
      <c r="RBD63" s="312"/>
      <c r="RBE63" s="313"/>
      <c r="RBF63" s="312"/>
      <c r="RBG63" s="313"/>
      <c r="RBH63" s="313"/>
      <c r="RBI63" s="313"/>
      <c r="RBJ63" s="19"/>
      <c r="RBK63" s="20"/>
      <c r="RBL63" s="20"/>
      <c r="RBM63" s="20"/>
      <c r="RBN63" s="20"/>
      <c r="RBO63" s="20"/>
      <c r="RBP63" s="20"/>
      <c r="RBQ63" s="20"/>
      <c r="RBR63" s="311"/>
      <c r="RBS63" s="312"/>
      <c r="RBT63" s="312"/>
      <c r="RBU63" s="313"/>
      <c r="RBV63" s="312"/>
      <c r="RBW63" s="313"/>
      <c r="RBX63" s="313"/>
      <c r="RBY63" s="313"/>
      <c r="RBZ63" s="19"/>
      <c r="RCA63" s="20"/>
      <c r="RCB63" s="20"/>
      <c r="RCC63" s="20"/>
      <c r="RCD63" s="20"/>
      <c r="RCE63" s="20"/>
      <c r="RCF63" s="20"/>
      <c r="RCG63" s="20"/>
      <c r="RCH63" s="311"/>
      <c r="RCI63" s="312"/>
      <c r="RCJ63" s="312"/>
      <c r="RCK63" s="313"/>
      <c r="RCL63" s="312"/>
      <c r="RCM63" s="313"/>
      <c r="RCN63" s="313"/>
      <c r="RCO63" s="313"/>
      <c r="RCP63" s="19"/>
      <c r="RCQ63" s="20"/>
      <c r="RCR63" s="20"/>
      <c r="RCS63" s="20"/>
      <c r="RCT63" s="20"/>
      <c r="RCU63" s="20"/>
      <c r="RCV63" s="20"/>
      <c r="RCW63" s="20"/>
      <c r="RCX63" s="311"/>
      <c r="RCY63" s="312"/>
      <c r="RCZ63" s="312"/>
      <c r="RDA63" s="313"/>
      <c r="RDB63" s="312"/>
      <c r="RDC63" s="313"/>
      <c r="RDD63" s="313"/>
      <c r="RDE63" s="313"/>
      <c r="RDF63" s="19"/>
      <c r="RDG63" s="20"/>
      <c r="RDH63" s="20"/>
      <c r="RDI63" s="20"/>
      <c r="RDJ63" s="20"/>
      <c r="RDK63" s="20"/>
      <c r="RDL63" s="20"/>
      <c r="RDM63" s="20"/>
      <c r="RDN63" s="311"/>
      <c r="RDO63" s="312"/>
      <c r="RDP63" s="312"/>
      <c r="RDQ63" s="313"/>
      <c r="RDR63" s="312"/>
      <c r="RDS63" s="313"/>
      <c r="RDT63" s="313"/>
      <c r="RDU63" s="313"/>
      <c r="RDV63" s="19"/>
      <c r="RDW63" s="20"/>
      <c r="RDX63" s="20"/>
      <c r="RDY63" s="20"/>
      <c r="RDZ63" s="20"/>
      <c r="REA63" s="20"/>
      <c r="REB63" s="20"/>
      <c r="REC63" s="20"/>
      <c r="RED63" s="311"/>
      <c r="REE63" s="312"/>
      <c r="REF63" s="312"/>
      <c r="REG63" s="313"/>
      <c r="REH63" s="312"/>
      <c r="REI63" s="313"/>
      <c r="REJ63" s="313"/>
      <c r="REK63" s="313"/>
      <c r="REL63" s="19"/>
      <c r="REM63" s="20"/>
      <c r="REN63" s="20"/>
      <c r="REO63" s="20"/>
      <c r="REP63" s="20"/>
      <c r="REQ63" s="20"/>
      <c r="RER63" s="20"/>
      <c r="RES63" s="20"/>
      <c r="RET63" s="311"/>
      <c r="REU63" s="312"/>
      <c r="REV63" s="312"/>
      <c r="REW63" s="313"/>
      <c r="REX63" s="312"/>
      <c r="REY63" s="313"/>
      <c r="REZ63" s="313"/>
      <c r="RFA63" s="313"/>
      <c r="RFB63" s="19"/>
      <c r="RFC63" s="20"/>
      <c r="RFD63" s="20"/>
      <c r="RFE63" s="20"/>
      <c r="RFF63" s="20"/>
      <c r="RFG63" s="20"/>
      <c r="RFH63" s="20"/>
      <c r="RFI63" s="20"/>
      <c r="RFJ63" s="311"/>
      <c r="RFK63" s="312"/>
      <c r="RFL63" s="312"/>
      <c r="RFM63" s="313"/>
      <c r="RFN63" s="312"/>
      <c r="RFO63" s="313"/>
      <c r="RFP63" s="313"/>
      <c r="RFQ63" s="313"/>
      <c r="RFR63" s="19"/>
      <c r="RFS63" s="20"/>
      <c r="RFT63" s="20"/>
      <c r="RFU63" s="20"/>
      <c r="RFV63" s="20"/>
      <c r="RFW63" s="20"/>
      <c r="RFX63" s="20"/>
      <c r="RFY63" s="20"/>
      <c r="RFZ63" s="311"/>
      <c r="RGA63" s="312"/>
      <c r="RGB63" s="312"/>
      <c r="RGC63" s="313"/>
      <c r="RGD63" s="312"/>
      <c r="RGE63" s="313"/>
      <c r="RGF63" s="313"/>
      <c r="RGG63" s="313"/>
      <c r="RGH63" s="19"/>
      <c r="RGI63" s="20"/>
      <c r="RGJ63" s="20"/>
      <c r="RGK63" s="20"/>
      <c r="RGL63" s="20"/>
      <c r="RGM63" s="20"/>
      <c r="RGN63" s="20"/>
      <c r="RGO63" s="20"/>
      <c r="RGP63" s="311"/>
      <c r="RGQ63" s="312"/>
      <c r="RGR63" s="312"/>
      <c r="RGS63" s="313"/>
      <c r="RGT63" s="312"/>
      <c r="RGU63" s="313"/>
      <c r="RGV63" s="313"/>
      <c r="RGW63" s="313"/>
      <c r="RGX63" s="19"/>
      <c r="RGY63" s="20"/>
      <c r="RGZ63" s="20"/>
      <c r="RHA63" s="20"/>
      <c r="RHB63" s="20"/>
      <c r="RHC63" s="20"/>
      <c r="RHD63" s="20"/>
      <c r="RHE63" s="20"/>
      <c r="RHF63" s="311"/>
      <c r="RHG63" s="312"/>
      <c r="RHH63" s="312"/>
      <c r="RHI63" s="313"/>
      <c r="RHJ63" s="312"/>
      <c r="RHK63" s="313"/>
      <c r="RHL63" s="313"/>
      <c r="RHM63" s="313"/>
      <c r="RHN63" s="19"/>
      <c r="RHO63" s="20"/>
      <c r="RHP63" s="20"/>
      <c r="RHQ63" s="20"/>
      <c r="RHR63" s="20"/>
      <c r="RHS63" s="20"/>
      <c r="RHT63" s="20"/>
      <c r="RHU63" s="20"/>
      <c r="RHV63" s="311"/>
      <c r="RHW63" s="312"/>
      <c r="RHX63" s="312"/>
      <c r="RHY63" s="313"/>
      <c r="RHZ63" s="312"/>
      <c r="RIA63" s="313"/>
      <c r="RIB63" s="313"/>
      <c r="RIC63" s="313"/>
      <c r="RID63" s="19"/>
      <c r="RIE63" s="20"/>
      <c r="RIF63" s="20"/>
      <c r="RIG63" s="20"/>
      <c r="RIH63" s="20"/>
      <c r="RII63" s="20"/>
      <c r="RIJ63" s="20"/>
      <c r="RIK63" s="20"/>
      <c r="RIL63" s="311"/>
      <c r="RIM63" s="312"/>
      <c r="RIN63" s="312"/>
      <c r="RIO63" s="313"/>
      <c r="RIP63" s="312"/>
      <c r="RIQ63" s="313"/>
      <c r="RIR63" s="313"/>
      <c r="RIS63" s="313"/>
      <c r="RIT63" s="19"/>
      <c r="RIU63" s="20"/>
      <c r="RIV63" s="20"/>
      <c r="RIW63" s="20"/>
      <c r="RIX63" s="20"/>
      <c r="RIY63" s="20"/>
      <c r="RIZ63" s="20"/>
      <c r="RJA63" s="20"/>
      <c r="RJB63" s="311"/>
      <c r="RJC63" s="312"/>
      <c r="RJD63" s="312"/>
      <c r="RJE63" s="313"/>
      <c r="RJF63" s="312"/>
      <c r="RJG63" s="313"/>
      <c r="RJH63" s="313"/>
      <c r="RJI63" s="313"/>
      <c r="RJJ63" s="19"/>
      <c r="RJK63" s="20"/>
      <c r="RJL63" s="20"/>
      <c r="RJM63" s="20"/>
      <c r="RJN63" s="20"/>
      <c r="RJO63" s="20"/>
      <c r="RJP63" s="20"/>
      <c r="RJQ63" s="20"/>
      <c r="RJR63" s="311"/>
      <c r="RJS63" s="312"/>
      <c r="RJT63" s="312"/>
      <c r="RJU63" s="313"/>
      <c r="RJV63" s="312"/>
      <c r="RJW63" s="313"/>
      <c r="RJX63" s="313"/>
      <c r="RJY63" s="313"/>
      <c r="RJZ63" s="19"/>
      <c r="RKA63" s="20"/>
      <c r="RKB63" s="20"/>
      <c r="RKC63" s="20"/>
      <c r="RKD63" s="20"/>
      <c r="RKE63" s="20"/>
      <c r="RKF63" s="20"/>
      <c r="RKG63" s="20"/>
      <c r="RKH63" s="311"/>
      <c r="RKI63" s="312"/>
      <c r="RKJ63" s="312"/>
      <c r="RKK63" s="313"/>
      <c r="RKL63" s="312"/>
      <c r="RKM63" s="313"/>
      <c r="RKN63" s="313"/>
      <c r="RKO63" s="313"/>
      <c r="RKP63" s="19"/>
      <c r="RKQ63" s="20"/>
      <c r="RKR63" s="20"/>
      <c r="RKS63" s="20"/>
      <c r="RKT63" s="20"/>
      <c r="RKU63" s="20"/>
      <c r="RKV63" s="20"/>
      <c r="RKW63" s="20"/>
      <c r="RKX63" s="311"/>
      <c r="RKY63" s="312"/>
      <c r="RKZ63" s="312"/>
      <c r="RLA63" s="313"/>
      <c r="RLB63" s="312"/>
      <c r="RLC63" s="313"/>
      <c r="RLD63" s="313"/>
      <c r="RLE63" s="313"/>
      <c r="RLF63" s="19"/>
      <c r="RLG63" s="20"/>
      <c r="RLH63" s="20"/>
      <c r="RLI63" s="20"/>
      <c r="RLJ63" s="20"/>
      <c r="RLK63" s="20"/>
      <c r="RLL63" s="20"/>
      <c r="RLM63" s="20"/>
      <c r="RLN63" s="311"/>
      <c r="RLO63" s="312"/>
      <c r="RLP63" s="312"/>
      <c r="RLQ63" s="313"/>
      <c r="RLR63" s="312"/>
      <c r="RLS63" s="313"/>
      <c r="RLT63" s="313"/>
      <c r="RLU63" s="313"/>
      <c r="RLV63" s="19"/>
      <c r="RLW63" s="20"/>
      <c r="RLX63" s="20"/>
      <c r="RLY63" s="20"/>
      <c r="RLZ63" s="20"/>
      <c r="RMA63" s="20"/>
      <c r="RMB63" s="20"/>
      <c r="RMC63" s="20"/>
      <c r="RMD63" s="311"/>
      <c r="RME63" s="312"/>
      <c r="RMF63" s="312"/>
      <c r="RMG63" s="313"/>
      <c r="RMH63" s="312"/>
      <c r="RMI63" s="313"/>
      <c r="RMJ63" s="313"/>
      <c r="RMK63" s="313"/>
      <c r="RML63" s="19"/>
      <c r="RMM63" s="20"/>
      <c r="RMN63" s="20"/>
      <c r="RMO63" s="20"/>
      <c r="RMP63" s="20"/>
      <c r="RMQ63" s="20"/>
      <c r="RMR63" s="20"/>
      <c r="RMS63" s="20"/>
      <c r="RMT63" s="311"/>
      <c r="RMU63" s="312"/>
      <c r="RMV63" s="312"/>
      <c r="RMW63" s="313"/>
      <c r="RMX63" s="312"/>
      <c r="RMY63" s="313"/>
      <c r="RMZ63" s="313"/>
      <c r="RNA63" s="313"/>
      <c r="RNB63" s="19"/>
      <c r="RNC63" s="20"/>
      <c r="RND63" s="20"/>
      <c r="RNE63" s="20"/>
      <c r="RNF63" s="20"/>
      <c r="RNG63" s="20"/>
      <c r="RNH63" s="20"/>
      <c r="RNI63" s="20"/>
      <c r="RNJ63" s="311"/>
      <c r="RNK63" s="312"/>
      <c r="RNL63" s="312"/>
      <c r="RNM63" s="313"/>
      <c r="RNN63" s="312"/>
      <c r="RNO63" s="313"/>
      <c r="RNP63" s="313"/>
      <c r="RNQ63" s="313"/>
      <c r="RNR63" s="19"/>
      <c r="RNS63" s="20"/>
      <c r="RNT63" s="20"/>
      <c r="RNU63" s="20"/>
      <c r="RNV63" s="20"/>
      <c r="RNW63" s="20"/>
      <c r="RNX63" s="20"/>
      <c r="RNY63" s="20"/>
      <c r="RNZ63" s="311"/>
      <c r="ROA63" s="312"/>
      <c r="ROB63" s="312"/>
      <c r="ROC63" s="313"/>
      <c r="ROD63" s="312"/>
      <c r="ROE63" s="313"/>
      <c r="ROF63" s="313"/>
      <c r="ROG63" s="313"/>
      <c r="ROH63" s="19"/>
      <c r="ROI63" s="20"/>
      <c r="ROJ63" s="20"/>
      <c r="ROK63" s="20"/>
      <c r="ROL63" s="20"/>
      <c r="ROM63" s="20"/>
      <c r="RON63" s="20"/>
      <c r="ROO63" s="20"/>
      <c r="ROP63" s="311"/>
      <c r="ROQ63" s="312"/>
      <c r="ROR63" s="312"/>
      <c r="ROS63" s="313"/>
      <c r="ROT63" s="312"/>
      <c r="ROU63" s="313"/>
      <c r="ROV63" s="313"/>
      <c r="ROW63" s="313"/>
      <c r="ROX63" s="19"/>
      <c r="ROY63" s="20"/>
      <c r="ROZ63" s="20"/>
      <c r="RPA63" s="20"/>
      <c r="RPB63" s="20"/>
      <c r="RPC63" s="20"/>
      <c r="RPD63" s="20"/>
      <c r="RPE63" s="20"/>
      <c r="RPF63" s="311"/>
      <c r="RPG63" s="312"/>
      <c r="RPH63" s="312"/>
      <c r="RPI63" s="313"/>
      <c r="RPJ63" s="312"/>
      <c r="RPK63" s="313"/>
      <c r="RPL63" s="313"/>
      <c r="RPM63" s="313"/>
      <c r="RPN63" s="19"/>
      <c r="RPO63" s="20"/>
      <c r="RPP63" s="20"/>
      <c r="RPQ63" s="20"/>
      <c r="RPR63" s="20"/>
      <c r="RPS63" s="20"/>
      <c r="RPT63" s="20"/>
      <c r="RPU63" s="20"/>
      <c r="RPV63" s="311"/>
      <c r="RPW63" s="312"/>
      <c r="RPX63" s="312"/>
      <c r="RPY63" s="313"/>
      <c r="RPZ63" s="312"/>
      <c r="RQA63" s="313"/>
      <c r="RQB63" s="313"/>
      <c r="RQC63" s="313"/>
      <c r="RQD63" s="19"/>
      <c r="RQE63" s="20"/>
      <c r="RQF63" s="20"/>
      <c r="RQG63" s="20"/>
      <c r="RQH63" s="20"/>
      <c r="RQI63" s="20"/>
      <c r="RQJ63" s="20"/>
      <c r="RQK63" s="20"/>
      <c r="RQL63" s="311"/>
      <c r="RQM63" s="312"/>
      <c r="RQN63" s="312"/>
      <c r="RQO63" s="313"/>
      <c r="RQP63" s="312"/>
      <c r="RQQ63" s="313"/>
      <c r="RQR63" s="313"/>
      <c r="RQS63" s="313"/>
      <c r="RQT63" s="19"/>
      <c r="RQU63" s="20"/>
      <c r="RQV63" s="20"/>
      <c r="RQW63" s="20"/>
      <c r="RQX63" s="20"/>
      <c r="RQY63" s="20"/>
      <c r="RQZ63" s="20"/>
      <c r="RRA63" s="20"/>
      <c r="RRB63" s="311"/>
      <c r="RRC63" s="312"/>
      <c r="RRD63" s="312"/>
      <c r="RRE63" s="313"/>
      <c r="RRF63" s="312"/>
      <c r="RRG63" s="313"/>
      <c r="RRH63" s="313"/>
      <c r="RRI63" s="313"/>
      <c r="RRJ63" s="19"/>
      <c r="RRK63" s="20"/>
      <c r="RRL63" s="20"/>
      <c r="RRM63" s="20"/>
      <c r="RRN63" s="20"/>
      <c r="RRO63" s="20"/>
      <c r="RRP63" s="20"/>
      <c r="RRQ63" s="20"/>
      <c r="RRR63" s="311"/>
      <c r="RRS63" s="312"/>
      <c r="RRT63" s="312"/>
      <c r="RRU63" s="313"/>
      <c r="RRV63" s="312"/>
      <c r="RRW63" s="313"/>
      <c r="RRX63" s="313"/>
      <c r="RRY63" s="313"/>
      <c r="RRZ63" s="19"/>
      <c r="RSA63" s="20"/>
      <c r="RSB63" s="20"/>
      <c r="RSC63" s="20"/>
      <c r="RSD63" s="20"/>
      <c r="RSE63" s="20"/>
      <c r="RSF63" s="20"/>
      <c r="RSG63" s="20"/>
      <c r="RSH63" s="311"/>
      <c r="RSI63" s="312"/>
      <c r="RSJ63" s="312"/>
      <c r="RSK63" s="313"/>
      <c r="RSL63" s="312"/>
      <c r="RSM63" s="313"/>
      <c r="RSN63" s="313"/>
      <c r="RSO63" s="313"/>
      <c r="RSP63" s="19"/>
      <c r="RSQ63" s="20"/>
      <c r="RSR63" s="20"/>
      <c r="RSS63" s="20"/>
      <c r="RST63" s="20"/>
      <c r="RSU63" s="20"/>
      <c r="RSV63" s="20"/>
      <c r="RSW63" s="20"/>
      <c r="RSX63" s="311"/>
      <c r="RSY63" s="312"/>
      <c r="RSZ63" s="312"/>
      <c r="RTA63" s="313"/>
      <c r="RTB63" s="312"/>
      <c r="RTC63" s="313"/>
      <c r="RTD63" s="313"/>
      <c r="RTE63" s="313"/>
      <c r="RTF63" s="19"/>
      <c r="RTG63" s="20"/>
      <c r="RTH63" s="20"/>
      <c r="RTI63" s="20"/>
      <c r="RTJ63" s="20"/>
      <c r="RTK63" s="20"/>
      <c r="RTL63" s="20"/>
      <c r="RTM63" s="20"/>
      <c r="RTN63" s="311"/>
      <c r="RTO63" s="312"/>
      <c r="RTP63" s="312"/>
      <c r="RTQ63" s="313"/>
      <c r="RTR63" s="312"/>
      <c r="RTS63" s="313"/>
      <c r="RTT63" s="313"/>
      <c r="RTU63" s="313"/>
      <c r="RTV63" s="19"/>
      <c r="RTW63" s="20"/>
      <c r="RTX63" s="20"/>
      <c r="RTY63" s="20"/>
      <c r="RTZ63" s="20"/>
      <c r="RUA63" s="20"/>
      <c r="RUB63" s="20"/>
      <c r="RUC63" s="20"/>
      <c r="RUD63" s="311"/>
      <c r="RUE63" s="312"/>
      <c r="RUF63" s="312"/>
      <c r="RUG63" s="313"/>
      <c r="RUH63" s="312"/>
      <c r="RUI63" s="313"/>
      <c r="RUJ63" s="313"/>
      <c r="RUK63" s="313"/>
      <c r="RUL63" s="19"/>
      <c r="RUM63" s="20"/>
      <c r="RUN63" s="20"/>
      <c r="RUO63" s="20"/>
      <c r="RUP63" s="20"/>
      <c r="RUQ63" s="20"/>
      <c r="RUR63" s="20"/>
      <c r="RUS63" s="20"/>
      <c r="RUT63" s="311"/>
      <c r="RUU63" s="312"/>
      <c r="RUV63" s="312"/>
      <c r="RUW63" s="313"/>
      <c r="RUX63" s="312"/>
      <c r="RUY63" s="313"/>
      <c r="RUZ63" s="313"/>
      <c r="RVA63" s="313"/>
      <c r="RVB63" s="19"/>
      <c r="RVC63" s="20"/>
      <c r="RVD63" s="20"/>
      <c r="RVE63" s="20"/>
      <c r="RVF63" s="20"/>
      <c r="RVG63" s="20"/>
      <c r="RVH63" s="20"/>
      <c r="RVI63" s="20"/>
      <c r="RVJ63" s="311"/>
      <c r="RVK63" s="312"/>
      <c r="RVL63" s="312"/>
      <c r="RVM63" s="313"/>
      <c r="RVN63" s="312"/>
      <c r="RVO63" s="313"/>
      <c r="RVP63" s="313"/>
      <c r="RVQ63" s="313"/>
      <c r="RVR63" s="19"/>
      <c r="RVS63" s="20"/>
      <c r="RVT63" s="20"/>
      <c r="RVU63" s="20"/>
      <c r="RVV63" s="20"/>
      <c r="RVW63" s="20"/>
      <c r="RVX63" s="20"/>
      <c r="RVY63" s="20"/>
      <c r="RVZ63" s="311"/>
      <c r="RWA63" s="312"/>
      <c r="RWB63" s="312"/>
      <c r="RWC63" s="313"/>
      <c r="RWD63" s="312"/>
      <c r="RWE63" s="313"/>
      <c r="RWF63" s="313"/>
      <c r="RWG63" s="313"/>
      <c r="RWH63" s="19"/>
      <c r="RWI63" s="20"/>
      <c r="RWJ63" s="20"/>
      <c r="RWK63" s="20"/>
      <c r="RWL63" s="20"/>
      <c r="RWM63" s="20"/>
      <c r="RWN63" s="20"/>
      <c r="RWO63" s="20"/>
      <c r="RWP63" s="311"/>
      <c r="RWQ63" s="312"/>
      <c r="RWR63" s="312"/>
      <c r="RWS63" s="313"/>
      <c r="RWT63" s="312"/>
      <c r="RWU63" s="313"/>
      <c r="RWV63" s="313"/>
      <c r="RWW63" s="313"/>
      <c r="RWX63" s="19"/>
      <c r="RWY63" s="20"/>
      <c r="RWZ63" s="20"/>
      <c r="RXA63" s="20"/>
      <c r="RXB63" s="20"/>
      <c r="RXC63" s="20"/>
      <c r="RXD63" s="20"/>
      <c r="RXE63" s="20"/>
      <c r="RXF63" s="311"/>
      <c r="RXG63" s="312"/>
      <c r="RXH63" s="312"/>
      <c r="RXI63" s="313"/>
      <c r="RXJ63" s="312"/>
      <c r="RXK63" s="313"/>
      <c r="RXL63" s="313"/>
      <c r="RXM63" s="313"/>
      <c r="RXN63" s="19"/>
      <c r="RXO63" s="20"/>
      <c r="RXP63" s="20"/>
      <c r="RXQ63" s="20"/>
      <c r="RXR63" s="20"/>
      <c r="RXS63" s="20"/>
      <c r="RXT63" s="20"/>
      <c r="RXU63" s="20"/>
      <c r="RXV63" s="311"/>
      <c r="RXW63" s="312"/>
      <c r="RXX63" s="312"/>
      <c r="RXY63" s="313"/>
      <c r="RXZ63" s="312"/>
      <c r="RYA63" s="313"/>
      <c r="RYB63" s="313"/>
      <c r="RYC63" s="313"/>
      <c r="RYD63" s="19"/>
      <c r="RYE63" s="20"/>
      <c r="RYF63" s="20"/>
      <c r="RYG63" s="20"/>
      <c r="RYH63" s="20"/>
      <c r="RYI63" s="20"/>
      <c r="RYJ63" s="20"/>
      <c r="RYK63" s="20"/>
      <c r="RYL63" s="311"/>
      <c r="RYM63" s="312"/>
      <c r="RYN63" s="312"/>
      <c r="RYO63" s="313"/>
      <c r="RYP63" s="312"/>
      <c r="RYQ63" s="313"/>
      <c r="RYR63" s="313"/>
      <c r="RYS63" s="313"/>
      <c r="RYT63" s="19"/>
      <c r="RYU63" s="20"/>
      <c r="RYV63" s="20"/>
      <c r="RYW63" s="20"/>
      <c r="RYX63" s="20"/>
      <c r="RYY63" s="20"/>
      <c r="RYZ63" s="20"/>
      <c r="RZA63" s="20"/>
      <c r="RZB63" s="311"/>
      <c r="RZC63" s="312"/>
      <c r="RZD63" s="312"/>
      <c r="RZE63" s="313"/>
      <c r="RZF63" s="312"/>
      <c r="RZG63" s="313"/>
      <c r="RZH63" s="313"/>
      <c r="RZI63" s="313"/>
      <c r="RZJ63" s="19"/>
      <c r="RZK63" s="20"/>
      <c r="RZL63" s="20"/>
      <c r="RZM63" s="20"/>
      <c r="RZN63" s="20"/>
      <c r="RZO63" s="20"/>
      <c r="RZP63" s="20"/>
      <c r="RZQ63" s="20"/>
      <c r="RZR63" s="311"/>
      <c r="RZS63" s="312"/>
      <c r="RZT63" s="312"/>
      <c r="RZU63" s="313"/>
      <c r="RZV63" s="312"/>
      <c r="RZW63" s="313"/>
      <c r="RZX63" s="313"/>
      <c r="RZY63" s="313"/>
      <c r="RZZ63" s="19"/>
      <c r="SAA63" s="20"/>
      <c r="SAB63" s="20"/>
      <c r="SAC63" s="20"/>
      <c r="SAD63" s="20"/>
      <c r="SAE63" s="20"/>
      <c r="SAF63" s="20"/>
      <c r="SAG63" s="20"/>
      <c r="SAH63" s="311"/>
      <c r="SAI63" s="312"/>
      <c r="SAJ63" s="312"/>
      <c r="SAK63" s="313"/>
      <c r="SAL63" s="312"/>
      <c r="SAM63" s="313"/>
      <c r="SAN63" s="313"/>
      <c r="SAO63" s="313"/>
      <c r="SAP63" s="19"/>
      <c r="SAQ63" s="20"/>
      <c r="SAR63" s="20"/>
      <c r="SAS63" s="20"/>
      <c r="SAT63" s="20"/>
      <c r="SAU63" s="20"/>
      <c r="SAV63" s="20"/>
      <c r="SAW63" s="20"/>
      <c r="SAX63" s="311"/>
      <c r="SAY63" s="312"/>
      <c r="SAZ63" s="312"/>
      <c r="SBA63" s="313"/>
      <c r="SBB63" s="312"/>
      <c r="SBC63" s="313"/>
      <c r="SBD63" s="313"/>
      <c r="SBE63" s="313"/>
      <c r="SBF63" s="19"/>
      <c r="SBG63" s="20"/>
      <c r="SBH63" s="20"/>
      <c r="SBI63" s="20"/>
      <c r="SBJ63" s="20"/>
      <c r="SBK63" s="20"/>
      <c r="SBL63" s="20"/>
      <c r="SBM63" s="20"/>
      <c r="SBN63" s="311"/>
      <c r="SBO63" s="312"/>
      <c r="SBP63" s="312"/>
      <c r="SBQ63" s="313"/>
      <c r="SBR63" s="312"/>
      <c r="SBS63" s="313"/>
      <c r="SBT63" s="313"/>
      <c r="SBU63" s="313"/>
      <c r="SBV63" s="19"/>
      <c r="SBW63" s="20"/>
      <c r="SBX63" s="20"/>
      <c r="SBY63" s="20"/>
      <c r="SBZ63" s="20"/>
      <c r="SCA63" s="20"/>
      <c r="SCB63" s="20"/>
      <c r="SCC63" s="20"/>
      <c r="SCD63" s="311"/>
      <c r="SCE63" s="312"/>
      <c r="SCF63" s="312"/>
      <c r="SCG63" s="313"/>
      <c r="SCH63" s="312"/>
      <c r="SCI63" s="313"/>
      <c r="SCJ63" s="313"/>
      <c r="SCK63" s="313"/>
      <c r="SCL63" s="19"/>
      <c r="SCM63" s="20"/>
      <c r="SCN63" s="20"/>
      <c r="SCO63" s="20"/>
      <c r="SCP63" s="20"/>
      <c r="SCQ63" s="20"/>
      <c r="SCR63" s="20"/>
      <c r="SCS63" s="20"/>
      <c r="SCT63" s="311"/>
      <c r="SCU63" s="312"/>
      <c r="SCV63" s="312"/>
      <c r="SCW63" s="313"/>
      <c r="SCX63" s="312"/>
      <c r="SCY63" s="313"/>
      <c r="SCZ63" s="313"/>
      <c r="SDA63" s="313"/>
      <c r="SDB63" s="19"/>
      <c r="SDC63" s="20"/>
      <c r="SDD63" s="20"/>
      <c r="SDE63" s="20"/>
      <c r="SDF63" s="20"/>
      <c r="SDG63" s="20"/>
      <c r="SDH63" s="20"/>
      <c r="SDI63" s="20"/>
      <c r="SDJ63" s="311"/>
      <c r="SDK63" s="312"/>
      <c r="SDL63" s="312"/>
      <c r="SDM63" s="313"/>
      <c r="SDN63" s="312"/>
      <c r="SDO63" s="313"/>
      <c r="SDP63" s="313"/>
      <c r="SDQ63" s="313"/>
      <c r="SDR63" s="19"/>
      <c r="SDS63" s="20"/>
      <c r="SDT63" s="20"/>
      <c r="SDU63" s="20"/>
      <c r="SDV63" s="20"/>
      <c r="SDW63" s="20"/>
      <c r="SDX63" s="20"/>
      <c r="SDY63" s="20"/>
      <c r="SDZ63" s="311"/>
      <c r="SEA63" s="312"/>
      <c r="SEB63" s="312"/>
      <c r="SEC63" s="313"/>
      <c r="SED63" s="312"/>
      <c r="SEE63" s="313"/>
      <c r="SEF63" s="313"/>
      <c r="SEG63" s="313"/>
      <c r="SEH63" s="19"/>
      <c r="SEI63" s="20"/>
      <c r="SEJ63" s="20"/>
      <c r="SEK63" s="20"/>
      <c r="SEL63" s="20"/>
      <c r="SEM63" s="20"/>
      <c r="SEN63" s="20"/>
      <c r="SEO63" s="20"/>
      <c r="SEP63" s="311"/>
      <c r="SEQ63" s="312"/>
      <c r="SER63" s="312"/>
      <c r="SES63" s="313"/>
      <c r="SET63" s="312"/>
      <c r="SEU63" s="313"/>
      <c r="SEV63" s="313"/>
      <c r="SEW63" s="313"/>
      <c r="SEX63" s="19"/>
      <c r="SEY63" s="20"/>
      <c r="SEZ63" s="20"/>
      <c r="SFA63" s="20"/>
      <c r="SFB63" s="20"/>
      <c r="SFC63" s="20"/>
      <c r="SFD63" s="20"/>
      <c r="SFE63" s="20"/>
      <c r="SFF63" s="311"/>
      <c r="SFG63" s="312"/>
      <c r="SFH63" s="312"/>
      <c r="SFI63" s="313"/>
      <c r="SFJ63" s="312"/>
      <c r="SFK63" s="313"/>
      <c r="SFL63" s="313"/>
      <c r="SFM63" s="313"/>
      <c r="SFN63" s="19"/>
      <c r="SFO63" s="20"/>
      <c r="SFP63" s="20"/>
      <c r="SFQ63" s="20"/>
      <c r="SFR63" s="20"/>
      <c r="SFS63" s="20"/>
      <c r="SFT63" s="20"/>
      <c r="SFU63" s="20"/>
      <c r="SFV63" s="311"/>
      <c r="SFW63" s="312"/>
      <c r="SFX63" s="312"/>
      <c r="SFY63" s="313"/>
      <c r="SFZ63" s="312"/>
      <c r="SGA63" s="313"/>
      <c r="SGB63" s="313"/>
      <c r="SGC63" s="313"/>
      <c r="SGD63" s="19"/>
      <c r="SGE63" s="20"/>
      <c r="SGF63" s="20"/>
      <c r="SGG63" s="20"/>
      <c r="SGH63" s="20"/>
      <c r="SGI63" s="20"/>
      <c r="SGJ63" s="20"/>
      <c r="SGK63" s="20"/>
      <c r="SGL63" s="311"/>
      <c r="SGM63" s="312"/>
      <c r="SGN63" s="312"/>
      <c r="SGO63" s="313"/>
      <c r="SGP63" s="312"/>
      <c r="SGQ63" s="313"/>
      <c r="SGR63" s="313"/>
      <c r="SGS63" s="313"/>
      <c r="SGT63" s="19"/>
      <c r="SGU63" s="20"/>
      <c r="SGV63" s="20"/>
      <c r="SGW63" s="20"/>
      <c r="SGX63" s="20"/>
      <c r="SGY63" s="20"/>
      <c r="SGZ63" s="20"/>
      <c r="SHA63" s="20"/>
      <c r="SHB63" s="311"/>
      <c r="SHC63" s="312"/>
      <c r="SHD63" s="312"/>
      <c r="SHE63" s="313"/>
      <c r="SHF63" s="312"/>
      <c r="SHG63" s="313"/>
      <c r="SHH63" s="313"/>
      <c r="SHI63" s="313"/>
      <c r="SHJ63" s="19"/>
      <c r="SHK63" s="20"/>
      <c r="SHL63" s="20"/>
      <c r="SHM63" s="20"/>
      <c r="SHN63" s="20"/>
      <c r="SHO63" s="20"/>
      <c r="SHP63" s="20"/>
      <c r="SHQ63" s="20"/>
      <c r="SHR63" s="311"/>
      <c r="SHS63" s="312"/>
      <c r="SHT63" s="312"/>
      <c r="SHU63" s="313"/>
      <c r="SHV63" s="312"/>
      <c r="SHW63" s="313"/>
      <c r="SHX63" s="313"/>
      <c r="SHY63" s="313"/>
      <c r="SHZ63" s="19"/>
      <c r="SIA63" s="20"/>
      <c r="SIB63" s="20"/>
      <c r="SIC63" s="20"/>
      <c r="SID63" s="20"/>
      <c r="SIE63" s="20"/>
      <c r="SIF63" s="20"/>
      <c r="SIG63" s="20"/>
      <c r="SIH63" s="311"/>
      <c r="SII63" s="312"/>
      <c r="SIJ63" s="312"/>
      <c r="SIK63" s="313"/>
      <c r="SIL63" s="312"/>
      <c r="SIM63" s="313"/>
      <c r="SIN63" s="313"/>
      <c r="SIO63" s="313"/>
      <c r="SIP63" s="19"/>
      <c r="SIQ63" s="20"/>
      <c r="SIR63" s="20"/>
      <c r="SIS63" s="20"/>
      <c r="SIT63" s="20"/>
      <c r="SIU63" s="20"/>
      <c r="SIV63" s="20"/>
      <c r="SIW63" s="20"/>
      <c r="SIX63" s="311"/>
      <c r="SIY63" s="312"/>
      <c r="SIZ63" s="312"/>
      <c r="SJA63" s="313"/>
      <c r="SJB63" s="312"/>
      <c r="SJC63" s="313"/>
      <c r="SJD63" s="313"/>
      <c r="SJE63" s="313"/>
      <c r="SJF63" s="19"/>
      <c r="SJG63" s="20"/>
      <c r="SJH63" s="20"/>
      <c r="SJI63" s="20"/>
      <c r="SJJ63" s="20"/>
      <c r="SJK63" s="20"/>
      <c r="SJL63" s="20"/>
      <c r="SJM63" s="20"/>
      <c r="SJN63" s="311"/>
      <c r="SJO63" s="312"/>
      <c r="SJP63" s="312"/>
      <c r="SJQ63" s="313"/>
      <c r="SJR63" s="312"/>
      <c r="SJS63" s="313"/>
      <c r="SJT63" s="313"/>
      <c r="SJU63" s="313"/>
      <c r="SJV63" s="19"/>
      <c r="SJW63" s="20"/>
      <c r="SJX63" s="20"/>
      <c r="SJY63" s="20"/>
      <c r="SJZ63" s="20"/>
      <c r="SKA63" s="20"/>
      <c r="SKB63" s="20"/>
      <c r="SKC63" s="20"/>
      <c r="SKD63" s="311"/>
      <c r="SKE63" s="312"/>
      <c r="SKF63" s="312"/>
      <c r="SKG63" s="313"/>
      <c r="SKH63" s="312"/>
      <c r="SKI63" s="313"/>
      <c r="SKJ63" s="313"/>
      <c r="SKK63" s="313"/>
      <c r="SKL63" s="19"/>
      <c r="SKM63" s="20"/>
      <c r="SKN63" s="20"/>
      <c r="SKO63" s="20"/>
      <c r="SKP63" s="20"/>
      <c r="SKQ63" s="20"/>
      <c r="SKR63" s="20"/>
      <c r="SKS63" s="20"/>
      <c r="SKT63" s="311"/>
      <c r="SKU63" s="312"/>
      <c r="SKV63" s="312"/>
      <c r="SKW63" s="313"/>
      <c r="SKX63" s="312"/>
      <c r="SKY63" s="313"/>
      <c r="SKZ63" s="313"/>
      <c r="SLA63" s="313"/>
      <c r="SLB63" s="19"/>
      <c r="SLC63" s="20"/>
      <c r="SLD63" s="20"/>
      <c r="SLE63" s="20"/>
      <c r="SLF63" s="20"/>
      <c r="SLG63" s="20"/>
      <c r="SLH63" s="20"/>
      <c r="SLI63" s="20"/>
      <c r="SLJ63" s="311"/>
      <c r="SLK63" s="312"/>
      <c r="SLL63" s="312"/>
      <c r="SLM63" s="313"/>
      <c r="SLN63" s="312"/>
      <c r="SLO63" s="313"/>
      <c r="SLP63" s="313"/>
      <c r="SLQ63" s="313"/>
      <c r="SLR63" s="19"/>
      <c r="SLS63" s="20"/>
      <c r="SLT63" s="20"/>
      <c r="SLU63" s="20"/>
      <c r="SLV63" s="20"/>
      <c r="SLW63" s="20"/>
      <c r="SLX63" s="20"/>
      <c r="SLY63" s="20"/>
      <c r="SLZ63" s="311"/>
      <c r="SMA63" s="312"/>
      <c r="SMB63" s="312"/>
      <c r="SMC63" s="313"/>
      <c r="SMD63" s="312"/>
      <c r="SME63" s="313"/>
      <c r="SMF63" s="313"/>
      <c r="SMG63" s="313"/>
      <c r="SMH63" s="19"/>
      <c r="SMI63" s="20"/>
      <c r="SMJ63" s="20"/>
      <c r="SMK63" s="20"/>
      <c r="SML63" s="20"/>
      <c r="SMM63" s="20"/>
      <c r="SMN63" s="20"/>
      <c r="SMO63" s="20"/>
      <c r="SMP63" s="311"/>
      <c r="SMQ63" s="312"/>
      <c r="SMR63" s="312"/>
      <c r="SMS63" s="313"/>
      <c r="SMT63" s="312"/>
      <c r="SMU63" s="313"/>
      <c r="SMV63" s="313"/>
      <c r="SMW63" s="313"/>
      <c r="SMX63" s="19"/>
      <c r="SMY63" s="20"/>
      <c r="SMZ63" s="20"/>
      <c r="SNA63" s="20"/>
      <c r="SNB63" s="20"/>
      <c r="SNC63" s="20"/>
      <c r="SND63" s="20"/>
      <c r="SNE63" s="20"/>
      <c r="SNF63" s="311"/>
      <c r="SNG63" s="312"/>
      <c r="SNH63" s="312"/>
      <c r="SNI63" s="313"/>
      <c r="SNJ63" s="312"/>
      <c r="SNK63" s="313"/>
      <c r="SNL63" s="313"/>
      <c r="SNM63" s="313"/>
      <c r="SNN63" s="19"/>
      <c r="SNO63" s="20"/>
      <c r="SNP63" s="20"/>
      <c r="SNQ63" s="20"/>
      <c r="SNR63" s="20"/>
      <c r="SNS63" s="20"/>
      <c r="SNT63" s="20"/>
      <c r="SNU63" s="20"/>
      <c r="SNV63" s="311"/>
      <c r="SNW63" s="312"/>
      <c r="SNX63" s="312"/>
      <c r="SNY63" s="313"/>
      <c r="SNZ63" s="312"/>
      <c r="SOA63" s="313"/>
      <c r="SOB63" s="313"/>
      <c r="SOC63" s="313"/>
      <c r="SOD63" s="19"/>
      <c r="SOE63" s="20"/>
      <c r="SOF63" s="20"/>
      <c r="SOG63" s="20"/>
      <c r="SOH63" s="20"/>
      <c r="SOI63" s="20"/>
      <c r="SOJ63" s="20"/>
      <c r="SOK63" s="20"/>
      <c r="SOL63" s="311"/>
      <c r="SOM63" s="312"/>
      <c r="SON63" s="312"/>
      <c r="SOO63" s="313"/>
      <c r="SOP63" s="312"/>
      <c r="SOQ63" s="313"/>
      <c r="SOR63" s="313"/>
      <c r="SOS63" s="313"/>
      <c r="SOT63" s="19"/>
      <c r="SOU63" s="20"/>
      <c r="SOV63" s="20"/>
      <c r="SOW63" s="20"/>
      <c r="SOX63" s="20"/>
      <c r="SOY63" s="20"/>
      <c r="SOZ63" s="20"/>
      <c r="SPA63" s="20"/>
      <c r="SPB63" s="311"/>
      <c r="SPC63" s="312"/>
      <c r="SPD63" s="312"/>
      <c r="SPE63" s="313"/>
      <c r="SPF63" s="312"/>
      <c r="SPG63" s="313"/>
      <c r="SPH63" s="313"/>
      <c r="SPI63" s="313"/>
      <c r="SPJ63" s="19"/>
      <c r="SPK63" s="20"/>
      <c r="SPL63" s="20"/>
      <c r="SPM63" s="20"/>
      <c r="SPN63" s="20"/>
      <c r="SPO63" s="20"/>
      <c r="SPP63" s="20"/>
      <c r="SPQ63" s="20"/>
      <c r="SPR63" s="311"/>
      <c r="SPS63" s="312"/>
      <c r="SPT63" s="312"/>
      <c r="SPU63" s="313"/>
      <c r="SPV63" s="312"/>
      <c r="SPW63" s="313"/>
      <c r="SPX63" s="313"/>
      <c r="SPY63" s="313"/>
      <c r="SPZ63" s="19"/>
      <c r="SQA63" s="20"/>
      <c r="SQB63" s="20"/>
      <c r="SQC63" s="20"/>
      <c r="SQD63" s="20"/>
      <c r="SQE63" s="20"/>
      <c r="SQF63" s="20"/>
      <c r="SQG63" s="20"/>
      <c r="SQH63" s="311"/>
      <c r="SQI63" s="312"/>
      <c r="SQJ63" s="312"/>
      <c r="SQK63" s="313"/>
      <c r="SQL63" s="312"/>
      <c r="SQM63" s="313"/>
      <c r="SQN63" s="313"/>
      <c r="SQO63" s="313"/>
      <c r="SQP63" s="19"/>
      <c r="SQQ63" s="20"/>
      <c r="SQR63" s="20"/>
      <c r="SQS63" s="20"/>
      <c r="SQT63" s="20"/>
      <c r="SQU63" s="20"/>
      <c r="SQV63" s="20"/>
      <c r="SQW63" s="20"/>
      <c r="SQX63" s="311"/>
      <c r="SQY63" s="312"/>
      <c r="SQZ63" s="312"/>
      <c r="SRA63" s="313"/>
      <c r="SRB63" s="312"/>
      <c r="SRC63" s="313"/>
      <c r="SRD63" s="313"/>
      <c r="SRE63" s="313"/>
      <c r="SRF63" s="19"/>
      <c r="SRG63" s="20"/>
      <c r="SRH63" s="20"/>
      <c r="SRI63" s="20"/>
      <c r="SRJ63" s="20"/>
      <c r="SRK63" s="20"/>
      <c r="SRL63" s="20"/>
      <c r="SRM63" s="20"/>
      <c r="SRN63" s="311"/>
      <c r="SRO63" s="312"/>
      <c r="SRP63" s="312"/>
      <c r="SRQ63" s="313"/>
      <c r="SRR63" s="312"/>
      <c r="SRS63" s="313"/>
      <c r="SRT63" s="313"/>
      <c r="SRU63" s="313"/>
      <c r="SRV63" s="19"/>
      <c r="SRW63" s="20"/>
      <c r="SRX63" s="20"/>
      <c r="SRY63" s="20"/>
      <c r="SRZ63" s="20"/>
      <c r="SSA63" s="20"/>
      <c r="SSB63" s="20"/>
      <c r="SSC63" s="20"/>
      <c r="SSD63" s="311"/>
      <c r="SSE63" s="312"/>
      <c r="SSF63" s="312"/>
      <c r="SSG63" s="313"/>
      <c r="SSH63" s="312"/>
      <c r="SSI63" s="313"/>
      <c r="SSJ63" s="313"/>
      <c r="SSK63" s="313"/>
      <c r="SSL63" s="19"/>
      <c r="SSM63" s="20"/>
      <c r="SSN63" s="20"/>
      <c r="SSO63" s="20"/>
      <c r="SSP63" s="20"/>
      <c r="SSQ63" s="20"/>
      <c r="SSR63" s="20"/>
      <c r="SSS63" s="20"/>
      <c r="SST63" s="311"/>
      <c r="SSU63" s="312"/>
      <c r="SSV63" s="312"/>
      <c r="SSW63" s="313"/>
      <c r="SSX63" s="312"/>
      <c r="SSY63" s="313"/>
      <c r="SSZ63" s="313"/>
      <c r="STA63" s="313"/>
      <c r="STB63" s="19"/>
      <c r="STC63" s="20"/>
      <c r="STD63" s="20"/>
      <c r="STE63" s="20"/>
      <c r="STF63" s="20"/>
      <c r="STG63" s="20"/>
      <c r="STH63" s="20"/>
      <c r="STI63" s="20"/>
      <c r="STJ63" s="311"/>
      <c r="STK63" s="312"/>
      <c r="STL63" s="312"/>
      <c r="STM63" s="313"/>
      <c r="STN63" s="312"/>
      <c r="STO63" s="313"/>
      <c r="STP63" s="313"/>
      <c r="STQ63" s="313"/>
      <c r="STR63" s="19"/>
      <c r="STS63" s="20"/>
      <c r="STT63" s="20"/>
      <c r="STU63" s="20"/>
      <c r="STV63" s="20"/>
      <c r="STW63" s="20"/>
      <c r="STX63" s="20"/>
      <c r="STY63" s="20"/>
      <c r="STZ63" s="311"/>
      <c r="SUA63" s="312"/>
      <c r="SUB63" s="312"/>
      <c r="SUC63" s="313"/>
      <c r="SUD63" s="312"/>
      <c r="SUE63" s="313"/>
      <c r="SUF63" s="313"/>
      <c r="SUG63" s="313"/>
      <c r="SUH63" s="19"/>
      <c r="SUI63" s="20"/>
      <c r="SUJ63" s="20"/>
      <c r="SUK63" s="20"/>
      <c r="SUL63" s="20"/>
      <c r="SUM63" s="20"/>
      <c r="SUN63" s="20"/>
      <c r="SUO63" s="20"/>
      <c r="SUP63" s="311"/>
      <c r="SUQ63" s="312"/>
      <c r="SUR63" s="312"/>
      <c r="SUS63" s="313"/>
      <c r="SUT63" s="312"/>
      <c r="SUU63" s="313"/>
      <c r="SUV63" s="313"/>
      <c r="SUW63" s="313"/>
      <c r="SUX63" s="19"/>
      <c r="SUY63" s="20"/>
      <c r="SUZ63" s="20"/>
      <c r="SVA63" s="20"/>
      <c r="SVB63" s="20"/>
      <c r="SVC63" s="20"/>
      <c r="SVD63" s="20"/>
      <c r="SVE63" s="20"/>
      <c r="SVF63" s="311"/>
      <c r="SVG63" s="312"/>
      <c r="SVH63" s="312"/>
      <c r="SVI63" s="313"/>
      <c r="SVJ63" s="312"/>
      <c r="SVK63" s="313"/>
      <c r="SVL63" s="313"/>
      <c r="SVM63" s="313"/>
      <c r="SVN63" s="19"/>
      <c r="SVO63" s="20"/>
      <c r="SVP63" s="20"/>
      <c r="SVQ63" s="20"/>
      <c r="SVR63" s="20"/>
      <c r="SVS63" s="20"/>
      <c r="SVT63" s="20"/>
      <c r="SVU63" s="20"/>
      <c r="SVV63" s="311"/>
      <c r="SVW63" s="312"/>
      <c r="SVX63" s="312"/>
      <c r="SVY63" s="313"/>
      <c r="SVZ63" s="312"/>
      <c r="SWA63" s="313"/>
      <c r="SWB63" s="313"/>
      <c r="SWC63" s="313"/>
      <c r="SWD63" s="19"/>
      <c r="SWE63" s="20"/>
      <c r="SWF63" s="20"/>
      <c r="SWG63" s="20"/>
      <c r="SWH63" s="20"/>
      <c r="SWI63" s="20"/>
      <c r="SWJ63" s="20"/>
      <c r="SWK63" s="20"/>
      <c r="SWL63" s="311"/>
      <c r="SWM63" s="312"/>
      <c r="SWN63" s="312"/>
      <c r="SWO63" s="313"/>
      <c r="SWP63" s="312"/>
      <c r="SWQ63" s="313"/>
      <c r="SWR63" s="313"/>
      <c r="SWS63" s="313"/>
      <c r="SWT63" s="19"/>
      <c r="SWU63" s="20"/>
      <c r="SWV63" s="20"/>
      <c r="SWW63" s="20"/>
      <c r="SWX63" s="20"/>
      <c r="SWY63" s="20"/>
      <c r="SWZ63" s="20"/>
      <c r="SXA63" s="20"/>
      <c r="SXB63" s="311"/>
      <c r="SXC63" s="312"/>
      <c r="SXD63" s="312"/>
      <c r="SXE63" s="313"/>
      <c r="SXF63" s="312"/>
      <c r="SXG63" s="313"/>
      <c r="SXH63" s="313"/>
      <c r="SXI63" s="313"/>
      <c r="SXJ63" s="19"/>
      <c r="SXK63" s="20"/>
      <c r="SXL63" s="20"/>
      <c r="SXM63" s="20"/>
      <c r="SXN63" s="20"/>
      <c r="SXO63" s="20"/>
      <c r="SXP63" s="20"/>
      <c r="SXQ63" s="20"/>
      <c r="SXR63" s="311"/>
      <c r="SXS63" s="312"/>
      <c r="SXT63" s="312"/>
      <c r="SXU63" s="313"/>
      <c r="SXV63" s="312"/>
      <c r="SXW63" s="313"/>
      <c r="SXX63" s="313"/>
      <c r="SXY63" s="313"/>
      <c r="SXZ63" s="19"/>
      <c r="SYA63" s="20"/>
      <c r="SYB63" s="20"/>
      <c r="SYC63" s="20"/>
      <c r="SYD63" s="20"/>
      <c r="SYE63" s="20"/>
      <c r="SYF63" s="20"/>
      <c r="SYG63" s="20"/>
      <c r="SYH63" s="311"/>
      <c r="SYI63" s="312"/>
      <c r="SYJ63" s="312"/>
      <c r="SYK63" s="313"/>
      <c r="SYL63" s="312"/>
      <c r="SYM63" s="313"/>
      <c r="SYN63" s="313"/>
      <c r="SYO63" s="313"/>
      <c r="SYP63" s="19"/>
      <c r="SYQ63" s="20"/>
      <c r="SYR63" s="20"/>
      <c r="SYS63" s="20"/>
      <c r="SYT63" s="20"/>
      <c r="SYU63" s="20"/>
      <c r="SYV63" s="20"/>
      <c r="SYW63" s="20"/>
      <c r="SYX63" s="311"/>
      <c r="SYY63" s="312"/>
      <c r="SYZ63" s="312"/>
      <c r="SZA63" s="313"/>
      <c r="SZB63" s="312"/>
      <c r="SZC63" s="313"/>
      <c r="SZD63" s="313"/>
      <c r="SZE63" s="313"/>
      <c r="SZF63" s="19"/>
      <c r="SZG63" s="20"/>
      <c r="SZH63" s="20"/>
      <c r="SZI63" s="20"/>
      <c r="SZJ63" s="20"/>
      <c r="SZK63" s="20"/>
      <c r="SZL63" s="20"/>
      <c r="SZM63" s="20"/>
      <c r="SZN63" s="311"/>
      <c r="SZO63" s="312"/>
      <c r="SZP63" s="312"/>
      <c r="SZQ63" s="313"/>
      <c r="SZR63" s="312"/>
      <c r="SZS63" s="313"/>
      <c r="SZT63" s="313"/>
      <c r="SZU63" s="313"/>
      <c r="SZV63" s="19"/>
      <c r="SZW63" s="20"/>
      <c r="SZX63" s="20"/>
      <c r="SZY63" s="20"/>
      <c r="SZZ63" s="20"/>
      <c r="TAA63" s="20"/>
      <c r="TAB63" s="20"/>
      <c r="TAC63" s="20"/>
      <c r="TAD63" s="311"/>
      <c r="TAE63" s="312"/>
      <c r="TAF63" s="312"/>
      <c r="TAG63" s="313"/>
      <c r="TAH63" s="312"/>
      <c r="TAI63" s="313"/>
      <c r="TAJ63" s="313"/>
      <c r="TAK63" s="313"/>
      <c r="TAL63" s="19"/>
      <c r="TAM63" s="20"/>
      <c r="TAN63" s="20"/>
      <c r="TAO63" s="20"/>
      <c r="TAP63" s="20"/>
      <c r="TAQ63" s="20"/>
      <c r="TAR63" s="20"/>
      <c r="TAS63" s="20"/>
      <c r="TAT63" s="311"/>
      <c r="TAU63" s="312"/>
      <c r="TAV63" s="312"/>
      <c r="TAW63" s="313"/>
      <c r="TAX63" s="312"/>
      <c r="TAY63" s="313"/>
      <c r="TAZ63" s="313"/>
      <c r="TBA63" s="313"/>
      <c r="TBB63" s="19"/>
      <c r="TBC63" s="20"/>
      <c r="TBD63" s="20"/>
      <c r="TBE63" s="20"/>
      <c r="TBF63" s="20"/>
      <c r="TBG63" s="20"/>
      <c r="TBH63" s="20"/>
      <c r="TBI63" s="20"/>
      <c r="TBJ63" s="311"/>
      <c r="TBK63" s="312"/>
      <c r="TBL63" s="312"/>
      <c r="TBM63" s="313"/>
      <c r="TBN63" s="312"/>
      <c r="TBO63" s="313"/>
      <c r="TBP63" s="313"/>
      <c r="TBQ63" s="313"/>
      <c r="TBR63" s="19"/>
      <c r="TBS63" s="20"/>
      <c r="TBT63" s="20"/>
      <c r="TBU63" s="20"/>
      <c r="TBV63" s="20"/>
      <c r="TBW63" s="20"/>
      <c r="TBX63" s="20"/>
      <c r="TBY63" s="20"/>
      <c r="TBZ63" s="311"/>
      <c r="TCA63" s="312"/>
      <c r="TCB63" s="312"/>
      <c r="TCC63" s="313"/>
      <c r="TCD63" s="312"/>
      <c r="TCE63" s="313"/>
      <c r="TCF63" s="313"/>
      <c r="TCG63" s="313"/>
      <c r="TCH63" s="19"/>
      <c r="TCI63" s="20"/>
      <c r="TCJ63" s="20"/>
      <c r="TCK63" s="20"/>
      <c r="TCL63" s="20"/>
      <c r="TCM63" s="20"/>
      <c r="TCN63" s="20"/>
      <c r="TCO63" s="20"/>
      <c r="TCP63" s="311"/>
      <c r="TCQ63" s="312"/>
      <c r="TCR63" s="312"/>
      <c r="TCS63" s="313"/>
      <c r="TCT63" s="312"/>
      <c r="TCU63" s="313"/>
      <c r="TCV63" s="313"/>
      <c r="TCW63" s="313"/>
      <c r="TCX63" s="19"/>
      <c r="TCY63" s="20"/>
      <c r="TCZ63" s="20"/>
      <c r="TDA63" s="20"/>
      <c r="TDB63" s="20"/>
      <c r="TDC63" s="20"/>
      <c r="TDD63" s="20"/>
      <c r="TDE63" s="20"/>
      <c r="TDF63" s="311"/>
      <c r="TDG63" s="312"/>
      <c r="TDH63" s="312"/>
      <c r="TDI63" s="313"/>
      <c r="TDJ63" s="312"/>
      <c r="TDK63" s="313"/>
      <c r="TDL63" s="313"/>
      <c r="TDM63" s="313"/>
      <c r="TDN63" s="19"/>
      <c r="TDO63" s="20"/>
      <c r="TDP63" s="20"/>
      <c r="TDQ63" s="20"/>
      <c r="TDR63" s="20"/>
      <c r="TDS63" s="20"/>
      <c r="TDT63" s="20"/>
      <c r="TDU63" s="20"/>
      <c r="TDV63" s="311"/>
      <c r="TDW63" s="312"/>
      <c r="TDX63" s="312"/>
      <c r="TDY63" s="313"/>
      <c r="TDZ63" s="312"/>
      <c r="TEA63" s="313"/>
      <c r="TEB63" s="313"/>
      <c r="TEC63" s="313"/>
      <c r="TED63" s="19"/>
      <c r="TEE63" s="20"/>
      <c r="TEF63" s="20"/>
      <c r="TEG63" s="20"/>
      <c r="TEH63" s="20"/>
      <c r="TEI63" s="20"/>
      <c r="TEJ63" s="20"/>
      <c r="TEK63" s="20"/>
      <c r="TEL63" s="311"/>
      <c r="TEM63" s="312"/>
      <c r="TEN63" s="312"/>
      <c r="TEO63" s="313"/>
      <c r="TEP63" s="312"/>
      <c r="TEQ63" s="313"/>
      <c r="TER63" s="313"/>
      <c r="TES63" s="313"/>
      <c r="TET63" s="19"/>
      <c r="TEU63" s="20"/>
      <c r="TEV63" s="20"/>
      <c r="TEW63" s="20"/>
      <c r="TEX63" s="20"/>
      <c r="TEY63" s="20"/>
      <c r="TEZ63" s="20"/>
      <c r="TFA63" s="20"/>
      <c r="TFB63" s="311"/>
      <c r="TFC63" s="312"/>
      <c r="TFD63" s="312"/>
      <c r="TFE63" s="313"/>
      <c r="TFF63" s="312"/>
      <c r="TFG63" s="313"/>
      <c r="TFH63" s="313"/>
      <c r="TFI63" s="313"/>
      <c r="TFJ63" s="19"/>
      <c r="TFK63" s="20"/>
      <c r="TFL63" s="20"/>
      <c r="TFM63" s="20"/>
      <c r="TFN63" s="20"/>
      <c r="TFO63" s="20"/>
      <c r="TFP63" s="20"/>
      <c r="TFQ63" s="20"/>
      <c r="TFR63" s="311"/>
      <c r="TFS63" s="312"/>
      <c r="TFT63" s="312"/>
      <c r="TFU63" s="313"/>
      <c r="TFV63" s="312"/>
      <c r="TFW63" s="313"/>
      <c r="TFX63" s="313"/>
      <c r="TFY63" s="313"/>
      <c r="TFZ63" s="19"/>
      <c r="TGA63" s="20"/>
      <c r="TGB63" s="20"/>
      <c r="TGC63" s="20"/>
      <c r="TGD63" s="20"/>
      <c r="TGE63" s="20"/>
      <c r="TGF63" s="20"/>
      <c r="TGG63" s="20"/>
      <c r="TGH63" s="311"/>
      <c r="TGI63" s="312"/>
      <c r="TGJ63" s="312"/>
      <c r="TGK63" s="313"/>
      <c r="TGL63" s="312"/>
      <c r="TGM63" s="313"/>
      <c r="TGN63" s="313"/>
      <c r="TGO63" s="313"/>
      <c r="TGP63" s="19"/>
      <c r="TGQ63" s="20"/>
      <c r="TGR63" s="20"/>
      <c r="TGS63" s="20"/>
      <c r="TGT63" s="20"/>
      <c r="TGU63" s="20"/>
      <c r="TGV63" s="20"/>
      <c r="TGW63" s="20"/>
      <c r="TGX63" s="311"/>
      <c r="TGY63" s="312"/>
      <c r="TGZ63" s="312"/>
      <c r="THA63" s="313"/>
      <c r="THB63" s="312"/>
      <c r="THC63" s="313"/>
      <c r="THD63" s="313"/>
      <c r="THE63" s="313"/>
      <c r="THF63" s="19"/>
      <c r="THG63" s="20"/>
      <c r="THH63" s="20"/>
      <c r="THI63" s="20"/>
      <c r="THJ63" s="20"/>
      <c r="THK63" s="20"/>
      <c r="THL63" s="20"/>
      <c r="THM63" s="20"/>
      <c r="THN63" s="311"/>
      <c r="THO63" s="312"/>
      <c r="THP63" s="312"/>
      <c r="THQ63" s="313"/>
      <c r="THR63" s="312"/>
      <c r="THS63" s="313"/>
      <c r="THT63" s="313"/>
      <c r="THU63" s="313"/>
      <c r="THV63" s="19"/>
      <c r="THW63" s="20"/>
      <c r="THX63" s="20"/>
      <c r="THY63" s="20"/>
      <c r="THZ63" s="20"/>
      <c r="TIA63" s="20"/>
      <c r="TIB63" s="20"/>
      <c r="TIC63" s="20"/>
      <c r="TID63" s="311"/>
      <c r="TIE63" s="312"/>
      <c r="TIF63" s="312"/>
      <c r="TIG63" s="313"/>
      <c r="TIH63" s="312"/>
      <c r="TII63" s="313"/>
      <c r="TIJ63" s="313"/>
      <c r="TIK63" s="313"/>
      <c r="TIL63" s="19"/>
      <c r="TIM63" s="20"/>
      <c r="TIN63" s="20"/>
      <c r="TIO63" s="20"/>
      <c r="TIP63" s="20"/>
      <c r="TIQ63" s="20"/>
      <c r="TIR63" s="20"/>
      <c r="TIS63" s="20"/>
      <c r="TIT63" s="311"/>
      <c r="TIU63" s="312"/>
      <c r="TIV63" s="312"/>
      <c r="TIW63" s="313"/>
      <c r="TIX63" s="312"/>
      <c r="TIY63" s="313"/>
      <c r="TIZ63" s="313"/>
      <c r="TJA63" s="313"/>
      <c r="TJB63" s="19"/>
      <c r="TJC63" s="20"/>
      <c r="TJD63" s="20"/>
      <c r="TJE63" s="20"/>
      <c r="TJF63" s="20"/>
      <c r="TJG63" s="20"/>
      <c r="TJH63" s="20"/>
      <c r="TJI63" s="20"/>
      <c r="TJJ63" s="311"/>
      <c r="TJK63" s="312"/>
      <c r="TJL63" s="312"/>
      <c r="TJM63" s="313"/>
      <c r="TJN63" s="312"/>
      <c r="TJO63" s="313"/>
      <c r="TJP63" s="313"/>
      <c r="TJQ63" s="313"/>
      <c r="TJR63" s="19"/>
      <c r="TJS63" s="20"/>
      <c r="TJT63" s="20"/>
      <c r="TJU63" s="20"/>
      <c r="TJV63" s="20"/>
      <c r="TJW63" s="20"/>
      <c r="TJX63" s="20"/>
      <c r="TJY63" s="20"/>
      <c r="TJZ63" s="311"/>
      <c r="TKA63" s="312"/>
      <c r="TKB63" s="312"/>
      <c r="TKC63" s="313"/>
      <c r="TKD63" s="312"/>
      <c r="TKE63" s="313"/>
      <c r="TKF63" s="313"/>
      <c r="TKG63" s="313"/>
      <c r="TKH63" s="19"/>
      <c r="TKI63" s="20"/>
      <c r="TKJ63" s="20"/>
      <c r="TKK63" s="20"/>
      <c r="TKL63" s="20"/>
      <c r="TKM63" s="20"/>
      <c r="TKN63" s="20"/>
      <c r="TKO63" s="20"/>
      <c r="TKP63" s="311"/>
      <c r="TKQ63" s="312"/>
      <c r="TKR63" s="312"/>
      <c r="TKS63" s="313"/>
      <c r="TKT63" s="312"/>
      <c r="TKU63" s="313"/>
      <c r="TKV63" s="313"/>
      <c r="TKW63" s="313"/>
      <c r="TKX63" s="19"/>
      <c r="TKY63" s="20"/>
      <c r="TKZ63" s="20"/>
      <c r="TLA63" s="20"/>
      <c r="TLB63" s="20"/>
      <c r="TLC63" s="20"/>
      <c r="TLD63" s="20"/>
      <c r="TLE63" s="20"/>
      <c r="TLF63" s="311"/>
      <c r="TLG63" s="312"/>
      <c r="TLH63" s="312"/>
      <c r="TLI63" s="313"/>
      <c r="TLJ63" s="312"/>
      <c r="TLK63" s="313"/>
      <c r="TLL63" s="313"/>
      <c r="TLM63" s="313"/>
      <c r="TLN63" s="19"/>
      <c r="TLO63" s="20"/>
      <c r="TLP63" s="20"/>
      <c r="TLQ63" s="20"/>
      <c r="TLR63" s="20"/>
      <c r="TLS63" s="20"/>
      <c r="TLT63" s="20"/>
      <c r="TLU63" s="20"/>
      <c r="TLV63" s="311"/>
      <c r="TLW63" s="312"/>
      <c r="TLX63" s="312"/>
      <c r="TLY63" s="313"/>
      <c r="TLZ63" s="312"/>
      <c r="TMA63" s="313"/>
      <c r="TMB63" s="313"/>
      <c r="TMC63" s="313"/>
      <c r="TMD63" s="19"/>
      <c r="TME63" s="20"/>
      <c r="TMF63" s="20"/>
      <c r="TMG63" s="20"/>
      <c r="TMH63" s="20"/>
      <c r="TMI63" s="20"/>
      <c r="TMJ63" s="20"/>
      <c r="TMK63" s="20"/>
      <c r="TML63" s="311"/>
      <c r="TMM63" s="312"/>
      <c r="TMN63" s="312"/>
      <c r="TMO63" s="313"/>
      <c r="TMP63" s="312"/>
      <c r="TMQ63" s="313"/>
      <c r="TMR63" s="313"/>
      <c r="TMS63" s="313"/>
      <c r="TMT63" s="19"/>
      <c r="TMU63" s="20"/>
      <c r="TMV63" s="20"/>
      <c r="TMW63" s="20"/>
      <c r="TMX63" s="20"/>
      <c r="TMY63" s="20"/>
      <c r="TMZ63" s="20"/>
      <c r="TNA63" s="20"/>
      <c r="TNB63" s="311"/>
      <c r="TNC63" s="312"/>
      <c r="TND63" s="312"/>
      <c r="TNE63" s="313"/>
      <c r="TNF63" s="312"/>
      <c r="TNG63" s="313"/>
      <c r="TNH63" s="313"/>
      <c r="TNI63" s="313"/>
      <c r="TNJ63" s="19"/>
      <c r="TNK63" s="20"/>
      <c r="TNL63" s="20"/>
      <c r="TNM63" s="20"/>
      <c r="TNN63" s="20"/>
      <c r="TNO63" s="20"/>
      <c r="TNP63" s="20"/>
      <c r="TNQ63" s="20"/>
      <c r="TNR63" s="311"/>
      <c r="TNS63" s="312"/>
      <c r="TNT63" s="312"/>
      <c r="TNU63" s="313"/>
      <c r="TNV63" s="312"/>
      <c r="TNW63" s="313"/>
      <c r="TNX63" s="313"/>
      <c r="TNY63" s="313"/>
      <c r="TNZ63" s="19"/>
      <c r="TOA63" s="20"/>
      <c r="TOB63" s="20"/>
      <c r="TOC63" s="20"/>
      <c r="TOD63" s="20"/>
      <c r="TOE63" s="20"/>
      <c r="TOF63" s="20"/>
      <c r="TOG63" s="20"/>
      <c r="TOH63" s="311"/>
      <c r="TOI63" s="312"/>
      <c r="TOJ63" s="312"/>
      <c r="TOK63" s="313"/>
      <c r="TOL63" s="312"/>
      <c r="TOM63" s="313"/>
      <c r="TON63" s="313"/>
      <c r="TOO63" s="313"/>
      <c r="TOP63" s="19"/>
      <c r="TOQ63" s="20"/>
      <c r="TOR63" s="20"/>
      <c r="TOS63" s="20"/>
      <c r="TOT63" s="20"/>
      <c r="TOU63" s="20"/>
      <c r="TOV63" s="20"/>
      <c r="TOW63" s="20"/>
      <c r="TOX63" s="311"/>
      <c r="TOY63" s="312"/>
      <c r="TOZ63" s="312"/>
      <c r="TPA63" s="313"/>
      <c r="TPB63" s="312"/>
      <c r="TPC63" s="313"/>
      <c r="TPD63" s="313"/>
      <c r="TPE63" s="313"/>
      <c r="TPF63" s="19"/>
      <c r="TPG63" s="20"/>
      <c r="TPH63" s="20"/>
      <c r="TPI63" s="20"/>
      <c r="TPJ63" s="20"/>
      <c r="TPK63" s="20"/>
      <c r="TPL63" s="20"/>
      <c r="TPM63" s="20"/>
      <c r="TPN63" s="311"/>
      <c r="TPO63" s="312"/>
      <c r="TPP63" s="312"/>
      <c r="TPQ63" s="313"/>
      <c r="TPR63" s="312"/>
      <c r="TPS63" s="313"/>
      <c r="TPT63" s="313"/>
      <c r="TPU63" s="313"/>
      <c r="TPV63" s="19"/>
      <c r="TPW63" s="20"/>
      <c r="TPX63" s="20"/>
      <c r="TPY63" s="20"/>
      <c r="TPZ63" s="20"/>
      <c r="TQA63" s="20"/>
      <c r="TQB63" s="20"/>
      <c r="TQC63" s="20"/>
      <c r="TQD63" s="311"/>
      <c r="TQE63" s="312"/>
      <c r="TQF63" s="312"/>
      <c r="TQG63" s="313"/>
      <c r="TQH63" s="312"/>
      <c r="TQI63" s="313"/>
      <c r="TQJ63" s="313"/>
      <c r="TQK63" s="313"/>
      <c r="TQL63" s="19"/>
      <c r="TQM63" s="20"/>
      <c r="TQN63" s="20"/>
      <c r="TQO63" s="20"/>
      <c r="TQP63" s="20"/>
      <c r="TQQ63" s="20"/>
      <c r="TQR63" s="20"/>
      <c r="TQS63" s="20"/>
      <c r="TQT63" s="311"/>
      <c r="TQU63" s="312"/>
      <c r="TQV63" s="312"/>
      <c r="TQW63" s="313"/>
      <c r="TQX63" s="312"/>
      <c r="TQY63" s="313"/>
      <c r="TQZ63" s="313"/>
      <c r="TRA63" s="313"/>
      <c r="TRB63" s="19"/>
      <c r="TRC63" s="20"/>
      <c r="TRD63" s="20"/>
      <c r="TRE63" s="20"/>
      <c r="TRF63" s="20"/>
      <c r="TRG63" s="20"/>
      <c r="TRH63" s="20"/>
      <c r="TRI63" s="20"/>
      <c r="TRJ63" s="311"/>
      <c r="TRK63" s="312"/>
      <c r="TRL63" s="312"/>
      <c r="TRM63" s="313"/>
      <c r="TRN63" s="312"/>
      <c r="TRO63" s="313"/>
      <c r="TRP63" s="313"/>
      <c r="TRQ63" s="313"/>
      <c r="TRR63" s="19"/>
      <c r="TRS63" s="20"/>
      <c r="TRT63" s="20"/>
      <c r="TRU63" s="20"/>
      <c r="TRV63" s="20"/>
      <c r="TRW63" s="20"/>
      <c r="TRX63" s="20"/>
      <c r="TRY63" s="20"/>
      <c r="TRZ63" s="311"/>
      <c r="TSA63" s="312"/>
      <c r="TSB63" s="312"/>
      <c r="TSC63" s="313"/>
      <c r="TSD63" s="312"/>
      <c r="TSE63" s="313"/>
      <c r="TSF63" s="313"/>
      <c r="TSG63" s="313"/>
      <c r="TSH63" s="19"/>
      <c r="TSI63" s="20"/>
      <c r="TSJ63" s="20"/>
      <c r="TSK63" s="20"/>
      <c r="TSL63" s="20"/>
      <c r="TSM63" s="20"/>
      <c r="TSN63" s="20"/>
      <c r="TSO63" s="20"/>
      <c r="TSP63" s="311"/>
      <c r="TSQ63" s="312"/>
      <c r="TSR63" s="312"/>
      <c r="TSS63" s="313"/>
      <c r="TST63" s="312"/>
      <c r="TSU63" s="313"/>
      <c r="TSV63" s="313"/>
      <c r="TSW63" s="313"/>
      <c r="TSX63" s="19"/>
      <c r="TSY63" s="20"/>
      <c r="TSZ63" s="20"/>
      <c r="TTA63" s="20"/>
      <c r="TTB63" s="20"/>
      <c r="TTC63" s="20"/>
      <c r="TTD63" s="20"/>
      <c r="TTE63" s="20"/>
      <c r="TTF63" s="311"/>
      <c r="TTG63" s="312"/>
      <c r="TTH63" s="312"/>
      <c r="TTI63" s="313"/>
      <c r="TTJ63" s="312"/>
      <c r="TTK63" s="313"/>
      <c r="TTL63" s="313"/>
      <c r="TTM63" s="313"/>
      <c r="TTN63" s="19"/>
      <c r="TTO63" s="20"/>
      <c r="TTP63" s="20"/>
      <c r="TTQ63" s="20"/>
      <c r="TTR63" s="20"/>
      <c r="TTS63" s="20"/>
      <c r="TTT63" s="20"/>
      <c r="TTU63" s="20"/>
      <c r="TTV63" s="311"/>
      <c r="TTW63" s="312"/>
      <c r="TTX63" s="312"/>
      <c r="TTY63" s="313"/>
      <c r="TTZ63" s="312"/>
      <c r="TUA63" s="313"/>
      <c r="TUB63" s="313"/>
      <c r="TUC63" s="313"/>
      <c r="TUD63" s="19"/>
      <c r="TUE63" s="20"/>
      <c r="TUF63" s="20"/>
      <c r="TUG63" s="20"/>
      <c r="TUH63" s="20"/>
      <c r="TUI63" s="20"/>
      <c r="TUJ63" s="20"/>
      <c r="TUK63" s="20"/>
      <c r="TUL63" s="311"/>
      <c r="TUM63" s="312"/>
      <c r="TUN63" s="312"/>
      <c r="TUO63" s="313"/>
      <c r="TUP63" s="312"/>
      <c r="TUQ63" s="313"/>
      <c r="TUR63" s="313"/>
      <c r="TUS63" s="313"/>
      <c r="TUT63" s="19"/>
      <c r="TUU63" s="20"/>
      <c r="TUV63" s="20"/>
      <c r="TUW63" s="20"/>
      <c r="TUX63" s="20"/>
      <c r="TUY63" s="20"/>
      <c r="TUZ63" s="20"/>
      <c r="TVA63" s="20"/>
      <c r="TVB63" s="311"/>
      <c r="TVC63" s="312"/>
      <c r="TVD63" s="312"/>
      <c r="TVE63" s="313"/>
      <c r="TVF63" s="312"/>
      <c r="TVG63" s="313"/>
      <c r="TVH63" s="313"/>
      <c r="TVI63" s="313"/>
      <c r="TVJ63" s="19"/>
      <c r="TVK63" s="20"/>
      <c r="TVL63" s="20"/>
      <c r="TVM63" s="20"/>
      <c r="TVN63" s="20"/>
      <c r="TVO63" s="20"/>
      <c r="TVP63" s="20"/>
      <c r="TVQ63" s="20"/>
      <c r="TVR63" s="311"/>
      <c r="TVS63" s="312"/>
      <c r="TVT63" s="312"/>
      <c r="TVU63" s="313"/>
      <c r="TVV63" s="312"/>
      <c r="TVW63" s="313"/>
      <c r="TVX63" s="313"/>
      <c r="TVY63" s="313"/>
      <c r="TVZ63" s="19"/>
      <c r="TWA63" s="20"/>
      <c r="TWB63" s="20"/>
      <c r="TWC63" s="20"/>
      <c r="TWD63" s="20"/>
      <c r="TWE63" s="20"/>
      <c r="TWF63" s="20"/>
      <c r="TWG63" s="20"/>
      <c r="TWH63" s="311"/>
      <c r="TWI63" s="312"/>
      <c r="TWJ63" s="312"/>
      <c r="TWK63" s="313"/>
      <c r="TWL63" s="312"/>
      <c r="TWM63" s="313"/>
      <c r="TWN63" s="313"/>
      <c r="TWO63" s="313"/>
      <c r="TWP63" s="19"/>
      <c r="TWQ63" s="20"/>
      <c r="TWR63" s="20"/>
      <c r="TWS63" s="20"/>
      <c r="TWT63" s="20"/>
      <c r="TWU63" s="20"/>
      <c r="TWV63" s="20"/>
      <c r="TWW63" s="20"/>
      <c r="TWX63" s="311"/>
      <c r="TWY63" s="312"/>
      <c r="TWZ63" s="312"/>
      <c r="TXA63" s="313"/>
      <c r="TXB63" s="312"/>
      <c r="TXC63" s="313"/>
      <c r="TXD63" s="313"/>
      <c r="TXE63" s="313"/>
      <c r="TXF63" s="19"/>
      <c r="TXG63" s="20"/>
      <c r="TXH63" s="20"/>
      <c r="TXI63" s="20"/>
      <c r="TXJ63" s="20"/>
      <c r="TXK63" s="20"/>
      <c r="TXL63" s="20"/>
      <c r="TXM63" s="20"/>
      <c r="TXN63" s="311"/>
      <c r="TXO63" s="312"/>
      <c r="TXP63" s="312"/>
      <c r="TXQ63" s="313"/>
      <c r="TXR63" s="312"/>
      <c r="TXS63" s="313"/>
      <c r="TXT63" s="313"/>
      <c r="TXU63" s="313"/>
      <c r="TXV63" s="19"/>
      <c r="TXW63" s="20"/>
      <c r="TXX63" s="20"/>
      <c r="TXY63" s="20"/>
      <c r="TXZ63" s="20"/>
      <c r="TYA63" s="20"/>
      <c r="TYB63" s="20"/>
      <c r="TYC63" s="20"/>
      <c r="TYD63" s="311"/>
      <c r="TYE63" s="312"/>
      <c r="TYF63" s="312"/>
      <c r="TYG63" s="313"/>
      <c r="TYH63" s="312"/>
      <c r="TYI63" s="313"/>
      <c r="TYJ63" s="313"/>
      <c r="TYK63" s="313"/>
      <c r="TYL63" s="19"/>
      <c r="TYM63" s="20"/>
      <c r="TYN63" s="20"/>
      <c r="TYO63" s="20"/>
      <c r="TYP63" s="20"/>
      <c r="TYQ63" s="20"/>
      <c r="TYR63" s="20"/>
      <c r="TYS63" s="20"/>
      <c r="TYT63" s="311"/>
      <c r="TYU63" s="312"/>
      <c r="TYV63" s="312"/>
      <c r="TYW63" s="313"/>
      <c r="TYX63" s="312"/>
      <c r="TYY63" s="313"/>
      <c r="TYZ63" s="313"/>
      <c r="TZA63" s="313"/>
      <c r="TZB63" s="19"/>
      <c r="TZC63" s="20"/>
      <c r="TZD63" s="20"/>
      <c r="TZE63" s="20"/>
      <c r="TZF63" s="20"/>
      <c r="TZG63" s="20"/>
      <c r="TZH63" s="20"/>
      <c r="TZI63" s="20"/>
      <c r="TZJ63" s="311"/>
      <c r="TZK63" s="312"/>
      <c r="TZL63" s="312"/>
      <c r="TZM63" s="313"/>
      <c r="TZN63" s="312"/>
      <c r="TZO63" s="313"/>
      <c r="TZP63" s="313"/>
      <c r="TZQ63" s="313"/>
      <c r="TZR63" s="19"/>
      <c r="TZS63" s="20"/>
      <c r="TZT63" s="20"/>
      <c r="TZU63" s="20"/>
      <c r="TZV63" s="20"/>
      <c r="TZW63" s="20"/>
      <c r="TZX63" s="20"/>
      <c r="TZY63" s="20"/>
      <c r="TZZ63" s="311"/>
      <c r="UAA63" s="312"/>
      <c r="UAB63" s="312"/>
      <c r="UAC63" s="313"/>
      <c r="UAD63" s="312"/>
      <c r="UAE63" s="313"/>
      <c r="UAF63" s="313"/>
      <c r="UAG63" s="313"/>
      <c r="UAH63" s="19"/>
      <c r="UAI63" s="20"/>
      <c r="UAJ63" s="20"/>
      <c r="UAK63" s="20"/>
      <c r="UAL63" s="20"/>
      <c r="UAM63" s="20"/>
      <c r="UAN63" s="20"/>
      <c r="UAO63" s="20"/>
      <c r="UAP63" s="311"/>
      <c r="UAQ63" s="312"/>
      <c r="UAR63" s="312"/>
      <c r="UAS63" s="313"/>
      <c r="UAT63" s="312"/>
      <c r="UAU63" s="313"/>
      <c r="UAV63" s="313"/>
      <c r="UAW63" s="313"/>
      <c r="UAX63" s="19"/>
      <c r="UAY63" s="20"/>
      <c r="UAZ63" s="20"/>
      <c r="UBA63" s="20"/>
      <c r="UBB63" s="20"/>
      <c r="UBC63" s="20"/>
      <c r="UBD63" s="20"/>
      <c r="UBE63" s="20"/>
      <c r="UBF63" s="311"/>
      <c r="UBG63" s="312"/>
      <c r="UBH63" s="312"/>
      <c r="UBI63" s="313"/>
      <c r="UBJ63" s="312"/>
      <c r="UBK63" s="313"/>
      <c r="UBL63" s="313"/>
      <c r="UBM63" s="313"/>
      <c r="UBN63" s="19"/>
      <c r="UBO63" s="20"/>
      <c r="UBP63" s="20"/>
      <c r="UBQ63" s="20"/>
      <c r="UBR63" s="20"/>
      <c r="UBS63" s="20"/>
      <c r="UBT63" s="20"/>
      <c r="UBU63" s="20"/>
      <c r="UBV63" s="311"/>
      <c r="UBW63" s="312"/>
      <c r="UBX63" s="312"/>
      <c r="UBY63" s="313"/>
      <c r="UBZ63" s="312"/>
      <c r="UCA63" s="313"/>
      <c r="UCB63" s="313"/>
      <c r="UCC63" s="313"/>
      <c r="UCD63" s="19"/>
      <c r="UCE63" s="20"/>
      <c r="UCF63" s="20"/>
      <c r="UCG63" s="20"/>
      <c r="UCH63" s="20"/>
      <c r="UCI63" s="20"/>
      <c r="UCJ63" s="20"/>
      <c r="UCK63" s="20"/>
      <c r="UCL63" s="311"/>
      <c r="UCM63" s="312"/>
      <c r="UCN63" s="312"/>
      <c r="UCO63" s="313"/>
      <c r="UCP63" s="312"/>
      <c r="UCQ63" s="313"/>
      <c r="UCR63" s="313"/>
      <c r="UCS63" s="313"/>
      <c r="UCT63" s="19"/>
      <c r="UCU63" s="20"/>
      <c r="UCV63" s="20"/>
      <c r="UCW63" s="20"/>
      <c r="UCX63" s="20"/>
      <c r="UCY63" s="20"/>
      <c r="UCZ63" s="20"/>
      <c r="UDA63" s="20"/>
      <c r="UDB63" s="311"/>
      <c r="UDC63" s="312"/>
      <c r="UDD63" s="312"/>
      <c r="UDE63" s="313"/>
      <c r="UDF63" s="312"/>
      <c r="UDG63" s="313"/>
      <c r="UDH63" s="313"/>
      <c r="UDI63" s="313"/>
      <c r="UDJ63" s="19"/>
      <c r="UDK63" s="20"/>
      <c r="UDL63" s="20"/>
      <c r="UDM63" s="20"/>
      <c r="UDN63" s="20"/>
      <c r="UDO63" s="20"/>
      <c r="UDP63" s="20"/>
      <c r="UDQ63" s="20"/>
      <c r="UDR63" s="311"/>
      <c r="UDS63" s="312"/>
      <c r="UDT63" s="312"/>
      <c r="UDU63" s="313"/>
      <c r="UDV63" s="312"/>
      <c r="UDW63" s="313"/>
      <c r="UDX63" s="313"/>
      <c r="UDY63" s="313"/>
      <c r="UDZ63" s="19"/>
      <c r="UEA63" s="20"/>
      <c r="UEB63" s="20"/>
      <c r="UEC63" s="20"/>
      <c r="UED63" s="20"/>
      <c r="UEE63" s="20"/>
      <c r="UEF63" s="20"/>
      <c r="UEG63" s="20"/>
      <c r="UEH63" s="311"/>
      <c r="UEI63" s="312"/>
      <c r="UEJ63" s="312"/>
      <c r="UEK63" s="313"/>
      <c r="UEL63" s="312"/>
      <c r="UEM63" s="313"/>
      <c r="UEN63" s="313"/>
      <c r="UEO63" s="313"/>
      <c r="UEP63" s="19"/>
      <c r="UEQ63" s="20"/>
      <c r="UER63" s="20"/>
      <c r="UES63" s="20"/>
      <c r="UET63" s="20"/>
      <c r="UEU63" s="20"/>
      <c r="UEV63" s="20"/>
      <c r="UEW63" s="20"/>
      <c r="UEX63" s="311"/>
      <c r="UEY63" s="312"/>
      <c r="UEZ63" s="312"/>
      <c r="UFA63" s="313"/>
      <c r="UFB63" s="312"/>
      <c r="UFC63" s="313"/>
      <c r="UFD63" s="313"/>
      <c r="UFE63" s="313"/>
      <c r="UFF63" s="19"/>
      <c r="UFG63" s="20"/>
      <c r="UFH63" s="20"/>
      <c r="UFI63" s="20"/>
      <c r="UFJ63" s="20"/>
      <c r="UFK63" s="20"/>
      <c r="UFL63" s="20"/>
      <c r="UFM63" s="20"/>
      <c r="UFN63" s="311"/>
      <c r="UFO63" s="312"/>
      <c r="UFP63" s="312"/>
      <c r="UFQ63" s="313"/>
      <c r="UFR63" s="312"/>
      <c r="UFS63" s="313"/>
      <c r="UFT63" s="313"/>
      <c r="UFU63" s="313"/>
      <c r="UFV63" s="19"/>
      <c r="UFW63" s="20"/>
      <c r="UFX63" s="20"/>
      <c r="UFY63" s="20"/>
      <c r="UFZ63" s="20"/>
      <c r="UGA63" s="20"/>
      <c r="UGB63" s="20"/>
      <c r="UGC63" s="20"/>
      <c r="UGD63" s="311"/>
      <c r="UGE63" s="312"/>
      <c r="UGF63" s="312"/>
      <c r="UGG63" s="313"/>
      <c r="UGH63" s="312"/>
      <c r="UGI63" s="313"/>
      <c r="UGJ63" s="313"/>
      <c r="UGK63" s="313"/>
      <c r="UGL63" s="19"/>
      <c r="UGM63" s="20"/>
      <c r="UGN63" s="20"/>
      <c r="UGO63" s="20"/>
      <c r="UGP63" s="20"/>
      <c r="UGQ63" s="20"/>
      <c r="UGR63" s="20"/>
      <c r="UGS63" s="20"/>
      <c r="UGT63" s="311"/>
      <c r="UGU63" s="312"/>
      <c r="UGV63" s="312"/>
      <c r="UGW63" s="313"/>
      <c r="UGX63" s="312"/>
      <c r="UGY63" s="313"/>
      <c r="UGZ63" s="313"/>
      <c r="UHA63" s="313"/>
      <c r="UHB63" s="19"/>
      <c r="UHC63" s="20"/>
      <c r="UHD63" s="20"/>
      <c r="UHE63" s="20"/>
      <c r="UHF63" s="20"/>
      <c r="UHG63" s="20"/>
      <c r="UHH63" s="20"/>
      <c r="UHI63" s="20"/>
      <c r="UHJ63" s="311"/>
      <c r="UHK63" s="312"/>
      <c r="UHL63" s="312"/>
      <c r="UHM63" s="313"/>
      <c r="UHN63" s="312"/>
      <c r="UHO63" s="313"/>
      <c r="UHP63" s="313"/>
      <c r="UHQ63" s="313"/>
      <c r="UHR63" s="19"/>
      <c r="UHS63" s="20"/>
      <c r="UHT63" s="20"/>
      <c r="UHU63" s="20"/>
      <c r="UHV63" s="20"/>
      <c r="UHW63" s="20"/>
      <c r="UHX63" s="20"/>
      <c r="UHY63" s="20"/>
      <c r="UHZ63" s="311"/>
      <c r="UIA63" s="312"/>
      <c r="UIB63" s="312"/>
      <c r="UIC63" s="313"/>
      <c r="UID63" s="312"/>
      <c r="UIE63" s="313"/>
      <c r="UIF63" s="313"/>
      <c r="UIG63" s="313"/>
      <c r="UIH63" s="19"/>
      <c r="UII63" s="20"/>
      <c r="UIJ63" s="20"/>
      <c r="UIK63" s="20"/>
      <c r="UIL63" s="20"/>
      <c r="UIM63" s="20"/>
      <c r="UIN63" s="20"/>
      <c r="UIO63" s="20"/>
      <c r="UIP63" s="311"/>
      <c r="UIQ63" s="312"/>
      <c r="UIR63" s="312"/>
      <c r="UIS63" s="313"/>
      <c r="UIT63" s="312"/>
      <c r="UIU63" s="313"/>
      <c r="UIV63" s="313"/>
      <c r="UIW63" s="313"/>
      <c r="UIX63" s="19"/>
      <c r="UIY63" s="20"/>
      <c r="UIZ63" s="20"/>
      <c r="UJA63" s="20"/>
      <c r="UJB63" s="20"/>
      <c r="UJC63" s="20"/>
      <c r="UJD63" s="20"/>
      <c r="UJE63" s="20"/>
      <c r="UJF63" s="311"/>
      <c r="UJG63" s="312"/>
      <c r="UJH63" s="312"/>
      <c r="UJI63" s="313"/>
      <c r="UJJ63" s="312"/>
      <c r="UJK63" s="313"/>
      <c r="UJL63" s="313"/>
      <c r="UJM63" s="313"/>
      <c r="UJN63" s="19"/>
      <c r="UJO63" s="20"/>
      <c r="UJP63" s="20"/>
      <c r="UJQ63" s="20"/>
      <c r="UJR63" s="20"/>
      <c r="UJS63" s="20"/>
      <c r="UJT63" s="20"/>
      <c r="UJU63" s="20"/>
      <c r="UJV63" s="311"/>
      <c r="UJW63" s="312"/>
      <c r="UJX63" s="312"/>
      <c r="UJY63" s="313"/>
      <c r="UJZ63" s="312"/>
      <c r="UKA63" s="313"/>
      <c r="UKB63" s="313"/>
      <c r="UKC63" s="313"/>
      <c r="UKD63" s="19"/>
      <c r="UKE63" s="20"/>
      <c r="UKF63" s="20"/>
      <c r="UKG63" s="20"/>
      <c r="UKH63" s="20"/>
      <c r="UKI63" s="20"/>
      <c r="UKJ63" s="20"/>
      <c r="UKK63" s="20"/>
      <c r="UKL63" s="311"/>
      <c r="UKM63" s="312"/>
      <c r="UKN63" s="312"/>
      <c r="UKO63" s="313"/>
      <c r="UKP63" s="312"/>
      <c r="UKQ63" s="313"/>
      <c r="UKR63" s="313"/>
      <c r="UKS63" s="313"/>
      <c r="UKT63" s="19"/>
      <c r="UKU63" s="20"/>
      <c r="UKV63" s="20"/>
      <c r="UKW63" s="20"/>
      <c r="UKX63" s="20"/>
      <c r="UKY63" s="20"/>
      <c r="UKZ63" s="20"/>
      <c r="ULA63" s="20"/>
      <c r="ULB63" s="311"/>
      <c r="ULC63" s="312"/>
      <c r="ULD63" s="312"/>
      <c r="ULE63" s="313"/>
      <c r="ULF63" s="312"/>
      <c r="ULG63" s="313"/>
      <c r="ULH63" s="313"/>
      <c r="ULI63" s="313"/>
      <c r="ULJ63" s="19"/>
      <c r="ULK63" s="20"/>
      <c r="ULL63" s="20"/>
      <c r="ULM63" s="20"/>
      <c r="ULN63" s="20"/>
      <c r="ULO63" s="20"/>
      <c r="ULP63" s="20"/>
      <c r="ULQ63" s="20"/>
      <c r="ULR63" s="311"/>
      <c r="ULS63" s="312"/>
      <c r="ULT63" s="312"/>
      <c r="ULU63" s="313"/>
      <c r="ULV63" s="312"/>
      <c r="ULW63" s="313"/>
      <c r="ULX63" s="313"/>
      <c r="ULY63" s="313"/>
      <c r="ULZ63" s="19"/>
      <c r="UMA63" s="20"/>
      <c r="UMB63" s="20"/>
      <c r="UMC63" s="20"/>
      <c r="UMD63" s="20"/>
      <c r="UME63" s="20"/>
      <c r="UMF63" s="20"/>
      <c r="UMG63" s="20"/>
      <c r="UMH63" s="311"/>
      <c r="UMI63" s="312"/>
      <c r="UMJ63" s="312"/>
      <c r="UMK63" s="313"/>
      <c r="UML63" s="312"/>
      <c r="UMM63" s="313"/>
      <c r="UMN63" s="313"/>
      <c r="UMO63" s="313"/>
      <c r="UMP63" s="19"/>
      <c r="UMQ63" s="20"/>
      <c r="UMR63" s="20"/>
      <c r="UMS63" s="20"/>
      <c r="UMT63" s="20"/>
      <c r="UMU63" s="20"/>
      <c r="UMV63" s="20"/>
      <c r="UMW63" s="20"/>
      <c r="UMX63" s="311"/>
      <c r="UMY63" s="312"/>
      <c r="UMZ63" s="312"/>
      <c r="UNA63" s="313"/>
      <c r="UNB63" s="312"/>
      <c r="UNC63" s="313"/>
      <c r="UND63" s="313"/>
      <c r="UNE63" s="313"/>
      <c r="UNF63" s="19"/>
      <c r="UNG63" s="20"/>
      <c r="UNH63" s="20"/>
      <c r="UNI63" s="20"/>
      <c r="UNJ63" s="20"/>
      <c r="UNK63" s="20"/>
      <c r="UNL63" s="20"/>
      <c r="UNM63" s="20"/>
      <c r="UNN63" s="311"/>
      <c r="UNO63" s="312"/>
      <c r="UNP63" s="312"/>
      <c r="UNQ63" s="313"/>
      <c r="UNR63" s="312"/>
      <c r="UNS63" s="313"/>
      <c r="UNT63" s="313"/>
      <c r="UNU63" s="313"/>
      <c r="UNV63" s="19"/>
      <c r="UNW63" s="20"/>
      <c r="UNX63" s="20"/>
      <c r="UNY63" s="20"/>
      <c r="UNZ63" s="20"/>
      <c r="UOA63" s="20"/>
      <c r="UOB63" s="20"/>
      <c r="UOC63" s="20"/>
      <c r="UOD63" s="311"/>
      <c r="UOE63" s="312"/>
      <c r="UOF63" s="312"/>
      <c r="UOG63" s="313"/>
      <c r="UOH63" s="312"/>
      <c r="UOI63" s="313"/>
      <c r="UOJ63" s="313"/>
      <c r="UOK63" s="313"/>
      <c r="UOL63" s="19"/>
      <c r="UOM63" s="20"/>
      <c r="UON63" s="20"/>
      <c r="UOO63" s="20"/>
      <c r="UOP63" s="20"/>
      <c r="UOQ63" s="20"/>
      <c r="UOR63" s="20"/>
      <c r="UOS63" s="20"/>
      <c r="UOT63" s="311"/>
      <c r="UOU63" s="312"/>
      <c r="UOV63" s="312"/>
      <c r="UOW63" s="313"/>
      <c r="UOX63" s="312"/>
      <c r="UOY63" s="313"/>
      <c r="UOZ63" s="313"/>
      <c r="UPA63" s="313"/>
      <c r="UPB63" s="19"/>
      <c r="UPC63" s="20"/>
      <c r="UPD63" s="20"/>
      <c r="UPE63" s="20"/>
      <c r="UPF63" s="20"/>
      <c r="UPG63" s="20"/>
      <c r="UPH63" s="20"/>
      <c r="UPI63" s="20"/>
      <c r="UPJ63" s="311"/>
      <c r="UPK63" s="312"/>
      <c r="UPL63" s="312"/>
      <c r="UPM63" s="313"/>
      <c r="UPN63" s="312"/>
      <c r="UPO63" s="313"/>
      <c r="UPP63" s="313"/>
      <c r="UPQ63" s="313"/>
      <c r="UPR63" s="19"/>
      <c r="UPS63" s="20"/>
      <c r="UPT63" s="20"/>
      <c r="UPU63" s="20"/>
      <c r="UPV63" s="20"/>
      <c r="UPW63" s="20"/>
      <c r="UPX63" s="20"/>
      <c r="UPY63" s="20"/>
      <c r="UPZ63" s="311"/>
      <c r="UQA63" s="312"/>
      <c r="UQB63" s="312"/>
      <c r="UQC63" s="313"/>
      <c r="UQD63" s="312"/>
      <c r="UQE63" s="313"/>
      <c r="UQF63" s="313"/>
      <c r="UQG63" s="313"/>
      <c r="UQH63" s="19"/>
      <c r="UQI63" s="20"/>
      <c r="UQJ63" s="20"/>
      <c r="UQK63" s="20"/>
      <c r="UQL63" s="20"/>
      <c r="UQM63" s="20"/>
      <c r="UQN63" s="20"/>
      <c r="UQO63" s="20"/>
      <c r="UQP63" s="311"/>
      <c r="UQQ63" s="312"/>
      <c r="UQR63" s="312"/>
      <c r="UQS63" s="313"/>
      <c r="UQT63" s="312"/>
      <c r="UQU63" s="313"/>
      <c r="UQV63" s="313"/>
      <c r="UQW63" s="313"/>
      <c r="UQX63" s="19"/>
      <c r="UQY63" s="20"/>
      <c r="UQZ63" s="20"/>
      <c r="URA63" s="20"/>
      <c r="URB63" s="20"/>
      <c r="URC63" s="20"/>
      <c r="URD63" s="20"/>
      <c r="URE63" s="20"/>
      <c r="URF63" s="311"/>
      <c r="URG63" s="312"/>
      <c r="URH63" s="312"/>
      <c r="URI63" s="313"/>
      <c r="URJ63" s="312"/>
      <c r="URK63" s="313"/>
      <c r="URL63" s="313"/>
      <c r="URM63" s="313"/>
      <c r="URN63" s="19"/>
      <c r="URO63" s="20"/>
      <c r="URP63" s="20"/>
      <c r="URQ63" s="20"/>
      <c r="URR63" s="20"/>
      <c r="URS63" s="20"/>
      <c r="URT63" s="20"/>
      <c r="URU63" s="20"/>
      <c r="URV63" s="311"/>
      <c r="URW63" s="312"/>
      <c r="URX63" s="312"/>
      <c r="URY63" s="313"/>
      <c r="URZ63" s="312"/>
      <c r="USA63" s="313"/>
      <c r="USB63" s="313"/>
      <c r="USC63" s="313"/>
      <c r="USD63" s="19"/>
      <c r="USE63" s="20"/>
      <c r="USF63" s="20"/>
      <c r="USG63" s="20"/>
      <c r="USH63" s="20"/>
      <c r="USI63" s="20"/>
      <c r="USJ63" s="20"/>
      <c r="USK63" s="20"/>
      <c r="USL63" s="311"/>
      <c r="USM63" s="312"/>
      <c r="USN63" s="312"/>
      <c r="USO63" s="313"/>
      <c r="USP63" s="312"/>
      <c r="USQ63" s="313"/>
      <c r="USR63" s="313"/>
      <c r="USS63" s="313"/>
      <c r="UST63" s="19"/>
      <c r="USU63" s="20"/>
      <c r="USV63" s="20"/>
      <c r="USW63" s="20"/>
      <c r="USX63" s="20"/>
      <c r="USY63" s="20"/>
      <c r="USZ63" s="20"/>
      <c r="UTA63" s="20"/>
      <c r="UTB63" s="311"/>
      <c r="UTC63" s="312"/>
      <c r="UTD63" s="312"/>
      <c r="UTE63" s="313"/>
      <c r="UTF63" s="312"/>
      <c r="UTG63" s="313"/>
      <c r="UTH63" s="313"/>
      <c r="UTI63" s="313"/>
      <c r="UTJ63" s="19"/>
      <c r="UTK63" s="20"/>
      <c r="UTL63" s="20"/>
      <c r="UTM63" s="20"/>
      <c r="UTN63" s="20"/>
      <c r="UTO63" s="20"/>
      <c r="UTP63" s="20"/>
      <c r="UTQ63" s="20"/>
      <c r="UTR63" s="311"/>
      <c r="UTS63" s="312"/>
      <c r="UTT63" s="312"/>
      <c r="UTU63" s="313"/>
      <c r="UTV63" s="312"/>
      <c r="UTW63" s="313"/>
      <c r="UTX63" s="313"/>
      <c r="UTY63" s="313"/>
      <c r="UTZ63" s="19"/>
      <c r="UUA63" s="20"/>
      <c r="UUB63" s="20"/>
      <c r="UUC63" s="20"/>
      <c r="UUD63" s="20"/>
      <c r="UUE63" s="20"/>
      <c r="UUF63" s="20"/>
      <c r="UUG63" s="20"/>
      <c r="UUH63" s="311"/>
      <c r="UUI63" s="312"/>
      <c r="UUJ63" s="312"/>
      <c r="UUK63" s="313"/>
      <c r="UUL63" s="312"/>
      <c r="UUM63" s="313"/>
      <c r="UUN63" s="313"/>
      <c r="UUO63" s="313"/>
      <c r="UUP63" s="19"/>
      <c r="UUQ63" s="20"/>
      <c r="UUR63" s="20"/>
      <c r="UUS63" s="20"/>
      <c r="UUT63" s="20"/>
      <c r="UUU63" s="20"/>
      <c r="UUV63" s="20"/>
      <c r="UUW63" s="20"/>
      <c r="UUX63" s="311"/>
      <c r="UUY63" s="312"/>
      <c r="UUZ63" s="312"/>
      <c r="UVA63" s="313"/>
      <c r="UVB63" s="312"/>
      <c r="UVC63" s="313"/>
      <c r="UVD63" s="313"/>
      <c r="UVE63" s="313"/>
      <c r="UVF63" s="19"/>
      <c r="UVG63" s="20"/>
      <c r="UVH63" s="20"/>
      <c r="UVI63" s="20"/>
      <c r="UVJ63" s="20"/>
      <c r="UVK63" s="20"/>
      <c r="UVL63" s="20"/>
      <c r="UVM63" s="20"/>
      <c r="UVN63" s="311"/>
      <c r="UVO63" s="312"/>
      <c r="UVP63" s="312"/>
      <c r="UVQ63" s="313"/>
      <c r="UVR63" s="312"/>
      <c r="UVS63" s="313"/>
      <c r="UVT63" s="313"/>
      <c r="UVU63" s="313"/>
      <c r="UVV63" s="19"/>
      <c r="UVW63" s="20"/>
      <c r="UVX63" s="20"/>
      <c r="UVY63" s="20"/>
      <c r="UVZ63" s="20"/>
      <c r="UWA63" s="20"/>
      <c r="UWB63" s="20"/>
      <c r="UWC63" s="20"/>
      <c r="UWD63" s="311"/>
      <c r="UWE63" s="312"/>
      <c r="UWF63" s="312"/>
      <c r="UWG63" s="313"/>
      <c r="UWH63" s="312"/>
      <c r="UWI63" s="313"/>
      <c r="UWJ63" s="313"/>
      <c r="UWK63" s="313"/>
      <c r="UWL63" s="19"/>
      <c r="UWM63" s="20"/>
      <c r="UWN63" s="20"/>
      <c r="UWO63" s="20"/>
      <c r="UWP63" s="20"/>
      <c r="UWQ63" s="20"/>
      <c r="UWR63" s="20"/>
      <c r="UWS63" s="20"/>
      <c r="UWT63" s="311"/>
      <c r="UWU63" s="312"/>
      <c r="UWV63" s="312"/>
      <c r="UWW63" s="313"/>
      <c r="UWX63" s="312"/>
      <c r="UWY63" s="313"/>
      <c r="UWZ63" s="313"/>
      <c r="UXA63" s="313"/>
      <c r="UXB63" s="19"/>
      <c r="UXC63" s="20"/>
      <c r="UXD63" s="20"/>
      <c r="UXE63" s="20"/>
      <c r="UXF63" s="20"/>
      <c r="UXG63" s="20"/>
      <c r="UXH63" s="20"/>
      <c r="UXI63" s="20"/>
      <c r="UXJ63" s="311"/>
      <c r="UXK63" s="312"/>
      <c r="UXL63" s="312"/>
      <c r="UXM63" s="313"/>
      <c r="UXN63" s="312"/>
      <c r="UXO63" s="313"/>
      <c r="UXP63" s="313"/>
      <c r="UXQ63" s="313"/>
      <c r="UXR63" s="19"/>
      <c r="UXS63" s="20"/>
      <c r="UXT63" s="20"/>
      <c r="UXU63" s="20"/>
      <c r="UXV63" s="20"/>
      <c r="UXW63" s="20"/>
      <c r="UXX63" s="20"/>
      <c r="UXY63" s="20"/>
      <c r="UXZ63" s="311"/>
      <c r="UYA63" s="312"/>
      <c r="UYB63" s="312"/>
      <c r="UYC63" s="313"/>
      <c r="UYD63" s="312"/>
      <c r="UYE63" s="313"/>
      <c r="UYF63" s="313"/>
      <c r="UYG63" s="313"/>
      <c r="UYH63" s="19"/>
      <c r="UYI63" s="20"/>
      <c r="UYJ63" s="20"/>
      <c r="UYK63" s="20"/>
      <c r="UYL63" s="20"/>
      <c r="UYM63" s="20"/>
      <c r="UYN63" s="20"/>
      <c r="UYO63" s="20"/>
      <c r="UYP63" s="311"/>
      <c r="UYQ63" s="312"/>
      <c r="UYR63" s="312"/>
      <c r="UYS63" s="313"/>
      <c r="UYT63" s="312"/>
      <c r="UYU63" s="313"/>
      <c r="UYV63" s="313"/>
      <c r="UYW63" s="313"/>
      <c r="UYX63" s="19"/>
      <c r="UYY63" s="20"/>
      <c r="UYZ63" s="20"/>
      <c r="UZA63" s="20"/>
      <c r="UZB63" s="20"/>
      <c r="UZC63" s="20"/>
      <c r="UZD63" s="20"/>
      <c r="UZE63" s="20"/>
      <c r="UZF63" s="311"/>
      <c r="UZG63" s="312"/>
      <c r="UZH63" s="312"/>
      <c r="UZI63" s="313"/>
      <c r="UZJ63" s="312"/>
      <c r="UZK63" s="313"/>
      <c r="UZL63" s="313"/>
      <c r="UZM63" s="313"/>
      <c r="UZN63" s="19"/>
      <c r="UZO63" s="20"/>
      <c r="UZP63" s="20"/>
      <c r="UZQ63" s="20"/>
      <c r="UZR63" s="20"/>
      <c r="UZS63" s="20"/>
      <c r="UZT63" s="20"/>
      <c r="UZU63" s="20"/>
      <c r="UZV63" s="311"/>
      <c r="UZW63" s="312"/>
      <c r="UZX63" s="312"/>
      <c r="UZY63" s="313"/>
      <c r="UZZ63" s="312"/>
      <c r="VAA63" s="313"/>
      <c r="VAB63" s="313"/>
      <c r="VAC63" s="313"/>
      <c r="VAD63" s="19"/>
      <c r="VAE63" s="20"/>
      <c r="VAF63" s="20"/>
      <c r="VAG63" s="20"/>
      <c r="VAH63" s="20"/>
      <c r="VAI63" s="20"/>
      <c r="VAJ63" s="20"/>
      <c r="VAK63" s="20"/>
      <c r="VAL63" s="311"/>
      <c r="VAM63" s="312"/>
      <c r="VAN63" s="312"/>
      <c r="VAO63" s="313"/>
      <c r="VAP63" s="312"/>
      <c r="VAQ63" s="313"/>
      <c r="VAR63" s="313"/>
      <c r="VAS63" s="313"/>
      <c r="VAT63" s="19"/>
      <c r="VAU63" s="20"/>
      <c r="VAV63" s="20"/>
      <c r="VAW63" s="20"/>
      <c r="VAX63" s="20"/>
      <c r="VAY63" s="20"/>
      <c r="VAZ63" s="20"/>
      <c r="VBA63" s="20"/>
      <c r="VBB63" s="311"/>
      <c r="VBC63" s="312"/>
      <c r="VBD63" s="312"/>
      <c r="VBE63" s="313"/>
      <c r="VBF63" s="312"/>
      <c r="VBG63" s="313"/>
      <c r="VBH63" s="313"/>
      <c r="VBI63" s="313"/>
      <c r="VBJ63" s="19"/>
      <c r="VBK63" s="20"/>
      <c r="VBL63" s="20"/>
      <c r="VBM63" s="20"/>
      <c r="VBN63" s="20"/>
      <c r="VBO63" s="20"/>
      <c r="VBP63" s="20"/>
      <c r="VBQ63" s="20"/>
      <c r="VBR63" s="311"/>
      <c r="VBS63" s="312"/>
      <c r="VBT63" s="312"/>
      <c r="VBU63" s="313"/>
      <c r="VBV63" s="312"/>
      <c r="VBW63" s="313"/>
      <c r="VBX63" s="313"/>
      <c r="VBY63" s="313"/>
      <c r="VBZ63" s="19"/>
      <c r="VCA63" s="20"/>
      <c r="VCB63" s="20"/>
      <c r="VCC63" s="20"/>
      <c r="VCD63" s="20"/>
      <c r="VCE63" s="20"/>
      <c r="VCF63" s="20"/>
      <c r="VCG63" s="20"/>
      <c r="VCH63" s="311"/>
      <c r="VCI63" s="312"/>
      <c r="VCJ63" s="312"/>
      <c r="VCK63" s="313"/>
      <c r="VCL63" s="312"/>
      <c r="VCM63" s="313"/>
      <c r="VCN63" s="313"/>
      <c r="VCO63" s="313"/>
      <c r="VCP63" s="19"/>
      <c r="VCQ63" s="20"/>
      <c r="VCR63" s="20"/>
      <c r="VCS63" s="20"/>
      <c r="VCT63" s="20"/>
      <c r="VCU63" s="20"/>
      <c r="VCV63" s="20"/>
      <c r="VCW63" s="20"/>
      <c r="VCX63" s="311"/>
      <c r="VCY63" s="312"/>
      <c r="VCZ63" s="312"/>
      <c r="VDA63" s="313"/>
      <c r="VDB63" s="312"/>
      <c r="VDC63" s="313"/>
      <c r="VDD63" s="313"/>
      <c r="VDE63" s="313"/>
      <c r="VDF63" s="19"/>
      <c r="VDG63" s="20"/>
      <c r="VDH63" s="20"/>
      <c r="VDI63" s="20"/>
      <c r="VDJ63" s="20"/>
      <c r="VDK63" s="20"/>
      <c r="VDL63" s="20"/>
      <c r="VDM63" s="20"/>
      <c r="VDN63" s="311"/>
      <c r="VDO63" s="312"/>
      <c r="VDP63" s="312"/>
      <c r="VDQ63" s="313"/>
      <c r="VDR63" s="312"/>
      <c r="VDS63" s="313"/>
      <c r="VDT63" s="313"/>
      <c r="VDU63" s="313"/>
      <c r="VDV63" s="19"/>
      <c r="VDW63" s="20"/>
      <c r="VDX63" s="20"/>
      <c r="VDY63" s="20"/>
      <c r="VDZ63" s="20"/>
      <c r="VEA63" s="20"/>
      <c r="VEB63" s="20"/>
      <c r="VEC63" s="20"/>
      <c r="VED63" s="311"/>
      <c r="VEE63" s="312"/>
      <c r="VEF63" s="312"/>
      <c r="VEG63" s="313"/>
      <c r="VEH63" s="312"/>
      <c r="VEI63" s="313"/>
      <c r="VEJ63" s="313"/>
      <c r="VEK63" s="313"/>
      <c r="VEL63" s="19"/>
      <c r="VEM63" s="20"/>
      <c r="VEN63" s="20"/>
      <c r="VEO63" s="20"/>
      <c r="VEP63" s="20"/>
      <c r="VEQ63" s="20"/>
      <c r="VER63" s="20"/>
      <c r="VES63" s="20"/>
      <c r="VET63" s="311"/>
      <c r="VEU63" s="312"/>
      <c r="VEV63" s="312"/>
      <c r="VEW63" s="313"/>
      <c r="VEX63" s="312"/>
      <c r="VEY63" s="313"/>
      <c r="VEZ63" s="313"/>
      <c r="VFA63" s="313"/>
      <c r="VFB63" s="19"/>
      <c r="VFC63" s="20"/>
      <c r="VFD63" s="20"/>
      <c r="VFE63" s="20"/>
      <c r="VFF63" s="20"/>
      <c r="VFG63" s="20"/>
      <c r="VFH63" s="20"/>
      <c r="VFI63" s="20"/>
      <c r="VFJ63" s="311"/>
      <c r="VFK63" s="312"/>
      <c r="VFL63" s="312"/>
      <c r="VFM63" s="313"/>
      <c r="VFN63" s="312"/>
      <c r="VFO63" s="313"/>
      <c r="VFP63" s="313"/>
      <c r="VFQ63" s="313"/>
      <c r="VFR63" s="19"/>
      <c r="VFS63" s="20"/>
      <c r="VFT63" s="20"/>
      <c r="VFU63" s="20"/>
      <c r="VFV63" s="20"/>
      <c r="VFW63" s="20"/>
      <c r="VFX63" s="20"/>
      <c r="VFY63" s="20"/>
      <c r="VFZ63" s="311"/>
      <c r="VGA63" s="312"/>
      <c r="VGB63" s="312"/>
      <c r="VGC63" s="313"/>
      <c r="VGD63" s="312"/>
      <c r="VGE63" s="313"/>
      <c r="VGF63" s="313"/>
      <c r="VGG63" s="313"/>
      <c r="VGH63" s="19"/>
      <c r="VGI63" s="20"/>
      <c r="VGJ63" s="20"/>
      <c r="VGK63" s="20"/>
      <c r="VGL63" s="20"/>
      <c r="VGM63" s="20"/>
      <c r="VGN63" s="20"/>
      <c r="VGO63" s="20"/>
      <c r="VGP63" s="311"/>
      <c r="VGQ63" s="312"/>
      <c r="VGR63" s="312"/>
      <c r="VGS63" s="313"/>
      <c r="VGT63" s="312"/>
      <c r="VGU63" s="313"/>
      <c r="VGV63" s="313"/>
      <c r="VGW63" s="313"/>
      <c r="VGX63" s="19"/>
      <c r="VGY63" s="20"/>
      <c r="VGZ63" s="20"/>
      <c r="VHA63" s="20"/>
      <c r="VHB63" s="20"/>
      <c r="VHC63" s="20"/>
      <c r="VHD63" s="20"/>
      <c r="VHE63" s="20"/>
      <c r="VHF63" s="311"/>
      <c r="VHG63" s="312"/>
      <c r="VHH63" s="312"/>
      <c r="VHI63" s="313"/>
      <c r="VHJ63" s="312"/>
      <c r="VHK63" s="313"/>
      <c r="VHL63" s="313"/>
      <c r="VHM63" s="313"/>
      <c r="VHN63" s="19"/>
      <c r="VHO63" s="20"/>
      <c r="VHP63" s="20"/>
      <c r="VHQ63" s="20"/>
      <c r="VHR63" s="20"/>
      <c r="VHS63" s="20"/>
      <c r="VHT63" s="20"/>
      <c r="VHU63" s="20"/>
      <c r="VHV63" s="311"/>
      <c r="VHW63" s="312"/>
      <c r="VHX63" s="312"/>
      <c r="VHY63" s="313"/>
      <c r="VHZ63" s="312"/>
      <c r="VIA63" s="313"/>
      <c r="VIB63" s="313"/>
      <c r="VIC63" s="313"/>
      <c r="VID63" s="19"/>
      <c r="VIE63" s="20"/>
      <c r="VIF63" s="20"/>
      <c r="VIG63" s="20"/>
      <c r="VIH63" s="20"/>
      <c r="VII63" s="20"/>
      <c r="VIJ63" s="20"/>
      <c r="VIK63" s="20"/>
      <c r="VIL63" s="311"/>
      <c r="VIM63" s="312"/>
      <c r="VIN63" s="312"/>
      <c r="VIO63" s="313"/>
      <c r="VIP63" s="312"/>
      <c r="VIQ63" s="313"/>
      <c r="VIR63" s="313"/>
      <c r="VIS63" s="313"/>
      <c r="VIT63" s="19"/>
      <c r="VIU63" s="20"/>
      <c r="VIV63" s="20"/>
      <c r="VIW63" s="20"/>
      <c r="VIX63" s="20"/>
      <c r="VIY63" s="20"/>
      <c r="VIZ63" s="20"/>
      <c r="VJA63" s="20"/>
      <c r="VJB63" s="311"/>
      <c r="VJC63" s="312"/>
      <c r="VJD63" s="312"/>
      <c r="VJE63" s="313"/>
      <c r="VJF63" s="312"/>
      <c r="VJG63" s="313"/>
      <c r="VJH63" s="313"/>
      <c r="VJI63" s="313"/>
      <c r="VJJ63" s="19"/>
      <c r="VJK63" s="20"/>
      <c r="VJL63" s="20"/>
      <c r="VJM63" s="20"/>
      <c r="VJN63" s="20"/>
      <c r="VJO63" s="20"/>
      <c r="VJP63" s="20"/>
      <c r="VJQ63" s="20"/>
      <c r="VJR63" s="311"/>
      <c r="VJS63" s="312"/>
      <c r="VJT63" s="312"/>
      <c r="VJU63" s="313"/>
      <c r="VJV63" s="312"/>
      <c r="VJW63" s="313"/>
      <c r="VJX63" s="313"/>
      <c r="VJY63" s="313"/>
      <c r="VJZ63" s="19"/>
      <c r="VKA63" s="20"/>
      <c r="VKB63" s="20"/>
      <c r="VKC63" s="20"/>
      <c r="VKD63" s="20"/>
      <c r="VKE63" s="20"/>
      <c r="VKF63" s="20"/>
      <c r="VKG63" s="20"/>
      <c r="VKH63" s="311"/>
      <c r="VKI63" s="312"/>
      <c r="VKJ63" s="312"/>
      <c r="VKK63" s="313"/>
      <c r="VKL63" s="312"/>
      <c r="VKM63" s="313"/>
      <c r="VKN63" s="313"/>
      <c r="VKO63" s="313"/>
      <c r="VKP63" s="19"/>
      <c r="VKQ63" s="20"/>
      <c r="VKR63" s="20"/>
      <c r="VKS63" s="20"/>
      <c r="VKT63" s="20"/>
      <c r="VKU63" s="20"/>
      <c r="VKV63" s="20"/>
      <c r="VKW63" s="20"/>
      <c r="VKX63" s="311"/>
      <c r="VKY63" s="312"/>
      <c r="VKZ63" s="312"/>
      <c r="VLA63" s="313"/>
      <c r="VLB63" s="312"/>
      <c r="VLC63" s="313"/>
      <c r="VLD63" s="313"/>
      <c r="VLE63" s="313"/>
      <c r="VLF63" s="19"/>
      <c r="VLG63" s="20"/>
      <c r="VLH63" s="20"/>
      <c r="VLI63" s="20"/>
      <c r="VLJ63" s="20"/>
      <c r="VLK63" s="20"/>
      <c r="VLL63" s="20"/>
      <c r="VLM63" s="20"/>
      <c r="VLN63" s="311"/>
      <c r="VLO63" s="312"/>
      <c r="VLP63" s="312"/>
      <c r="VLQ63" s="313"/>
      <c r="VLR63" s="312"/>
      <c r="VLS63" s="313"/>
      <c r="VLT63" s="313"/>
      <c r="VLU63" s="313"/>
      <c r="VLV63" s="19"/>
      <c r="VLW63" s="20"/>
      <c r="VLX63" s="20"/>
      <c r="VLY63" s="20"/>
      <c r="VLZ63" s="20"/>
      <c r="VMA63" s="20"/>
      <c r="VMB63" s="20"/>
      <c r="VMC63" s="20"/>
      <c r="VMD63" s="311"/>
      <c r="VME63" s="312"/>
      <c r="VMF63" s="312"/>
      <c r="VMG63" s="313"/>
      <c r="VMH63" s="312"/>
      <c r="VMI63" s="313"/>
      <c r="VMJ63" s="313"/>
      <c r="VMK63" s="313"/>
      <c r="VML63" s="19"/>
      <c r="VMM63" s="20"/>
      <c r="VMN63" s="20"/>
      <c r="VMO63" s="20"/>
      <c r="VMP63" s="20"/>
      <c r="VMQ63" s="20"/>
      <c r="VMR63" s="20"/>
      <c r="VMS63" s="20"/>
      <c r="VMT63" s="311"/>
      <c r="VMU63" s="312"/>
      <c r="VMV63" s="312"/>
      <c r="VMW63" s="313"/>
      <c r="VMX63" s="312"/>
      <c r="VMY63" s="313"/>
      <c r="VMZ63" s="313"/>
      <c r="VNA63" s="313"/>
      <c r="VNB63" s="19"/>
      <c r="VNC63" s="20"/>
      <c r="VND63" s="20"/>
      <c r="VNE63" s="20"/>
      <c r="VNF63" s="20"/>
      <c r="VNG63" s="20"/>
      <c r="VNH63" s="20"/>
      <c r="VNI63" s="20"/>
      <c r="VNJ63" s="311"/>
      <c r="VNK63" s="312"/>
      <c r="VNL63" s="312"/>
      <c r="VNM63" s="313"/>
      <c r="VNN63" s="312"/>
      <c r="VNO63" s="313"/>
      <c r="VNP63" s="313"/>
      <c r="VNQ63" s="313"/>
      <c r="VNR63" s="19"/>
      <c r="VNS63" s="20"/>
      <c r="VNT63" s="20"/>
      <c r="VNU63" s="20"/>
      <c r="VNV63" s="20"/>
      <c r="VNW63" s="20"/>
      <c r="VNX63" s="20"/>
      <c r="VNY63" s="20"/>
      <c r="VNZ63" s="311"/>
      <c r="VOA63" s="312"/>
      <c r="VOB63" s="312"/>
      <c r="VOC63" s="313"/>
      <c r="VOD63" s="312"/>
      <c r="VOE63" s="313"/>
      <c r="VOF63" s="313"/>
      <c r="VOG63" s="313"/>
      <c r="VOH63" s="19"/>
      <c r="VOI63" s="20"/>
      <c r="VOJ63" s="20"/>
      <c r="VOK63" s="20"/>
      <c r="VOL63" s="20"/>
      <c r="VOM63" s="20"/>
      <c r="VON63" s="20"/>
      <c r="VOO63" s="20"/>
      <c r="VOP63" s="311"/>
      <c r="VOQ63" s="312"/>
      <c r="VOR63" s="312"/>
      <c r="VOS63" s="313"/>
      <c r="VOT63" s="312"/>
      <c r="VOU63" s="313"/>
      <c r="VOV63" s="313"/>
      <c r="VOW63" s="313"/>
      <c r="VOX63" s="19"/>
      <c r="VOY63" s="20"/>
      <c r="VOZ63" s="20"/>
      <c r="VPA63" s="20"/>
      <c r="VPB63" s="20"/>
      <c r="VPC63" s="20"/>
      <c r="VPD63" s="20"/>
      <c r="VPE63" s="20"/>
      <c r="VPF63" s="311"/>
      <c r="VPG63" s="312"/>
      <c r="VPH63" s="312"/>
      <c r="VPI63" s="313"/>
      <c r="VPJ63" s="312"/>
      <c r="VPK63" s="313"/>
      <c r="VPL63" s="313"/>
      <c r="VPM63" s="313"/>
      <c r="VPN63" s="19"/>
      <c r="VPO63" s="20"/>
      <c r="VPP63" s="20"/>
      <c r="VPQ63" s="20"/>
      <c r="VPR63" s="20"/>
      <c r="VPS63" s="20"/>
      <c r="VPT63" s="20"/>
      <c r="VPU63" s="20"/>
      <c r="VPV63" s="311"/>
      <c r="VPW63" s="312"/>
      <c r="VPX63" s="312"/>
      <c r="VPY63" s="313"/>
      <c r="VPZ63" s="312"/>
      <c r="VQA63" s="313"/>
      <c r="VQB63" s="313"/>
      <c r="VQC63" s="313"/>
      <c r="VQD63" s="19"/>
      <c r="VQE63" s="20"/>
      <c r="VQF63" s="20"/>
      <c r="VQG63" s="20"/>
      <c r="VQH63" s="20"/>
      <c r="VQI63" s="20"/>
      <c r="VQJ63" s="20"/>
      <c r="VQK63" s="20"/>
      <c r="VQL63" s="311"/>
      <c r="VQM63" s="312"/>
      <c r="VQN63" s="312"/>
      <c r="VQO63" s="313"/>
      <c r="VQP63" s="312"/>
      <c r="VQQ63" s="313"/>
      <c r="VQR63" s="313"/>
      <c r="VQS63" s="313"/>
      <c r="VQT63" s="19"/>
      <c r="VQU63" s="20"/>
      <c r="VQV63" s="20"/>
      <c r="VQW63" s="20"/>
      <c r="VQX63" s="20"/>
      <c r="VQY63" s="20"/>
      <c r="VQZ63" s="20"/>
      <c r="VRA63" s="20"/>
      <c r="VRB63" s="311"/>
      <c r="VRC63" s="312"/>
      <c r="VRD63" s="312"/>
      <c r="VRE63" s="313"/>
      <c r="VRF63" s="312"/>
      <c r="VRG63" s="313"/>
      <c r="VRH63" s="313"/>
      <c r="VRI63" s="313"/>
      <c r="VRJ63" s="19"/>
      <c r="VRK63" s="20"/>
      <c r="VRL63" s="20"/>
      <c r="VRM63" s="20"/>
      <c r="VRN63" s="20"/>
      <c r="VRO63" s="20"/>
      <c r="VRP63" s="20"/>
      <c r="VRQ63" s="20"/>
      <c r="VRR63" s="311"/>
      <c r="VRS63" s="312"/>
      <c r="VRT63" s="312"/>
      <c r="VRU63" s="313"/>
      <c r="VRV63" s="312"/>
      <c r="VRW63" s="313"/>
      <c r="VRX63" s="313"/>
      <c r="VRY63" s="313"/>
      <c r="VRZ63" s="19"/>
      <c r="VSA63" s="20"/>
      <c r="VSB63" s="20"/>
      <c r="VSC63" s="20"/>
      <c r="VSD63" s="20"/>
      <c r="VSE63" s="20"/>
      <c r="VSF63" s="20"/>
      <c r="VSG63" s="20"/>
      <c r="VSH63" s="311"/>
      <c r="VSI63" s="312"/>
      <c r="VSJ63" s="312"/>
      <c r="VSK63" s="313"/>
      <c r="VSL63" s="312"/>
      <c r="VSM63" s="313"/>
      <c r="VSN63" s="313"/>
      <c r="VSO63" s="313"/>
      <c r="VSP63" s="19"/>
      <c r="VSQ63" s="20"/>
      <c r="VSR63" s="20"/>
      <c r="VSS63" s="20"/>
      <c r="VST63" s="20"/>
      <c r="VSU63" s="20"/>
      <c r="VSV63" s="20"/>
      <c r="VSW63" s="20"/>
      <c r="VSX63" s="311"/>
      <c r="VSY63" s="312"/>
      <c r="VSZ63" s="312"/>
      <c r="VTA63" s="313"/>
      <c r="VTB63" s="312"/>
      <c r="VTC63" s="313"/>
      <c r="VTD63" s="313"/>
      <c r="VTE63" s="313"/>
      <c r="VTF63" s="19"/>
      <c r="VTG63" s="20"/>
      <c r="VTH63" s="20"/>
      <c r="VTI63" s="20"/>
      <c r="VTJ63" s="20"/>
      <c r="VTK63" s="20"/>
      <c r="VTL63" s="20"/>
      <c r="VTM63" s="20"/>
      <c r="VTN63" s="311"/>
      <c r="VTO63" s="312"/>
      <c r="VTP63" s="312"/>
      <c r="VTQ63" s="313"/>
      <c r="VTR63" s="312"/>
      <c r="VTS63" s="313"/>
      <c r="VTT63" s="313"/>
      <c r="VTU63" s="313"/>
      <c r="VTV63" s="19"/>
      <c r="VTW63" s="20"/>
      <c r="VTX63" s="20"/>
      <c r="VTY63" s="20"/>
      <c r="VTZ63" s="20"/>
      <c r="VUA63" s="20"/>
      <c r="VUB63" s="20"/>
      <c r="VUC63" s="20"/>
      <c r="VUD63" s="311"/>
      <c r="VUE63" s="312"/>
      <c r="VUF63" s="312"/>
      <c r="VUG63" s="313"/>
      <c r="VUH63" s="312"/>
      <c r="VUI63" s="313"/>
      <c r="VUJ63" s="313"/>
      <c r="VUK63" s="313"/>
      <c r="VUL63" s="19"/>
      <c r="VUM63" s="20"/>
      <c r="VUN63" s="20"/>
      <c r="VUO63" s="20"/>
      <c r="VUP63" s="20"/>
      <c r="VUQ63" s="20"/>
      <c r="VUR63" s="20"/>
      <c r="VUS63" s="20"/>
      <c r="VUT63" s="311"/>
      <c r="VUU63" s="312"/>
      <c r="VUV63" s="312"/>
      <c r="VUW63" s="313"/>
      <c r="VUX63" s="312"/>
      <c r="VUY63" s="313"/>
      <c r="VUZ63" s="313"/>
      <c r="VVA63" s="313"/>
      <c r="VVB63" s="19"/>
      <c r="VVC63" s="20"/>
      <c r="VVD63" s="20"/>
      <c r="VVE63" s="20"/>
      <c r="VVF63" s="20"/>
      <c r="VVG63" s="20"/>
      <c r="VVH63" s="20"/>
      <c r="VVI63" s="20"/>
      <c r="VVJ63" s="311"/>
      <c r="VVK63" s="312"/>
      <c r="VVL63" s="312"/>
      <c r="VVM63" s="313"/>
      <c r="VVN63" s="312"/>
      <c r="VVO63" s="313"/>
      <c r="VVP63" s="313"/>
      <c r="VVQ63" s="313"/>
      <c r="VVR63" s="19"/>
      <c r="VVS63" s="20"/>
      <c r="VVT63" s="20"/>
      <c r="VVU63" s="20"/>
      <c r="VVV63" s="20"/>
      <c r="VVW63" s="20"/>
      <c r="VVX63" s="20"/>
      <c r="VVY63" s="20"/>
      <c r="VVZ63" s="311"/>
      <c r="VWA63" s="312"/>
      <c r="VWB63" s="312"/>
      <c r="VWC63" s="313"/>
      <c r="VWD63" s="312"/>
      <c r="VWE63" s="313"/>
      <c r="VWF63" s="313"/>
      <c r="VWG63" s="313"/>
      <c r="VWH63" s="19"/>
      <c r="VWI63" s="20"/>
      <c r="VWJ63" s="20"/>
      <c r="VWK63" s="20"/>
      <c r="VWL63" s="20"/>
      <c r="VWM63" s="20"/>
      <c r="VWN63" s="20"/>
      <c r="VWO63" s="20"/>
      <c r="VWP63" s="311"/>
      <c r="VWQ63" s="312"/>
      <c r="VWR63" s="312"/>
      <c r="VWS63" s="313"/>
      <c r="VWT63" s="312"/>
      <c r="VWU63" s="313"/>
      <c r="VWV63" s="313"/>
      <c r="VWW63" s="313"/>
      <c r="VWX63" s="19"/>
      <c r="VWY63" s="20"/>
      <c r="VWZ63" s="20"/>
      <c r="VXA63" s="20"/>
      <c r="VXB63" s="20"/>
      <c r="VXC63" s="20"/>
      <c r="VXD63" s="20"/>
      <c r="VXE63" s="20"/>
      <c r="VXF63" s="311"/>
      <c r="VXG63" s="312"/>
      <c r="VXH63" s="312"/>
      <c r="VXI63" s="313"/>
      <c r="VXJ63" s="312"/>
      <c r="VXK63" s="313"/>
      <c r="VXL63" s="313"/>
      <c r="VXM63" s="313"/>
      <c r="VXN63" s="19"/>
      <c r="VXO63" s="20"/>
      <c r="VXP63" s="20"/>
      <c r="VXQ63" s="20"/>
      <c r="VXR63" s="20"/>
      <c r="VXS63" s="20"/>
      <c r="VXT63" s="20"/>
      <c r="VXU63" s="20"/>
      <c r="VXV63" s="311"/>
      <c r="VXW63" s="312"/>
      <c r="VXX63" s="312"/>
      <c r="VXY63" s="313"/>
      <c r="VXZ63" s="312"/>
      <c r="VYA63" s="313"/>
      <c r="VYB63" s="313"/>
      <c r="VYC63" s="313"/>
      <c r="VYD63" s="19"/>
      <c r="VYE63" s="20"/>
      <c r="VYF63" s="20"/>
      <c r="VYG63" s="20"/>
      <c r="VYH63" s="20"/>
      <c r="VYI63" s="20"/>
      <c r="VYJ63" s="20"/>
      <c r="VYK63" s="20"/>
      <c r="VYL63" s="311"/>
      <c r="VYM63" s="312"/>
      <c r="VYN63" s="312"/>
      <c r="VYO63" s="313"/>
      <c r="VYP63" s="312"/>
      <c r="VYQ63" s="313"/>
      <c r="VYR63" s="313"/>
      <c r="VYS63" s="313"/>
      <c r="VYT63" s="19"/>
      <c r="VYU63" s="20"/>
      <c r="VYV63" s="20"/>
      <c r="VYW63" s="20"/>
      <c r="VYX63" s="20"/>
      <c r="VYY63" s="20"/>
      <c r="VYZ63" s="20"/>
      <c r="VZA63" s="20"/>
      <c r="VZB63" s="311"/>
      <c r="VZC63" s="312"/>
      <c r="VZD63" s="312"/>
      <c r="VZE63" s="313"/>
      <c r="VZF63" s="312"/>
      <c r="VZG63" s="313"/>
      <c r="VZH63" s="313"/>
      <c r="VZI63" s="313"/>
      <c r="VZJ63" s="19"/>
      <c r="VZK63" s="20"/>
      <c r="VZL63" s="20"/>
      <c r="VZM63" s="20"/>
      <c r="VZN63" s="20"/>
      <c r="VZO63" s="20"/>
      <c r="VZP63" s="20"/>
      <c r="VZQ63" s="20"/>
      <c r="VZR63" s="311"/>
      <c r="VZS63" s="312"/>
      <c r="VZT63" s="312"/>
      <c r="VZU63" s="313"/>
      <c r="VZV63" s="312"/>
      <c r="VZW63" s="313"/>
      <c r="VZX63" s="313"/>
      <c r="VZY63" s="313"/>
      <c r="VZZ63" s="19"/>
      <c r="WAA63" s="20"/>
      <c r="WAB63" s="20"/>
      <c r="WAC63" s="20"/>
      <c r="WAD63" s="20"/>
      <c r="WAE63" s="20"/>
      <c r="WAF63" s="20"/>
      <c r="WAG63" s="20"/>
      <c r="WAH63" s="311"/>
      <c r="WAI63" s="312"/>
      <c r="WAJ63" s="312"/>
      <c r="WAK63" s="313"/>
      <c r="WAL63" s="312"/>
      <c r="WAM63" s="313"/>
      <c r="WAN63" s="313"/>
      <c r="WAO63" s="313"/>
      <c r="WAP63" s="19"/>
      <c r="WAQ63" s="20"/>
      <c r="WAR63" s="20"/>
      <c r="WAS63" s="20"/>
      <c r="WAT63" s="20"/>
      <c r="WAU63" s="20"/>
      <c r="WAV63" s="20"/>
      <c r="WAW63" s="20"/>
      <c r="WAX63" s="311"/>
      <c r="WAY63" s="312"/>
      <c r="WAZ63" s="312"/>
      <c r="WBA63" s="313"/>
      <c r="WBB63" s="312"/>
      <c r="WBC63" s="313"/>
      <c r="WBD63" s="313"/>
      <c r="WBE63" s="313"/>
      <c r="WBF63" s="19"/>
      <c r="WBG63" s="20"/>
      <c r="WBH63" s="20"/>
      <c r="WBI63" s="20"/>
      <c r="WBJ63" s="20"/>
      <c r="WBK63" s="20"/>
      <c r="WBL63" s="20"/>
      <c r="WBM63" s="20"/>
      <c r="WBN63" s="311"/>
      <c r="WBO63" s="312"/>
      <c r="WBP63" s="312"/>
      <c r="WBQ63" s="313"/>
      <c r="WBR63" s="312"/>
      <c r="WBS63" s="313"/>
      <c r="WBT63" s="313"/>
      <c r="WBU63" s="313"/>
      <c r="WBV63" s="19"/>
      <c r="WBW63" s="20"/>
      <c r="WBX63" s="20"/>
      <c r="WBY63" s="20"/>
      <c r="WBZ63" s="20"/>
      <c r="WCA63" s="20"/>
      <c r="WCB63" s="20"/>
      <c r="WCC63" s="20"/>
      <c r="WCD63" s="311"/>
      <c r="WCE63" s="312"/>
      <c r="WCF63" s="312"/>
      <c r="WCG63" s="313"/>
      <c r="WCH63" s="312"/>
      <c r="WCI63" s="313"/>
      <c r="WCJ63" s="313"/>
      <c r="WCK63" s="313"/>
      <c r="WCL63" s="19"/>
      <c r="WCM63" s="20"/>
      <c r="WCN63" s="20"/>
      <c r="WCO63" s="20"/>
      <c r="WCP63" s="20"/>
      <c r="WCQ63" s="20"/>
      <c r="WCR63" s="20"/>
      <c r="WCS63" s="20"/>
      <c r="WCT63" s="311"/>
      <c r="WCU63" s="312"/>
      <c r="WCV63" s="312"/>
      <c r="WCW63" s="313"/>
      <c r="WCX63" s="312"/>
      <c r="WCY63" s="313"/>
      <c r="WCZ63" s="313"/>
      <c r="WDA63" s="313"/>
      <c r="WDB63" s="19"/>
      <c r="WDC63" s="20"/>
      <c r="WDD63" s="20"/>
      <c r="WDE63" s="20"/>
      <c r="WDF63" s="20"/>
      <c r="WDG63" s="20"/>
      <c r="WDH63" s="20"/>
      <c r="WDI63" s="20"/>
      <c r="WDJ63" s="311"/>
      <c r="WDK63" s="312"/>
      <c r="WDL63" s="312"/>
      <c r="WDM63" s="313"/>
      <c r="WDN63" s="312"/>
      <c r="WDO63" s="313"/>
      <c r="WDP63" s="313"/>
      <c r="WDQ63" s="313"/>
      <c r="WDR63" s="19"/>
      <c r="WDS63" s="20"/>
      <c r="WDT63" s="20"/>
      <c r="WDU63" s="20"/>
      <c r="WDV63" s="20"/>
      <c r="WDW63" s="20"/>
      <c r="WDX63" s="20"/>
      <c r="WDY63" s="20"/>
      <c r="WDZ63" s="311"/>
      <c r="WEA63" s="312"/>
      <c r="WEB63" s="312"/>
      <c r="WEC63" s="313"/>
      <c r="WED63" s="312"/>
      <c r="WEE63" s="313"/>
      <c r="WEF63" s="313"/>
      <c r="WEG63" s="313"/>
      <c r="WEH63" s="19"/>
      <c r="WEI63" s="20"/>
      <c r="WEJ63" s="20"/>
      <c r="WEK63" s="20"/>
      <c r="WEL63" s="20"/>
      <c r="WEM63" s="20"/>
      <c r="WEN63" s="20"/>
      <c r="WEO63" s="20"/>
      <c r="WEP63" s="311"/>
      <c r="WEQ63" s="312"/>
      <c r="WER63" s="312"/>
      <c r="WES63" s="313"/>
      <c r="WET63" s="312"/>
      <c r="WEU63" s="313"/>
      <c r="WEV63" s="313"/>
      <c r="WEW63" s="313"/>
      <c r="WEX63" s="19"/>
      <c r="WEY63" s="20"/>
      <c r="WEZ63" s="20"/>
      <c r="WFA63" s="20"/>
      <c r="WFB63" s="20"/>
      <c r="WFC63" s="20"/>
      <c r="WFD63" s="20"/>
      <c r="WFE63" s="20"/>
      <c r="WFF63" s="311"/>
      <c r="WFG63" s="312"/>
      <c r="WFH63" s="312"/>
      <c r="WFI63" s="313"/>
      <c r="WFJ63" s="312"/>
      <c r="WFK63" s="313"/>
      <c r="WFL63" s="313"/>
      <c r="WFM63" s="313"/>
      <c r="WFN63" s="19"/>
      <c r="WFO63" s="20"/>
      <c r="WFP63" s="20"/>
      <c r="WFQ63" s="20"/>
      <c r="WFR63" s="20"/>
      <c r="WFS63" s="20"/>
      <c r="WFT63" s="20"/>
      <c r="WFU63" s="20"/>
      <c r="WFV63" s="311"/>
      <c r="WFW63" s="312"/>
      <c r="WFX63" s="312"/>
      <c r="WFY63" s="313"/>
      <c r="WFZ63" s="312"/>
      <c r="WGA63" s="313"/>
      <c r="WGB63" s="313"/>
      <c r="WGC63" s="313"/>
      <c r="WGD63" s="19"/>
      <c r="WGE63" s="20"/>
      <c r="WGF63" s="20"/>
      <c r="WGG63" s="20"/>
      <c r="WGH63" s="20"/>
      <c r="WGI63" s="20"/>
      <c r="WGJ63" s="20"/>
      <c r="WGK63" s="20"/>
      <c r="WGL63" s="311"/>
      <c r="WGM63" s="312"/>
      <c r="WGN63" s="312"/>
      <c r="WGO63" s="313"/>
      <c r="WGP63" s="312"/>
      <c r="WGQ63" s="313"/>
      <c r="WGR63" s="313"/>
      <c r="WGS63" s="313"/>
      <c r="WGT63" s="19"/>
      <c r="WGU63" s="20"/>
      <c r="WGV63" s="20"/>
      <c r="WGW63" s="20"/>
      <c r="WGX63" s="20"/>
      <c r="WGY63" s="20"/>
      <c r="WGZ63" s="20"/>
      <c r="WHA63" s="20"/>
      <c r="WHB63" s="311"/>
      <c r="WHC63" s="312"/>
      <c r="WHD63" s="312"/>
      <c r="WHE63" s="313"/>
      <c r="WHF63" s="312"/>
      <c r="WHG63" s="313"/>
      <c r="WHH63" s="313"/>
      <c r="WHI63" s="313"/>
      <c r="WHJ63" s="19"/>
      <c r="WHK63" s="20"/>
      <c r="WHL63" s="20"/>
      <c r="WHM63" s="20"/>
      <c r="WHN63" s="20"/>
      <c r="WHO63" s="20"/>
      <c r="WHP63" s="20"/>
      <c r="WHQ63" s="20"/>
      <c r="WHR63" s="311"/>
      <c r="WHS63" s="312"/>
      <c r="WHT63" s="312"/>
      <c r="WHU63" s="313"/>
      <c r="WHV63" s="312"/>
      <c r="WHW63" s="313"/>
      <c r="WHX63" s="313"/>
      <c r="WHY63" s="313"/>
      <c r="WHZ63" s="19"/>
      <c r="WIA63" s="20"/>
      <c r="WIB63" s="20"/>
      <c r="WIC63" s="20"/>
      <c r="WID63" s="20"/>
      <c r="WIE63" s="20"/>
      <c r="WIF63" s="20"/>
      <c r="WIG63" s="20"/>
      <c r="WIH63" s="311"/>
      <c r="WII63" s="312"/>
      <c r="WIJ63" s="312"/>
      <c r="WIK63" s="313"/>
      <c r="WIL63" s="312"/>
      <c r="WIM63" s="313"/>
      <c r="WIN63" s="313"/>
      <c r="WIO63" s="313"/>
      <c r="WIP63" s="19"/>
      <c r="WIQ63" s="20"/>
      <c r="WIR63" s="20"/>
      <c r="WIS63" s="20"/>
      <c r="WIT63" s="20"/>
      <c r="WIU63" s="20"/>
      <c r="WIV63" s="20"/>
      <c r="WIW63" s="20"/>
      <c r="WIX63" s="311"/>
      <c r="WIY63" s="312"/>
      <c r="WIZ63" s="312"/>
      <c r="WJA63" s="313"/>
      <c r="WJB63" s="312"/>
      <c r="WJC63" s="313"/>
      <c r="WJD63" s="313"/>
      <c r="WJE63" s="313"/>
      <c r="WJF63" s="19"/>
      <c r="WJG63" s="20"/>
      <c r="WJH63" s="20"/>
      <c r="WJI63" s="20"/>
      <c r="WJJ63" s="20"/>
      <c r="WJK63" s="20"/>
      <c r="WJL63" s="20"/>
      <c r="WJM63" s="20"/>
      <c r="WJN63" s="311"/>
      <c r="WJO63" s="312"/>
      <c r="WJP63" s="312"/>
      <c r="WJQ63" s="313"/>
      <c r="WJR63" s="312"/>
      <c r="WJS63" s="313"/>
      <c r="WJT63" s="313"/>
      <c r="WJU63" s="313"/>
      <c r="WJV63" s="19"/>
      <c r="WJW63" s="20"/>
      <c r="WJX63" s="20"/>
      <c r="WJY63" s="20"/>
      <c r="WJZ63" s="20"/>
      <c r="WKA63" s="20"/>
      <c r="WKB63" s="20"/>
      <c r="WKC63" s="20"/>
      <c r="WKD63" s="311"/>
      <c r="WKE63" s="312"/>
      <c r="WKF63" s="312"/>
      <c r="WKG63" s="313"/>
      <c r="WKH63" s="312"/>
      <c r="WKI63" s="313"/>
      <c r="WKJ63" s="313"/>
      <c r="WKK63" s="313"/>
      <c r="WKL63" s="19"/>
      <c r="WKM63" s="20"/>
      <c r="WKN63" s="20"/>
      <c r="WKO63" s="20"/>
      <c r="WKP63" s="20"/>
      <c r="WKQ63" s="20"/>
      <c r="WKR63" s="20"/>
      <c r="WKS63" s="20"/>
      <c r="WKT63" s="311"/>
      <c r="WKU63" s="312"/>
      <c r="WKV63" s="312"/>
      <c r="WKW63" s="313"/>
      <c r="WKX63" s="312"/>
      <c r="WKY63" s="313"/>
      <c r="WKZ63" s="313"/>
      <c r="WLA63" s="313"/>
      <c r="WLB63" s="19"/>
      <c r="WLC63" s="20"/>
      <c r="WLD63" s="20"/>
      <c r="WLE63" s="20"/>
      <c r="WLF63" s="20"/>
      <c r="WLG63" s="20"/>
      <c r="WLH63" s="20"/>
      <c r="WLI63" s="20"/>
      <c r="WLJ63" s="311"/>
      <c r="WLK63" s="312"/>
      <c r="WLL63" s="312"/>
      <c r="WLM63" s="313"/>
      <c r="WLN63" s="312"/>
      <c r="WLO63" s="313"/>
      <c r="WLP63" s="313"/>
      <c r="WLQ63" s="313"/>
      <c r="WLR63" s="19"/>
      <c r="WLS63" s="20"/>
      <c r="WLT63" s="20"/>
      <c r="WLU63" s="20"/>
      <c r="WLV63" s="20"/>
      <c r="WLW63" s="20"/>
      <c r="WLX63" s="20"/>
      <c r="WLY63" s="20"/>
      <c r="WLZ63" s="311"/>
      <c r="WMA63" s="312"/>
      <c r="WMB63" s="312"/>
      <c r="WMC63" s="313"/>
      <c r="WMD63" s="312"/>
      <c r="WME63" s="313"/>
      <c r="WMF63" s="313"/>
      <c r="WMG63" s="313"/>
      <c r="WMH63" s="19"/>
      <c r="WMI63" s="20"/>
      <c r="WMJ63" s="20"/>
      <c r="WMK63" s="20"/>
      <c r="WML63" s="20"/>
      <c r="WMM63" s="20"/>
      <c r="WMN63" s="20"/>
      <c r="WMO63" s="20"/>
      <c r="WMP63" s="311"/>
      <c r="WMQ63" s="312"/>
      <c r="WMR63" s="312"/>
      <c r="WMS63" s="313"/>
      <c r="WMT63" s="312"/>
      <c r="WMU63" s="313"/>
      <c r="WMV63" s="313"/>
      <c r="WMW63" s="313"/>
      <c r="WMX63" s="19"/>
      <c r="WMY63" s="20"/>
      <c r="WMZ63" s="20"/>
      <c r="WNA63" s="20"/>
      <c r="WNB63" s="20"/>
      <c r="WNC63" s="20"/>
      <c r="WND63" s="20"/>
      <c r="WNE63" s="20"/>
      <c r="WNF63" s="311"/>
      <c r="WNG63" s="312"/>
      <c r="WNH63" s="312"/>
      <c r="WNI63" s="313"/>
      <c r="WNJ63" s="312"/>
      <c r="WNK63" s="313"/>
      <c r="WNL63" s="313"/>
      <c r="WNM63" s="313"/>
      <c r="WNN63" s="19"/>
      <c r="WNO63" s="20"/>
      <c r="WNP63" s="20"/>
      <c r="WNQ63" s="20"/>
      <c r="WNR63" s="20"/>
      <c r="WNS63" s="20"/>
      <c r="WNT63" s="20"/>
      <c r="WNU63" s="20"/>
      <c r="WNV63" s="311"/>
      <c r="WNW63" s="312"/>
      <c r="WNX63" s="312"/>
      <c r="WNY63" s="313"/>
      <c r="WNZ63" s="312"/>
      <c r="WOA63" s="313"/>
      <c r="WOB63" s="313"/>
      <c r="WOC63" s="313"/>
      <c r="WOD63" s="19"/>
      <c r="WOE63" s="20"/>
      <c r="WOF63" s="20"/>
      <c r="WOG63" s="20"/>
      <c r="WOH63" s="20"/>
      <c r="WOI63" s="20"/>
      <c r="WOJ63" s="20"/>
      <c r="WOK63" s="20"/>
      <c r="WOL63" s="311"/>
      <c r="WOM63" s="312"/>
      <c r="WON63" s="312"/>
      <c r="WOO63" s="313"/>
      <c r="WOP63" s="312"/>
      <c r="WOQ63" s="313"/>
      <c r="WOR63" s="313"/>
      <c r="WOS63" s="313"/>
      <c r="WOT63" s="19"/>
      <c r="WOU63" s="20"/>
      <c r="WOV63" s="20"/>
      <c r="WOW63" s="20"/>
      <c r="WOX63" s="20"/>
      <c r="WOY63" s="20"/>
      <c r="WOZ63" s="20"/>
      <c r="WPA63" s="20"/>
      <c r="WPB63" s="311"/>
      <c r="WPC63" s="312"/>
      <c r="WPD63" s="312"/>
      <c r="WPE63" s="313"/>
      <c r="WPF63" s="312"/>
      <c r="WPG63" s="313"/>
      <c r="WPH63" s="313"/>
      <c r="WPI63" s="313"/>
      <c r="WPJ63" s="19"/>
      <c r="WPK63" s="20"/>
      <c r="WPL63" s="20"/>
      <c r="WPM63" s="20"/>
      <c r="WPN63" s="20"/>
      <c r="WPO63" s="20"/>
      <c r="WPP63" s="20"/>
      <c r="WPQ63" s="20"/>
      <c r="WPR63" s="311"/>
      <c r="WPS63" s="312"/>
      <c r="WPT63" s="312"/>
      <c r="WPU63" s="313"/>
      <c r="WPV63" s="312"/>
      <c r="WPW63" s="313"/>
      <c r="WPX63" s="313"/>
      <c r="WPY63" s="313"/>
      <c r="WPZ63" s="19"/>
      <c r="WQA63" s="20"/>
      <c r="WQB63" s="20"/>
      <c r="WQC63" s="20"/>
      <c r="WQD63" s="20"/>
      <c r="WQE63" s="20"/>
      <c r="WQF63" s="20"/>
      <c r="WQG63" s="20"/>
      <c r="WQH63" s="311"/>
      <c r="WQI63" s="312"/>
      <c r="WQJ63" s="312"/>
      <c r="WQK63" s="313"/>
      <c r="WQL63" s="312"/>
      <c r="WQM63" s="313"/>
      <c r="WQN63" s="313"/>
      <c r="WQO63" s="313"/>
      <c r="WQP63" s="19"/>
      <c r="WQQ63" s="20"/>
      <c r="WQR63" s="20"/>
      <c r="WQS63" s="20"/>
      <c r="WQT63" s="20"/>
      <c r="WQU63" s="20"/>
      <c r="WQV63" s="20"/>
      <c r="WQW63" s="20"/>
      <c r="WQX63" s="311"/>
      <c r="WQY63" s="312"/>
      <c r="WQZ63" s="312"/>
      <c r="WRA63" s="313"/>
      <c r="WRB63" s="312"/>
      <c r="WRC63" s="313"/>
      <c r="WRD63" s="313"/>
      <c r="WRE63" s="313"/>
      <c r="WRF63" s="19"/>
      <c r="WRG63" s="20"/>
      <c r="WRH63" s="20"/>
      <c r="WRI63" s="20"/>
      <c r="WRJ63" s="20"/>
      <c r="WRK63" s="20"/>
      <c r="WRL63" s="20"/>
      <c r="WRM63" s="20"/>
      <c r="WRN63" s="311"/>
      <c r="WRO63" s="312"/>
      <c r="WRP63" s="312"/>
      <c r="WRQ63" s="313"/>
      <c r="WRR63" s="312"/>
      <c r="WRS63" s="313"/>
      <c r="WRT63" s="313"/>
      <c r="WRU63" s="313"/>
      <c r="WRV63" s="19"/>
      <c r="WRW63" s="20"/>
      <c r="WRX63" s="20"/>
      <c r="WRY63" s="20"/>
      <c r="WRZ63" s="20"/>
      <c r="WSA63" s="20"/>
      <c r="WSB63" s="20"/>
      <c r="WSC63" s="20"/>
      <c r="WSD63" s="311"/>
      <c r="WSE63" s="312"/>
      <c r="WSF63" s="312"/>
      <c r="WSG63" s="313"/>
      <c r="WSH63" s="312"/>
      <c r="WSI63" s="313"/>
      <c r="WSJ63" s="313"/>
      <c r="WSK63" s="313"/>
      <c r="WSL63" s="19"/>
      <c r="WSM63" s="20"/>
      <c r="WSN63" s="20"/>
      <c r="WSO63" s="20"/>
      <c r="WSP63" s="20"/>
      <c r="WSQ63" s="20"/>
      <c r="WSR63" s="20"/>
      <c r="WSS63" s="20"/>
      <c r="WST63" s="311"/>
      <c r="WSU63" s="312"/>
      <c r="WSV63" s="312"/>
      <c r="WSW63" s="313"/>
      <c r="WSX63" s="312"/>
      <c r="WSY63" s="313"/>
      <c r="WSZ63" s="313"/>
      <c r="WTA63" s="313"/>
      <c r="WTB63" s="19"/>
      <c r="WTC63" s="20"/>
      <c r="WTD63" s="20"/>
      <c r="WTE63" s="20"/>
      <c r="WTF63" s="20"/>
      <c r="WTG63" s="20"/>
      <c r="WTH63" s="20"/>
      <c r="WTI63" s="20"/>
      <c r="WTJ63" s="311"/>
      <c r="WTK63" s="312"/>
      <c r="WTL63" s="312"/>
      <c r="WTM63" s="313"/>
      <c r="WTN63" s="312"/>
      <c r="WTO63" s="313"/>
      <c r="WTP63" s="313"/>
      <c r="WTQ63" s="313"/>
      <c r="WTR63" s="19"/>
      <c r="WTS63" s="20"/>
      <c r="WTT63" s="20"/>
      <c r="WTU63" s="20"/>
      <c r="WTV63" s="20"/>
      <c r="WTW63" s="20"/>
      <c r="WTX63" s="20"/>
      <c r="WTY63" s="20"/>
      <c r="WTZ63" s="311"/>
      <c r="WUA63" s="312"/>
      <c r="WUB63" s="312"/>
      <c r="WUC63" s="313"/>
      <c r="WUD63" s="312"/>
      <c r="WUE63" s="313"/>
      <c r="WUF63" s="313"/>
      <c r="WUG63" s="313"/>
      <c r="WUH63" s="19"/>
      <c r="WUI63" s="20"/>
      <c r="WUJ63" s="20"/>
      <c r="WUK63" s="20"/>
      <c r="WUL63" s="20"/>
      <c r="WUM63" s="20"/>
      <c r="WUN63" s="20"/>
      <c r="WUO63" s="20"/>
      <c r="WUP63" s="311"/>
      <c r="WUQ63" s="312"/>
      <c r="WUR63" s="312"/>
      <c r="WUS63" s="313"/>
      <c r="WUT63" s="312"/>
      <c r="WUU63" s="313"/>
      <c r="WUV63" s="313"/>
      <c r="WUW63" s="313"/>
      <c r="WUX63" s="19"/>
      <c r="WUY63" s="20"/>
      <c r="WUZ63" s="20"/>
      <c r="WVA63" s="20"/>
      <c r="WVB63" s="20"/>
      <c r="WVC63" s="20"/>
      <c r="WVD63" s="20"/>
      <c r="WVE63" s="20"/>
      <c r="WVF63" s="311"/>
      <c r="WVG63" s="312"/>
      <c r="WVH63" s="312"/>
      <c r="WVI63" s="313"/>
      <c r="WVJ63" s="312"/>
      <c r="WVK63" s="313"/>
      <c r="WVL63" s="313"/>
      <c r="WVM63" s="313"/>
      <c r="WVN63" s="19"/>
      <c r="WVO63" s="20"/>
      <c r="WVP63" s="20"/>
      <c r="WVQ63" s="20"/>
      <c r="WVR63" s="20"/>
      <c r="WVS63" s="20"/>
      <c r="WVT63" s="20"/>
      <c r="WVU63" s="20"/>
      <c r="WVV63" s="311"/>
      <c r="WVW63" s="312"/>
      <c r="WVX63" s="312"/>
      <c r="WVY63" s="313"/>
      <c r="WVZ63" s="312"/>
      <c r="WWA63" s="313"/>
      <c r="WWB63" s="313"/>
      <c r="WWC63" s="313"/>
      <c r="WWD63" s="19"/>
      <c r="WWE63" s="20"/>
      <c r="WWF63" s="20"/>
      <c r="WWG63" s="20"/>
      <c r="WWH63" s="20"/>
      <c r="WWI63" s="20"/>
      <c r="WWJ63" s="20"/>
      <c r="WWK63" s="20"/>
      <c r="WWL63" s="311"/>
      <c r="WWM63" s="312"/>
      <c r="WWN63" s="312"/>
      <c r="WWO63" s="313"/>
      <c r="WWP63" s="312"/>
      <c r="WWQ63" s="313"/>
      <c r="WWR63" s="313"/>
      <c r="WWS63" s="313"/>
      <c r="WWT63" s="19"/>
      <c r="WWU63" s="20"/>
      <c r="WWV63" s="20"/>
      <c r="WWW63" s="20"/>
      <c r="WWX63" s="20"/>
      <c r="WWY63" s="20"/>
      <c r="WWZ63" s="20"/>
      <c r="WXA63" s="20"/>
      <c r="WXB63" s="311"/>
      <c r="WXC63" s="312"/>
      <c r="WXD63" s="312"/>
      <c r="WXE63" s="313"/>
      <c r="WXF63" s="312"/>
      <c r="WXG63" s="313"/>
      <c r="WXH63" s="313"/>
      <c r="WXI63" s="313"/>
      <c r="WXJ63" s="19"/>
      <c r="WXK63" s="20"/>
      <c r="WXL63" s="20"/>
      <c r="WXM63" s="20"/>
      <c r="WXN63" s="20"/>
      <c r="WXO63" s="20"/>
      <c r="WXP63" s="20"/>
      <c r="WXQ63" s="20"/>
      <c r="WXR63" s="311"/>
      <c r="WXS63" s="312"/>
      <c r="WXT63" s="312"/>
      <c r="WXU63" s="313"/>
      <c r="WXV63" s="312"/>
      <c r="WXW63" s="313"/>
      <c r="WXX63" s="313"/>
      <c r="WXY63" s="313"/>
      <c r="WXZ63" s="19"/>
      <c r="WYA63" s="20"/>
      <c r="WYB63" s="20"/>
      <c r="WYC63" s="20"/>
      <c r="WYD63" s="20"/>
      <c r="WYE63" s="20"/>
      <c r="WYF63" s="20"/>
      <c r="WYG63" s="20"/>
      <c r="WYH63" s="311"/>
      <c r="WYI63" s="312"/>
      <c r="WYJ63" s="312"/>
      <c r="WYK63" s="313"/>
      <c r="WYL63" s="312"/>
      <c r="WYM63" s="313"/>
      <c r="WYN63" s="313"/>
      <c r="WYO63" s="313"/>
      <c r="WYP63" s="19"/>
      <c r="WYQ63" s="20"/>
      <c r="WYR63" s="20"/>
      <c r="WYS63" s="20"/>
      <c r="WYT63" s="20"/>
      <c r="WYU63" s="20"/>
      <c r="WYV63" s="20"/>
      <c r="WYW63" s="20"/>
      <c r="WYX63" s="311"/>
      <c r="WYY63" s="312"/>
      <c r="WYZ63" s="312"/>
      <c r="WZA63" s="313"/>
      <c r="WZB63" s="312"/>
      <c r="WZC63" s="313"/>
      <c r="WZD63" s="313"/>
      <c r="WZE63" s="313"/>
      <c r="WZF63" s="19"/>
      <c r="WZG63" s="20"/>
      <c r="WZH63" s="20"/>
      <c r="WZI63" s="20"/>
      <c r="WZJ63" s="20"/>
      <c r="WZK63" s="20"/>
      <c r="WZL63" s="20"/>
      <c r="WZM63" s="20"/>
      <c r="WZN63" s="311"/>
      <c r="WZO63" s="312"/>
      <c r="WZP63" s="312"/>
      <c r="WZQ63" s="313"/>
      <c r="WZR63" s="312"/>
      <c r="WZS63" s="313"/>
      <c r="WZT63" s="313"/>
      <c r="WZU63" s="313"/>
      <c r="WZV63" s="19"/>
      <c r="WZW63" s="20"/>
      <c r="WZX63" s="20"/>
      <c r="WZY63" s="20"/>
      <c r="WZZ63" s="20"/>
      <c r="XAA63" s="20"/>
      <c r="XAB63" s="20"/>
      <c r="XAC63" s="20"/>
      <c r="XAD63" s="311"/>
      <c r="XAE63" s="312"/>
      <c r="XAF63" s="312"/>
      <c r="XAG63" s="313"/>
      <c r="XAH63" s="312"/>
      <c r="XAI63" s="313"/>
      <c r="XAJ63" s="313"/>
      <c r="XAK63" s="313"/>
      <c r="XAL63" s="19"/>
      <c r="XAM63" s="20"/>
      <c r="XAN63" s="20"/>
      <c r="XAO63" s="20"/>
      <c r="XAP63" s="20"/>
      <c r="XAQ63" s="20"/>
      <c r="XAR63" s="20"/>
      <c r="XAS63" s="20"/>
      <c r="XAT63" s="311"/>
      <c r="XAU63" s="312"/>
      <c r="XAV63" s="312"/>
      <c r="XAW63" s="313"/>
      <c r="XAX63" s="312"/>
      <c r="XAY63" s="313"/>
      <c r="XAZ63" s="313"/>
      <c r="XBA63" s="313"/>
      <c r="XBB63" s="19"/>
      <c r="XBC63" s="20"/>
      <c r="XBD63" s="20"/>
      <c r="XBE63" s="20"/>
      <c r="XBF63" s="20"/>
      <c r="XBG63" s="20"/>
      <c r="XBH63" s="20"/>
      <c r="XBI63" s="20"/>
      <c r="XBJ63" s="311"/>
      <c r="XBK63" s="312"/>
      <c r="XBL63" s="312"/>
      <c r="XBM63" s="313"/>
      <c r="XBN63" s="312"/>
      <c r="XBO63" s="313"/>
      <c r="XBP63" s="313"/>
      <c r="XBQ63" s="313"/>
      <c r="XBR63" s="19"/>
      <c r="XBS63" s="20"/>
      <c r="XBT63" s="20"/>
      <c r="XBU63" s="20"/>
      <c r="XBV63" s="20"/>
      <c r="XBW63" s="20"/>
      <c r="XBX63" s="20"/>
      <c r="XBY63" s="20"/>
      <c r="XBZ63" s="311"/>
      <c r="XCA63" s="312"/>
      <c r="XCB63" s="312"/>
      <c r="XCC63" s="313"/>
      <c r="XCD63" s="312"/>
      <c r="XCE63" s="313"/>
      <c r="XCF63" s="313"/>
      <c r="XCG63" s="313"/>
      <c r="XCH63" s="19"/>
      <c r="XCI63" s="20"/>
      <c r="XCJ63" s="20"/>
      <c r="XCK63" s="20"/>
      <c r="XCL63" s="20"/>
      <c r="XCM63" s="20"/>
      <c r="XCN63" s="20"/>
      <c r="XCO63" s="20"/>
      <c r="XCP63" s="311"/>
      <c r="XCQ63" s="312"/>
      <c r="XCR63" s="312"/>
      <c r="XCS63" s="313"/>
      <c r="XCT63" s="312"/>
      <c r="XCU63" s="313"/>
      <c r="XCV63" s="313"/>
      <c r="XCW63" s="313"/>
      <c r="XCX63" s="19"/>
      <c r="XCY63" s="20"/>
      <c r="XCZ63" s="20"/>
      <c r="XDA63" s="20"/>
      <c r="XDB63" s="20"/>
      <c r="XDC63" s="20"/>
      <c r="XDD63" s="20"/>
      <c r="XDE63" s="20"/>
      <c r="XDF63" s="311"/>
      <c r="XDG63" s="312"/>
      <c r="XDH63" s="312"/>
      <c r="XDI63" s="313"/>
      <c r="XDJ63" s="312"/>
      <c r="XDK63" s="313"/>
      <c r="XDL63" s="313"/>
      <c r="XDM63" s="313"/>
      <c r="XDN63" s="19"/>
      <c r="XDO63" s="20"/>
      <c r="XDP63" s="20"/>
      <c r="XDQ63" s="20"/>
      <c r="XDR63" s="20"/>
      <c r="XDS63" s="20"/>
      <c r="XDT63" s="20"/>
      <c r="XDU63" s="20"/>
      <c r="XDV63" s="311"/>
      <c r="XDW63" s="312"/>
      <c r="XDX63" s="312"/>
      <c r="XDY63" s="313"/>
      <c r="XDZ63" s="312"/>
      <c r="XEA63" s="313"/>
      <c r="XEB63" s="313"/>
      <c r="XEC63" s="313"/>
      <c r="XED63" s="19"/>
      <c r="XEE63" s="20"/>
      <c r="XEF63" s="20"/>
      <c r="XEG63" s="20"/>
      <c r="XEH63" s="20"/>
      <c r="XEI63" s="20"/>
      <c r="XEJ63" s="20"/>
      <c r="XEK63" s="20"/>
      <c r="XEL63" s="311"/>
      <c r="XEM63" s="312"/>
      <c r="XEN63" s="312"/>
      <c r="XEO63" s="313"/>
      <c r="XEP63" s="312"/>
      <c r="XEQ63" s="313"/>
      <c r="XER63" s="313"/>
      <c r="XES63" s="313"/>
      <c r="XET63" s="19"/>
      <c r="XEU63" s="20"/>
      <c r="XEV63" s="20"/>
      <c r="XEW63" s="20"/>
      <c r="XEX63" s="20"/>
      <c r="XEY63" s="20"/>
      <c r="XEZ63" s="20"/>
      <c r="XFA63" s="20"/>
      <c r="XFB63" s="311"/>
      <c r="XFC63" s="312"/>
    </row>
    <row r="64" spans="1:16383" x14ac:dyDescent="0.25">
      <c r="H64" s="15"/>
    </row>
    <row r="65" spans="8:8" x14ac:dyDescent="0.25">
      <c r="H65" s="15"/>
    </row>
    <row r="66" spans="8:8" x14ac:dyDescent="0.25">
      <c r="H66" s="15"/>
    </row>
  </sheetData>
  <protectedRanges>
    <protectedRange sqref="O53" name="Й_60_5"/>
    <protectedRange sqref="O23" name="Й_60_2_1"/>
    <protectedRange sqref="O28" name="Й_60_1_1_1"/>
    <protectedRange sqref="O28" name="Й_60_4_1_1"/>
    <protectedRange sqref="O38" name="Й_60_1_1_2"/>
    <protectedRange algorithmName="SHA-512" hashValue="m2IRlvCkoa+w32N5q/PQbaZqWYj+9F1B6Ng1YZqEVlkJa3WHGxIZQhMhq/gH/uDuDuFriOee5VlfgVEI6ypSUw==" saltValue="7Bb9eXQR2I59pUhz7hVNBw==" spinCount="100000" sqref="A43:A47" name="y_11"/>
    <protectedRange sqref="O43 O38 O33" name="Й_60_4_1_1_1"/>
    <protectedRange sqref="O48" name="Й_60_5_1"/>
    <protectedRange algorithmName="SHA-512" hashValue="m2IRlvCkoa+w32N5q/PQbaZqWYj+9F1B6Ng1YZqEVlkJa3WHGxIZQhMhq/gH/uDuDuFriOee5VlfgVEI6ypSUw==" saltValue="7Bb9eXQR2I59pUhz7hVNBw==" spinCount="100000" sqref="A48:A52" name="y_12_1"/>
    <protectedRange sqref="O48" name="Й_60_4_1_1_2"/>
  </protectedRanges>
  <autoFilter ref="A1:Q57">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mergeCells count="9242">
    <mergeCell ref="Q7:Q11"/>
    <mergeCell ref="Q3:Q4"/>
    <mergeCell ref="Q23:Q27"/>
    <mergeCell ref="Q28:Q32"/>
    <mergeCell ref="Q33:Q37"/>
    <mergeCell ref="Q38:Q42"/>
    <mergeCell ref="Q43:Q47"/>
    <mergeCell ref="Q48:Q52"/>
    <mergeCell ref="XEB59:XEB63"/>
    <mergeCell ref="XEC59:XEC63"/>
    <mergeCell ref="XEL59:XEL63"/>
    <mergeCell ref="XEM59:XEM63"/>
    <mergeCell ref="XEN59:XEN63"/>
    <mergeCell ref="XEO59:XEO63"/>
    <mergeCell ref="XEP59:XEP63"/>
    <mergeCell ref="XEQ59:XEQ63"/>
    <mergeCell ref="XER59:XER63"/>
    <mergeCell ref="XBN59:XBN63"/>
    <mergeCell ref="XBO59:XBO63"/>
    <mergeCell ref="XBP59:XBP63"/>
    <mergeCell ref="XBQ59:XBQ63"/>
    <mergeCell ref="XBZ59:XBZ63"/>
    <mergeCell ref="XCA59:XCA63"/>
    <mergeCell ref="XCB59:XCB63"/>
    <mergeCell ref="XCC59:XCC63"/>
    <mergeCell ref="XCD59:XCD63"/>
    <mergeCell ref="XCE59:XCE63"/>
    <mergeCell ref="XCF59:XCF63"/>
    <mergeCell ref="XCG59:XCG63"/>
    <mergeCell ref="XCP59:XCP63"/>
    <mergeCell ref="XCQ59:XCQ63"/>
    <mergeCell ref="XCR59:XCR63"/>
    <mergeCell ref="XES59:XES63"/>
    <mergeCell ref="XFB59:XFB63"/>
    <mergeCell ref="XFC59:XFC63"/>
    <mergeCell ref="XCU59:XCU63"/>
    <mergeCell ref="XCV59:XCV63"/>
    <mergeCell ref="XCW59:XCW63"/>
    <mergeCell ref="XDF59:XDF63"/>
    <mergeCell ref="XDG59:XDG63"/>
    <mergeCell ref="XDH59:XDH63"/>
    <mergeCell ref="XDI59:XDI63"/>
    <mergeCell ref="XDJ59:XDJ63"/>
    <mergeCell ref="XDK59:XDK63"/>
    <mergeCell ref="XDL59:XDL63"/>
    <mergeCell ref="XDM59:XDM63"/>
    <mergeCell ref="XDV59:XDV63"/>
    <mergeCell ref="XDW59:XDW63"/>
    <mergeCell ref="XDX59:XDX63"/>
    <mergeCell ref="XDY59:XDY63"/>
    <mergeCell ref="XDZ59:XDZ63"/>
    <mergeCell ref="XEA59:XEA63"/>
    <mergeCell ref="XAD59:XAD63"/>
    <mergeCell ref="XAE59:XAE63"/>
    <mergeCell ref="XAF59:XAF63"/>
    <mergeCell ref="XCS59:XCS63"/>
    <mergeCell ref="XCT59:XCT63"/>
    <mergeCell ref="XAG59:XAG63"/>
    <mergeCell ref="XAH59:XAH63"/>
    <mergeCell ref="XAI59:XAI63"/>
    <mergeCell ref="XAJ59:XAJ63"/>
    <mergeCell ref="XAK59:XAK63"/>
    <mergeCell ref="XAT59:XAT63"/>
    <mergeCell ref="XAU59:XAU63"/>
    <mergeCell ref="XAV59:XAV63"/>
    <mergeCell ref="XAW59:XAW63"/>
    <mergeCell ref="XAX59:XAX63"/>
    <mergeCell ref="XAY59:XAY63"/>
    <mergeCell ref="XAZ59:XAZ63"/>
    <mergeCell ref="XBA59:XBA63"/>
    <mergeCell ref="XBJ59:XBJ63"/>
    <mergeCell ref="XBK59:XBK63"/>
    <mergeCell ref="XBL59:XBL63"/>
    <mergeCell ref="XBM59:XBM63"/>
    <mergeCell ref="WYO59:WYO63"/>
    <mergeCell ref="WYX59:WYX63"/>
    <mergeCell ref="WYY59:WYY63"/>
    <mergeCell ref="WYZ59:WYZ63"/>
    <mergeCell ref="WZA59:WZA63"/>
    <mergeCell ref="WZB59:WZB63"/>
    <mergeCell ref="WZC59:WZC63"/>
    <mergeCell ref="WZD59:WZD63"/>
    <mergeCell ref="WZE59:WZE63"/>
    <mergeCell ref="WZN59:WZN63"/>
    <mergeCell ref="WZO59:WZO63"/>
    <mergeCell ref="WZP59:WZP63"/>
    <mergeCell ref="WZQ59:WZQ63"/>
    <mergeCell ref="WZR59:WZR63"/>
    <mergeCell ref="WZS59:WZS63"/>
    <mergeCell ref="WZT59:WZT63"/>
    <mergeCell ref="WZU59:WZU63"/>
    <mergeCell ref="WXH59:WXH63"/>
    <mergeCell ref="WXI59:WXI63"/>
    <mergeCell ref="WXR59:WXR63"/>
    <mergeCell ref="WXS59:WXS63"/>
    <mergeCell ref="WXT59:WXT63"/>
    <mergeCell ref="WXU59:WXU63"/>
    <mergeCell ref="WXV59:WXV63"/>
    <mergeCell ref="WXW59:WXW63"/>
    <mergeCell ref="WXX59:WXX63"/>
    <mergeCell ref="WXY59:WXY63"/>
    <mergeCell ref="WYH59:WYH63"/>
    <mergeCell ref="WYI59:WYI63"/>
    <mergeCell ref="WYJ59:WYJ63"/>
    <mergeCell ref="WYK59:WYK63"/>
    <mergeCell ref="WYL59:WYL63"/>
    <mergeCell ref="WYM59:WYM63"/>
    <mergeCell ref="WYN59:WYN63"/>
    <mergeCell ref="WWA59:WWA63"/>
    <mergeCell ref="WWB59:WWB63"/>
    <mergeCell ref="WWC59:WWC63"/>
    <mergeCell ref="WWL59:WWL63"/>
    <mergeCell ref="WWM59:WWM63"/>
    <mergeCell ref="WWN59:WWN63"/>
    <mergeCell ref="WWO59:WWO63"/>
    <mergeCell ref="WWP59:WWP63"/>
    <mergeCell ref="WWQ59:WWQ63"/>
    <mergeCell ref="WWR59:WWR63"/>
    <mergeCell ref="WWS59:WWS63"/>
    <mergeCell ref="WXB59:WXB63"/>
    <mergeCell ref="WXC59:WXC63"/>
    <mergeCell ref="WXD59:WXD63"/>
    <mergeCell ref="WXE59:WXE63"/>
    <mergeCell ref="WXF59:WXF63"/>
    <mergeCell ref="WXG59:WXG63"/>
    <mergeCell ref="WUT59:WUT63"/>
    <mergeCell ref="WUU59:WUU63"/>
    <mergeCell ref="WUV59:WUV63"/>
    <mergeCell ref="WUW59:WUW63"/>
    <mergeCell ref="WVF59:WVF63"/>
    <mergeCell ref="WVG59:WVG63"/>
    <mergeCell ref="WVH59:WVH63"/>
    <mergeCell ref="WVI59:WVI63"/>
    <mergeCell ref="WVJ59:WVJ63"/>
    <mergeCell ref="WVK59:WVK63"/>
    <mergeCell ref="WVL59:WVL63"/>
    <mergeCell ref="WVM59:WVM63"/>
    <mergeCell ref="WVV59:WVV63"/>
    <mergeCell ref="WVW59:WVW63"/>
    <mergeCell ref="WVX59:WVX63"/>
    <mergeCell ref="WVY59:WVY63"/>
    <mergeCell ref="WVZ59:WVZ63"/>
    <mergeCell ref="WTM59:WTM63"/>
    <mergeCell ref="WTN59:WTN63"/>
    <mergeCell ref="WTO59:WTO63"/>
    <mergeCell ref="WTP59:WTP63"/>
    <mergeCell ref="WTQ59:WTQ63"/>
    <mergeCell ref="WTZ59:WTZ63"/>
    <mergeCell ref="WUA59:WUA63"/>
    <mergeCell ref="WUB59:WUB63"/>
    <mergeCell ref="WUC59:WUC63"/>
    <mergeCell ref="WUD59:WUD63"/>
    <mergeCell ref="WUE59:WUE63"/>
    <mergeCell ref="WUF59:WUF63"/>
    <mergeCell ref="WUG59:WUG63"/>
    <mergeCell ref="WUP59:WUP63"/>
    <mergeCell ref="WUQ59:WUQ63"/>
    <mergeCell ref="WUR59:WUR63"/>
    <mergeCell ref="WUS59:WUS63"/>
    <mergeCell ref="WSF59:WSF63"/>
    <mergeCell ref="WSG59:WSG63"/>
    <mergeCell ref="WSH59:WSH63"/>
    <mergeCell ref="WSI59:WSI63"/>
    <mergeCell ref="WSJ59:WSJ63"/>
    <mergeCell ref="WSK59:WSK63"/>
    <mergeCell ref="WST59:WST63"/>
    <mergeCell ref="WSU59:WSU63"/>
    <mergeCell ref="WSV59:WSV63"/>
    <mergeCell ref="WSW59:WSW63"/>
    <mergeCell ref="WSX59:WSX63"/>
    <mergeCell ref="WSY59:WSY63"/>
    <mergeCell ref="WSZ59:WSZ63"/>
    <mergeCell ref="WTA59:WTA63"/>
    <mergeCell ref="WTJ59:WTJ63"/>
    <mergeCell ref="WTK59:WTK63"/>
    <mergeCell ref="WTL59:WTL63"/>
    <mergeCell ref="WQY59:WQY63"/>
    <mergeCell ref="WQZ59:WQZ63"/>
    <mergeCell ref="WRA59:WRA63"/>
    <mergeCell ref="WRB59:WRB63"/>
    <mergeCell ref="WRC59:WRC63"/>
    <mergeCell ref="WRD59:WRD63"/>
    <mergeCell ref="WRE59:WRE63"/>
    <mergeCell ref="WRN59:WRN63"/>
    <mergeCell ref="WRO59:WRO63"/>
    <mergeCell ref="WRP59:WRP63"/>
    <mergeCell ref="WRQ59:WRQ63"/>
    <mergeCell ref="WRR59:WRR63"/>
    <mergeCell ref="WRS59:WRS63"/>
    <mergeCell ref="WRT59:WRT63"/>
    <mergeCell ref="WRU59:WRU63"/>
    <mergeCell ref="WSD59:WSD63"/>
    <mergeCell ref="WSE59:WSE63"/>
    <mergeCell ref="WPR59:WPR63"/>
    <mergeCell ref="WPS59:WPS63"/>
    <mergeCell ref="WPT59:WPT63"/>
    <mergeCell ref="WPU59:WPU63"/>
    <mergeCell ref="WPV59:WPV63"/>
    <mergeCell ref="WPW59:WPW63"/>
    <mergeCell ref="WPX59:WPX63"/>
    <mergeCell ref="WPY59:WPY63"/>
    <mergeCell ref="WQH59:WQH63"/>
    <mergeCell ref="WQI59:WQI63"/>
    <mergeCell ref="WQJ59:WQJ63"/>
    <mergeCell ref="WQK59:WQK63"/>
    <mergeCell ref="WQL59:WQL63"/>
    <mergeCell ref="WQM59:WQM63"/>
    <mergeCell ref="WQN59:WQN63"/>
    <mergeCell ref="WQO59:WQO63"/>
    <mergeCell ref="WQX59:WQX63"/>
    <mergeCell ref="WOC59:WOC63"/>
    <mergeCell ref="WOL59:WOL63"/>
    <mergeCell ref="WOM59:WOM63"/>
    <mergeCell ref="WON59:WON63"/>
    <mergeCell ref="WOO59:WOO63"/>
    <mergeCell ref="WOP59:WOP63"/>
    <mergeCell ref="WOQ59:WOQ63"/>
    <mergeCell ref="WOR59:WOR63"/>
    <mergeCell ref="WOS59:WOS63"/>
    <mergeCell ref="WPB59:WPB63"/>
    <mergeCell ref="WPC59:WPC63"/>
    <mergeCell ref="WPD59:WPD63"/>
    <mergeCell ref="WPE59:WPE63"/>
    <mergeCell ref="WPF59:WPF63"/>
    <mergeCell ref="WPG59:WPG63"/>
    <mergeCell ref="WPH59:WPH63"/>
    <mergeCell ref="WPI59:WPI63"/>
    <mergeCell ref="WMV59:WMV63"/>
    <mergeCell ref="WMW59:WMW63"/>
    <mergeCell ref="WNF59:WNF63"/>
    <mergeCell ref="WNG59:WNG63"/>
    <mergeCell ref="WNH59:WNH63"/>
    <mergeCell ref="WNI59:WNI63"/>
    <mergeCell ref="WNJ59:WNJ63"/>
    <mergeCell ref="WNK59:WNK63"/>
    <mergeCell ref="WNL59:WNL63"/>
    <mergeCell ref="WNM59:WNM63"/>
    <mergeCell ref="WNV59:WNV63"/>
    <mergeCell ref="WNW59:WNW63"/>
    <mergeCell ref="WNX59:WNX63"/>
    <mergeCell ref="WNY59:WNY63"/>
    <mergeCell ref="WNZ59:WNZ63"/>
    <mergeCell ref="WOA59:WOA63"/>
    <mergeCell ref="WOB59:WOB63"/>
    <mergeCell ref="WLO59:WLO63"/>
    <mergeCell ref="WLP59:WLP63"/>
    <mergeCell ref="WLQ59:WLQ63"/>
    <mergeCell ref="WLZ59:WLZ63"/>
    <mergeCell ref="WMA59:WMA63"/>
    <mergeCell ref="WMB59:WMB63"/>
    <mergeCell ref="WMC59:WMC63"/>
    <mergeCell ref="WMD59:WMD63"/>
    <mergeCell ref="WME59:WME63"/>
    <mergeCell ref="WMF59:WMF63"/>
    <mergeCell ref="WMG59:WMG63"/>
    <mergeCell ref="WMP59:WMP63"/>
    <mergeCell ref="WMQ59:WMQ63"/>
    <mergeCell ref="WMR59:WMR63"/>
    <mergeCell ref="WMS59:WMS63"/>
    <mergeCell ref="WMT59:WMT63"/>
    <mergeCell ref="WMU59:WMU63"/>
    <mergeCell ref="WKH59:WKH63"/>
    <mergeCell ref="WKI59:WKI63"/>
    <mergeCell ref="WKJ59:WKJ63"/>
    <mergeCell ref="WKK59:WKK63"/>
    <mergeCell ref="WKT59:WKT63"/>
    <mergeCell ref="WKU59:WKU63"/>
    <mergeCell ref="WKV59:WKV63"/>
    <mergeCell ref="WKW59:WKW63"/>
    <mergeCell ref="WKX59:WKX63"/>
    <mergeCell ref="WKY59:WKY63"/>
    <mergeCell ref="WKZ59:WKZ63"/>
    <mergeCell ref="WLA59:WLA63"/>
    <mergeCell ref="WLJ59:WLJ63"/>
    <mergeCell ref="WLK59:WLK63"/>
    <mergeCell ref="WLL59:WLL63"/>
    <mergeCell ref="WLM59:WLM63"/>
    <mergeCell ref="WLN59:WLN63"/>
    <mergeCell ref="WJA59:WJA63"/>
    <mergeCell ref="WJB59:WJB63"/>
    <mergeCell ref="WJC59:WJC63"/>
    <mergeCell ref="WJD59:WJD63"/>
    <mergeCell ref="WJE59:WJE63"/>
    <mergeCell ref="WJN59:WJN63"/>
    <mergeCell ref="WJO59:WJO63"/>
    <mergeCell ref="WJP59:WJP63"/>
    <mergeCell ref="WJQ59:WJQ63"/>
    <mergeCell ref="WJR59:WJR63"/>
    <mergeCell ref="WJS59:WJS63"/>
    <mergeCell ref="WJT59:WJT63"/>
    <mergeCell ref="WJU59:WJU63"/>
    <mergeCell ref="WKD59:WKD63"/>
    <mergeCell ref="WKE59:WKE63"/>
    <mergeCell ref="WKF59:WKF63"/>
    <mergeCell ref="WKG59:WKG63"/>
    <mergeCell ref="WHT59:WHT63"/>
    <mergeCell ref="WHU59:WHU63"/>
    <mergeCell ref="WHV59:WHV63"/>
    <mergeCell ref="WHW59:WHW63"/>
    <mergeCell ref="WHX59:WHX63"/>
    <mergeCell ref="WHY59:WHY63"/>
    <mergeCell ref="WIH59:WIH63"/>
    <mergeCell ref="WII59:WII63"/>
    <mergeCell ref="WIJ59:WIJ63"/>
    <mergeCell ref="WIK59:WIK63"/>
    <mergeCell ref="WIL59:WIL63"/>
    <mergeCell ref="WIM59:WIM63"/>
    <mergeCell ref="WIN59:WIN63"/>
    <mergeCell ref="WIO59:WIO63"/>
    <mergeCell ref="WIX59:WIX63"/>
    <mergeCell ref="WIY59:WIY63"/>
    <mergeCell ref="WIZ59:WIZ63"/>
    <mergeCell ref="WGM59:WGM63"/>
    <mergeCell ref="WGN59:WGN63"/>
    <mergeCell ref="WGO59:WGO63"/>
    <mergeCell ref="WGP59:WGP63"/>
    <mergeCell ref="WGQ59:WGQ63"/>
    <mergeCell ref="WGR59:WGR63"/>
    <mergeCell ref="WGS59:WGS63"/>
    <mergeCell ref="WHB59:WHB63"/>
    <mergeCell ref="WHC59:WHC63"/>
    <mergeCell ref="WHD59:WHD63"/>
    <mergeCell ref="WHE59:WHE63"/>
    <mergeCell ref="WHF59:WHF63"/>
    <mergeCell ref="WHG59:WHG63"/>
    <mergeCell ref="WHH59:WHH63"/>
    <mergeCell ref="WHI59:WHI63"/>
    <mergeCell ref="WHR59:WHR63"/>
    <mergeCell ref="WHS59:WHS63"/>
    <mergeCell ref="WFF59:WFF63"/>
    <mergeCell ref="WFG59:WFG63"/>
    <mergeCell ref="WFH59:WFH63"/>
    <mergeCell ref="WFI59:WFI63"/>
    <mergeCell ref="WFJ59:WFJ63"/>
    <mergeCell ref="WFK59:WFK63"/>
    <mergeCell ref="WFL59:WFL63"/>
    <mergeCell ref="WFM59:WFM63"/>
    <mergeCell ref="WFV59:WFV63"/>
    <mergeCell ref="WFW59:WFW63"/>
    <mergeCell ref="WFX59:WFX63"/>
    <mergeCell ref="WFY59:WFY63"/>
    <mergeCell ref="WFZ59:WFZ63"/>
    <mergeCell ref="WGA59:WGA63"/>
    <mergeCell ref="WGB59:WGB63"/>
    <mergeCell ref="WGC59:WGC63"/>
    <mergeCell ref="WGL59:WGL63"/>
    <mergeCell ref="WDQ59:WDQ63"/>
    <mergeCell ref="WDZ59:WDZ63"/>
    <mergeCell ref="WEA59:WEA63"/>
    <mergeCell ref="WEB59:WEB63"/>
    <mergeCell ref="WEC59:WEC63"/>
    <mergeCell ref="WED59:WED63"/>
    <mergeCell ref="WEE59:WEE63"/>
    <mergeCell ref="WEF59:WEF63"/>
    <mergeCell ref="WEG59:WEG63"/>
    <mergeCell ref="WEP59:WEP63"/>
    <mergeCell ref="WEQ59:WEQ63"/>
    <mergeCell ref="WER59:WER63"/>
    <mergeCell ref="WES59:WES63"/>
    <mergeCell ref="WET59:WET63"/>
    <mergeCell ref="WEU59:WEU63"/>
    <mergeCell ref="WEV59:WEV63"/>
    <mergeCell ref="WEW59:WEW63"/>
    <mergeCell ref="WCJ59:WCJ63"/>
    <mergeCell ref="WCK59:WCK63"/>
    <mergeCell ref="WCT59:WCT63"/>
    <mergeCell ref="WCU59:WCU63"/>
    <mergeCell ref="WCV59:WCV63"/>
    <mergeCell ref="WCW59:WCW63"/>
    <mergeCell ref="WCX59:WCX63"/>
    <mergeCell ref="WCY59:WCY63"/>
    <mergeCell ref="WCZ59:WCZ63"/>
    <mergeCell ref="WDA59:WDA63"/>
    <mergeCell ref="WDJ59:WDJ63"/>
    <mergeCell ref="WDK59:WDK63"/>
    <mergeCell ref="WDL59:WDL63"/>
    <mergeCell ref="WDM59:WDM63"/>
    <mergeCell ref="WDN59:WDN63"/>
    <mergeCell ref="WDO59:WDO63"/>
    <mergeCell ref="WDP59:WDP63"/>
    <mergeCell ref="WBC59:WBC63"/>
    <mergeCell ref="WBD59:WBD63"/>
    <mergeCell ref="WBE59:WBE63"/>
    <mergeCell ref="WBN59:WBN63"/>
    <mergeCell ref="WBO59:WBO63"/>
    <mergeCell ref="WBP59:WBP63"/>
    <mergeCell ref="WBQ59:WBQ63"/>
    <mergeCell ref="WBR59:WBR63"/>
    <mergeCell ref="WBS59:WBS63"/>
    <mergeCell ref="WBT59:WBT63"/>
    <mergeCell ref="WBU59:WBU63"/>
    <mergeCell ref="WCD59:WCD63"/>
    <mergeCell ref="WCE59:WCE63"/>
    <mergeCell ref="WCF59:WCF63"/>
    <mergeCell ref="WCG59:WCG63"/>
    <mergeCell ref="WCH59:WCH63"/>
    <mergeCell ref="WCI59:WCI63"/>
    <mergeCell ref="VZV59:VZV63"/>
    <mergeCell ref="VZW59:VZW63"/>
    <mergeCell ref="VZX59:VZX63"/>
    <mergeCell ref="VZY59:VZY63"/>
    <mergeCell ref="WAH59:WAH63"/>
    <mergeCell ref="WAI59:WAI63"/>
    <mergeCell ref="WAJ59:WAJ63"/>
    <mergeCell ref="WAK59:WAK63"/>
    <mergeCell ref="WAL59:WAL63"/>
    <mergeCell ref="WAM59:WAM63"/>
    <mergeCell ref="WAN59:WAN63"/>
    <mergeCell ref="WAO59:WAO63"/>
    <mergeCell ref="WAX59:WAX63"/>
    <mergeCell ref="WAY59:WAY63"/>
    <mergeCell ref="WAZ59:WAZ63"/>
    <mergeCell ref="WBA59:WBA63"/>
    <mergeCell ref="WBB59:WBB63"/>
    <mergeCell ref="VYO59:VYO63"/>
    <mergeCell ref="VYP59:VYP63"/>
    <mergeCell ref="VYQ59:VYQ63"/>
    <mergeCell ref="VYR59:VYR63"/>
    <mergeCell ref="VYS59:VYS63"/>
    <mergeCell ref="VZB59:VZB63"/>
    <mergeCell ref="VZC59:VZC63"/>
    <mergeCell ref="VZD59:VZD63"/>
    <mergeCell ref="VZE59:VZE63"/>
    <mergeCell ref="VZF59:VZF63"/>
    <mergeCell ref="VZG59:VZG63"/>
    <mergeCell ref="VZH59:VZH63"/>
    <mergeCell ref="VZI59:VZI63"/>
    <mergeCell ref="VZR59:VZR63"/>
    <mergeCell ref="VZS59:VZS63"/>
    <mergeCell ref="VZT59:VZT63"/>
    <mergeCell ref="VZU59:VZU63"/>
    <mergeCell ref="VXH59:VXH63"/>
    <mergeCell ref="VXI59:VXI63"/>
    <mergeCell ref="VXJ59:VXJ63"/>
    <mergeCell ref="VXK59:VXK63"/>
    <mergeCell ref="VXL59:VXL63"/>
    <mergeCell ref="VXM59:VXM63"/>
    <mergeCell ref="VXV59:VXV63"/>
    <mergeCell ref="VXW59:VXW63"/>
    <mergeCell ref="VXX59:VXX63"/>
    <mergeCell ref="VXY59:VXY63"/>
    <mergeCell ref="VXZ59:VXZ63"/>
    <mergeCell ref="VYA59:VYA63"/>
    <mergeCell ref="VYB59:VYB63"/>
    <mergeCell ref="VYC59:VYC63"/>
    <mergeCell ref="VYL59:VYL63"/>
    <mergeCell ref="VYM59:VYM63"/>
    <mergeCell ref="VYN59:VYN63"/>
    <mergeCell ref="VWA59:VWA63"/>
    <mergeCell ref="VWB59:VWB63"/>
    <mergeCell ref="VWC59:VWC63"/>
    <mergeCell ref="VWD59:VWD63"/>
    <mergeCell ref="VWE59:VWE63"/>
    <mergeCell ref="VWF59:VWF63"/>
    <mergeCell ref="VWG59:VWG63"/>
    <mergeCell ref="VWP59:VWP63"/>
    <mergeCell ref="VWQ59:VWQ63"/>
    <mergeCell ref="VWR59:VWR63"/>
    <mergeCell ref="VWS59:VWS63"/>
    <mergeCell ref="VWT59:VWT63"/>
    <mergeCell ref="VWU59:VWU63"/>
    <mergeCell ref="VWV59:VWV63"/>
    <mergeCell ref="VWW59:VWW63"/>
    <mergeCell ref="VXF59:VXF63"/>
    <mergeCell ref="VXG59:VXG63"/>
    <mergeCell ref="VUT59:VUT63"/>
    <mergeCell ref="VUU59:VUU63"/>
    <mergeCell ref="VUV59:VUV63"/>
    <mergeCell ref="VUW59:VUW63"/>
    <mergeCell ref="VUX59:VUX63"/>
    <mergeCell ref="VUY59:VUY63"/>
    <mergeCell ref="VUZ59:VUZ63"/>
    <mergeCell ref="VVA59:VVA63"/>
    <mergeCell ref="VVJ59:VVJ63"/>
    <mergeCell ref="VVK59:VVK63"/>
    <mergeCell ref="VVL59:VVL63"/>
    <mergeCell ref="VVM59:VVM63"/>
    <mergeCell ref="VVN59:VVN63"/>
    <mergeCell ref="VVO59:VVO63"/>
    <mergeCell ref="VVP59:VVP63"/>
    <mergeCell ref="VVQ59:VVQ63"/>
    <mergeCell ref="VVZ59:VVZ63"/>
    <mergeCell ref="VTE59:VTE63"/>
    <mergeCell ref="VTN59:VTN63"/>
    <mergeCell ref="VTO59:VTO63"/>
    <mergeCell ref="VTP59:VTP63"/>
    <mergeCell ref="VTQ59:VTQ63"/>
    <mergeCell ref="VTR59:VTR63"/>
    <mergeCell ref="VTS59:VTS63"/>
    <mergeCell ref="VTT59:VTT63"/>
    <mergeCell ref="VTU59:VTU63"/>
    <mergeCell ref="VUD59:VUD63"/>
    <mergeCell ref="VUE59:VUE63"/>
    <mergeCell ref="VUF59:VUF63"/>
    <mergeCell ref="VUG59:VUG63"/>
    <mergeCell ref="VUH59:VUH63"/>
    <mergeCell ref="VUI59:VUI63"/>
    <mergeCell ref="VUJ59:VUJ63"/>
    <mergeCell ref="VUK59:VUK63"/>
    <mergeCell ref="VRX59:VRX63"/>
    <mergeCell ref="VRY59:VRY63"/>
    <mergeCell ref="VSH59:VSH63"/>
    <mergeCell ref="VSI59:VSI63"/>
    <mergeCell ref="VSJ59:VSJ63"/>
    <mergeCell ref="VSK59:VSK63"/>
    <mergeCell ref="VSL59:VSL63"/>
    <mergeCell ref="VSM59:VSM63"/>
    <mergeCell ref="VSN59:VSN63"/>
    <mergeCell ref="VSO59:VSO63"/>
    <mergeCell ref="VSX59:VSX63"/>
    <mergeCell ref="VSY59:VSY63"/>
    <mergeCell ref="VSZ59:VSZ63"/>
    <mergeCell ref="VTA59:VTA63"/>
    <mergeCell ref="VTB59:VTB63"/>
    <mergeCell ref="VTC59:VTC63"/>
    <mergeCell ref="VTD59:VTD63"/>
    <mergeCell ref="VQQ59:VQQ63"/>
    <mergeCell ref="VQR59:VQR63"/>
    <mergeCell ref="VQS59:VQS63"/>
    <mergeCell ref="VRB59:VRB63"/>
    <mergeCell ref="VRC59:VRC63"/>
    <mergeCell ref="VRD59:VRD63"/>
    <mergeCell ref="VRE59:VRE63"/>
    <mergeCell ref="VRF59:VRF63"/>
    <mergeCell ref="VRG59:VRG63"/>
    <mergeCell ref="VRH59:VRH63"/>
    <mergeCell ref="VRI59:VRI63"/>
    <mergeCell ref="VRR59:VRR63"/>
    <mergeCell ref="VRS59:VRS63"/>
    <mergeCell ref="VRT59:VRT63"/>
    <mergeCell ref="VRU59:VRU63"/>
    <mergeCell ref="VRV59:VRV63"/>
    <mergeCell ref="VRW59:VRW63"/>
    <mergeCell ref="VPJ59:VPJ63"/>
    <mergeCell ref="VPK59:VPK63"/>
    <mergeCell ref="VPL59:VPL63"/>
    <mergeCell ref="VPM59:VPM63"/>
    <mergeCell ref="VPV59:VPV63"/>
    <mergeCell ref="VPW59:VPW63"/>
    <mergeCell ref="VPX59:VPX63"/>
    <mergeCell ref="VPY59:VPY63"/>
    <mergeCell ref="VPZ59:VPZ63"/>
    <mergeCell ref="VQA59:VQA63"/>
    <mergeCell ref="VQB59:VQB63"/>
    <mergeCell ref="VQC59:VQC63"/>
    <mergeCell ref="VQL59:VQL63"/>
    <mergeCell ref="VQM59:VQM63"/>
    <mergeCell ref="VQN59:VQN63"/>
    <mergeCell ref="VQO59:VQO63"/>
    <mergeCell ref="VQP59:VQP63"/>
    <mergeCell ref="VOC59:VOC63"/>
    <mergeCell ref="VOD59:VOD63"/>
    <mergeCell ref="VOE59:VOE63"/>
    <mergeCell ref="VOF59:VOF63"/>
    <mergeCell ref="VOG59:VOG63"/>
    <mergeCell ref="VOP59:VOP63"/>
    <mergeCell ref="VOQ59:VOQ63"/>
    <mergeCell ref="VOR59:VOR63"/>
    <mergeCell ref="VOS59:VOS63"/>
    <mergeCell ref="VOT59:VOT63"/>
    <mergeCell ref="VOU59:VOU63"/>
    <mergeCell ref="VOV59:VOV63"/>
    <mergeCell ref="VOW59:VOW63"/>
    <mergeCell ref="VPF59:VPF63"/>
    <mergeCell ref="VPG59:VPG63"/>
    <mergeCell ref="VPH59:VPH63"/>
    <mergeCell ref="VPI59:VPI63"/>
    <mergeCell ref="VMV59:VMV63"/>
    <mergeCell ref="VMW59:VMW63"/>
    <mergeCell ref="VMX59:VMX63"/>
    <mergeCell ref="VMY59:VMY63"/>
    <mergeCell ref="VMZ59:VMZ63"/>
    <mergeCell ref="VNA59:VNA63"/>
    <mergeCell ref="VNJ59:VNJ63"/>
    <mergeCell ref="VNK59:VNK63"/>
    <mergeCell ref="VNL59:VNL63"/>
    <mergeCell ref="VNM59:VNM63"/>
    <mergeCell ref="VNN59:VNN63"/>
    <mergeCell ref="VNO59:VNO63"/>
    <mergeCell ref="VNP59:VNP63"/>
    <mergeCell ref="VNQ59:VNQ63"/>
    <mergeCell ref="VNZ59:VNZ63"/>
    <mergeCell ref="VOA59:VOA63"/>
    <mergeCell ref="VOB59:VOB63"/>
    <mergeCell ref="VLO59:VLO63"/>
    <mergeCell ref="VLP59:VLP63"/>
    <mergeCell ref="VLQ59:VLQ63"/>
    <mergeCell ref="VLR59:VLR63"/>
    <mergeCell ref="VLS59:VLS63"/>
    <mergeCell ref="VLT59:VLT63"/>
    <mergeCell ref="VLU59:VLU63"/>
    <mergeCell ref="VMD59:VMD63"/>
    <mergeCell ref="VME59:VME63"/>
    <mergeCell ref="VMF59:VMF63"/>
    <mergeCell ref="VMG59:VMG63"/>
    <mergeCell ref="VMH59:VMH63"/>
    <mergeCell ref="VMI59:VMI63"/>
    <mergeCell ref="VMJ59:VMJ63"/>
    <mergeCell ref="VMK59:VMK63"/>
    <mergeCell ref="VMT59:VMT63"/>
    <mergeCell ref="VMU59:VMU63"/>
    <mergeCell ref="VKH59:VKH63"/>
    <mergeCell ref="VKI59:VKI63"/>
    <mergeCell ref="VKJ59:VKJ63"/>
    <mergeCell ref="VKK59:VKK63"/>
    <mergeCell ref="VKL59:VKL63"/>
    <mergeCell ref="VKM59:VKM63"/>
    <mergeCell ref="VKN59:VKN63"/>
    <mergeCell ref="VKO59:VKO63"/>
    <mergeCell ref="VKX59:VKX63"/>
    <mergeCell ref="VKY59:VKY63"/>
    <mergeCell ref="VKZ59:VKZ63"/>
    <mergeCell ref="VLA59:VLA63"/>
    <mergeCell ref="VLB59:VLB63"/>
    <mergeCell ref="VLC59:VLC63"/>
    <mergeCell ref="VLD59:VLD63"/>
    <mergeCell ref="VLE59:VLE63"/>
    <mergeCell ref="VLN59:VLN63"/>
    <mergeCell ref="VIS59:VIS63"/>
    <mergeCell ref="VJB59:VJB63"/>
    <mergeCell ref="VJC59:VJC63"/>
    <mergeCell ref="VJD59:VJD63"/>
    <mergeCell ref="VJE59:VJE63"/>
    <mergeCell ref="VJF59:VJF63"/>
    <mergeCell ref="VJG59:VJG63"/>
    <mergeCell ref="VJH59:VJH63"/>
    <mergeCell ref="VJI59:VJI63"/>
    <mergeCell ref="VJR59:VJR63"/>
    <mergeCell ref="VJS59:VJS63"/>
    <mergeCell ref="VJT59:VJT63"/>
    <mergeCell ref="VJU59:VJU63"/>
    <mergeCell ref="VJV59:VJV63"/>
    <mergeCell ref="VJW59:VJW63"/>
    <mergeCell ref="VJX59:VJX63"/>
    <mergeCell ref="VJY59:VJY63"/>
    <mergeCell ref="VHL59:VHL63"/>
    <mergeCell ref="VHM59:VHM63"/>
    <mergeCell ref="VHV59:VHV63"/>
    <mergeCell ref="VHW59:VHW63"/>
    <mergeCell ref="VHX59:VHX63"/>
    <mergeCell ref="VHY59:VHY63"/>
    <mergeCell ref="VHZ59:VHZ63"/>
    <mergeCell ref="VIA59:VIA63"/>
    <mergeCell ref="VIB59:VIB63"/>
    <mergeCell ref="VIC59:VIC63"/>
    <mergeCell ref="VIL59:VIL63"/>
    <mergeCell ref="VIM59:VIM63"/>
    <mergeCell ref="VIN59:VIN63"/>
    <mergeCell ref="VIO59:VIO63"/>
    <mergeCell ref="VIP59:VIP63"/>
    <mergeCell ref="VIQ59:VIQ63"/>
    <mergeCell ref="VIR59:VIR63"/>
    <mergeCell ref="VGE59:VGE63"/>
    <mergeCell ref="VGF59:VGF63"/>
    <mergeCell ref="VGG59:VGG63"/>
    <mergeCell ref="VGP59:VGP63"/>
    <mergeCell ref="VGQ59:VGQ63"/>
    <mergeCell ref="VGR59:VGR63"/>
    <mergeCell ref="VGS59:VGS63"/>
    <mergeCell ref="VGT59:VGT63"/>
    <mergeCell ref="VGU59:VGU63"/>
    <mergeCell ref="VGV59:VGV63"/>
    <mergeCell ref="VGW59:VGW63"/>
    <mergeCell ref="VHF59:VHF63"/>
    <mergeCell ref="VHG59:VHG63"/>
    <mergeCell ref="VHH59:VHH63"/>
    <mergeCell ref="VHI59:VHI63"/>
    <mergeCell ref="VHJ59:VHJ63"/>
    <mergeCell ref="VHK59:VHK63"/>
    <mergeCell ref="VEX59:VEX63"/>
    <mergeCell ref="VEY59:VEY63"/>
    <mergeCell ref="VEZ59:VEZ63"/>
    <mergeCell ref="VFA59:VFA63"/>
    <mergeCell ref="VFJ59:VFJ63"/>
    <mergeCell ref="VFK59:VFK63"/>
    <mergeCell ref="VFL59:VFL63"/>
    <mergeCell ref="VFM59:VFM63"/>
    <mergeCell ref="VFN59:VFN63"/>
    <mergeCell ref="VFO59:VFO63"/>
    <mergeCell ref="VFP59:VFP63"/>
    <mergeCell ref="VFQ59:VFQ63"/>
    <mergeCell ref="VFZ59:VFZ63"/>
    <mergeCell ref="VGA59:VGA63"/>
    <mergeCell ref="VGB59:VGB63"/>
    <mergeCell ref="VGC59:VGC63"/>
    <mergeCell ref="VGD59:VGD63"/>
    <mergeCell ref="VDQ59:VDQ63"/>
    <mergeCell ref="VDR59:VDR63"/>
    <mergeCell ref="VDS59:VDS63"/>
    <mergeCell ref="VDT59:VDT63"/>
    <mergeCell ref="VDU59:VDU63"/>
    <mergeCell ref="VED59:VED63"/>
    <mergeCell ref="VEE59:VEE63"/>
    <mergeCell ref="VEF59:VEF63"/>
    <mergeCell ref="VEG59:VEG63"/>
    <mergeCell ref="VEH59:VEH63"/>
    <mergeCell ref="VEI59:VEI63"/>
    <mergeCell ref="VEJ59:VEJ63"/>
    <mergeCell ref="VEK59:VEK63"/>
    <mergeCell ref="VET59:VET63"/>
    <mergeCell ref="VEU59:VEU63"/>
    <mergeCell ref="VEV59:VEV63"/>
    <mergeCell ref="VEW59:VEW63"/>
    <mergeCell ref="VCJ59:VCJ63"/>
    <mergeCell ref="VCK59:VCK63"/>
    <mergeCell ref="VCL59:VCL63"/>
    <mergeCell ref="VCM59:VCM63"/>
    <mergeCell ref="VCN59:VCN63"/>
    <mergeCell ref="VCO59:VCO63"/>
    <mergeCell ref="VCX59:VCX63"/>
    <mergeCell ref="VCY59:VCY63"/>
    <mergeCell ref="VCZ59:VCZ63"/>
    <mergeCell ref="VDA59:VDA63"/>
    <mergeCell ref="VDB59:VDB63"/>
    <mergeCell ref="VDC59:VDC63"/>
    <mergeCell ref="VDD59:VDD63"/>
    <mergeCell ref="VDE59:VDE63"/>
    <mergeCell ref="VDN59:VDN63"/>
    <mergeCell ref="VDO59:VDO63"/>
    <mergeCell ref="VDP59:VDP63"/>
    <mergeCell ref="VBC59:VBC63"/>
    <mergeCell ref="VBD59:VBD63"/>
    <mergeCell ref="VBE59:VBE63"/>
    <mergeCell ref="VBF59:VBF63"/>
    <mergeCell ref="VBG59:VBG63"/>
    <mergeCell ref="VBH59:VBH63"/>
    <mergeCell ref="VBI59:VBI63"/>
    <mergeCell ref="VBR59:VBR63"/>
    <mergeCell ref="VBS59:VBS63"/>
    <mergeCell ref="VBT59:VBT63"/>
    <mergeCell ref="VBU59:VBU63"/>
    <mergeCell ref="VBV59:VBV63"/>
    <mergeCell ref="VBW59:VBW63"/>
    <mergeCell ref="VBX59:VBX63"/>
    <mergeCell ref="VBY59:VBY63"/>
    <mergeCell ref="VCH59:VCH63"/>
    <mergeCell ref="VCI59:VCI63"/>
    <mergeCell ref="UZV59:UZV63"/>
    <mergeCell ref="UZW59:UZW63"/>
    <mergeCell ref="UZX59:UZX63"/>
    <mergeCell ref="UZY59:UZY63"/>
    <mergeCell ref="UZZ59:UZZ63"/>
    <mergeCell ref="VAA59:VAA63"/>
    <mergeCell ref="VAB59:VAB63"/>
    <mergeCell ref="VAC59:VAC63"/>
    <mergeCell ref="VAL59:VAL63"/>
    <mergeCell ref="VAM59:VAM63"/>
    <mergeCell ref="VAN59:VAN63"/>
    <mergeCell ref="VAO59:VAO63"/>
    <mergeCell ref="VAP59:VAP63"/>
    <mergeCell ref="VAQ59:VAQ63"/>
    <mergeCell ref="VAR59:VAR63"/>
    <mergeCell ref="VAS59:VAS63"/>
    <mergeCell ref="VBB59:VBB63"/>
    <mergeCell ref="UYG59:UYG63"/>
    <mergeCell ref="UYP59:UYP63"/>
    <mergeCell ref="UYQ59:UYQ63"/>
    <mergeCell ref="UYR59:UYR63"/>
    <mergeCell ref="UYS59:UYS63"/>
    <mergeCell ref="UYT59:UYT63"/>
    <mergeCell ref="UYU59:UYU63"/>
    <mergeCell ref="UYV59:UYV63"/>
    <mergeCell ref="UYW59:UYW63"/>
    <mergeCell ref="UZF59:UZF63"/>
    <mergeCell ref="UZG59:UZG63"/>
    <mergeCell ref="UZH59:UZH63"/>
    <mergeCell ref="UZI59:UZI63"/>
    <mergeCell ref="UZJ59:UZJ63"/>
    <mergeCell ref="UZK59:UZK63"/>
    <mergeCell ref="UZL59:UZL63"/>
    <mergeCell ref="UZM59:UZM63"/>
    <mergeCell ref="UWZ59:UWZ63"/>
    <mergeCell ref="UXA59:UXA63"/>
    <mergeCell ref="UXJ59:UXJ63"/>
    <mergeCell ref="UXK59:UXK63"/>
    <mergeCell ref="UXL59:UXL63"/>
    <mergeCell ref="UXM59:UXM63"/>
    <mergeCell ref="UXN59:UXN63"/>
    <mergeCell ref="UXO59:UXO63"/>
    <mergeCell ref="UXP59:UXP63"/>
    <mergeCell ref="UXQ59:UXQ63"/>
    <mergeCell ref="UXZ59:UXZ63"/>
    <mergeCell ref="UYA59:UYA63"/>
    <mergeCell ref="UYB59:UYB63"/>
    <mergeCell ref="UYC59:UYC63"/>
    <mergeCell ref="UYD59:UYD63"/>
    <mergeCell ref="UYE59:UYE63"/>
    <mergeCell ref="UYF59:UYF63"/>
    <mergeCell ref="UVS59:UVS63"/>
    <mergeCell ref="UVT59:UVT63"/>
    <mergeCell ref="UVU59:UVU63"/>
    <mergeCell ref="UWD59:UWD63"/>
    <mergeCell ref="UWE59:UWE63"/>
    <mergeCell ref="UWF59:UWF63"/>
    <mergeCell ref="UWG59:UWG63"/>
    <mergeCell ref="UWH59:UWH63"/>
    <mergeCell ref="UWI59:UWI63"/>
    <mergeCell ref="UWJ59:UWJ63"/>
    <mergeCell ref="UWK59:UWK63"/>
    <mergeCell ref="UWT59:UWT63"/>
    <mergeCell ref="UWU59:UWU63"/>
    <mergeCell ref="UWV59:UWV63"/>
    <mergeCell ref="UWW59:UWW63"/>
    <mergeCell ref="UWX59:UWX63"/>
    <mergeCell ref="UWY59:UWY63"/>
    <mergeCell ref="UUL59:UUL63"/>
    <mergeCell ref="UUM59:UUM63"/>
    <mergeCell ref="UUN59:UUN63"/>
    <mergeCell ref="UUO59:UUO63"/>
    <mergeCell ref="UUX59:UUX63"/>
    <mergeCell ref="UUY59:UUY63"/>
    <mergeCell ref="UUZ59:UUZ63"/>
    <mergeCell ref="UVA59:UVA63"/>
    <mergeCell ref="UVB59:UVB63"/>
    <mergeCell ref="UVC59:UVC63"/>
    <mergeCell ref="UVD59:UVD63"/>
    <mergeCell ref="UVE59:UVE63"/>
    <mergeCell ref="UVN59:UVN63"/>
    <mergeCell ref="UVO59:UVO63"/>
    <mergeCell ref="UVP59:UVP63"/>
    <mergeCell ref="UVQ59:UVQ63"/>
    <mergeCell ref="UVR59:UVR63"/>
    <mergeCell ref="UTE59:UTE63"/>
    <mergeCell ref="UTF59:UTF63"/>
    <mergeCell ref="UTG59:UTG63"/>
    <mergeCell ref="UTH59:UTH63"/>
    <mergeCell ref="UTI59:UTI63"/>
    <mergeCell ref="UTR59:UTR63"/>
    <mergeCell ref="UTS59:UTS63"/>
    <mergeCell ref="UTT59:UTT63"/>
    <mergeCell ref="UTU59:UTU63"/>
    <mergeCell ref="UTV59:UTV63"/>
    <mergeCell ref="UTW59:UTW63"/>
    <mergeCell ref="UTX59:UTX63"/>
    <mergeCell ref="UTY59:UTY63"/>
    <mergeCell ref="UUH59:UUH63"/>
    <mergeCell ref="UUI59:UUI63"/>
    <mergeCell ref="UUJ59:UUJ63"/>
    <mergeCell ref="UUK59:UUK63"/>
    <mergeCell ref="URX59:URX63"/>
    <mergeCell ref="URY59:URY63"/>
    <mergeCell ref="URZ59:URZ63"/>
    <mergeCell ref="USA59:USA63"/>
    <mergeCell ref="USB59:USB63"/>
    <mergeCell ref="USC59:USC63"/>
    <mergeCell ref="USL59:USL63"/>
    <mergeCell ref="USM59:USM63"/>
    <mergeCell ref="USN59:USN63"/>
    <mergeCell ref="USO59:USO63"/>
    <mergeCell ref="USP59:USP63"/>
    <mergeCell ref="USQ59:USQ63"/>
    <mergeCell ref="USR59:USR63"/>
    <mergeCell ref="USS59:USS63"/>
    <mergeCell ref="UTB59:UTB63"/>
    <mergeCell ref="UTC59:UTC63"/>
    <mergeCell ref="UTD59:UTD63"/>
    <mergeCell ref="UQQ59:UQQ63"/>
    <mergeCell ref="UQR59:UQR63"/>
    <mergeCell ref="UQS59:UQS63"/>
    <mergeCell ref="UQT59:UQT63"/>
    <mergeCell ref="UQU59:UQU63"/>
    <mergeCell ref="UQV59:UQV63"/>
    <mergeCell ref="UQW59:UQW63"/>
    <mergeCell ref="URF59:URF63"/>
    <mergeCell ref="URG59:URG63"/>
    <mergeCell ref="URH59:URH63"/>
    <mergeCell ref="URI59:URI63"/>
    <mergeCell ref="URJ59:URJ63"/>
    <mergeCell ref="URK59:URK63"/>
    <mergeCell ref="URL59:URL63"/>
    <mergeCell ref="URM59:URM63"/>
    <mergeCell ref="URV59:URV63"/>
    <mergeCell ref="URW59:URW63"/>
    <mergeCell ref="UPJ59:UPJ63"/>
    <mergeCell ref="UPK59:UPK63"/>
    <mergeCell ref="UPL59:UPL63"/>
    <mergeCell ref="UPM59:UPM63"/>
    <mergeCell ref="UPN59:UPN63"/>
    <mergeCell ref="UPO59:UPO63"/>
    <mergeCell ref="UPP59:UPP63"/>
    <mergeCell ref="UPQ59:UPQ63"/>
    <mergeCell ref="UPZ59:UPZ63"/>
    <mergeCell ref="UQA59:UQA63"/>
    <mergeCell ref="UQB59:UQB63"/>
    <mergeCell ref="UQC59:UQC63"/>
    <mergeCell ref="UQD59:UQD63"/>
    <mergeCell ref="UQE59:UQE63"/>
    <mergeCell ref="UQF59:UQF63"/>
    <mergeCell ref="UQG59:UQG63"/>
    <mergeCell ref="UQP59:UQP63"/>
    <mergeCell ref="UNU59:UNU63"/>
    <mergeCell ref="UOD59:UOD63"/>
    <mergeCell ref="UOE59:UOE63"/>
    <mergeCell ref="UOF59:UOF63"/>
    <mergeCell ref="UOG59:UOG63"/>
    <mergeCell ref="UOH59:UOH63"/>
    <mergeCell ref="UOI59:UOI63"/>
    <mergeCell ref="UOJ59:UOJ63"/>
    <mergeCell ref="UOK59:UOK63"/>
    <mergeCell ref="UOT59:UOT63"/>
    <mergeCell ref="UOU59:UOU63"/>
    <mergeCell ref="UOV59:UOV63"/>
    <mergeCell ref="UOW59:UOW63"/>
    <mergeCell ref="UOX59:UOX63"/>
    <mergeCell ref="UOY59:UOY63"/>
    <mergeCell ref="UOZ59:UOZ63"/>
    <mergeCell ref="UPA59:UPA63"/>
    <mergeCell ref="UMN59:UMN63"/>
    <mergeCell ref="UMO59:UMO63"/>
    <mergeCell ref="UMX59:UMX63"/>
    <mergeCell ref="UMY59:UMY63"/>
    <mergeCell ref="UMZ59:UMZ63"/>
    <mergeCell ref="UNA59:UNA63"/>
    <mergeCell ref="UNB59:UNB63"/>
    <mergeCell ref="UNC59:UNC63"/>
    <mergeCell ref="UND59:UND63"/>
    <mergeCell ref="UNE59:UNE63"/>
    <mergeCell ref="UNN59:UNN63"/>
    <mergeCell ref="UNO59:UNO63"/>
    <mergeCell ref="UNP59:UNP63"/>
    <mergeCell ref="UNQ59:UNQ63"/>
    <mergeCell ref="UNR59:UNR63"/>
    <mergeCell ref="UNS59:UNS63"/>
    <mergeCell ref="UNT59:UNT63"/>
    <mergeCell ref="ULG59:ULG63"/>
    <mergeCell ref="ULH59:ULH63"/>
    <mergeCell ref="ULI59:ULI63"/>
    <mergeCell ref="ULR59:ULR63"/>
    <mergeCell ref="ULS59:ULS63"/>
    <mergeCell ref="ULT59:ULT63"/>
    <mergeCell ref="ULU59:ULU63"/>
    <mergeCell ref="ULV59:ULV63"/>
    <mergeCell ref="ULW59:ULW63"/>
    <mergeCell ref="ULX59:ULX63"/>
    <mergeCell ref="ULY59:ULY63"/>
    <mergeCell ref="UMH59:UMH63"/>
    <mergeCell ref="UMI59:UMI63"/>
    <mergeCell ref="UMJ59:UMJ63"/>
    <mergeCell ref="UMK59:UMK63"/>
    <mergeCell ref="UML59:UML63"/>
    <mergeCell ref="UMM59:UMM63"/>
    <mergeCell ref="UJZ59:UJZ63"/>
    <mergeCell ref="UKA59:UKA63"/>
    <mergeCell ref="UKB59:UKB63"/>
    <mergeCell ref="UKC59:UKC63"/>
    <mergeCell ref="UKL59:UKL63"/>
    <mergeCell ref="UKM59:UKM63"/>
    <mergeCell ref="UKN59:UKN63"/>
    <mergeCell ref="UKO59:UKO63"/>
    <mergeCell ref="UKP59:UKP63"/>
    <mergeCell ref="UKQ59:UKQ63"/>
    <mergeCell ref="UKR59:UKR63"/>
    <mergeCell ref="UKS59:UKS63"/>
    <mergeCell ref="ULB59:ULB63"/>
    <mergeCell ref="ULC59:ULC63"/>
    <mergeCell ref="ULD59:ULD63"/>
    <mergeCell ref="ULE59:ULE63"/>
    <mergeCell ref="ULF59:ULF63"/>
    <mergeCell ref="UIS59:UIS63"/>
    <mergeCell ref="UIT59:UIT63"/>
    <mergeCell ref="UIU59:UIU63"/>
    <mergeCell ref="UIV59:UIV63"/>
    <mergeCell ref="UIW59:UIW63"/>
    <mergeCell ref="UJF59:UJF63"/>
    <mergeCell ref="UJG59:UJG63"/>
    <mergeCell ref="UJH59:UJH63"/>
    <mergeCell ref="UJI59:UJI63"/>
    <mergeCell ref="UJJ59:UJJ63"/>
    <mergeCell ref="UJK59:UJK63"/>
    <mergeCell ref="UJL59:UJL63"/>
    <mergeCell ref="UJM59:UJM63"/>
    <mergeCell ref="UJV59:UJV63"/>
    <mergeCell ref="UJW59:UJW63"/>
    <mergeCell ref="UJX59:UJX63"/>
    <mergeCell ref="UJY59:UJY63"/>
    <mergeCell ref="UHL59:UHL63"/>
    <mergeCell ref="UHM59:UHM63"/>
    <mergeCell ref="UHN59:UHN63"/>
    <mergeCell ref="UHO59:UHO63"/>
    <mergeCell ref="UHP59:UHP63"/>
    <mergeCell ref="UHQ59:UHQ63"/>
    <mergeCell ref="UHZ59:UHZ63"/>
    <mergeCell ref="UIA59:UIA63"/>
    <mergeCell ref="UIB59:UIB63"/>
    <mergeCell ref="UIC59:UIC63"/>
    <mergeCell ref="UID59:UID63"/>
    <mergeCell ref="UIE59:UIE63"/>
    <mergeCell ref="UIF59:UIF63"/>
    <mergeCell ref="UIG59:UIG63"/>
    <mergeCell ref="UIP59:UIP63"/>
    <mergeCell ref="UIQ59:UIQ63"/>
    <mergeCell ref="UIR59:UIR63"/>
    <mergeCell ref="UGE59:UGE63"/>
    <mergeCell ref="UGF59:UGF63"/>
    <mergeCell ref="UGG59:UGG63"/>
    <mergeCell ref="UGH59:UGH63"/>
    <mergeCell ref="UGI59:UGI63"/>
    <mergeCell ref="UGJ59:UGJ63"/>
    <mergeCell ref="UGK59:UGK63"/>
    <mergeCell ref="UGT59:UGT63"/>
    <mergeCell ref="UGU59:UGU63"/>
    <mergeCell ref="UGV59:UGV63"/>
    <mergeCell ref="UGW59:UGW63"/>
    <mergeCell ref="UGX59:UGX63"/>
    <mergeCell ref="UGY59:UGY63"/>
    <mergeCell ref="UGZ59:UGZ63"/>
    <mergeCell ref="UHA59:UHA63"/>
    <mergeCell ref="UHJ59:UHJ63"/>
    <mergeCell ref="UHK59:UHK63"/>
    <mergeCell ref="UEX59:UEX63"/>
    <mergeCell ref="UEY59:UEY63"/>
    <mergeCell ref="UEZ59:UEZ63"/>
    <mergeCell ref="UFA59:UFA63"/>
    <mergeCell ref="UFB59:UFB63"/>
    <mergeCell ref="UFC59:UFC63"/>
    <mergeCell ref="UFD59:UFD63"/>
    <mergeCell ref="UFE59:UFE63"/>
    <mergeCell ref="UFN59:UFN63"/>
    <mergeCell ref="UFO59:UFO63"/>
    <mergeCell ref="UFP59:UFP63"/>
    <mergeCell ref="UFQ59:UFQ63"/>
    <mergeCell ref="UFR59:UFR63"/>
    <mergeCell ref="UFS59:UFS63"/>
    <mergeCell ref="UFT59:UFT63"/>
    <mergeCell ref="UFU59:UFU63"/>
    <mergeCell ref="UGD59:UGD63"/>
    <mergeCell ref="UDI59:UDI63"/>
    <mergeCell ref="UDR59:UDR63"/>
    <mergeCell ref="UDS59:UDS63"/>
    <mergeCell ref="UDT59:UDT63"/>
    <mergeCell ref="UDU59:UDU63"/>
    <mergeCell ref="UDV59:UDV63"/>
    <mergeCell ref="UDW59:UDW63"/>
    <mergeCell ref="UDX59:UDX63"/>
    <mergeCell ref="UDY59:UDY63"/>
    <mergeCell ref="UEH59:UEH63"/>
    <mergeCell ref="UEI59:UEI63"/>
    <mergeCell ref="UEJ59:UEJ63"/>
    <mergeCell ref="UEK59:UEK63"/>
    <mergeCell ref="UEL59:UEL63"/>
    <mergeCell ref="UEM59:UEM63"/>
    <mergeCell ref="UEN59:UEN63"/>
    <mergeCell ref="UEO59:UEO63"/>
    <mergeCell ref="UCB59:UCB63"/>
    <mergeCell ref="UCC59:UCC63"/>
    <mergeCell ref="UCL59:UCL63"/>
    <mergeCell ref="UCM59:UCM63"/>
    <mergeCell ref="UCN59:UCN63"/>
    <mergeCell ref="UCO59:UCO63"/>
    <mergeCell ref="UCP59:UCP63"/>
    <mergeCell ref="UCQ59:UCQ63"/>
    <mergeCell ref="UCR59:UCR63"/>
    <mergeCell ref="UCS59:UCS63"/>
    <mergeCell ref="UDB59:UDB63"/>
    <mergeCell ref="UDC59:UDC63"/>
    <mergeCell ref="UDD59:UDD63"/>
    <mergeCell ref="UDE59:UDE63"/>
    <mergeCell ref="UDF59:UDF63"/>
    <mergeCell ref="UDG59:UDG63"/>
    <mergeCell ref="UDH59:UDH63"/>
    <mergeCell ref="UAU59:UAU63"/>
    <mergeCell ref="UAV59:UAV63"/>
    <mergeCell ref="UAW59:UAW63"/>
    <mergeCell ref="UBF59:UBF63"/>
    <mergeCell ref="UBG59:UBG63"/>
    <mergeCell ref="UBH59:UBH63"/>
    <mergeCell ref="UBI59:UBI63"/>
    <mergeCell ref="UBJ59:UBJ63"/>
    <mergeCell ref="UBK59:UBK63"/>
    <mergeCell ref="UBL59:UBL63"/>
    <mergeCell ref="UBM59:UBM63"/>
    <mergeCell ref="UBV59:UBV63"/>
    <mergeCell ref="UBW59:UBW63"/>
    <mergeCell ref="UBX59:UBX63"/>
    <mergeCell ref="UBY59:UBY63"/>
    <mergeCell ref="UBZ59:UBZ63"/>
    <mergeCell ref="UCA59:UCA63"/>
    <mergeCell ref="TZN59:TZN63"/>
    <mergeCell ref="TZO59:TZO63"/>
    <mergeCell ref="TZP59:TZP63"/>
    <mergeCell ref="TZQ59:TZQ63"/>
    <mergeCell ref="TZZ59:TZZ63"/>
    <mergeCell ref="UAA59:UAA63"/>
    <mergeCell ref="UAB59:UAB63"/>
    <mergeCell ref="UAC59:UAC63"/>
    <mergeCell ref="UAD59:UAD63"/>
    <mergeCell ref="UAE59:UAE63"/>
    <mergeCell ref="UAF59:UAF63"/>
    <mergeCell ref="UAG59:UAG63"/>
    <mergeCell ref="UAP59:UAP63"/>
    <mergeCell ref="UAQ59:UAQ63"/>
    <mergeCell ref="UAR59:UAR63"/>
    <mergeCell ref="UAS59:UAS63"/>
    <mergeCell ref="UAT59:UAT63"/>
    <mergeCell ref="TYG59:TYG63"/>
    <mergeCell ref="TYH59:TYH63"/>
    <mergeCell ref="TYI59:TYI63"/>
    <mergeCell ref="TYJ59:TYJ63"/>
    <mergeCell ref="TYK59:TYK63"/>
    <mergeCell ref="TYT59:TYT63"/>
    <mergeCell ref="TYU59:TYU63"/>
    <mergeCell ref="TYV59:TYV63"/>
    <mergeCell ref="TYW59:TYW63"/>
    <mergeCell ref="TYX59:TYX63"/>
    <mergeCell ref="TYY59:TYY63"/>
    <mergeCell ref="TYZ59:TYZ63"/>
    <mergeCell ref="TZA59:TZA63"/>
    <mergeCell ref="TZJ59:TZJ63"/>
    <mergeCell ref="TZK59:TZK63"/>
    <mergeCell ref="TZL59:TZL63"/>
    <mergeCell ref="TZM59:TZM63"/>
    <mergeCell ref="TWZ59:TWZ63"/>
    <mergeCell ref="TXA59:TXA63"/>
    <mergeCell ref="TXB59:TXB63"/>
    <mergeCell ref="TXC59:TXC63"/>
    <mergeCell ref="TXD59:TXD63"/>
    <mergeCell ref="TXE59:TXE63"/>
    <mergeCell ref="TXN59:TXN63"/>
    <mergeCell ref="TXO59:TXO63"/>
    <mergeCell ref="TXP59:TXP63"/>
    <mergeCell ref="TXQ59:TXQ63"/>
    <mergeCell ref="TXR59:TXR63"/>
    <mergeCell ref="TXS59:TXS63"/>
    <mergeCell ref="TXT59:TXT63"/>
    <mergeCell ref="TXU59:TXU63"/>
    <mergeCell ref="TYD59:TYD63"/>
    <mergeCell ref="TYE59:TYE63"/>
    <mergeCell ref="TYF59:TYF63"/>
    <mergeCell ref="TVS59:TVS63"/>
    <mergeCell ref="TVT59:TVT63"/>
    <mergeCell ref="TVU59:TVU63"/>
    <mergeCell ref="TVV59:TVV63"/>
    <mergeCell ref="TVW59:TVW63"/>
    <mergeCell ref="TVX59:TVX63"/>
    <mergeCell ref="TVY59:TVY63"/>
    <mergeCell ref="TWH59:TWH63"/>
    <mergeCell ref="TWI59:TWI63"/>
    <mergeCell ref="TWJ59:TWJ63"/>
    <mergeCell ref="TWK59:TWK63"/>
    <mergeCell ref="TWL59:TWL63"/>
    <mergeCell ref="TWM59:TWM63"/>
    <mergeCell ref="TWN59:TWN63"/>
    <mergeCell ref="TWO59:TWO63"/>
    <mergeCell ref="TWX59:TWX63"/>
    <mergeCell ref="TWY59:TWY63"/>
    <mergeCell ref="TUL59:TUL63"/>
    <mergeCell ref="TUM59:TUM63"/>
    <mergeCell ref="TUN59:TUN63"/>
    <mergeCell ref="TUO59:TUO63"/>
    <mergeCell ref="TUP59:TUP63"/>
    <mergeCell ref="TUQ59:TUQ63"/>
    <mergeCell ref="TUR59:TUR63"/>
    <mergeCell ref="TUS59:TUS63"/>
    <mergeCell ref="TVB59:TVB63"/>
    <mergeCell ref="TVC59:TVC63"/>
    <mergeCell ref="TVD59:TVD63"/>
    <mergeCell ref="TVE59:TVE63"/>
    <mergeCell ref="TVF59:TVF63"/>
    <mergeCell ref="TVG59:TVG63"/>
    <mergeCell ref="TVH59:TVH63"/>
    <mergeCell ref="TVI59:TVI63"/>
    <mergeCell ref="TVR59:TVR63"/>
    <mergeCell ref="TSW59:TSW63"/>
    <mergeCell ref="TTF59:TTF63"/>
    <mergeCell ref="TTG59:TTG63"/>
    <mergeCell ref="TTH59:TTH63"/>
    <mergeCell ref="TTI59:TTI63"/>
    <mergeCell ref="TTJ59:TTJ63"/>
    <mergeCell ref="TTK59:TTK63"/>
    <mergeCell ref="TTL59:TTL63"/>
    <mergeCell ref="TTM59:TTM63"/>
    <mergeCell ref="TTV59:TTV63"/>
    <mergeCell ref="TTW59:TTW63"/>
    <mergeCell ref="TTX59:TTX63"/>
    <mergeCell ref="TTY59:TTY63"/>
    <mergeCell ref="TTZ59:TTZ63"/>
    <mergeCell ref="TUA59:TUA63"/>
    <mergeCell ref="TUB59:TUB63"/>
    <mergeCell ref="TUC59:TUC63"/>
    <mergeCell ref="TRP59:TRP63"/>
    <mergeCell ref="TRQ59:TRQ63"/>
    <mergeCell ref="TRZ59:TRZ63"/>
    <mergeCell ref="TSA59:TSA63"/>
    <mergeCell ref="TSB59:TSB63"/>
    <mergeCell ref="TSC59:TSC63"/>
    <mergeCell ref="TSD59:TSD63"/>
    <mergeCell ref="TSE59:TSE63"/>
    <mergeCell ref="TSF59:TSF63"/>
    <mergeCell ref="TSG59:TSG63"/>
    <mergeCell ref="TSP59:TSP63"/>
    <mergeCell ref="TSQ59:TSQ63"/>
    <mergeCell ref="TSR59:TSR63"/>
    <mergeCell ref="TSS59:TSS63"/>
    <mergeCell ref="TST59:TST63"/>
    <mergeCell ref="TSU59:TSU63"/>
    <mergeCell ref="TSV59:TSV63"/>
    <mergeCell ref="TQI59:TQI63"/>
    <mergeCell ref="TQJ59:TQJ63"/>
    <mergeCell ref="TQK59:TQK63"/>
    <mergeCell ref="TQT59:TQT63"/>
    <mergeCell ref="TQU59:TQU63"/>
    <mergeCell ref="TQV59:TQV63"/>
    <mergeCell ref="TQW59:TQW63"/>
    <mergeCell ref="TQX59:TQX63"/>
    <mergeCell ref="TQY59:TQY63"/>
    <mergeCell ref="TQZ59:TQZ63"/>
    <mergeCell ref="TRA59:TRA63"/>
    <mergeCell ref="TRJ59:TRJ63"/>
    <mergeCell ref="TRK59:TRK63"/>
    <mergeCell ref="TRL59:TRL63"/>
    <mergeCell ref="TRM59:TRM63"/>
    <mergeCell ref="TRN59:TRN63"/>
    <mergeCell ref="TRO59:TRO63"/>
    <mergeCell ref="TPB59:TPB63"/>
    <mergeCell ref="TPC59:TPC63"/>
    <mergeCell ref="TPD59:TPD63"/>
    <mergeCell ref="TPE59:TPE63"/>
    <mergeCell ref="TPN59:TPN63"/>
    <mergeCell ref="TPO59:TPO63"/>
    <mergeCell ref="TPP59:TPP63"/>
    <mergeCell ref="TPQ59:TPQ63"/>
    <mergeCell ref="TPR59:TPR63"/>
    <mergeCell ref="TPS59:TPS63"/>
    <mergeCell ref="TPT59:TPT63"/>
    <mergeCell ref="TPU59:TPU63"/>
    <mergeCell ref="TQD59:TQD63"/>
    <mergeCell ref="TQE59:TQE63"/>
    <mergeCell ref="TQF59:TQF63"/>
    <mergeCell ref="TQG59:TQG63"/>
    <mergeCell ref="TQH59:TQH63"/>
    <mergeCell ref="TNU59:TNU63"/>
    <mergeCell ref="TNV59:TNV63"/>
    <mergeCell ref="TNW59:TNW63"/>
    <mergeCell ref="TNX59:TNX63"/>
    <mergeCell ref="TNY59:TNY63"/>
    <mergeCell ref="TOH59:TOH63"/>
    <mergeCell ref="TOI59:TOI63"/>
    <mergeCell ref="TOJ59:TOJ63"/>
    <mergeCell ref="TOK59:TOK63"/>
    <mergeCell ref="TOL59:TOL63"/>
    <mergeCell ref="TOM59:TOM63"/>
    <mergeCell ref="TON59:TON63"/>
    <mergeCell ref="TOO59:TOO63"/>
    <mergeCell ref="TOX59:TOX63"/>
    <mergeCell ref="TOY59:TOY63"/>
    <mergeCell ref="TOZ59:TOZ63"/>
    <mergeCell ref="TPA59:TPA63"/>
    <mergeCell ref="TMN59:TMN63"/>
    <mergeCell ref="TMO59:TMO63"/>
    <mergeCell ref="TMP59:TMP63"/>
    <mergeCell ref="TMQ59:TMQ63"/>
    <mergeCell ref="TMR59:TMR63"/>
    <mergeCell ref="TMS59:TMS63"/>
    <mergeCell ref="TNB59:TNB63"/>
    <mergeCell ref="TNC59:TNC63"/>
    <mergeCell ref="TND59:TND63"/>
    <mergeCell ref="TNE59:TNE63"/>
    <mergeCell ref="TNF59:TNF63"/>
    <mergeCell ref="TNG59:TNG63"/>
    <mergeCell ref="TNH59:TNH63"/>
    <mergeCell ref="TNI59:TNI63"/>
    <mergeCell ref="TNR59:TNR63"/>
    <mergeCell ref="TNS59:TNS63"/>
    <mergeCell ref="TNT59:TNT63"/>
    <mergeCell ref="TLG59:TLG63"/>
    <mergeCell ref="TLH59:TLH63"/>
    <mergeCell ref="TLI59:TLI63"/>
    <mergeCell ref="TLJ59:TLJ63"/>
    <mergeCell ref="TLK59:TLK63"/>
    <mergeCell ref="TLL59:TLL63"/>
    <mergeCell ref="TLM59:TLM63"/>
    <mergeCell ref="TLV59:TLV63"/>
    <mergeCell ref="TLW59:TLW63"/>
    <mergeCell ref="TLX59:TLX63"/>
    <mergeCell ref="TLY59:TLY63"/>
    <mergeCell ref="TLZ59:TLZ63"/>
    <mergeCell ref="TMA59:TMA63"/>
    <mergeCell ref="TMB59:TMB63"/>
    <mergeCell ref="TMC59:TMC63"/>
    <mergeCell ref="TML59:TML63"/>
    <mergeCell ref="TMM59:TMM63"/>
    <mergeCell ref="TJZ59:TJZ63"/>
    <mergeCell ref="TKA59:TKA63"/>
    <mergeCell ref="TKB59:TKB63"/>
    <mergeCell ref="TKC59:TKC63"/>
    <mergeCell ref="TKD59:TKD63"/>
    <mergeCell ref="TKE59:TKE63"/>
    <mergeCell ref="TKF59:TKF63"/>
    <mergeCell ref="TKG59:TKG63"/>
    <mergeCell ref="TKP59:TKP63"/>
    <mergeCell ref="TKQ59:TKQ63"/>
    <mergeCell ref="TKR59:TKR63"/>
    <mergeCell ref="TKS59:TKS63"/>
    <mergeCell ref="TKT59:TKT63"/>
    <mergeCell ref="TKU59:TKU63"/>
    <mergeCell ref="TKV59:TKV63"/>
    <mergeCell ref="TKW59:TKW63"/>
    <mergeCell ref="TLF59:TLF63"/>
    <mergeCell ref="TIK59:TIK63"/>
    <mergeCell ref="TIT59:TIT63"/>
    <mergeCell ref="TIU59:TIU63"/>
    <mergeCell ref="TIV59:TIV63"/>
    <mergeCell ref="TIW59:TIW63"/>
    <mergeCell ref="TIX59:TIX63"/>
    <mergeCell ref="TIY59:TIY63"/>
    <mergeCell ref="TIZ59:TIZ63"/>
    <mergeCell ref="TJA59:TJA63"/>
    <mergeCell ref="TJJ59:TJJ63"/>
    <mergeCell ref="TJK59:TJK63"/>
    <mergeCell ref="TJL59:TJL63"/>
    <mergeCell ref="TJM59:TJM63"/>
    <mergeCell ref="TJN59:TJN63"/>
    <mergeCell ref="TJO59:TJO63"/>
    <mergeCell ref="TJP59:TJP63"/>
    <mergeCell ref="TJQ59:TJQ63"/>
    <mergeCell ref="THD59:THD63"/>
    <mergeCell ref="THE59:THE63"/>
    <mergeCell ref="THN59:THN63"/>
    <mergeCell ref="THO59:THO63"/>
    <mergeCell ref="THP59:THP63"/>
    <mergeCell ref="THQ59:THQ63"/>
    <mergeCell ref="THR59:THR63"/>
    <mergeCell ref="THS59:THS63"/>
    <mergeCell ref="THT59:THT63"/>
    <mergeCell ref="THU59:THU63"/>
    <mergeCell ref="TID59:TID63"/>
    <mergeCell ref="TIE59:TIE63"/>
    <mergeCell ref="TIF59:TIF63"/>
    <mergeCell ref="TIG59:TIG63"/>
    <mergeCell ref="TIH59:TIH63"/>
    <mergeCell ref="TII59:TII63"/>
    <mergeCell ref="TIJ59:TIJ63"/>
    <mergeCell ref="TFW59:TFW63"/>
    <mergeCell ref="TFX59:TFX63"/>
    <mergeCell ref="TFY59:TFY63"/>
    <mergeCell ref="TGH59:TGH63"/>
    <mergeCell ref="TGI59:TGI63"/>
    <mergeCell ref="TGJ59:TGJ63"/>
    <mergeCell ref="TGK59:TGK63"/>
    <mergeCell ref="TGL59:TGL63"/>
    <mergeCell ref="TGM59:TGM63"/>
    <mergeCell ref="TGN59:TGN63"/>
    <mergeCell ref="TGO59:TGO63"/>
    <mergeCell ref="TGX59:TGX63"/>
    <mergeCell ref="TGY59:TGY63"/>
    <mergeCell ref="TGZ59:TGZ63"/>
    <mergeCell ref="THA59:THA63"/>
    <mergeCell ref="THB59:THB63"/>
    <mergeCell ref="THC59:THC63"/>
    <mergeCell ref="TEP59:TEP63"/>
    <mergeCell ref="TEQ59:TEQ63"/>
    <mergeCell ref="TER59:TER63"/>
    <mergeCell ref="TES59:TES63"/>
    <mergeCell ref="TFB59:TFB63"/>
    <mergeCell ref="TFC59:TFC63"/>
    <mergeCell ref="TFD59:TFD63"/>
    <mergeCell ref="TFE59:TFE63"/>
    <mergeCell ref="TFF59:TFF63"/>
    <mergeCell ref="TFG59:TFG63"/>
    <mergeCell ref="TFH59:TFH63"/>
    <mergeCell ref="TFI59:TFI63"/>
    <mergeCell ref="TFR59:TFR63"/>
    <mergeCell ref="TFS59:TFS63"/>
    <mergeCell ref="TFT59:TFT63"/>
    <mergeCell ref="TFU59:TFU63"/>
    <mergeCell ref="TFV59:TFV63"/>
    <mergeCell ref="TDI59:TDI63"/>
    <mergeCell ref="TDJ59:TDJ63"/>
    <mergeCell ref="TDK59:TDK63"/>
    <mergeCell ref="TDL59:TDL63"/>
    <mergeCell ref="TDM59:TDM63"/>
    <mergeCell ref="TDV59:TDV63"/>
    <mergeCell ref="TDW59:TDW63"/>
    <mergeCell ref="TDX59:TDX63"/>
    <mergeCell ref="TDY59:TDY63"/>
    <mergeCell ref="TDZ59:TDZ63"/>
    <mergeCell ref="TEA59:TEA63"/>
    <mergeCell ref="TEB59:TEB63"/>
    <mergeCell ref="TEC59:TEC63"/>
    <mergeCell ref="TEL59:TEL63"/>
    <mergeCell ref="TEM59:TEM63"/>
    <mergeCell ref="TEN59:TEN63"/>
    <mergeCell ref="TEO59:TEO63"/>
    <mergeCell ref="TCB59:TCB63"/>
    <mergeCell ref="TCC59:TCC63"/>
    <mergeCell ref="TCD59:TCD63"/>
    <mergeCell ref="TCE59:TCE63"/>
    <mergeCell ref="TCF59:TCF63"/>
    <mergeCell ref="TCG59:TCG63"/>
    <mergeCell ref="TCP59:TCP63"/>
    <mergeCell ref="TCQ59:TCQ63"/>
    <mergeCell ref="TCR59:TCR63"/>
    <mergeCell ref="TCS59:TCS63"/>
    <mergeCell ref="TCT59:TCT63"/>
    <mergeCell ref="TCU59:TCU63"/>
    <mergeCell ref="TCV59:TCV63"/>
    <mergeCell ref="TCW59:TCW63"/>
    <mergeCell ref="TDF59:TDF63"/>
    <mergeCell ref="TDG59:TDG63"/>
    <mergeCell ref="TDH59:TDH63"/>
    <mergeCell ref="TAU59:TAU63"/>
    <mergeCell ref="TAV59:TAV63"/>
    <mergeCell ref="TAW59:TAW63"/>
    <mergeCell ref="TAX59:TAX63"/>
    <mergeCell ref="TAY59:TAY63"/>
    <mergeCell ref="TAZ59:TAZ63"/>
    <mergeCell ref="TBA59:TBA63"/>
    <mergeCell ref="TBJ59:TBJ63"/>
    <mergeCell ref="TBK59:TBK63"/>
    <mergeCell ref="TBL59:TBL63"/>
    <mergeCell ref="TBM59:TBM63"/>
    <mergeCell ref="TBN59:TBN63"/>
    <mergeCell ref="TBO59:TBO63"/>
    <mergeCell ref="TBP59:TBP63"/>
    <mergeCell ref="TBQ59:TBQ63"/>
    <mergeCell ref="TBZ59:TBZ63"/>
    <mergeCell ref="TCA59:TCA63"/>
    <mergeCell ref="SZN59:SZN63"/>
    <mergeCell ref="SZO59:SZO63"/>
    <mergeCell ref="SZP59:SZP63"/>
    <mergeCell ref="SZQ59:SZQ63"/>
    <mergeCell ref="SZR59:SZR63"/>
    <mergeCell ref="SZS59:SZS63"/>
    <mergeCell ref="SZT59:SZT63"/>
    <mergeCell ref="SZU59:SZU63"/>
    <mergeCell ref="TAD59:TAD63"/>
    <mergeCell ref="TAE59:TAE63"/>
    <mergeCell ref="TAF59:TAF63"/>
    <mergeCell ref="TAG59:TAG63"/>
    <mergeCell ref="TAH59:TAH63"/>
    <mergeCell ref="TAI59:TAI63"/>
    <mergeCell ref="TAJ59:TAJ63"/>
    <mergeCell ref="TAK59:TAK63"/>
    <mergeCell ref="TAT59:TAT63"/>
    <mergeCell ref="SXY59:SXY63"/>
    <mergeCell ref="SYH59:SYH63"/>
    <mergeCell ref="SYI59:SYI63"/>
    <mergeCell ref="SYJ59:SYJ63"/>
    <mergeCell ref="SYK59:SYK63"/>
    <mergeCell ref="SYL59:SYL63"/>
    <mergeCell ref="SYM59:SYM63"/>
    <mergeCell ref="SYN59:SYN63"/>
    <mergeCell ref="SYO59:SYO63"/>
    <mergeCell ref="SYX59:SYX63"/>
    <mergeCell ref="SYY59:SYY63"/>
    <mergeCell ref="SYZ59:SYZ63"/>
    <mergeCell ref="SZA59:SZA63"/>
    <mergeCell ref="SZB59:SZB63"/>
    <mergeCell ref="SZC59:SZC63"/>
    <mergeCell ref="SZD59:SZD63"/>
    <mergeCell ref="SZE59:SZE63"/>
    <mergeCell ref="SWR59:SWR63"/>
    <mergeCell ref="SWS59:SWS63"/>
    <mergeCell ref="SXB59:SXB63"/>
    <mergeCell ref="SXC59:SXC63"/>
    <mergeCell ref="SXD59:SXD63"/>
    <mergeCell ref="SXE59:SXE63"/>
    <mergeCell ref="SXF59:SXF63"/>
    <mergeCell ref="SXG59:SXG63"/>
    <mergeCell ref="SXH59:SXH63"/>
    <mergeCell ref="SXI59:SXI63"/>
    <mergeCell ref="SXR59:SXR63"/>
    <mergeCell ref="SXS59:SXS63"/>
    <mergeCell ref="SXT59:SXT63"/>
    <mergeCell ref="SXU59:SXU63"/>
    <mergeCell ref="SXV59:SXV63"/>
    <mergeCell ref="SXW59:SXW63"/>
    <mergeCell ref="SXX59:SXX63"/>
    <mergeCell ref="SVK59:SVK63"/>
    <mergeCell ref="SVL59:SVL63"/>
    <mergeCell ref="SVM59:SVM63"/>
    <mergeCell ref="SVV59:SVV63"/>
    <mergeCell ref="SVW59:SVW63"/>
    <mergeCell ref="SVX59:SVX63"/>
    <mergeCell ref="SVY59:SVY63"/>
    <mergeCell ref="SVZ59:SVZ63"/>
    <mergeCell ref="SWA59:SWA63"/>
    <mergeCell ref="SWB59:SWB63"/>
    <mergeCell ref="SWC59:SWC63"/>
    <mergeCell ref="SWL59:SWL63"/>
    <mergeCell ref="SWM59:SWM63"/>
    <mergeCell ref="SWN59:SWN63"/>
    <mergeCell ref="SWO59:SWO63"/>
    <mergeCell ref="SWP59:SWP63"/>
    <mergeCell ref="SWQ59:SWQ63"/>
    <mergeCell ref="SUD59:SUD63"/>
    <mergeCell ref="SUE59:SUE63"/>
    <mergeCell ref="SUF59:SUF63"/>
    <mergeCell ref="SUG59:SUG63"/>
    <mergeCell ref="SUP59:SUP63"/>
    <mergeCell ref="SUQ59:SUQ63"/>
    <mergeCell ref="SUR59:SUR63"/>
    <mergeCell ref="SUS59:SUS63"/>
    <mergeCell ref="SUT59:SUT63"/>
    <mergeCell ref="SUU59:SUU63"/>
    <mergeCell ref="SUV59:SUV63"/>
    <mergeCell ref="SUW59:SUW63"/>
    <mergeCell ref="SVF59:SVF63"/>
    <mergeCell ref="SVG59:SVG63"/>
    <mergeCell ref="SVH59:SVH63"/>
    <mergeCell ref="SVI59:SVI63"/>
    <mergeCell ref="SVJ59:SVJ63"/>
    <mergeCell ref="SSW59:SSW63"/>
    <mergeCell ref="SSX59:SSX63"/>
    <mergeCell ref="SSY59:SSY63"/>
    <mergeCell ref="SSZ59:SSZ63"/>
    <mergeCell ref="STA59:STA63"/>
    <mergeCell ref="STJ59:STJ63"/>
    <mergeCell ref="STK59:STK63"/>
    <mergeCell ref="STL59:STL63"/>
    <mergeCell ref="STM59:STM63"/>
    <mergeCell ref="STN59:STN63"/>
    <mergeCell ref="STO59:STO63"/>
    <mergeCell ref="STP59:STP63"/>
    <mergeCell ref="STQ59:STQ63"/>
    <mergeCell ref="STZ59:STZ63"/>
    <mergeCell ref="SUA59:SUA63"/>
    <mergeCell ref="SUB59:SUB63"/>
    <mergeCell ref="SUC59:SUC63"/>
    <mergeCell ref="SRP59:SRP63"/>
    <mergeCell ref="SRQ59:SRQ63"/>
    <mergeCell ref="SRR59:SRR63"/>
    <mergeCell ref="SRS59:SRS63"/>
    <mergeCell ref="SRT59:SRT63"/>
    <mergeCell ref="SRU59:SRU63"/>
    <mergeCell ref="SSD59:SSD63"/>
    <mergeCell ref="SSE59:SSE63"/>
    <mergeCell ref="SSF59:SSF63"/>
    <mergeCell ref="SSG59:SSG63"/>
    <mergeCell ref="SSH59:SSH63"/>
    <mergeCell ref="SSI59:SSI63"/>
    <mergeCell ref="SSJ59:SSJ63"/>
    <mergeCell ref="SSK59:SSK63"/>
    <mergeCell ref="SST59:SST63"/>
    <mergeCell ref="SSU59:SSU63"/>
    <mergeCell ref="SSV59:SSV63"/>
    <mergeCell ref="SQI59:SQI63"/>
    <mergeCell ref="SQJ59:SQJ63"/>
    <mergeCell ref="SQK59:SQK63"/>
    <mergeCell ref="SQL59:SQL63"/>
    <mergeCell ref="SQM59:SQM63"/>
    <mergeCell ref="SQN59:SQN63"/>
    <mergeCell ref="SQO59:SQO63"/>
    <mergeCell ref="SQX59:SQX63"/>
    <mergeCell ref="SQY59:SQY63"/>
    <mergeCell ref="SQZ59:SQZ63"/>
    <mergeCell ref="SRA59:SRA63"/>
    <mergeCell ref="SRB59:SRB63"/>
    <mergeCell ref="SRC59:SRC63"/>
    <mergeCell ref="SRD59:SRD63"/>
    <mergeCell ref="SRE59:SRE63"/>
    <mergeCell ref="SRN59:SRN63"/>
    <mergeCell ref="SRO59:SRO63"/>
    <mergeCell ref="SPB59:SPB63"/>
    <mergeCell ref="SPC59:SPC63"/>
    <mergeCell ref="SPD59:SPD63"/>
    <mergeCell ref="SPE59:SPE63"/>
    <mergeCell ref="SPF59:SPF63"/>
    <mergeCell ref="SPG59:SPG63"/>
    <mergeCell ref="SPH59:SPH63"/>
    <mergeCell ref="SPI59:SPI63"/>
    <mergeCell ref="SPR59:SPR63"/>
    <mergeCell ref="SPS59:SPS63"/>
    <mergeCell ref="SPT59:SPT63"/>
    <mergeCell ref="SPU59:SPU63"/>
    <mergeCell ref="SPV59:SPV63"/>
    <mergeCell ref="SPW59:SPW63"/>
    <mergeCell ref="SPX59:SPX63"/>
    <mergeCell ref="SPY59:SPY63"/>
    <mergeCell ref="SQH59:SQH63"/>
    <mergeCell ref="SNM59:SNM63"/>
    <mergeCell ref="SNV59:SNV63"/>
    <mergeCell ref="SNW59:SNW63"/>
    <mergeCell ref="SNX59:SNX63"/>
    <mergeCell ref="SNY59:SNY63"/>
    <mergeCell ref="SNZ59:SNZ63"/>
    <mergeCell ref="SOA59:SOA63"/>
    <mergeCell ref="SOB59:SOB63"/>
    <mergeCell ref="SOC59:SOC63"/>
    <mergeCell ref="SOL59:SOL63"/>
    <mergeCell ref="SOM59:SOM63"/>
    <mergeCell ref="SON59:SON63"/>
    <mergeCell ref="SOO59:SOO63"/>
    <mergeCell ref="SOP59:SOP63"/>
    <mergeCell ref="SOQ59:SOQ63"/>
    <mergeCell ref="SOR59:SOR63"/>
    <mergeCell ref="SOS59:SOS63"/>
    <mergeCell ref="SMF59:SMF63"/>
    <mergeCell ref="SMG59:SMG63"/>
    <mergeCell ref="SMP59:SMP63"/>
    <mergeCell ref="SMQ59:SMQ63"/>
    <mergeCell ref="SMR59:SMR63"/>
    <mergeCell ref="SMS59:SMS63"/>
    <mergeCell ref="SMT59:SMT63"/>
    <mergeCell ref="SMU59:SMU63"/>
    <mergeCell ref="SMV59:SMV63"/>
    <mergeCell ref="SMW59:SMW63"/>
    <mergeCell ref="SNF59:SNF63"/>
    <mergeCell ref="SNG59:SNG63"/>
    <mergeCell ref="SNH59:SNH63"/>
    <mergeCell ref="SNI59:SNI63"/>
    <mergeCell ref="SNJ59:SNJ63"/>
    <mergeCell ref="SNK59:SNK63"/>
    <mergeCell ref="SNL59:SNL63"/>
    <mergeCell ref="SKY59:SKY63"/>
    <mergeCell ref="SKZ59:SKZ63"/>
    <mergeCell ref="SLA59:SLA63"/>
    <mergeCell ref="SLJ59:SLJ63"/>
    <mergeCell ref="SLK59:SLK63"/>
    <mergeCell ref="SLL59:SLL63"/>
    <mergeCell ref="SLM59:SLM63"/>
    <mergeCell ref="SLN59:SLN63"/>
    <mergeCell ref="SLO59:SLO63"/>
    <mergeCell ref="SLP59:SLP63"/>
    <mergeCell ref="SLQ59:SLQ63"/>
    <mergeCell ref="SLZ59:SLZ63"/>
    <mergeCell ref="SMA59:SMA63"/>
    <mergeCell ref="SMB59:SMB63"/>
    <mergeCell ref="SMC59:SMC63"/>
    <mergeCell ref="SMD59:SMD63"/>
    <mergeCell ref="SME59:SME63"/>
    <mergeCell ref="SJR59:SJR63"/>
    <mergeCell ref="SJS59:SJS63"/>
    <mergeCell ref="SJT59:SJT63"/>
    <mergeCell ref="SJU59:SJU63"/>
    <mergeCell ref="SKD59:SKD63"/>
    <mergeCell ref="SKE59:SKE63"/>
    <mergeCell ref="SKF59:SKF63"/>
    <mergeCell ref="SKG59:SKG63"/>
    <mergeCell ref="SKH59:SKH63"/>
    <mergeCell ref="SKI59:SKI63"/>
    <mergeCell ref="SKJ59:SKJ63"/>
    <mergeCell ref="SKK59:SKK63"/>
    <mergeCell ref="SKT59:SKT63"/>
    <mergeCell ref="SKU59:SKU63"/>
    <mergeCell ref="SKV59:SKV63"/>
    <mergeCell ref="SKW59:SKW63"/>
    <mergeCell ref="SKX59:SKX63"/>
    <mergeCell ref="SIK59:SIK63"/>
    <mergeCell ref="SIL59:SIL63"/>
    <mergeCell ref="SIM59:SIM63"/>
    <mergeCell ref="SIN59:SIN63"/>
    <mergeCell ref="SIO59:SIO63"/>
    <mergeCell ref="SIX59:SIX63"/>
    <mergeCell ref="SIY59:SIY63"/>
    <mergeCell ref="SIZ59:SIZ63"/>
    <mergeCell ref="SJA59:SJA63"/>
    <mergeCell ref="SJB59:SJB63"/>
    <mergeCell ref="SJC59:SJC63"/>
    <mergeCell ref="SJD59:SJD63"/>
    <mergeCell ref="SJE59:SJE63"/>
    <mergeCell ref="SJN59:SJN63"/>
    <mergeCell ref="SJO59:SJO63"/>
    <mergeCell ref="SJP59:SJP63"/>
    <mergeCell ref="SJQ59:SJQ63"/>
    <mergeCell ref="SHD59:SHD63"/>
    <mergeCell ref="SHE59:SHE63"/>
    <mergeCell ref="SHF59:SHF63"/>
    <mergeCell ref="SHG59:SHG63"/>
    <mergeCell ref="SHH59:SHH63"/>
    <mergeCell ref="SHI59:SHI63"/>
    <mergeCell ref="SHR59:SHR63"/>
    <mergeCell ref="SHS59:SHS63"/>
    <mergeCell ref="SHT59:SHT63"/>
    <mergeCell ref="SHU59:SHU63"/>
    <mergeCell ref="SHV59:SHV63"/>
    <mergeCell ref="SHW59:SHW63"/>
    <mergeCell ref="SHX59:SHX63"/>
    <mergeCell ref="SHY59:SHY63"/>
    <mergeCell ref="SIH59:SIH63"/>
    <mergeCell ref="SII59:SII63"/>
    <mergeCell ref="SIJ59:SIJ63"/>
    <mergeCell ref="SFW59:SFW63"/>
    <mergeCell ref="SFX59:SFX63"/>
    <mergeCell ref="SFY59:SFY63"/>
    <mergeCell ref="SFZ59:SFZ63"/>
    <mergeCell ref="SGA59:SGA63"/>
    <mergeCell ref="SGB59:SGB63"/>
    <mergeCell ref="SGC59:SGC63"/>
    <mergeCell ref="SGL59:SGL63"/>
    <mergeCell ref="SGM59:SGM63"/>
    <mergeCell ref="SGN59:SGN63"/>
    <mergeCell ref="SGO59:SGO63"/>
    <mergeCell ref="SGP59:SGP63"/>
    <mergeCell ref="SGQ59:SGQ63"/>
    <mergeCell ref="SGR59:SGR63"/>
    <mergeCell ref="SGS59:SGS63"/>
    <mergeCell ref="SHB59:SHB63"/>
    <mergeCell ref="SHC59:SHC63"/>
    <mergeCell ref="SEP59:SEP63"/>
    <mergeCell ref="SEQ59:SEQ63"/>
    <mergeCell ref="SER59:SER63"/>
    <mergeCell ref="SES59:SES63"/>
    <mergeCell ref="SET59:SET63"/>
    <mergeCell ref="SEU59:SEU63"/>
    <mergeCell ref="SEV59:SEV63"/>
    <mergeCell ref="SEW59:SEW63"/>
    <mergeCell ref="SFF59:SFF63"/>
    <mergeCell ref="SFG59:SFG63"/>
    <mergeCell ref="SFH59:SFH63"/>
    <mergeCell ref="SFI59:SFI63"/>
    <mergeCell ref="SFJ59:SFJ63"/>
    <mergeCell ref="SFK59:SFK63"/>
    <mergeCell ref="SFL59:SFL63"/>
    <mergeCell ref="SFM59:SFM63"/>
    <mergeCell ref="SFV59:SFV63"/>
    <mergeCell ref="SDA59:SDA63"/>
    <mergeCell ref="SDJ59:SDJ63"/>
    <mergeCell ref="SDK59:SDK63"/>
    <mergeCell ref="SDL59:SDL63"/>
    <mergeCell ref="SDM59:SDM63"/>
    <mergeCell ref="SDN59:SDN63"/>
    <mergeCell ref="SDO59:SDO63"/>
    <mergeCell ref="SDP59:SDP63"/>
    <mergeCell ref="SDQ59:SDQ63"/>
    <mergeCell ref="SDZ59:SDZ63"/>
    <mergeCell ref="SEA59:SEA63"/>
    <mergeCell ref="SEB59:SEB63"/>
    <mergeCell ref="SEC59:SEC63"/>
    <mergeCell ref="SED59:SED63"/>
    <mergeCell ref="SEE59:SEE63"/>
    <mergeCell ref="SEF59:SEF63"/>
    <mergeCell ref="SEG59:SEG63"/>
    <mergeCell ref="SBT59:SBT63"/>
    <mergeCell ref="SBU59:SBU63"/>
    <mergeCell ref="SCD59:SCD63"/>
    <mergeCell ref="SCE59:SCE63"/>
    <mergeCell ref="SCF59:SCF63"/>
    <mergeCell ref="SCG59:SCG63"/>
    <mergeCell ref="SCH59:SCH63"/>
    <mergeCell ref="SCI59:SCI63"/>
    <mergeCell ref="SCJ59:SCJ63"/>
    <mergeCell ref="SCK59:SCK63"/>
    <mergeCell ref="SCT59:SCT63"/>
    <mergeCell ref="SCU59:SCU63"/>
    <mergeCell ref="SCV59:SCV63"/>
    <mergeCell ref="SCW59:SCW63"/>
    <mergeCell ref="SCX59:SCX63"/>
    <mergeCell ref="SCY59:SCY63"/>
    <mergeCell ref="SCZ59:SCZ63"/>
    <mergeCell ref="SAM59:SAM63"/>
    <mergeCell ref="SAN59:SAN63"/>
    <mergeCell ref="SAO59:SAO63"/>
    <mergeCell ref="SAX59:SAX63"/>
    <mergeCell ref="SAY59:SAY63"/>
    <mergeCell ref="SAZ59:SAZ63"/>
    <mergeCell ref="SBA59:SBA63"/>
    <mergeCell ref="SBB59:SBB63"/>
    <mergeCell ref="SBC59:SBC63"/>
    <mergeCell ref="SBD59:SBD63"/>
    <mergeCell ref="SBE59:SBE63"/>
    <mergeCell ref="SBN59:SBN63"/>
    <mergeCell ref="SBO59:SBO63"/>
    <mergeCell ref="SBP59:SBP63"/>
    <mergeCell ref="SBQ59:SBQ63"/>
    <mergeCell ref="SBR59:SBR63"/>
    <mergeCell ref="SBS59:SBS63"/>
    <mergeCell ref="RZF59:RZF63"/>
    <mergeCell ref="RZG59:RZG63"/>
    <mergeCell ref="RZH59:RZH63"/>
    <mergeCell ref="RZI59:RZI63"/>
    <mergeCell ref="RZR59:RZR63"/>
    <mergeCell ref="RZS59:RZS63"/>
    <mergeCell ref="RZT59:RZT63"/>
    <mergeCell ref="RZU59:RZU63"/>
    <mergeCell ref="RZV59:RZV63"/>
    <mergeCell ref="RZW59:RZW63"/>
    <mergeCell ref="RZX59:RZX63"/>
    <mergeCell ref="RZY59:RZY63"/>
    <mergeCell ref="SAH59:SAH63"/>
    <mergeCell ref="SAI59:SAI63"/>
    <mergeCell ref="SAJ59:SAJ63"/>
    <mergeCell ref="SAK59:SAK63"/>
    <mergeCell ref="SAL59:SAL63"/>
    <mergeCell ref="RXY59:RXY63"/>
    <mergeCell ref="RXZ59:RXZ63"/>
    <mergeCell ref="RYA59:RYA63"/>
    <mergeCell ref="RYB59:RYB63"/>
    <mergeCell ref="RYC59:RYC63"/>
    <mergeCell ref="RYL59:RYL63"/>
    <mergeCell ref="RYM59:RYM63"/>
    <mergeCell ref="RYN59:RYN63"/>
    <mergeCell ref="RYO59:RYO63"/>
    <mergeCell ref="RYP59:RYP63"/>
    <mergeCell ref="RYQ59:RYQ63"/>
    <mergeCell ref="RYR59:RYR63"/>
    <mergeCell ref="RYS59:RYS63"/>
    <mergeCell ref="RZB59:RZB63"/>
    <mergeCell ref="RZC59:RZC63"/>
    <mergeCell ref="RZD59:RZD63"/>
    <mergeCell ref="RZE59:RZE63"/>
    <mergeCell ref="RWR59:RWR63"/>
    <mergeCell ref="RWS59:RWS63"/>
    <mergeCell ref="RWT59:RWT63"/>
    <mergeCell ref="RWU59:RWU63"/>
    <mergeCell ref="RWV59:RWV63"/>
    <mergeCell ref="RWW59:RWW63"/>
    <mergeCell ref="RXF59:RXF63"/>
    <mergeCell ref="RXG59:RXG63"/>
    <mergeCell ref="RXH59:RXH63"/>
    <mergeCell ref="RXI59:RXI63"/>
    <mergeCell ref="RXJ59:RXJ63"/>
    <mergeCell ref="RXK59:RXK63"/>
    <mergeCell ref="RXL59:RXL63"/>
    <mergeCell ref="RXM59:RXM63"/>
    <mergeCell ref="RXV59:RXV63"/>
    <mergeCell ref="RXW59:RXW63"/>
    <mergeCell ref="RXX59:RXX63"/>
    <mergeCell ref="RVK59:RVK63"/>
    <mergeCell ref="RVL59:RVL63"/>
    <mergeCell ref="RVM59:RVM63"/>
    <mergeCell ref="RVN59:RVN63"/>
    <mergeCell ref="RVO59:RVO63"/>
    <mergeCell ref="RVP59:RVP63"/>
    <mergeCell ref="RVQ59:RVQ63"/>
    <mergeCell ref="RVZ59:RVZ63"/>
    <mergeCell ref="RWA59:RWA63"/>
    <mergeCell ref="RWB59:RWB63"/>
    <mergeCell ref="RWC59:RWC63"/>
    <mergeCell ref="RWD59:RWD63"/>
    <mergeCell ref="RWE59:RWE63"/>
    <mergeCell ref="RWF59:RWF63"/>
    <mergeCell ref="RWG59:RWG63"/>
    <mergeCell ref="RWP59:RWP63"/>
    <mergeCell ref="RWQ59:RWQ63"/>
    <mergeCell ref="RUD59:RUD63"/>
    <mergeCell ref="RUE59:RUE63"/>
    <mergeCell ref="RUF59:RUF63"/>
    <mergeCell ref="RUG59:RUG63"/>
    <mergeCell ref="RUH59:RUH63"/>
    <mergeCell ref="RUI59:RUI63"/>
    <mergeCell ref="RUJ59:RUJ63"/>
    <mergeCell ref="RUK59:RUK63"/>
    <mergeCell ref="RUT59:RUT63"/>
    <mergeCell ref="RUU59:RUU63"/>
    <mergeCell ref="RUV59:RUV63"/>
    <mergeCell ref="RUW59:RUW63"/>
    <mergeCell ref="RUX59:RUX63"/>
    <mergeCell ref="RUY59:RUY63"/>
    <mergeCell ref="RUZ59:RUZ63"/>
    <mergeCell ref="RVA59:RVA63"/>
    <mergeCell ref="RVJ59:RVJ63"/>
    <mergeCell ref="RSO59:RSO63"/>
    <mergeCell ref="RSX59:RSX63"/>
    <mergeCell ref="RSY59:RSY63"/>
    <mergeCell ref="RSZ59:RSZ63"/>
    <mergeCell ref="RTA59:RTA63"/>
    <mergeCell ref="RTB59:RTB63"/>
    <mergeCell ref="RTC59:RTC63"/>
    <mergeCell ref="RTD59:RTD63"/>
    <mergeCell ref="RTE59:RTE63"/>
    <mergeCell ref="RTN59:RTN63"/>
    <mergeCell ref="RTO59:RTO63"/>
    <mergeCell ref="RTP59:RTP63"/>
    <mergeCell ref="RTQ59:RTQ63"/>
    <mergeCell ref="RTR59:RTR63"/>
    <mergeCell ref="RTS59:RTS63"/>
    <mergeCell ref="RTT59:RTT63"/>
    <mergeCell ref="RTU59:RTU63"/>
    <mergeCell ref="RRH59:RRH63"/>
    <mergeCell ref="RRI59:RRI63"/>
    <mergeCell ref="RRR59:RRR63"/>
    <mergeCell ref="RRS59:RRS63"/>
    <mergeCell ref="RRT59:RRT63"/>
    <mergeCell ref="RRU59:RRU63"/>
    <mergeCell ref="RRV59:RRV63"/>
    <mergeCell ref="RRW59:RRW63"/>
    <mergeCell ref="RRX59:RRX63"/>
    <mergeCell ref="RRY59:RRY63"/>
    <mergeCell ref="RSH59:RSH63"/>
    <mergeCell ref="RSI59:RSI63"/>
    <mergeCell ref="RSJ59:RSJ63"/>
    <mergeCell ref="RSK59:RSK63"/>
    <mergeCell ref="RSL59:RSL63"/>
    <mergeCell ref="RSM59:RSM63"/>
    <mergeCell ref="RSN59:RSN63"/>
    <mergeCell ref="RQA59:RQA63"/>
    <mergeCell ref="RQB59:RQB63"/>
    <mergeCell ref="RQC59:RQC63"/>
    <mergeCell ref="RQL59:RQL63"/>
    <mergeCell ref="RQM59:RQM63"/>
    <mergeCell ref="RQN59:RQN63"/>
    <mergeCell ref="RQO59:RQO63"/>
    <mergeCell ref="RQP59:RQP63"/>
    <mergeCell ref="RQQ59:RQQ63"/>
    <mergeCell ref="RQR59:RQR63"/>
    <mergeCell ref="RQS59:RQS63"/>
    <mergeCell ref="RRB59:RRB63"/>
    <mergeCell ref="RRC59:RRC63"/>
    <mergeCell ref="RRD59:RRD63"/>
    <mergeCell ref="RRE59:RRE63"/>
    <mergeCell ref="RRF59:RRF63"/>
    <mergeCell ref="RRG59:RRG63"/>
    <mergeCell ref="ROT59:ROT63"/>
    <mergeCell ref="ROU59:ROU63"/>
    <mergeCell ref="ROV59:ROV63"/>
    <mergeCell ref="ROW59:ROW63"/>
    <mergeCell ref="RPF59:RPF63"/>
    <mergeCell ref="RPG59:RPG63"/>
    <mergeCell ref="RPH59:RPH63"/>
    <mergeCell ref="RPI59:RPI63"/>
    <mergeCell ref="RPJ59:RPJ63"/>
    <mergeCell ref="RPK59:RPK63"/>
    <mergeCell ref="RPL59:RPL63"/>
    <mergeCell ref="RPM59:RPM63"/>
    <mergeCell ref="RPV59:RPV63"/>
    <mergeCell ref="RPW59:RPW63"/>
    <mergeCell ref="RPX59:RPX63"/>
    <mergeCell ref="RPY59:RPY63"/>
    <mergeCell ref="RPZ59:RPZ63"/>
    <mergeCell ref="RNM59:RNM63"/>
    <mergeCell ref="RNN59:RNN63"/>
    <mergeCell ref="RNO59:RNO63"/>
    <mergeCell ref="RNP59:RNP63"/>
    <mergeCell ref="RNQ59:RNQ63"/>
    <mergeCell ref="RNZ59:RNZ63"/>
    <mergeCell ref="ROA59:ROA63"/>
    <mergeCell ref="ROB59:ROB63"/>
    <mergeCell ref="ROC59:ROC63"/>
    <mergeCell ref="ROD59:ROD63"/>
    <mergeCell ref="ROE59:ROE63"/>
    <mergeCell ref="ROF59:ROF63"/>
    <mergeCell ref="ROG59:ROG63"/>
    <mergeCell ref="ROP59:ROP63"/>
    <mergeCell ref="ROQ59:ROQ63"/>
    <mergeCell ref="ROR59:ROR63"/>
    <mergeCell ref="ROS59:ROS63"/>
    <mergeCell ref="RMF59:RMF63"/>
    <mergeCell ref="RMG59:RMG63"/>
    <mergeCell ref="RMH59:RMH63"/>
    <mergeCell ref="RMI59:RMI63"/>
    <mergeCell ref="RMJ59:RMJ63"/>
    <mergeCell ref="RMK59:RMK63"/>
    <mergeCell ref="RMT59:RMT63"/>
    <mergeCell ref="RMU59:RMU63"/>
    <mergeCell ref="RMV59:RMV63"/>
    <mergeCell ref="RMW59:RMW63"/>
    <mergeCell ref="RMX59:RMX63"/>
    <mergeCell ref="RMY59:RMY63"/>
    <mergeCell ref="RMZ59:RMZ63"/>
    <mergeCell ref="RNA59:RNA63"/>
    <mergeCell ref="RNJ59:RNJ63"/>
    <mergeCell ref="RNK59:RNK63"/>
    <mergeCell ref="RNL59:RNL63"/>
    <mergeCell ref="RKY59:RKY63"/>
    <mergeCell ref="RKZ59:RKZ63"/>
    <mergeCell ref="RLA59:RLA63"/>
    <mergeCell ref="RLB59:RLB63"/>
    <mergeCell ref="RLC59:RLC63"/>
    <mergeCell ref="RLD59:RLD63"/>
    <mergeCell ref="RLE59:RLE63"/>
    <mergeCell ref="RLN59:RLN63"/>
    <mergeCell ref="RLO59:RLO63"/>
    <mergeCell ref="RLP59:RLP63"/>
    <mergeCell ref="RLQ59:RLQ63"/>
    <mergeCell ref="RLR59:RLR63"/>
    <mergeCell ref="RLS59:RLS63"/>
    <mergeCell ref="RLT59:RLT63"/>
    <mergeCell ref="RLU59:RLU63"/>
    <mergeCell ref="RMD59:RMD63"/>
    <mergeCell ref="RME59:RME63"/>
    <mergeCell ref="RJR59:RJR63"/>
    <mergeCell ref="RJS59:RJS63"/>
    <mergeCell ref="RJT59:RJT63"/>
    <mergeCell ref="RJU59:RJU63"/>
    <mergeCell ref="RJV59:RJV63"/>
    <mergeCell ref="RJW59:RJW63"/>
    <mergeCell ref="RJX59:RJX63"/>
    <mergeCell ref="RJY59:RJY63"/>
    <mergeCell ref="RKH59:RKH63"/>
    <mergeCell ref="RKI59:RKI63"/>
    <mergeCell ref="RKJ59:RKJ63"/>
    <mergeCell ref="RKK59:RKK63"/>
    <mergeCell ref="RKL59:RKL63"/>
    <mergeCell ref="RKM59:RKM63"/>
    <mergeCell ref="RKN59:RKN63"/>
    <mergeCell ref="RKO59:RKO63"/>
    <mergeCell ref="RKX59:RKX63"/>
    <mergeCell ref="RIC59:RIC63"/>
    <mergeCell ref="RIL59:RIL63"/>
    <mergeCell ref="RIM59:RIM63"/>
    <mergeCell ref="RIN59:RIN63"/>
    <mergeCell ref="RIO59:RIO63"/>
    <mergeCell ref="RIP59:RIP63"/>
    <mergeCell ref="RIQ59:RIQ63"/>
    <mergeCell ref="RIR59:RIR63"/>
    <mergeCell ref="RIS59:RIS63"/>
    <mergeCell ref="RJB59:RJB63"/>
    <mergeCell ref="RJC59:RJC63"/>
    <mergeCell ref="RJD59:RJD63"/>
    <mergeCell ref="RJE59:RJE63"/>
    <mergeCell ref="RJF59:RJF63"/>
    <mergeCell ref="RJG59:RJG63"/>
    <mergeCell ref="RJH59:RJH63"/>
    <mergeCell ref="RJI59:RJI63"/>
    <mergeCell ref="RGV59:RGV63"/>
    <mergeCell ref="RGW59:RGW63"/>
    <mergeCell ref="RHF59:RHF63"/>
    <mergeCell ref="RHG59:RHG63"/>
    <mergeCell ref="RHH59:RHH63"/>
    <mergeCell ref="RHI59:RHI63"/>
    <mergeCell ref="RHJ59:RHJ63"/>
    <mergeCell ref="RHK59:RHK63"/>
    <mergeCell ref="RHL59:RHL63"/>
    <mergeCell ref="RHM59:RHM63"/>
    <mergeCell ref="RHV59:RHV63"/>
    <mergeCell ref="RHW59:RHW63"/>
    <mergeCell ref="RHX59:RHX63"/>
    <mergeCell ref="RHY59:RHY63"/>
    <mergeCell ref="RHZ59:RHZ63"/>
    <mergeCell ref="RIA59:RIA63"/>
    <mergeCell ref="RIB59:RIB63"/>
    <mergeCell ref="RFO59:RFO63"/>
    <mergeCell ref="RFP59:RFP63"/>
    <mergeCell ref="RFQ59:RFQ63"/>
    <mergeCell ref="RFZ59:RFZ63"/>
    <mergeCell ref="RGA59:RGA63"/>
    <mergeCell ref="RGB59:RGB63"/>
    <mergeCell ref="RGC59:RGC63"/>
    <mergeCell ref="RGD59:RGD63"/>
    <mergeCell ref="RGE59:RGE63"/>
    <mergeCell ref="RGF59:RGF63"/>
    <mergeCell ref="RGG59:RGG63"/>
    <mergeCell ref="RGP59:RGP63"/>
    <mergeCell ref="RGQ59:RGQ63"/>
    <mergeCell ref="RGR59:RGR63"/>
    <mergeCell ref="RGS59:RGS63"/>
    <mergeCell ref="RGT59:RGT63"/>
    <mergeCell ref="RGU59:RGU63"/>
    <mergeCell ref="REH59:REH63"/>
    <mergeCell ref="REI59:REI63"/>
    <mergeCell ref="REJ59:REJ63"/>
    <mergeCell ref="REK59:REK63"/>
    <mergeCell ref="RET59:RET63"/>
    <mergeCell ref="REU59:REU63"/>
    <mergeCell ref="REV59:REV63"/>
    <mergeCell ref="REW59:REW63"/>
    <mergeCell ref="REX59:REX63"/>
    <mergeCell ref="REY59:REY63"/>
    <mergeCell ref="REZ59:REZ63"/>
    <mergeCell ref="RFA59:RFA63"/>
    <mergeCell ref="RFJ59:RFJ63"/>
    <mergeCell ref="RFK59:RFK63"/>
    <mergeCell ref="RFL59:RFL63"/>
    <mergeCell ref="RFM59:RFM63"/>
    <mergeCell ref="RFN59:RFN63"/>
    <mergeCell ref="RDA59:RDA63"/>
    <mergeCell ref="RDB59:RDB63"/>
    <mergeCell ref="RDC59:RDC63"/>
    <mergeCell ref="RDD59:RDD63"/>
    <mergeCell ref="RDE59:RDE63"/>
    <mergeCell ref="RDN59:RDN63"/>
    <mergeCell ref="RDO59:RDO63"/>
    <mergeCell ref="RDP59:RDP63"/>
    <mergeCell ref="RDQ59:RDQ63"/>
    <mergeCell ref="RDR59:RDR63"/>
    <mergeCell ref="RDS59:RDS63"/>
    <mergeCell ref="RDT59:RDT63"/>
    <mergeCell ref="RDU59:RDU63"/>
    <mergeCell ref="RED59:RED63"/>
    <mergeCell ref="REE59:REE63"/>
    <mergeCell ref="REF59:REF63"/>
    <mergeCell ref="REG59:REG63"/>
    <mergeCell ref="RBT59:RBT63"/>
    <mergeCell ref="RBU59:RBU63"/>
    <mergeCell ref="RBV59:RBV63"/>
    <mergeCell ref="RBW59:RBW63"/>
    <mergeCell ref="RBX59:RBX63"/>
    <mergeCell ref="RBY59:RBY63"/>
    <mergeCell ref="RCH59:RCH63"/>
    <mergeCell ref="RCI59:RCI63"/>
    <mergeCell ref="RCJ59:RCJ63"/>
    <mergeCell ref="RCK59:RCK63"/>
    <mergeCell ref="RCL59:RCL63"/>
    <mergeCell ref="RCM59:RCM63"/>
    <mergeCell ref="RCN59:RCN63"/>
    <mergeCell ref="RCO59:RCO63"/>
    <mergeCell ref="RCX59:RCX63"/>
    <mergeCell ref="RCY59:RCY63"/>
    <mergeCell ref="RCZ59:RCZ63"/>
    <mergeCell ref="RAM59:RAM63"/>
    <mergeCell ref="RAN59:RAN63"/>
    <mergeCell ref="RAO59:RAO63"/>
    <mergeCell ref="RAP59:RAP63"/>
    <mergeCell ref="RAQ59:RAQ63"/>
    <mergeCell ref="RAR59:RAR63"/>
    <mergeCell ref="RAS59:RAS63"/>
    <mergeCell ref="RBB59:RBB63"/>
    <mergeCell ref="RBC59:RBC63"/>
    <mergeCell ref="RBD59:RBD63"/>
    <mergeCell ref="RBE59:RBE63"/>
    <mergeCell ref="RBF59:RBF63"/>
    <mergeCell ref="RBG59:RBG63"/>
    <mergeCell ref="RBH59:RBH63"/>
    <mergeCell ref="RBI59:RBI63"/>
    <mergeCell ref="RBR59:RBR63"/>
    <mergeCell ref="RBS59:RBS63"/>
    <mergeCell ref="QZF59:QZF63"/>
    <mergeCell ref="QZG59:QZG63"/>
    <mergeCell ref="QZH59:QZH63"/>
    <mergeCell ref="QZI59:QZI63"/>
    <mergeCell ref="QZJ59:QZJ63"/>
    <mergeCell ref="QZK59:QZK63"/>
    <mergeCell ref="QZL59:QZL63"/>
    <mergeCell ref="QZM59:QZM63"/>
    <mergeCell ref="QZV59:QZV63"/>
    <mergeCell ref="QZW59:QZW63"/>
    <mergeCell ref="QZX59:QZX63"/>
    <mergeCell ref="QZY59:QZY63"/>
    <mergeCell ref="QZZ59:QZZ63"/>
    <mergeCell ref="RAA59:RAA63"/>
    <mergeCell ref="RAB59:RAB63"/>
    <mergeCell ref="RAC59:RAC63"/>
    <mergeCell ref="RAL59:RAL63"/>
    <mergeCell ref="QXQ59:QXQ63"/>
    <mergeCell ref="QXZ59:QXZ63"/>
    <mergeCell ref="QYA59:QYA63"/>
    <mergeCell ref="QYB59:QYB63"/>
    <mergeCell ref="QYC59:QYC63"/>
    <mergeCell ref="QYD59:QYD63"/>
    <mergeCell ref="QYE59:QYE63"/>
    <mergeCell ref="QYF59:QYF63"/>
    <mergeCell ref="QYG59:QYG63"/>
    <mergeCell ref="QYP59:QYP63"/>
    <mergeCell ref="QYQ59:QYQ63"/>
    <mergeCell ref="QYR59:QYR63"/>
    <mergeCell ref="QYS59:QYS63"/>
    <mergeCell ref="QYT59:QYT63"/>
    <mergeCell ref="QYU59:QYU63"/>
    <mergeCell ref="QYV59:QYV63"/>
    <mergeCell ref="QYW59:QYW63"/>
    <mergeCell ref="QWJ59:QWJ63"/>
    <mergeCell ref="QWK59:QWK63"/>
    <mergeCell ref="QWT59:QWT63"/>
    <mergeCell ref="QWU59:QWU63"/>
    <mergeCell ref="QWV59:QWV63"/>
    <mergeCell ref="QWW59:QWW63"/>
    <mergeCell ref="QWX59:QWX63"/>
    <mergeCell ref="QWY59:QWY63"/>
    <mergeCell ref="QWZ59:QWZ63"/>
    <mergeCell ref="QXA59:QXA63"/>
    <mergeCell ref="QXJ59:QXJ63"/>
    <mergeCell ref="QXK59:QXK63"/>
    <mergeCell ref="QXL59:QXL63"/>
    <mergeCell ref="QXM59:QXM63"/>
    <mergeCell ref="QXN59:QXN63"/>
    <mergeCell ref="QXO59:QXO63"/>
    <mergeCell ref="QXP59:QXP63"/>
    <mergeCell ref="QVC59:QVC63"/>
    <mergeCell ref="QVD59:QVD63"/>
    <mergeCell ref="QVE59:QVE63"/>
    <mergeCell ref="QVN59:QVN63"/>
    <mergeCell ref="QVO59:QVO63"/>
    <mergeCell ref="QVP59:QVP63"/>
    <mergeCell ref="QVQ59:QVQ63"/>
    <mergeCell ref="QVR59:QVR63"/>
    <mergeCell ref="QVS59:QVS63"/>
    <mergeCell ref="QVT59:QVT63"/>
    <mergeCell ref="QVU59:QVU63"/>
    <mergeCell ref="QWD59:QWD63"/>
    <mergeCell ref="QWE59:QWE63"/>
    <mergeCell ref="QWF59:QWF63"/>
    <mergeCell ref="QWG59:QWG63"/>
    <mergeCell ref="QWH59:QWH63"/>
    <mergeCell ref="QWI59:QWI63"/>
    <mergeCell ref="QTV59:QTV63"/>
    <mergeCell ref="QTW59:QTW63"/>
    <mergeCell ref="QTX59:QTX63"/>
    <mergeCell ref="QTY59:QTY63"/>
    <mergeCell ref="QUH59:QUH63"/>
    <mergeCell ref="QUI59:QUI63"/>
    <mergeCell ref="QUJ59:QUJ63"/>
    <mergeCell ref="QUK59:QUK63"/>
    <mergeCell ref="QUL59:QUL63"/>
    <mergeCell ref="QUM59:QUM63"/>
    <mergeCell ref="QUN59:QUN63"/>
    <mergeCell ref="QUO59:QUO63"/>
    <mergeCell ref="QUX59:QUX63"/>
    <mergeCell ref="QUY59:QUY63"/>
    <mergeCell ref="QUZ59:QUZ63"/>
    <mergeCell ref="QVA59:QVA63"/>
    <mergeCell ref="QVB59:QVB63"/>
    <mergeCell ref="QSO59:QSO63"/>
    <mergeCell ref="QSP59:QSP63"/>
    <mergeCell ref="QSQ59:QSQ63"/>
    <mergeCell ref="QSR59:QSR63"/>
    <mergeCell ref="QSS59:QSS63"/>
    <mergeCell ref="QTB59:QTB63"/>
    <mergeCell ref="QTC59:QTC63"/>
    <mergeCell ref="QTD59:QTD63"/>
    <mergeCell ref="QTE59:QTE63"/>
    <mergeCell ref="QTF59:QTF63"/>
    <mergeCell ref="QTG59:QTG63"/>
    <mergeCell ref="QTH59:QTH63"/>
    <mergeCell ref="QTI59:QTI63"/>
    <mergeCell ref="QTR59:QTR63"/>
    <mergeCell ref="QTS59:QTS63"/>
    <mergeCell ref="QTT59:QTT63"/>
    <mergeCell ref="QTU59:QTU63"/>
    <mergeCell ref="QRH59:QRH63"/>
    <mergeCell ref="QRI59:QRI63"/>
    <mergeCell ref="QRJ59:QRJ63"/>
    <mergeCell ref="QRK59:QRK63"/>
    <mergeCell ref="QRL59:QRL63"/>
    <mergeCell ref="QRM59:QRM63"/>
    <mergeCell ref="QRV59:QRV63"/>
    <mergeCell ref="QRW59:QRW63"/>
    <mergeCell ref="QRX59:QRX63"/>
    <mergeCell ref="QRY59:QRY63"/>
    <mergeCell ref="QRZ59:QRZ63"/>
    <mergeCell ref="QSA59:QSA63"/>
    <mergeCell ref="QSB59:QSB63"/>
    <mergeCell ref="QSC59:QSC63"/>
    <mergeCell ref="QSL59:QSL63"/>
    <mergeCell ref="QSM59:QSM63"/>
    <mergeCell ref="QSN59:QSN63"/>
    <mergeCell ref="QQA59:QQA63"/>
    <mergeCell ref="QQB59:QQB63"/>
    <mergeCell ref="QQC59:QQC63"/>
    <mergeCell ref="QQD59:QQD63"/>
    <mergeCell ref="QQE59:QQE63"/>
    <mergeCell ref="QQF59:QQF63"/>
    <mergeCell ref="QQG59:QQG63"/>
    <mergeCell ref="QQP59:QQP63"/>
    <mergeCell ref="QQQ59:QQQ63"/>
    <mergeCell ref="QQR59:QQR63"/>
    <mergeCell ref="QQS59:QQS63"/>
    <mergeCell ref="QQT59:QQT63"/>
    <mergeCell ref="QQU59:QQU63"/>
    <mergeCell ref="QQV59:QQV63"/>
    <mergeCell ref="QQW59:QQW63"/>
    <mergeCell ref="QRF59:QRF63"/>
    <mergeCell ref="QRG59:QRG63"/>
    <mergeCell ref="QOT59:QOT63"/>
    <mergeCell ref="QOU59:QOU63"/>
    <mergeCell ref="QOV59:QOV63"/>
    <mergeCell ref="QOW59:QOW63"/>
    <mergeCell ref="QOX59:QOX63"/>
    <mergeCell ref="QOY59:QOY63"/>
    <mergeCell ref="QOZ59:QOZ63"/>
    <mergeCell ref="QPA59:QPA63"/>
    <mergeCell ref="QPJ59:QPJ63"/>
    <mergeCell ref="QPK59:QPK63"/>
    <mergeCell ref="QPL59:QPL63"/>
    <mergeCell ref="QPM59:QPM63"/>
    <mergeCell ref="QPN59:QPN63"/>
    <mergeCell ref="QPO59:QPO63"/>
    <mergeCell ref="QPP59:QPP63"/>
    <mergeCell ref="QPQ59:QPQ63"/>
    <mergeCell ref="QPZ59:QPZ63"/>
    <mergeCell ref="QNE59:QNE63"/>
    <mergeCell ref="QNN59:QNN63"/>
    <mergeCell ref="QNO59:QNO63"/>
    <mergeCell ref="QNP59:QNP63"/>
    <mergeCell ref="QNQ59:QNQ63"/>
    <mergeCell ref="QNR59:QNR63"/>
    <mergeCell ref="QNS59:QNS63"/>
    <mergeCell ref="QNT59:QNT63"/>
    <mergeCell ref="QNU59:QNU63"/>
    <mergeCell ref="QOD59:QOD63"/>
    <mergeCell ref="QOE59:QOE63"/>
    <mergeCell ref="QOF59:QOF63"/>
    <mergeCell ref="QOG59:QOG63"/>
    <mergeCell ref="QOH59:QOH63"/>
    <mergeCell ref="QOI59:QOI63"/>
    <mergeCell ref="QOJ59:QOJ63"/>
    <mergeCell ref="QOK59:QOK63"/>
    <mergeCell ref="QLX59:QLX63"/>
    <mergeCell ref="QLY59:QLY63"/>
    <mergeCell ref="QMH59:QMH63"/>
    <mergeCell ref="QMI59:QMI63"/>
    <mergeCell ref="QMJ59:QMJ63"/>
    <mergeCell ref="QMK59:QMK63"/>
    <mergeCell ref="QML59:QML63"/>
    <mergeCell ref="QMM59:QMM63"/>
    <mergeCell ref="QMN59:QMN63"/>
    <mergeCell ref="QMO59:QMO63"/>
    <mergeCell ref="QMX59:QMX63"/>
    <mergeCell ref="QMY59:QMY63"/>
    <mergeCell ref="QMZ59:QMZ63"/>
    <mergeCell ref="QNA59:QNA63"/>
    <mergeCell ref="QNB59:QNB63"/>
    <mergeCell ref="QNC59:QNC63"/>
    <mergeCell ref="QND59:QND63"/>
    <mergeCell ref="QKQ59:QKQ63"/>
    <mergeCell ref="QKR59:QKR63"/>
    <mergeCell ref="QKS59:QKS63"/>
    <mergeCell ref="QLB59:QLB63"/>
    <mergeCell ref="QLC59:QLC63"/>
    <mergeCell ref="QLD59:QLD63"/>
    <mergeCell ref="QLE59:QLE63"/>
    <mergeCell ref="QLF59:QLF63"/>
    <mergeCell ref="QLG59:QLG63"/>
    <mergeCell ref="QLH59:QLH63"/>
    <mergeCell ref="QLI59:QLI63"/>
    <mergeCell ref="QLR59:QLR63"/>
    <mergeCell ref="QLS59:QLS63"/>
    <mergeCell ref="QLT59:QLT63"/>
    <mergeCell ref="QLU59:QLU63"/>
    <mergeCell ref="QLV59:QLV63"/>
    <mergeCell ref="QLW59:QLW63"/>
    <mergeCell ref="QJJ59:QJJ63"/>
    <mergeCell ref="QJK59:QJK63"/>
    <mergeCell ref="QJL59:QJL63"/>
    <mergeCell ref="QJM59:QJM63"/>
    <mergeCell ref="QJV59:QJV63"/>
    <mergeCell ref="QJW59:QJW63"/>
    <mergeCell ref="QJX59:QJX63"/>
    <mergeCell ref="QJY59:QJY63"/>
    <mergeCell ref="QJZ59:QJZ63"/>
    <mergeCell ref="QKA59:QKA63"/>
    <mergeCell ref="QKB59:QKB63"/>
    <mergeCell ref="QKC59:QKC63"/>
    <mergeCell ref="QKL59:QKL63"/>
    <mergeCell ref="QKM59:QKM63"/>
    <mergeCell ref="QKN59:QKN63"/>
    <mergeCell ref="QKO59:QKO63"/>
    <mergeCell ref="QKP59:QKP63"/>
    <mergeCell ref="QIC59:QIC63"/>
    <mergeCell ref="QID59:QID63"/>
    <mergeCell ref="QIE59:QIE63"/>
    <mergeCell ref="QIF59:QIF63"/>
    <mergeCell ref="QIG59:QIG63"/>
    <mergeCell ref="QIP59:QIP63"/>
    <mergeCell ref="QIQ59:QIQ63"/>
    <mergeCell ref="QIR59:QIR63"/>
    <mergeCell ref="QIS59:QIS63"/>
    <mergeCell ref="QIT59:QIT63"/>
    <mergeCell ref="QIU59:QIU63"/>
    <mergeCell ref="QIV59:QIV63"/>
    <mergeCell ref="QIW59:QIW63"/>
    <mergeCell ref="QJF59:QJF63"/>
    <mergeCell ref="QJG59:QJG63"/>
    <mergeCell ref="QJH59:QJH63"/>
    <mergeCell ref="QJI59:QJI63"/>
    <mergeCell ref="QGV59:QGV63"/>
    <mergeCell ref="QGW59:QGW63"/>
    <mergeCell ref="QGX59:QGX63"/>
    <mergeCell ref="QGY59:QGY63"/>
    <mergeCell ref="QGZ59:QGZ63"/>
    <mergeCell ref="QHA59:QHA63"/>
    <mergeCell ref="QHJ59:QHJ63"/>
    <mergeCell ref="QHK59:QHK63"/>
    <mergeCell ref="QHL59:QHL63"/>
    <mergeCell ref="QHM59:QHM63"/>
    <mergeCell ref="QHN59:QHN63"/>
    <mergeCell ref="QHO59:QHO63"/>
    <mergeCell ref="QHP59:QHP63"/>
    <mergeCell ref="QHQ59:QHQ63"/>
    <mergeCell ref="QHZ59:QHZ63"/>
    <mergeCell ref="QIA59:QIA63"/>
    <mergeCell ref="QIB59:QIB63"/>
    <mergeCell ref="QFO59:QFO63"/>
    <mergeCell ref="QFP59:QFP63"/>
    <mergeCell ref="QFQ59:QFQ63"/>
    <mergeCell ref="QFR59:QFR63"/>
    <mergeCell ref="QFS59:QFS63"/>
    <mergeCell ref="QFT59:QFT63"/>
    <mergeCell ref="QFU59:QFU63"/>
    <mergeCell ref="QGD59:QGD63"/>
    <mergeCell ref="QGE59:QGE63"/>
    <mergeCell ref="QGF59:QGF63"/>
    <mergeCell ref="QGG59:QGG63"/>
    <mergeCell ref="QGH59:QGH63"/>
    <mergeCell ref="QGI59:QGI63"/>
    <mergeCell ref="QGJ59:QGJ63"/>
    <mergeCell ref="QGK59:QGK63"/>
    <mergeCell ref="QGT59:QGT63"/>
    <mergeCell ref="QGU59:QGU63"/>
    <mergeCell ref="QEH59:QEH63"/>
    <mergeCell ref="QEI59:QEI63"/>
    <mergeCell ref="QEJ59:QEJ63"/>
    <mergeCell ref="QEK59:QEK63"/>
    <mergeCell ref="QEL59:QEL63"/>
    <mergeCell ref="QEM59:QEM63"/>
    <mergeCell ref="QEN59:QEN63"/>
    <mergeCell ref="QEO59:QEO63"/>
    <mergeCell ref="QEX59:QEX63"/>
    <mergeCell ref="QEY59:QEY63"/>
    <mergeCell ref="QEZ59:QEZ63"/>
    <mergeCell ref="QFA59:QFA63"/>
    <mergeCell ref="QFB59:QFB63"/>
    <mergeCell ref="QFC59:QFC63"/>
    <mergeCell ref="QFD59:QFD63"/>
    <mergeCell ref="QFE59:QFE63"/>
    <mergeCell ref="QFN59:QFN63"/>
    <mergeCell ref="QCS59:QCS63"/>
    <mergeCell ref="QDB59:QDB63"/>
    <mergeCell ref="QDC59:QDC63"/>
    <mergeCell ref="QDD59:QDD63"/>
    <mergeCell ref="QDE59:QDE63"/>
    <mergeCell ref="QDF59:QDF63"/>
    <mergeCell ref="QDG59:QDG63"/>
    <mergeCell ref="QDH59:QDH63"/>
    <mergeCell ref="QDI59:QDI63"/>
    <mergeCell ref="QDR59:QDR63"/>
    <mergeCell ref="QDS59:QDS63"/>
    <mergeCell ref="QDT59:QDT63"/>
    <mergeCell ref="QDU59:QDU63"/>
    <mergeCell ref="QDV59:QDV63"/>
    <mergeCell ref="QDW59:QDW63"/>
    <mergeCell ref="QDX59:QDX63"/>
    <mergeCell ref="QDY59:QDY63"/>
    <mergeCell ref="QBL59:QBL63"/>
    <mergeCell ref="QBM59:QBM63"/>
    <mergeCell ref="QBV59:QBV63"/>
    <mergeCell ref="QBW59:QBW63"/>
    <mergeCell ref="QBX59:QBX63"/>
    <mergeCell ref="QBY59:QBY63"/>
    <mergeCell ref="QBZ59:QBZ63"/>
    <mergeCell ref="QCA59:QCA63"/>
    <mergeCell ref="QCB59:QCB63"/>
    <mergeCell ref="QCC59:QCC63"/>
    <mergeCell ref="QCL59:QCL63"/>
    <mergeCell ref="QCM59:QCM63"/>
    <mergeCell ref="QCN59:QCN63"/>
    <mergeCell ref="QCO59:QCO63"/>
    <mergeCell ref="QCP59:QCP63"/>
    <mergeCell ref="QCQ59:QCQ63"/>
    <mergeCell ref="QCR59:QCR63"/>
    <mergeCell ref="QAE59:QAE63"/>
    <mergeCell ref="QAF59:QAF63"/>
    <mergeCell ref="QAG59:QAG63"/>
    <mergeCell ref="QAP59:QAP63"/>
    <mergeCell ref="QAQ59:QAQ63"/>
    <mergeCell ref="QAR59:QAR63"/>
    <mergeCell ref="QAS59:QAS63"/>
    <mergeCell ref="QAT59:QAT63"/>
    <mergeCell ref="QAU59:QAU63"/>
    <mergeCell ref="QAV59:QAV63"/>
    <mergeCell ref="QAW59:QAW63"/>
    <mergeCell ref="QBF59:QBF63"/>
    <mergeCell ref="QBG59:QBG63"/>
    <mergeCell ref="QBH59:QBH63"/>
    <mergeCell ref="QBI59:QBI63"/>
    <mergeCell ref="QBJ59:QBJ63"/>
    <mergeCell ref="QBK59:QBK63"/>
    <mergeCell ref="PYX59:PYX63"/>
    <mergeCell ref="PYY59:PYY63"/>
    <mergeCell ref="PYZ59:PYZ63"/>
    <mergeCell ref="PZA59:PZA63"/>
    <mergeCell ref="PZJ59:PZJ63"/>
    <mergeCell ref="PZK59:PZK63"/>
    <mergeCell ref="PZL59:PZL63"/>
    <mergeCell ref="PZM59:PZM63"/>
    <mergeCell ref="PZN59:PZN63"/>
    <mergeCell ref="PZO59:PZO63"/>
    <mergeCell ref="PZP59:PZP63"/>
    <mergeCell ref="PZQ59:PZQ63"/>
    <mergeCell ref="PZZ59:PZZ63"/>
    <mergeCell ref="QAA59:QAA63"/>
    <mergeCell ref="QAB59:QAB63"/>
    <mergeCell ref="QAC59:QAC63"/>
    <mergeCell ref="QAD59:QAD63"/>
    <mergeCell ref="PXQ59:PXQ63"/>
    <mergeCell ref="PXR59:PXR63"/>
    <mergeCell ref="PXS59:PXS63"/>
    <mergeCell ref="PXT59:PXT63"/>
    <mergeCell ref="PXU59:PXU63"/>
    <mergeCell ref="PYD59:PYD63"/>
    <mergeCell ref="PYE59:PYE63"/>
    <mergeCell ref="PYF59:PYF63"/>
    <mergeCell ref="PYG59:PYG63"/>
    <mergeCell ref="PYH59:PYH63"/>
    <mergeCell ref="PYI59:PYI63"/>
    <mergeCell ref="PYJ59:PYJ63"/>
    <mergeCell ref="PYK59:PYK63"/>
    <mergeCell ref="PYT59:PYT63"/>
    <mergeCell ref="PYU59:PYU63"/>
    <mergeCell ref="PYV59:PYV63"/>
    <mergeCell ref="PYW59:PYW63"/>
    <mergeCell ref="PWJ59:PWJ63"/>
    <mergeCell ref="PWK59:PWK63"/>
    <mergeCell ref="PWL59:PWL63"/>
    <mergeCell ref="PWM59:PWM63"/>
    <mergeCell ref="PWN59:PWN63"/>
    <mergeCell ref="PWO59:PWO63"/>
    <mergeCell ref="PWX59:PWX63"/>
    <mergeCell ref="PWY59:PWY63"/>
    <mergeCell ref="PWZ59:PWZ63"/>
    <mergeCell ref="PXA59:PXA63"/>
    <mergeCell ref="PXB59:PXB63"/>
    <mergeCell ref="PXC59:PXC63"/>
    <mergeCell ref="PXD59:PXD63"/>
    <mergeCell ref="PXE59:PXE63"/>
    <mergeCell ref="PXN59:PXN63"/>
    <mergeCell ref="PXO59:PXO63"/>
    <mergeCell ref="PXP59:PXP63"/>
    <mergeCell ref="PVC59:PVC63"/>
    <mergeCell ref="PVD59:PVD63"/>
    <mergeCell ref="PVE59:PVE63"/>
    <mergeCell ref="PVF59:PVF63"/>
    <mergeCell ref="PVG59:PVG63"/>
    <mergeCell ref="PVH59:PVH63"/>
    <mergeCell ref="PVI59:PVI63"/>
    <mergeCell ref="PVR59:PVR63"/>
    <mergeCell ref="PVS59:PVS63"/>
    <mergeCell ref="PVT59:PVT63"/>
    <mergeCell ref="PVU59:PVU63"/>
    <mergeCell ref="PVV59:PVV63"/>
    <mergeCell ref="PVW59:PVW63"/>
    <mergeCell ref="PVX59:PVX63"/>
    <mergeCell ref="PVY59:PVY63"/>
    <mergeCell ref="PWH59:PWH63"/>
    <mergeCell ref="PWI59:PWI63"/>
    <mergeCell ref="PTV59:PTV63"/>
    <mergeCell ref="PTW59:PTW63"/>
    <mergeCell ref="PTX59:PTX63"/>
    <mergeCell ref="PTY59:PTY63"/>
    <mergeCell ref="PTZ59:PTZ63"/>
    <mergeCell ref="PUA59:PUA63"/>
    <mergeCell ref="PUB59:PUB63"/>
    <mergeCell ref="PUC59:PUC63"/>
    <mergeCell ref="PUL59:PUL63"/>
    <mergeCell ref="PUM59:PUM63"/>
    <mergeCell ref="PUN59:PUN63"/>
    <mergeCell ref="PUO59:PUO63"/>
    <mergeCell ref="PUP59:PUP63"/>
    <mergeCell ref="PUQ59:PUQ63"/>
    <mergeCell ref="PUR59:PUR63"/>
    <mergeCell ref="PUS59:PUS63"/>
    <mergeCell ref="PVB59:PVB63"/>
    <mergeCell ref="PSG59:PSG63"/>
    <mergeCell ref="PSP59:PSP63"/>
    <mergeCell ref="PSQ59:PSQ63"/>
    <mergeCell ref="PSR59:PSR63"/>
    <mergeCell ref="PSS59:PSS63"/>
    <mergeCell ref="PST59:PST63"/>
    <mergeCell ref="PSU59:PSU63"/>
    <mergeCell ref="PSV59:PSV63"/>
    <mergeCell ref="PSW59:PSW63"/>
    <mergeCell ref="PTF59:PTF63"/>
    <mergeCell ref="PTG59:PTG63"/>
    <mergeCell ref="PTH59:PTH63"/>
    <mergeCell ref="PTI59:PTI63"/>
    <mergeCell ref="PTJ59:PTJ63"/>
    <mergeCell ref="PTK59:PTK63"/>
    <mergeCell ref="PTL59:PTL63"/>
    <mergeCell ref="PTM59:PTM63"/>
    <mergeCell ref="PQZ59:PQZ63"/>
    <mergeCell ref="PRA59:PRA63"/>
    <mergeCell ref="PRJ59:PRJ63"/>
    <mergeCell ref="PRK59:PRK63"/>
    <mergeCell ref="PRL59:PRL63"/>
    <mergeCell ref="PRM59:PRM63"/>
    <mergeCell ref="PRN59:PRN63"/>
    <mergeCell ref="PRO59:PRO63"/>
    <mergeCell ref="PRP59:PRP63"/>
    <mergeCell ref="PRQ59:PRQ63"/>
    <mergeCell ref="PRZ59:PRZ63"/>
    <mergeCell ref="PSA59:PSA63"/>
    <mergeCell ref="PSB59:PSB63"/>
    <mergeCell ref="PSC59:PSC63"/>
    <mergeCell ref="PSD59:PSD63"/>
    <mergeCell ref="PSE59:PSE63"/>
    <mergeCell ref="PSF59:PSF63"/>
    <mergeCell ref="PPS59:PPS63"/>
    <mergeCell ref="PPT59:PPT63"/>
    <mergeCell ref="PPU59:PPU63"/>
    <mergeCell ref="PQD59:PQD63"/>
    <mergeCell ref="PQE59:PQE63"/>
    <mergeCell ref="PQF59:PQF63"/>
    <mergeCell ref="PQG59:PQG63"/>
    <mergeCell ref="PQH59:PQH63"/>
    <mergeCell ref="PQI59:PQI63"/>
    <mergeCell ref="PQJ59:PQJ63"/>
    <mergeCell ref="PQK59:PQK63"/>
    <mergeCell ref="PQT59:PQT63"/>
    <mergeCell ref="PQU59:PQU63"/>
    <mergeCell ref="PQV59:PQV63"/>
    <mergeCell ref="PQW59:PQW63"/>
    <mergeCell ref="PQX59:PQX63"/>
    <mergeCell ref="PQY59:PQY63"/>
    <mergeCell ref="POL59:POL63"/>
    <mergeCell ref="POM59:POM63"/>
    <mergeCell ref="PON59:PON63"/>
    <mergeCell ref="POO59:POO63"/>
    <mergeCell ref="POX59:POX63"/>
    <mergeCell ref="POY59:POY63"/>
    <mergeCell ref="POZ59:POZ63"/>
    <mergeCell ref="PPA59:PPA63"/>
    <mergeCell ref="PPB59:PPB63"/>
    <mergeCell ref="PPC59:PPC63"/>
    <mergeCell ref="PPD59:PPD63"/>
    <mergeCell ref="PPE59:PPE63"/>
    <mergeCell ref="PPN59:PPN63"/>
    <mergeCell ref="PPO59:PPO63"/>
    <mergeCell ref="PPP59:PPP63"/>
    <mergeCell ref="PPQ59:PPQ63"/>
    <mergeCell ref="PPR59:PPR63"/>
    <mergeCell ref="PNE59:PNE63"/>
    <mergeCell ref="PNF59:PNF63"/>
    <mergeCell ref="PNG59:PNG63"/>
    <mergeCell ref="PNH59:PNH63"/>
    <mergeCell ref="PNI59:PNI63"/>
    <mergeCell ref="PNR59:PNR63"/>
    <mergeCell ref="PNS59:PNS63"/>
    <mergeCell ref="PNT59:PNT63"/>
    <mergeCell ref="PNU59:PNU63"/>
    <mergeCell ref="PNV59:PNV63"/>
    <mergeCell ref="PNW59:PNW63"/>
    <mergeCell ref="PNX59:PNX63"/>
    <mergeCell ref="PNY59:PNY63"/>
    <mergeCell ref="POH59:POH63"/>
    <mergeCell ref="POI59:POI63"/>
    <mergeCell ref="POJ59:POJ63"/>
    <mergeCell ref="POK59:POK63"/>
    <mergeCell ref="PLX59:PLX63"/>
    <mergeCell ref="PLY59:PLY63"/>
    <mergeCell ref="PLZ59:PLZ63"/>
    <mergeCell ref="PMA59:PMA63"/>
    <mergeCell ref="PMB59:PMB63"/>
    <mergeCell ref="PMC59:PMC63"/>
    <mergeCell ref="PML59:PML63"/>
    <mergeCell ref="PMM59:PMM63"/>
    <mergeCell ref="PMN59:PMN63"/>
    <mergeCell ref="PMO59:PMO63"/>
    <mergeCell ref="PMP59:PMP63"/>
    <mergeCell ref="PMQ59:PMQ63"/>
    <mergeCell ref="PMR59:PMR63"/>
    <mergeCell ref="PMS59:PMS63"/>
    <mergeCell ref="PNB59:PNB63"/>
    <mergeCell ref="PNC59:PNC63"/>
    <mergeCell ref="PND59:PND63"/>
    <mergeCell ref="PKQ59:PKQ63"/>
    <mergeCell ref="PKR59:PKR63"/>
    <mergeCell ref="PKS59:PKS63"/>
    <mergeCell ref="PKT59:PKT63"/>
    <mergeCell ref="PKU59:PKU63"/>
    <mergeCell ref="PKV59:PKV63"/>
    <mergeCell ref="PKW59:PKW63"/>
    <mergeCell ref="PLF59:PLF63"/>
    <mergeCell ref="PLG59:PLG63"/>
    <mergeCell ref="PLH59:PLH63"/>
    <mergeCell ref="PLI59:PLI63"/>
    <mergeCell ref="PLJ59:PLJ63"/>
    <mergeCell ref="PLK59:PLK63"/>
    <mergeCell ref="PLL59:PLL63"/>
    <mergeCell ref="PLM59:PLM63"/>
    <mergeCell ref="PLV59:PLV63"/>
    <mergeCell ref="PLW59:PLW63"/>
    <mergeCell ref="PJJ59:PJJ63"/>
    <mergeCell ref="PJK59:PJK63"/>
    <mergeCell ref="PJL59:PJL63"/>
    <mergeCell ref="PJM59:PJM63"/>
    <mergeCell ref="PJN59:PJN63"/>
    <mergeCell ref="PJO59:PJO63"/>
    <mergeCell ref="PJP59:PJP63"/>
    <mergeCell ref="PJQ59:PJQ63"/>
    <mergeCell ref="PJZ59:PJZ63"/>
    <mergeCell ref="PKA59:PKA63"/>
    <mergeCell ref="PKB59:PKB63"/>
    <mergeCell ref="PKC59:PKC63"/>
    <mergeCell ref="PKD59:PKD63"/>
    <mergeCell ref="PKE59:PKE63"/>
    <mergeCell ref="PKF59:PKF63"/>
    <mergeCell ref="PKG59:PKG63"/>
    <mergeCell ref="PKP59:PKP63"/>
    <mergeCell ref="PHU59:PHU63"/>
    <mergeCell ref="PID59:PID63"/>
    <mergeCell ref="PIE59:PIE63"/>
    <mergeCell ref="PIF59:PIF63"/>
    <mergeCell ref="PIG59:PIG63"/>
    <mergeCell ref="PIH59:PIH63"/>
    <mergeCell ref="PII59:PII63"/>
    <mergeCell ref="PIJ59:PIJ63"/>
    <mergeCell ref="PIK59:PIK63"/>
    <mergeCell ref="PIT59:PIT63"/>
    <mergeCell ref="PIU59:PIU63"/>
    <mergeCell ref="PIV59:PIV63"/>
    <mergeCell ref="PIW59:PIW63"/>
    <mergeCell ref="PIX59:PIX63"/>
    <mergeCell ref="PIY59:PIY63"/>
    <mergeCell ref="PIZ59:PIZ63"/>
    <mergeCell ref="PJA59:PJA63"/>
    <mergeCell ref="PGN59:PGN63"/>
    <mergeCell ref="PGO59:PGO63"/>
    <mergeCell ref="PGX59:PGX63"/>
    <mergeCell ref="PGY59:PGY63"/>
    <mergeCell ref="PGZ59:PGZ63"/>
    <mergeCell ref="PHA59:PHA63"/>
    <mergeCell ref="PHB59:PHB63"/>
    <mergeCell ref="PHC59:PHC63"/>
    <mergeCell ref="PHD59:PHD63"/>
    <mergeCell ref="PHE59:PHE63"/>
    <mergeCell ref="PHN59:PHN63"/>
    <mergeCell ref="PHO59:PHO63"/>
    <mergeCell ref="PHP59:PHP63"/>
    <mergeCell ref="PHQ59:PHQ63"/>
    <mergeCell ref="PHR59:PHR63"/>
    <mergeCell ref="PHS59:PHS63"/>
    <mergeCell ref="PHT59:PHT63"/>
    <mergeCell ref="PFG59:PFG63"/>
    <mergeCell ref="PFH59:PFH63"/>
    <mergeCell ref="PFI59:PFI63"/>
    <mergeCell ref="PFR59:PFR63"/>
    <mergeCell ref="PFS59:PFS63"/>
    <mergeCell ref="PFT59:PFT63"/>
    <mergeCell ref="PFU59:PFU63"/>
    <mergeCell ref="PFV59:PFV63"/>
    <mergeCell ref="PFW59:PFW63"/>
    <mergeCell ref="PFX59:PFX63"/>
    <mergeCell ref="PFY59:PFY63"/>
    <mergeCell ref="PGH59:PGH63"/>
    <mergeCell ref="PGI59:PGI63"/>
    <mergeCell ref="PGJ59:PGJ63"/>
    <mergeCell ref="PGK59:PGK63"/>
    <mergeCell ref="PGL59:PGL63"/>
    <mergeCell ref="PGM59:PGM63"/>
    <mergeCell ref="PDZ59:PDZ63"/>
    <mergeCell ref="PEA59:PEA63"/>
    <mergeCell ref="PEB59:PEB63"/>
    <mergeCell ref="PEC59:PEC63"/>
    <mergeCell ref="PEL59:PEL63"/>
    <mergeCell ref="PEM59:PEM63"/>
    <mergeCell ref="PEN59:PEN63"/>
    <mergeCell ref="PEO59:PEO63"/>
    <mergeCell ref="PEP59:PEP63"/>
    <mergeCell ref="PEQ59:PEQ63"/>
    <mergeCell ref="PER59:PER63"/>
    <mergeCell ref="PES59:PES63"/>
    <mergeCell ref="PFB59:PFB63"/>
    <mergeCell ref="PFC59:PFC63"/>
    <mergeCell ref="PFD59:PFD63"/>
    <mergeCell ref="PFE59:PFE63"/>
    <mergeCell ref="PFF59:PFF63"/>
    <mergeCell ref="PCS59:PCS63"/>
    <mergeCell ref="PCT59:PCT63"/>
    <mergeCell ref="PCU59:PCU63"/>
    <mergeCell ref="PCV59:PCV63"/>
    <mergeCell ref="PCW59:PCW63"/>
    <mergeCell ref="PDF59:PDF63"/>
    <mergeCell ref="PDG59:PDG63"/>
    <mergeCell ref="PDH59:PDH63"/>
    <mergeCell ref="PDI59:PDI63"/>
    <mergeCell ref="PDJ59:PDJ63"/>
    <mergeCell ref="PDK59:PDK63"/>
    <mergeCell ref="PDL59:PDL63"/>
    <mergeCell ref="PDM59:PDM63"/>
    <mergeCell ref="PDV59:PDV63"/>
    <mergeCell ref="PDW59:PDW63"/>
    <mergeCell ref="PDX59:PDX63"/>
    <mergeCell ref="PDY59:PDY63"/>
    <mergeCell ref="PBL59:PBL63"/>
    <mergeCell ref="PBM59:PBM63"/>
    <mergeCell ref="PBN59:PBN63"/>
    <mergeCell ref="PBO59:PBO63"/>
    <mergeCell ref="PBP59:PBP63"/>
    <mergeCell ref="PBQ59:PBQ63"/>
    <mergeCell ref="PBZ59:PBZ63"/>
    <mergeCell ref="PCA59:PCA63"/>
    <mergeCell ref="PCB59:PCB63"/>
    <mergeCell ref="PCC59:PCC63"/>
    <mergeCell ref="PCD59:PCD63"/>
    <mergeCell ref="PCE59:PCE63"/>
    <mergeCell ref="PCF59:PCF63"/>
    <mergeCell ref="PCG59:PCG63"/>
    <mergeCell ref="PCP59:PCP63"/>
    <mergeCell ref="PCQ59:PCQ63"/>
    <mergeCell ref="PCR59:PCR63"/>
    <mergeCell ref="PAE59:PAE63"/>
    <mergeCell ref="PAF59:PAF63"/>
    <mergeCell ref="PAG59:PAG63"/>
    <mergeCell ref="PAH59:PAH63"/>
    <mergeCell ref="PAI59:PAI63"/>
    <mergeCell ref="PAJ59:PAJ63"/>
    <mergeCell ref="PAK59:PAK63"/>
    <mergeCell ref="PAT59:PAT63"/>
    <mergeCell ref="PAU59:PAU63"/>
    <mergeCell ref="PAV59:PAV63"/>
    <mergeCell ref="PAW59:PAW63"/>
    <mergeCell ref="PAX59:PAX63"/>
    <mergeCell ref="PAY59:PAY63"/>
    <mergeCell ref="PAZ59:PAZ63"/>
    <mergeCell ref="PBA59:PBA63"/>
    <mergeCell ref="PBJ59:PBJ63"/>
    <mergeCell ref="PBK59:PBK63"/>
    <mergeCell ref="OYX59:OYX63"/>
    <mergeCell ref="OYY59:OYY63"/>
    <mergeCell ref="OYZ59:OYZ63"/>
    <mergeCell ref="OZA59:OZA63"/>
    <mergeCell ref="OZB59:OZB63"/>
    <mergeCell ref="OZC59:OZC63"/>
    <mergeCell ref="OZD59:OZD63"/>
    <mergeCell ref="OZE59:OZE63"/>
    <mergeCell ref="OZN59:OZN63"/>
    <mergeCell ref="OZO59:OZO63"/>
    <mergeCell ref="OZP59:OZP63"/>
    <mergeCell ref="OZQ59:OZQ63"/>
    <mergeCell ref="OZR59:OZR63"/>
    <mergeCell ref="OZS59:OZS63"/>
    <mergeCell ref="OZT59:OZT63"/>
    <mergeCell ref="OZU59:OZU63"/>
    <mergeCell ref="PAD59:PAD63"/>
    <mergeCell ref="OXI59:OXI63"/>
    <mergeCell ref="OXR59:OXR63"/>
    <mergeCell ref="OXS59:OXS63"/>
    <mergeCell ref="OXT59:OXT63"/>
    <mergeCell ref="OXU59:OXU63"/>
    <mergeCell ref="OXV59:OXV63"/>
    <mergeCell ref="OXW59:OXW63"/>
    <mergeCell ref="OXX59:OXX63"/>
    <mergeCell ref="OXY59:OXY63"/>
    <mergeCell ref="OYH59:OYH63"/>
    <mergeCell ref="OYI59:OYI63"/>
    <mergeCell ref="OYJ59:OYJ63"/>
    <mergeCell ref="OYK59:OYK63"/>
    <mergeCell ref="OYL59:OYL63"/>
    <mergeCell ref="OYM59:OYM63"/>
    <mergeCell ref="OYN59:OYN63"/>
    <mergeCell ref="OYO59:OYO63"/>
    <mergeCell ref="OWB59:OWB63"/>
    <mergeCell ref="OWC59:OWC63"/>
    <mergeCell ref="OWL59:OWL63"/>
    <mergeCell ref="OWM59:OWM63"/>
    <mergeCell ref="OWN59:OWN63"/>
    <mergeCell ref="OWO59:OWO63"/>
    <mergeCell ref="OWP59:OWP63"/>
    <mergeCell ref="OWQ59:OWQ63"/>
    <mergeCell ref="OWR59:OWR63"/>
    <mergeCell ref="OWS59:OWS63"/>
    <mergeCell ref="OXB59:OXB63"/>
    <mergeCell ref="OXC59:OXC63"/>
    <mergeCell ref="OXD59:OXD63"/>
    <mergeCell ref="OXE59:OXE63"/>
    <mergeCell ref="OXF59:OXF63"/>
    <mergeCell ref="OXG59:OXG63"/>
    <mergeCell ref="OXH59:OXH63"/>
    <mergeCell ref="OUU59:OUU63"/>
    <mergeCell ref="OUV59:OUV63"/>
    <mergeCell ref="OUW59:OUW63"/>
    <mergeCell ref="OVF59:OVF63"/>
    <mergeCell ref="OVG59:OVG63"/>
    <mergeCell ref="OVH59:OVH63"/>
    <mergeCell ref="OVI59:OVI63"/>
    <mergeCell ref="OVJ59:OVJ63"/>
    <mergeCell ref="OVK59:OVK63"/>
    <mergeCell ref="OVL59:OVL63"/>
    <mergeCell ref="OVM59:OVM63"/>
    <mergeCell ref="OVV59:OVV63"/>
    <mergeCell ref="OVW59:OVW63"/>
    <mergeCell ref="OVX59:OVX63"/>
    <mergeCell ref="OVY59:OVY63"/>
    <mergeCell ref="OVZ59:OVZ63"/>
    <mergeCell ref="OWA59:OWA63"/>
    <mergeCell ref="OTN59:OTN63"/>
    <mergeCell ref="OTO59:OTO63"/>
    <mergeCell ref="OTP59:OTP63"/>
    <mergeCell ref="OTQ59:OTQ63"/>
    <mergeCell ref="OTZ59:OTZ63"/>
    <mergeCell ref="OUA59:OUA63"/>
    <mergeCell ref="OUB59:OUB63"/>
    <mergeCell ref="OUC59:OUC63"/>
    <mergeCell ref="OUD59:OUD63"/>
    <mergeCell ref="OUE59:OUE63"/>
    <mergeCell ref="OUF59:OUF63"/>
    <mergeCell ref="OUG59:OUG63"/>
    <mergeCell ref="OUP59:OUP63"/>
    <mergeCell ref="OUQ59:OUQ63"/>
    <mergeCell ref="OUR59:OUR63"/>
    <mergeCell ref="OUS59:OUS63"/>
    <mergeCell ref="OUT59:OUT63"/>
    <mergeCell ref="OSG59:OSG63"/>
    <mergeCell ref="OSH59:OSH63"/>
    <mergeCell ref="OSI59:OSI63"/>
    <mergeCell ref="OSJ59:OSJ63"/>
    <mergeCell ref="OSK59:OSK63"/>
    <mergeCell ref="OST59:OST63"/>
    <mergeCell ref="OSU59:OSU63"/>
    <mergeCell ref="OSV59:OSV63"/>
    <mergeCell ref="OSW59:OSW63"/>
    <mergeCell ref="OSX59:OSX63"/>
    <mergeCell ref="OSY59:OSY63"/>
    <mergeCell ref="OSZ59:OSZ63"/>
    <mergeCell ref="OTA59:OTA63"/>
    <mergeCell ref="OTJ59:OTJ63"/>
    <mergeCell ref="OTK59:OTK63"/>
    <mergeCell ref="OTL59:OTL63"/>
    <mergeCell ref="OTM59:OTM63"/>
    <mergeCell ref="OQZ59:OQZ63"/>
    <mergeCell ref="ORA59:ORA63"/>
    <mergeCell ref="ORB59:ORB63"/>
    <mergeCell ref="ORC59:ORC63"/>
    <mergeCell ref="ORD59:ORD63"/>
    <mergeCell ref="ORE59:ORE63"/>
    <mergeCell ref="ORN59:ORN63"/>
    <mergeCell ref="ORO59:ORO63"/>
    <mergeCell ref="ORP59:ORP63"/>
    <mergeCell ref="ORQ59:ORQ63"/>
    <mergeCell ref="ORR59:ORR63"/>
    <mergeCell ref="ORS59:ORS63"/>
    <mergeCell ref="ORT59:ORT63"/>
    <mergeCell ref="ORU59:ORU63"/>
    <mergeCell ref="OSD59:OSD63"/>
    <mergeCell ref="OSE59:OSE63"/>
    <mergeCell ref="OSF59:OSF63"/>
    <mergeCell ref="OPS59:OPS63"/>
    <mergeCell ref="OPT59:OPT63"/>
    <mergeCell ref="OPU59:OPU63"/>
    <mergeCell ref="OPV59:OPV63"/>
    <mergeCell ref="OPW59:OPW63"/>
    <mergeCell ref="OPX59:OPX63"/>
    <mergeCell ref="OPY59:OPY63"/>
    <mergeCell ref="OQH59:OQH63"/>
    <mergeCell ref="OQI59:OQI63"/>
    <mergeCell ref="OQJ59:OQJ63"/>
    <mergeCell ref="OQK59:OQK63"/>
    <mergeCell ref="OQL59:OQL63"/>
    <mergeCell ref="OQM59:OQM63"/>
    <mergeCell ref="OQN59:OQN63"/>
    <mergeCell ref="OQO59:OQO63"/>
    <mergeCell ref="OQX59:OQX63"/>
    <mergeCell ref="OQY59:OQY63"/>
    <mergeCell ref="OOL59:OOL63"/>
    <mergeCell ref="OOM59:OOM63"/>
    <mergeCell ref="OON59:OON63"/>
    <mergeCell ref="OOO59:OOO63"/>
    <mergeCell ref="OOP59:OOP63"/>
    <mergeCell ref="OOQ59:OOQ63"/>
    <mergeCell ref="OOR59:OOR63"/>
    <mergeCell ref="OOS59:OOS63"/>
    <mergeCell ref="OPB59:OPB63"/>
    <mergeCell ref="OPC59:OPC63"/>
    <mergeCell ref="OPD59:OPD63"/>
    <mergeCell ref="OPE59:OPE63"/>
    <mergeCell ref="OPF59:OPF63"/>
    <mergeCell ref="OPG59:OPG63"/>
    <mergeCell ref="OPH59:OPH63"/>
    <mergeCell ref="OPI59:OPI63"/>
    <mergeCell ref="OPR59:OPR63"/>
    <mergeCell ref="OMW59:OMW63"/>
    <mergeCell ref="ONF59:ONF63"/>
    <mergeCell ref="ONG59:ONG63"/>
    <mergeCell ref="ONH59:ONH63"/>
    <mergeCell ref="ONI59:ONI63"/>
    <mergeCell ref="ONJ59:ONJ63"/>
    <mergeCell ref="ONK59:ONK63"/>
    <mergeCell ref="ONL59:ONL63"/>
    <mergeCell ref="ONM59:ONM63"/>
    <mergeCell ref="ONV59:ONV63"/>
    <mergeCell ref="ONW59:ONW63"/>
    <mergeCell ref="ONX59:ONX63"/>
    <mergeCell ref="ONY59:ONY63"/>
    <mergeCell ref="ONZ59:ONZ63"/>
    <mergeCell ref="OOA59:OOA63"/>
    <mergeCell ref="OOB59:OOB63"/>
    <mergeCell ref="OOC59:OOC63"/>
    <mergeCell ref="OLP59:OLP63"/>
    <mergeCell ref="OLQ59:OLQ63"/>
    <mergeCell ref="OLZ59:OLZ63"/>
    <mergeCell ref="OMA59:OMA63"/>
    <mergeCell ref="OMB59:OMB63"/>
    <mergeCell ref="OMC59:OMC63"/>
    <mergeCell ref="OMD59:OMD63"/>
    <mergeCell ref="OME59:OME63"/>
    <mergeCell ref="OMF59:OMF63"/>
    <mergeCell ref="OMG59:OMG63"/>
    <mergeCell ref="OMP59:OMP63"/>
    <mergeCell ref="OMQ59:OMQ63"/>
    <mergeCell ref="OMR59:OMR63"/>
    <mergeCell ref="OMS59:OMS63"/>
    <mergeCell ref="OMT59:OMT63"/>
    <mergeCell ref="OMU59:OMU63"/>
    <mergeCell ref="OMV59:OMV63"/>
    <mergeCell ref="OKI59:OKI63"/>
    <mergeCell ref="OKJ59:OKJ63"/>
    <mergeCell ref="OKK59:OKK63"/>
    <mergeCell ref="OKT59:OKT63"/>
    <mergeCell ref="OKU59:OKU63"/>
    <mergeCell ref="OKV59:OKV63"/>
    <mergeCell ref="OKW59:OKW63"/>
    <mergeCell ref="OKX59:OKX63"/>
    <mergeCell ref="OKY59:OKY63"/>
    <mergeCell ref="OKZ59:OKZ63"/>
    <mergeCell ref="OLA59:OLA63"/>
    <mergeCell ref="OLJ59:OLJ63"/>
    <mergeCell ref="OLK59:OLK63"/>
    <mergeCell ref="OLL59:OLL63"/>
    <mergeCell ref="OLM59:OLM63"/>
    <mergeCell ref="OLN59:OLN63"/>
    <mergeCell ref="OLO59:OLO63"/>
    <mergeCell ref="OJB59:OJB63"/>
    <mergeCell ref="OJC59:OJC63"/>
    <mergeCell ref="OJD59:OJD63"/>
    <mergeCell ref="OJE59:OJE63"/>
    <mergeCell ref="OJN59:OJN63"/>
    <mergeCell ref="OJO59:OJO63"/>
    <mergeCell ref="OJP59:OJP63"/>
    <mergeCell ref="OJQ59:OJQ63"/>
    <mergeCell ref="OJR59:OJR63"/>
    <mergeCell ref="OJS59:OJS63"/>
    <mergeCell ref="OJT59:OJT63"/>
    <mergeCell ref="OJU59:OJU63"/>
    <mergeCell ref="OKD59:OKD63"/>
    <mergeCell ref="OKE59:OKE63"/>
    <mergeCell ref="OKF59:OKF63"/>
    <mergeCell ref="OKG59:OKG63"/>
    <mergeCell ref="OKH59:OKH63"/>
    <mergeCell ref="OHU59:OHU63"/>
    <mergeCell ref="OHV59:OHV63"/>
    <mergeCell ref="OHW59:OHW63"/>
    <mergeCell ref="OHX59:OHX63"/>
    <mergeCell ref="OHY59:OHY63"/>
    <mergeCell ref="OIH59:OIH63"/>
    <mergeCell ref="OII59:OII63"/>
    <mergeCell ref="OIJ59:OIJ63"/>
    <mergeCell ref="OIK59:OIK63"/>
    <mergeCell ref="OIL59:OIL63"/>
    <mergeCell ref="OIM59:OIM63"/>
    <mergeCell ref="OIN59:OIN63"/>
    <mergeCell ref="OIO59:OIO63"/>
    <mergeCell ref="OIX59:OIX63"/>
    <mergeCell ref="OIY59:OIY63"/>
    <mergeCell ref="OIZ59:OIZ63"/>
    <mergeCell ref="OJA59:OJA63"/>
    <mergeCell ref="OGN59:OGN63"/>
    <mergeCell ref="OGO59:OGO63"/>
    <mergeCell ref="OGP59:OGP63"/>
    <mergeCell ref="OGQ59:OGQ63"/>
    <mergeCell ref="OGR59:OGR63"/>
    <mergeCell ref="OGS59:OGS63"/>
    <mergeCell ref="OHB59:OHB63"/>
    <mergeCell ref="OHC59:OHC63"/>
    <mergeCell ref="OHD59:OHD63"/>
    <mergeCell ref="OHE59:OHE63"/>
    <mergeCell ref="OHF59:OHF63"/>
    <mergeCell ref="OHG59:OHG63"/>
    <mergeCell ref="OHH59:OHH63"/>
    <mergeCell ref="OHI59:OHI63"/>
    <mergeCell ref="OHR59:OHR63"/>
    <mergeCell ref="OHS59:OHS63"/>
    <mergeCell ref="OHT59:OHT63"/>
    <mergeCell ref="OFG59:OFG63"/>
    <mergeCell ref="OFH59:OFH63"/>
    <mergeCell ref="OFI59:OFI63"/>
    <mergeCell ref="OFJ59:OFJ63"/>
    <mergeCell ref="OFK59:OFK63"/>
    <mergeCell ref="OFL59:OFL63"/>
    <mergeCell ref="OFM59:OFM63"/>
    <mergeCell ref="OFV59:OFV63"/>
    <mergeCell ref="OFW59:OFW63"/>
    <mergeCell ref="OFX59:OFX63"/>
    <mergeCell ref="OFY59:OFY63"/>
    <mergeCell ref="OFZ59:OFZ63"/>
    <mergeCell ref="OGA59:OGA63"/>
    <mergeCell ref="OGB59:OGB63"/>
    <mergeCell ref="OGC59:OGC63"/>
    <mergeCell ref="OGL59:OGL63"/>
    <mergeCell ref="OGM59:OGM63"/>
    <mergeCell ref="ODZ59:ODZ63"/>
    <mergeCell ref="OEA59:OEA63"/>
    <mergeCell ref="OEB59:OEB63"/>
    <mergeCell ref="OEC59:OEC63"/>
    <mergeCell ref="OED59:OED63"/>
    <mergeCell ref="OEE59:OEE63"/>
    <mergeCell ref="OEF59:OEF63"/>
    <mergeCell ref="OEG59:OEG63"/>
    <mergeCell ref="OEP59:OEP63"/>
    <mergeCell ref="OEQ59:OEQ63"/>
    <mergeCell ref="OER59:OER63"/>
    <mergeCell ref="OES59:OES63"/>
    <mergeCell ref="OET59:OET63"/>
    <mergeCell ref="OEU59:OEU63"/>
    <mergeCell ref="OEV59:OEV63"/>
    <mergeCell ref="OEW59:OEW63"/>
    <mergeCell ref="OFF59:OFF63"/>
    <mergeCell ref="OCK59:OCK63"/>
    <mergeCell ref="OCT59:OCT63"/>
    <mergeCell ref="OCU59:OCU63"/>
    <mergeCell ref="OCV59:OCV63"/>
    <mergeCell ref="OCW59:OCW63"/>
    <mergeCell ref="OCX59:OCX63"/>
    <mergeCell ref="OCY59:OCY63"/>
    <mergeCell ref="OCZ59:OCZ63"/>
    <mergeCell ref="ODA59:ODA63"/>
    <mergeCell ref="ODJ59:ODJ63"/>
    <mergeCell ref="ODK59:ODK63"/>
    <mergeCell ref="ODL59:ODL63"/>
    <mergeCell ref="ODM59:ODM63"/>
    <mergeCell ref="ODN59:ODN63"/>
    <mergeCell ref="ODO59:ODO63"/>
    <mergeCell ref="ODP59:ODP63"/>
    <mergeCell ref="ODQ59:ODQ63"/>
    <mergeCell ref="OBD59:OBD63"/>
    <mergeCell ref="OBE59:OBE63"/>
    <mergeCell ref="OBN59:OBN63"/>
    <mergeCell ref="OBO59:OBO63"/>
    <mergeCell ref="OBP59:OBP63"/>
    <mergeCell ref="OBQ59:OBQ63"/>
    <mergeCell ref="OBR59:OBR63"/>
    <mergeCell ref="OBS59:OBS63"/>
    <mergeCell ref="OBT59:OBT63"/>
    <mergeCell ref="OBU59:OBU63"/>
    <mergeCell ref="OCD59:OCD63"/>
    <mergeCell ref="OCE59:OCE63"/>
    <mergeCell ref="OCF59:OCF63"/>
    <mergeCell ref="OCG59:OCG63"/>
    <mergeCell ref="OCH59:OCH63"/>
    <mergeCell ref="OCI59:OCI63"/>
    <mergeCell ref="OCJ59:OCJ63"/>
    <mergeCell ref="NZW59:NZW63"/>
    <mergeCell ref="NZX59:NZX63"/>
    <mergeCell ref="NZY59:NZY63"/>
    <mergeCell ref="OAH59:OAH63"/>
    <mergeCell ref="OAI59:OAI63"/>
    <mergeCell ref="OAJ59:OAJ63"/>
    <mergeCell ref="OAK59:OAK63"/>
    <mergeCell ref="OAL59:OAL63"/>
    <mergeCell ref="OAM59:OAM63"/>
    <mergeCell ref="OAN59:OAN63"/>
    <mergeCell ref="OAO59:OAO63"/>
    <mergeCell ref="OAX59:OAX63"/>
    <mergeCell ref="OAY59:OAY63"/>
    <mergeCell ref="OAZ59:OAZ63"/>
    <mergeCell ref="OBA59:OBA63"/>
    <mergeCell ref="OBB59:OBB63"/>
    <mergeCell ref="OBC59:OBC63"/>
    <mergeCell ref="NYP59:NYP63"/>
    <mergeCell ref="NYQ59:NYQ63"/>
    <mergeCell ref="NYR59:NYR63"/>
    <mergeCell ref="NYS59:NYS63"/>
    <mergeCell ref="NZB59:NZB63"/>
    <mergeCell ref="NZC59:NZC63"/>
    <mergeCell ref="NZD59:NZD63"/>
    <mergeCell ref="NZE59:NZE63"/>
    <mergeCell ref="NZF59:NZF63"/>
    <mergeCell ref="NZG59:NZG63"/>
    <mergeCell ref="NZH59:NZH63"/>
    <mergeCell ref="NZI59:NZI63"/>
    <mergeCell ref="NZR59:NZR63"/>
    <mergeCell ref="NZS59:NZS63"/>
    <mergeCell ref="NZT59:NZT63"/>
    <mergeCell ref="NZU59:NZU63"/>
    <mergeCell ref="NZV59:NZV63"/>
    <mergeCell ref="NXI59:NXI63"/>
    <mergeCell ref="NXJ59:NXJ63"/>
    <mergeCell ref="NXK59:NXK63"/>
    <mergeCell ref="NXL59:NXL63"/>
    <mergeCell ref="NXM59:NXM63"/>
    <mergeCell ref="NXV59:NXV63"/>
    <mergeCell ref="NXW59:NXW63"/>
    <mergeCell ref="NXX59:NXX63"/>
    <mergeCell ref="NXY59:NXY63"/>
    <mergeCell ref="NXZ59:NXZ63"/>
    <mergeCell ref="NYA59:NYA63"/>
    <mergeCell ref="NYB59:NYB63"/>
    <mergeCell ref="NYC59:NYC63"/>
    <mergeCell ref="NYL59:NYL63"/>
    <mergeCell ref="NYM59:NYM63"/>
    <mergeCell ref="NYN59:NYN63"/>
    <mergeCell ref="NYO59:NYO63"/>
    <mergeCell ref="NWB59:NWB63"/>
    <mergeCell ref="NWC59:NWC63"/>
    <mergeCell ref="NWD59:NWD63"/>
    <mergeCell ref="NWE59:NWE63"/>
    <mergeCell ref="NWF59:NWF63"/>
    <mergeCell ref="NWG59:NWG63"/>
    <mergeCell ref="NWP59:NWP63"/>
    <mergeCell ref="NWQ59:NWQ63"/>
    <mergeCell ref="NWR59:NWR63"/>
    <mergeCell ref="NWS59:NWS63"/>
    <mergeCell ref="NWT59:NWT63"/>
    <mergeCell ref="NWU59:NWU63"/>
    <mergeCell ref="NWV59:NWV63"/>
    <mergeCell ref="NWW59:NWW63"/>
    <mergeCell ref="NXF59:NXF63"/>
    <mergeCell ref="NXG59:NXG63"/>
    <mergeCell ref="NXH59:NXH63"/>
    <mergeCell ref="NUU59:NUU63"/>
    <mergeCell ref="NUV59:NUV63"/>
    <mergeCell ref="NUW59:NUW63"/>
    <mergeCell ref="NUX59:NUX63"/>
    <mergeCell ref="NUY59:NUY63"/>
    <mergeCell ref="NUZ59:NUZ63"/>
    <mergeCell ref="NVA59:NVA63"/>
    <mergeCell ref="NVJ59:NVJ63"/>
    <mergeCell ref="NVK59:NVK63"/>
    <mergeCell ref="NVL59:NVL63"/>
    <mergeCell ref="NVM59:NVM63"/>
    <mergeCell ref="NVN59:NVN63"/>
    <mergeCell ref="NVO59:NVO63"/>
    <mergeCell ref="NVP59:NVP63"/>
    <mergeCell ref="NVQ59:NVQ63"/>
    <mergeCell ref="NVZ59:NVZ63"/>
    <mergeCell ref="NWA59:NWA63"/>
    <mergeCell ref="NTN59:NTN63"/>
    <mergeCell ref="NTO59:NTO63"/>
    <mergeCell ref="NTP59:NTP63"/>
    <mergeCell ref="NTQ59:NTQ63"/>
    <mergeCell ref="NTR59:NTR63"/>
    <mergeCell ref="NTS59:NTS63"/>
    <mergeCell ref="NTT59:NTT63"/>
    <mergeCell ref="NTU59:NTU63"/>
    <mergeCell ref="NUD59:NUD63"/>
    <mergeCell ref="NUE59:NUE63"/>
    <mergeCell ref="NUF59:NUF63"/>
    <mergeCell ref="NUG59:NUG63"/>
    <mergeCell ref="NUH59:NUH63"/>
    <mergeCell ref="NUI59:NUI63"/>
    <mergeCell ref="NUJ59:NUJ63"/>
    <mergeCell ref="NUK59:NUK63"/>
    <mergeCell ref="NUT59:NUT63"/>
    <mergeCell ref="NRY59:NRY63"/>
    <mergeCell ref="NSH59:NSH63"/>
    <mergeCell ref="NSI59:NSI63"/>
    <mergeCell ref="NSJ59:NSJ63"/>
    <mergeCell ref="NSK59:NSK63"/>
    <mergeCell ref="NSL59:NSL63"/>
    <mergeCell ref="NSM59:NSM63"/>
    <mergeCell ref="NSN59:NSN63"/>
    <mergeCell ref="NSO59:NSO63"/>
    <mergeCell ref="NSX59:NSX63"/>
    <mergeCell ref="NSY59:NSY63"/>
    <mergeCell ref="NSZ59:NSZ63"/>
    <mergeCell ref="NTA59:NTA63"/>
    <mergeCell ref="NTB59:NTB63"/>
    <mergeCell ref="NTC59:NTC63"/>
    <mergeCell ref="NTD59:NTD63"/>
    <mergeCell ref="NTE59:NTE63"/>
    <mergeCell ref="NQR59:NQR63"/>
    <mergeCell ref="NQS59:NQS63"/>
    <mergeCell ref="NRB59:NRB63"/>
    <mergeCell ref="NRC59:NRC63"/>
    <mergeCell ref="NRD59:NRD63"/>
    <mergeCell ref="NRE59:NRE63"/>
    <mergeCell ref="NRF59:NRF63"/>
    <mergeCell ref="NRG59:NRG63"/>
    <mergeCell ref="NRH59:NRH63"/>
    <mergeCell ref="NRI59:NRI63"/>
    <mergeCell ref="NRR59:NRR63"/>
    <mergeCell ref="NRS59:NRS63"/>
    <mergeCell ref="NRT59:NRT63"/>
    <mergeCell ref="NRU59:NRU63"/>
    <mergeCell ref="NRV59:NRV63"/>
    <mergeCell ref="NRW59:NRW63"/>
    <mergeCell ref="NRX59:NRX63"/>
    <mergeCell ref="NPK59:NPK63"/>
    <mergeCell ref="NPL59:NPL63"/>
    <mergeCell ref="NPM59:NPM63"/>
    <mergeCell ref="NPV59:NPV63"/>
    <mergeCell ref="NPW59:NPW63"/>
    <mergeCell ref="NPX59:NPX63"/>
    <mergeCell ref="NPY59:NPY63"/>
    <mergeCell ref="NPZ59:NPZ63"/>
    <mergeCell ref="NQA59:NQA63"/>
    <mergeCell ref="NQB59:NQB63"/>
    <mergeCell ref="NQC59:NQC63"/>
    <mergeCell ref="NQL59:NQL63"/>
    <mergeCell ref="NQM59:NQM63"/>
    <mergeCell ref="NQN59:NQN63"/>
    <mergeCell ref="NQO59:NQO63"/>
    <mergeCell ref="NQP59:NQP63"/>
    <mergeCell ref="NQQ59:NQQ63"/>
    <mergeCell ref="NOD59:NOD63"/>
    <mergeCell ref="NOE59:NOE63"/>
    <mergeCell ref="NOF59:NOF63"/>
    <mergeCell ref="NOG59:NOG63"/>
    <mergeCell ref="NOP59:NOP63"/>
    <mergeCell ref="NOQ59:NOQ63"/>
    <mergeCell ref="NOR59:NOR63"/>
    <mergeCell ref="NOS59:NOS63"/>
    <mergeCell ref="NOT59:NOT63"/>
    <mergeCell ref="NOU59:NOU63"/>
    <mergeCell ref="NOV59:NOV63"/>
    <mergeCell ref="NOW59:NOW63"/>
    <mergeCell ref="NPF59:NPF63"/>
    <mergeCell ref="NPG59:NPG63"/>
    <mergeCell ref="NPH59:NPH63"/>
    <mergeCell ref="NPI59:NPI63"/>
    <mergeCell ref="NPJ59:NPJ63"/>
    <mergeCell ref="NMW59:NMW63"/>
    <mergeCell ref="NMX59:NMX63"/>
    <mergeCell ref="NMY59:NMY63"/>
    <mergeCell ref="NMZ59:NMZ63"/>
    <mergeCell ref="NNA59:NNA63"/>
    <mergeCell ref="NNJ59:NNJ63"/>
    <mergeCell ref="NNK59:NNK63"/>
    <mergeCell ref="NNL59:NNL63"/>
    <mergeCell ref="NNM59:NNM63"/>
    <mergeCell ref="NNN59:NNN63"/>
    <mergeCell ref="NNO59:NNO63"/>
    <mergeCell ref="NNP59:NNP63"/>
    <mergeCell ref="NNQ59:NNQ63"/>
    <mergeCell ref="NNZ59:NNZ63"/>
    <mergeCell ref="NOA59:NOA63"/>
    <mergeCell ref="NOB59:NOB63"/>
    <mergeCell ref="NOC59:NOC63"/>
    <mergeCell ref="NLP59:NLP63"/>
    <mergeCell ref="NLQ59:NLQ63"/>
    <mergeCell ref="NLR59:NLR63"/>
    <mergeCell ref="NLS59:NLS63"/>
    <mergeCell ref="NLT59:NLT63"/>
    <mergeCell ref="NLU59:NLU63"/>
    <mergeCell ref="NMD59:NMD63"/>
    <mergeCell ref="NME59:NME63"/>
    <mergeCell ref="NMF59:NMF63"/>
    <mergeCell ref="NMG59:NMG63"/>
    <mergeCell ref="NMH59:NMH63"/>
    <mergeCell ref="NMI59:NMI63"/>
    <mergeCell ref="NMJ59:NMJ63"/>
    <mergeCell ref="NMK59:NMK63"/>
    <mergeCell ref="NMT59:NMT63"/>
    <mergeCell ref="NMU59:NMU63"/>
    <mergeCell ref="NMV59:NMV63"/>
    <mergeCell ref="NKI59:NKI63"/>
    <mergeCell ref="NKJ59:NKJ63"/>
    <mergeCell ref="NKK59:NKK63"/>
    <mergeCell ref="NKL59:NKL63"/>
    <mergeCell ref="NKM59:NKM63"/>
    <mergeCell ref="NKN59:NKN63"/>
    <mergeCell ref="NKO59:NKO63"/>
    <mergeCell ref="NKX59:NKX63"/>
    <mergeCell ref="NKY59:NKY63"/>
    <mergeCell ref="NKZ59:NKZ63"/>
    <mergeCell ref="NLA59:NLA63"/>
    <mergeCell ref="NLB59:NLB63"/>
    <mergeCell ref="NLC59:NLC63"/>
    <mergeCell ref="NLD59:NLD63"/>
    <mergeCell ref="NLE59:NLE63"/>
    <mergeCell ref="NLN59:NLN63"/>
    <mergeCell ref="NLO59:NLO63"/>
    <mergeCell ref="NJB59:NJB63"/>
    <mergeCell ref="NJC59:NJC63"/>
    <mergeCell ref="NJD59:NJD63"/>
    <mergeCell ref="NJE59:NJE63"/>
    <mergeCell ref="NJF59:NJF63"/>
    <mergeCell ref="NJG59:NJG63"/>
    <mergeCell ref="NJH59:NJH63"/>
    <mergeCell ref="NJI59:NJI63"/>
    <mergeCell ref="NJR59:NJR63"/>
    <mergeCell ref="NJS59:NJS63"/>
    <mergeCell ref="NJT59:NJT63"/>
    <mergeCell ref="NJU59:NJU63"/>
    <mergeCell ref="NJV59:NJV63"/>
    <mergeCell ref="NJW59:NJW63"/>
    <mergeCell ref="NJX59:NJX63"/>
    <mergeCell ref="NJY59:NJY63"/>
    <mergeCell ref="NKH59:NKH63"/>
    <mergeCell ref="NHM59:NHM63"/>
    <mergeCell ref="NHV59:NHV63"/>
    <mergeCell ref="NHW59:NHW63"/>
    <mergeCell ref="NHX59:NHX63"/>
    <mergeCell ref="NHY59:NHY63"/>
    <mergeCell ref="NHZ59:NHZ63"/>
    <mergeCell ref="NIA59:NIA63"/>
    <mergeCell ref="NIB59:NIB63"/>
    <mergeCell ref="NIC59:NIC63"/>
    <mergeCell ref="NIL59:NIL63"/>
    <mergeCell ref="NIM59:NIM63"/>
    <mergeCell ref="NIN59:NIN63"/>
    <mergeCell ref="NIO59:NIO63"/>
    <mergeCell ref="NIP59:NIP63"/>
    <mergeCell ref="NIQ59:NIQ63"/>
    <mergeCell ref="NIR59:NIR63"/>
    <mergeCell ref="NIS59:NIS63"/>
    <mergeCell ref="NGF59:NGF63"/>
    <mergeCell ref="NGG59:NGG63"/>
    <mergeCell ref="NGP59:NGP63"/>
    <mergeCell ref="NGQ59:NGQ63"/>
    <mergeCell ref="NGR59:NGR63"/>
    <mergeCell ref="NGS59:NGS63"/>
    <mergeCell ref="NGT59:NGT63"/>
    <mergeCell ref="NGU59:NGU63"/>
    <mergeCell ref="NGV59:NGV63"/>
    <mergeCell ref="NGW59:NGW63"/>
    <mergeCell ref="NHF59:NHF63"/>
    <mergeCell ref="NHG59:NHG63"/>
    <mergeCell ref="NHH59:NHH63"/>
    <mergeCell ref="NHI59:NHI63"/>
    <mergeCell ref="NHJ59:NHJ63"/>
    <mergeCell ref="NHK59:NHK63"/>
    <mergeCell ref="NHL59:NHL63"/>
    <mergeCell ref="NEY59:NEY63"/>
    <mergeCell ref="NEZ59:NEZ63"/>
    <mergeCell ref="NFA59:NFA63"/>
    <mergeCell ref="NFJ59:NFJ63"/>
    <mergeCell ref="NFK59:NFK63"/>
    <mergeCell ref="NFL59:NFL63"/>
    <mergeCell ref="NFM59:NFM63"/>
    <mergeCell ref="NFN59:NFN63"/>
    <mergeCell ref="NFO59:NFO63"/>
    <mergeCell ref="NFP59:NFP63"/>
    <mergeCell ref="NFQ59:NFQ63"/>
    <mergeCell ref="NFZ59:NFZ63"/>
    <mergeCell ref="NGA59:NGA63"/>
    <mergeCell ref="NGB59:NGB63"/>
    <mergeCell ref="NGC59:NGC63"/>
    <mergeCell ref="NGD59:NGD63"/>
    <mergeCell ref="NGE59:NGE63"/>
    <mergeCell ref="NDR59:NDR63"/>
    <mergeCell ref="NDS59:NDS63"/>
    <mergeCell ref="NDT59:NDT63"/>
    <mergeCell ref="NDU59:NDU63"/>
    <mergeCell ref="NED59:NED63"/>
    <mergeCell ref="NEE59:NEE63"/>
    <mergeCell ref="NEF59:NEF63"/>
    <mergeCell ref="NEG59:NEG63"/>
    <mergeCell ref="NEH59:NEH63"/>
    <mergeCell ref="NEI59:NEI63"/>
    <mergeCell ref="NEJ59:NEJ63"/>
    <mergeCell ref="NEK59:NEK63"/>
    <mergeCell ref="NET59:NET63"/>
    <mergeCell ref="NEU59:NEU63"/>
    <mergeCell ref="NEV59:NEV63"/>
    <mergeCell ref="NEW59:NEW63"/>
    <mergeCell ref="NEX59:NEX63"/>
    <mergeCell ref="NCK59:NCK63"/>
    <mergeCell ref="NCL59:NCL63"/>
    <mergeCell ref="NCM59:NCM63"/>
    <mergeCell ref="NCN59:NCN63"/>
    <mergeCell ref="NCO59:NCO63"/>
    <mergeCell ref="NCX59:NCX63"/>
    <mergeCell ref="NCY59:NCY63"/>
    <mergeCell ref="NCZ59:NCZ63"/>
    <mergeCell ref="NDA59:NDA63"/>
    <mergeCell ref="NDB59:NDB63"/>
    <mergeCell ref="NDC59:NDC63"/>
    <mergeCell ref="NDD59:NDD63"/>
    <mergeCell ref="NDE59:NDE63"/>
    <mergeCell ref="NDN59:NDN63"/>
    <mergeCell ref="NDO59:NDO63"/>
    <mergeCell ref="NDP59:NDP63"/>
    <mergeCell ref="NDQ59:NDQ63"/>
    <mergeCell ref="NBD59:NBD63"/>
    <mergeCell ref="NBE59:NBE63"/>
    <mergeCell ref="NBF59:NBF63"/>
    <mergeCell ref="NBG59:NBG63"/>
    <mergeCell ref="NBH59:NBH63"/>
    <mergeCell ref="NBI59:NBI63"/>
    <mergeCell ref="NBR59:NBR63"/>
    <mergeCell ref="NBS59:NBS63"/>
    <mergeCell ref="NBT59:NBT63"/>
    <mergeCell ref="NBU59:NBU63"/>
    <mergeCell ref="NBV59:NBV63"/>
    <mergeCell ref="NBW59:NBW63"/>
    <mergeCell ref="NBX59:NBX63"/>
    <mergeCell ref="NBY59:NBY63"/>
    <mergeCell ref="NCH59:NCH63"/>
    <mergeCell ref="NCI59:NCI63"/>
    <mergeCell ref="NCJ59:NCJ63"/>
    <mergeCell ref="MZW59:MZW63"/>
    <mergeCell ref="MZX59:MZX63"/>
    <mergeCell ref="MZY59:MZY63"/>
    <mergeCell ref="MZZ59:MZZ63"/>
    <mergeCell ref="NAA59:NAA63"/>
    <mergeCell ref="NAB59:NAB63"/>
    <mergeCell ref="NAC59:NAC63"/>
    <mergeCell ref="NAL59:NAL63"/>
    <mergeCell ref="NAM59:NAM63"/>
    <mergeCell ref="NAN59:NAN63"/>
    <mergeCell ref="NAO59:NAO63"/>
    <mergeCell ref="NAP59:NAP63"/>
    <mergeCell ref="NAQ59:NAQ63"/>
    <mergeCell ref="NAR59:NAR63"/>
    <mergeCell ref="NAS59:NAS63"/>
    <mergeCell ref="NBB59:NBB63"/>
    <mergeCell ref="NBC59:NBC63"/>
    <mergeCell ref="MYP59:MYP63"/>
    <mergeCell ref="MYQ59:MYQ63"/>
    <mergeCell ref="MYR59:MYR63"/>
    <mergeCell ref="MYS59:MYS63"/>
    <mergeCell ref="MYT59:MYT63"/>
    <mergeCell ref="MYU59:MYU63"/>
    <mergeCell ref="MYV59:MYV63"/>
    <mergeCell ref="MYW59:MYW63"/>
    <mergeCell ref="MZF59:MZF63"/>
    <mergeCell ref="MZG59:MZG63"/>
    <mergeCell ref="MZH59:MZH63"/>
    <mergeCell ref="MZI59:MZI63"/>
    <mergeCell ref="MZJ59:MZJ63"/>
    <mergeCell ref="MZK59:MZK63"/>
    <mergeCell ref="MZL59:MZL63"/>
    <mergeCell ref="MZM59:MZM63"/>
    <mergeCell ref="MZV59:MZV63"/>
    <mergeCell ref="MXA59:MXA63"/>
    <mergeCell ref="MXJ59:MXJ63"/>
    <mergeCell ref="MXK59:MXK63"/>
    <mergeCell ref="MXL59:MXL63"/>
    <mergeCell ref="MXM59:MXM63"/>
    <mergeCell ref="MXN59:MXN63"/>
    <mergeCell ref="MXO59:MXO63"/>
    <mergeCell ref="MXP59:MXP63"/>
    <mergeCell ref="MXQ59:MXQ63"/>
    <mergeCell ref="MXZ59:MXZ63"/>
    <mergeCell ref="MYA59:MYA63"/>
    <mergeCell ref="MYB59:MYB63"/>
    <mergeCell ref="MYC59:MYC63"/>
    <mergeCell ref="MYD59:MYD63"/>
    <mergeCell ref="MYE59:MYE63"/>
    <mergeCell ref="MYF59:MYF63"/>
    <mergeCell ref="MYG59:MYG63"/>
    <mergeCell ref="MVT59:MVT63"/>
    <mergeCell ref="MVU59:MVU63"/>
    <mergeCell ref="MWD59:MWD63"/>
    <mergeCell ref="MWE59:MWE63"/>
    <mergeCell ref="MWF59:MWF63"/>
    <mergeCell ref="MWG59:MWG63"/>
    <mergeCell ref="MWH59:MWH63"/>
    <mergeCell ref="MWI59:MWI63"/>
    <mergeCell ref="MWJ59:MWJ63"/>
    <mergeCell ref="MWK59:MWK63"/>
    <mergeCell ref="MWT59:MWT63"/>
    <mergeCell ref="MWU59:MWU63"/>
    <mergeCell ref="MWV59:MWV63"/>
    <mergeCell ref="MWW59:MWW63"/>
    <mergeCell ref="MWX59:MWX63"/>
    <mergeCell ref="MWY59:MWY63"/>
    <mergeCell ref="MWZ59:MWZ63"/>
    <mergeCell ref="MUM59:MUM63"/>
    <mergeCell ref="MUN59:MUN63"/>
    <mergeCell ref="MUO59:MUO63"/>
    <mergeCell ref="MUX59:MUX63"/>
    <mergeCell ref="MUY59:MUY63"/>
    <mergeCell ref="MUZ59:MUZ63"/>
    <mergeCell ref="MVA59:MVA63"/>
    <mergeCell ref="MVB59:MVB63"/>
    <mergeCell ref="MVC59:MVC63"/>
    <mergeCell ref="MVD59:MVD63"/>
    <mergeCell ref="MVE59:MVE63"/>
    <mergeCell ref="MVN59:MVN63"/>
    <mergeCell ref="MVO59:MVO63"/>
    <mergeCell ref="MVP59:MVP63"/>
    <mergeCell ref="MVQ59:MVQ63"/>
    <mergeCell ref="MVR59:MVR63"/>
    <mergeCell ref="MVS59:MVS63"/>
    <mergeCell ref="MTF59:MTF63"/>
    <mergeCell ref="MTG59:MTG63"/>
    <mergeCell ref="MTH59:MTH63"/>
    <mergeCell ref="MTI59:MTI63"/>
    <mergeCell ref="MTR59:MTR63"/>
    <mergeCell ref="MTS59:MTS63"/>
    <mergeCell ref="MTT59:MTT63"/>
    <mergeCell ref="MTU59:MTU63"/>
    <mergeCell ref="MTV59:MTV63"/>
    <mergeCell ref="MTW59:MTW63"/>
    <mergeCell ref="MTX59:MTX63"/>
    <mergeCell ref="MTY59:MTY63"/>
    <mergeCell ref="MUH59:MUH63"/>
    <mergeCell ref="MUI59:MUI63"/>
    <mergeCell ref="MUJ59:MUJ63"/>
    <mergeCell ref="MUK59:MUK63"/>
    <mergeCell ref="MUL59:MUL63"/>
    <mergeCell ref="MRY59:MRY63"/>
    <mergeCell ref="MRZ59:MRZ63"/>
    <mergeCell ref="MSA59:MSA63"/>
    <mergeCell ref="MSB59:MSB63"/>
    <mergeCell ref="MSC59:MSC63"/>
    <mergeCell ref="MSL59:MSL63"/>
    <mergeCell ref="MSM59:MSM63"/>
    <mergeCell ref="MSN59:MSN63"/>
    <mergeCell ref="MSO59:MSO63"/>
    <mergeCell ref="MSP59:MSP63"/>
    <mergeCell ref="MSQ59:MSQ63"/>
    <mergeCell ref="MSR59:MSR63"/>
    <mergeCell ref="MSS59:MSS63"/>
    <mergeCell ref="MTB59:MTB63"/>
    <mergeCell ref="MTC59:MTC63"/>
    <mergeCell ref="MTD59:MTD63"/>
    <mergeCell ref="MTE59:MTE63"/>
    <mergeCell ref="MQR59:MQR63"/>
    <mergeCell ref="MQS59:MQS63"/>
    <mergeCell ref="MQT59:MQT63"/>
    <mergeCell ref="MQU59:MQU63"/>
    <mergeCell ref="MQV59:MQV63"/>
    <mergeCell ref="MQW59:MQW63"/>
    <mergeCell ref="MRF59:MRF63"/>
    <mergeCell ref="MRG59:MRG63"/>
    <mergeCell ref="MRH59:MRH63"/>
    <mergeCell ref="MRI59:MRI63"/>
    <mergeCell ref="MRJ59:MRJ63"/>
    <mergeCell ref="MRK59:MRK63"/>
    <mergeCell ref="MRL59:MRL63"/>
    <mergeCell ref="MRM59:MRM63"/>
    <mergeCell ref="MRV59:MRV63"/>
    <mergeCell ref="MRW59:MRW63"/>
    <mergeCell ref="MRX59:MRX63"/>
    <mergeCell ref="MPK59:MPK63"/>
    <mergeCell ref="MPL59:MPL63"/>
    <mergeCell ref="MPM59:MPM63"/>
    <mergeCell ref="MPN59:MPN63"/>
    <mergeCell ref="MPO59:MPO63"/>
    <mergeCell ref="MPP59:MPP63"/>
    <mergeCell ref="MPQ59:MPQ63"/>
    <mergeCell ref="MPZ59:MPZ63"/>
    <mergeCell ref="MQA59:MQA63"/>
    <mergeCell ref="MQB59:MQB63"/>
    <mergeCell ref="MQC59:MQC63"/>
    <mergeCell ref="MQD59:MQD63"/>
    <mergeCell ref="MQE59:MQE63"/>
    <mergeCell ref="MQF59:MQF63"/>
    <mergeCell ref="MQG59:MQG63"/>
    <mergeCell ref="MQP59:MQP63"/>
    <mergeCell ref="MQQ59:MQQ63"/>
    <mergeCell ref="MOD59:MOD63"/>
    <mergeCell ref="MOE59:MOE63"/>
    <mergeCell ref="MOF59:MOF63"/>
    <mergeCell ref="MOG59:MOG63"/>
    <mergeCell ref="MOH59:MOH63"/>
    <mergeCell ref="MOI59:MOI63"/>
    <mergeCell ref="MOJ59:MOJ63"/>
    <mergeCell ref="MOK59:MOK63"/>
    <mergeCell ref="MOT59:MOT63"/>
    <mergeCell ref="MOU59:MOU63"/>
    <mergeCell ref="MOV59:MOV63"/>
    <mergeCell ref="MOW59:MOW63"/>
    <mergeCell ref="MOX59:MOX63"/>
    <mergeCell ref="MOY59:MOY63"/>
    <mergeCell ref="MOZ59:MOZ63"/>
    <mergeCell ref="MPA59:MPA63"/>
    <mergeCell ref="MPJ59:MPJ63"/>
    <mergeCell ref="MMO59:MMO63"/>
    <mergeCell ref="MMX59:MMX63"/>
    <mergeCell ref="MMY59:MMY63"/>
    <mergeCell ref="MMZ59:MMZ63"/>
    <mergeCell ref="MNA59:MNA63"/>
    <mergeCell ref="MNB59:MNB63"/>
    <mergeCell ref="MNC59:MNC63"/>
    <mergeCell ref="MND59:MND63"/>
    <mergeCell ref="MNE59:MNE63"/>
    <mergeCell ref="MNN59:MNN63"/>
    <mergeCell ref="MNO59:MNO63"/>
    <mergeCell ref="MNP59:MNP63"/>
    <mergeCell ref="MNQ59:MNQ63"/>
    <mergeCell ref="MNR59:MNR63"/>
    <mergeCell ref="MNS59:MNS63"/>
    <mergeCell ref="MNT59:MNT63"/>
    <mergeCell ref="MNU59:MNU63"/>
    <mergeCell ref="MLH59:MLH63"/>
    <mergeCell ref="MLI59:MLI63"/>
    <mergeCell ref="MLR59:MLR63"/>
    <mergeCell ref="MLS59:MLS63"/>
    <mergeCell ref="MLT59:MLT63"/>
    <mergeCell ref="MLU59:MLU63"/>
    <mergeCell ref="MLV59:MLV63"/>
    <mergeCell ref="MLW59:MLW63"/>
    <mergeCell ref="MLX59:MLX63"/>
    <mergeCell ref="MLY59:MLY63"/>
    <mergeCell ref="MMH59:MMH63"/>
    <mergeCell ref="MMI59:MMI63"/>
    <mergeCell ref="MMJ59:MMJ63"/>
    <mergeCell ref="MMK59:MMK63"/>
    <mergeCell ref="MML59:MML63"/>
    <mergeCell ref="MMM59:MMM63"/>
    <mergeCell ref="MMN59:MMN63"/>
    <mergeCell ref="MKA59:MKA63"/>
    <mergeCell ref="MKB59:MKB63"/>
    <mergeCell ref="MKC59:MKC63"/>
    <mergeCell ref="MKL59:MKL63"/>
    <mergeCell ref="MKM59:MKM63"/>
    <mergeCell ref="MKN59:MKN63"/>
    <mergeCell ref="MKO59:MKO63"/>
    <mergeCell ref="MKP59:MKP63"/>
    <mergeCell ref="MKQ59:MKQ63"/>
    <mergeCell ref="MKR59:MKR63"/>
    <mergeCell ref="MKS59:MKS63"/>
    <mergeCell ref="MLB59:MLB63"/>
    <mergeCell ref="MLC59:MLC63"/>
    <mergeCell ref="MLD59:MLD63"/>
    <mergeCell ref="MLE59:MLE63"/>
    <mergeCell ref="MLF59:MLF63"/>
    <mergeCell ref="MLG59:MLG63"/>
    <mergeCell ref="MIT59:MIT63"/>
    <mergeCell ref="MIU59:MIU63"/>
    <mergeCell ref="MIV59:MIV63"/>
    <mergeCell ref="MIW59:MIW63"/>
    <mergeCell ref="MJF59:MJF63"/>
    <mergeCell ref="MJG59:MJG63"/>
    <mergeCell ref="MJH59:MJH63"/>
    <mergeCell ref="MJI59:MJI63"/>
    <mergeCell ref="MJJ59:MJJ63"/>
    <mergeCell ref="MJK59:MJK63"/>
    <mergeCell ref="MJL59:MJL63"/>
    <mergeCell ref="MJM59:MJM63"/>
    <mergeCell ref="MJV59:MJV63"/>
    <mergeCell ref="MJW59:MJW63"/>
    <mergeCell ref="MJX59:MJX63"/>
    <mergeCell ref="MJY59:MJY63"/>
    <mergeCell ref="MJZ59:MJZ63"/>
    <mergeCell ref="MHM59:MHM63"/>
    <mergeCell ref="MHN59:MHN63"/>
    <mergeCell ref="MHO59:MHO63"/>
    <mergeCell ref="MHP59:MHP63"/>
    <mergeCell ref="MHQ59:MHQ63"/>
    <mergeCell ref="MHZ59:MHZ63"/>
    <mergeCell ref="MIA59:MIA63"/>
    <mergeCell ref="MIB59:MIB63"/>
    <mergeCell ref="MIC59:MIC63"/>
    <mergeCell ref="MID59:MID63"/>
    <mergeCell ref="MIE59:MIE63"/>
    <mergeCell ref="MIF59:MIF63"/>
    <mergeCell ref="MIG59:MIG63"/>
    <mergeCell ref="MIP59:MIP63"/>
    <mergeCell ref="MIQ59:MIQ63"/>
    <mergeCell ref="MIR59:MIR63"/>
    <mergeCell ref="MIS59:MIS63"/>
    <mergeCell ref="MGF59:MGF63"/>
    <mergeCell ref="MGG59:MGG63"/>
    <mergeCell ref="MGH59:MGH63"/>
    <mergeCell ref="MGI59:MGI63"/>
    <mergeCell ref="MGJ59:MGJ63"/>
    <mergeCell ref="MGK59:MGK63"/>
    <mergeCell ref="MGT59:MGT63"/>
    <mergeCell ref="MGU59:MGU63"/>
    <mergeCell ref="MGV59:MGV63"/>
    <mergeCell ref="MGW59:MGW63"/>
    <mergeCell ref="MGX59:MGX63"/>
    <mergeCell ref="MGY59:MGY63"/>
    <mergeCell ref="MGZ59:MGZ63"/>
    <mergeCell ref="MHA59:MHA63"/>
    <mergeCell ref="MHJ59:MHJ63"/>
    <mergeCell ref="MHK59:MHK63"/>
    <mergeCell ref="MHL59:MHL63"/>
    <mergeCell ref="MEY59:MEY63"/>
    <mergeCell ref="MEZ59:MEZ63"/>
    <mergeCell ref="MFA59:MFA63"/>
    <mergeCell ref="MFB59:MFB63"/>
    <mergeCell ref="MFC59:MFC63"/>
    <mergeCell ref="MFD59:MFD63"/>
    <mergeCell ref="MFE59:MFE63"/>
    <mergeCell ref="MFN59:MFN63"/>
    <mergeCell ref="MFO59:MFO63"/>
    <mergeCell ref="MFP59:MFP63"/>
    <mergeCell ref="MFQ59:MFQ63"/>
    <mergeCell ref="MFR59:MFR63"/>
    <mergeCell ref="MFS59:MFS63"/>
    <mergeCell ref="MFT59:MFT63"/>
    <mergeCell ref="MFU59:MFU63"/>
    <mergeCell ref="MGD59:MGD63"/>
    <mergeCell ref="MGE59:MGE63"/>
    <mergeCell ref="MDR59:MDR63"/>
    <mergeCell ref="MDS59:MDS63"/>
    <mergeCell ref="MDT59:MDT63"/>
    <mergeCell ref="MDU59:MDU63"/>
    <mergeCell ref="MDV59:MDV63"/>
    <mergeCell ref="MDW59:MDW63"/>
    <mergeCell ref="MDX59:MDX63"/>
    <mergeCell ref="MDY59:MDY63"/>
    <mergeCell ref="MEH59:MEH63"/>
    <mergeCell ref="MEI59:MEI63"/>
    <mergeCell ref="MEJ59:MEJ63"/>
    <mergeCell ref="MEK59:MEK63"/>
    <mergeCell ref="MEL59:MEL63"/>
    <mergeCell ref="MEM59:MEM63"/>
    <mergeCell ref="MEN59:MEN63"/>
    <mergeCell ref="MEO59:MEO63"/>
    <mergeCell ref="MEX59:MEX63"/>
    <mergeCell ref="MCC59:MCC63"/>
    <mergeCell ref="MCL59:MCL63"/>
    <mergeCell ref="MCM59:MCM63"/>
    <mergeCell ref="MCN59:MCN63"/>
    <mergeCell ref="MCO59:MCO63"/>
    <mergeCell ref="MCP59:MCP63"/>
    <mergeCell ref="MCQ59:MCQ63"/>
    <mergeCell ref="MCR59:MCR63"/>
    <mergeCell ref="MCS59:MCS63"/>
    <mergeCell ref="MDB59:MDB63"/>
    <mergeCell ref="MDC59:MDC63"/>
    <mergeCell ref="MDD59:MDD63"/>
    <mergeCell ref="MDE59:MDE63"/>
    <mergeCell ref="MDF59:MDF63"/>
    <mergeCell ref="MDG59:MDG63"/>
    <mergeCell ref="MDH59:MDH63"/>
    <mergeCell ref="MDI59:MDI63"/>
    <mergeCell ref="MAV59:MAV63"/>
    <mergeCell ref="MAW59:MAW63"/>
    <mergeCell ref="MBF59:MBF63"/>
    <mergeCell ref="MBG59:MBG63"/>
    <mergeCell ref="MBH59:MBH63"/>
    <mergeCell ref="MBI59:MBI63"/>
    <mergeCell ref="MBJ59:MBJ63"/>
    <mergeCell ref="MBK59:MBK63"/>
    <mergeCell ref="MBL59:MBL63"/>
    <mergeCell ref="MBM59:MBM63"/>
    <mergeCell ref="MBV59:MBV63"/>
    <mergeCell ref="MBW59:MBW63"/>
    <mergeCell ref="MBX59:MBX63"/>
    <mergeCell ref="MBY59:MBY63"/>
    <mergeCell ref="MBZ59:MBZ63"/>
    <mergeCell ref="MCA59:MCA63"/>
    <mergeCell ref="MCB59:MCB63"/>
    <mergeCell ref="LZO59:LZO63"/>
    <mergeCell ref="LZP59:LZP63"/>
    <mergeCell ref="LZQ59:LZQ63"/>
    <mergeCell ref="LZZ59:LZZ63"/>
    <mergeCell ref="MAA59:MAA63"/>
    <mergeCell ref="MAB59:MAB63"/>
    <mergeCell ref="MAC59:MAC63"/>
    <mergeCell ref="MAD59:MAD63"/>
    <mergeCell ref="MAE59:MAE63"/>
    <mergeCell ref="MAF59:MAF63"/>
    <mergeCell ref="MAG59:MAG63"/>
    <mergeCell ref="MAP59:MAP63"/>
    <mergeCell ref="MAQ59:MAQ63"/>
    <mergeCell ref="MAR59:MAR63"/>
    <mergeCell ref="MAS59:MAS63"/>
    <mergeCell ref="MAT59:MAT63"/>
    <mergeCell ref="MAU59:MAU63"/>
    <mergeCell ref="LYH59:LYH63"/>
    <mergeCell ref="LYI59:LYI63"/>
    <mergeCell ref="LYJ59:LYJ63"/>
    <mergeCell ref="LYK59:LYK63"/>
    <mergeCell ref="LYT59:LYT63"/>
    <mergeCell ref="LYU59:LYU63"/>
    <mergeCell ref="LYV59:LYV63"/>
    <mergeCell ref="LYW59:LYW63"/>
    <mergeCell ref="LYX59:LYX63"/>
    <mergeCell ref="LYY59:LYY63"/>
    <mergeCell ref="LYZ59:LYZ63"/>
    <mergeCell ref="LZA59:LZA63"/>
    <mergeCell ref="LZJ59:LZJ63"/>
    <mergeCell ref="LZK59:LZK63"/>
    <mergeCell ref="LZL59:LZL63"/>
    <mergeCell ref="LZM59:LZM63"/>
    <mergeCell ref="LZN59:LZN63"/>
    <mergeCell ref="LXA59:LXA63"/>
    <mergeCell ref="LXB59:LXB63"/>
    <mergeCell ref="LXC59:LXC63"/>
    <mergeCell ref="LXD59:LXD63"/>
    <mergeCell ref="LXE59:LXE63"/>
    <mergeCell ref="LXN59:LXN63"/>
    <mergeCell ref="LXO59:LXO63"/>
    <mergeCell ref="LXP59:LXP63"/>
    <mergeCell ref="LXQ59:LXQ63"/>
    <mergeCell ref="LXR59:LXR63"/>
    <mergeCell ref="LXS59:LXS63"/>
    <mergeCell ref="LXT59:LXT63"/>
    <mergeCell ref="LXU59:LXU63"/>
    <mergeCell ref="LYD59:LYD63"/>
    <mergeCell ref="LYE59:LYE63"/>
    <mergeCell ref="LYF59:LYF63"/>
    <mergeCell ref="LYG59:LYG63"/>
    <mergeCell ref="LVT59:LVT63"/>
    <mergeCell ref="LVU59:LVU63"/>
    <mergeCell ref="LVV59:LVV63"/>
    <mergeCell ref="LVW59:LVW63"/>
    <mergeCell ref="LVX59:LVX63"/>
    <mergeCell ref="LVY59:LVY63"/>
    <mergeCell ref="LWH59:LWH63"/>
    <mergeCell ref="LWI59:LWI63"/>
    <mergeCell ref="LWJ59:LWJ63"/>
    <mergeCell ref="LWK59:LWK63"/>
    <mergeCell ref="LWL59:LWL63"/>
    <mergeCell ref="LWM59:LWM63"/>
    <mergeCell ref="LWN59:LWN63"/>
    <mergeCell ref="LWO59:LWO63"/>
    <mergeCell ref="LWX59:LWX63"/>
    <mergeCell ref="LWY59:LWY63"/>
    <mergeCell ref="LWZ59:LWZ63"/>
    <mergeCell ref="LUM59:LUM63"/>
    <mergeCell ref="LUN59:LUN63"/>
    <mergeCell ref="LUO59:LUO63"/>
    <mergeCell ref="LUP59:LUP63"/>
    <mergeCell ref="LUQ59:LUQ63"/>
    <mergeCell ref="LUR59:LUR63"/>
    <mergeCell ref="LUS59:LUS63"/>
    <mergeCell ref="LVB59:LVB63"/>
    <mergeCell ref="LVC59:LVC63"/>
    <mergeCell ref="LVD59:LVD63"/>
    <mergeCell ref="LVE59:LVE63"/>
    <mergeCell ref="LVF59:LVF63"/>
    <mergeCell ref="LVG59:LVG63"/>
    <mergeCell ref="LVH59:LVH63"/>
    <mergeCell ref="LVI59:LVI63"/>
    <mergeCell ref="LVR59:LVR63"/>
    <mergeCell ref="LVS59:LVS63"/>
    <mergeCell ref="LTF59:LTF63"/>
    <mergeCell ref="LTG59:LTG63"/>
    <mergeCell ref="LTH59:LTH63"/>
    <mergeCell ref="LTI59:LTI63"/>
    <mergeCell ref="LTJ59:LTJ63"/>
    <mergeCell ref="LTK59:LTK63"/>
    <mergeCell ref="LTL59:LTL63"/>
    <mergeCell ref="LTM59:LTM63"/>
    <mergeCell ref="LTV59:LTV63"/>
    <mergeCell ref="LTW59:LTW63"/>
    <mergeCell ref="LTX59:LTX63"/>
    <mergeCell ref="LTY59:LTY63"/>
    <mergeCell ref="LTZ59:LTZ63"/>
    <mergeCell ref="LUA59:LUA63"/>
    <mergeCell ref="LUB59:LUB63"/>
    <mergeCell ref="LUC59:LUC63"/>
    <mergeCell ref="LUL59:LUL63"/>
    <mergeCell ref="LRQ59:LRQ63"/>
    <mergeCell ref="LRZ59:LRZ63"/>
    <mergeCell ref="LSA59:LSA63"/>
    <mergeCell ref="LSB59:LSB63"/>
    <mergeCell ref="LSC59:LSC63"/>
    <mergeCell ref="LSD59:LSD63"/>
    <mergeCell ref="LSE59:LSE63"/>
    <mergeCell ref="LSF59:LSF63"/>
    <mergeCell ref="LSG59:LSG63"/>
    <mergeCell ref="LSP59:LSP63"/>
    <mergeCell ref="LSQ59:LSQ63"/>
    <mergeCell ref="LSR59:LSR63"/>
    <mergeCell ref="LSS59:LSS63"/>
    <mergeCell ref="LST59:LST63"/>
    <mergeCell ref="LSU59:LSU63"/>
    <mergeCell ref="LSV59:LSV63"/>
    <mergeCell ref="LSW59:LSW63"/>
    <mergeCell ref="LQJ59:LQJ63"/>
    <mergeCell ref="LQK59:LQK63"/>
    <mergeCell ref="LQT59:LQT63"/>
    <mergeCell ref="LQU59:LQU63"/>
    <mergeCell ref="LQV59:LQV63"/>
    <mergeCell ref="LQW59:LQW63"/>
    <mergeCell ref="LQX59:LQX63"/>
    <mergeCell ref="LQY59:LQY63"/>
    <mergeCell ref="LQZ59:LQZ63"/>
    <mergeCell ref="LRA59:LRA63"/>
    <mergeCell ref="LRJ59:LRJ63"/>
    <mergeCell ref="LRK59:LRK63"/>
    <mergeCell ref="LRL59:LRL63"/>
    <mergeCell ref="LRM59:LRM63"/>
    <mergeCell ref="LRN59:LRN63"/>
    <mergeCell ref="LRO59:LRO63"/>
    <mergeCell ref="LRP59:LRP63"/>
    <mergeCell ref="LPC59:LPC63"/>
    <mergeCell ref="LPD59:LPD63"/>
    <mergeCell ref="LPE59:LPE63"/>
    <mergeCell ref="LPN59:LPN63"/>
    <mergeCell ref="LPO59:LPO63"/>
    <mergeCell ref="LPP59:LPP63"/>
    <mergeCell ref="LPQ59:LPQ63"/>
    <mergeCell ref="LPR59:LPR63"/>
    <mergeCell ref="LPS59:LPS63"/>
    <mergeCell ref="LPT59:LPT63"/>
    <mergeCell ref="LPU59:LPU63"/>
    <mergeCell ref="LQD59:LQD63"/>
    <mergeCell ref="LQE59:LQE63"/>
    <mergeCell ref="LQF59:LQF63"/>
    <mergeCell ref="LQG59:LQG63"/>
    <mergeCell ref="LQH59:LQH63"/>
    <mergeCell ref="LQI59:LQI63"/>
    <mergeCell ref="LNV59:LNV63"/>
    <mergeCell ref="LNW59:LNW63"/>
    <mergeCell ref="LNX59:LNX63"/>
    <mergeCell ref="LNY59:LNY63"/>
    <mergeCell ref="LOH59:LOH63"/>
    <mergeCell ref="LOI59:LOI63"/>
    <mergeCell ref="LOJ59:LOJ63"/>
    <mergeCell ref="LOK59:LOK63"/>
    <mergeCell ref="LOL59:LOL63"/>
    <mergeCell ref="LOM59:LOM63"/>
    <mergeCell ref="LON59:LON63"/>
    <mergeCell ref="LOO59:LOO63"/>
    <mergeCell ref="LOX59:LOX63"/>
    <mergeCell ref="LOY59:LOY63"/>
    <mergeCell ref="LOZ59:LOZ63"/>
    <mergeCell ref="LPA59:LPA63"/>
    <mergeCell ref="LPB59:LPB63"/>
    <mergeCell ref="LMO59:LMO63"/>
    <mergeCell ref="LMP59:LMP63"/>
    <mergeCell ref="LMQ59:LMQ63"/>
    <mergeCell ref="LMR59:LMR63"/>
    <mergeCell ref="LMS59:LMS63"/>
    <mergeCell ref="LNB59:LNB63"/>
    <mergeCell ref="LNC59:LNC63"/>
    <mergeCell ref="LND59:LND63"/>
    <mergeCell ref="LNE59:LNE63"/>
    <mergeCell ref="LNF59:LNF63"/>
    <mergeCell ref="LNG59:LNG63"/>
    <mergeCell ref="LNH59:LNH63"/>
    <mergeCell ref="LNI59:LNI63"/>
    <mergeCell ref="LNR59:LNR63"/>
    <mergeCell ref="LNS59:LNS63"/>
    <mergeCell ref="LNT59:LNT63"/>
    <mergeCell ref="LNU59:LNU63"/>
    <mergeCell ref="LLH59:LLH63"/>
    <mergeCell ref="LLI59:LLI63"/>
    <mergeCell ref="LLJ59:LLJ63"/>
    <mergeCell ref="LLK59:LLK63"/>
    <mergeCell ref="LLL59:LLL63"/>
    <mergeCell ref="LLM59:LLM63"/>
    <mergeCell ref="LLV59:LLV63"/>
    <mergeCell ref="LLW59:LLW63"/>
    <mergeCell ref="LLX59:LLX63"/>
    <mergeCell ref="LLY59:LLY63"/>
    <mergeCell ref="LLZ59:LLZ63"/>
    <mergeCell ref="LMA59:LMA63"/>
    <mergeCell ref="LMB59:LMB63"/>
    <mergeCell ref="LMC59:LMC63"/>
    <mergeCell ref="LML59:LML63"/>
    <mergeCell ref="LMM59:LMM63"/>
    <mergeCell ref="LMN59:LMN63"/>
    <mergeCell ref="LKA59:LKA63"/>
    <mergeCell ref="LKB59:LKB63"/>
    <mergeCell ref="LKC59:LKC63"/>
    <mergeCell ref="LKD59:LKD63"/>
    <mergeCell ref="LKE59:LKE63"/>
    <mergeCell ref="LKF59:LKF63"/>
    <mergeCell ref="LKG59:LKG63"/>
    <mergeCell ref="LKP59:LKP63"/>
    <mergeCell ref="LKQ59:LKQ63"/>
    <mergeCell ref="LKR59:LKR63"/>
    <mergeCell ref="LKS59:LKS63"/>
    <mergeCell ref="LKT59:LKT63"/>
    <mergeCell ref="LKU59:LKU63"/>
    <mergeCell ref="LKV59:LKV63"/>
    <mergeCell ref="LKW59:LKW63"/>
    <mergeCell ref="LLF59:LLF63"/>
    <mergeCell ref="LLG59:LLG63"/>
    <mergeCell ref="LIT59:LIT63"/>
    <mergeCell ref="LIU59:LIU63"/>
    <mergeCell ref="LIV59:LIV63"/>
    <mergeCell ref="LIW59:LIW63"/>
    <mergeCell ref="LIX59:LIX63"/>
    <mergeCell ref="LIY59:LIY63"/>
    <mergeCell ref="LIZ59:LIZ63"/>
    <mergeCell ref="LJA59:LJA63"/>
    <mergeCell ref="LJJ59:LJJ63"/>
    <mergeCell ref="LJK59:LJK63"/>
    <mergeCell ref="LJL59:LJL63"/>
    <mergeCell ref="LJM59:LJM63"/>
    <mergeCell ref="LJN59:LJN63"/>
    <mergeCell ref="LJO59:LJO63"/>
    <mergeCell ref="LJP59:LJP63"/>
    <mergeCell ref="LJQ59:LJQ63"/>
    <mergeCell ref="LJZ59:LJZ63"/>
    <mergeCell ref="LHE59:LHE63"/>
    <mergeCell ref="LHN59:LHN63"/>
    <mergeCell ref="LHO59:LHO63"/>
    <mergeCell ref="LHP59:LHP63"/>
    <mergeCell ref="LHQ59:LHQ63"/>
    <mergeCell ref="LHR59:LHR63"/>
    <mergeCell ref="LHS59:LHS63"/>
    <mergeCell ref="LHT59:LHT63"/>
    <mergeCell ref="LHU59:LHU63"/>
    <mergeCell ref="LID59:LID63"/>
    <mergeCell ref="LIE59:LIE63"/>
    <mergeCell ref="LIF59:LIF63"/>
    <mergeCell ref="LIG59:LIG63"/>
    <mergeCell ref="LIH59:LIH63"/>
    <mergeCell ref="LII59:LII63"/>
    <mergeCell ref="LIJ59:LIJ63"/>
    <mergeCell ref="LIK59:LIK63"/>
    <mergeCell ref="LFX59:LFX63"/>
    <mergeCell ref="LFY59:LFY63"/>
    <mergeCell ref="LGH59:LGH63"/>
    <mergeCell ref="LGI59:LGI63"/>
    <mergeCell ref="LGJ59:LGJ63"/>
    <mergeCell ref="LGK59:LGK63"/>
    <mergeCell ref="LGL59:LGL63"/>
    <mergeCell ref="LGM59:LGM63"/>
    <mergeCell ref="LGN59:LGN63"/>
    <mergeCell ref="LGO59:LGO63"/>
    <mergeCell ref="LGX59:LGX63"/>
    <mergeCell ref="LGY59:LGY63"/>
    <mergeCell ref="LGZ59:LGZ63"/>
    <mergeCell ref="LHA59:LHA63"/>
    <mergeCell ref="LHB59:LHB63"/>
    <mergeCell ref="LHC59:LHC63"/>
    <mergeCell ref="LHD59:LHD63"/>
    <mergeCell ref="LEQ59:LEQ63"/>
    <mergeCell ref="LER59:LER63"/>
    <mergeCell ref="LES59:LES63"/>
    <mergeCell ref="LFB59:LFB63"/>
    <mergeCell ref="LFC59:LFC63"/>
    <mergeCell ref="LFD59:LFD63"/>
    <mergeCell ref="LFE59:LFE63"/>
    <mergeCell ref="LFF59:LFF63"/>
    <mergeCell ref="LFG59:LFG63"/>
    <mergeCell ref="LFH59:LFH63"/>
    <mergeCell ref="LFI59:LFI63"/>
    <mergeCell ref="LFR59:LFR63"/>
    <mergeCell ref="LFS59:LFS63"/>
    <mergeCell ref="LFT59:LFT63"/>
    <mergeCell ref="LFU59:LFU63"/>
    <mergeCell ref="LFV59:LFV63"/>
    <mergeCell ref="LFW59:LFW63"/>
    <mergeCell ref="LDJ59:LDJ63"/>
    <mergeCell ref="LDK59:LDK63"/>
    <mergeCell ref="LDL59:LDL63"/>
    <mergeCell ref="LDM59:LDM63"/>
    <mergeCell ref="LDV59:LDV63"/>
    <mergeCell ref="LDW59:LDW63"/>
    <mergeCell ref="LDX59:LDX63"/>
    <mergeCell ref="LDY59:LDY63"/>
    <mergeCell ref="LDZ59:LDZ63"/>
    <mergeCell ref="LEA59:LEA63"/>
    <mergeCell ref="LEB59:LEB63"/>
    <mergeCell ref="LEC59:LEC63"/>
    <mergeCell ref="LEL59:LEL63"/>
    <mergeCell ref="LEM59:LEM63"/>
    <mergeCell ref="LEN59:LEN63"/>
    <mergeCell ref="LEO59:LEO63"/>
    <mergeCell ref="LEP59:LEP63"/>
    <mergeCell ref="LCC59:LCC63"/>
    <mergeCell ref="LCD59:LCD63"/>
    <mergeCell ref="LCE59:LCE63"/>
    <mergeCell ref="LCF59:LCF63"/>
    <mergeCell ref="LCG59:LCG63"/>
    <mergeCell ref="LCP59:LCP63"/>
    <mergeCell ref="LCQ59:LCQ63"/>
    <mergeCell ref="LCR59:LCR63"/>
    <mergeCell ref="LCS59:LCS63"/>
    <mergeCell ref="LCT59:LCT63"/>
    <mergeCell ref="LCU59:LCU63"/>
    <mergeCell ref="LCV59:LCV63"/>
    <mergeCell ref="LCW59:LCW63"/>
    <mergeCell ref="LDF59:LDF63"/>
    <mergeCell ref="LDG59:LDG63"/>
    <mergeCell ref="LDH59:LDH63"/>
    <mergeCell ref="LDI59:LDI63"/>
    <mergeCell ref="LAV59:LAV63"/>
    <mergeCell ref="LAW59:LAW63"/>
    <mergeCell ref="LAX59:LAX63"/>
    <mergeCell ref="LAY59:LAY63"/>
    <mergeCell ref="LAZ59:LAZ63"/>
    <mergeCell ref="LBA59:LBA63"/>
    <mergeCell ref="LBJ59:LBJ63"/>
    <mergeCell ref="LBK59:LBK63"/>
    <mergeCell ref="LBL59:LBL63"/>
    <mergeCell ref="LBM59:LBM63"/>
    <mergeCell ref="LBN59:LBN63"/>
    <mergeCell ref="LBO59:LBO63"/>
    <mergeCell ref="LBP59:LBP63"/>
    <mergeCell ref="LBQ59:LBQ63"/>
    <mergeCell ref="LBZ59:LBZ63"/>
    <mergeCell ref="LCA59:LCA63"/>
    <mergeCell ref="LCB59:LCB63"/>
    <mergeCell ref="KZO59:KZO63"/>
    <mergeCell ref="KZP59:KZP63"/>
    <mergeCell ref="KZQ59:KZQ63"/>
    <mergeCell ref="KZR59:KZR63"/>
    <mergeCell ref="KZS59:KZS63"/>
    <mergeCell ref="KZT59:KZT63"/>
    <mergeCell ref="KZU59:KZU63"/>
    <mergeCell ref="LAD59:LAD63"/>
    <mergeCell ref="LAE59:LAE63"/>
    <mergeCell ref="LAF59:LAF63"/>
    <mergeCell ref="LAG59:LAG63"/>
    <mergeCell ref="LAH59:LAH63"/>
    <mergeCell ref="LAI59:LAI63"/>
    <mergeCell ref="LAJ59:LAJ63"/>
    <mergeCell ref="LAK59:LAK63"/>
    <mergeCell ref="LAT59:LAT63"/>
    <mergeCell ref="LAU59:LAU63"/>
    <mergeCell ref="KYH59:KYH63"/>
    <mergeCell ref="KYI59:KYI63"/>
    <mergeCell ref="KYJ59:KYJ63"/>
    <mergeCell ref="KYK59:KYK63"/>
    <mergeCell ref="KYL59:KYL63"/>
    <mergeCell ref="KYM59:KYM63"/>
    <mergeCell ref="KYN59:KYN63"/>
    <mergeCell ref="KYO59:KYO63"/>
    <mergeCell ref="KYX59:KYX63"/>
    <mergeCell ref="KYY59:KYY63"/>
    <mergeCell ref="KYZ59:KYZ63"/>
    <mergeCell ref="KZA59:KZA63"/>
    <mergeCell ref="KZB59:KZB63"/>
    <mergeCell ref="KZC59:KZC63"/>
    <mergeCell ref="KZD59:KZD63"/>
    <mergeCell ref="KZE59:KZE63"/>
    <mergeCell ref="KZN59:KZN63"/>
    <mergeCell ref="KWS59:KWS63"/>
    <mergeCell ref="KXB59:KXB63"/>
    <mergeCell ref="KXC59:KXC63"/>
    <mergeCell ref="KXD59:KXD63"/>
    <mergeCell ref="KXE59:KXE63"/>
    <mergeCell ref="KXF59:KXF63"/>
    <mergeCell ref="KXG59:KXG63"/>
    <mergeCell ref="KXH59:KXH63"/>
    <mergeCell ref="KXI59:KXI63"/>
    <mergeCell ref="KXR59:KXR63"/>
    <mergeCell ref="KXS59:KXS63"/>
    <mergeCell ref="KXT59:KXT63"/>
    <mergeCell ref="KXU59:KXU63"/>
    <mergeCell ref="KXV59:KXV63"/>
    <mergeCell ref="KXW59:KXW63"/>
    <mergeCell ref="KXX59:KXX63"/>
    <mergeCell ref="KXY59:KXY63"/>
    <mergeCell ref="KVL59:KVL63"/>
    <mergeCell ref="KVM59:KVM63"/>
    <mergeCell ref="KVV59:KVV63"/>
    <mergeCell ref="KVW59:KVW63"/>
    <mergeCell ref="KVX59:KVX63"/>
    <mergeCell ref="KVY59:KVY63"/>
    <mergeCell ref="KVZ59:KVZ63"/>
    <mergeCell ref="KWA59:KWA63"/>
    <mergeCell ref="KWB59:KWB63"/>
    <mergeCell ref="KWC59:KWC63"/>
    <mergeCell ref="KWL59:KWL63"/>
    <mergeCell ref="KWM59:KWM63"/>
    <mergeCell ref="KWN59:KWN63"/>
    <mergeCell ref="KWO59:KWO63"/>
    <mergeCell ref="KWP59:KWP63"/>
    <mergeCell ref="KWQ59:KWQ63"/>
    <mergeCell ref="KWR59:KWR63"/>
    <mergeCell ref="KUE59:KUE63"/>
    <mergeCell ref="KUF59:KUF63"/>
    <mergeCell ref="KUG59:KUG63"/>
    <mergeCell ref="KUP59:KUP63"/>
    <mergeCell ref="KUQ59:KUQ63"/>
    <mergeCell ref="KUR59:KUR63"/>
    <mergeCell ref="KUS59:KUS63"/>
    <mergeCell ref="KUT59:KUT63"/>
    <mergeCell ref="KUU59:KUU63"/>
    <mergeCell ref="KUV59:KUV63"/>
    <mergeCell ref="KUW59:KUW63"/>
    <mergeCell ref="KVF59:KVF63"/>
    <mergeCell ref="KVG59:KVG63"/>
    <mergeCell ref="KVH59:KVH63"/>
    <mergeCell ref="KVI59:KVI63"/>
    <mergeCell ref="KVJ59:KVJ63"/>
    <mergeCell ref="KVK59:KVK63"/>
    <mergeCell ref="KSX59:KSX63"/>
    <mergeCell ref="KSY59:KSY63"/>
    <mergeCell ref="KSZ59:KSZ63"/>
    <mergeCell ref="KTA59:KTA63"/>
    <mergeCell ref="KTJ59:KTJ63"/>
    <mergeCell ref="KTK59:KTK63"/>
    <mergeCell ref="KTL59:KTL63"/>
    <mergeCell ref="KTM59:KTM63"/>
    <mergeCell ref="KTN59:KTN63"/>
    <mergeCell ref="KTO59:KTO63"/>
    <mergeCell ref="KTP59:KTP63"/>
    <mergeCell ref="KTQ59:KTQ63"/>
    <mergeCell ref="KTZ59:KTZ63"/>
    <mergeCell ref="KUA59:KUA63"/>
    <mergeCell ref="KUB59:KUB63"/>
    <mergeCell ref="KUC59:KUC63"/>
    <mergeCell ref="KUD59:KUD63"/>
    <mergeCell ref="KRQ59:KRQ63"/>
    <mergeCell ref="KRR59:KRR63"/>
    <mergeCell ref="KRS59:KRS63"/>
    <mergeCell ref="KRT59:KRT63"/>
    <mergeCell ref="KRU59:KRU63"/>
    <mergeCell ref="KSD59:KSD63"/>
    <mergeCell ref="KSE59:KSE63"/>
    <mergeCell ref="KSF59:KSF63"/>
    <mergeCell ref="KSG59:KSG63"/>
    <mergeCell ref="KSH59:KSH63"/>
    <mergeCell ref="KSI59:KSI63"/>
    <mergeCell ref="KSJ59:KSJ63"/>
    <mergeCell ref="KSK59:KSK63"/>
    <mergeCell ref="KST59:KST63"/>
    <mergeCell ref="KSU59:KSU63"/>
    <mergeCell ref="KSV59:KSV63"/>
    <mergeCell ref="KSW59:KSW63"/>
    <mergeCell ref="KQJ59:KQJ63"/>
    <mergeCell ref="KQK59:KQK63"/>
    <mergeCell ref="KQL59:KQL63"/>
    <mergeCell ref="KQM59:KQM63"/>
    <mergeCell ref="KQN59:KQN63"/>
    <mergeCell ref="KQO59:KQO63"/>
    <mergeCell ref="KQX59:KQX63"/>
    <mergeCell ref="KQY59:KQY63"/>
    <mergeCell ref="KQZ59:KQZ63"/>
    <mergeCell ref="KRA59:KRA63"/>
    <mergeCell ref="KRB59:KRB63"/>
    <mergeCell ref="KRC59:KRC63"/>
    <mergeCell ref="KRD59:KRD63"/>
    <mergeCell ref="KRE59:KRE63"/>
    <mergeCell ref="KRN59:KRN63"/>
    <mergeCell ref="KRO59:KRO63"/>
    <mergeCell ref="KRP59:KRP63"/>
    <mergeCell ref="KPC59:KPC63"/>
    <mergeCell ref="KPD59:KPD63"/>
    <mergeCell ref="KPE59:KPE63"/>
    <mergeCell ref="KPF59:KPF63"/>
    <mergeCell ref="KPG59:KPG63"/>
    <mergeCell ref="KPH59:KPH63"/>
    <mergeCell ref="KPI59:KPI63"/>
    <mergeCell ref="KPR59:KPR63"/>
    <mergeCell ref="KPS59:KPS63"/>
    <mergeCell ref="KPT59:KPT63"/>
    <mergeCell ref="KPU59:KPU63"/>
    <mergeCell ref="KPV59:KPV63"/>
    <mergeCell ref="KPW59:KPW63"/>
    <mergeCell ref="KPX59:KPX63"/>
    <mergeCell ref="KPY59:KPY63"/>
    <mergeCell ref="KQH59:KQH63"/>
    <mergeCell ref="KQI59:KQI63"/>
    <mergeCell ref="KNV59:KNV63"/>
    <mergeCell ref="KNW59:KNW63"/>
    <mergeCell ref="KNX59:KNX63"/>
    <mergeCell ref="KNY59:KNY63"/>
    <mergeCell ref="KNZ59:KNZ63"/>
    <mergeCell ref="KOA59:KOA63"/>
    <mergeCell ref="KOB59:KOB63"/>
    <mergeCell ref="KOC59:KOC63"/>
    <mergeCell ref="KOL59:KOL63"/>
    <mergeCell ref="KOM59:KOM63"/>
    <mergeCell ref="KON59:KON63"/>
    <mergeCell ref="KOO59:KOO63"/>
    <mergeCell ref="KOP59:KOP63"/>
    <mergeCell ref="KOQ59:KOQ63"/>
    <mergeCell ref="KOR59:KOR63"/>
    <mergeCell ref="KOS59:KOS63"/>
    <mergeCell ref="KPB59:KPB63"/>
    <mergeCell ref="KMG59:KMG63"/>
    <mergeCell ref="KMP59:KMP63"/>
    <mergeCell ref="KMQ59:KMQ63"/>
    <mergeCell ref="KMR59:KMR63"/>
    <mergeCell ref="KMS59:KMS63"/>
    <mergeCell ref="KMT59:KMT63"/>
    <mergeCell ref="KMU59:KMU63"/>
    <mergeCell ref="KMV59:KMV63"/>
    <mergeCell ref="KMW59:KMW63"/>
    <mergeCell ref="KNF59:KNF63"/>
    <mergeCell ref="KNG59:KNG63"/>
    <mergeCell ref="KNH59:KNH63"/>
    <mergeCell ref="KNI59:KNI63"/>
    <mergeCell ref="KNJ59:KNJ63"/>
    <mergeCell ref="KNK59:KNK63"/>
    <mergeCell ref="KNL59:KNL63"/>
    <mergeCell ref="KNM59:KNM63"/>
    <mergeCell ref="KKZ59:KKZ63"/>
    <mergeCell ref="KLA59:KLA63"/>
    <mergeCell ref="KLJ59:KLJ63"/>
    <mergeCell ref="KLK59:KLK63"/>
    <mergeCell ref="KLL59:KLL63"/>
    <mergeCell ref="KLM59:KLM63"/>
    <mergeCell ref="KLN59:KLN63"/>
    <mergeCell ref="KLO59:KLO63"/>
    <mergeCell ref="KLP59:KLP63"/>
    <mergeCell ref="KLQ59:KLQ63"/>
    <mergeCell ref="KLZ59:KLZ63"/>
    <mergeCell ref="KMA59:KMA63"/>
    <mergeCell ref="KMB59:KMB63"/>
    <mergeCell ref="KMC59:KMC63"/>
    <mergeCell ref="KMD59:KMD63"/>
    <mergeCell ref="KME59:KME63"/>
    <mergeCell ref="KMF59:KMF63"/>
    <mergeCell ref="KJS59:KJS63"/>
    <mergeCell ref="KJT59:KJT63"/>
    <mergeCell ref="KJU59:KJU63"/>
    <mergeCell ref="KKD59:KKD63"/>
    <mergeCell ref="KKE59:KKE63"/>
    <mergeCell ref="KKF59:KKF63"/>
    <mergeCell ref="KKG59:KKG63"/>
    <mergeCell ref="KKH59:KKH63"/>
    <mergeCell ref="KKI59:KKI63"/>
    <mergeCell ref="KKJ59:KKJ63"/>
    <mergeCell ref="KKK59:KKK63"/>
    <mergeCell ref="KKT59:KKT63"/>
    <mergeCell ref="KKU59:KKU63"/>
    <mergeCell ref="KKV59:KKV63"/>
    <mergeCell ref="KKW59:KKW63"/>
    <mergeCell ref="KKX59:KKX63"/>
    <mergeCell ref="KKY59:KKY63"/>
    <mergeCell ref="KIL59:KIL63"/>
    <mergeCell ref="KIM59:KIM63"/>
    <mergeCell ref="KIN59:KIN63"/>
    <mergeCell ref="KIO59:KIO63"/>
    <mergeCell ref="KIX59:KIX63"/>
    <mergeCell ref="KIY59:KIY63"/>
    <mergeCell ref="KIZ59:KIZ63"/>
    <mergeCell ref="KJA59:KJA63"/>
    <mergeCell ref="KJB59:KJB63"/>
    <mergeCell ref="KJC59:KJC63"/>
    <mergeCell ref="KJD59:KJD63"/>
    <mergeCell ref="KJE59:KJE63"/>
    <mergeCell ref="KJN59:KJN63"/>
    <mergeCell ref="KJO59:KJO63"/>
    <mergeCell ref="KJP59:KJP63"/>
    <mergeCell ref="KJQ59:KJQ63"/>
    <mergeCell ref="KJR59:KJR63"/>
    <mergeCell ref="KHE59:KHE63"/>
    <mergeCell ref="KHF59:KHF63"/>
    <mergeCell ref="KHG59:KHG63"/>
    <mergeCell ref="KHH59:KHH63"/>
    <mergeCell ref="KHI59:KHI63"/>
    <mergeCell ref="KHR59:KHR63"/>
    <mergeCell ref="KHS59:KHS63"/>
    <mergeCell ref="KHT59:KHT63"/>
    <mergeCell ref="KHU59:KHU63"/>
    <mergeCell ref="KHV59:KHV63"/>
    <mergeCell ref="KHW59:KHW63"/>
    <mergeCell ref="KHX59:KHX63"/>
    <mergeCell ref="KHY59:KHY63"/>
    <mergeCell ref="KIH59:KIH63"/>
    <mergeCell ref="KII59:KII63"/>
    <mergeCell ref="KIJ59:KIJ63"/>
    <mergeCell ref="KIK59:KIK63"/>
    <mergeCell ref="KFX59:KFX63"/>
    <mergeCell ref="KFY59:KFY63"/>
    <mergeCell ref="KFZ59:KFZ63"/>
    <mergeCell ref="KGA59:KGA63"/>
    <mergeCell ref="KGB59:KGB63"/>
    <mergeCell ref="KGC59:KGC63"/>
    <mergeCell ref="KGL59:KGL63"/>
    <mergeCell ref="KGM59:KGM63"/>
    <mergeCell ref="KGN59:KGN63"/>
    <mergeCell ref="KGO59:KGO63"/>
    <mergeCell ref="KGP59:KGP63"/>
    <mergeCell ref="KGQ59:KGQ63"/>
    <mergeCell ref="KGR59:KGR63"/>
    <mergeCell ref="KGS59:KGS63"/>
    <mergeCell ref="KHB59:KHB63"/>
    <mergeCell ref="KHC59:KHC63"/>
    <mergeCell ref="KHD59:KHD63"/>
    <mergeCell ref="KEQ59:KEQ63"/>
    <mergeCell ref="KER59:KER63"/>
    <mergeCell ref="KES59:KES63"/>
    <mergeCell ref="KET59:KET63"/>
    <mergeCell ref="KEU59:KEU63"/>
    <mergeCell ref="KEV59:KEV63"/>
    <mergeCell ref="KEW59:KEW63"/>
    <mergeCell ref="KFF59:KFF63"/>
    <mergeCell ref="KFG59:KFG63"/>
    <mergeCell ref="KFH59:KFH63"/>
    <mergeCell ref="KFI59:KFI63"/>
    <mergeCell ref="KFJ59:KFJ63"/>
    <mergeCell ref="KFK59:KFK63"/>
    <mergeCell ref="KFL59:KFL63"/>
    <mergeCell ref="KFM59:KFM63"/>
    <mergeCell ref="KFV59:KFV63"/>
    <mergeCell ref="KFW59:KFW63"/>
    <mergeCell ref="KDJ59:KDJ63"/>
    <mergeCell ref="KDK59:KDK63"/>
    <mergeCell ref="KDL59:KDL63"/>
    <mergeCell ref="KDM59:KDM63"/>
    <mergeCell ref="KDN59:KDN63"/>
    <mergeCell ref="KDO59:KDO63"/>
    <mergeCell ref="KDP59:KDP63"/>
    <mergeCell ref="KDQ59:KDQ63"/>
    <mergeCell ref="KDZ59:KDZ63"/>
    <mergeCell ref="KEA59:KEA63"/>
    <mergeCell ref="KEB59:KEB63"/>
    <mergeCell ref="KEC59:KEC63"/>
    <mergeCell ref="KED59:KED63"/>
    <mergeCell ref="KEE59:KEE63"/>
    <mergeCell ref="KEF59:KEF63"/>
    <mergeCell ref="KEG59:KEG63"/>
    <mergeCell ref="KEP59:KEP63"/>
    <mergeCell ref="KBU59:KBU63"/>
    <mergeCell ref="KCD59:KCD63"/>
    <mergeCell ref="KCE59:KCE63"/>
    <mergeCell ref="KCF59:KCF63"/>
    <mergeCell ref="KCG59:KCG63"/>
    <mergeCell ref="KCH59:KCH63"/>
    <mergeCell ref="KCI59:KCI63"/>
    <mergeCell ref="KCJ59:KCJ63"/>
    <mergeCell ref="KCK59:KCK63"/>
    <mergeCell ref="KCT59:KCT63"/>
    <mergeCell ref="KCU59:KCU63"/>
    <mergeCell ref="KCV59:KCV63"/>
    <mergeCell ref="KCW59:KCW63"/>
    <mergeCell ref="KCX59:KCX63"/>
    <mergeCell ref="KCY59:KCY63"/>
    <mergeCell ref="KCZ59:KCZ63"/>
    <mergeCell ref="KDA59:KDA63"/>
    <mergeCell ref="KAN59:KAN63"/>
    <mergeCell ref="KAO59:KAO63"/>
    <mergeCell ref="KAX59:KAX63"/>
    <mergeCell ref="KAY59:KAY63"/>
    <mergeCell ref="KAZ59:KAZ63"/>
    <mergeCell ref="KBA59:KBA63"/>
    <mergeCell ref="KBB59:KBB63"/>
    <mergeCell ref="KBC59:KBC63"/>
    <mergeCell ref="KBD59:KBD63"/>
    <mergeCell ref="KBE59:KBE63"/>
    <mergeCell ref="KBN59:KBN63"/>
    <mergeCell ref="KBO59:KBO63"/>
    <mergeCell ref="KBP59:KBP63"/>
    <mergeCell ref="KBQ59:KBQ63"/>
    <mergeCell ref="KBR59:KBR63"/>
    <mergeCell ref="KBS59:KBS63"/>
    <mergeCell ref="KBT59:KBT63"/>
    <mergeCell ref="JZG59:JZG63"/>
    <mergeCell ref="JZH59:JZH63"/>
    <mergeCell ref="JZI59:JZI63"/>
    <mergeCell ref="JZR59:JZR63"/>
    <mergeCell ref="JZS59:JZS63"/>
    <mergeCell ref="JZT59:JZT63"/>
    <mergeCell ref="JZU59:JZU63"/>
    <mergeCell ref="JZV59:JZV63"/>
    <mergeCell ref="JZW59:JZW63"/>
    <mergeCell ref="JZX59:JZX63"/>
    <mergeCell ref="JZY59:JZY63"/>
    <mergeCell ref="KAH59:KAH63"/>
    <mergeCell ref="KAI59:KAI63"/>
    <mergeCell ref="KAJ59:KAJ63"/>
    <mergeCell ref="KAK59:KAK63"/>
    <mergeCell ref="KAL59:KAL63"/>
    <mergeCell ref="KAM59:KAM63"/>
    <mergeCell ref="JXZ59:JXZ63"/>
    <mergeCell ref="JYA59:JYA63"/>
    <mergeCell ref="JYB59:JYB63"/>
    <mergeCell ref="JYC59:JYC63"/>
    <mergeCell ref="JYL59:JYL63"/>
    <mergeCell ref="JYM59:JYM63"/>
    <mergeCell ref="JYN59:JYN63"/>
    <mergeCell ref="JYO59:JYO63"/>
    <mergeCell ref="JYP59:JYP63"/>
    <mergeCell ref="JYQ59:JYQ63"/>
    <mergeCell ref="JYR59:JYR63"/>
    <mergeCell ref="JYS59:JYS63"/>
    <mergeCell ref="JZB59:JZB63"/>
    <mergeCell ref="JZC59:JZC63"/>
    <mergeCell ref="JZD59:JZD63"/>
    <mergeCell ref="JZE59:JZE63"/>
    <mergeCell ref="JZF59:JZF63"/>
    <mergeCell ref="JWS59:JWS63"/>
    <mergeCell ref="JWT59:JWT63"/>
    <mergeCell ref="JWU59:JWU63"/>
    <mergeCell ref="JWV59:JWV63"/>
    <mergeCell ref="JWW59:JWW63"/>
    <mergeCell ref="JXF59:JXF63"/>
    <mergeCell ref="JXG59:JXG63"/>
    <mergeCell ref="JXH59:JXH63"/>
    <mergeCell ref="JXI59:JXI63"/>
    <mergeCell ref="JXJ59:JXJ63"/>
    <mergeCell ref="JXK59:JXK63"/>
    <mergeCell ref="JXL59:JXL63"/>
    <mergeCell ref="JXM59:JXM63"/>
    <mergeCell ref="JXV59:JXV63"/>
    <mergeCell ref="JXW59:JXW63"/>
    <mergeCell ref="JXX59:JXX63"/>
    <mergeCell ref="JXY59:JXY63"/>
    <mergeCell ref="JVL59:JVL63"/>
    <mergeCell ref="JVM59:JVM63"/>
    <mergeCell ref="JVN59:JVN63"/>
    <mergeCell ref="JVO59:JVO63"/>
    <mergeCell ref="JVP59:JVP63"/>
    <mergeCell ref="JVQ59:JVQ63"/>
    <mergeCell ref="JVZ59:JVZ63"/>
    <mergeCell ref="JWA59:JWA63"/>
    <mergeCell ref="JWB59:JWB63"/>
    <mergeCell ref="JWC59:JWC63"/>
    <mergeCell ref="JWD59:JWD63"/>
    <mergeCell ref="JWE59:JWE63"/>
    <mergeCell ref="JWF59:JWF63"/>
    <mergeCell ref="JWG59:JWG63"/>
    <mergeCell ref="JWP59:JWP63"/>
    <mergeCell ref="JWQ59:JWQ63"/>
    <mergeCell ref="JWR59:JWR63"/>
    <mergeCell ref="JUE59:JUE63"/>
    <mergeCell ref="JUF59:JUF63"/>
    <mergeCell ref="JUG59:JUG63"/>
    <mergeCell ref="JUH59:JUH63"/>
    <mergeCell ref="JUI59:JUI63"/>
    <mergeCell ref="JUJ59:JUJ63"/>
    <mergeCell ref="JUK59:JUK63"/>
    <mergeCell ref="JUT59:JUT63"/>
    <mergeCell ref="JUU59:JUU63"/>
    <mergeCell ref="JUV59:JUV63"/>
    <mergeCell ref="JUW59:JUW63"/>
    <mergeCell ref="JUX59:JUX63"/>
    <mergeCell ref="JUY59:JUY63"/>
    <mergeCell ref="JUZ59:JUZ63"/>
    <mergeCell ref="JVA59:JVA63"/>
    <mergeCell ref="JVJ59:JVJ63"/>
    <mergeCell ref="JVK59:JVK63"/>
    <mergeCell ref="JSX59:JSX63"/>
    <mergeCell ref="JSY59:JSY63"/>
    <mergeCell ref="JSZ59:JSZ63"/>
    <mergeCell ref="JTA59:JTA63"/>
    <mergeCell ref="JTB59:JTB63"/>
    <mergeCell ref="JTC59:JTC63"/>
    <mergeCell ref="JTD59:JTD63"/>
    <mergeCell ref="JTE59:JTE63"/>
    <mergeCell ref="JTN59:JTN63"/>
    <mergeCell ref="JTO59:JTO63"/>
    <mergeCell ref="JTP59:JTP63"/>
    <mergeCell ref="JTQ59:JTQ63"/>
    <mergeCell ref="JTR59:JTR63"/>
    <mergeCell ref="JTS59:JTS63"/>
    <mergeCell ref="JTT59:JTT63"/>
    <mergeCell ref="JTU59:JTU63"/>
    <mergeCell ref="JUD59:JUD63"/>
    <mergeCell ref="JRI59:JRI63"/>
    <mergeCell ref="JRR59:JRR63"/>
    <mergeCell ref="JRS59:JRS63"/>
    <mergeCell ref="JRT59:JRT63"/>
    <mergeCell ref="JRU59:JRU63"/>
    <mergeCell ref="JRV59:JRV63"/>
    <mergeCell ref="JRW59:JRW63"/>
    <mergeCell ref="JRX59:JRX63"/>
    <mergeCell ref="JRY59:JRY63"/>
    <mergeCell ref="JSH59:JSH63"/>
    <mergeCell ref="JSI59:JSI63"/>
    <mergeCell ref="JSJ59:JSJ63"/>
    <mergeCell ref="JSK59:JSK63"/>
    <mergeCell ref="JSL59:JSL63"/>
    <mergeCell ref="JSM59:JSM63"/>
    <mergeCell ref="JSN59:JSN63"/>
    <mergeCell ref="JSO59:JSO63"/>
    <mergeCell ref="JQB59:JQB63"/>
    <mergeCell ref="JQC59:JQC63"/>
    <mergeCell ref="JQL59:JQL63"/>
    <mergeCell ref="JQM59:JQM63"/>
    <mergeCell ref="JQN59:JQN63"/>
    <mergeCell ref="JQO59:JQO63"/>
    <mergeCell ref="JQP59:JQP63"/>
    <mergeCell ref="JQQ59:JQQ63"/>
    <mergeCell ref="JQR59:JQR63"/>
    <mergeCell ref="JQS59:JQS63"/>
    <mergeCell ref="JRB59:JRB63"/>
    <mergeCell ref="JRC59:JRC63"/>
    <mergeCell ref="JRD59:JRD63"/>
    <mergeCell ref="JRE59:JRE63"/>
    <mergeCell ref="JRF59:JRF63"/>
    <mergeCell ref="JRG59:JRG63"/>
    <mergeCell ref="JRH59:JRH63"/>
    <mergeCell ref="JOU59:JOU63"/>
    <mergeCell ref="JOV59:JOV63"/>
    <mergeCell ref="JOW59:JOW63"/>
    <mergeCell ref="JPF59:JPF63"/>
    <mergeCell ref="JPG59:JPG63"/>
    <mergeCell ref="JPH59:JPH63"/>
    <mergeCell ref="JPI59:JPI63"/>
    <mergeCell ref="JPJ59:JPJ63"/>
    <mergeCell ref="JPK59:JPK63"/>
    <mergeCell ref="JPL59:JPL63"/>
    <mergeCell ref="JPM59:JPM63"/>
    <mergeCell ref="JPV59:JPV63"/>
    <mergeCell ref="JPW59:JPW63"/>
    <mergeCell ref="JPX59:JPX63"/>
    <mergeCell ref="JPY59:JPY63"/>
    <mergeCell ref="JPZ59:JPZ63"/>
    <mergeCell ref="JQA59:JQA63"/>
    <mergeCell ref="JNN59:JNN63"/>
    <mergeCell ref="JNO59:JNO63"/>
    <mergeCell ref="JNP59:JNP63"/>
    <mergeCell ref="JNQ59:JNQ63"/>
    <mergeCell ref="JNZ59:JNZ63"/>
    <mergeCell ref="JOA59:JOA63"/>
    <mergeCell ref="JOB59:JOB63"/>
    <mergeCell ref="JOC59:JOC63"/>
    <mergeCell ref="JOD59:JOD63"/>
    <mergeCell ref="JOE59:JOE63"/>
    <mergeCell ref="JOF59:JOF63"/>
    <mergeCell ref="JOG59:JOG63"/>
    <mergeCell ref="JOP59:JOP63"/>
    <mergeCell ref="JOQ59:JOQ63"/>
    <mergeCell ref="JOR59:JOR63"/>
    <mergeCell ref="JOS59:JOS63"/>
    <mergeCell ref="JOT59:JOT63"/>
    <mergeCell ref="JMG59:JMG63"/>
    <mergeCell ref="JMH59:JMH63"/>
    <mergeCell ref="JMI59:JMI63"/>
    <mergeCell ref="JMJ59:JMJ63"/>
    <mergeCell ref="JMK59:JMK63"/>
    <mergeCell ref="JMT59:JMT63"/>
    <mergeCell ref="JMU59:JMU63"/>
    <mergeCell ref="JMV59:JMV63"/>
    <mergeCell ref="JMW59:JMW63"/>
    <mergeCell ref="JMX59:JMX63"/>
    <mergeCell ref="JMY59:JMY63"/>
    <mergeCell ref="JMZ59:JMZ63"/>
    <mergeCell ref="JNA59:JNA63"/>
    <mergeCell ref="JNJ59:JNJ63"/>
    <mergeCell ref="JNK59:JNK63"/>
    <mergeCell ref="JNL59:JNL63"/>
    <mergeCell ref="JNM59:JNM63"/>
    <mergeCell ref="JKZ59:JKZ63"/>
    <mergeCell ref="JLA59:JLA63"/>
    <mergeCell ref="JLB59:JLB63"/>
    <mergeCell ref="JLC59:JLC63"/>
    <mergeCell ref="JLD59:JLD63"/>
    <mergeCell ref="JLE59:JLE63"/>
    <mergeCell ref="JLN59:JLN63"/>
    <mergeCell ref="JLO59:JLO63"/>
    <mergeCell ref="JLP59:JLP63"/>
    <mergeCell ref="JLQ59:JLQ63"/>
    <mergeCell ref="JLR59:JLR63"/>
    <mergeCell ref="JLS59:JLS63"/>
    <mergeCell ref="JLT59:JLT63"/>
    <mergeCell ref="JLU59:JLU63"/>
    <mergeCell ref="JMD59:JMD63"/>
    <mergeCell ref="JME59:JME63"/>
    <mergeCell ref="JMF59:JMF63"/>
    <mergeCell ref="JJS59:JJS63"/>
    <mergeCell ref="JJT59:JJT63"/>
    <mergeCell ref="JJU59:JJU63"/>
    <mergeCell ref="JJV59:JJV63"/>
    <mergeCell ref="JJW59:JJW63"/>
    <mergeCell ref="JJX59:JJX63"/>
    <mergeCell ref="JJY59:JJY63"/>
    <mergeCell ref="JKH59:JKH63"/>
    <mergeCell ref="JKI59:JKI63"/>
    <mergeCell ref="JKJ59:JKJ63"/>
    <mergeCell ref="JKK59:JKK63"/>
    <mergeCell ref="JKL59:JKL63"/>
    <mergeCell ref="JKM59:JKM63"/>
    <mergeCell ref="JKN59:JKN63"/>
    <mergeCell ref="JKO59:JKO63"/>
    <mergeCell ref="JKX59:JKX63"/>
    <mergeCell ref="JKY59:JKY63"/>
    <mergeCell ref="JIL59:JIL63"/>
    <mergeCell ref="JIM59:JIM63"/>
    <mergeCell ref="JIN59:JIN63"/>
    <mergeCell ref="JIO59:JIO63"/>
    <mergeCell ref="JIP59:JIP63"/>
    <mergeCell ref="JIQ59:JIQ63"/>
    <mergeCell ref="JIR59:JIR63"/>
    <mergeCell ref="JIS59:JIS63"/>
    <mergeCell ref="JJB59:JJB63"/>
    <mergeCell ref="JJC59:JJC63"/>
    <mergeCell ref="JJD59:JJD63"/>
    <mergeCell ref="JJE59:JJE63"/>
    <mergeCell ref="JJF59:JJF63"/>
    <mergeCell ref="JJG59:JJG63"/>
    <mergeCell ref="JJH59:JJH63"/>
    <mergeCell ref="JJI59:JJI63"/>
    <mergeCell ref="JJR59:JJR63"/>
    <mergeCell ref="JGW59:JGW63"/>
    <mergeCell ref="JHF59:JHF63"/>
    <mergeCell ref="JHG59:JHG63"/>
    <mergeCell ref="JHH59:JHH63"/>
    <mergeCell ref="JHI59:JHI63"/>
    <mergeCell ref="JHJ59:JHJ63"/>
    <mergeCell ref="JHK59:JHK63"/>
    <mergeCell ref="JHL59:JHL63"/>
    <mergeCell ref="JHM59:JHM63"/>
    <mergeCell ref="JHV59:JHV63"/>
    <mergeCell ref="JHW59:JHW63"/>
    <mergeCell ref="JHX59:JHX63"/>
    <mergeCell ref="JHY59:JHY63"/>
    <mergeCell ref="JHZ59:JHZ63"/>
    <mergeCell ref="JIA59:JIA63"/>
    <mergeCell ref="JIB59:JIB63"/>
    <mergeCell ref="JIC59:JIC63"/>
    <mergeCell ref="JFP59:JFP63"/>
    <mergeCell ref="JFQ59:JFQ63"/>
    <mergeCell ref="JFZ59:JFZ63"/>
    <mergeCell ref="JGA59:JGA63"/>
    <mergeCell ref="JGB59:JGB63"/>
    <mergeCell ref="JGC59:JGC63"/>
    <mergeCell ref="JGD59:JGD63"/>
    <mergeCell ref="JGE59:JGE63"/>
    <mergeCell ref="JGF59:JGF63"/>
    <mergeCell ref="JGG59:JGG63"/>
    <mergeCell ref="JGP59:JGP63"/>
    <mergeCell ref="JGQ59:JGQ63"/>
    <mergeCell ref="JGR59:JGR63"/>
    <mergeCell ref="JGS59:JGS63"/>
    <mergeCell ref="JGT59:JGT63"/>
    <mergeCell ref="JGU59:JGU63"/>
    <mergeCell ref="JGV59:JGV63"/>
    <mergeCell ref="JEI59:JEI63"/>
    <mergeCell ref="JEJ59:JEJ63"/>
    <mergeCell ref="JEK59:JEK63"/>
    <mergeCell ref="JET59:JET63"/>
    <mergeCell ref="JEU59:JEU63"/>
    <mergeCell ref="JEV59:JEV63"/>
    <mergeCell ref="JEW59:JEW63"/>
    <mergeCell ref="JEX59:JEX63"/>
    <mergeCell ref="JEY59:JEY63"/>
    <mergeCell ref="JEZ59:JEZ63"/>
    <mergeCell ref="JFA59:JFA63"/>
    <mergeCell ref="JFJ59:JFJ63"/>
    <mergeCell ref="JFK59:JFK63"/>
    <mergeCell ref="JFL59:JFL63"/>
    <mergeCell ref="JFM59:JFM63"/>
    <mergeCell ref="JFN59:JFN63"/>
    <mergeCell ref="JFO59:JFO63"/>
    <mergeCell ref="JDB59:JDB63"/>
    <mergeCell ref="JDC59:JDC63"/>
    <mergeCell ref="JDD59:JDD63"/>
    <mergeCell ref="JDE59:JDE63"/>
    <mergeCell ref="JDN59:JDN63"/>
    <mergeCell ref="JDO59:JDO63"/>
    <mergeCell ref="JDP59:JDP63"/>
    <mergeCell ref="JDQ59:JDQ63"/>
    <mergeCell ref="JDR59:JDR63"/>
    <mergeCell ref="JDS59:JDS63"/>
    <mergeCell ref="JDT59:JDT63"/>
    <mergeCell ref="JDU59:JDU63"/>
    <mergeCell ref="JED59:JED63"/>
    <mergeCell ref="JEE59:JEE63"/>
    <mergeCell ref="JEF59:JEF63"/>
    <mergeCell ref="JEG59:JEG63"/>
    <mergeCell ref="JEH59:JEH63"/>
    <mergeCell ref="JBU59:JBU63"/>
    <mergeCell ref="JBV59:JBV63"/>
    <mergeCell ref="JBW59:JBW63"/>
    <mergeCell ref="JBX59:JBX63"/>
    <mergeCell ref="JBY59:JBY63"/>
    <mergeCell ref="JCH59:JCH63"/>
    <mergeCell ref="JCI59:JCI63"/>
    <mergeCell ref="JCJ59:JCJ63"/>
    <mergeCell ref="JCK59:JCK63"/>
    <mergeCell ref="JCL59:JCL63"/>
    <mergeCell ref="JCM59:JCM63"/>
    <mergeCell ref="JCN59:JCN63"/>
    <mergeCell ref="JCO59:JCO63"/>
    <mergeCell ref="JCX59:JCX63"/>
    <mergeCell ref="JCY59:JCY63"/>
    <mergeCell ref="JCZ59:JCZ63"/>
    <mergeCell ref="JDA59:JDA63"/>
    <mergeCell ref="JAN59:JAN63"/>
    <mergeCell ref="JAO59:JAO63"/>
    <mergeCell ref="JAP59:JAP63"/>
    <mergeCell ref="JAQ59:JAQ63"/>
    <mergeCell ref="JAR59:JAR63"/>
    <mergeCell ref="JAS59:JAS63"/>
    <mergeCell ref="JBB59:JBB63"/>
    <mergeCell ref="JBC59:JBC63"/>
    <mergeCell ref="JBD59:JBD63"/>
    <mergeCell ref="JBE59:JBE63"/>
    <mergeCell ref="JBF59:JBF63"/>
    <mergeCell ref="JBG59:JBG63"/>
    <mergeCell ref="JBH59:JBH63"/>
    <mergeCell ref="JBI59:JBI63"/>
    <mergeCell ref="JBR59:JBR63"/>
    <mergeCell ref="JBS59:JBS63"/>
    <mergeCell ref="JBT59:JBT63"/>
    <mergeCell ref="IZG59:IZG63"/>
    <mergeCell ref="IZH59:IZH63"/>
    <mergeCell ref="IZI59:IZI63"/>
    <mergeCell ref="IZJ59:IZJ63"/>
    <mergeCell ref="IZK59:IZK63"/>
    <mergeCell ref="IZL59:IZL63"/>
    <mergeCell ref="IZM59:IZM63"/>
    <mergeCell ref="IZV59:IZV63"/>
    <mergeCell ref="IZW59:IZW63"/>
    <mergeCell ref="IZX59:IZX63"/>
    <mergeCell ref="IZY59:IZY63"/>
    <mergeCell ref="IZZ59:IZZ63"/>
    <mergeCell ref="JAA59:JAA63"/>
    <mergeCell ref="JAB59:JAB63"/>
    <mergeCell ref="JAC59:JAC63"/>
    <mergeCell ref="JAL59:JAL63"/>
    <mergeCell ref="JAM59:JAM63"/>
    <mergeCell ref="IXZ59:IXZ63"/>
    <mergeCell ref="IYA59:IYA63"/>
    <mergeCell ref="IYB59:IYB63"/>
    <mergeCell ref="IYC59:IYC63"/>
    <mergeCell ref="IYD59:IYD63"/>
    <mergeCell ref="IYE59:IYE63"/>
    <mergeCell ref="IYF59:IYF63"/>
    <mergeCell ref="IYG59:IYG63"/>
    <mergeCell ref="IYP59:IYP63"/>
    <mergeCell ref="IYQ59:IYQ63"/>
    <mergeCell ref="IYR59:IYR63"/>
    <mergeCell ref="IYS59:IYS63"/>
    <mergeCell ref="IYT59:IYT63"/>
    <mergeCell ref="IYU59:IYU63"/>
    <mergeCell ref="IYV59:IYV63"/>
    <mergeCell ref="IYW59:IYW63"/>
    <mergeCell ref="IZF59:IZF63"/>
    <mergeCell ref="IWK59:IWK63"/>
    <mergeCell ref="IWT59:IWT63"/>
    <mergeCell ref="IWU59:IWU63"/>
    <mergeCell ref="IWV59:IWV63"/>
    <mergeCell ref="IWW59:IWW63"/>
    <mergeCell ref="IWX59:IWX63"/>
    <mergeCell ref="IWY59:IWY63"/>
    <mergeCell ref="IWZ59:IWZ63"/>
    <mergeCell ref="IXA59:IXA63"/>
    <mergeCell ref="IXJ59:IXJ63"/>
    <mergeCell ref="IXK59:IXK63"/>
    <mergeCell ref="IXL59:IXL63"/>
    <mergeCell ref="IXM59:IXM63"/>
    <mergeCell ref="IXN59:IXN63"/>
    <mergeCell ref="IXO59:IXO63"/>
    <mergeCell ref="IXP59:IXP63"/>
    <mergeCell ref="IXQ59:IXQ63"/>
    <mergeCell ref="IVD59:IVD63"/>
    <mergeCell ref="IVE59:IVE63"/>
    <mergeCell ref="IVN59:IVN63"/>
    <mergeCell ref="IVO59:IVO63"/>
    <mergeCell ref="IVP59:IVP63"/>
    <mergeCell ref="IVQ59:IVQ63"/>
    <mergeCell ref="IVR59:IVR63"/>
    <mergeCell ref="IVS59:IVS63"/>
    <mergeCell ref="IVT59:IVT63"/>
    <mergeCell ref="IVU59:IVU63"/>
    <mergeCell ref="IWD59:IWD63"/>
    <mergeCell ref="IWE59:IWE63"/>
    <mergeCell ref="IWF59:IWF63"/>
    <mergeCell ref="IWG59:IWG63"/>
    <mergeCell ref="IWH59:IWH63"/>
    <mergeCell ref="IWI59:IWI63"/>
    <mergeCell ref="IWJ59:IWJ63"/>
    <mergeCell ref="ITW59:ITW63"/>
    <mergeCell ref="ITX59:ITX63"/>
    <mergeCell ref="ITY59:ITY63"/>
    <mergeCell ref="IUH59:IUH63"/>
    <mergeCell ref="IUI59:IUI63"/>
    <mergeCell ref="IUJ59:IUJ63"/>
    <mergeCell ref="IUK59:IUK63"/>
    <mergeCell ref="IUL59:IUL63"/>
    <mergeCell ref="IUM59:IUM63"/>
    <mergeCell ref="IUN59:IUN63"/>
    <mergeCell ref="IUO59:IUO63"/>
    <mergeCell ref="IUX59:IUX63"/>
    <mergeCell ref="IUY59:IUY63"/>
    <mergeCell ref="IUZ59:IUZ63"/>
    <mergeCell ref="IVA59:IVA63"/>
    <mergeCell ref="IVB59:IVB63"/>
    <mergeCell ref="IVC59:IVC63"/>
    <mergeCell ref="ISP59:ISP63"/>
    <mergeCell ref="ISQ59:ISQ63"/>
    <mergeCell ref="ISR59:ISR63"/>
    <mergeCell ref="ISS59:ISS63"/>
    <mergeCell ref="ITB59:ITB63"/>
    <mergeCell ref="ITC59:ITC63"/>
    <mergeCell ref="ITD59:ITD63"/>
    <mergeCell ref="ITE59:ITE63"/>
    <mergeCell ref="ITF59:ITF63"/>
    <mergeCell ref="ITG59:ITG63"/>
    <mergeCell ref="ITH59:ITH63"/>
    <mergeCell ref="ITI59:ITI63"/>
    <mergeCell ref="ITR59:ITR63"/>
    <mergeCell ref="ITS59:ITS63"/>
    <mergeCell ref="ITT59:ITT63"/>
    <mergeCell ref="ITU59:ITU63"/>
    <mergeCell ref="ITV59:ITV63"/>
    <mergeCell ref="IRI59:IRI63"/>
    <mergeCell ref="IRJ59:IRJ63"/>
    <mergeCell ref="IRK59:IRK63"/>
    <mergeCell ref="IRL59:IRL63"/>
    <mergeCell ref="IRM59:IRM63"/>
    <mergeCell ref="IRV59:IRV63"/>
    <mergeCell ref="IRW59:IRW63"/>
    <mergeCell ref="IRX59:IRX63"/>
    <mergeCell ref="IRY59:IRY63"/>
    <mergeCell ref="IRZ59:IRZ63"/>
    <mergeCell ref="ISA59:ISA63"/>
    <mergeCell ref="ISB59:ISB63"/>
    <mergeCell ref="ISC59:ISC63"/>
    <mergeCell ref="ISL59:ISL63"/>
    <mergeCell ref="ISM59:ISM63"/>
    <mergeCell ref="ISN59:ISN63"/>
    <mergeCell ref="ISO59:ISO63"/>
    <mergeCell ref="IQB59:IQB63"/>
    <mergeCell ref="IQC59:IQC63"/>
    <mergeCell ref="IQD59:IQD63"/>
    <mergeCell ref="IQE59:IQE63"/>
    <mergeCell ref="IQF59:IQF63"/>
    <mergeCell ref="IQG59:IQG63"/>
    <mergeCell ref="IQP59:IQP63"/>
    <mergeCell ref="IQQ59:IQQ63"/>
    <mergeCell ref="IQR59:IQR63"/>
    <mergeCell ref="IQS59:IQS63"/>
    <mergeCell ref="IQT59:IQT63"/>
    <mergeCell ref="IQU59:IQU63"/>
    <mergeCell ref="IQV59:IQV63"/>
    <mergeCell ref="IQW59:IQW63"/>
    <mergeCell ref="IRF59:IRF63"/>
    <mergeCell ref="IRG59:IRG63"/>
    <mergeCell ref="IRH59:IRH63"/>
    <mergeCell ref="IOU59:IOU63"/>
    <mergeCell ref="IOV59:IOV63"/>
    <mergeCell ref="IOW59:IOW63"/>
    <mergeCell ref="IOX59:IOX63"/>
    <mergeCell ref="IOY59:IOY63"/>
    <mergeCell ref="IOZ59:IOZ63"/>
    <mergeCell ref="IPA59:IPA63"/>
    <mergeCell ref="IPJ59:IPJ63"/>
    <mergeCell ref="IPK59:IPK63"/>
    <mergeCell ref="IPL59:IPL63"/>
    <mergeCell ref="IPM59:IPM63"/>
    <mergeCell ref="IPN59:IPN63"/>
    <mergeCell ref="IPO59:IPO63"/>
    <mergeCell ref="IPP59:IPP63"/>
    <mergeCell ref="IPQ59:IPQ63"/>
    <mergeCell ref="IPZ59:IPZ63"/>
    <mergeCell ref="IQA59:IQA63"/>
    <mergeCell ref="INN59:INN63"/>
    <mergeCell ref="INO59:INO63"/>
    <mergeCell ref="INP59:INP63"/>
    <mergeCell ref="INQ59:INQ63"/>
    <mergeCell ref="INR59:INR63"/>
    <mergeCell ref="INS59:INS63"/>
    <mergeCell ref="INT59:INT63"/>
    <mergeCell ref="INU59:INU63"/>
    <mergeCell ref="IOD59:IOD63"/>
    <mergeCell ref="IOE59:IOE63"/>
    <mergeCell ref="IOF59:IOF63"/>
    <mergeCell ref="IOG59:IOG63"/>
    <mergeCell ref="IOH59:IOH63"/>
    <mergeCell ref="IOI59:IOI63"/>
    <mergeCell ref="IOJ59:IOJ63"/>
    <mergeCell ref="IOK59:IOK63"/>
    <mergeCell ref="IOT59:IOT63"/>
    <mergeCell ref="ILY59:ILY63"/>
    <mergeCell ref="IMH59:IMH63"/>
    <mergeCell ref="IMI59:IMI63"/>
    <mergeCell ref="IMJ59:IMJ63"/>
    <mergeCell ref="IMK59:IMK63"/>
    <mergeCell ref="IML59:IML63"/>
    <mergeCell ref="IMM59:IMM63"/>
    <mergeCell ref="IMN59:IMN63"/>
    <mergeCell ref="IMO59:IMO63"/>
    <mergeCell ref="IMX59:IMX63"/>
    <mergeCell ref="IMY59:IMY63"/>
    <mergeCell ref="IMZ59:IMZ63"/>
    <mergeCell ref="INA59:INA63"/>
    <mergeCell ref="INB59:INB63"/>
    <mergeCell ref="INC59:INC63"/>
    <mergeCell ref="IND59:IND63"/>
    <mergeCell ref="INE59:INE63"/>
    <mergeCell ref="IKR59:IKR63"/>
    <mergeCell ref="IKS59:IKS63"/>
    <mergeCell ref="ILB59:ILB63"/>
    <mergeCell ref="ILC59:ILC63"/>
    <mergeCell ref="ILD59:ILD63"/>
    <mergeCell ref="ILE59:ILE63"/>
    <mergeCell ref="ILF59:ILF63"/>
    <mergeCell ref="ILG59:ILG63"/>
    <mergeCell ref="ILH59:ILH63"/>
    <mergeCell ref="ILI59:ILI63"/>
    <mergeCell ref="ILR59:ILR63"/>
    <mergeCell ref="ILS59:ILS63"/>
    <mergeCell ref="ILT59:ILT63"/>
    <mergeCell ref="ILU59:ILU63"/>
    <mergeCell ref="ILV59:ILV63"/>
    <mergeCell ref="ILW59:ILW63"/>
    <mergeCell ref="ILX59:ILX63"/>
    <mergeCell ref="IJK59:IJK63"/>
    <mergeCell ref="IJL59:IJL63"/>
    <mergeCell ref="IJM59:IJM63"/>
    <mergeCell ref="IJV59:IJV63"/>
    <mergeCell ref="IJW59:IJW63"/>
    <mergeCell ref="IJX59:IJX63"/>
    <mergeCell ref="IJY59:IJY63"/>
    <mergeCell ref="IJZ59:IJZ63"/>
    <mergeCell ref="IKA59:IKA63"/>
    <mergeCell ref="IKB59:IKB63"/>
    <mergeCell ref="IKC59:IKC63"/>
    <mergeCell ref="IKL59:IKL63"/>
    <mergeCell ref="IKM59:IKM63"/>
    <mergeCell ref="IKN59:IKN63"/>
    <mergeCell ref="IKO59:IKO63"/>
    <mergeCell ref="IKP59:IKP63"/>
    <mergeCell ref="IKQ59:IKQ63"/>
    <mergeCell ref="IID59:IID63"/>
    <mergeCell ref="IIE59:IIE63"/>
    <mergeCell ref="IIF59:IIF63"/>
    <mergeCell ref="IIG59:IIG63"/>
    <mergeCell ref="IIP59:IIP63"/>
    <mergeCell ref="IIQ59:IIQ63"/>
    <mergeCell ref="IIR59:IIR63"/>
    <mergeCell ref="IIS59:IIS63"/>
    <mergeCell ref="IIT59:IIT63"/>
    <mergeCell ref="IIU59:IIU63"/>
    <mergeCell ref="IIV59:IIV63"/>
    <mergeCell ref="IIW59:IIW63"/>
    <mergeCell ref="IJF59:IJF63"/>
    <mergeCell ref="IJG59:IJG63"/>
    <mergeCell ref="IJH59:IJH63"/>
    <mergeCell ref="IJI59:IJI63"/>
    <mergeCell ref="IJJ59:IJJ63"/>
    <mergeCell ref="IGW59:IGW63"/>
    <mergeCell ref="IGX59:IGX63"/>
    <mergeCell ref="IGY59:IGY63"/>
    <mergeCell ref="IGZ59:IGZ63"/>
    <mergeCell ref="IHA59:IHA63"/>
    <mergeCell ref="IHJ59:IHJ63"/>
    <mergeCell ref="IHK59:IHK63"/>
    <mergeCell ref="IHL59:IHL63"/>
    <mergeCell ref="IHM59:IHM63"/>
    <mergeCell ref="IHN59:IHN63"/>
    <mergeCell ref="IHO59:IHO63"/>
    <mergeCell ref="IHP59:IHP63"/>
    <mergeCell ref="IHQ59:IHQ63"/>
    <mergeCell ref="IHZ59:IHZ63"/>
    <mergeCell ref="IIA59:IIA63"/>
    <mergeCell ref="IIB59:IIB63"/>
    <mergeCell ref="IIC59:IIC63"/>
    <mergeCell ref="IFP59:IFP63"/>
    <mergeCell ref="IFQ59:IFQ63"/>
    <mergeCell ref="IFR59:IFR63"/>
    <mergeCell ref="IFS59:IFS63"/>
    <mergeCell ref="IFT59:IFT63"/>
    <mergeCell ref="IFU59:IFU63"/>
    <mergeCell ref="IGD59:IGD63"/>
    <mergeCell ref="IGE59:IGE63"/>
    <mergeCell ref="IGF59:IGF63"/>
    <mergeCell ref="IGG59:IGG63"/>
    <mergeCell ref="IGH59:IGH63"/>
    <mergeCell ref="IGI59:IGI63"/>
    <mergeCell ref="IGJ59:IGJ63"/>
    <mergeCell ref="IGK59:IGK63"/>
    <mergeCell ref="IGT59:IGT63"/>
    <mergeCell ref="IGU59:IGU63"/>
    <mergeCell ref="IGV59:IGV63"/>
    <mergeCell ref="IEI59:IEI63"/>
    <mergeCell ref="IEJ59:IEJ63"/>
    <mergeCell ref="IEK59:IEK63"/>
    <mergeCell ref="IEL59:IEL63"/>
    <mergeCell ref="IEM59:IEM63"/>
    <mergeCell ref="IEN59:IEN63"/>
    <mergeCell ref="IEO59:IEO63"/>
    <mergeCell ref="IEX59:IEX63"/>
    <mergeCell ref="IEY59:IEY63"/>
    <mergeCell ref="IEZ59:IEZ63"/>
    <mergeCell ref="IFA59:IFA63"/>
    <mergeCell ref="IFB59:IFB63"/>
    <mergeCell ref="IFC59:IFC63"/>
    <mergeCell ref="IFD59:IFD63"/>
    <mergeCell ref="IFE59:IFE63"/>
    <mergeCell ref="IFN59:IFN63"/>
    <mergeCell ref="IFO59:IFO63"/>
    <mergeCell ref="IDB59:IDB63"/>
    <mergeCell ref="IDC59:IDC63"/>
    <mergeCell ref="IDD59:IDD63"/>
    <mergeCell ref="IDE59:IDE63"/>
    <mergeCell ref="IDF59:IDF63"/>
    <mergeCell ref="IDG59:IDG63"/>
    <mergeCell ref="IDH59:IDH63"/>
    <mergeCell ref="IDI59:IDI63"/>
    <mergeCell ref="IDR59:IDR63"/>
    <mergeCell ref="IDS59:IDS63"/>
    <mergeCell ref="IDT59:IDT63"/>
    <mergeCell ref="IDU59:IDU63"/>
    <mergeCell ref="IDV59:IDV63"/>
    <mergeCell ref="IDW59:IDW63"/>
    <mergeCell ref="IDX59:IDX63"/>
    <mergeCell ref="IDY59:IDY63"/>
    <mergeCell ref="IEH59:IEH63"/>
    <mergeCell ref="IBM59:IBM63"/>
    <mergeCell ref="IBV59:IBV63"/>
    <mergeCell ref="IBW59:IBW63"/>
    <mergeCell ref="IBX59:IBX63"/>
    <mergeCell ref="IBY59:IBY63"/>
    <mergeCell ref="IBZ59:IBZ63"/>
    <mergeCell ref="ICA59:ICA63"/>
    <mergeCell ref="ICB59:ICB63"/>
    <mergeCell ref="ICC59:ICC63"/>
    <mergeCell ref="ICL59:ICL63"/>
    <mergeCell ref="ICM59:ICM63"/>
    <mergeCell ref="ICN59:ICN63"/>
    <mergeCell ref="ICO59:ICO63"/>
    <mergeCell ref="ICP59:ICP63"/>
    <mergeCell ref="ICQ59:ICQ63"/>
    <mergeCell ref="ICR59:ICR63"/>
    <mergeCell ref="ICS59:ICS63"/>
    <mergeCell ref="IAF59:IAF63"/>
    <mergeCell ref="IAG59:IAG63"/>
    <mergeCell ref="IAP59:IAP63"/>
    <mergeCell ref="IAQ59:IAQ63"/>
    <mergeCell ref="IAR59:IAR63"/>
    <mergeCell ref="IAS59:IAS63"/>
    <mergeCell ref="IAT59:IAT63"/>
    <mergeCell ref="IAU59:IAU63"/>
    <mergeCell ref="IAV59:IAV63"/>
    <mergeCell ref="IAW59:IAW63"/>
    <mergeCell ref="IBF59:IBF63"/>
    <mergeCell ref="IBG59:IBG63"/>
    <mergeCell ref="IBH59:IBH63"/>
    <mergeCell ref="IBI59:IBI63"/>
    <mergeCell ref="IBJ59:IBJ63"/>
    <mergeCell ref="IBK59:IBK63"/>
    <mergeCell ref="IBL59:IBL63"/>
    <mergeCell ref="HYY59:HYY63"/>
    <mergeCell ref="HYZ59:HYZ63"/>
    <mergeCell ref="HZA59:HZA63"/>
    <mergeCell ref="HZJ59:HZJ63"/>
    <mergeCell ref="HZK59:HZK63"/>
    <mergeCell ref="HZL59:HZL63"/>
    <mergeCell ref="HZM59:HZM63"/>
    <mergeCell ref="HZN59:HZN63"/>
    <mergeCell ref="HZO59:HZO63"/>
    <mergeCell ref="HZP59:HZP63"/>
    <mergeCell ref="HZQ59:HZQ63"/>
    <mergeCell ref="HZZ59:HZZ63"/>
    <mergeCell ref="IAA59:IAA63"/>
    <mergeCell ref="IAB59:IAB63"/>
    <mergeCell ref="IAC59:IAC63"/>
    <mergeCell ref="IAD59:IAD63"/>
    <mergeCell ref="IAE59:IAE63"/>
    <mergeCell ref="HXR59:HXR63"/>
    <mergeCell ref="HXS59:HXS63"/>
    <mergeCell ref="HXT59:HXT63"/>
    <mergeCell ref="HXU59:HXU63"/>
    <mergeCell ref="HYD59:HYD63"/>
    <mergeCell ref="HYE59:HYE63"/>
    <mergeCell ref="HYF59:HYF63"/>
    <mergeCell ref="HYG59:HYG63"/>
    <mergeCell ref="HYH59:HYH63"/>
    <mergeCell ref="HYI59:HYI63"/>
    <mergeCell ref="HYJ59:HYJ63"/>
    <mergeCell ref="HYK59:HYK63"/>
    <mergeCell ref="HYT59:HYT63"/>
    <mergeCell ref="HYU59:HYU63"/>
    <mergeCell ref="HYV59:HYV63"/>
    <mergeCell ref="HYW59:HYW63"/>
    <mergeCell ref="HYX59:HYX63"/>
    <mergeCell ref="HWK59:HWK63"/>
    <mergeCell ref="HWL59:HWL63"/>
    <mergeCell ref="HWM59:HWM63"/>
    <mergeCell ref="HWN59:HWN63"/>
    <mergeCell ref="HWO59:HWO63"/>
    <mergeCell ref="HWX59:HWX63"/>
    <mergeCell ref="HWY59:HWY63"/>
    <mergeCell ref="HWZ59:HWZ63"/>
    <mergeCell ref="HXA59:HXA63"/>
    <mergeCell ref="HXB59:HXB63"/>
    <mergeCell ref="HXC59:HXC63"/>
    <mergeCell ref="HXD59:HXD63"/>
    <mergeCell ref="HXE59:HXE63"/>
    <mergeCell ref="HXN59:HXN63"/>
    <mergeCell ref="HXO59:HXO63"/>
    <mergeCell ref="HXP59:HXP63"/>
    <mergeCell ref="HXQ59:HXQ63"/>
    <mergeCell ref="HVD59:HVD63"/>
    <mergeCell ref="HVE59:HVE63"/>
    <mergeCell ref="HVF59:HVF63"/>
    <mergeCell ref="HVG59:HVG63"/>
    <mergeCell ref="HVH59:HVH63"/>
    <mergeCell ref="HVI59:HVI63"/>
    <mergeCell ref="HVR59:HVR63"/>
    <mergeCell ref="HVS59:HVS63"/>
    <mergeCell ref="HVT59:HVT63"/>
    <mergeCell ref="HVU59:HVU63"/>
    <mergeCell ref="HVV59:HVV63"/>
    <mergeCell ref="HVW59:HVW63"/>
    <mergeCell ref="HVX59:HVX63"/>
    <mergeCell ref="HVY59:HVY63"/>
    <mergeCell ref="HWH59:HWH63"/>
    <mergeCell ref="HWI59:HWI63"/>
    <mergeCell ref="HWJ59:HWJ63"/>
    <mergeCell ref="HTW59:HTW63"/>
    <mergeCell ref="HTX59:HTX63"/>
    <mergeCell ref="HTY59:HTY63"/>
    <mergeCell ref="HTZ59:HTZ63"/>
    <mergeCell ref="HUA59:HUA63"/>
    <mergeCell ref="HUB59:HUB63"/>
    <mergeCell ref="HUC59:HUC63"/>
    <mergeCell ref="HUL59:HUL63"/>
    <mergeCell ref="HUM59:HUM63"/>
    <mergeCell ref="HUN59:HUN63"/>
    <mergeCell ref="HUO59:HUO63"/>
    <mergeCell ref="HUP59:HUP63"/>
    <mergeCell ref="HUQ59:HUQ63"/>
    <mergeCell ref="HUR59:HUR63"/>
    <mergeCell ref="HUS59:HUS63"/>
    <mergeCell ref="HVB59:HVB63"/>
    <mergeCell ref="HVC59:HVC63"/>
    <mergeCell ref="HSP59:HSP63"/>
    <mergeCell ref="HSQ59:HSQ63"/>
    <mergeCell ref="HSR59:HSR63"/>
    <mergeCell ref="HSS59:HSS63"/>
    <mergeCell ref="HST59:HST63"/>
    <mergeCell ref="HSU59:HSU63"/>
    <mergeCell ref="HSV59:HSV63"/>
    <mergeCell ref="HSW59:HSW63"/>
    <mergeCell ref="HTF59:HTF63"/>
    <mergeCell ref="HTG59:HTG63"/>
    <mergeCell ref="HTH59:HTH63"/>
    <mergeCell ref="HTI59:HTI63"/>
    <mergeCell ref="HTJ59:HTJ63"/>
    <mergeCell ref="HTK59:HTK63"/>
    <mergeCell ref="HTL59:HTL63"/>
    <mergeCell ref="HTM59:HTM63"/>
    <mergeCell ref="HTV59:HTV63"/>
    <mergeCell ref="HRA59:HRA63"/>
    <mergeCell ref="HRJ59:HRJ63"/>
    <mergeCell ref="HRK59:HRK63"/>
    <mergeCell ref="HRL59:HRL63"/>
    <mergeCell ref="HRM59:HRM63"/>
    <mergeCell ref="HRN59:HRN63"/>
    <mergeCell ref="HRO59:HRO63"/>
    <mergeCell ref="HRP59:HRP63"/>
    <mergeCell ref="HRQ59:HRQ63"/>
    <mergeCell ref="HRZ59:HRZ63"/>
    <mergeCell ref="HSA59:HSA63"/>
    <mergeCell ref="HSB59:HSB63"/>
    <mergeCell ref="HSC59:HSC63"/>
    <mergeCell ref="HSD59:HSD63"/>
    <mergeCell ref="HSE59:HSE63"/>
    <mergeCell ref="HSF59:HSF63"/>
    <mergeCell ref="HSG59:HSG63"/>
    <mergeCell ref="HPT59:HPT63"/>
    <mergeCell ref="HPU59:HPU63"/>
    <mergeCell ref="HQD59:HQD63"/>
    <mergeCell ref="HQE59:HQE63"/>
    <mergeCell ref="HQF59:HQF63"/>
    <mergeCell ref="HQG59:HQG63"/>
    <mergeCell ref="HQH59:HQH63"/>
    <mergeCell ref="HQI59:HQI63"/>
    <mergeCell ref="HQJ59:HQJ63"/>
    <mergeCell ref="HQK59:HQK63"/>
    <mergeCell ref="HQT59:HQT63"/>
    <mergeCell ref="HQU59:HQU63"/>
    <mergeCell ref="HQV59:HQV63"/>
    <mergeCell ref="HQW59:HQW63"/>
    <mergeCell ref="HQX59:HQX63"/>
    <mergeCell ref="HQY59:HQY63"/>
    <mergeCell ref="HQZ59:HQZ63"/>
    <mergeCell ref="HOM59:HOM63"/>
    <mergeCell ref="HON59:HON63"/>
    <mergeCell ref="HOO59:HOO63"/>
    <mergeCell ref="HOX59:HOX63"/>
    <mergeCell ref="HOY59:HOY63"/>
    <mergeCell ref="HOZ59:HOZ63"/>
    <mergeCell ref="HPA59:HPA63"/>
    <mergeCell ref="HPB59:HPB63"/>
    <mergeCell ref="HPC59:HPC63"/>
    <mergeCell ref="HPD59:HPD63"/>
    <mergeCell ref="HPE59:HPE63"/>
    <mergeCell ref="HPN59:HPN63"/>
    <mergeCell ref="HPO59:HPO63"/>
    <mergeCell ref="HPP59:HPP63"/>
    <mergeCell ref="HPQ59:HPQ63"/>
    <mergeCell ref="HPR59:HPR63"/>
    <mergeCell ref="HPS59:HPS63"/>
    <mergeCell ref="HNF59:HNF63"/>
    <mergeCell ref="HNG59:HNG63"/>
    <mergeCell ref="HNH59:HNH63"/>
    <mergeCell ref="HNI59:HNI63"/>
    <mergeCell ref="HNR59:HNR63"/>
    <mergeCell ref="HNS59:HNS63"/>
    <mergeCell ref="HNT59:HNT63"/>
    <mergeCell ref="HNU59:HNU63"/>
    <mergeCell ref="HNV59:HNV63"/>
    <mergeCell ref="HNW59:HNW63"/>
    <mergeCell ref="HNX59:HNX63"/>
    <mergeCell ref="HNY59:HNY63"/>
    <mergeCell ref="HOH59:HOH63"/>
    <mergeCell ref="HOI59:HOI63"/>
    <mergeCell ref="HOJ59:HOJ63"/>
    <mergeCell ref="HOK59:HOK63"/>
    <mergeCell ref="HOL59:HOL63"/>
    <mergeCell ref="HLY59:HLY63"/>
    <mergeCell ref="HLZ59:HLZ63"/>
    <mergeCell ref="HMA59:HMA63"/>
    <mergeCell ref="HMB59:HMB63"/>
    <mergeCell ref="HMC59:HMC63"/>
    <mergeCell ref="HML59:HML63"/>
    <mergeCell ref="HMM59:HMM63"/>
    <mergeCell ref="HMN59:HMN63"/>
    <mergeCell ref="HMO59:HMO63"/>
    <mergeCell ref="HMP59:HMP63"/>
    <mergeCell ref="HMQ59:HMQ63"/>
    <mergeCell ref="HMR59:HMR63"/>
    <mergeCell ref="HMS59:HMS63"/>
    <mergeCell ref="HNB59:HNB63"/>
    <mergeCell ref="HNC59:HNC63"/>
    <mergeCell ref="HND59:HND63"/>
    <mergeCell ref="HNE59:HNE63"/>
    <mergeCell ref="HKR59:HKR63"/>
    <mergeCell ref="HKS59:HKS63"/>
    <mergeCell ref="HKT59:HKT63"/>
    <mergeCell ref="HKU59:HKU63"/>
    <mergeCell ref="HKV59:HKV63"/>
    <mergeCell ref="HKW59:HKW63"/>
    <mergeCell ref="HLF59:HLF63"/>
    <mergeCell ref="HLG59:HLG63"/>
    <mergeCell ref="HLH59:HLH63"/>
    <mergeCell ref="HLI59:HLI63"/>
    <mergeCell ref="HLJ59:HLJ63"/>
    <mergeCell ref="HLK59:HLK63"/>
    <mergeCell ref="HLL59:HLL63"/>
    <mergeCell ref="HLM59:HLM63"/>
    <mergeCell ref="HLV59:HLV63"/>
    <mergeCell ref="HLW59:HLW63"/>
    <mergeCell ref="HLX59:HLX63"/>
    <mergeCell ref="HJK59:HJK63"/>
    <mergeCell ref="HJL59:HJL63"/>
    <mergeCell ref="HJM59:HJM63"/>
    <mergeCell ref="HJN59:HJN63"/>
    <mergeCell ref="HJO59:HJO63"/>
    <mergeCell ref="HJP59:HJP63"/>
    <mergeCell ref="HJQ59:HJQ63"/>
    <mergeCell ref="HJZ59:HJZ63"/>
    <mergeCell ref="HKA59:HKA63"/>
    <mergeCell ref="HKB59:HKB63"/>
    <mergeCell ref="HKC59:HKC63"/>
    <mergeCell ref="HKD59:HKD63"/>
    <mergeCell ref="HKE59:HKE63"/>
    <mergeCell ref="HKF59:HKF63"/>
    <mergeCell ref="HKG59:HKG63"/>
    <mergeCell ref="HKP59:HKP63"/>
    <mergeCell ref="HKQ59:HKQ63"/>
    <mergeCell ref="HID59:HID63"/>
    <mergeCell ref="HIE59:HIE63"/>
    <mergeCell ref="HIF59:HIF63"/>
    <mergeCell ref="HIG59:HIG63"/>
    <mergeCell ref="HIH59:HIH63"/>
    <mergeCell ref="HII59:HII63"/>
    <mergeCell ref="HIJ59:HIJ63"/>
    <mergeCell ref="HIK59:HIK63"/>
    <mergeCell ref="HIT59:HIT63"/>
    <mergeCell ref="HIU59:HIU63"/>
    <mergeCell ref="HIV59:HIV63"/>
    <mergeCell ref="HIW59:HIW63"/>
    <mergeCell ref="HIX59:HIX63"/>
    <mergeCell ref="HIY59:HIY63"/>
    <mergeCell ref="HIZ59:HIZ63"/>
    <mergeCell ref="HJA59:HJA63"/>
    <mergeCell ref="HJJ59:HJJ63"/>
    <mergeCell ref="HGO59:HGO63"/>
    <mergeCell ref="HGX59:HGX63"/>
    <mergeCell ref="HGY59:HGY63"/>
    <mergeCell ref="HGZ59:HGZ63"/>
    <mergeCell ref="HHA59:HHA63"/>
    <mergeCell ref="HHB59:HHB63"/>
    <mergeCell ref="HHC59:HHC63"/>
    <mergeCell ref="HHD59:HHD63"/>
    <mergeCell ref="HHE59:HHE63"/>
    <mergeCell ref="HHN59:HHN63"/>
    <mergeCell ref="HHO59:HHO63"/>
    <mergeCell ref="HHP59:HHP63"/>
    <mergeCell ref="HHQ59:HHQ63"/>
    <mergeCell ref="HHR59:HHR63"/>
    <mergeCell ref="HHS59:HHS63"/>
    <mergeCell ref="HHT59:HHT63"/>
    <mergeCell ref="HHU59:HHU63"/>
    <mergeCell ref="HFH59:HFH63"/>
    <mergeCell ref="HFI59:HFI63"/>
    <mergeCell ref="HFR59:HFR63"/>
    <mergeCell ref="HFS59:HFS63"/>
    <mergeCell ref="HFT59:HFT63"/>
    <mergeCell ref="HFU59:HFU63"/>
    <mergeCell ref="HFV59:HFV63"/>
    <mergeCell ref="HFW59:HFW63"/>
    <mergeCell ref="HFX59:HFX63"/>
    <mergeCell ref="HFY59:HFY63"/>
    <mergeCell ref="HGH59:HGH63"/>
    <mergeCell ref="HGI59:HGI63"/>
    <mergeCell ref="HGJ59:HGJ63"/>
    <mergeCell ref="HGK59:HGK63"/>
    <mergeCell ref="HGL59:HGL63"/>
    <mergeCell ref="HGM59:HGM63"/>
    <mergeCell ref="HGN59:HGN63"/>
    <mergeCell ref="HEA59:HEA63"/>
    <mergeCell ref="HEB59:HEB63"/>
    <mergeCell ref="HEC59:HEC63"/>
    <mergeCell ref="HEL59:HEL63"/>
    <mergeCell ref="HEM59:HEM63"/>
    <mergeCell ref="HEN59:HEN63"/>
    <mergeCell ref="HEO59:HEO63"/>
    <mergeCell ref="HEP59:HEP63"/>
    <mergeCell ref="HEQ59:HEQ63"/>
    <mergeCell ref="HER59:HER63"/>
    <mergeCell ref="HES59:HES63"/>
    <mergeCell ref="HFB59:HFB63"/>
    <mergeCell ref="HFC59:HFC63"/>
    <mergeCell ref="HFD59:HFD63"/>
    <mergeCell ref="HFE59:HFE63"/>
    <mergeCell ref="HFF59:HFF63"/>
    <mergeCell ref="HFG59:HFG63"/>
    <mergeCell ref="HCT59:HCT63"/>
    <mergeCell ref="HCU59:HCU63"/>
    <mergeCell ref="HCV59:HCV63"/>
    <mergeCell ref="HCW59:HCW63"/>
    <mergeCell ref="HDF59:HDF63"/>
    <mergeCell ref="HDG59:HDG63"/>
    <mergeCell ref="HDH59:HDH63"/>
    <mergeCell ref="HDI59:HDI63"/>
    <mergeCell ref="HDJ59:HDJ63"/>
    <mergeCell ref="HDK59:HDK63"/>
    <mergeCell ref="HDL59:HDL63"/>
    <mergeCell ref="HDM59:HDM63"/>
    <mergeCell ref="HDV59:HDV63"/>
    <mergeCell ref="HDW59:HDW63"/>
    <mergeCell ref="HDX59:HDX63"/>
    <mergeCell ref="HDY59:HDY63"/>
    <mergeCell ref="HDZ59:HDZ63"/>
    <mergeCell ref="HBM59:HBM63"/>
    <mergeCell ref="HBN59:HBN63"/>
    <mergeCell ref="HBO59:HBO63"/>
    <mergeCell ref="HBP59:HBP63"/>
    <mergeCell ref="HBQ59:HBQ63"/>
    <mergeCell ref="HBZ59:HBZ63"/>
    <mergeCell ref="HCA59:HCA63"/>
    <mergeCell ref="HCB59:HCB63"/>
    <mergeCell ref="HCC59:HCC63"/>
    <mergeCell ref="HCD59:HCD63"/>
    <mergeCell ref="HCE59:HCE63"/>
    <mergeCell ref="HCF59:HCF63"/>
    <mergeCell ref="HCG59:HCG63"/>
    <mergeCell ref="HCP59:HCP63"/>
    <mergeCell ref="HCQ59:HCQ63"/>
    <mergeCell ref="HCR59:HCR63"/>
    <mergeCell ref="HCS59:HCS63"/>
    <mergeCell ref="HAF59:HAF63"/>
    <mergeCell ref="HAG59:HAG63"/>
    <mergeCell ref="HAH59:HAH63"/>
    <mergeCell ref="HAI59:HAI63"/>
    <mergeCell ref="HAJ59:HAJ63"/>
    <mergeCell ref="HAK59:HAK63"/>
    <mergeCell ref="HAT59:HAT63"/>
    <mergeCell ref="HAU59:HAU63"/>
    <mergeCell ref="HAV59:HAV63"/>
    <mergeCell ref="HAW59:HAW63"/>
    <mergeCell ref="HAX59:HAX63"/>
    <mergeCell ref="HAY59:HAY63"/>
    <mergeCell ref="HAZ59:HAZ63"/>
    <mergeCell ref="HBA59:HBA63"/>
    <mergeCell ref="HBJ59:HBJ63"/>
    <mergeCell ref="HBK59:HBK63"/>
    <mergeCell ref="HBL59:HBL63"/>
    <mergeCell ref="GYY59:GYY63"/>
    <mergeCell ref="GYZ59:GYZ63"/>
    <mergeCell ref="GZA59:GZA63"/>
    <mergeCell ref="GZB59:GZB63"/>
    <mergeCell ref="GZC59:GZC63"/>
    <mergeCell ref="GZD59:GZD63"/>
    <mergeCell ref="GZE59:GZE63"/>
    <mergeCell ref="GZN59:GZN63"/>
    <mergeCell ref="GZO59:GZO63"/>
    <mergeCell ref="GZP59:GZP63"/>
    <mergeCell ref="GZQ59:GZQ63"/>
    <mergeCell ref="GZR59:GZR63"/>
    <mergeCell ref="GZS59:GZS63"/>
    <mergeCell ref="GZT59:GZT63"/>
    <mergeCell ref="GZU59:GZU63"/>
    <mergeCell ref="HAD59:HAD63"/>
    <mergeCell ref="HAE59:HAE63"/>
    <mergeCell ref="GXR59:GXR63"/>
    <mergeCell ref="GXS59:GXS63"/>
    <mergeCell ref="GXT59:GXT63"/>
    <mergeCell ref="GXU59:GXU63"/>
    <mergeCell ref="GXV59:GXV63"/>
    <mergeCell ref="GXW59:GXW63"/>
    <mergeCell ref="GXX59:GXX63"/>
    <mergeCell ref="GXY59:GXY63"/>
    <mergeCell ref="GYH59:GYH63"/>
    <mergeCell ref="GYI59:GYI63"/>
    <mergeCell ref="GYJ59:GYJ63"/>
    <mergeCell ref="GYK59:GYK63"/>
    <mergeCell ref="GYL59:GYL63"/>
    <mergeCell ref="GYM59:GYM63"/>
    <mergeCell ref="GYN59:GYN63"/>
    <mergeCell ref="GYO59:GYO63"/>
    <mergeCell ref="GYX59:GYX63"/>
    <mergeCell ref="GWC59:GWC63"/>
    <mergeCell ref="GWL59:GWL63"/>
    <mergeCell ref="GWM59:GWM63"/>
    <mergeCell ref="GWN59:GWN63"/>
    <mergeCell ref="GWO59:GWO63"/>
    <mergeCell ref="GWP59:GWP63"/>
    <mergeCell ref="GWQ59:GWQ63"/>
    <mergeCell ref="GWR59:GWR63"/>
    <mergeCell ref="GWS59:GWS63"/>
    <mergeCell ref="GXB59:GXB63"/>
    <mergeCell ref="GXC59:GXC63"/>
    <mergeCell ref="GXD59:GXD63"/>
    <mergeCell ref="GXE59:GXE63"/>
    <mergeCell ref="GXF59:GXF63"/>
    <mergeCell ref="GXG59:GXG63"/>
    <mergeCell ref="GXH59:GXH63"/>
    <mergeCell ref="GXI59:GXI63"/>
    <mergeCell ref="GUV59:GUV63"/>
    <mergeCell ref="GUW59:GUW63"/>
    <mergeCell ref="GVF59:GVF63"/>
    <mergeCell ref="GVG59:GVG63"/>
    <mergeCell ref="GVH59:GVH63"/>
    <mergeCell ref="GVI59:GVI63"/>
    <mergeCell ref="GVJ59:GVJ63"/>
    <mergeCell ref="GVK59:GVK63"/>
    <mergeCell ref="GVL59:GVL63"/>
    <mergeCell ref="GVM59:GVM63"/>
    <mergeCell ref="GVV59:GVV63"/>
    <mergeCell ref="GVW59:GVW63"/>
    <mergeCell ref="GVX59:GVX63"/>
    <mergeCell ref="GVY59:GVY63"/>
    <mergeCell ref="GVZ59:GVZ63"/>
    <mergeCell ref="GWA59:GWA63"/>
    <mergeCell ref="GWB59:GWB63"/>
    <mergeCell ref="GTO59:GTO63"/>
    <mergeCell ref="GTP59:GTP63"/>
    <mergeCell ref="GTQ59:GTQ63"/>
    <mergeCell ref="GTZ59:GTZ63"/>
    <mergeCell ref="GUA59:GUA63"/>
    <mergeCell ref="GUB59:GUB63"/>
    <mergeCell ref="GUC59:GUC63"/>
    <mergeCell ref="GUD59:GUD63"/>
    <mergeCell ref="GUE59:GUE63"/>
    <mergeCell ref="GUF59:GUF63"/>
    <mergeCell ref="GUG59:GUG63"/>
    <mergeCell ref="GUP59:GUP63"/>
    <mergeCell ref="GUQ59:GUQ63"/>
    <mergeCell ref="GUR59:GUR63"/>
    <mergeCell ref="GUS59:GUS63"/>
    <mergeCell ref="GUT59:GUT63"/>
    <mergeCell ref="GUU59:GUU63"/>
    <mergeCell ref="GSH59:GSH63"/>
    <mergeCell ref="GSI59:GSI63"/>
    <mergeCell ref="GSJ59:GSJ63"/>
    <mergeCell ref="GSK59:GSK63"/>
    <mergeCell ref="GST59:GST63"/>
    <mergeCell ref="GSU59:GSU63"/>
    <mergeCell ref="GSV59:GSV63"/>
    <mergeCell ref="GSW59:GSW63"/>
    <mergeCell ref="GSX59:GSX63"/>
    <mergeCell ref="GSY59:GSY63"/>
    <mergeCell ref="GSZ59:GSZ63"/>
    <mergeCell ref="GTA59:GTA63"/>
    <mergeCell ref="GTJ59:GTJ63"/>
    <mergeCell ref="GTK59:GTK63"/>
    <mergeCell ref="GTL59:GTL63"/>
    <mergeCell ref="GTM59:GTM63"/>
    <mergeCell ref="GTN59:GTN63"/>
    <mergeCell ref="GRA59:GRA63"/>
    <mergeCell ref="GRB59:GRB63"/>
    <mergeCell ref="GRC59:GRC63"/>
    <mergeCell ref="GRD59:GRD63"/>
    <mergeCell ref="GRE59:GRE63"/>
    <mergeCell ref="GRN59:GRN63"/>
    <mergeCell ref="GRO59:GRO63"/>
    <mergeCell ref="GRP59:GRP63"/>
    <mergeCell ref="GRQ59:GRQ63"/>
    <mergeCell ref="GRR59:GRR63"/>
    <mergeCell ref="GRS59:GRS63"/>
    <mergeCell ref="GRT59:GRT63"/>
    <mergeCell ref="GRU59:GRU63"/>
    <mergeCell ref="GSD59:GSD63"/>
    <mergeCell ref="GSE59:GSE63"/>
    <mergeCell ref="GSF59:GSF63"/>
    <mergeCell ref="GSG59:GSG63"/>
    <mergeCell ref="GPT59:GPT63"/>
    <mergeCell ref="GPU59:GPU63"/>
    <mergeCell ref="GPV59:GPV63"/>
    <mergeCell ref="GPW59:GPW63"/>
    <mergeCell ref="GPX59:GPX63"/>
    <mergeCell ref="GPY59:GPY63"/>
    <mergeCell ref="GQH59:GQH63"/>
    <mergeCell ref="GQI59:GQI63"/>
    <mergeCell ref="GQJ59:GQJ63"/>
    <mergeCell ref="GQK59:GQK63"/>
    <mergeCell ref="GQL59:GQL63"/>
    <mergeCell ref="GQM59:GQM63"/>
    <mergeCell ref="GQN59:GQN63"/>
    <mergeCell ref="GQO59:GQO63"/>
    <mergeCell ref="GQX59:GQX63"/>
    <mergeCell ref="GQY59:GQY63"/>
    <mergeCell ref="GQZ59:GQZ63"/>
    <mergeCell ref="GOM59:GOM63"/>
    <mergeCell ref="GON59:GON63"/>
    <mergeCell ref="GOO59:GOO63"/>
    <mergeCell ref="GOP59:GOP63"/>
    <mergeCell ref="GOQ59:GOQ63"/>
    <mergeCell ref="GOR59:GOR63"/>
    <mergeCell ref="GOS59:GOS63"/>
    <mergeCell ref="GPB59:GPB63"/>
    <mergeCell ref="GPC59:GPC63"/>
    <mergeCell ref="GPD59:GPD63"/>
    <mergeCell ref="GPE59:GPE63"/>
    <mergeCell ref="GPF59:GPF63"/>
    <mergeCell ref="GPG59:GPG63"/>
    <mergeCell ref="GPH59:GPH63"/>
    <mergeCell ref="GPI59:GPI63"/>
    <mergeCell ref="GPR59:GPR63"/>
    <mergeCell ref="GPS59:GPS63"/>
    <mergeCell ref="GNF59:GNF63"/>
    <mergeCell ref="GNG59:GNG63"/>
    <mergeCell ref="GNH59:GNH63"/>
    <mergeCell ref="GNI59:GNI63"/>
    <mergeCell ref="GNJ59:GNJ63"/>
    <mergeCell ref="GNK59:GNK63"/>
    <mergeCell ref="GNL59:GNL63"/>
    <mergeCell ref="GNM59:GNM63"/>
    <mergeCell ref="GNV59:GNV63"/>
    <mergeCell ref="GNW59:GNW63"/>
    <mergeCell ref="GNX59:GNX63"/>
    <mergeCell ref="GNY59:GNY63"/>
    <mergeCell ref="GNZ59:GNZ63"/>
    <mergeCell ref="GOA59:GOA63"/>
    <mergeCell ref="GOB59:GOB63"/>
    <mergeCell ref="GOC59:GOC63"/>
    <mergeCell ref="GOL59:GOL63"/>
    <mergeCell ref="GLQ59:GLQ63"/>
    <mergeCell ref="GLZ59:GLZ63"/>
    <mergeCell ref="GMA59:GMA63"/>
    <mergeCell ref="GMB59:GMB63"/>
    <mergeCell ref="GMC59:GMC63"/>
    <mergeCell ref="GMD59:GMD63"/>
    <mergeCell ref="GME59:GME63"/>
    <mergeCell ref="GMF59:GMF63"/>
    <mergeCell ref="GMG59:GMG63"/>
    <mergeCell ref="GMP59:GMP63"/>
    <mergeCell ref="GMQ59:GMQ63"/>
    <mergeCell ref="GMR59:GMR63"/>
    <mergeCell ref="GMS59:GMS63"/>
    <mergeCell ref="GMT59:GMT63"/>
    <mergeCell ref="GMU59:GMU63"/>
    <mergeCell ref="GMV59:GMV63"/>
    <mergeCell ref="GMW59:GMW63"/>
    <mergeCell ref="GKJ59:GKJ63"/>
    <mergeCell ref="GKK59:GKK63"/>
    <mergeCell ref="GKT59:GKT63"/>
    <mergeCell ref="GKU59:GKU63"/>
    <mergeCell ref="GKV59:GKV63"/>
    <mergeCell ref="GKW59:GKW63"/>
    <mergeCell ref="GKX59:GKX63"/>
    <mergeCell ref="GKY59:GKY63"/>
    <mergeCell ref="GKZ59:GKZ63"/>
    <mergeCell ref="GLA59:GLA63"/>
    <mergeCell ref="GLJ59:GLJ63"/>
    <mergeCell ref="GLK59:GLK63"/>
    <mergeCell ref="GLL59:GLL63"/>
    <mergeCell ref="GLM59:GLM63"/>
    <mergeCell ref="GLN59:GLN63"/>
    <mergeCell ref="GLO59:GLO63"/>
    <mergeCell ref="GLP59:GLP63"/>
    <mergeCell ref="GJC59:GJC63"/>
    <mergeCell ref="GJD59:GJD63"/>
    <mergeCell ref="GJE59:GJE63"/>
    <mergeCell ref="GJN59:GJN63"/>
    <mergeCell ref="GJO59:GJO63"/>
    <mergeCell ref="GJP59:GJP63"/>
    <mergeCell ref="GJQ59:GJQ63"/>
    <mergeCell ref="GJR59:GJR63"/>
    <mergeCell ref="GJS59:GJS63"/>
    <mergeCell ref="GJT59:GJT63"/>
    <mergeCell ref="GJU59:GJU63"/>
    <mergeCell ref="GKD59:GKD63"/>
    <mergeCell ref="GKE59:GKE63"/>
    <mergeCell ref="GKF59:GKF63"/>
    <mergeCell ref="GKG59:GKG63"/>
    <mergeCell ref="GKH59:GKH63"/>
    <mergeCell ref="GKI59:GKI63"/>
    <mergeCell ref="GHV59:GHV63"/>
    <mergeCell ref="GHW59:GHW63"/>
    <mergeCell ref="GHX59:GHX63"/>
    <mergeCell ref="GHY59:GHY63"/>
    <mergeCell ref="GIH59:GIH63"/>
    <mergeCell ref="GII59:GII63"/>
    <mergeCell ref="GIJ59:GIJ63"/>
    <mergeCell ref="GIK59:GIK63"/>
    <mergeCell ref="GIL59:GIL63"/>
    <mergeCell ref="GIM59:GIM63"/>
    <mergeCell ref="GIN59:GIN63"/>
    <mergeCell ref="GIO59:GIO63"/>
    <mergeCell ref="GIX59:GIX63"/>
    <mergeCell ref="GIY59:GIY63"/>
    <mergeCell ref="GIZ59:GIZ63"/>
    <mergeCell ref="GJA59:GJA63"/>
    <mergeCell ref="GJB59:GJB63"/>
    <mergeCell ref="GGO59:GGO63"/>
    <mergeCell ref="GGP59:GGP63"/>
    <mergeCell ref="GGQ59:GGQ63"/>
    <mergeCell ref="GGR59:GGR63"/>
    <mergeCell ref="GGS59:GGS63"/>
    <mergeCell ref="GHB59:GHB63"/>
    <mergeCell ref="GHC59:GHC63"/>
    <mergeCell ref="GHD59:GHD63"/>
    <mergeCell ref="GHE59:GHE63"/>
    <mergeCell ref="GHF59:GHF63"/>
    <mergeCell ref="GHG59:GHG63"/>
    <mergeCell ref="GHH59:GHH63"/>
    <mergeCell ref="GHI59:GHI63"/>
    <mergeCell ref="GHR59:GHR63"/>
    <mergeCell ref="GHS59:GHS63"/>
    <mergeCell ref="GHT59:GHT63"/>
    <mergeCell ref="GHU59:GHU63"/>
    <mergeCell ref="GFH59:GFH63"/>
    <mergeCell ref="GFI59:GFI63"/>
    <mergeCell ref="GFJ59:GFJ63"/>
    <mergeCell ref="GFK59:GFK63"/>
    <mergeCell ref="GFL59:GFL63"/>
    <mergeCell ref="GFM59:GFM63"/>
    <mergeCell ref="GFV59:GFV63"/>
    <mergeCell ref="GFW59:GFW63"/>
    <mergeCell ref="GFX59:GFX63"/>
    <mergeCell ref="GFY59:GFY63"/>
    <mergeCell ref="GFZ59:GFZ63"/>
    <mergeCell ref="GGA59:GGA63"/>
    <mergeCell ref="GGB59:GGB63"/>
    <mergeCell ref="GGC59:GGC63"/>
    <mergeCell ref="GGL59:GGL63"/>
    <mergeCell ref="GGM59:GGM63"/>
    <mergeCell ref="GGN59:GGN63"/>
    <mergeCell ref="GEA59:GEA63"/>
    <mergeCell ref="GEB59:GEB63"/>
    <mergeCell ref="GEC59:GEC63"/>
    <mergeCell ref="GED59:GED63"/>
    <mergeCell ref="GEE59:GEE63"/>
    <mergeCell ref="GEF59:GEF63"/>
    <mergeCell ref="GEG59:GEG63"/>
    <mergeCell ref="GEP59:GEP63"/>
    <mergeCell ref="GEQ59:GEQ63"/>
    <mergeCell ref="GER59:GER63"/>
    <mergeCell ref="GES59:GES63"/>
    <mergeCell ref="GET59:GET63"/>
    <mergeCell ref="GEU59:GEU63"/>
    <mergeCell ref="GEV59:GEV63"/>
    <mergeCell ref="GEW59:GEW63"/>
    <mergeCell ref="GFF59:GFF63"/>
    <mergeCell ref="GFG59:GFG63"/>
    <mergeCell ref="GCT59:GCT63"/>
    <mergeCell ref="GCU59:GCU63"/>
    <mergeCell ref="GCV59:GCV63"/>
    <mergeCell ref="GCW59:GCW63"/>
    <mergeCell ref="GCX59:GCX63"/>
    <mergeCell ref="GCY59:GCY63"/>
    <mergeCell ref="GCZ59:GCZ63"/>
    <mergeCell ref="GDA59:GDA63"/>
    <mergeCell ref="GDJ59:GDJ63"/>
    <mergeCell ref="GDK59:GDK63"/>
    <mergeCell ref="GDL59:GDL63"/>
    <mergeCell ref="GDM59:GDM63"/>
    <mergeCell ref="GDN59:GDN63"/>
    <mergeCell ref="GDO59:GDO63"/>
    <mergeCell ref="GDP59:GDP63"/>
    <mergeCell ref="GDQ59:GDQ63"/>
    <mergeCell ref="GDZ59:GDZ63"/>
    <mergeCell ref="GBE59:GBE63"/>
    <mergeCell ref="GBN59:GBN63"/>
    <mergeCell ref="GBO59:GBO63"/>
    <mergeCell ref="GBP59:GBP63"/>
    <mergeCell ref="GBQ59:GBQ63"/>
    <mergeCell ref="GBR59:GBR63"/>
    <mergeCell ref="GBS59:GBS63"/>
    <mergeCell ref="GBT59:GBT63"/>
    <mergeCell ref="GBU59:GBU63"/>
    <mergeCell ref="GCD59:GCD63"/>
    <mergeCell ref="GCE59:GCE63"/>
    <mergeCell ref="GCF59:GCF63"/>
    <mergeCell ref="GCG59:GCG63"/>
    <mergeCell ref="GCH59:GCH63"/>
    <mergeCell ref="GCI59:GCI63"/>
    <mergeCell ref="GCJ59:GCJ63"/>
    <mergeCell ref="GCK59:GCK63"/>
    <mergeCell ref="FZX59:FZX63"/>
    <mergeCell ref="FZY59:FZY63"/>
    <mergeCell ref="GAH59:GAH63"/>
    <mergeCell ref="GAI59:GAI63"/>
    <mergeCell ref="GAJ59:GAJ63"/>
    <mergeCell ref="GAK59:GAK63"/>
    <mergeCell ref="GAL59:GAL63"/>
    <mergeCell ref="GAM59:GAM63"/>
    <mergeCell ref="GAN59:GAN63"/>
    <mergeCell ref="GAO59:GAO63"/>
    <mergeCell ref="GAX59:GAX63"/>
    <mergeCell ref="GAY59:GAY63"/>
    <mergeCell ref="GAZ59:GAZ63"/>
    <mergeCell ref="GBA59:GBA63"/>
    <mergeCell ref="GBB59:GBB63"/>
    <mergeCell ref="GBC59:GBC63"/>
    <mergeCell ref="GBD59:GBD63"/>
    <mergeCell ref="FYQ59:FYQ63"/>
    <mergeCell ref="FYR59:FYR63"/>
    <mergeCell ref="FYS59:FYS63"/>
    <mergeCell ref="FZB59:FZB63"/>
    <mergeCell ref="FZC59:FZC63"/>
    <mergeCell ref="FZD59:FZD63"/>
    <mergeCell ref="FZE59:FZE63"/>
    <mergeCell ref="FZF59:FZF63"/>
    <mergeCell ref="FZG59:FZG63"/>
    <mergeCell ref="FZH59:FZH63"/>
    <mergeCell ref="FZI59:FZI63"/>
    <mergeCell ref="FZR59:FZR63"/>
    <mergeCell ref="FZS59:FZS63"/>
    <mergeCell ref="FZT59:FZT63"/>
    <mergeCell ref="FZU59:FZU63"/>
    <mergeCell ref="FZV59:FZV63"/>
    <mergeCell ref="FZW59:FZW63"/>
    <mergeCell ref="FXJ59:FXJ63"/>
    <mergeCell ref="FXK59:FXK63"/>
    <mergeCell ref="FXL59:FXL63"/>
    <mergeCell ref="FXM59:FXM63"/>
    <mergeCell ref="FXV59:FXV63"/>
    <mergeCell ref="FXW59:FXW63"/>
    <mergeCell ref="FXX59:FXX63"/>
    <mergeCell ref="FXY59:FXY63"/>
    <mergeCell ref="FXZ59:FXZ63"/>
    <mergeCell ref="FYA59:FYA63"/>
    <mergeCell ref="FYB59:FYB63"/>
    <mergeCell ref="FYC59:FYC63"/>
    <mergeCell ref="FYL59:FYL63"/>
    <mergeCell ref="FYM59:FYM63"/>
    <mergeCell ref="FYN59:FYN63"/>
    <mergeCell ref="FYO59:FYO63"/>
    <mergeCell ref="FYP59:FYP63"/>
    <mergeCell ref="FWC59:FWC63"/>
    <mergeCell ref="FWD59:FWD63"/>
    <mergeCell ref="FWE59:FWE63"/>
    <mergeCell ref="FWF59:FWF63"/>
    <mergeCell ref="FWG59:FWG63"/>
    <mergeCell ref="FWP59:FWP63"/>
    <mergeCell ref="FWQ59:FWQ63"/>
    <mergeCell ref="FWR59:FWR63"/>
    <mergeCell ref="FWS59:FWS63"/>
    <mergeCell ref="FWT59:FWT63"/>
    <mergeCell ref="FWU59:FWU63"/>
    <mergeCell ref="FWV59:FWV63"/>
    <mergeCell ref="FWW59:FWW63"/>
    <mergeCell ref="FXF59:FXF63"/>
    <mergeCell ref="FXG59:FXG63"/>
    <mergeCell ref="FXH59:FXH63"/>
    <mergeCell ref="FXI59:FXI63"/>
    <mergeCell ref="FUV59:FUV63"/>
    <mergeCell ref="FUW59:FUW63"/>
    <mergeCell ref="FUX59:FUX63"/>
    <mergeCell ref="FUY59:FUY63"/>
    <mergeCell ref="FUZ59:FUZ63"/>
    <mergeCell ref="FVA59:FVA63"/>
    <mergeCell ref="FVJ59:FVJ63"/>
    <mergeCell ref="FVK59:FVK63"/>
    <mergeCell ref="FVL59:FVL63"/>
    <mergeCell ref="FVM59:FVM63"/>
    <mergeCell ref="FVN59:FVN63"/>
    <mergeCell ref="FVO59:FVO63"/>
    <mergeCell ref="FVP59:FVP63"/>
    <mergeCell ref="FVQ59:FVQ63"/>
    <mergeCell ref="FVZ59:FVZ63"/>
    <mergeCell ref="FWA59:FWA63"/>
    <mergeCell ref="FWB59:FWB63"/>
    <mergeCell ref="FTO59:FTO63"/>
    <mergeCell ref="FTP59:FTP63"/>
    <mergeCell ref="FTQ59:FTQ63"/>
    <mergeCell ref="FTR59:FTR63"/>
    <mergeCell ref="FTS59:FTS63"/>
    <mergeCell ref="FTT59:FTT63"/>
    <mergeCell ref="FTU59:FTU63"/>
    <mergeCell ref="FUD59:FUD63"/>
    <mergeCell ref="FUE59:FUE63"/>
    <mergeCell ref="FUF59:FUF63"/>
    <mergeCell ref="FUG59:FUG63"/>
    <mergeCell ref="FUH59:FUH63"/>
    <mergeCell ref="FUI59:FUI63"/>
    <mergeCell ref="FUJ59:FUJ63"/>
    <mergeCell ref="FUK59:FUK63"/>
    <mergeCell ref="FUT59:FUT63"/>
    <mergeCell ref="FUU59:FUU63"/>
    <mergeCell ref="FSH59:FSH63"/>
    <mergeCell ref="FSI59:FSI63"/>
    <mergeCell ref="FSJ59:FSJ63"/>
    <mergeCell ref="FSK59:FSK63"/>
    <mergeCell ref="FSL59:FSL63"/>
    <mergeCell ref="FSM59:FSM63"/>
    <mergeCell ref="FSN59:FSN63"/>
    <mergeCell ref="FSO59:FSO63"/>
    <mergeCell ref="FSX59:FSX63"/>
    <mergeCell ref="FSY59:FSY63"/>
    <mergeCell ref="FSZ59:FSZ63"/>
    <mergeCell ref="FTA59:FTA63"/>
    <mergeCell ref="FTB59:FTB63"/>
    <mergeCell ref="FTC59:FTC63"/>
    <mergeCell ref="FTD59:FTD63"/>
    <mergeCell ref="FTE59:FTE63"/>
    <mergeCell ref="FTN59:FTN63"/>
    <mergeCell ref="FQS59:FQS63"/>
    <mergeCell ref="FRB59:FRB63"/>
    <mergeCell ref="FRC59:FRC63"/>
    <mergeCell ref="FRD59:FRD63"/>
    <mergeCell ref="FRE59:FRE63"/>
    <mergeCell ref="FRF59:FRF63"/>
    <mergeCell ref="FRG59:FRG63"/>
    <mergeCell ref="FRH59:FRH63"/>
    <mergeCell ref="FRI59:FRI63"/>
    <mergeCell ref="FRR59:FRR63"/>
    <mergeCell ref="FRS59:FRS63"/>
    <mergeCell ref="FRT59:FRT63"/>
    <mergeCell ref="FRU59:FRU63"/>
    <mergeCell ref="FRV59:FRV63"/>
    <mergeCell ref="FRW59:FRW63"/>
    <mergeCell ref="FRX59:FRX63"/>
    <mergeCell ref="FRY59:FRY63"/>
    <mergeCell ref="FPL59:FPL63"/>
    <mergeCell ref="FPM59:FPM63"/>
    <mergeCell ref="FPV59:FPV63"/>
    <mergeCell ref="FPW59:FPW63"/>
    <mergeCell ref="FPX59:FPX63"/>
    <mergeCell ref="FPY59:FPY63"/>
    <mergeCell ref="FPZ59:FPZ63"/>
    <mergeCell ref="FQA59:FQA63"/>
    <mergeCell ref="FQB59:FQB63"/>
    <mergeCell ref="FQC59:FQC63"/>
    <mergeCell ref="FQL59:FQL63"/>
    <mergeCell ref="FQM59:FQM63"/>
    <mergeCell ref="FQN59:FQN63"/>
    <mergeCell ref="FQO59:FQO63"/>
    <mergeCell ref="FQP59:FQP63"/>
    <mergeCell ref="FQQ59:FQQ63"/>
    <mergeCell ref="FQR59:FQR63"/>
    <mergeCell ref="FOE59:FOE63"/>
    <mergeCell ref="FOF59:FOF63"/>
    <mergeCell ref="FOG59:FOG63"/>
    <mergeCell ref="FOP59:FOP63"/>
    <mergeCell ref="FOQ59:FOQ63"/>
    <mergeCell ref="FOR59:FOR63"/>
    <mergeCell ref="FOS59:FOS63"/>
    <mergeCell ref="FOT59:FOT63"/>
    <mergeCell ref="FOU59:FOU63"/>
    <mergeCell ref="FOV59:FOV63"/>
    <mergeCell ref="FOW59:FOW63"/>
    <mergeCell ref="FPF59:FPF63"/>
    <mergeCell ref="FPG59:FPG63"/>
    <mergeCell ref="FPH59:FPH63"/>
    <mergeCell ref="FPI59:FPI63"/>
    <mergeCell ref="FPJ59:FPJ63"/>
    <mergeCell ref="FPK59:FPK63"/>
    <mergeCell ref="FMX59:FMX63"/>
    <mergeCell ref="FMY59:FMY63"/>
    <mergeCell ref="FMZ59:FMZ63"/>
    <mergeCell ref="FNA59:FNA63"/>
    <mergeCell ref="FNJ59:FNJ63"/>
    <mergeCell ref="FNK59:FNK63"/>
    <mergeCell ref="FNL59:FNL63"/>
    <mergeCell ref="FNM59:FNM63"/>
    <mergeCell ref="FNN59:FNN63"/>
    <mergeCell ref="FNO59:FNO63"/>
    <mergeCell ref="FNP59:FNP63"/>
    <mergeCell ref="FNQ59:FNQ63"/>
    <mergeCell ref="FNZ59:FNZ63"/>
    <mergeCell ref="FOA59:FOA63"/>
    <mergeCell ref="FOB59:FOB63"/>
    <mergeCell ref="FOC59:FOC63"/>
    <mergeCell ref="FOD59:FOD63"/>
    <mergeCell ref="FLQ59:FLQ63"/>
    <mergeCell ref="FLR59:FLR63"/>
    <mergeCell ref="FLS59:FLS63"/>
    <mergeCell ref="FLT59:FLT63"/>
    <mergeCell ref="FLU59:FLU63"/>
    <mergeCell ref="FMD59:FMD63"/>
    <mergeCell ref="FME59:FME63"/>
    <mergeCell ref="FMF59:FMF63"/>
    <mergeCell ref="FMG59:FMG63"/>
    <mergeCell ref="FMH59:FMH63"/>
    <mergeCell ref="FMI59:FMI63"/>
    <mergeCell ref="FMJ59:FMJ63"/>
    <mergeCell ref="FMK59:FMK63"/>
    <mergeCell ref="FMT59:FMT63"/>
    <mergeCell ref="FMU59:FMU63"/>
    <mergeCell ref="FMV59:FMV63"/>
    <mergeCell ref="FMW59:FMW63"/>
    <mergeCell ref="FKJ59:FKJ63"/>
    <mergeCell ref="FKK59:FKK63"/>
    <mergeCell ref="FKL59:FKL63"/>
    <mergeCell ref="FKM59:FKM63"/>
    <mergeCell ref="FKN59:FKN63"/>
    <mergeCell ref="FKO59:FKO63"/>
    <mergeCell ref="FKX59:FKX63"/>
    <mergeCell ref="FKY59:FKY63"/>
    <mergeCell ref="FKZ59:FKZ63"/>
    <mergeCell ref="FLA59:FLA63"/>
    <mergeCell ref="FLB59:FLB63"/>
    <mergeCell ref="FLC59:FLC63"/>
    <mergeCell ref="FLD59:FLD63"/>
    <mergeCell ref="FLE59:FLE63"/>
    <mergeCell ref="FLN59:FLN63"/>
    <mergeCell ref="FLO59:FLO63"/>
    <mergeCell ref="FLP59:FLP63"/>
    <mergeCell ref="FJC59:FJC63"/>
    <mergeCell ref="FJD59:FJD63"/>
    <mergeCell ref="FJE59:FJE63"/>
    <mergeCell ref="FJF59:FJF63"/>
    <mergeCell ref="FJG59:FJG63"/>
    <mergeCell ref="FJH59:FJH63"/>
    <mergeCell ref="FJI59:FJI63"/>
    <mergeCell ref="FJR59:FJR63"/>
    <mergeCell ref="FJS59:FJS63"/>
    <mergeCell ref="FJT59:FJT63"/>
    <mergeCell ref="FJU59:FJU63"/>
    <mergeCell ref="FJV59:FJV63"/>
    <mergeCell ref="FJW59:FJW63"/>
    <mergeCell ref="FJX59:FJX63"/>
    <mergeCell ref="FJY59:FJY63"/>
    <mergeCell ref="FKH59:FKH63"/>
    <mergeCell ref="FKI59:FKI63"/>
    <mergeCell ref="FHV59:FHV63"/>
    <mergeCell ref="FHW59:FHW63"/>
    <mergeCell ref="FHX59:FHX63"/>
    <mergeCell ref="FHY59:FHY63"/>
    <mergeCell ref="FHZ59:FHZ63"/>
    <mergeCell ref="FIA59:FIA63"/>
    <mergeCell ref="FIB59:FIB63"/>
    <mergeCell ref="FIC59:FIC63"/>
    <mergeCell ref="FIL59:FIL63"/>
    <mergeCell ref="FIM59:FIM63"/>
    <mergeCell ref="FIN59:FIN63"/>
    <mergeCell ref="FIO59:FIO63"/>
    <mergeCell ref="FIP59:FIP63"/>
    <mergeCell ref="FIQ59:FIQ63"/>
    <mergeCell ref="FIR59:FIR63"/>
    <mergeCell ref="FIS59:FIS63"/>
    <mergeCell ref="FJB59:FJB63"/>
    <mergeCell ref="FGG59:FGG63"/>
    <mergeCell ref="FGP59:FGP63"/>
    <mergeCell ref="FGQ59:FGQ63"/>
    <mergeCell ref="FGR59:FGR63"/>
    <mergeCell ref="FGS59:FGS63"/>
    <mergeCell ref="FGT59:FGT63"/>
    <mergeCell ref="FGU59:FGU63"/>
    <mergeCell ref="FGV59:FGV63"/>
    <mergeCell ref="FGW59:FGW63"/>
    <mergeCell ref="FHF59:FHF63"/>
    <mergeCell ref="FHG59:FHG63"/>
    <mergeCell ref="FHH59:FHH63"/>
    <mergeCell ref="FHI59:FHI63"/>
    <mergeCell ref="FHJ59:FHJ63"/>
    <mergeCell ref="FHK59:FHK63"/>
    <mergeCell ref="FHL59:FHL63"/>
    <mergeCell ref="FHM59:FHM63"/>
    <mergeCell ref="FEZ59:FEZ63"/>
    <mergeCell ref="FFA59:FFA63"/>
    <mergeCell ref="FFJ59:FFJ63"/>
    <mergeCell ref="FFK59:FFK63"/>
    <mergeCell ref="FFL59:FFL63"/>
    <mergeCell ref="FFM59:FFM63"/>
    <mergeCell ref="FFN59:FFN63"/>
    <mergeCell ref="FFO59:FFO63"/>
    <mergeCell ref="FFP59:FFP63"/>
    <mergeCell ref="FFQ59:FFQ63"/>
    <mergeCell ref="FFZ59:FFZ63"/>
    <mergeCell ref="FGA59:FGA63"/>
    <mergeCell ref="FGB59:FGB63"/>
    <mergeCell ref="FGC59:FGC63"/>
    <mergeCell ref="FGD59:FGD63"/>
    <mergeCell ref="FGE59:FGE63"/>
    <mergeCell ref="FGF59:FGF63"/>
    <mergeCell ref="FDS59:FDS63"/>
    <mergeCell ref="FDT59:FDT63"/>
    <mergeCell ref="FDU59:FDU63"/>
    <mergeCell ref="FED59:FED63"/>
    <mergeCell ref="FEE59:FEE63"/>
    <mergeCell ref="FEF59:FEF63"/>
    <mergeCell ref="FEG59:FEG63"/>
    <mergeCell ref="FEH59:FEH63"/>
    <mergeCell ref="FEI59:FEI63"/>
    <mergeCell ref="FEJ59:FEJ63"/>
    <mergeCell ref="FEK59:FEK63"/>
    <mergeCell ref="FET59:FET63"/>
    <mergeCell ref="FEU59:FEU63"/>
    <mergeCell ref="FEV59:FEV63"/>
    <mergeCell ref="FEW59:FEW63"/>
    <mergeCell ref="FEX59:FEX63"/>
    <mergeCell ref="FEY59:FEY63"/>
    <mergeCell ref="FCL59:FCL63"/>
    <mergeCell ref="FCM59:FCM63"/>
    <mergeCell ref="FCN59:FCN63"/>
    <mergeCell ref="FCO59:FCO63"/>
    <mergeCell ref="FCX59:FCX63"/>
    <mergeCell ref="FCY59:FCY63"/>
    <mergeCell ref="FCZ59:FCZ63"/>
    <mergeCell ref="FDA59:FDA63"/>
    <mergeCell ref="FDB59:FDB63"/>
    <mergeCell ref="FDC59:FDC63"/>
    <mergeCell ref="FDD59:FDD63"/>
    <mergeCell ref="FDE59:FDE63"/>
    <mergeCell ref="FDN59:FDN63"/>
    <mergeCell ref="FDO59:FDO63"/>
    <mergeCell ref="FDP59:FDP63"/>
    <mergeCell ref="FDQ59:FDQ63"/>
    <mergeCell ref="FDR59:FDR63"/>
    <mergeCell ref="FBE59:FBE63"/>
    <mergeCell ref="FBF59:FBF63"/>
    <mergeCell ref="FBG59:FBG63"/>
    <mergeCell ref="FBH59:FBH63"/>
    <mergeCell ref="FBI59:FBI63"/>
    <mergeCell ref="FBR59:FBR63"/>
    <mergeCell ref="FBS59:FBS63"/>
    <mergeCell ref="FBT59:FBT63"/>
    <mergeCell ref="FBU59:FBU63"/>
    <mergeCell ref="FBV59:FBV63"/>
    <mergeCell ref="FBW59:FBW63"/>
    <mergeCell ref="FBX59:FBX63"/>
    <mergeCell ref="FBY59:FBY63"/>
    <mergeCell ref="FCH59:FCH63"/>
    <mergeCell ref="FCI59:FCI63"/>
    <mergeCell ref="FCJ59:FCJ63"/>
    <mergeCell ref="FCK59:FCK63"/>
    <mergeCell ref="EZX59:EZX63"/>
    <mergeCell ref="EZY59:EZY63"/>
    <mergeCell ref="EZZ59:EZZ63"/>
    <mergeCell ref="FAA59:FAA63"/>
    <mergeCell ref="FAB59:FAB63"/>
    <mergeCell ref="FAC59:FAC63"/>
    <mergeCell ref="FAL59:FAL63"/>
    <mergeCell ref="FAM59:FAM63"/>
    <mergeCell ref="FAN59:FAN63"/>
    <mergeCell ref="FAO59:FAO63"/>
    <mergeCell ref="FAP59:FAP63"/>
    <mergeCell ref="FAQ59:FAQ63"/>
    <mergeCell ref="FAR59:FAR63"/>
    <mergeCell ref="FAS59:FAS63"/>
    <mergeCell ref="FBB59:FBB63"/>
    <mergeCell ref="FBC59:FBC63"/>
    <mergeCell ref="FBD59:FBD63"/>
    <mergeCell ref="EYQ59:EYQ63"/>
    <mergeCell ref="EYR59:EYR63"/>
    <mergeCell ref="EYS59:EYS63"/>
    <mergeCell ref="EYT59:EYT63"/>
    <mergeCell ref="EYU59:EYU63"/>
    <mergeCell ref="EYV59:EYV63"/>
    <mergeCell ref="EYW59:EYW63"/>
    <mergeCell ref="EZF59:EZF63"/>
    <mergeCell ref="EZG59:EZG63"/>
    <mergeCell ref="EZH59:EZH63"/>
    <mergeCell ref="EZI59:EZI63"/>
    <mergeCell ref="EZJ59:EZJ63"/>
    <mergeCell ref="EZK59:EZK63"/>
    <mergeCell ref="EZL59:EZL63"/>
    <mergeCell ref="EZM59:EZM63"/>
    <mergeCell ref="EZV59:EZV63"/>
    <mergeCell ref="EZW59:EZW63"/>
    <mergeCell ref="EXJ59:EXJ63"/>
    <mergeCell ref="EXK59:EXK63"/>
    <mergeCell ref="EXL59:EXL63"/>
    <mergeCell ref="EXM59:EXM63"/>
    <mergeCell ref="EXN59:EXN63"/>
    <mergeCell ref="EXO59:EXO63"/>
    <mergeCell ref="EXP59:EXP63"/>
    <mergeCell ref="EXQ59:EXQ63"/>
    <mergeCell ref="EXZ59:EXZ63"/>
    <mergeCell ref="EYA59:EYA63"/>
    <mergeCell ref="EYB59:EYB63"/>
    <mergeCell ref="EYC59:EYC63"/>
    <mergeCell ref="EYD59:EYD63"/>
    <mergeCell ref="EYE59:EYE63"/>
    <mergeCell ref="EYF59:EYF63"/>
    <mergeCell ref="EYG59:EYG63"/>
    <mergeCell ref="EYP59:EYP63"/>
    <mergeCell ref="EVU59:EVU63"/>
    <mergeCell ref="EWD59:EWD63"/>
    <mergeCell ref="EWE59:EWE63"/>
    <mergeCell ref="EWF59:EWF63"/>
    <mergeCell ref="EWG59:EWG63"/>
    <mergeCell ref="EWH59:EWH63"/>
    <mergeCell ref="EWI59:EWI63"/>
    <mergeCell ref="EWJ59:EWJ63"/>
    <mergeCell ref="EWK59:EWK63"/>
    <mergeCell ref="EWT59:EWT63"/>
    <mergeCell ref="EWU59:EWU63"/>
    <mergeCell ref="EWV59:EWV63"/>
    <mergeCell ref="EWW59:EWW63"/>
    <mergeCell ref="EWX59:EWX63"/>
    <mergeCell ref="EWY59:EWY63"/>
    <mergeCell ref="EWZ59:EWZ63"/>
    <mergeCell ref="EXA59:EXA63"/>
    <mergeCell ref="EUN59:EUN63"/>
    <mergeCell ref="EUO59:EUO63"/>
    <mergeCell ref="EUX59:EUX63"/>
    <mergeCell ref="EUY59:EUY63"/>
    <mergeCell ref="EUZ59:EUZ63"/>
    <mergeCell ref="EVA59:EVA63"/>
    <mergeCell ref="EVB59:EVB63"/>
    <mergeCell ref="EVC59:EVC63"/>
    <mergeCell ref="EVD59:EVD63"/>
    <mergeCell ref="EVE59:EVE63"/>
    <mergeCell ref="EVN59:EVN63"/>
    <mergeCell ref="EVO59:EVO63"/>
    <mergeCell ref="EVP59:EVP63"/>
    <mergeCell ref="EVQ59:EVQ63"/>
    <mergeCell ref="EVR59:EVR63"/>
    <mergeCell ref="EVS59:EVS63"/>
    <mergeCell ref="EVT59:EVT63"/>
    <mergeCell ref="ETG59:ETG63"/>
    <mergeCell ref="ETH59:ETH63"/>
    <mergeCell ref="ETI59:ETI63"/>
    <mergeCell ref="ETR59:ETR63"/>
    <mergeCell ref="ETS59:ETS63"/>
    <mergeCell ref="ETT59:ETT63"/>
    <mergeCell ref="ETU59:ETU63"/>
    <mergeCell ref="ETV59:ETV63"/>
    <mergeCell ref="ETW59:ETW63"/>
    <mergeCell ref="ETX59:ETX63"/>
    <mergeCell ref="ETY59:ETY63"/>
    <mergeCell ref="EUH59:EUH63"/>
    <mergeCell ref="EUI59:EUI63"/>
    <mergeCell ref="EUJ59:EUJ63"/>
    <mergeCell ref="EUK59:EUK63"/>
    <mergeCell ref="EUL59:EUL63"/>
    <mergeCell ref="EUM59:EUM63"/>
    <mergeCell ref="ERZ59:ERZ63"/>
    <mergeCell ref="ESA59:ESA63"/>
    <mergeCell ref="ESB59:ESB63"/>
    <mergeCell ref="ESC59:ESC63"/>
    <mergeCell ref="ESL59:ESL63"/>
    <mergeCell ref="ESM59:ESM63"/>
    <mergeCell ref="ESN59:ESN63"/>
    <mergeCell ref="ESO59:ESO63"/>
    <mergeCell ref="ESP59:ESP63"/>
    <mergeCell ref="ESQ59:ESQ63"/>
    <mergeCell ref="ESR59:ESR63"/>
    <mergeCell ref="ESS59:ESS63"/>
    <mergeCell ref="ETB59:ETB63"/>
    <mergeCell ref="ETC59:ETC63"/>
    <mergeCell ref="ETD59:ETD63"/>
    <mergeCell ref="ETE59:ETE63"/>
    <mergeCell ref="ETF59:ETF63"/>
    <mergeCell ref="EQS59:EQS63"/>
    <mergeCell ref="EQT59:EQT63"/>
    <mergeCell ref="EQU59:EQU63"/>
    <mergeCell ref="EQV59:EQV63"/>
    <mergeCell ref="EQW59:EQW63"/>
    <mergeCell ref="ERF59:ERF63"/>
    <mergeCell ref="ERG59:ERG63"/>
    <mergeCell ref="ERH59:ERH63"/>
    <mergeCell ref="ERI59:ERI63"/>
    <mergeCell ref="ERJ59:ERJ63"/>
    <mergeCell ref="ERK59:ERK63"/>
    <mergeCell ref="ERL59:ERL63"/>
    <mergeCell ref="ERM59:ERM63"/>
    <mergeCell ref="ERV59:ERV63"/>
    <mergeCell ref="ERW59:ERW63"/>
    <mergeCell ref="ERX59:ERX63"/>
    <mergeCell ref="ERY59:ERY63"/>
    <mergeCell ref="EPL59:EPL63"/>
    <mergeCell ref="EPM59:EPM63"/>
    <mergeCell ref="EPN59:EPN63"/>
    <mergeCell ref="EPO59:EPO63"/>
    <mergeCell ref="EPP59:EPP63"/>
    <mergeCell ref="EPQ59:EPQ63"/>
    <mergeCell ref="EPZ59:EPZ63"/>
    <mergeCell ref="EQA59:EQA63"/>
    <mergeCell ref="EQB59:EQB63"/>
    <mergeCell ref="EQC59:EQC63"/>
    <mergeCell ref="EQD59:EQD63"/>
    <mergeCell ref="EQE59:EQE63"/>
    <mergeCell ref="EQF59:EQF63"/>
    <mergeCell ref="EQG59:EQG63"/>
    <mergeCell ref="EQP59:EQP63"/>
    <mergeCell ref="EQQ59:EQQ63"/>
    <mergeCell ref="EQR59:EQR63"/>
    <mergeCell ref="EOE59:EOE63"/>
    <mergeCell ref="EOF59:EOF63"/>
    <mergeCell ref="EOG59:EOG63"/>
    <mergeCell ref="EOH59:EOH63"/>
    <mergeCell ref="EOI59:EOI63"/>
    <mergeCell ref="EOJ59:EOJ63"/>
    <mergeCell ref="EOK59:EOK63"/>
    <mergeCell ref="EOT59:EOT63"/>
    <mergeCell ref="EOU59:EOU63"/>
    <mergeCell ref="EOV59:EOV63"/>
    <mergeCell ref="EOW59:EOW63"/>
    <mergeCell ref="EOX59:EOX63"/>
    <mergeCell ref="EOY59:EOY63"/>
    <mergeCell ref="EOZ59:EOZ63"/>
    <mergeCell ref="EPA59:EPA63"/>
    <mergeCell ref="EPJ59:EPJ63"/>
    <mergeCell ref="EPK59:EPK63"/>
    <mergeCell ref="EMX59:EMX63"/>
    <mergeCell ref="EMY59:EMY63"/>
    <mergeCell ref="EMZ59:EMZ63"/>
    <mergeCell ref="ENA59:ENA63"/>
    <mergeCell ref="ENB59:ENB63"/>
    <mergeCell ref="ENC59:ENC63"/>
    <mergeCell ref="END59:END63"/>
    <mergeCell ref="ENE59:ENE63"/>
    <mergeCell ref="ENN59:ENN63"/>
    <mergeCell ref="ENO59:ENO63"/>
    <mergeCell ref="ENP59:ENP63"/>
    <mergeCell ref="ENQ59:ENQ63"/>
    <mergeCell ref="ENR59:ENR63"/>
    <mergeCell ref="ENS59:ENS63"/>
    <mergeCell ref="ENT59:ENT63"/>
    <mergeCell ref="ENU59:ENU63"/>
    <mergeCell ref="EOD59:EOD63"/>
    <mergeCell ref="ELI59:ELI63"/>
    <mergeCell ref="ELR59:ELR63"/>
    <mergeCell ref="ELS59:ELS63"/>
    <mergeCell ref="ELT59:ELT63"/>
    <mergeCell ref="ELU59:ELU63"/>
    <mergeCell ref="ELV59:ELV63"/>
    <mergeCell ref="ELW59:ELW63"/>
    <mergeCell ref="ELX59:ELX63"/>
    <mergeCell ref="ELY59:ELY63"/>
    <mergeCell ref="EMH59:EMH63"/>
    <mergeCell ref="EMI59:EMI63"/>
    <mergeCell ref="EMJ59:EMJ63"/>
    <mergeCell ref="EMK59:EMK63"/>
    <mergeCell ref="EML59:EML63"/>
    <mergeCell ref="EMM59:EMM63"/>
    <mergeCell ref="EMN59:EMN63"/>
    <mergeCell ref="EMO59:EMO63"/>
    <mergeCell ref="EKB59:EKB63"/>
    <mergeCell ref="EKC59:EKC63"/>
    <mergeCell ref="EKL59:EKL63"/>
    <mergeCell ref="EKM59:EKM63"/>
    <mergeCell ref="EKN59:EKN63"/>
    <mergeCell ref="EKO59:EKO63"/>
    <mergeCell ref="EKP59:EKP63"/>
    <mergeCell ref="EKQ59:EKQ63"/>
    <mergeCell ref="EKR59:EKR63"/>
    <mergeCell ref="EKS59:EKS63"/>
    <mergeCell ref="ELB59:ELB63"/>
    <mergeCell ref="ELC59:ELC63"/>
    <mergeCell ref="ELD59:ELD63"/>
    <mergeCell ref="ELE59:ELE63"/>
    <mergeCell ref="ELF59:ELF63"/>
    <mergeCell ref="ELG59:ELG63"/>
    <mergeCell ref="ELH59:ELH63"/>
    <mergeCell ref="EIU59:EIU63"/>
    <mergeCell ref="EIV59:EIV63"/>
    <mergeCell ref="EIW59:EIW63"/>
    <mergeCell ref="EJF59:EJF63"/>
    <mergeCell ref="EJG59:EJG63"/>
    <mergeCell ref="EJH59:EJH63"/>
    <mergeCell ref="EJI59:EJI63"/>
    <mergeCell ref="EJJ59:EJJ63"/>
    <mergeCell ref="EJK59:EJK63"/>
    <mergeCell ref="EJL59:EJL63"/>
    <mergeCell ref="EJM59:EJM63"/>
    <mergeCell ref="EJV59:EJV63"/>
    <mergeCell ref="EJW59:EJW63"/>
    <mergeCell ref="EJX59:EJX63"/>
    <mergeCell ref="EJY59:EJY63"/>
    <mergeCell ref="EJZ59:EJZ63"/>
    <mergeCell ref="EKA59:EKA63"/>
    <mergeCell ref="EHN59:EHN63"/>
    <mergeCell ref="EHO59:EHO63"/>
    <mergeCell ref="EHP59:EHP63"/>
    <mergeCell ref="EHQ59:EHQ63"/>
    <mergeCell ref="EHZ59:EHZ63"/>
    <mergeCell ref="EIA59:EIA63"/>
    <mergeCell ref="EIB59:EIB63"/>
    <mergeCell ref="EIC59:EIC63"/>
    <mergeCell ref="EID59:EID63"/>
    <mergeCell ref="EIE59:EIE63"/>
    <mergeCell ref="EIF59:EIF63"/>
    <mergeCell ref="EIG59:EIG63"/>
    <mergeCell ref="EIP59:EIP63"/>
    <mergeCell ref="EIQ59:EIQ63"/>
    <mergeCell ref="EIR59:EIR63"/>
    <mergeCell ref="EIS59:EIS63"/>
    <mergeCell ref="EIT59:EIT63"/>
    <mergeCell ref="EGG59:EGG63"/>
    <mergeCell ref="EGH59:EGH63"/>
    <mergeCell ref="EGI59:EGI63"/>
    <mergeCell ref="EGJ59:EGJ63"/>
    <mergeCell ref="EGK59:EGK63"/>
    <mergeCell ref="EGT59:EGT63"/>
    <mergeCell ref="EGU59:EGU63"/>
    <mergeCell ref="EGV59:EGV63"/>
    <mergeCell ref="EGW59:EGW63"/>
    <mergeCell ref="EGX59:EGX63"/>
    <mergeCell ref="EGY59:EGY63"/>
    <mergeCell ref="EGZ59:EGZ63"/>
    <mergeCell ref="EHA59:EHA63"/>
    <mergeCell ref="EHJ59:EHJ63"/>
    <mergeCell ref="EHK59:EHK63"/>
    <mergeCell ref="EHL59:EHL63"/>
    <mergeCell ref="EHM59:EHM63"/>
    <mergeCell ref="EEZ59:EEZ63"/>
    <mergeCell ref="EFA59:EFA63"/>
    <mergeCell ref="EFB59:EFB63"/>
    <mergeCell ref="EFC59:EFC63"/>
    <mergeCell ref="EFD59:EFD63"/>
    <mergeCell ref="EFE59:EFE63"/>
    <mergeCell ref="EFN59:EFN63"/>
    <mergeCell ref="EFO59:EFO63"/>
    <mergeCell ref="EFP59:EFP63"/>
    <mergeCell ref="EFQ59:EFQ63"/>
    <mergeCell ref="EFR59:EFR63"/>
    <mergeCell ref="EFS59:EFS63"/>
    <mergeCell ref="EFT59:EFT63"/>
    <mergeCell ref="EFU59:EFU63"/>
    <mergeCell ref="EGD59:EGD63"/>
    <mergeCell ref="EGE59:EGE63"/>
    <mergeCell ref="EGF59:EGF63"/>
    <mergeCell ref="EDS59:EDS63"/>
    <mergeCell ref="EDT59:EDT63"/>
    <mergeCell ref="EDU59:EDU63"/>
    <mergeCell ref="EDV59:EDV63"/>
    <mergeCell ref="EDW59:EDW63"/>
    <mergeCell ref="EDX59:EDX63"/>
    <mergeCell ref="EDY59:EDY63"/>
    <mergeCell ref="EEH59:EEH63"/>
    <mergeCell ref="EEI59:EEI63"/>
    <mergeCell ref="EEJ59:EEJ63"/>
    <mergeCell ref="EEK59:EEK63"/>
    <mergeCell ref="EEL59:EEL63"/>
    <mergeCell ref="EEM59:EEM63"/>
    <mergeCell ref="EEN59:EEN63"/>
    <mergeCell ref="EEO59:EEO63"/>
    <mergeCell ref="EEX59:EEX63"/>
    <mergeCell ref="EEY59:EEY63"/>
    <mergeCell ref="ECL59:ECL63"/>
    <mergeCell ref="ECM59:ECM63"/>
    <mergeCell ref="ECN59:ECN63"/>
    <mergeCell ref="ECO59:ECO63"/>
    <mergeCell ref="ECP59:ECP63"/>
    <mergeCell ref="ECQ59:ECQ63"/>
    <mergeCell ref="ECR59:ECR63"/>
    <mergeCell ref="ECS59:ECS63"/>
    <mergeCell ref="EDB59:EDB63"/>
    <mergeCell ref="EDC59:EDC63"/>
    <mergeCell ref="EDD59:EDD63"/>
    <mergeCell ref="EDE59:EDE63"/>
    <mergeCell ref="EDF59:EDF63"/>
    <mergeCell ref="EDG59:EDG63"/>
    <mergeCell ref="EDH59:EDH63"/>
    <mergeCell ref="EDI59:EDI63"/>
    <mergeCell ref="EDR59:EDR63"/>
    <mergeCell ref="EAW59:EAW63"/>
    <mergeCell ref="EBF59:EBF63"/>
    <mergeCell ref="EBG59:EBG63"/>
    <mergeCell ref="EBH59:EBH63"/>
    <mergeCell ref="EBI59:EBI63"/>
    <mergeCell ref="EBJ59:EBJ63"/>
    <mergeCell ref="EBK59:EBK63"/>
    <mergeCell ref="EBL59:EBL63"/>
    <mergeCell ref="EBM59:EBM63"/>
    <mergeCell ref="EBV59:EBV63"/>
    <mergeCell ref="EBW59:EBW63"/>
    <mergeCell ref="EBX59:EBX63"/>
    <mergeCell ref="EBY59:EBY63"/>
    <mergeCell ref="EBZ59:EBZ63"/>
    <mergeCell ref="ECA59:ECA63"/>
    <mergeCell ref="ECB59:ECB63"/>
    <mergeCell ref="ECC59:ECC63"/>
    <mergeCell ref="DZP59:DZP63"/>
    <mergeCell ref="DZQ59:DZQ63"/>
    <mergeCell ref="DZZ59:DZZ63"/>
    <mergeCell ref="EAA59:EAA63"/>
    <mergeCell ref="EAB59:EAB63"/>
    <mergeCell ref="EAC59:EAC63"/>
    <mergeCell ref="EAD59:EAD63"/>
    <mergeCell ref="EAE59:EAE63"/>
    <mergeCell ref="EAF59:EAF63"/>
    <mergeCell ref="EAG59:EAG63"/>
    <mergeCell ref="EAP59:EAP63"/>
    <mergeCell ref="EAQ59:EAQ63"/>
    <mergeCell ref="EAR59:EAR63"/>
    <mergeCell ref="EAS59:EAS63"/>
    <mergeCell ref="EAT59:EAT63"/>
    <mergeCell ref="EAU59:EAU63"/>
    <mergeCell ref="EAV59:EAV63"/>
    <mergeCell ref="DYI59:DYI63"/>
    <mergeCell ref="DYJ59:DYJ63"/>
    <mergeCell ref="DYK59:DYK63"/>
    <mergeCell ref="DYT59:DYT63"/>
    <mergeCell ref="DYU59:DYU63"/>
    <mergeCell ref="DYV59:DYV63"/>
    <mergeCell ref="DYW59:DYW63"/>
    <mergeCell ref="DYX59:DYX63"/>
    <mergeCell ref="DYY59:DYY63"/>
    <mergeCell ref="DYZ59:DYZ63"/>
    <mergeCell ref="DZA59:DZA63"/>
    <mergeCell ref="DZJ59:DZJ63"/>
    <mergeCell ref="DZK59:DZK63"/>
    <mergeCell ref="DZL59:DZL63"/>
    <mergeCell ref="DZM59:DZM63"/>
    <mergeCell ref="DZN59:DZN63"/>
    <mergeCell ref="DZO59:DZO63"/>
    <mergeCell ref="DXB59:DXB63"/>
    <mergeCell ref="DXC59:DXC63"/>
    <mergeCell ref="DXD59:DXD63"/>
    <mergeCell ref="DXE59:DXE63"/>
    <mergeCell ref="DXN59:DXN63"/>
    <mergeCell ref="DXO59:DXO63"/>
    <mergeCell ref="DXP59:DXP63"/>
    <mergeCell ref="DXQ59:DXQ63"/>
    <mergeCell ref="DXR59:DXR63"/>
    <mergeCell ref="DXS59:DXS63"/>
    <mergeCell ref="DXT59:DXT63"/>
    <mergeCell ref="DXU59:DXU63"/>
    <mergeCell ref="DYD59:DYD63"/>
    <mergeCell ref="DYE59:DYE63"/>
    <mergeCell ref="DYF59:DYF63"/>
    <mergeCell ref="DYG59:DYG63"/>
    <mergeCell ref="DYH59:DYH63"/>
    <mergeCell ref="DVU59:DVU63"/>
    <mergeCell ref="DVV59:DVV63"/>
    <mergeCell ref="DVW59:DVW63"/>
    <mergeCell ref="DVX59:DVX63"/>
    <mergeCell ref="DVY59:DVY63"/>
    <mergeCell ref="DWH59:DWH63"/>
    <mergeCell ref="DWI59:DWI63"/>
    <mergeCell ref="DWJ59:DWJ63"/>
    <mergeCell ref="DWK59:DWK63"/>
    <mergeCell ref="DWL59:DWL63"/>
    <mergeCell ref="DWM59:DWM63"/>
    <mergeCell ref="DWN59:DWN63"/>
    <mergeCell ref="DWO59:DWO63"/>
    <mergeCell ref="DWX59:DWX63"/>
    <mergeCell ref="DWY59:DWY63"/>
    <mergeCell ref="DWZ59:DWZ63"/>
    <mergeCell ref="DXA59:DXA63"/>
    <mergeCell ref="DUN59:DUN63"/>
    <mergeCell ref="DUO59:DUO63"/>
    <mergeCell ref="DUP59:DUP63"/>
    <mergeCell ref="DUQ59:DUQ63"/>
    <mergeCell ref="DUR59:DUR63"/>
    <mergeCell ref="DUS59:DUS63"/>
    <mergeCell ref="DVB59:DVB63"/>
    <mergeCell ref="DVC59:DVC63"/>
    <mergeCell ref="DVD59:DVD63"/>
    <mergeCell ref="DVE59:DVE63"/>
    <mergeCell ref="DVF59:DVF63"/>
    <mergeCell ref="DVG59:DVG63"/>
    <mergeCell ref="DVH59:DVH63"/>
    <mergeCell ref="DVI59:DVI63"/>
    <mergeCell ref="DVR59:DVR63"/>
    <mergeCell ref="DVS59:DVS63"/>
    <mergeCell ref="DVT59:DVT63"/>
    <mergeCell ref="DTG59:DTG63"/>
    <mergeCell ref="DTH59:DTH63"/>
    <mergeCell ref="DTI59:DTI63"/>
    <mergeCell ref="DTJ59:DTJ63"/>
    <mergeCell ref="DTK59:DTK63"/>
    <mergeCell ref="DTL59:DTL63"/>
    <mergeCell ref="DTM59:DTM63"/>
    <mergeCell ref="DTV59:DTV63"/>
    <mergeCell ref="DTW59:DTW63"/>
    <mergeCell ref="DTX59:DTX63"/>
    <mergeCell ref="DTY59:DTY63"/>
    <mergeCell ref="DTZ59:DTZ63"/>
    <mergeCell ref="DUA59:DUA63"/>
    <mergeCell ref="DUB59:DUB63"/>
    <mergeCell ref="DUC59:DUC63"/>
    <mergeCell ref="DUL59:DUL63"/>
    <mergeCell ref="DUM59:DUM63"/>
    <mergeCell ref="DRZ59:DRZ63"/>
    <mergeCell ref="DSA59:DSA63"/>
    <mergeCell ref="DSB59:DSB63"/>
    <mergeCell ref="DSC59:DSC63"/>
    <mergeCell ref="DSD59:DSD63"/>
    <mergeCell ref="DSE59:DSE63"/>
    <mergeCell ref="DSF59:DSF63"/>
    <mergeCell ref="DSG59:DSG63"/>
    <mergeCell ref="DSP59:DSP63"/>
    <mergeCell ref="DSQ59:DSQ63"/>
    <mergeCell ref="DSR59:DSR63"/>
    <mergeCell ref="DSS59:DSS63"/>
    <mergeCell ref="DST59:DST63"/>
    <mergeCell ref="DSU59:DSU63"/>
    <mergeCell ref="DSV59:DSV63"/>
    <mergeCell ref="DSW59:DSW63"/>
    <mergeCell ref="DTF59:DTF63"/>
    <mergeCell ref="DQK59:DQK63"/>
    <mergeCell ref="DQT59:DQT63"/>
    <mergeCell ref="DQU59:DQU63"/>
    <mergeCell ref="DQV59:DQV63"/>
    <mergeCell ref="DQW59:DQW63"/>
    <mergeCell ref="DQX59:DQX63"/>
    <mergeCell ref="DQY59:DQY63"/>
    <mergeCell ref="DQZ59:DQZ63"/>
    <mergeCell ref="DRA59:DRA63"/>
    <mergeCell ref="DRJ59:DRJ63"/>
    <mergeCell ref="DRK59:DRK63"/>
    <mergeCell ref="DRL59:DRL63"/>
    <mergeCell ref="DRM59:DRM63"/>
    <mergeCell ref="DRN59:DRN63"/>
    <mergeCell ref="DRO59:DRO63"/>
    <mergeCell ref="DRP59:DRP63"/>
    <mergeCell ref="DRQ59:DRQ63"/>
    <mergeCell ref="DPD59:DPD63"/>
    <mergeCell ref="DPE59:DPE63"/>
    <mergeCell ref="DPN59:DPN63"/>
    <mergeCell ref="DPO59:DPO63"/>
    <mergeCell ref="DPP59:DPP63"/>
    <mergeCell ref="DPQ59:DPQ63"/>
    <mergeCell ref="DPR59:DPR63"/>
    <mergeCell ref="DPS59:DPS63"/>
    <mergeCell ref="DPT59:DPT63"/>
    <mergeCell ref="DPU59:DPU63"/>
    <mergeCell ref="DQD59:DQD63"/>
    <mergeCell ref="DQE59:DQE63"/>
    <mergeCell ref="DQF59:DQF63"/>
    <mergeCell ref="DQG59:DQG63"/>
    <mergeCell ref="DQH59:DQH63"/>
    <mergeCell ref="DQI59:DQI63"/>
    <mergeCell ref="DQJ59:DQJ63"/>
    <mergeCell ref="DNW59:DNW63"/>
    <mergeCell ref="DNX59:DNX63"/>
    <mergeCell ref="DNY59:DNY63"/>
    <mergeCell ref="DOH59:DOH63"/>
    <mergeCell ref="DOI59:DOI63"/>
    <mergeCell ref="DOJ59:DOJ63"/>
    <mergeCell ref="DOK59:DOK63"/>
    <mergeCell ref="DOL59:DOL63"/>
    <mergeCell ref="DOM59:DOM63"/>
    <mergeCell ref="DON59:DON63"/>
    <mergeCell ref="DOO59:DOO63"/>
    <mergeCell ref="DOX59:DOX63"/>
    <mergeCell ref="DOY59:DOY63"/>
    <mergeCell ref="DOZ59:DOZ63"/>
    <mergeCell ref="DPA59:DPA63"/>
    <mergeCell ref="DPB59:DPB63"/>
    <mergeCell ref="DPC59:DPC63"/>
    <mergeCell ref="DMP59:DMP63"/>
    <mergeCell ref="DMQ59:DMQ63"/>
    <mergeCell ref="DMR59:DMR63"/>
    <mergeCell ref="DMS59:DMS63"/>
    <mergeCell ref="DNB59:DNB63"/>
    <mergeCell ref="DNC59:DNC63"/>
    <mergeCell ref="DND59:DND63"/>
    <mergeCell ref="DNE59:DNE63"/>
    <mergeCell ref="DNF59:DNF63"/>
    <mergeCell ref="DNG59:DNG63"/>
    <mergeCell ref="DNH59:DNH63"/>
    <mergeCell ref="DNI59:DNI63"/>
    <mergeCell ref="DNR59:DNR63"/>
    <mergeCell ref="DNS59:DNS63"/>
    <mergeCell ref="DNT59:DNT63"/>
    <mergeCell ref="DNU59:DNU63"/>
    <mergeCell ref="DNV59:DNV63"/>
    <mergeCell ref="DLI59:DLI63"/>
    <mergeCell ref="DLJ59:DLJ63"/>
    <mergeCell ref="DLK59:DLK63"/>
    <mergeCell ref="DLL59:DLL63"/>
    <mergeCell ref="DLM59:DLM63"/>
    <mergeCell ref="DLV59:DLV63"/>
    <mergeCell ref="DLW59:DLW63"/>
    <mergeCell ref="DLX59:DLX63"/>
    <mergeCell ref="DLY59:DLY63"/>
    <mergeCell ref="DLZ59:DLZ63"/>
    <mergeCell ref="DMA59:DMA63"/>
    <mergeCell ref="DMB59:DMB63"/>
    <mergeCell ref="DMC59:DMC63"/>
    <mergeCell ref="DML59:DML63"/>
    <mergeCell ref="DMM59:DMM63"/>
    <mergeCell ref="DMN59:DMN63"/>
    <mergeCell ref="DMO59:DMO63"/>
    <mergeCell ref="DKB59:DKB63"/>
    <mergeCell ref="DKC59:DKC63"/>
    <mergeCell ref="DKD59:DKD63"/>
    <mergeCell ref="DKE59:DKE63"/>
    <mergeCell ref="DKF59:DKF63"/>
    <mergeCell ref="DKG59:DKG63"/>
    <mergeCell ref="DKP59:DKP63"/>
    <mergeCell ref="DKQ59:DKQ63"/>
    <mergeCell ref="DKR59:DKR63"/>
    <mergeCell ref="DKS59:DKS63"/>
    <mergeCell ref="DKT59:DKT63"/>
    <mergeCell ref="DKU59:DKU63"/>
    <mergeCell ref="DKV59:DKV63"/>
    <mergeCell ref="DKW59:DKW63"/>
    <mergeCell ref="DLF59:DLF63"/>
    <mergeCell ref="DLG59:DLG63"/>
    <mergeCell ref="DLH59:DLH63"/>
    <mergeCell ref="DIU59:DIU63"/>
    <mergeCell ref="DIV59:DIV63"/>
    <mergeCell ref="DIW59:DIW63"/>
    <mergeCell ref="DIX59:DIX63"/>
    <mergeCell ref="DIY59:DIY63"/>
    <mergeCell ref="DIZ59:DIZ63"/>
    <mergeCell ref="DJA59:DJA63"/>
    <mergeCell ref="DJJ59:DJJ63"/>
    <mergeCell ref="DJK59:DJK63"/>
    <mergeCell ref="DJL59:DJL63"/>
    <mergeCell ref="DJM59:DJM63"/>
    <mergeCell ref="DJN59:DJN63"/>
    <mergeCell ref="DJO59:DJO63"/>
    <mergeCell ref="DJP59:DJP63"/>
    <mergeCell ref="DJQ59:DJQ63"/>
    <mergeCell ref="DJZ59:DJZ63"/>
    <mergeCell ref="DKA59:DKA63"/>
    <mergeCell ref="DHN59:DHN63"/>
    <mergeCell ref="DHO59:DHO63"/>
    <mergeCell ref="DHP59:DHP63"/>
    <mergeCell ref="DHQ59:DHQ63"/>
    <mergeCell ref="DHR59:DHR63"/>
    <mergeCell ref="DHS59:DHS63"/>
    <mergeCell ref="DHT59:DHT63"/>
    <mergeCell ref="DHU59:DHU63"/>
    <mergeCell ref="DID59:DID63"/>
    <mergeCell ref="DIE59:DIE63"/>
    <mergeCell ref="DIF59:DIF63"/>
    <mergeCell ref="DIG59:DIG63"/>
    <mergeCell ref="DIH59:DIH63"/>
    <mergeCell ref="DII59:DII63"/>
    <mergeCell ref="DIJ59:DIJ63"/>
    <mergeCell ref="DIK59:DIK63"/>
    <mergeCell ref="DIT59:DIT63"/>
    <mergeCell ref="DFY59:DFY63"/>
    <mergeCell ref="DGH59:DGH63"/>
    <mergeCell ref="DGI59:DGI63"/>
    <mergeCell ref="DGJ59:DGJ63"/>
    <mergeCell ref="DGK59:DGK63"/>
    <mergeCell ref="DGL59:DGL63"/>
    <mergeCell ref="DGM59:DGM63"/>
    <mergeCell ref="DGN59:DGN63"/>
    <mergeCell ref="DGO59:DGO63"/>
    <mergeCell ref="DGX59:DGX63"/>
    <mergeCell ref="DGY59:DGY63"/>
    <mergeCell ref="DGZ59:DGZ63"/>
    <mergeCell ref="DHA59:DHA63"/>
    <mergeCell ref="DHB59:DHB63"/>
    <mergeCell ref="DHC59:DHC63"/>
    <mergeCell ref="DHD59:DHD63"/>
    <mergeCell ref="DHE59:DHE63"/>
    <mergeCell ref="DER59:DER63"/>
    <mergeCell ref="DES59:DES63"/>
    <mergeCell ref="DFB59:DFB63"/>
    <mergeCell ref="DFC59:DFC63"/>
    <mergeCell ref="DFD59:DFD63"/>
    <mergeCell ref="DFE59:DFE63"/>
    <mergeCell ref="DFF59:DFF63"/>
    <mergeCell ref="DFG59:DFG63"/>
    <mergeCell ref="DFH59:DFH63"/>
    <mergeCell ref="DFI59:DFI63"/>
    <mergeCell ref="DFR59:DFR63"/>
    <mergeCell ref="DFS59:DFS63"/>
    <mergeCell ref="DFT59:DFT63"/>
    <mergeCell ref="DFU59:DFU63"/>
    <mergeCell ref="DFV59:DFV63"/>
    <mergeCell ref="DFW59:DFW63"/>
    <mergeCell ref="DFX59:DFX63"/>
    <mergeCell ref="DDK59:DDK63"/>
    <mergeCell ref="DDL59:DDL63"/>
    <mergeCell ref="DDM59:DDM63"/>
    <mergeCell ref="DDV59:DDV63"/>
    <mergeCell ref="DDW59:DDW63"/>
    <mergeCell ref="DDX59:DDX63"/>
    <mergeCell ref="DDY59:DDY63"/>
    <mergeCell ref="DDZ59:DDZ63"/>
    <mergeCell ref="DEA59:DEA63"/>
    <mergeCell ref="DEB59:DEB63"/>
    <mergeCell ref="DEC59:DEC63"/>
    <mergeCell ref="DEL59:DEL63"/>
    <mergeCell ref="DEM59:DEM63"/>
    <mergeCell ref="DEN59:DEN63"/>
    <mergeCell ref="DEO59:DEO63"/>
    <mergeCell ref="DEP59:DEP63"/>
    <mergeCell ref="DEQ59:DEQ63"/>
    <mergeCell ref="DCD59:DCD63"/>
    <mergeCell ref="DCE59:DCE63"/>
    <mergeCell ref="DCF59:DCF63"/>
    <mergeCell ref="DCG59:DCG63"/>
    <mergeCell ref="DCP59:DCP63"/>
    <mergeCell ref="DCQ59:DCQ63"/>
    <mergeCell ref="DCR59:DCR63"/>
    <mergeCell ref="DCS59:DCS63"/>
    <mergeCell ref="DCT59:DCT63"/>
    <mergeCell ref="DCU59:DCU63"/>
    <mergeCell ref="DCV59:DCV63"/>
    <mergeCell ref="DCW59:DCW63"/>
    <mergeCell ref="DDF59:DDF63"/>
    <mergeCell ref="DDG59:DDG63"/>
    <mergeCell ref="DDH59:DDH63"/>
    <mergeCell ref="DDI59:DDI63"/>
    <mergeCell ref="DDJ59:DDJ63"/>
    <mergeCell ref="DAW59:DAW63"/>
    <mergeCell ref="DAX59:DAX63"/>
    <mergeCell ref="DAY59:DAY63"/>
    <mergeCell ref="DAZ59:DAZ63"/>
    <mergeCell ref="DBA59:DBA63"/>
    <mergeCell ref="DBJ59:DBJ63"/>
    <mergeCell ref="DBK59:DBK63"/>
    <mergeCell ref="DBL59:DBL63"/>
    <mergeCell ref="DBM59:DBM63"/>
    <mergeCell ref="DBN59:DBN63"/>
    <mergeCell ref="DBO59:DBO63"/>
    <mergeCell ref="DBP59:DBP63"/>
    <mergeCell ref="DBQ59:DBQ63"/>
    <mergeCell ref="DBZ59:DBZ63"/>
    <mergeCell ref="DCA59:DCA63"/>
    <mergeCell ref="DCB59:DCB63"/>
    <mergeCell ref="DCC59:DCC63"/>
    <mergeCell ref="CZP59:CZP63"/>
    <mergeCell ref="CZQ59:CZQ63"/>
    <mergeCell ref="CZR59:CZR63"/>
    <mergeCell ref="CZS59:CZS63"/>
    <mergeCell ref="CZT59:CZT63"/>
    <mergeCell ref="CZU59:CZU63"/>
    <mergeCell ref="DAD59:DAD63"/>
    <mergeCell ref="DAE59:DAE63"/>
    <mergeCell ref="DAF59:DAF63"/>
    <mergeCell ref="DAG59:DAG63"/>
    <mergeCell ref="DAH59:DAH63"/>
    <mergeCell ref="DAI59:DAI63"/>
    <mergeCell ref="DAJ59:DAJ63"/>
    <mergeCell ref="DAK59:DAK63"/>
    <mergeCell ref="DAT59:DAT63"/>
    <mergeCell ref="DAU59:DAU63"/>
    <mergeCell ref="DAV59:DAV63"/>
    <mergeCell ref="CYI59:CYI63"/>
    <mergeCell ref="CYJ59:CYJ63"/>
    <mergeCell ref="CYK59:CYK63"/>
    <mergeCell ref="CYL59:CYL63"/>
    <mergeCell ref="CYM59:CYM63"/>
    <mergeCell ref="CYN59:CYN63"/>
    <mergeCell ref="CYO59:CYO63"/>
    <mergeCell ref="CYX59:CYX63"/>
    <mergeCell ref="CYY59:CYY63"/>
    <mergeCell ref="CYZ59:CYZ63"/>
    <mergeCell ref="CZA59:CZA63"/>
    <mergeCell ref="CZB59:CZB63"/>
    <mergeCell ref="CZC59:CZC63"/>
    <mergeCell ref="CZD59:CZD63"/>
    <mergeCell ref="CZE59:CZE63"/>
    <mergeCell ref="CZN59:CZN63"/>
    <mergeCell ref="CZO59:CZO63"/>
    <mergeCell ref="CXB59:CXB63"/>
    <mergeCell ref="CXC59:CXC63"/>
    <mergeCell ref="CXD59:CXD63"/>
    <mergeCell ref="CXE59:CXE63"/>
    <mergeCell ref="CXF59:CXF63"/>
    <mergeCell ref="CXG59:CXG63"/>
    <mergeCell ref="CXH59:CXH63"/>
    <mergeCell ref="CXI59:CXI63"/>
    <mergeCell ref="CXR59:CXR63"/>
    <mergeCell ref="CXS59:CXS63"/>
    <mergeCell ref="CXT59:CXT63"/>
    <mergeCell ref="CXU59:CXU63"/>
    <mergeCell ref="CXV59:CXV63"/>
    <mergeCell ref="CXW59:CXW63"/>
    <mergeCell ref="CXX59:CXX63"/>
    <mergeCell ref="CXY59:CXY63"/>
    <mergeCell ref="CYH59:CYH63"/>
    <mergeCell ref="CVM59:CVM63"/>
    <mergeCell ref="CVV59:CVV63"/>
    <mergeCell ref="CVW59:CVW63"/>
    <mergeCell ref="CVX59:CVX63"/>
    <mergeCell ref="CVY59:CVY63"/>
    <mergeCell ref="CVZ59:CVZ63"/>
    <mergeCell ref="CWA59:CWA63"/>
    <mergeCell ref="CWB59:CWB63"/>
    <mergeCell ref="CWC59:CWC63"/>
    <mergeCell ref="CWL59:CWL63"/>
    <mergeCell ref="CWM59:CWM63"/>
    <mergeCell ref="CWN59:CWN63"/>
    <mergeCell ref="CWO59:CWO63"/>
    <mergeCell ref="CWP59:CWP63"/>
    <mergeCell ref="CWQ59:CWQ63"/>
    <mergeCell ref="CWR59:CWR63"/>
    <mergeCell ref="CWS59:CWS63"/>
    <mergeCell ref="CUF59:CUF63"/>
    <mergeCell ref="CUG59:CUG63"/>
    <mergeCell ref="CUP59:CUP63"/>
    <mergeCell ref="CUQ59:CUQ63"/>
    <mergeCell ref="CUR59:CUR63"/>
    <mergeCell ref="CUS59:CUS63"/>
    <mergeCell ref="CUT59:CUT63"/>
    <mergeCell ref="CUU59:CUU63"/>
    <mergeCell ref="CUV59:CUV63"/>
    <mergeCell ref="CUW59:CUW63"/>
    <mergeCell ref="CVF59:CVF63"/>
    <mergeCell ref="CVG59:CVG63"/>
    <mergeCell ref="CVH59:CVH63"/>
    <mergeCell ref="CVI59:CVI63"/>
    <mergeCell ref="CVJ59:CVJ63"/>
    <mergeCell ref="CVK59:CVK63"/>
    <mergeCell ref="CVL59:CVL63"/>
    <mergeCell ref="CSY59:CSY63"/>
    <mergeCell ref="CSZ59:CSZ63"/>
    <mergeCell ref="CTA59:CTA63"/>
    <mergeCell ref="CTJ59:CTJ63"/>
    <mergeCell ref="CTK59:CTK63"/>
    <mergeCell ref="CTL59:CTL63"/>
    <mergeCell ref="CTM59:CTM63"/>
    <mergeCell ref="CTN59:CTN63"/>
    <mergeCell ref="CTO59:CTO63"/>
    <mergeCell ref="CTP59:CTP63"/>
    <mergeCell ref="CTQ59:CTQ63"/>
    <mergeCell ref="CTZ59:CTZ63"/>
    <mergeCell ref="CUA59:CUA63"/>
    <mergeCell ref="CUB59:CUB63"/>
    <mergeCell ref="CUC59:CUC63"/>
    <mergeCell ref="CUD59:CUD63"/>
    <mergeCell ref="CUE59:CUE63"/>
    <mergeCell ref="CRR59:CRR63"/>
    <mergeCell ref="CRS59:CRS63"/>
    <mergeCell ref="CRT59:CRT63"/>
    <mergeCell ref="CRU59:CRU63"/>
    <mergeCell ref="CSD59:CSD63"/>
    <mergeCell ref="CSE59:CSE63"/>
    <mergeCell ref="CSF59:CSF63"/>
    <mergeCell ref="CSG59:CSG63"/>
    <mergeCell ref="CSH59:CSH63"/>
    <mergeCell ref="CSI59:CSI63"/>
    <mergeCell ref="CSJ59:CSJ63"/>
    <mergeCell ref="CSK59:CSK63"/>
    <mergeCell ref="CST59:CST63"/>
    <mergeCell ref="CSU59:CSU63"/>
    <mergeCell ref="CSV59:CSV63"/>
    <mergeCell ref="CSW59:CSW63"/>
    <mergeCell ref="CSX59:CSX63"/>
    <mergeCell ref="CQK59:CQK63"/>
    <mergeCell ref="CQL59:CQL63"/>
    <mergeCell ref="CQM59:CQM63"/>
    <mergeCell ref="CQN59:CQN63"/>
    <mergeCell ref="CQO59:CQO63"/>
    <mergeCell ref="CQX59:CQX63"/>
    <mergeCell ref="CQY59:CQY63"/>
    <mergeCell ref="CQZ59:CQZ63"/>
    <mergeCell ref="CRA59:CRA63"/>
    <mergeCell ref="CRB59:CRB63"/>
    <mergeCell ref="CRC59:CRC63"/>
    <mergeCell ref="CRD59:CRD63"/>
    <mergeCell ref="CRE59:CRE63"/>
    <mergeCell ref="CRN59:CRN63"/>
    <mergeCell ref="CRO59:CRO63"/>
    <mergeCell ref="CRP59:CRP63"/>
    <mergeCell ref="CRQ59:CRQ63"/>
    <mergeCell ref="CPD59:CPD63"/>
    <mergeCell ref="CPE59:CPE63"/>
    <mergeCell ref="CPF59:CPF63"/>
    <mergeCell ref="CPG59:CPG63"/>
    <mergeCell ref="CPH59:CPH63"/>
    <mergeCell ref="CPI59:CPI63"/>
    <mergeCell ref="CPR59:CPR63"/>
    <mergeCell ref="CPS59:CPS63"/>
    <mergeCell ref="CPT59:CPT63"/>
    <mergeCell ref="CPU59:CPU63"/>
    <mergeCell ref="CPV59:CPV63"/>
    <mergeCell ref="CPW59:CPW63"/>
    <mergeCell ref="CPX59:CPX63"/>
    <mergeCell ref="CPY59:CPY63"/>
    <mergeCell ref="CQH59:CQH63"/>
    <mergeCell ref="CQI59:CQI63"/>
    <mergeCell ref="CQJ59:CQJ63"/>
    <mergeCell ref="CNW59:CNW63"/>
    <mergeCell ref="CNX59:CNX63"/>
    <mergeCell ref="CNY59:CNY63"/>
    <mergeCell ref="CNZ59:CNZ63"/>
    <mergeCell ref="COA59:COA63"/>
    <mergeCell ref="COB59:COB63"/>
    <mergeCell ref="COC59:COC63"/>
    <mergeCell ref="COL59:COL63"/>
    <mergeCell ref="COM59:COM63"/>
    <mergeCell ref="CON59:CON63"/>
    <mergeCell ref="COO59:COO63"/>
    <mergeCell ref="COP59:COP63"/>
    <mergeCell ref="COQ59:COQ63"/>
    <mergeCell ref="COR59:COR63"/>
    <mergeCell ref="COS59:COS63"/>
    <mergeCell ref="CPB59:CPB63"/>
    <mergeCell ref="CPC59:CPC63"/>
    <mergeCell ref="CMP59:CMP63"/>
    <mergeCell ref="CMQ59:CMQ63"/>
    <mergeCell ref="CMR59:CMR63"/>
    <mergeCell ref="CMS59:CMS63"/>
    <mergeCell ref="CMT59:CMT63"/>
    <mergeCell ref="CMU59:CMU63"/>
    <mergeCell ref="CMV59:CMV63"/>
    <mergeCell ref="CMW59:CMW63"/>
    <mergeCell ref="CNF59:CNF63"/>
    <mergeCell ref="CNG59:CNG63"/>
    <mergeCell ref="CNH59:CNH63"/>
    <mergeCell ref="CNI59:CNI63"/>
    <mergeCell ref="CNJ59:CNJ63"/>
    <mergeCell ref="CNK59:CNK63"/>
    <mergeCell ref="CNL59:CNL63"/>
    <mergeCell ref="CNM59:CNM63"/>
    <mergeCell ref="CNV59:CNV63"/>
    <mergeCell ref="CLA59:CLA63"/>
    <mergeCell ref="CLJ59:CLJ63"/>
    <mergeCell ref="CLK59:CLK63"/>
    <mergeCell ref="CLL59:CLL63"/>
    <mergeCell ref="CLM59:CLM63"/>
    <mergeCell ref="CLN59:CLN63"/>
    <mergeCell ref="CLO59:CLO63"/>
    <mergeCell ref="CLP59:CLP63"/>
    <mergeCell ref="CLQ59:CLQ63"/>
    <mergeCell ref="CLZ59:CLZ63"/>
    <mergeCell ref="CMA59:CMA63"/>
    <mergeCell ref="CMB59:CMB63"/>
    <mergeCell ref="CMC59:CMC63"/>
    <mergeCell ref="CMD59:CMD63"/>
    <mergeCell ref="CME59:CME63"/>
    <mergeCell ref="CMF59:CMF63"/>
    <mergeCell ref="CMG59:CMG63"/>
    <mergeCell ref="CJT59:CJT63"/>
    <mergeCell ref="CJU59:CJU63"/>
    <mergeCell ref="CKD59:CKD63"/>
    <mergeCell ref="CKE59:CKE63"/>
    <mergeCell ref="CKF59:CKF63"/>
    <mergeCell ref="CKG59:CKG63"/>
    <mergeCell ref="CKH59:CKH63"/>
    <mergeCell ref="CKI59:CKI63"/>
    <mergeCell ref="CKJ59:CKJ63"/>
    <mergeCell ref="CKK59:CKK63"/>
    <mergeCell ref="CKT59:CKT63"/>
    <mergeCell ref="CKU59:CKU63"/>
    <mergeCell ref="CKV59:CKV63"/>
    <mergeCell ref="CKW59:CKW63"/>
    <mergeCell ref="CKX59:CKX63"/>
    <mergeCell ref="CKY59:CKY63"/>
    <mergeCell ref="CKZ59:CKZ63"/>
    <mergeCell ref="CIM59:CIM63"/>
    <mergeCell ref="CIN59:CIN63"/>
    <mergeCell ref="CIO59:CIO63"/>
    <mergeCell ref="CIX59:CIX63"/>
    <mergeCell ref="CIY59:CIY63"/>
    <mergeCell ref="CIZ59:CIZ63"/>
    <mergeCell ref="CJA59:CJA63"/>
    <mergeCell ref="CJB59:CJB63"/>
    <mergeCell ref="CJC59:CJC63"/>
    <mergeCell ref="CJD59:CJD63"/>
    <mergeCell ref="CJE59:CJE63"/>
    <mergeCell ref="CJN59:CJN63"/>
    <mergeCell ref="CJO59:CJO63"/>
    <mergeCell ref="CJP59:CJP63"/>
    <mergeCell ref="CJQ59:CJQ63"/>
    <mergeCell ref="CJR59:CJR63"/>
    <mergeCell ref="CJS59:CJS63"/>
    <mergeCell ref="CHF59:CHF63"/>
    <mergeCell ref="CHG59:CHG63"/>
    <mergeCell ref="CHH59:CHH63"/>
    <mergeCell ref="CHI59:CHI63"/>
    <mergeCell ref="CHR59:CHR63"/>
    <mergeCell ref="CHS59:CHS63"/>
    <mergeCell ref="CHT59:CHT63"/>
    <mergeCell ref="CHU59:CHU63"/>
    <mergeCell ref="CHV59:CHV63"/>
    <mergeCell ref="CHW59:CHW63"/>
    <mergeCell ref="CHX59:CHX63"/>
    <mergeCell ref="CHY59:CHY63"/>
    <mergeCell ref="CIH59:CIH63"/>
    <mergeCell ref="CII59:CII63"/>
    <mergeCell ref="CIJ59:CIJ63"/>
    <mergeCell ref="CIK59:CIK63"/>
    <mergeCell ref="CIL59:CIL63"/>
    <mergeCell ref="CFY59:CFY63"/>
    <mergeCell ref="CFZ59:CFZ63"/>
    <mergeCell ref="CGA59:CGA63"/>
    <mergeCell ref="CGB59:CGB63"/>
    <mergeCell ref="CGC59:CGC63"/>
    <mergeCell ref="CGL59:CGL63"/>
    <mergeCell ref="CGM59:CGM63"/>
    <mergeCell ref="CGN59:CGN63"/>
    <mergeCell ref="CGO59:CGO63"/>
    <mergeCell ref="CGP59:CGP63"/>
    <mergeCell ref="CGQ59:CGQ63"/>
    <mergeCell ref="CGR59:CGR63"/>
    <mergeCell ref="CGS59:CGS63"/>
    <mergeCell ref="CHB59:CHB63"/>
    <mergeCell ref="CHC59:CHC63"/>
    <mergeCell ref="CHD59:CHD63"/>
    <mergeCell ref="CHE59:CHE63"/>
    <mergeCell ref="CER59:CER63"/>
    <mergeCell ref="CES59:CES63"/>
    <mergeCell ref="CET59:CET63"/>
    <mergeCell ref="CEU59:CEU63"/>
    <mergeCell ref="CEV59:CEV63"/>
    <mergeCell ref="CEW59:CEW63"/>
    <mergeCell ref="CFF59:CFF63"/>
    <mergeCell ref="CFG59:CFG63"/>
    <mergeCell ref="CFH59:CFH63"/>
    <mergeCell ref="CFI59:CFI63"/>
    <mergeCell ref="CFJ59:CFJ63"/>
    <mergeCell ref="CFK59:CFK63"/>
    <mergeCell ref="CFL59:CFL63"/>
    <mergeCell ref="CFM59:CFM63"/>
    <mergeCell ref="CFV59:CFV63"/>
    <mergeCell ref="CFW59:CFW63"/>
    <mergeCell ref="CFX59:CFX63"/>
    <mergeCell ref="CDK59:CDK63"/>
    <mergeCell ref="CDL59:CDL63"/>
    <mergeCell ref="CDM59:CDM63"/>
    <mergeCell ref="CDN59:CDN63"/>
    <mergeCell ref="CDO59:CDO63"/>
    <mergeCell ref="CDP59:CDP63"/>
    <mergeCell ref="CDQ59:CDQ63"/>
    <mergeCell ref="CDZ59:CDZ63"/>
    <mergeCell ref="CEA59:CEA63"/>
    <mergeCell ref="CEB59:CEB63"/>
    <mergeCell ref="CEC59:CEC63"/>
    <mergeCell ref="CED59:CED63"/>
    <mergeCell ref="CEE59:CEE63"/>
    <mergeCell ref="CEF59:CEF63"/>
    <mergeCell ref="CEG59:CEG63"/>
    <mergeCell ref="CEP59:CEP63"/>
    <mergeCell ref="CEQ59:CEQ63"/>
    <mergeCell ref="CCD59:CCD63"/>
    <mergeCell ref="CCE59:CCE63"/>
    <mergeCell ref="CCF59:CCF63"/>
    <mergeCell ref="CCG59:CCG63"/>
    <mergeCell ref="CCH59:CCH63"/>
    <mergeCell ref="CCI59:CCI63"/>
    <mergeCell ref="CCJ59:CCJ63"/>
    <mergeCell ref="CCK59:CCK63"/>
    <mergeCell ref="CCT59:CCT63"/>
    <mergeCell ref="CCU59:CCU63"/>
    <mergeCell ref="CCV59:CCV63"/>
    <mergeCell ref="CCW59:CCW63"/>
    <mergeCell ref="CCX59:CCX63"/>
    <mergeCell ref="CCY59:CCY63"/>
    <mergeCell ref="CCZ59:CCZ63"/>
    <mergeCell ref="CDA59:CDA63"/>
    <mergeCell ref="CDJ59:CDJ63"/>
    <mergeCell ref="CAO59:CAO63"/>
    <mergeCell ref="CAX59:CAX63"/>
    <mergeCell ref="CAY59:CAY63"/>
    <mergeCell ref="CAZ59:CAZ63"/>
    <mergeCell ref="CBA59:CBA63"/>
    <mergeCell ref="CBB59:CBB63"/>
    <mergeCell ref="CBC59:CBC63"/>
    <mergeCell ref="CBD59:CBD63"/>
    <mergeCell ref="CBE59:CBE63"/>
    <mergeCell ref="CBN59:CBN63"/>
    <mergeCell ref="CBO59:CBO63"/>
    <mergeCell ref="CBP59:CBP63"/>
    <mergeCell ref="CBQ59:CBQ63"/>
    <mergeCell ref="CBR59:CBR63"/>
    <mergeCell ref="CBS59:CBS63"/>
    <mergeCell ref="CBT59:CBT63"/>
    <mergeCell ref="CBU59:CBU63"/>
    <mergeCell ref="BZH59:BZH63"/>
    <mergeCell ref="BZI59:BZI63"/>
    <mergeCell ref="BZR59:BZR63"/>
    <mergeCell ref="BZS59:BZS63"/>
    <mergeCell ref="BZT59:BZT63"/>
    <mergeCell ref="BZU59:BZU63"/>
    <mergeCell ref="BZV59:BZV63"/>
    <mergeCell ref="BZW59:BZW63"/>
    <mergeCell ref="BZX59:BZX63"/>
    <mergeCell ref="BZY59:BZY63"/>
    <mergeCell ref="CAH59:CAH63"/>
    <mergeCell ref="CAI59:CAI63"/>
    <mergeCell ref="CAJ59:CAJ63"/>
    <mergeCell ref="CAK59:CAK63"/>
    <mergeCell ref="CAL59:CAL63"/>
    <mergeCell ref="CAM59:CAM63"/>
    <mergeCell ref="CAN59:CAN63"/>
    <mergeCell ref="BYA59:BYA63"/>
    <mergeCell ref="BYB59:BYB63"/>
    <mergeCell ref="BYC59:BYC63"/>
    <mergeCell ref="BYL59:BYL63"/>
    <mergeCell ref="BYM59:BYM63"/>
    <mergeCell ref="BYN59:BYN63"/>
    <mergeCell ref="BYO59:BYO63"/>
    <mergeCell ref="BYP59:BYP63"/>
    <mergeCell ref="BYQ59:BYQ63"/>
    <mergeCell ref="BYR59:BYR63"/>
    <mergeCell ref="BYS59:BYS63"/>
    <mergeCell ref="BZB59:BZB63"/>
    <mergeCell ref="BZC59:BZC63"/>
    <mergeCell ref="BZD59:BZD63"/>
    <mergeCell ref="BZE59:BZE63"/>
    <mergeCell ref="BZF59:BZF63"/>
    <mergeCell ref="BZG59:BZG63"/>
    <mergeCell ref="BWT59:BWT63"/>
    <mergeCell ref="BWU59:BWU63"/>
    <mergeCell ref="BWV59:BWV63"/>
    <mergeCell ref="BWW59:BWW63"/>
    <mergeCell ref="BXF59:BXF63"/>
    <mergeCell ref="BXG59:BXG63"/>
    <mergeCell ref="BXH59:BXH63"/>
    <mergeCell ref="BXI59:BXI63"/>
    <mergeCell ref="BXJ59:BXJ63"/>
    <mergeCell ref="BXK59:BXK63"/>
    <mergeCell ref="BXL59:BXL63"/>
    <mergeCell ref="BXM59:BXM63"/>
    <mergeCell ref="BXV59:BXV63"/>
    <mergeCell ref="BXW59:BXW63"/>
    <mergeCell ref="BXX59:BXX63"/>
    <mergeCell ref="BXY59:BXY63"/>
    <mergeCell ref="BXZ59:BXZ63"/>
    <mergeCell ref="BVM59:BVM63"/>
    <mergeCell ref="BVN59:BVN63"/>
    <mergeCell ref="BVO59:BVO63"/>
    <mergeCell ref="BVP59:BVP63"/>
    <mergeCell ref="BVQ59:BVQ63"/>
    <mergeCell ref="BVZ59:BVZ63"/>
    <mergeCell ref="BWA59:BWA63"/>
    <mergeCell ref="BWB59:BWB63"/>
    <mergeCell ref="BWC59:BWC63"/>
    <mergeCell ref="BWD59:BWD63"/>
    <mergeCell ref="BWE59:BWE63"/>
    <mergeCell ref="BWF59:BWF63"/>
    <mergeCell ref="BWG59:BWG63"/>
    <mergeCell ref="BWP59:BWP63"/>
    <mergeCell ref="BWQ59:BWQ63"/>
    <mergeCell ref="BWR59:BWR63"/>
    <mergeCell ref="BWS59:BWS63"/>
    <mergeCell ref="BUF59:BUF63"/>
    <mergeCell ref="BUG59:BUG63"/>
    <mergeCell ref="BUH59:BUH63"/>
    <mergeCell ref="BUI59:BUI63"/>
    <mergeCell ref="BUJ59:BUJ63"/>
    <mergeCell ref="BUK59:BUK63"/>
    <mergeCell ref="BUT59:BUT63"/>
    <mergeCell ref="BUU59:BUU63"/>
    <mergeCell ref="BUV59:BUV63"/>
    <mergeCell ref="BUW59:BUW63"/>
    <mergeCell ref="BUX59:BUX63"/>
    <mergeCell ref="BUY59:BUY63"/>
    <mergeCell ref="BUZ59:BUZ63"/>
    <mergeCell ref="BVA59:BVA63"/>
    <mergeCell ref="BVJ59:BVJ63"/>
    <mergeCell ref="BVK59:BVK63"/>
    <mergeCell ref="BVL59:BVL63"/>
    <mergeCell ref="BSY59:BSY63"/>
    <mergeCell ref="BSZ59:BSZ63"/>
    <mergeCell ref="BTA59:BTA63"/>
    <mergeCell ref="BTB59:BTB63"/>
    <mergeCell ref="BTC59:BTC63"/>
    <mergeCell ref="BTD59:BTD63"/>
    <mergeCell ref="BTE59:BTE63"/>
    <mergeCell ref="BTN59:BTN63"/>
    <mergeCell ref="BTO59:BTO63"/>
    <mergeCell ref="BTP59:BTP63"/>
    <mergeCell ref="BTQ59:BTQ63"/>
    <mergeCell ref="BTR59:BTR63"/>
    <mergeCell ref="BTS59:BTS63"/>
    <mergeCell ref="BTT59:BTT63"/>
    <mergeCell ref="BTU59:BTU63"/>
    <mergeCell ref="BUD59:BUD63"/>
    <mergeCell ref="BUE59:BUE63"/>
    <mergeCell ref="BRR59:BRR63"/>
    <mergeCell ref="BRS59:BRS63"/>
    <mergeCell ref="BRT59:BRT63"/>
    <mergeCell ref="BRU59:BRU63"/>
    <mergeCell ref="BRV59:BRV63"/>
    <mergeCell ref="BRW59:BRW63"/>
    <mergeCell ref="BRX59:BRX63"/>
    <mergeCell ref="BRY59:BRY63"/>
    <mergeCell ref="BSH59:BSH63"/>
    <mergeCell ref="BSI59:BSI63"/>
    <mergeCell ref="BSJ59:BSJ63"/>
    <mergeCell ref="BSK59:BSK63"/>
    <mergeCell ref="BSL59:BSL63"/>
    <mergeCell ref="BSM59:BSM63"/>
    <mergeCell ref="BSN59:BSN63"/>
    <mergeCell ref="BSO59:BSO63"/>
    <mergeCell ref="BSX59:BSX63"/>
    <mergeCell ref="BQC59:BQC63"/>
    <mergeCell ref="BQL59:BQL63"/>
    <mergeCell ref="BQM59:BQM63"/>
    <mergeCell ref="BQN59:BQN63"/>
    <mergeCell ref="BQO59:BQO63"/>
    <mergeCell ref="BQP59:BQP63"/>
    <mergeCell ref="BQQ59:BQQ63"/>
    <mergeCell ref="BQR59:BQR63"/>
    <mergeCell ref="BQS59:BQS63"/>
    <mergeCell ref="BRB59:BRB63"/>
    <mergeCell ref="BRC59:BRC63"/>
    <mergeCell ref="BRD59:BRD63"/>
    <mergeCell ref="BRE59:BRE63"/>
    <mergeCell ref="BRF59:BRF63"/>
    <mergeCell ref="BRG59:BRG63"/>
    <mergeCell ref="BRH59:BRH63"/>
    <mergeCell ref="BRI59:BRI63"/>
    <mergeCell ref="BOV59:BOV63"/>
    <mergeCell ref="BOW59:BOW63"/>
    <mergeCell ref="BPF59:BPF63"/>
    <mergeCell ref="BPG59:BPG63"/>
    <mergeCell ref="BPH59:BPH63"/>
    <mergeCell ref="BPI59:BPI63"/>
    <mergeCell ref="BPJ59:BPJ63"/>
    <mergeCell ref="BPK59:BPK63"/>
    <mergeCell ref="BPL59:BPL63"/>
    <mergeCell ref="BPM59:BPM63"/>
    <mergeCell ref="BPV59:BPV63"/>
    <mergeCell ref="BPW59:BPW63"/>
    <mergeCell ref="BPX59:BPX63"/>
    <mergeCell ref="BPY59:BPY63"/>
    <mergeCell ref="BPZ59:BPZ63"/>
    <mergeCell ref="BQA59:BQA63"/>
    <mergeCell ref="BQB59:BQB63"/>
    <mergeCell ref="BNO59:BNO63"/>
    <mergeCell ref="BNP59:BNP63"/>
    <mergeCell ref="BNQ59:BNQ63"/>
    <mergeCell ref="BNZ59:BNZ63"/>
    <mergeCell ref="BOA59:BOA63"/>
    <mergeCell ref="BOB59:BOB63"/>
    <mergeCell ref="BOC59:BOC63"/>
    <mergeCell ref="BOD59:BOD63"/>
    <mergeCell ref="BOE59:BOE63"/>
    <mergeCell ref="BOF59:BOF63"/>
    <mergeCell ref="BOG59:BOG63"/>
    <mergeCell ref="BOP59:BOP63"/>
    <mergeCell ref="BOQ59:BOQ63"/>
    <mergeCell ref="BOR59:BOR63"/>
    <mergeCell ref="BOS59:BOS63"/>
    <mergeCell ref="BOT59:BOT63"/>
    <mergeCell ref="BOU59:BOU63"/>
    <mergeCell ref="BMH59:BMH63"/>
    <mergeCell ref="BMI59:BMI63"/>
    <mergeCell ref="BMJ59:BMJ63"/>
    <mergeCell ref="BMK59:BMK63"/>
    <mergeCell ref="BMT59:BMT63"/>
    <mergeCell ref="BMU59:BMU63"/>
    <mergeCell ref="BMV59:BMV63"/>
    <mergeCell ref="BMW59:BMW63"/>
    <mergeCell ref="BMX59:BMX63"/>
    <mergeCell ref="BMY59:BMY63"/>
    <mergeCell ref="BMZ59:BMZ63"/>
    <mergeCell ref="BNA59:BNA63"/>
    <mergeCell ref="BNJ59:BNJ63"/>
    <mergeCell ref="BNK59:BNK63"/>
    <mergeCell ref="BNL59:BNL63"/>
    <mergeCell ref="BNM59:BNM63"/>
    <mergeCell ref="BNN59:BNN63"/>
    <mergeCell ref="BLA59:BLA63"/>
    <mergeCell ref="BLB59:BLB63"/>
    <mergeCell ref="BLC59:BLC63"/>
    <mergeCell ref="BLD59:BLD63"/>
    <mergeCell ref="BLE59:BLE63"/>
    <mergeCell ref="BLN59:BLN63"/>
    <mergeCell ref="BLO59:BLO63"/>
    <mergeCell ref="BLP59:BLP63"/>
    <mergeCell ref="BLQ59:BLQ63"/>
    <mergeCell ref="BLR59:BLR63"/>
    <mergeCell ref="BLS59:BLS63"/>
    <mergeCell ref="BLT59:BLT63"/>
    <mergeCell ref="BLU59:BLU63"/>
    <mergeCell ref="BMD59:BMD63"/>
    <mergeCell ref="BME59:BME63"/>
    <mergeCell ref="BMF59:BMF63"/>
    <mergeCell ref="BMG59:BMG63"/>
    <mergeCell ref="BJT59:BJT63"/>
    <mergeCell ref="BJU59:BJU63"/>
    <mergeCell ref="BJV59:BJV63"/>
    <mergeCell ref="BJW59:BJW63"/>
    <mergeCell ref="BJX59:BJX63"/>
    <mergeCell ref="BJY59:BJY63"/>
    <mergeCell ref="BKH59:BKH63"/>
    <mergeCell ref="BKI59:BKI63"/>
    <mergeCell ref="BKJ59:BKJ63"/>
    <mergeCell ref="BKK59:BKK63"/>
    <mergeCell ref="BKL59:BKL63"/>
    <mergeCell ref="BKM59:BKM63"/>
    <mergeCell ref="BKN59:BKN63"/>
    <mergeCell ref="BKO59:BKO63"/>
    <mergeCell ref="BKX59:BKX63"/>
    <mergeCell ref="BKY59:BKY63"/>
    <mergeCell ref="BKZ59:BKZ63"/>
    <mergeCell ref="BIM59:BIM63"/>
    <mergeCell ref="BIN59:BIN63"/>
    <mergeCell ref="BIO59:BIO63"/>
    <mergeCell ref="BIP59:BIP63"/>
    <mergeCell ref="BIQ59:BIQ63"/>
    <mergeCell ref="BIR59:BIR63"/>
    <mergeCell ref="BIS59:BIS63"/>
    <mergeCell ref="BJB59:BJB63"/>
    <mergeCell ref="BJC59:BJC63"/>
    <mergeCell ref="BJD59:BJD63"/>
    <mergeCell ref="BJE59:BJE63"/>
    <mergeCell ref="BJF59:BJF63"/>
    <mergeCell ref="BJG59:BJG63"/>
    <mergeCell ref="BJH59:BJH63"/>
    <mergeCell ref="BJI59:BJI63"/>
    <mergeCell ref="BJR59:BJR63"/>
    <mergeCell ref="BJS59:BJS63"/>
    <mergeCell ref="BHF59:BHF63"/>
    <mergeCell ref="BHG59:BHG63"/>
    <mergeCell ref="BHH59:BHH63"/>
    <mergeCell ref="BHI59:BHI63"/>
    <mergeCell ref="BHJ59:BHJ63"/>
    <mergeCell ref="BHK59:BHK63"/>
    <mergeCell ref="BHL59:BHL63"/>
    <mergeCell ref="BHM59:BHM63"/>
    <mergeCell ref="BHV59:BHV63"/>
    <mergeCell ref="BHW59:BHW63"/>
    <mergeCell ref="BHX59:BHX63"/>
    <mergeCell ref="BHY59:BHY63"/>
    <mergeCell ref="BHZ59:BHZ63"/>
    <mergeCell ref="BIA59:BIA63"/>
    <mergeCell ref="BIB59:BIB63"/>
    <mergeCell ref="BIC59:BIC63"/>
    <mergeCell ref="BIL59:BIL63"/>
    <mergeCell ref="BFQ59:BFQ63"/>
    <mergeCell ref="BFZ59:BFZ63"/>
    <mergeCell ref="BGA59:BGA63"/>
    <mergeCell ref="BGB59:BGB63"/>
    <mergeCell ref="BGC59:BGC63"/>
    <mergeCell ref="BGD59:BGD63"/>
    <mergeCell ref="BGE59:BGE63"/>
    <mergeCell ref="BGF59:BGF63"/>
    <mergeCell ref="BGG59:BGG63"/>
    <mergeCell ref="BGP59:BGP63"/>
    <mergeCell ref="BGQ59:BGQ63"/>
    <mergeCell ref="BGR59:BGR63"/>
    <mergeCell ref="BGS59:BGS63"/>
    <mergeCell ref="BGT59:BGT63"/>
    <mergeCell ref="BGU59:BGU63"/>
    <mergeCell ref="BGV59:BGV63"/>
    <mergeCell ref="BGW59:BGW63"/>
    <mergeCell ref="BEJ59:BEJ63"/>
    <mergeCell ref="BEK59:BEK63"/>
    <mergeCell ref="BET59:BET63"/>
    <mergeCell ref="BEU59:BEU63"/>
    <mergeCell ref="BEV59:BEV63"/>
    <mergeCell ref="BEW59:BEW63"/>
    <mergeCell ref="BEX59:BEX63"/>
    <mergeCell ref="BEY59:BEY63"/>
    <mergeCell ref="BEZ59:BEZ63"/>
    <mergeCell ref="BFA59:BFA63"/>
    <mergeCell ref="BFJ59:BFJ63"/>
    <mergeCell ref="BFK59:BFK63"/>
    <mergeCell ref="BFL59:BFL63"/>
    <mergeCell ref="BFM59:BFM63"/>
    <mergeCell ref="BFN59:BFN63"/>
    <mergeCell ref="BFO59:BFO63"/>
    <mergeCell ref="BFP59:BFP63"/>
    <mergeCell ref="BDC59:BDC63"/>
    <mergeCell ref="BDD59:BDD63"/>
    <mergeCell ref="BDE59:BDE63"/>
    <mergeCell ref="BDN59:BDN63"/>
    <mergeCell ref="BDO59:BDO63"/>
    <mergeCell ref="BDP59:BDP63"/>
    <mergeCell ref="BDQ59:BDQ63"/>
    <mergeCell ref="BDR59:BDR63"/>
    <mergeCell ref="BDS59:BDS63"/>
    <mergeCell ref="BDT59:BDT63"/>
    <mergeCell ref="BDU59:BDU63"/>
    <mergeCell ref="BED59:BED63"/>
    <mergeCell ref="BEE59:BEE63"/>
    <mergeCell ref="BEF59:BEF63"/>
    <mergeCell ref="BEG59:BEG63"/>
    <mergeCell ref="BEH59:BEH63"/>
    <mergeCell ref="BEI59:BEI63"/>
    <mergeCell ref="BBV59:BBV63"/>
    <mergeCell ref="BBW59:BBW63"/>
    <mergeCell ref="BBX59:BBX63"/>
    <mergeCell ref="BBY59:BBY63"/>
    <mergeCell ref="BCH59:BCH63"/>
    <mergeCell ref="BCI59:BCI63"/>
    <mergeCell ref="BCJ59:BCJ63"/>
    <mergeCell ref="BCK59:BCK63"/>
    <mergeCell ref="BCL59:BCL63"/>
    <mergeCell ref="BCM59:BCM63"/>
    <mergeCell ref="BCN59:BCN63"/>
    <mergeCell ref="BCO59:BCO63"/>
    <mergeCell ref="BCX59:BCX63"/>
    <mergeCell ref="BCY59:BCY63"/>
    <mergeCell ref="BCZ59:BCZ63"/>
    <mergeCell ref="BDA59:BDA63"/>
    <mergeCell ref="BDB59:BDB63"/>
    <mergeCell ref="BAO59:BAO63"/>
    <mergeCell ref="BAP59:BAP63"/>
    <mergeCell ref="BAQ59:BAQ63"/>
    <mergeCell ref="BAR59:BAR63"/>
    <mergeCell ref="BAS59:BAS63"/>
    <mergeCell ref="BBB59:BBB63"/>
    <mergeCell ref="BBC59:BBC63"/>
    <mergeCell ref="BBD59:BBD63"/>
    <mergeCell ref="BBE59:BBE63"/>
    <mergeCell ref="BBF59:BBF63"/>
    <mergeCell ref="BBG59:BBG63"/>
    <mergeCell ref="BBH59:BBH63"/>
    <mergeCell ref="BBI59:BBI63"/>
    <mergeCell ref="BBR59:BBR63"/>
    <mergeCell ref="BBS59:BBS63"/>
    <mergeCell ref="BBT59:BBT63"/>
    <mergeCell ref="BBU59:BBU63"/>
    <mergeCell ref="AZH59:AZH63"/>
    <mergeCell ref="AZI59:AZI63"/>
    <mergeCell ref="AZJ59:AZJ63"/>
    <mergeCell ref="AZK59:AZK63"/>
    <mergeCell ref="AZL59:AZL63"/>
    <mergeCell ref="AZM59:AZM63"/>
    <mergeCell ref="AZV59:AZV63"/>
    <mergeCell ref="AZW59:AZW63"/>
    <mergeCell ref="AZX59:AZX63"/>
    <mergeCell ref="AZY59:AZY63"/>
    <mergeCell ref="AZZ59:AZZ63"/>
    <mergeCell ref="BAA59:BAA63"/>
    <mergeCell ref="BAB59:BAB63"/>
    <mergeCell ref="BAC59:BAC63"/>
    <mergeCell ref="BAL59:BAL63"/>
    <mergeCell ref="BAM59:BAM63"/>
    <mergeCell ref="BAN59:BAN63"/>
    <mergeCell ref="AYA59:AYA63"/>
    <mergeCell ref="AYB59:AYB63"/>
    <mergeCell ref="AYC59:AYC63"/>
    <mergeCell ref="AYD59:AYD63"/>
    <mergeCell ref="AYE59:AYE63"/>
    <mergeCell ref="AYF59:AYF63"/>
    <mergeCell ref="AYG59:AYG63"/>
    <mergeCell ref="AYP59:AYP63"/>
    <mergeCell ref="AYQ59:AYQ63"/>
    <mergeCell ref="AYR59:AYR63"/>
    <mergeCell ref="AYS59:AYS63"/>
    <mergeCell ref="AYT59:AYT63"/>
    <mergeCell ref="AYU59:AYU63"/>
    <mergeCell ref="AYV59:AYV63"/>
    <mergeCell ref="AYW59:AYW63"/>
    <mergeCell ref="AZF59:AZF63"/>
    <mergeCell ref="AZG59:AZG63"/>
    <mergeCell ref="AWT59:AWT63"/>
    <mergeCell ref="AWU59:AWU63"/>
    <mergeCell ref="AWV59:AWV63"/>
    <mergeCell ref="AWW59:AWW63"/>
    <mergeCell ref="AWX59:AWX63"/>
    <mergeCell ref="AWY59:AWY63"/>
    <mergeCell ref="AWZ59:AWZ63"/>
    <mergeCell ref="AXA59:AXA63"/>
    <mergeCell ref="AXJ59:AXJ63"/>
    <mergeCell ref="AXK59:AXK63"/>
    <mergeCell ref="AXL59:AXL63"/>
    <mergeCell ref="AXM59:AXM63"/>
    <mergeCell ref="AXN59:AXN63"/>
    <mergeCell ref="AXO59:AXO63"/>
    <mergeCell ref="AXP59:AXP63"/>
    <mergeCell ref="AXQ59:AXQ63"/>
    <mergeCell ref="AXZ59:AXZ63"/>
    <mergeCell ref="AVE59:AVE63"/>
    <mergeCell ref="AVN59:AVN63"/>
    <mergeCell ref="AVO59:AVO63"/>
    <mergeCell ref="AVP59:AVP63"/>
    <mergeCell ref="AVQ59:AVQ63"/>
    <mergeCell ref="AVR59:AVR63"/>
    <mergeCell ref="AVS59:AVS63"/>
    <mergeCell ref="AVT59:AVT63"/>
    <mergeCell ref="AVU59:AVU63"/>
    <mergeCell ref="AWD59:AWD63"/>
    <mergeCell ref="AWE59:AWE63"/>
    <mergeCell ref="AWF59:AWF63"/>
    <mergeCell ref="AWG59:AWG63"/>
    <mergeCell ref="AWH59:AWH63"/>
    <mergeCell ref="AWI59:AWI63"/>
    <mergeCell ref="AWJ59:AWJ63"/>
    <mergeCell ref="AWK59:AWK63"/>
    <mergeCell ref="ATX59:ATX63"/>
    <mergeCell ref="ATY59:ATY63"/>
    <mergeCell ref="AUH59:AUH63"/>
    <mergeCell ref="AUI59:AUI63"/>
    <mergeCell ref="AUJ59:AUJ63"/>
    <mergeCell ref="AUK59:AUK63"/>
    <mergeCell ref="AUL59:AUL63"/>
    <mergeCell ref="AUM59:AUM63"/>
    <mergeCell ref="AUN59:AUN63"/>
    <mergeCell ref="AUO59:AUO63"/>
    <mergeCell ref="AUX59:AUX63"/>
    <mergeCell ref="AUY59:AUY63"/>
    <mergeCell ref="AUZ59:AUZ63"/>
    <mergeCell ref="AVA59:AVA63"/>
    <mergeCell ref="AVB59:AVB63"/>
    <mergeCell ref="AVC59:AVC63"/>
    <mergeCell ref="AVD59:AVD63"/>
    <mergeCell ref="ASQ59:ASQ63"/>
    <mergeCell ref="ASR59:ASR63"/>
    <mergeCell ref="ASS59:ASS63"/>
    <mergeCell ref="ATB59:ATB63"/>
    <mergeCell ref="ATC59:ATC63"/>
    <mergeCell ref="ATD59:ATD63"/>
    <mergeCell ref="ATE59:ATE63"/>
    <mergeCell ref="ATF59:ATF63"/>
    <mergeCell ref="ATG59:ATG63"/>
    <mergeCell ref="ATH59:ATH63"/>
    <mergeCell ref="ATI59:ATI63"/>
    <mergeCell ref="ATR59:ATR63"/>
    <mergeCell ref="ATS59:ATS63"/>
    <mergeCell ref="ATT59:ATT63"/>
    <mergeCell ref="ATU59:ATU63"/>
    <mergeCell ref="ATV59:ATV63"/>
    <mergeCell ref="ATW59:ATW63"/>
    <mergeCell ref="ARJ59:ARJ63"/>
    <mergeCell ref="ARK59:ARK63"/>
    <mergeCell ref="ARL59:ARL63"/>
    <mergeCell ref="ARM59:ARM63"/>
    <mergeCell ref="ARV59:ARV63"/>
    <mergeCell ref="ARW59:ARW63"/>
    <mergeCell ref="ARX59:ARX63"/>
    <mergeCell ref="ARY59:ARY63"/>
    <mergeCell ref="ARZ59:ARZ63"/>
    <mergeCell ref="ASA59:ASA63"/>
    <mergeCell ref="ASB59:ASB63"/>
    <mergeCell ref="ASC59:ASC63"/>
    <mergeCell ref="ASL59:ASL63"/>
    <mergeCell ref="ASM59:ASM63"/>
    <mergeCell ref="ASN59:ASN63"/>
    <mergeCell ref="ASO59:ASO63"/>
    <mergeCell ref="ASP59:ASP63"/>
    <mergeCell ref="AQC59:AQC63"/>
    <mergeCell ref="AQD59:AQD63"/>
    <mergeCell ref="AQE59:AQE63"/>
    <mergeCell ref="AQF59:AQF63"/>
    <mergeCell ref="AQG59:AQG63"/>
    <mergeCell ref="AQP59:AQP63"/>
    <mergeCell ref="AQQ59:AQQ63"/>
    <mergeCell ref="AQR59:AQR63"/>
    <mergeCell ref="AQS59:AQS63"/>
    <mergeCell ref="AQT59:AQT63"/>
    <mergeCell ref="AQU59:AQU63"/>
    <mergeCell ref="AQV59:AQV63"/>
    <mergeCell ref="AQW59:AQW63"/>
    <mergeCell ref="ARF59:ARF63"/>
    <mergeCell ref="ARG59:ARG63"/>
    <mergeCell ref="ARH59:ARH63"/>
    <mergeCell ref="ARI59:ARI63"/>
    <mergeCell ref="AOV59:AOV63"/>
    <mergeCell ref="AOW59:AOW63"/>
    <mergeCell ref="AOX59:AOX63"/>
    <mergeCell ref="AOY59:AOY63"/>
    <mergeCell ref="AOZ59:AOZ63"/>
    <mergeCell ref="APA59:APA63"/>
    <mergeCell ref="APJ59:APJ63"/>
    <mergeCell ref="APK59:APK63"/>
    <mergeCell ref="APL59:APL63"/>
    <mergeCell ref="APM59:APM63"/>
    <mergeCell ref="APN59:APN63"/>
    <mergeCell ref="APO59:APO63"/>
    <mergeCell ref="APP59:APP63"/>
    <mergeCell ref="APQ59:APQ63"/>
    <mergeCell ref="APZ59:APZ63"/>
    <mergeCell ref="AQA59:AQA63"/>
    <mergeCell ref="AQB59:AQB63"/>
    <mergeCell ref="ANO59:ANO63"/>
    <mergeCell ref="ANP59:ANP63"/>
    <mergeCell ref="ANQ59:ANQ63"/>
    <mergeCell ref="ANR59:ANR63"/>
    <mergeCell ref="ANS59:ANS63"/>
    <mergeCell ref="ANT59:ANT63"/>
    <mergeCell ref="ANU59:ANU63"/>
    <mergeCell ref="AOD59:AOD63"/>
    <mergeCell ref="AOE59:AOE63"/>
    <mergeCell ref="AOF59:AOF63"/>
    <mergeCell ref="AOG59:AOG63"/>
    <mergeCell ref="AOH59:AOH63"/>
    <mergeCell ref="AOI59:AOI63"/>
    <mergeCell ref="AOJ59:AOJ63"/>
    <mergeCell ref="AOK59:AOK63"/>
    <mergeCell ref="AOT59:AOT63"/>
    <mergeCell ref="AOU59:AOU63"/>
    <mergeCell ref="AMH59:AMH63"/>
    <mergeCell ref="AMI59:AMI63"/>
    <mergeCell ref="AMJ59:AMJ63"/>
    <mergeCell ref="AMK59:AMK63"/>
    <mergeCell ref="AML59:AML63"/>
    <mergeCell ref="AMM59:AMM63"/>
    <mergeCell ref="AMN59:AMN63"/>
    <mergeCell ref="AMO59:AMO63"/>
    <mergeCell ref="AMX59:AMX63"/>
    <mergeCell ref="AMY59:AMY63"/>
    <mergeCell ref="AMZ59:AMZ63"/>
    <mergeCell ref="ANA59:ANA63"/>
    <mergeCell ref="ANB59:ANB63"/>
    <mergeCell ref="ANC59:ANC63"/>
    <mergeCell ref="AND59:AND63"/>
    <mergeCell ref="ANE59:ANE63"/>
    <mergeCell ref="ANN59:ANN63"/>
    <mergeCell ref="AKS59:AKS63"/>
    <mergeCell ref="ALB59:ALB63"/>
    <mergeCell ref="ALC59:ALC63"/>
    <mergeCell ref="ALD59:ALD63"/>
    <mergeCell ref="ALE59:ALE63"/>
    <mergeCell ref="ALF59:ALF63"/>
    <mergeCell ref="ALG59:ALG63"/>
    <mergeCell ref="ALH59:ALH63"/>
    <mergeCell ref="ALI59:ALI63"/>
    <mergeCell ref="ALR59:ALR63"/>
    <mergeCell ref="ALS59:ALS63"/>
    <mergeCell ref="ALT59:ALT63"/>
    <mergeCell ref="ALU59:ALU63"/>
    <mergeCell ref="ALV59:ALV63"/>
    <mergeCell ref="ALW59:ALW63"/>
    <mergeCell ref="ALX59:ALX63"/>
    <mergeCell ref="ALY59:ALY63"/>
    <mergeCell ref="AJL59:AJL63"/>
    <mergeCell ref="AJM59:AJM63"/>
    <mergeCell ref="AJV59:AJV63"/>
    <mergeCell ref="AJW59:AJW63"/>
    <mergeCell ref="AJX59:AJX63"/>
    <mergeCell ref="AJY59:AJY63"/>
    <mergeCell ref="AJZ59:AJZ63"/>
    <mergeCell ref="AKA59:AKA63"/>
    <mergeCell ref="AKB59:AKB63"/>
    <mergeCell ref="AKC59:AKC63"/>
    <mergeCell ref="AKL59:AKL63"/>
    <mergeCell ref="AKM59:AKM63"/>
    <mergeCell ref="AKN59:AKN63"/>
    <mergeCell ref="AKO59:AKO63"/>
    <mergeCell ref="AKP59:AKP63"/>
    <mergeCell ref="AKQ59:AKQ63"/>
    <mergeCell ref="AKR59:AKR63"/>
    <mergeCell ref="AIE59:AIE63"/>
    <mergeCell ref="AIF59:AIF63"/>
    <mergeCell ref="AIG59:AIG63"/>
    <mergeCell ref="AIP59:AIP63"/>
    <mergeCell ref="AIQ59:AIQ63"/>
    <mergeCell ref="AIR59:AIR63"/>
    <mergeCell ref="AIS59:AIS63"/>
    <mergeCell ref="AIT59:AIT63"/>
    <mergeCell ref="AIU59:AIU63"/>
    <mergeCell ref="AIV59:AIV63"/>
    <mergeCell ref="AIW59:AIW63"/>
    <mergeCell ref="AJF59:AJF63"/>
    <mergeCell ref="AJG59:AJG63"/>
    <mergeCell ref="AJH59:AJH63"/>
    <mergeCell ref="AJI59:AJI63"/>
    <mergeCell ref="AJJ59:AJJ63"/>
    <mergeCell ref="AJK59:AJK63"/>
    <mergeCell ref="AGX59:AGX63"/>
    <mergeCell ref="AGY59:AGY63"/>
    <mergeCell ref="AGZ59:AGZ63"/>
    <mergeCell ref="AHA59:AHA63"/>
    <mergeCell ref="AHJ59:AHJ63"/>
    <mergeCell ref="AHK59:AHK63"/>
    <mergeCell ref="AHL59:AHL63"/>
    <mergeCell ref="AHM59:AHM63"/>
    <mergeCell ref="AHN59:AHN63"/>
    <mergeCell ref="AHO59:AHO63"/>
    <mergeCell ref="AHP59:AHP63"/>
    <mergeCell ref="AHQ59:AHQ63"/>
    <mergeCell ref="AHZ59:AHZ63"/>
    <mergeCell ref="AIA59:AIA63"/>
    <mergeCell ref="AIB59:AIB63"/>
    <mergeCell ref="AIC59:AIC63"/>
    <mergeCell ref="AID59:AID63"/>
    <mergeCell ref="AFQ59:AFQ63"/>
    <mergeCell ref="AFR59:AFR63"/>
    <mergeCell ref="AFS59:AFS63"/>
    <mergeCell ref="AFT59:AFT63"/>
    <mergeCell ref="AFU59:AFU63"/>
    <mergeCell ref="AGD59:AGD63"/>
    <mergeCell ref="AGE59:AGE63"/>
    <mergeCell ref="AGF59:AGF63"/>
    <mergeCell ref="AGG59:AGG63"/>
    <mergeCell ref="AGH59:AGH63"/>
    <mergeCell ref="AGI59:AGI63"/>
    <mergeCell ref="AGJ59:AGJ63"/>
    <mergeCell ref="AGK59:AGK63"/>
    <mergeCell ref="AGT59:AGT63"/>
    <mergeCell ref="AGU59:AGU63"/>
    <mergeCell ref="AGV59:AGV63"/>
    <mergeCell ref="AGW59:AGW63"/>
    <mergeCell ref="AEJ59:AEJ63"/>
    <mergeCell ref="AEK59:AEK63"/>
    <mergeCell ref="AEL59:AEL63"/>
    <mergeCell ref="AEM59:AEM63"/>
    <mergeCell ref="AEN59:AEN63"/>
    <mergeCell ref="AEO59:AEO63"/>
    <mergeCell ref="AEX59:AEX63"/>
    <mergeCell ref="AEY59:AEY63"/>
    <mergeCell ref="AEZ59:AEZ63"/>
    <mergeCell ref="AFA59:AFA63"/>
    <mergeCell ref="AFB59:AFB63"/>
    <mergeCell ref="AFC59:AFC63"/>
    <mergeCell ref="AFD59:AFD63"/>
    <mergeCell ref="AFE59:AFE63"/>
    <mergeCell ref="AFN59:AFN63"/>
    <mergeCell ref="AFO59:AFO63"/>
    <mergeCell ref="AFP59:AFP63"/>
    <mergeCell ref="ADC59:ADC63"/>
    <mergeCell ref="ADD59:ADD63"/>
    <mergeCell ref="ADE59:ADE63"/>
    <mergeCell ref="ADF59:ADF63"/>
    <mergeCell ref="ADG59:ADG63"/>
    <mergeCell ref="ADH59:ADH63"/>
    <mergeCell ref="ADI59:ADI63"/>
    <mergeCell ref="ADR59:ADR63"/>
    <mergeCell ref="ADS59:ADS63"/>
    <mergeCell ref="ADT59:ADT63"/>
    <mergeCell ref="ADU59:ADU63"/>
    <mergeCell ref="ADV59:ADV63"/>
    <mergeCell ref="ADW59:ADW63"/>
    <mergeCell ref="ADX59:ADX63"/>
    <mergeCell ref="ADY59:ADY63"/>
    <mergeCell ref="AEH59:AEH63"/>
    <mergeCell ref="AEI59:AEI63"/>
    <mergeCell ref="ABV59:ABV63"/>
    <mergeCell ref="ABW59:ABW63"/>
    <mergeCell ref="ABX59:ABX63"/>
    <mergeCell ref="ABY59:ABY63"/>
    <mergeCell ref="ABZ59:ABZ63"/>
    <mergeCell ref="ACA59:ACA63"/>
    <mergeCell ref="ACB59:ACB63"/>
    <mergeCell ref="ACC59:ACC63"/>
    <mergeCell ref="ACL59:ACL63"/>
    <mergeCell ref="ACM59:ACM63"/>
    <mergeCell ref="ACN59:ACN63"/>
    <mergeCell ref="ACO59:ACO63"/>
    <mergeCell ref="ACP59:ACP63"/>
    <mergeCell ref="ACQ59:ACQ63"/>
    <mergeCell ref="ACR59:ACR63"/>
    <mergeCell ref="ACS59:ACS63"/>
    <mergeCell ref="ADB59:ADB63"/>
    <mergeCell ref="AAG59:AAG63"/>
    <mergeCell ref="AAP59:AAP63"/>
    <mergeCell ref="AAQ59:AAQ63"/>
    <mergeCell ref="AAR59:AAR63"/>
    <mergeCell ref="AAS59:AAS63"/>
    <mergeCell ref="AAT59:AAT63"/>
    <mergeCell ref="AAU59:AAU63"/>
    <mergeCell ref="AAV59:AAV63"/>
    <mergeCell ref="AAW59:AAW63"/>
    <mergeCell ref="ABF59:ABF63"/>
    <mergeCell ref="ABG59:ABG63"/>
    <mergeCell ref="ABH59:ABH63"/>
    <mergeCell ref="ABI59:ABI63"/>
    <mergeCell ref="ABJ59:ABJ63"/>
    <mergeCell ref="ABK59:ABK63"/>
    <mergeCell ref="ABL59:ABL63"/>
    <mergeCell ref="ABM59:ABM63"/>
    <mergeCell ref="YZ59:YZ63"/>
    <mergeCell ref="ZA59:ZA63"/>
    <mergeCell ref="ZJ59:ZJ63"/>
    <mergeCell ref="ZK59:ZK63"/>
    <mergeCell ref="ZL59:ZL63"/>
    <mergeCell ref="ZM59:ZM63"/>
    <mergeCell ref="ZN59:ZN63"/>
    <mergeCell ref="ZO59:ZO63"/>
    <mergeCell ref="ZP59:ZP63"/>
    <mergeCell ref="ZQ59:ZQ63"/>
    <mergeCell ref="ZZ59:ZZ63"/>
    <mergeCell ref="AAA59:AAA63"/>
    <mergeCell ref="AAB59:AAB63"/>
    <mergeCell ref="AAC59:AAC63"/>
    <mergeCell ref="AAD59:AAD63"/>
    <mergeCell ref="AAE59:AAE63"/>
    <mergeCell ref="AAF59:AAF63"/>
    <mergeCell ref="XS59:XS63"/>
    <mergeCell ref="XT59:XT63"/>
    <mergeCell ref="XU59:XU63"/>
    <mergeCell ref="YD59:YD63"/>
    <mergeCell ref="YE59:YE63"/>
    <mergeCell ref="YF59:YF63"/>
    <mergeCell ref="YG59:YG63"/>
    <mergeCell ref="YH59:YH63"/>
    <mergeCell ref="YI59:YI63"/>
    <mergeCell ref="YJ59:YJ63"/>
    <mergeCell ref="YK59:YK63"/>
    <mergeCell ref="YT59:YT63"/>
    <mergeCell ref="YU59:YU63"/>
    <mergeCell ref="YV59:YV63"/>
    <mergeCell ref="YW59:YW63"/>
    <mergeCell ref="YX59:YX63"/>
    <mergeCell ref="YY59:YY63"/>
    <mergeCell ref="WL59:WL63"/>
    <mergeCell ref="WM59:WM63"/>
    <mergeCell ref="WN59:WN63"/>
    <mergeCell ref="WO59:WO63"/>
    <mergeCell ref="WX59:WX63"/>
    <mergeCell ref="WY59:WY63"/>
    <mergeCell ref="WZ59:WZ63"/>
    <mergeCell ref="XA59:XA63"/>
    <mergeCell ref="XB59:XB63"/>
    <mergeCell ref="XC59:XC63"/>
    <mergeCell ref="XD59:XD63"/>
    <mergeCell ref="XE59:XE63"/>
    <mergeCell ref="XN59:XN63"/>
    <mergeCell ref="XO59:XO63"/>
    <mergeCell ref="XP59:XP63"/>
    <mergeCell ref="XQ59:XQ63"/>
    <mergeCell ref="XR59:XR63"/>
    <mergeCell ref="VE59:VE63"/>
    <mergeCell ref="VF59:VF63"/>
    <mergeCell ref="VG59:VG63"/>
    <mergeCell ref="VH59:VH63"/>
    <mergeCell ref="VI59:VI63"/>
    <mergeCell ref="VR59:VR63"/>
    <mergeCell ref="VS59:VS63"/>
    <mergeCell ref="VT59:VT63"/>
    <mergeCell ref="VU59:VU63"/>
    <mergeCell ref="VV59:VV63"/>
    <mergeCell ref="VW59:VW63"/>
    <mergeCell ref="VX59:VX63"/>
    <mergeCell ref="VY59:VY63"/>
    <mergeCell ref="WH59:WH63"/>
    <mergeCell ref="WI59:WI63"/>
    <mergeCell ref="WJ59:WJ63"/>
    <mergeCell ref="WK59:WK63"/>
    <mergeCell ref="TX59:TX63"/>
    <mergeCell ref="TY59:TY63"/>
    <mergeCell ref="TZ59:TZ63"/>
    <mergeCell ref="UA59:UA63"/>
    <mergeCell ref="UB59:UB63"/>
    <mergeCell ref="UC59:UC63"/>
    <mergeCell ref="UL59:UL63"/>
    <mergeCell ref="UM59:UM63"/>
    <mergeCell ref="UN59:UN63"/>
    <mergeCell ref="UO59:UO63"/>
    <mergeCell ref="UP59:UP63"/>
    <mergeCell ref="UQ59:UQ63"/>
    <mergeCell ref="UR59:UR63"/>
    <mergeCell ref="US59:US63"/>
    <mergeCell ref="VB59:VB63"/>
    <mergeCell ref="VC59:VC63"/>
    <mergeCell ref="VD59:VD63"/>
    <mergeCell ref="SQ59:SQ63"/>
    <mergeCell ref="SR59:SR63"/>
    <mergeCell ref="SS59:SS63"/>
    <mergeCell ref="ST59:ST63"/>
    <mergeCell ref="SU59:SU63"/>
    <mergeCell ref="SV59:SV63"/>
    <mergeCell ref="SW59:SW63"/>
    <mergeCell ref="TF59:TF63"/>
    <mergeCell ref="TG59:TG63"/>
    <mergeCell ref="TH59:TH63"/>
    <mergeCell ref="TI59:TI63"/>
    <mergeCell ref="TJ59:TJ63"/>
    <mergeCell ref="TK59:TK63"/>
    <mergeCell ref="TL59:TL63"/>
    <mergeCell ref="TM59:TM63"/>
    <mergeCell ref="TV59:TV63"/>
    <mergeCell ref="TW59:TW63"/>
    <mergeCell ref="RJ59:RJ63"/>
    <mergeCell ref="RK59:RK63"/>
    <mergeCell ref="RL59:RL63"/>
    <mergeCell ref="RM59:RM63"/>
    <mergeCell ref="RN59:RN63"/>
    <mergeCell ref="RO59:RO63"/>
    <mergeCell ref="RP59:RP63"/>
    <mergeCell ref="RQ59:RQ63"/>
    <mergeCell ref="RZ59:RZ63"/>
    <mergeCell ref="SA59:SA63"/>
    <mergeCell ref="SB59:SB63"/>
    <mergeCell ref="SC59:SC63"/>
    <mergeCell ref="SD59:SD63"/>
    <mergeCell ref="SE59:SE63"/>
    <mergeCell ref="SF59:SF63"/>
    <mergeCell ref="SG59:SG63"/>
    <mergeCell ref="SP59:SP63"/>
    <mergeCell ref="PU59:PU63"/>
    <mergeCell ref="QD59:QD63"/>
    <mergeCell ref="QE59:QE63"/>
    <mergeCell ref="QF59:QF63"/>
    <mergeCell ref="QG59:QG63"/>
    <mergeCell ref="QH59:QH63"/>
    <mergeCell ref="QI59:QI63"/>
    <mergeCell ref="QJ59:QJ63"/>
    <mergeCell ref="QK59:QK63"/>
    <mergeCell ref="QT59:QT63"/>
    <mergeCell ref="QU59:QU63"/>
    <mergeCell ref="QV59:QV63"/>
    <mergeCell ref="QW59:QW63"/>
    <mergeCell ref="QX59:QX63"/>
    <mergeCell ref="QY59:QY63"/>
    <mergeCell ref="QZ59:QZ63"/>
    <mergeCell ref="RA59:RA63"/>
    <mergeCell ref="ON59:ON63"/>
    <mergeCell ref="OO59:OO63"/>
    <mergeCell ref="OX59:OX63"/>
    <mergeCell ref="OY59:OY63"/>
    <mergeCell ref="OZ59:OZ63"/>
    <mergeCell ref="PA59:PA63"/>
    <mergeCell ref="PB59:PB63"/>
    <mergeCell ref="PC59:PC63"/>
    <mergeCell ref="PD59:PD63"/>
    <mergeCell ref="PE59:PE63"/>
    <mergeCell ref="PN59:PN63"/>
    <mergeCell ref="PO59:PO63"/>
    <mergeCell ref="PP59:PP63"/>
    <mergeCell ref="PQ59:PQ63"/>
    <mergeCell ref="PR59:PR63"/>
    <mergeCell ref="PS59:PS63"/>
    <mergeCell ref="PT59:PT63"/>
    <mergeCell ref="NG59:NG63"/>
    <mergeCell ref="NH59:NH63"/>
    <mergeCell ref="NI59:NI63"/>
    <mergeCell ref="NR59:NR63"/>
    <mergeCell ref="NS59:NS63"/>
    <mergeCell ref="NT59:NT63"/>
    <mergeCell ref="NU59:NU63"/>
    <mergeCell ref="NV59:NV63"/>
    <mergeCell ref="NW59:NW63"/>
    <mergeCell ref="NX59:NX63"/>
    <mergeCell ref="NY59:NY63"/>
    <mergeCell ref="OH59:OH63"/>
    <mergeCell ref="OI59:OI63"/>
    <mergeCell ref="OJ59:OJ63"/>
    <mergeCell ref="OK59:OK63"/>
    <mergeCell ref="OL59:OL63"/>
    <mergeCell ref="OM59:OM63"/>
    <mergeCell ref="LZ59:LZ63"/>
    <mergeCell ref="MA59:MA63"/>
    <mergeCell ref="MB59:MB63"/>
    <mergeCell ref="MC59:MC63"/>
    <mergeCell ref="ML59:ML63"/>
    <mergeCell ref="MM59:MM63"/>
    <mergeCell ref="MN59:MN63"/>
    <mergeCell ref="MO59:MO63"/>
    <mergeCell ref="MP59:MP63"/>
    <mergeCell ref="MQ59:MQ63"/>
    <mergeCell ref="MR59:MR63"/>
    <mergeCell ref="MS59:MS63"/>
    <mergeCell ref="NB59:NB63"/>
    <mergeCell ref="NC59:NC63"/>
    <mergeCell ref="ND59:ND63"/>
    <mergeCell ref="NE59:NE63"/>
    <mergeCell ref="NF59:NF63"/>
    <mergeCell ref="KS59:KS63"/>
    <mergeCell ref="KT59:KT63"/>
    <mergeCell ref="KU59:KU63"/>
    <mergeCell ref="KV59:KV63"/>
    <mergeCell ref="KW59:KW63"/>
    <mergeCell ref="LF59:LF63"/>
    <mergeCell ref="LG59:LG63"/>
    <mergeCell ref="LH59:LH63"/>
    <mergeCell ref="LI59:LI63"/>
    <mergeCell ref="LJ59:LJ63"/>
    <mergeCell ref="LK59:LK63"/>
    <mergeCell ref="LL59:LL63"/>
    <mergeCell ref="LM59:LM63"/>
    <mergeCell ref="LV59:LV63"/>
    <mergeCell ref="LW59:LW63"/>
    <mergeCell ref="LX59:LX63"/>
    <mergeCell ref="LY59:LY63"/>
    <mergeCell ref="JL59:JL63"/>
    <mergeCell ref="JM59:JM63"/>
    <mergeCell ref="JN59:JN63"/>
    <mergeCell ref="JO59:JO63"/>
    <mergeCell ref="JP59:JP63"/>
    <mergeCell ref="JQ59:JQ63"/>
    <mergeCell ref="JZ59:JZ63"/>
    <mergeCell ref="KA59:KA63"/>
    <mergeCell ref="KB59:KB63"/>
    <mergeCell ref="KC59:KC63"/>
    <mergeCell ref="KD59:KD63"/>
    <mergeCell ref="KE59:KE63"/>
    <mergeCell ref="KF59:KF63"/>
    <mergeCell ref="KG59:KG63"/>
    <mergeCell ref="KP59:KP63"/>
    <mergeCell ref="KQ59:KQ63"/>
    <mergeCell ref="KR59:KR63"/>
    <mergeCell ref="IE59:IE63"/>
    <mergeCell ref="IF59:IF63"/>
    <mergeCell ref="IG59:IG63"/>
    <mergeCell ref="IH59:IH63"/>
    <mergeCell ref="II59:II63"/>
    <mergeCell ref="IJ59:IJ63"/>
    <mergeCell ref="IK59:IK63"/>
    <mergeCell ref="IT59:IT63"/>
    <mergeCell ref="IU59:IU63"/>
    <mergeCell ref="IV59:IV63"/>
    <mergeCell ref="IW59:IW63"/>
    <mergeCell ref="IX59:IX63"/>
    <mergeCell ref="IY59:IY63"/>
    <mergeCell ref="IZ59:IZ63"/>
    <mergeCell ref="JA59:JA63"/>
    <mergeCell ref="JJ59:JJ63"/>
    <mergeCell ref="JK59:JK63"/>
    <mergeCell ref="GX59:GX63"/>
    <mergeCell ref="GY59:GY63"/>
    <mergeCell ref="GZ59:GZ63"/>
    <mergeCell ref="HA59:HA63"/>
    <mergeCell ref="HB59:HB63"/>
    <mergeCell ref="HC59:HC63"/>
    <mergeCell ref="HD59:HD63"/>
    <mergeCell ref="HE59:HE63"/>
    <mergeCell ref="HN59:HN63"/>
    <mergeCell ref="HO59:HO63"/>
    <mergeCell ref="HP59:HP63"/>
    <mergeCell ref="HQ59:HQ63"/>
    <mergeCell ref="HR59:HR63"/>
    <mergeCell ref="HS59:HS63"/>
    <mergeCell ref="HT59:HT63"/>
    <mergeCell ref="HU59:HU63"/>
    <mergeCell ref="ID59:ID63"/>
    <mergeCell ref="FI59:FI63"/>
    <mergeCell ref="FR59:FR63"/>
    <mergeCell ref="FS59:FS63"/>
    <mergeCell ref="FT59:FT63"/>
    <mergeCell ref="FU59:FU63"/>
    <mergeCell ref="FV59:FV63"/>
    <mergeCell ref="FW59:FW63"/>
    <mergeCell ref="FX59:FX63"/>
    <mergeCell ref="FY59:FY63"/>
    <mergeCell ref="GH59:GH63"/>
    <mergeCell ref="GI59:GI63"/>
    <mergeCell ref="GJ59:GJ63"/>
    <mergeCell ref="GK59:GK63"/>
    <mergeCell ref="GL59:GL63"/>
    <mergeCell ref="GM59:GM63"/>
    <mergeCell ref="GN59:GN63"/>
    <mergeCell ref="GO59:GO63"/>
    <mergeCell ref="EB59:EB63"/>
    <mergeCell ref="EC59:EC63"/>
    <mergeCell ref="EL59:EL63"/>
    <mergeCell ref="EM59:EM63"/>
    <mergeCell ref="EN59:EN63"/>
    <mergeCell ref="EO59:EO63"/>
    <mergeCell ref="EP59:EP63"/>
    <mergeCell ref="EQ59:EQ63"/>
    <mergeCell ref="ER59:ER63"/>
    <mergeCell ref="ES59:ES63"/>
    <mergeCell ref="FB59:FB63"/>
    <mergeCell ref="FC59:FC63"/>
    <mergeCell ref="FD59:FD63"/>
    <mergeCell ref="FE59:FE63"/>
    <mergeCell ref="FF59:FF63"/>
    <mergeCell ref="FG59:FG63"/>
    <mergeCell ref="FH59:FH63"/>
    <mergeCell ref="A53:F57"/>
    <mergeCell ref="O53:O57"/>
    <mergeCell ref="P53:P57"/>
    <mergeCell ref="DF59:DF63"/>
    <mergeCell ref="DG59:DG63"/>
    <mergeCell ref="DH59:DH63"/>
    <mergeCell ref="DI59:DI63"/>
    <mergeCell ref="DJ59:DJ63"/>
    <mergeCell ref="DK59:DK63"/>
    <mergeCell ref="DL59:DL63"/>
    <mergeCell ref="DM59:DM63"/>
    <mergeCell ref="DV59:DV63"/>
    <mergeCell ref="DW59:DW63"/>
    <mergeCell ref="DX59:DX63"/>
    <mergeCell ref="DY59:DY63"/>
    <mergeCell ref="DZ59:DZ63"/>
    <mergeCell ref="EA59:EA63"/>
    <mergeCell ref="A38:A42"/>
    <mergeCell ref="B38:B42"/>
    <mergeCell ref="C38:C42"/>
    <mergeCell ref="D38:D42"/>
    <mergeCell ref="E38:E42"/>
    <mergeCell ref="F38:F42"/>
    <mergeCell ref="O38:O42"/>
    <mergeCell ref="P38:P42"/>
    <mergeCell ref="A43:A47"/>
    <mergeCell ref="B43:B47"/>
    <mergeCell ref="C43:C47"/>
    <mergeCell ref="D43:D47"/>
    <mergeCell ref="E43:E47"/>
    <mergeCell ref="F43:F47"/>
    <mergeCell ref="O43:O47"/>
    <mergeCell ref="P43:P47"/>
    <mergeCell ref="A48:A52"/>
    <mergeCell ref="B48:B52"/>
    <mergeCell ref="C48:C52"/>
    <mergeCell ref="D48:D52"/>
    <mergeCell ref="E48:E52"/>
    <mergeCell ref="F48:F52"/>
    <mergeCell ref="O48:O52"/>
    <mergeCell ref="P48:P52"/>
    <mergeCell ref="O7:O11"/>
    <mergeCell ref="P7:P11"/>
    <mergeCell ref="A12:F16"/>
    <mergeCell ref="O12:O16"/>
    <mergeCell ref="P12:P16"/>
    <mergeCell ref="A17:P17"/>
    <mergeCell ref="A28:A32"/>
    <mergeCell ref="B28:B32"/>
    <mergeCell ref="C28:C32"/>
    <mergeCell ref="D28:D32"/>
    <mergeCell ref="E28:E32"/>
    <mergeCell ref="F28:F32"/>
    <mergeCell ref="O28:O32"/>
    <mergeCell ref="P28:P32"/>
    <mergeCell ref="A33:A37"/>
    <mergeCell ref="B33:B37"/>
    <mergeCell ref="C33:C37"/>
    <mergeCell ref="D33:D37"/>
    <mergeCell ref="E33:E37"/>
    <mergeCell ref="F33:F37"/>
    <mergeCell ref="O33:O37"/>
    <mergeCell ref="P33:P37"/>
    <mergeCell ref="WYZ1:WZO1"/>
    <mergeCell ref="WZP1:XAE1"/>
    <mergeCell ref="XAF1:XAU1"/>
    <mergeCell ref="XAV1:XBK1"/>
    <mergeCell ref="XBL1:XCA1"/>
    <mergeCell ref="XCB1:XCQ1"/>
    <mergeCell ref="XCR1:XDG1"/>
    <mergeCell ref="XDH1:XDW1"/>
    <mergeCell ref="XDX1:XEM1"/>
    <mergeCell ref="XEN1:XFC1"/>
    <mergeCell ref="A2:P2"/>
    <mergeCell ref="A3:A4"/>
    <mergeCell ref="B3:B4"/>
    <mergeCell ref="C3:C4"/>
    <mergeCell ref="D3:D4"/>
    <mergeCell ref="E3:E4"/>
    <mergeCell ref="F3:F4"/>
    <mergeCell ref="G3:N3"/>
    <mergeCell ref="O3:O4"/>
    <mergeCell ref="P3:P4"/>
    <mergeCell ref="WON1:WPC1"/>
    <mergeCell ref="WPD1:WPS1"/>
    <mergeCell ref="WPT1:WQI1"/>
    <mergeCell ref="WQJ1:WQY1"/>
    <mergeCell ref="WQZ1:WRO1"/>
    <mergeCell ref="WRP1:WSE1"/>
    <mergeCell ref="WSF1:WSU1"/>
    <mergeCell ref="WSV1:WTK1"/>
    <mergeCell ref="WTL1:WUA1"/>
    <mergeCell ref="WUB1:WUQ1"/>
    <mergeCell ref="WUR1:WVG1"/>
    <mergeCell ref="WVH1:WVW1"/>
    <mergeCell ref="VYN1:VZC1"/>
    <mergeCell ref="VZD1:VZS1"/>
    <mergeCell ref="VZT1:WAI1"/>
    <mergeCell ref="WAJ1:WAY1"/>
    <mergeCell ref="WAZ1:WBO1"/>
    <mergeCell ref="WBP1:WCE1"/>
    <mergeCell ref="WCF1:WCU1"/>
    <mergeCell ref="WCV1:WDK1"/>
    <mergeCell ref="WDL1:WEA1"/>
    <mergeCell ref="WVX1:WWM1"/>
    <mergeCell ref="WWN1:WXC1"/>
    <mergeCell ref="WXD1:WXS1"/>
    <mergeCell ref="WXT1:WYI1"/>
    <mergeCell ref="WYJ1:WYY1"/>
    <mergeCell ref="WEB1:WEQ1"/>
    <mergeCell ref="WER1:WFG1"/>
    <mergeCell ref="WFH1:WFW1"/>
    <mergeCell ref="WFX1:WGM1"/>
    <mergeCell ref="WGN1:WHC1"/>
    <mergeCell ref="WHD1:WHS1"/>
    <mergeCell ref="WHT1:WII1"/>
    <mergeCell ref="WIJ1:WIY1"/>
    <mergeCell ref="WIZ1:WJO1"/>
    <mergeCell ref="WJP1:WKE1"/>
    <mergeCell ref="WKF1:WKU1"/>
    <mergeCell ref="WKV1:WLK1"/>
    <mergeCell ref="WLL1:WMA1"/>
    <mergeCell ref="WMB1:WMQ1"/>
    <mergeCell ref="WMR1:WNG1"/>
    <mergeCell ref="WNH1:WNW1"/>
    <mergeCell ref="WNX1:WOM1"/>
    <mergeCell ref="VOB1:VOQ1"/>
    <mergeCell ref="VOR1:VPG1"/>
    <mergeCell ref="VPH1:VPW1"/>
    <mergeCell ref="VPX1:VQM1"/>
    <mergeCell ref="VQN1:VRC1"/>
    <mergeCell ref="VRD1:VRS1"/>
    <mergeCell ref="VRT1:VSI1"/>
    <mergeCell ref="VSJ1:VSY1"/>
    <mergeCell ref="VSZ1:VTO1"/>
    <mergeCell ref="VTP1:VUE1"/>
    <mergeCell ref="VUF1:VUU1"/>
    <mergeCell ref="VUV1:VVK1"/>
    <mergeCell ref="VVL1:VWA1"/>
    <mergeCell ref="VWB1:VWQ1"/>
    <mergeCell ref="VWR1:VXG1"/>
    <mergeCell ref="VXH1:VXW1"/>
    <mergeCell ref="VXX1:VYM1"/>
    <mergeCell ref="VDP1:VEE1"/>
    <mergeCell ref="VEF1:VEU1"/>
    <mergeCell ref="VEV1:VFK1"/>
    <mergeCell ref="VFL1:VGA1"/>
    <mergeCell ref="VGB1:VGQ1"/>
    <mergeCell ref="VGR1:VHG1"/>
    <mergeCell ref="VHH1:VHW1"/>
    <mergeCell ref="VHX1:VIM1"/>
    <mergeCell ref="VIN1:VJC1"/>
    <mergeCell ref="VJD1:VJS1"/>
    <mergeCell ref="VJT1:VKI1"/>
    <mergeCell ref="VKJ1:VKY1"/>
    <mergeCell ref="VKZ1:VLO1"/>
    <mergeCell ref="VLP1:VME1"/>
    <mergeCell ref="VMF1:VMU1"/>
    <mergeCell ref="VMV1:VNK1"/>
    <mergeCell ref="VNL1:VOA1"/>
    <mergeCell ref="UTD1:UTS1"/>
    <mergeCell ref="UTT1:UUI1"/>
    <mergeCell ref="UUJ1:UUY1"/>
    <mergeCell ref="UUZ1:UVO1"/>
    <mergeCell ref="UVP1:UWE1"/>
    <mergeCell ref="UWF1:UWU1"/>
    <mergeCell ref="UWV1:UXK1"/>
    <mergeCell ref="UXL1:UYA1"/>
    <mergeCell ref="UYB1:UYQ1"/>
    <mergeCell ref="UYR1:UZG1"/>
    <mergeCell ref="UZH1:UZW1"/>
    <mergeCell ref="UZX1:VAM1"/>
    <mergeCell ref="VAN1:VBC1"/>
    <mergeCell ref="VBD1:VBS1"/>
    <mergeCell ref="VBT1:VCI1"/>
    <mergeCell ref="VCJ1:VCY1"/>
    <mergeCell ref="VCZ1:VDO1"/>
    <mergeCell ref="UIR1:UJG1"/>
    <mergeCell ref="UJH1:UJW1"/>
    <mergeCell ref="UJX1:UKM1"/>
    <mergeCell ref="UKN1:ULC1"/>
    <mergeCell ref="ULD1:ULS1"/>
    <mergeCell ref="ULT1:UMI1"/>
    <mergeCell ref="UMJ1:UMY1"/>
    <mergeCell ref="UMZ1:UNO1"/>
    <mergeCell ref="UNP1:UOE1"/>
    <mergeCell ref="UOF1:UOU1"/>
    <mergeCell ref="UOV1:UPK1"/>
    <mergeCell ref="UPL1:UQA1"/>
    <mergeCell ref="UQB1:UQQ1"/>
    <mergeCell ref="UQR1:URG1"/>
    <mergeCell ref="URH1:URW1"/>
    <mergeCell ref="URX1:USM1"/>
    <mergeCell ref="USN1:UTC1"/>
    <mergeCell ref="TYF1:TYU1"/>
    <mergeCell ref="TYV1:TZK1"/>
    <mergeCell ref="TZL1:UAA1"/>
    <mergeCell ref="UAB1:UAQ1"/>
    <mergeCell ref="UAR1:UBG1"/>
    <mergeCell ref="UBH1:UBW1"/>
    <mergeCell ref="UBX1:UCM1"/>
    <mergeCell ref="UCN1:UDC1"/>
    <mergeCell ref="UDD1:UDS1"/>
    <mergeCell ref="UDT1:UEI1"/>
    <mergeCell ref="UEJ1:UEY1"/>
    <mergeCell ref="UEZ1:UFO1"/>
    <mergeCell ref="UFP1:UGE1"/>
    <mergeCell ref="UGF1:UGU1"/>
    <mergeCell ref="UGV1:UHK1"/>
    <mergeCell ref="UHL1:UIA1"/>
    <mergeCell ref="UIB1:UIQ1"/>
    <mergeCell ref="TNT1:TOI1"/>
    <mergeCell ref="TOJ1:TOY1"/>
    <mergeCell ref="TOZ1:TPO1"/>
    <mergeCell ref="TPP1:TQE1"/>
    <mergeCell ref="TQF1:TQU1"/>
    <mergeCell ref="TQV1:TRK1"/>
    <mergeCell ref="TRL1:TSA1"/>
    <mergeCell ref="TSB1:TSQ1"/>
    <mergeCell ref="TSR1:TTG1"/>
    <mergeCell ref="TTH1:TTW1"/>
    <mergeCell ref="TTX1:TUM1"/>
    <mergeCell ref="TUN1:TVC1"/>
    <mergeCell ref="TVD1:TVS1"/>
    <mergeCell ref="TVT1:TWI1"/>
    <mergeCell ref="TWJ1:TWY1"/>
    <mergeCell ref="TWZ1:TXO1"/>
    <mergeCell ref="TXP1:TYE1"/>
    <mergeCell ref="TDH1:TDW1"/>
    <mergeCell ref="TDX1:TEM1"/>
    <mergeCell ref="TEN1:TFC1"/>
    <mergeCell ref="TFD1:TFS1"/>
    <mergeCell ref="TFT1:TGI1"/>
    <mergeCell ref="TGJ1:TGY1"/>
    <mergeCell ref="TGZ1:THO1"/>
    <mergeCell ref="THP1:TIE1"/>
    <mergeCell ref="TIF1:TIU1"/>
    <mergeCell ref="TIV1:TJK1"/>
    <mergeCell ref="TJL1:TKA1"/>
    <mergeCell ref="TKB1:TKQ1"/>
    <mergeCell ref="TKR1:TLG1"/>
    <mergeCell ref="TLH1:TLW1"/>
    <mergeCell ref="TLX1:TMM1"/>
    <mergeCell ref="TMN1:TNC1"/>
    <mergeCell ref="TND1:TNS1"/>
    <mergeCell ref="SSV1:STK1"/>
    <mergeCell ref="STL1:SUA1"/>
    <mergeCell ref="SUB1:SUQ1"/>
    <mergeCell ref="SUR1:SVG1"/>
    <mergeCell ref="SVH1:SVW1"/>
    <mergeCell ref="SVX1:SWM1"/>
    <mergeCell ref="SWN1:SXC1"/>
    <mergeCell ref="SXD1:SXS1"/>
    <mergeCell ref="SXT1:SYI1"/>
    <mergeCell ref="SYJ1:SYY1"/>
    <mergeCell ref="SYZ1:SZO1"/>
    <mergeCell ref="SZP1:TAE1"/>
    <mergeCell ref="TAF1:TAU1"/>
    <mergeCell ref="TAV1:TBK1"/>
    <mergeCell ref="TBL1:TCA1"/>
    <mergeCell ref="TCB1:TCQ1"/>
    <mergeCell ref="TCR1:TDG1"/>
    <mergeCell ref="SIJ1:SIY1"/>
    <mergeCell ref="SIZ1:SJO1"/>
    <mergeCell ref="SJP1:SKE1"/>
    <mergeCell ref="SKF1:SKU1"/>
    <mergeCell ref="SKV1:SLK1"/>
    <mergeCell ref="SLL1:SMA1"/>
    <mergeCell ref="SMB1:SMQ1"/>
    <mergeCell ref="SMR1:SNG1"/>
    <mergeCell ref="SNH1:SNW1"/>
    <mergeCell ref="SNX1:SOM1"/>
    <mergeCell ref="SON1:SPC1"/>
    <mergeCell ref="SPD1:SPS1"/>
    <mergeCell ref="SPT1:SQI1"/>
    <mergeCell ref="SQJ1:SQY1"/>
    <mergeCell ref="SQZ1:SRO1"/>
    <mergeCell ref="SRP1:SSE1"/>
    <mergeCell ref="SSF1:SSU1"/>
    <mergeCell ref="RXX1:RYM1"/>
    <mergeCell ref="RYN1:RZC1"/>
    <mergeCell ref="RZD1:RZS1"/>
    <mergeCell ref="RZT1:SAI1"/>
    <mergeCell ref="SAJ1:SAY1"/>
    <mergeCell ref="SAZ1:SBO1"/>
    <mergeCell ref="SBP1:SCE1"/>
    <mergeCell ref="SCF1:SCU1"/>
    <mergeCell ref="SCV1:SDK1"/>
    <mergeCell ref="SDL1:SEA1"/>
    <mergeCell ref="SEB1:SEQ1"/>
    <mergeCell ref="SER1:SFG1"/>
    <mergeCell ref="SFH1:SFW1"/>
    <mergeCell ref="SFX1:SGM1"/>
    <mergeCell ref="SGN1:SHC1"/>
    <mergeCell ref="SHD1:SHS1"/>
    <mergeCell ref="SHT1:SII1"/>
    <mergeCell ref="RNL1:ROA1"/>
    <mergeCell ref="ROB1:ROQ1"/>
    <mergeCell ref="ROR1:RPG1"/>
    <mergeCell ref="RPH1:RPW1"/>
    <mergeCell ref="RPX1:RQM1"/>
    <mergeCell ref="RQN1:RRC1"/>
    <mergeCell ref="RRD1:RRS1"/>
    <mergeCell ref="RRT1:RSI1"/>
    <mergeCell ref="RSJ1:RSY1"/>
    <mergeCell ref="RSZ1:RTO1"/>
    <mergeCell ref="RTP1:RUE1"/>
    <mergeCell ref="RUF1:RUU1"/>
    <mergeCell ref="RUV1:RVK1"/>
    <mergeCell ref="RVL1:RWA1"/>
    <mergeCell ref="RWB1:RWQ1"/>
    <mergeCell ref="RWR1:RXG1"/>
    <mergeCell ref="RXH1:RXW1"/>
    <mergeCell ref="RCZ1:RDO1"/>
    <mergeCell ref="RDP1:REE1"/>
    <mergeCell ref="REF1:REU1"/>
    <mergeCell ref="REV1:RFK1"/>
    <mergeCell ref="RFL1:RGA1"/>
    <mergeCell ref="RGB1:RGQ1"/>
    <mergeCell ref="RGR1:RHG1"/>
    <mergeCell ref="RHH1:RHW1"/>
    <mergeCell ref="RHX1:RIM1"/>
    <mergeCell ref="RIN1:RJC1"/>
    <mergeCell ref="RJD1:RJS1"/>
    <mergeCell ref="RJT1:RKI1"/>
    <mergeCell ref="RKJ1:RKY1"/>
    <mergeCell ref="RKZ1:RLO1"/>
    <mergeCell ref="RLP1:RME1"/>
    <mergeCell ref="RMF1:RMU1"/>
    <mergeCell ref="RMV1:RNK1"/>
    <mergeCell ref="QSN1:QTC1"/>
    <mergeCell ref="QTD1:QTS1"/>
    <mergeCell ref="QTT1:QUI1"/>
    <mergeCell ref="QUJ1:QUY1"/>
    <mergeCell ref="QUZ1:QVO1"/>
    <mergeCell ref="QVP1:QWE1"/>
    <mergeCell ref="QWF1:QWU1"/>
    <mergeCell ref="QWV1:QXK1"/>
    <mergeCell ref="QXL1:QYA1"/>
    <mergeCell ref="QYB1:QYQ1"/>
    <mergeCell ref="QYR1:QZG1"/>
    <mergeCell ref="QZH1:QZW1"/>
    <mergeCell ref="QZX1:RAM1"/>
    <mergeCell ref="RAN1:RBC1"/>
    <mergeCell ref="RBD1:RBS1"/>
    <mergeCell ref="RBT1:RCI1"/>
    <mergeCell ref="RCJ1:RCY1"/>
    <mergeCell ref="QIB1:QIQ1"/>
    <mergeCell ref="QIR1:QJG1"/>
    <mergeCell ref="QJH1:QJW1"/>
    <mergeCell ref="QJX1:QKM1"/>
    <mergeCell ref="QKN1:QLC1"/>
    <mergeCell ref="QLD1:QLS1"/>
    <mergeCell ref="QLT1:QMI1"/>
    <mergeCell ref="QMJ1:QMY1"/>
    <mergeCell ref="QMZ1:QNO1"/>
    <mergeCell ref="QNP1:QOE1"/>
    <mergeCell ref="QOF1:QOU1"/>
    <mergeCell ref="QOV1:QPK1"/>
    <mergeCell ref="QPL1:QQA1"/>
    <mergeCell ref="QQB1:QQQ1"/>
    <mergeCell ref="QQR1:QRG1"/>
    <mergeCell ref="QRH1:QRW1"/>
    <mergeCell ref="QRX1:QSM1"/>
    <mergeCell ref="PXP1:PYE1"/>
    <mergeCell ref="PYF1:PYU1"/>
    <mergeCell ref="PYV1:PZK1"/>
    <mergeCell ref="PZL1:QAA1"/>
    <mergeCell ref="QAB1:QAQ1"/>
    <mergeCell ref="QAR1:QBG1"/>
    <mergeCell ref="QBH1:QBW1"/>
    <mergeCell ref="QBX1:QCM1"/>
    <mergeCell ref="QCN1:QDC1"/>
    <mergeCell ref="QDD1:QDS1"/>
    <mergeCell ref="QDT1:QEI1"/>
    <mergeCell ref="QEJ1:QEY1"/>
    <mergeCell ref="QEZ1:QFO1"/>
    <mergeCell ref="QFP1:QGE1"/>
    <mergeCell ref="QGF1:QGU1"/>
    <mergeCell ref="QGV1:QHK1"/>
    <mergeCell ref="QHL1:QIA1"/>
    <mergeCell ref="PND1:PNS1"/>
    <mergeCell ref="PNT1:POI1"/>
    <mergeCell ref="POJ1:POY1"/>
    <mergeCell ref="POZ1:PPO1"/>
    <mergeCell ref="PPP1:PQE1"/>
    <mergeCell ref="PQF1:PQU1"/>
    <mergeCell ref="PQV1:PRK1"/>
    <mergeCell ref="PRL1:PSA1"/>
    <mergeCell ref="PSB1:PSQ1"/>
    <mergeCell ref="PSR1:PTG1"/>
    <mergeCell ref="PTH1:PTW1"/>
    <mergeCell ref="PTX1:PUM1"/>
    <mergeCell ref="PUN1:PVC1"/>
    <mergeCell ref="PVD1:PVS1"/>
    <mergeCell ref="PVT1:PWI1"/>
    <mergeCell ref="PWJ1:PWY1"/>
    <mergeCell ref="PWZ1:PXO1"/>
    <mergeCell ref="PCR1:PDG1"/>
    <mergeCell ref="PDH1:PDW1"/>
    <mergeCell ref="PDX1:PEM1"/>
    <mergeCell ref="PEN1:PFC1"/>
    <mergeCell ref="PFD1:PFS1"/>
    <mergeCell ref="PFT1:PGI1"/>
    <mergeCell ref="PGJ1:PGY1"/>
    <mergeCell ref="PGZ1:PHO1"/>
    <mergeCell ref="PHP1:PIE1"/>
    <mergeCell ref="PIF1:PIU1"/>
    <mergeCell ref="PIV1:PJK1"/>
    <mergeCell ref="PJL1:PKA1"/>
    <mergeCell ref="PKB1:PKQ1"/>
    <mergeCell ref="PKR1:PLG1"/>
    <mergeCell ref="PLH1:PLW1"/>
    <mergeCell ref="PLX1:PMM1"/>
    <mergeCell ref="PMN1:PNC1"/>
    <mergeCell ref="OSF1:OSU1"/>
    <mergeCell ref="OSV1:OTK1"/>
    <mergeCell ref="OTL1:OUA1"/>
    <mergeCell ref="OUB1:OUQ1"/>
    <mergeCell ref="OUR1:OVG1"/>
    <mergeCell ref="OVH1:OVW1"/>
    <mergeCell ref="OVX1:OWM1"/>
    <mergeCell ref="OWN1:OXC1"/>
    <mergeCell ref="OXD1:OXS1"/>
    <mergeCell ref="OXT1:OYI1"/>
    <mergeCell ref="OYJ1:OYY1"/>
    <mergeCell ref="OYZ1:OZO1"/>
    <mergeCell ref="OZP1:PAE1"/>
    <mergeCell ref="PAF1:PAU1"/>
    <mergeCell ref="PAV1:PBK1"/>
    <mergeCell ref="PBL1:PCA1"/>
    <mergeCell ref="PCB1:PCQ1"/>
    <mergeCell ref="OHT1:OII1"/>
    <mergeCell ref="OIJ1:OIY1"/>
    <mergeCell ref="OIZ1:OJO1"/>
    <mergeCell ref="OJP1:OKE1"/>
    <mergeCell ref="OKF1:OKU1"/>
    <mergeCell ref="OKV1:OLK1"/>
    <mergeCell ref="OLL1:OMA1"/>
    <mergeCell ref="OMB1:OMQ1"/>
    <mergeCell ref="OMR1:ONG1"/>
    <mergeCell ref="ONH1:ONW1"/>
    <mergeCell ref="ONX1:OOM1"/>
    <mergeCell ref="OON1:OPC1"/>
    <mergeCell ref="OPD1:OPS1"/>
    <mergeCell ref="OPT1:OQI1"/>
    <mergeCell ref="OQJ1:OQY1"/>
    <mergeCell ref="OQZ1:ORO1"/>
    <mergeCell ref="ORP1:OSE1"/>
    <mergeCell ref="NXH1:NXW1"/>
    <mergeCell ref="NXX1:NYM1"/>
    <mergeCell ref="NYN1:NZC1"/>
    <mergeCell ref="NZD1:NZS1"/>
    <mergeCell ref="NZT1:OAI1"/>
    <mergeCell ref="OAJ1:OAY1"/>
    <mergeCell ref="OAZ1:OBO1"/>
    <mergeCell ref="OBP1:OCE1"/>
    <mergeCell ref="OCF1:OCU1"/>
    <mergeCell ref="OCV1:ODK1"/>
    <mergeCell ref="ODL1:OEA1"/>
    <mergeCell ref="OEB1:OEQ1"/>
    <mergeCell ref="OER1:OFG1"/>
    <mergeCell ref="OFH1:OFW1"/>
    <mergeCell ref="OFX1:OGM1"/>
    <mergeCell ref="OGN1:OHC1"/>
    <mergeCell ref="OHD1:OHS1"/>
    <mergeCell ref="NMV1:NNK1"/>
    <mergeCell ref="NNL1:NOA1"/>
    <mergeCell ref="NOB1:NOQ1"/>
    <mergeCell ref="NOR1:NPG1"/>
    <mergeCell ref="NPH1:NPW1"/>
    <mergeCell ref="NPX1:NQM1"/>
    <mergeCell ref="NQN1:NRC1"/>
    <mergeCell ref="NRD1:NRS1"/>
    <mergeCell ref="NRT1:NSI1"/>
    <mergeCell ref="NSJ1:NSY1"/>
    <mergeCell ref="NSZ1:NTO1"/>
    <mergeCell ref="NTP1:NUE1"/>
    <mergeCell ref="NUF1:NUU1"/>
    <mergeCell ref="NUV1:NVK1"/>
    <mergeCell ref="NVL1:NWA1"/>
    <mergeCell ref="NWB1:NWQ1"/>
    <mergeCell ref="NWR1:NXG1"/>
    <mergeCell ref="NCJ1:NCY1"/>
    <mergeCell ref="NCZ1:NDO1"/>
    <mergeCell ref="NDP1:NEE1"/>
    <mergeCell ref="NEF1:NEU1"/>
    <mergeCell ref="NEV1:NFK1"/>
    <mergeCell ref="NFL1:NGA1"/>
    <mergeCell ref="NGB1:NGQ1"/>
    <mergeCell ref="NGR1:NHG1"/>
    <mergeCell ref="NHH1:NHW1"/>
    <mergeCell ref="NHX1:NIM1"/>
    <mergeCell ref="NIN1:NJC1"/>
    <mergeCell ref="NJD1:NJS1"/>
    <mergeCell ref="NJT1:NKI1"/>
    <mergeCell ref="NKJ1:NKY1"/>
    <mergeCell ref="NKZ1:NLO1"/>
    <mergeCell ref="NLP1:NME1"/>
    <mergeCell ref="NMF1:NMU1"/>
    <mergeCell ref="MRX1:MSM1"/>
    <mergeCell ref="MSN1:MTC1"/>
    <mergeCell ref="MTD1:MTS1"/>
    <mergeCell ref="MTT1:MUI1"/>
    <mergeCell ref="MUJ1:MUY1"/>
    <mergeCell ref="MUZ1:MVO1"/>
    <mergeCell ref="MVP1:MWE1"/>
    <mergeCell ref="MWF1:MWU1"/>
    <mergeCell ref="MWV1:MXK1"/>
    <mergeCell ref="MXL1:MYA1"/>
    <mergeCell ref="MYB1:MYQ1"/>
    <mergeCell ref="MYR1:MZG1"/>
    <mergeCell ref="MZH1:MZW1"/>
    <mergeCell ref="MZX1:NAM1"/>
    <mergeCell ref="NAN1:NBC1"/>
    <mergeCell ref="NBD1:NBS1"/>
    <mergeCell ref="NBT1:NCI1"/>
    <mergeCell ref="MHL1:MIA1"/>
    <mergeCell ref="MIB1:MIQ1"/>
    <mergeCell ref="MIR1:MJG1"/>
    <mergeCell ref="MJH1:MJW1"/>
    <mergeCell ref="MJX1:MKM1"/>
    <mergeCell ref="MKN1:MLC1"/>
    <mergeCell ref="MLD1:MLS1"/>
    <mergeCell ref="MLT1:MMI1"/>
    <mergeCell ref="MMJ1:MMY1"/>
    <mergeCell ref="MMZ1:MNO1"/>
    <mergeCell ref="MNP1:MOE1"/>
    <mergeCell ref="MOF1:MOU1"/>
    <mergeCell ref="MOV1:MPK1"/>
    <mergeCell ref="MPL1:MQA1"/>
    <mergeCell ref="MQB1:MQQ1"/>
    <mergeCell ref="MQR1:MRG1"/>
    <mergeCell ref="MRH1:MRW1"/>
    <mergeCell ref="LWZ1:LXO1"/>
    <mergeCell ref="LXP1:LYE1"/>
    <mergeCell ref="LYF1:LYU1"/>
    <mergeCell ref="LYV1:LZK1"/>
    <mergeCell ref="LZL1:MAA1"/>
    <mergeCell ref="MAB1:MAQ1"/>
    <mergeCell ref="MAR1:MBG1"/>
    <mergeCell ref="MBH1:MBW1"/>
    <mergeCell ref="MBX1:MCM1"/>
    <mergeCell ref="MCN1:MDC1"/>
    <mergeCell ref="MDD1:MDS1"/>
    <mergeCell ref="MDT1:MEI1"/>
    <mergeCell ref="MEJ1:MEY1"/>
    <mergeCell ref="MEZ1:MFO1"/>
    <mergeCell ref="MFP1:MGE1"/>
    <mergeCell ref="MGF1:MGU1"/>
    <mergeCell ref="MGV1:MHK1"/>
    <mergeCell ref="LMN1:LNC1"/>
    <mergeCell ref="LND1:LNS1"/>
    <mergeCell ref="LNT1:LOI1"/>
    <mergeCell ref="LOJ1:LOY1"/>
    <mergeCell ref="LOZ1:LPO1"/>
    <mergeCell ref="LPP1:LQE1"/>
    <mergeCell ref="LQF1:LQU1"/>
    <mergeCell ref="LQV1:LRK1"/>
    <mergeCell ref="LRL1:LSA1"/>
    <mergeCell ref="LSB1:LSQ1"/>
    <mergeCell ref="LSR1:LTG1"/>
    <mergeCell ref="LTH1:LTW1"/>
    <mergeCell ref="LTX1:LUM1"/>
    <mergeCell ref="LUN1:LVC1"/>
    <mergeCell ref="LVD1:LVS1"/>
    <mergeCell ref="LVT1:LWI1"/>
    <mergeCell ref="LWJ1:LWY1"/>
    <mergeCell ref="LCB1:LCQ1"/>
    <mergeCell ref="LCR1:LDG1"/>
    <mergeCell ref="LDH1:LDW1"/>
    <mergeCell ref="LDX1:LEM1"/>
    <mergeCell ref="LEN1:LFC1"/>
    <mergeCell ref="LFD1:LFS1"/>
    <mergeCell ref="LFT1:LGI1"/>
    <mergeCell ref="LGJ1:LGY1"/>
    <mergeCell ref="LGZ1:LHO1"/>
    <mergeCell ref="LHP1:LIE1"/>
    <mergeCell ref="LIF1:LIU1"/>
    <mergeCell ref="LIV1:LJK1"/>
    <mergeCell ref="LJL1:LKA1"/>
    <mergeCell ref="LKB1:LKQ1"/>
    <mergeCell ref="LKR1:LLG1"/>
    <mergeCell ref="LLH1:LLW1"/>
    <mergeCell ref="LLX1:LMM1"/>
    <mergeCell ref="KRP1:KSE1"/>
    <mergeCell ref="KSF1:KSU1"/>
    <mergeCell ref="KSV1:KTK1"/>
    <mergeCell ref="KTL1:KUA1"/>
    <mergeCell ref="KUB1:KUQ1"/>
    <mergeCell ref="KUR1:KVG1"/>
    <mergeCell ref="KVH1:KVW1"/>
    <mergeCell ref="KVX1:KWM1"/>
    <mergeCell ref="KWN1:KXC1"/>
    <mergeCell ref="KXD1:KXS1"/>
    <mergeCell ref="KXT1:KYI1"/>
    <mergeCell ref="KYJ1:KYY1"/>
    <mergeCell ref="KYZ1:KZO1"/>
    <mergeCell ref="KZP1:LAE1"/>
    <mergeCell ref="LAF1:LAU1"/>
    <mergeCell ref="LAV1:LBK1"/>
    <mergeCell ref="LBL1:LCA1"/>
    <mergeCell ref="KHD1:KHS1"/>
    <mergeCell ref="KHT1:KII1"/>
    <mergeCell ref="KIJ1:KIY1"/>
    <mergeCell ref="KIZ1:KJO1"/>
    <mergeCell ref="KJP1:KKE1"/>
    <mergeCell ref="KKF1:KKU1"/>
    <mergeCell ref="KKV1:KLK1"/>
    <mergeCell ref="KLL1:KMA1"/>
    <mergeCell ref="KMB1:KMQ1"/>
    <mergeCell ref="KMR1:KNG1"/>
    <mergeCell ref="KNH1:KNW1"/>
    <mergeCell ref="KNX1:KOM1"/>
    <mergeCell ref="KON1:KPC1"/>
    <mergeCell ref="KPD1:KPS1"/>
    <mergeCell ref="KPT1:KQI1"/>
    <mergeCell ref="KQJ1:KQY1"/>
    <mergeCell ref="KQZ1:KRO1"/>
    <mergeCell ref="JWR1:JXG1"/>
    <mergeCell ref="JXH1:JXW1"/>
    <mergeCell ref="JXX1:JYM1"/>
    <mergeCell ref="JYN1:JZC1"/>
    <mergeCell ref="JZD1:JZS1"/>
    <mergeCell ref="JZT1:KAI1"/>
    <mergeCell ref="KAJ1:KAY1"/>
    <mergeCell ref="KAZ1:KBO1"/>
    <mergeCell ref="KBP1:KCE1"/>
    <mergeCell ref="KCF1:KCU1"/>
    <mergeCell ref="KCV1:KDK1"/>
    <mergeCell ref="KDL1:KEA1"/>
    <mergeCell ref="KEB1:KEQ1"/>
    <mergeCell ref="KER1:KFG1"/>
    <mergeCell ref="KFH1:KFW1"/>
    <mergeCell ref="KFX1:KGM1"/>
    <mergeCell ref="KGN1:KHC1"/>
    <mergeCell ref="JMF1:JMU1"/>
    <mergeCell ref="JMV1:JNK1"/>
    <mergeCell ref="JNL1:JOA1"/>
    <mergeCell ref="JOB1:JOQ1"/>
    <mergeCell ref="JOR1:JPG1"/>
    <mergeCell ref="JPH1:JPW1"/>
    <mergeCell ref="JPX1:JQM1"/>
    <mergeCell ref="JQN1:JRC1"/>
    <mergeCell ref="JRD1:JRS1"/>
    <mergeCell ref="JRT1:JSI1"/>
    <mergeCell ref="JSJ1:JSY1"/>
    <mergeCell ref="JSZ1:JTO1"/>
    <mergeCell ref="JTP1:JUE1"/>
    <mergeCell ref="JUF1:JUU1"/>
    <mergeCell ref="JUV1:JVK1"/>
    <mergeCell ref="JVL1:JWA1"/>
    <mergeCell ref="JWB1:JWQ1"/>
    <mergeCell ref="JBT1:JCI1"/>
    <mergeCell ref="JCJ1:JCY1"/>
    <mergeCell ref="JCZ1:JDO1"/>
    <mergeCell ref="JDP1:JEE1"/>
    <mergeCell ref="JEF1:JEU1"/>
    <mergeCell ref="JEV1:JFK1"/>
    <mergeCell ref="JFL1:JGA1"/>
    <mergeCell ref="JGB1:JGQ1"/>
    <mergeCell ref="JGR1:JHG1"/>
    <mergeCell ref="JHH1:JHW1"/>
    <mergeCell ref="JHX1:JIM1"/>
    <mergeCell ref="JIN1:JJC1"/>
    <mergeCell ref="JJD1:JJS1"/>
    <mergeCell ref="JJT1:JKI1"/>
    <mergeCell ref="JKJ1:JKY1"/>
    <mergeCell ref="JKZ1:JLO1"/>
    <mergeCell ref="JLP1:JME1"/>
    <mergeCell ref="IRH1:IRW1"/>
    <mergeCell ref="IRX1:ISM1"/>
    <mergeCell ref="ISN1:ITC1"/>
    <mergeCell ref="ITD1:ITS1"/>
    <mergeCell ref="ITT1:IUI1"/>
    <mergeCell ref="IUJ1:IUY1"/>
    <mergeCell ref="IUZ1:IVO1"/>
    <mergeCell ref="IVP1:IWE1"/>
    <mergeCell ref="IWF1:IWU1"/>
    <mergeCell ref="IWV1:IXK1"/>
    <mergeCell ref="IXL1:IYA1"/>
    <mergeCell ref="IYB1:IYQ1"/>
    <mergeCell ref="IYR1:IZG1"/>
    <mergeCell ref="IZH1:IZW1"/>
    <mergeCell ref="IZX1:JAM1"/>
    <mergeCell ref="JAN1:JBC1"/>
    <mergeCell ref="JBD1:JBS1"/>
    <mergeCell ref="IGV1:IHK1"/>
    <mergeCell ref="IHL1:IIA1"/>
    <mergeCell ref="IIB1:IIQ1"/>
    <mergeCell ref="IIR1:IJG1"/>
    <mergeCell ref="IJH1:IJW1"/>
    <mergeCell ref="IJX1:IKM1"/>
    <mergeCell ref="IKN1:ILC1"/>
    <mergeCell ref="ILD1:ILS1"/>
    <mergeCell ref="ILT1:IMI1"/>
    <mergeCell ref="IMJ1:IMY1"/>
    <mergeCell ref="IMZ1:INO1"/>
    <mergeCell ref="INP1:IOE1"/>
    <mergeCell ref="IOF1:IOU1"/>
    <mergeCell ref="IOV1:IPK1"/>
    <mergeCell ref="IPL1:IQA1"/>
    <mergeCell ref="IQB1:IQQ1"/>
    <mergeCell ref="IQR1:IRG1"/>
    <mergeCell ref="HWJ1:HWY1"/>
    <mergeCell ref="HWZ1:HXO1"/>
    <mergeCell ref="HXP1:HYE1"/>
    <mergeCell ref="HYF1:HYU1"/>
    <mergeCell ref="HYV1:HZK1"/>
    <mergeCell ref="HZL1:IAA1"/>
    <mergeCell ref="IAB1:IAQ1"/>
    <mergeCell ref="IAR1:IBG1"/>
    <mergeCell ref="IBH1:IBW1"/>
    <mergeCell ref="IBX1:ICM1"/>
    <mergeCell ref="ICN1:IDC1"/>
    <mergeCell ref="IDD1:IDS1"/>
    <mergeCell ref="IDT1:IEI1"/>
    <mergeCell ref="IEJ1:IEY1"/>
    <mergeCell ref="IEZ1:IFO1"/>
    <mergeCell ref="IFP1:IGE1"/>
    <mergeCell ref="IGF1:IGU1"/>
    <mergeCell ref="HLX1:HMM1"/>
    <mergeCell ref="HMN1:HNC1"/>
    <mergeCell ref="HND1:HNS1"/>
    <mergeCell ref="HNT1:HOI1"/>
    <mergeCell ref="HOJ1:HOY1"/>
    <mergeCell ref="HOZ1:HPO1"/>
    <mergeCell ref="HPP1:HQE1"/>
    <mergeCell ref="HQF1:HQU1"/>
    <mergeCell ref="HQV1:HRK1"/>
    <mergeCell ref="HRL1:HSA1"/>
    <mergeCell ref="HSB1:HSQ1"/>
    <mergeCell ref="HSR1:HTG1"/>
    <mergeCell ref="HTH1:HTW1"/>
    <mergeCell ref="HTX1:HUM1"/>
    <mergeCell ref="HUN1:HVC1"/>
    <mergeCell ref="HVD1:HVS1"/>
    <mergeCell ref="HVT1:HWI1"/>
    <mergeCell ref="HBL1:HCA1"/>
    <mergeCell ref="HCB1:HCQ1"/>
    <mergeCell ref="HCR1:HDG1"/>
    <mergeCell ref="HDH1:HDW1"/>
    <mergeCell ref="HDX1:HEM1"/>
    <mergeCell ref="HEN1:HFC1"/>
    <mergeCell ref="HFD1:HFS1"/>
    <mergeCell ref="HFT1:HGI1"/>
    <mergeCell ref="HGJ1:HGY1"/>
    <mergeCell ref="HGZ1:HHO1"/>
    <mergeCell ref="HHP1:HIE1"/>
    <mergeCell ref="HIF1:HIU1"/>
    <mergeCell ref="HIV1:HJK1"/>
    <mergeCell ref="HJL1:HKA1"/>
    <mergeCell ref="HKB1:HKQ1"/>
    <mergeCell ref="HKR1:HLG1"/>
    <mergeCell ref="HLH1:HLW1"/>
    <mergeCell ref="GQZ1:GRO1"/>
    <mergeCell ref="GRP1:GSE1"/>
    <mergeCell ref="GSF1:GSU1"/>
    <mergeCell ref="GSV1:GTK1"/>
    <mergeCell ref="GTL1:GUA1"/>
    <mergeCell ref="GUB1:GUQ1"/>
    <mergeCell ref="GUR1:GVG1"/>
    <mergeCell ref="GVH1:GVW1"/>
    <mergeCell ref="GVX1:GWM1"/>
    <mergeCell ref="GWN1:GXC1"/>
    <mergeCell ref="GXD1:GXS1"/>
    <mergeCell ref="GXT1:GYI1"/>
    <mergeCell ref="GYJ1:GYY1"/>
    <mergeCell ref="GYZ1:GZO1"/>
    <mergeCell ref="GZP1:HAE1"/>
    <mergeCell ref="HAF1:HAU1"/>
    <mergeCell ref="HAV1:HBK1"/>
    <mergeCell ref="GGN1:GHC1"/>
    <mergeCell ref="GHD1:GHS1"/>
    <mergeCell ref="GHT1:GII1"/>
    <mergeCell ref="GIJ1:GIY1"/>
    <mergeCell ref="GIZ1:GJO1"/>
    <mergeCell ref="GJP1:GKE1"/>
    <mergeCell ref="GKF1:GKU1"/>
    <mergeCell ref="GKV1:GLK1"/>
    <mergeCell ref="GLL1:GMA1"/>
    <mergeCell ref="GMB1:GMQ1"/>
    <mergeCell ref="GMR1:GNG1"/>
    <mergeCell ref="GNH1:GNW1"/>
    <mergeCell ref="GNX1:GOM1"/>
    <mergeCell ref="GON1:GPC1"/>
    <mergeCell ref="GPD1:GPS1"/>
    <mergeCell ref="GPT1:GQI1"/>
    <mergeCell ref="GQJ1:GQY1"/>
    <mergeCell ref="FWB1:FWQ1"/>
    <mergeCell ref="FWR1:FXG1"/>
    <mergeCell ref="FXH1:FXW1"/>
    <mergeCell ref="FXX1:FYM1"/>
    <mergeCell ref="FYN1:FZC1"/>
    <mergeCell ref="FZD1:FZS1"/>
    <mergeCell ref="FZT1:GAI1"/>
    <mergeCell ref="GAJ1:GAY1"/>
    <mergeCell ref="GAZ1:GBO1"/>
    <mergeCell ref="GBP1:GCE1"/>
    <mergeCell ref="GCF1:GCU1"/>
    <mergeCell ref="GCV1:GDK1"/>
    <mergeCell ref="GDL1:GEA1"/>
    <mergeCell ref="GEB1:GEQ1"/>
    <mergeCell ref="GER1:GFG1"/>
    <mergeCell ref="GFH1:GFW1"/>
    <mergeCell ref="GFX1:GGM1"/>
    <mergeCell ref="FLP1:FME1"/>
    <mergeCell ref="FMF1:FMU1"/>
    <mergeCell ref="FMV1:FNK1"/>
    <mergeCell ref="FNL1:FOA1"/>
    <mergeCell ref="FOB1:FOQ1"/>
    <mergeCell ref="FOR1:FPG1"/>
    <mergeCell ref="FPH1:FPW1"/>
    <mergeCell ref="FPX1:FQM1"/>
    <mergeCell ref="FQN1:FRC1"/>
    <mergeCell ref="FRD1:FRS1"/>
    <mergeCell ref="FRT1:FSI1"/>
    <mergeCell ref="FSJ1:FSY1"/>
    <mergeCell ref="FSZ1:FTO1"/>
    <mergeCell ref="FTP1:FUE1"/>
    <mergeCell ref="FUF1:FUU1"/>
    <mergeCell ref="FUV1:FVK1"/>
    <mergeCell ref="FVL1:FWA1"/>
    <mergeCell ref="FBD1:FBS1"/>
    <mergeCell ref="FBT1:FCI1"/>
    <mergeCell ref="FCJ1:FCY1"/>
    <mergeCell ref="FCZ1:FDO1"/>
    <mergeCell ref="FDP1:FEE1"/>
    <mergeCell ref="FEF1:FEU1"/>
    <mergeCell ref="FEV1:FFK1"/>
    <mergeCell ref="FFL1:FGA1"/>
    <mergeCell ref="FGB1:FGQ1"/>
    <mergeCell ref="FGR1:FHG1"/>
    <mergeCell ref="FHH1:FHW1"/>
    <mergeCell ref="FHX1:FIM1"/>
    <mergeCell ref="FIN1:FJC1"/>
    <mergeCell ref="FJD1:FJS1"/>
    <mergeCell ref="FJT1:FKI1"/>
    <mergeCell ref="FKJ1:FKY1"/>
    <mergeCell ref="FKZ1:FLO1"/>
    <mergeCell ref="EQR1:ERG1"/>
    <mergeCell ref="ERH1:ERW1"/>
    <mergeCell ref="ERX1:ESM1"/>
    <mergeCell ref="ESN1:ETC1"/>
    <mergeCell ref="ETD1:ETS1"/>
    <mergeCell ref="ETT1:EUI1"/>
    <mergeCell ref="EUJ1:EUY1"/>
    <mergeCell ref="EUZ1:EVO1"/>
    <mergeCell ref="EVP1:EWE1"/>
    <mergeCell ref="EWF1:EWU1"/>
    <mergeCell ref="EWV1:EXK1"/>
    <mergeCell ref="EXL1:EYA1"/>
    <mergeCell ref="EYB1:EYQ1"/>
    <mergeCell ref="EYR1:EZG1"/>
    <mergeCell ref="EZH1:EZW1"/>
    <mergeCell ref="EZX1:FAM1"/>
    <mergeCell ref="FAN1:FBC1"/>
    <mergeCell ref="EGF1:EGU1"/>
    <mergeCell ref="EGV1:EHK1"/>
    <mergeCell ref="EHL1:EIA1"/>
    <mergeCell ref="EIB1:EIQ1"/>
    <mergeCell ref="EIR1:EJG1"/>
    <mergeCell ref="EJH1:EJW1"/>
    <mergeCell ref="EJX1:EKM1"/>
    <mergeCell ref="EKN1:ELC1"/>
    <mergeCell ref="ELD1:ELS1"/>
    <mergeCell ref="ELT1:EMI1"/>
    <mergeCell ref="EMJ1:EMY1"/>
    <mergeCell ref="EMZ1:ENO1"/>
    <mergeCell ref="ENP1:EOE1"/>
    <mergeCell ref="EOF1:EOU1"/>
    <mergeCell ref="EOV1:EPK1"/>
    <mergeCell ref="EPL1:EQA1"/>
    <mergeCell ref="EQB1:EQQ1"/>
    <mergeCell ref="DVT1:DWI1"/>
    <mergeCell ref="DWJ1:DWY1"/>
    <mergeCell ref="DWZ1:DXO1"/>
    <mergeCell ref="DXP1:DYE1"/>
    <mergeCell ref="DYF1:DYU1"/>
    <mergeCell ref="DYV1:DZK1"/>
    <mergeCell ref="DZL1:EAA1"/>
    <mergeCell ref="EAB1:EAQ1"/>
    <mergeCell ref="EAR1:EBG1"/>
    <mergeCell ref="EBH1:EBW1"/>
    <mergeCell ref="EBX1:ECM1"/>
    <mergeCell ref="ECN1:EDC1"/>
    <mergeCell ref="EDD1:EDS1"/>
    <mergeCell ref="EDT1:EEI1"/>
    <mergeCell ref="EEJ1:EEY1"/>
    <mergeCell ref="EEZ1:EFO1"/>
    <mergeCell ref="EFP1:EGE1"/>
    <mergeCell ref="DLH1:DLW1"/>
    <mergeCell ref="DLX1:DMM1"/>
    <mergeCell ref="DMN1:DNC1"/>
    <mergeCell ref="DND1:DNS1"/>
    <mergeCell ref="DNT1:DOI1"/>
    <mergeCell ref="DOJ1:DOY1"/>
    <mergeCell ref="DOZ1:DPO1"/>
    <mergeCell ref="DPP1:DQE1"/>
    <mergeCell ref="DQF1:DQU1"/>
    <mergeCell ref="DQV1:DRK1"/>
    <mergeCell ref="DRL1:DSA1"/>
    <mergeCell ref="DSB1:DSQ1"/>
    <mergeCell ref="DSR1:DTG1"/>
    <mergeCell ref="DTH1:DTW1"/>
    <mergeCell ref="DTX1:DUM1"/>
    <mergeCell ref="DUN1:DVC1"/>
    <mergeCell ref="DVD1:DVS1"/>
    <mergeCell ref="DAV1:DBK1"/>
    <mergeCell ref="DBL1:DCA1"/>
    <mergeCell ref="DCB1:DCQ1"/>
    <mergeCell ref="DCR1:DDG1"/>
    <mergeCell ref="DDH1:DDW1"/>
    <mergeCell ref="DDX1:DEM1"/>
    <mergeCell ref="DEN1:DFC1"/>
    <mergeCell ref="DFD1:DFS1"/>
    <mergeCell ref="DFT1:DGI1"/>
    <mergeCell ref="DGJ1:DGY1"/>
    <mergeCell ref="DGZ1:DHO1"/>
    <mergeCell ref="DHP1:DIE1"/>
    <mergeCell ref="DIF1:DIU1"/>
    <mergeCell ref="DIV1:DJK1"/>
    <mergeCell ref="DJL1:DKA1"/>
    <mergeCell ref="DKB1:DKQ1"/>
    <mergeCell ref="DKR1:DLG1"/>
    <mergeCell ref="CQJ1:CQY1"/>
    <mergeCell ref="CQZ1:CRO1"/>
    <mergeCell ref="CRP1:CSE1"/>
    <mergeCell ref="CSF1:CSU1"/>
    <mergeCell ref="CSV1:CTK1"/>
    <mergeCell ref="CTL1:CUA1"/>
    <mergeCell ref="CUB1:CUQ1"/>
    <mergeCell ref="CUR1:CVG1"/>
    <mergeCell ref="CVH1:CVW1"/>
    <mergeCell ref="CVX1:CWM1"/>
    <mergeCell ref="CWN1:CXC1"/>
    <mergeCell ref="CXD1:CXS1"/>
    <mergeCell ref="CXT1:CYI1"/>
    <mergeCell ref="CYJ1:CYY1"/>
    <mergeCell ref="CYZ1:CZO1"/>
    <mergeCell ref="CZP1:DAE1"/>
    <mergeCell ref="DAF1:DAU1"/>
    <mergeCell ref="CFX1:CGM1"/>
    <mergeCell ref="CGN1:CHC1"/>
    <mergeCell ref="CHD1:CHS1"/>
    <mergeCell ref="CHT1:CII1"/>
    <mergeCell ref="CIJ1:CIY1"/>
    <mergeCell ref="CIZ1:CJO1"/>
    <mergeCell ref="CJP1:CKE1"/>
    <mergeCell ref="CKF1:CKU1"/>
    <mergeCell ref="CKV1:CLK1"/>
    <mergeCell ref="CLL1:CMA1"/>
    <mergeCell ref="CMB1:CMQ1"/>
    <mergeCell ref="CMR1:CNG1"/>
    <mergeCell ref="CNH1:CNW1"/>
    <mergeCell ref="CNX1:COM1"/>
    <mergeCell ref="CON1:CPC1"/>
    <mergeCell ref="CPD1:CPS1"/>
    <mergeCell ref="CPT1:CQI1"/>
    <mergeCell ref="BVL1:BWA1"/>
    <mergeCell ref="BWB1:BWQ1"/>
    <mergeCell ref="BWR1:BXG1"/>
    <mergeCell ref="BXH1:BXW1"/>
    <mergeCell ref="BXX1:BYM1"/>
    <mergeCell ref="BYN1:BZC1"/>
    <mergeCell ref="BZD1:BZS1"/>
    <mergeCell ref="BZT1:CAI1"/>
    <mergeCell ref="CAJ1:CAY1"/>
    <mergeCell ref="CAZ1:CBO1"/>
    <mergeCell ref="CBP1:CCE1"/>
    <mergeCell ref="CCF1:CCU1"/>
    <mergeCell ref="CCV1:CDK1"/>
    <mergeCell ref="CDL1:CEA1"/>
    <mergeCell ref="CEB1:CEQ1"/>
    <mergeCell ref="CER1:CFG1"/>
    <mergeCell ref="CFH1:CFW1"/>
    <mergeCell ref="BKZ1:BLO1"/>
    <mergeCell ref="BLP1:BME1"/>
    <mergeCell ref="BMF1:BMU1"/>
    <mergeCell ref="BMV1:BNK1"/>
    <mergeCell ref="BNL1:BOA1"/>
    <mergeCell ref="BOB1:BOQ1"/>
    <mergeCell ref="BOR1:BPG1"/>
    <mergeCell ref="BPH1:BPW1"/>
    <mergeCell ref="BPX1:BQM1"/>
    <mergeCell ref="BQN1:BRC1"/>
    <mergeCell ref="BRD1:BRS1"/>
    <mergeCell ref="BRT1:BSI1"/>
    <mergeCell ref="BSJ1:BSY1"/>
    <mergeCell ref="BSZ1:BTO1"/>
    <mergeCell ref="BTP1:BUE1"/>
    <mergeCell ref="BUF1:BUU1"/>
    <mergeCell ref="BUV1:BVK1"/>
    <mergeCell ref="BAN1:BBC1"/>
    <mergeCell ref="BBD1:BBS1"/>
    <mergeCell ref="BBT1:BCI1"/>
    <mergeCell ref="BCJ1:BCY1"/>
    <mergeCell ref="BCZ1:BDO1"/>
    <mergeCell ref="BDP1:BEE1"/>
    <mergeCell ref="BEF1:BEU1"/>
    <mergeCell ref="BEV1:BFK1"/>
    <mergeCell ref="BFL1:BGA1"/>
    <mergeCell ref="BGB1:BGQ1"/>
    <mergeCell ref="BGR1:BHG1"/>
    <mergeCell ref="BHH1:BHW1"/>
    <mergeCell ref="BHX1:BIM1"/>
    <mergeCell ref="BIN1:BJC1"/>
    <mergeCell ref="BJD1:BJS1"/>
    <mergeCell ref="BJT1:BKI1"/>
    <mergeCell ref="BKJ1:BKY1"/>
    <mergeCell ref="AQB1:AQQ1"/>
    <mergeCell ref="AQR1:ARG1"/>
    <mergeCell ref="ARH1:ARW1"/>
    <mergeCell ref="ARX1:ASM1"/>
    <mergeCell ref="ASN1:ATC1"/>
    <mergeCell ref="ATD1:ATS1"/>
    <mergeCell ref="ATT1:AUI1"/>
    <mergeCell ref="AUJ1:AUY1"/>
    <mergeCell ref="AUZ1:AVO1"/>
    <mergeCell ref="AVP1:AWE1"/>
    <mergeCell ref="AWF1:AWU1"/>
    <mergeCell ref="AWV1:AXK1"/>
    <mergeCell ref="AXL1:AYA1"/>
    <mergeCell ref="AYB1:AYQ1"/>
    <mergeCell ref="AYR1:AZG1"/>
    <mergeCell ref="AZH1:AZW1"/>
    <mergeCell ref="AZX1:BAM1"/>
    <mergeCell ref="AFP1:AGE1"/>
    <mergeCell ref="AGF1:AGU1"/>
    <mergeCell ref="AGV1:AHK1"/>
    <mergeCell ref="AHL1:AIA1"/>
    <mergeCell ref="AIB1:AIQ1"/>
    <mergeCell ref="AIR1:AJG1"/>
    <mergeCell ref="AJH1:AJW1"/>
    <mergeCell ref="AJX1:AKM1"/>
    <mergeCell ref="AKN1:ALC1"/>
    <mergeCell ref="ALD1:ALS1"/>
    <mergeCell ref="ALT1:AMI1"/>
    <mergeCell ref="AMJ1:AMY1"/>
    <mergeCell ref="AMZ1:ANO1"/>
    <mergeCell ref="ANP1:AOE1"/>
    <mergeCell ref="AOF1:AOU1"/>
    <mergeCell ref="AOV1:APK1"/>
    <mergeCell ref="APL1:AQA1"/>
    <mergeCell ref="VD1:VS1"/>
    <mergeCell ref="VT1:WI1"/>
    <mergeCell ref="WJ1:WY1"/>
    <mergeCell ref="WZ1:XO1"/>
    <mergeCell ref="XP1:YE1"/>
    <mergeCell ref="YF1:YU1"/>
    <mergeCell ref="YV1:ZK1"/>
    <mergeCell ref="ZL1:AAA1"/>
    <mergeCell ref="AAB1:AAQ1"/>
    <mergeCell ref="AAR1:ABG1"/>
    <mergeCell ref="ABH1:ABW1"/>
    <mergeCell ref="ABX1:ACM1"/>
    <mergeCell ref="ACN1:ADC1"/>
    <mergeCell ref="ADD1:ADS1"/>
    <mergeCell ref="ADT1:AEI1"/>
    <mergeCell ref="AEJ1:AEY1"/>
    <mergeCell ref="AEZ1:AFO1"/>
    <mergeCell ref="KR1:LG1"/>
    <mergeCell ref="LH1:LW1"/>
    <mergeCell ref="LX1:MM1"/>
    <mergeCell ref="MN1:NC1"/>
    <mergeCell ref="ND1:NS1"/>
    <mergeCell ref="NT1:OI1"/>
    <mergeCell ref="OJ1:OY1"/>
    <mergeCell ref="OZ1:PO1"/>
    <mergeCell ref="PP1:QE1"/>
    <mergeCell ref="QF1:QU1"/>
    <mergeCell ref="QV1:RK1"/>
    <mergeCell ref="RL1:SA1"/>
    <mergeCell ref="SB1:SQ1"/>
    <mergeCell ref="SR1:TG1"/>
    <mergeCell ref="TH1:TW1"/>
    <mergeCell ref="TX1:UM1"/>
    <mergeCell ref="UN1:VC1"/>
    <mergeCell ref="Q18:Q22"/>
    <mergeCell ref="D23:D27"/>
    <mergeCell ref="E23:E27"/>
    <mergeCell ref="F23:F27"/>
    <mergeCell ref="O23:O27"/>
    <mergeCell ref="P23:P27"/>
    <mergeCell ref="A23:A27"/>
    <mergeCell ref="B23:B27"/>
    <mergeCell ref="C23:C27"/>
    <mergeCell ref="A1:P1"/>
    <mergeCell ref="GJ1:GY1"/>
    <mergeCell ref="GZ1:HO1"/>
    <mergeCell ref="HP1:IE1"/>
    <mergeCell ref="IF1:IU1"/>
    <mergeCell ref="IV1:JK1"/>
    <mergeCell ref="JL1:KA1"/>
    <mergeCell ref="KB1:KQ1"/>
    <mergeCell ref="A18:A22"/>
    <mergeCell ref="B18:B22"/>
    <mergeCell ref="C18:C22"/>
    <mergeCell ref="D18:D22"/>
    <mergeCell ref="E18:E22"/>
    <mergeCell ref="F18:F22"/>
    <mergeCell ref="O18:O22"/>
    <mergeCell ref="P18:P22"/>
    <mergeCell ref="A6:P6"/>
    <mergeCell ref="A7:A11"/>
    <mergeCell ref="B7:B11"/>
    <mergeCell ref="C7:C11"/>
    <mergeCell ref="D7:D11"/>
    <mergeCell ref="E7:E11"/>
    <mergeCell ref="F7:F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8"/>
  <sheetViews>
    <sheetView topLeftCell="A388" zoomScale="73" zoomScaleNormal="73" workbookViewId="0">
      <selection activeCell="H397" sqref="H397"/>
    </sheetView>
  </sheetViews>
  <sheetFormatPr defaultRowHeight="15" x14ac:dyDescent="0.25"/>
  <cols>
    <col min="1" max="1" width="23.42578125" style="1" customWidth="1"/>
    <col min="2" max="2" width="14" style="1" customWidth="1"/>
    <col min="3" max="3" width="16.85546875" style="1" customWidth="1"/>
    <col min="4" max="4" width="9.85546875" style="1" customWidth="1"/>
    <col min="5" max="5" width="15.85546875" style="1" customWidth="1"/>
    <col min="6" max="6" width="20.42578125" style="1" customWidth="1"/>
    <col min="7" max="7" width="17.85546875" style="1" customWidth="1"/>
    <col min="8" max="14" width="12.140625" style="1" customWidth="1"/>
    <col min="15" max="15" width="13.42578125" style="1" customWidth="1"/>
    <col min="16" max="16" width="20.7109375" style="1" customWidth="1"/>
    <col min="17" max="17" width="16.5703125" customWidth="1"/>
    <col min="18" max="18" width="5.42578125" customWidth="1"/>
  </cols>
  <sheetData>
    <row r="1" spans="1:17" ht="69.75" customHeight="1" x14ac:dyDescent="0.25">
      <c r="A1" s="317" t="s">
        <v>2</v>
      </c>
      <c r="B1" s="317" t="s">
        <v>3</v>
      </c>
      <c r="C1" s="317" t="s">
        <v>4</v>
      </c>
      <c r="D1" s="317" t="s">
        <v>5</v>
      </c>
      <c r="E1" s="317" t="s">
        <v>6</v>
      </c>
      <c r="F1" s="317" t="s">
        <v>7</v>
      </c>
      <c r="G1" s="317" t="s">
        <v>8</v>
      </c>
      <c r="H1" s="317"/>
      <c r="I1" s="317"/>
      <c r="J1" s="317"/>
      <c r="K1" s="317"/>
      <c r="L1" s="317"/>
      <c r="M1" s="317"/>
      <c r="N1" s="317"/>
      <c r="O1" s="317" t="s">
        <v>9</v>
      </c>
      <c r="P1" s="317" t="s">
        <v>10</v>
      </c>
      <c r="Q1" s="316" t="s">
        <v>4153</v>
      </c>
    </row>
    <row r="2" spans="1:17" ht="24" x14ac:dyDescent="0.25">
      <c r="A2" s="318"/>
      <c r="B2" s="318"/>
      <c r="C2" s="318"/>
      <c r="D2" s="318"/>
      <c r="E2" s="318"/>
      <c r="F2" s="318"/>
      <c r="G2" s="11" t="s">
        <v>11</v>
      </c>
      <c r="H2" s="11" t="s">
        <v>12</v>
      </c>
      <c r="I2" s="11">
        <v>2025</v>
      </c>
      <c r="J2" s="11">
        <v>2026</v>
      </c>
      <c r="K2" s="11">
        <v>2027</v>
      </c>
      <c r="L2" s="11">
        <v>2028</v>
      </c>
      <c r="M2" s="11">
        <v>2029</v>
      </c>
      <c r="N2" s="11">
        <v>2030</v>
      </c>
      <c r="O2" s="318"/>
      <c r="P2" s="318"/>
      <c r="Q2" s="316"/>
    </row>
    <row r="3" spans="1:17" x14ac:dyDescent="0.25">
      <c r="A3" s="5">
        <v>1</v>
      </c>
      <c r="B3" s="5">
        <v>2</v>
      </c>
      <c r="C3" s="5">
        <v>3</v>
      </c>
      <c r="D3" s="5">
        <v>4</v>
      </c>
      <c r="E3" s="5">
        <v>5</v>
      </c>
      <c r="F3" s="5">
        <v>6</v>
      </c>
      <c r="G3" s="5">
        <v>7</v>
      </c>
      <c r="H3" s="5">
        <v>8</v>
      </c>
      <c r="I3" s="5">
        <v>9</v>
      </c>
      <c r="J3" s="5">
        <v>10</v>
      </c>
      <c r="K3" s="5">
        <v>11</v>
      </c>
      <c r="L3" s="5">
        <v>12</v>
      </c>
      <c r="M3" s="5">
        <v>13</v>
      </c>
      <c r="N3" s="5">
        <v>14</v>
      </c>
      <c r="O3" s="5">
        <v>15</v>
      </c>
      <c r="P3" s="5">
        <v>16</v>
      </c>
      <c r="Q3" s="217">
        <v>17</v>
      </c>
    </row>
    <row r="4" spans="1:17" x14ac:dyDescent="0.25">
      <c r="A4" s="319" t="s">
        <v>51</v>
      </c>
      <c r="B4" s="319"/>
      <c r="C4" s="319"/>
      <c r="D4" s="319"/>
      <c r="E4" s="319"/>
      <c r="F4" s="319"/>
      <c r="G4" s="319"/>
      <c r="H4" s="319"/>
      <c r="I4" s="319"/>
      <c r="J4" s="319"/>
      <c r="K4" s="319"/>
      <c r="L4" s="319"/>
      <c r="M4" s="319"/>
      <c r="N4" s="319"/>
      <c r="O4" s="319"/>
      <c r="P4" s="319"/>
    </row>
    <row r="5" spans="1:17" ht="36" customHeight="1" x14ac:dyDescent="0.25">
      <c r="A5" s="320" t="s">
        <v>52</v>
      </c>
      <c r="B5" s="320" t="s">
        <v>4211</v>
      </c>
      <c r="C5" s="320" t="s">
        <v>53</v>
      </c>
      <c r="D5" s="303" t="s">
        <v>484</v>
      </c>
      <c r="E5" s="303" t="s">
        <v>55</v>
      </c>
      <c r="F5" s="320" t="s">
        <v>4212</v>
      </c>
      <c r="G5" s="229" t="s">
        <v>16</v>
      </c>
      <c r="H5" s="53">
        <f>SUM(H6:H9)</f>
        <v>126</v>
      </c>
      <c r="I5" s="53">
        <f t="shared" ref="I5:N5" si="0">SUM(I6:I9)</f>
        <v>0</v>
      </c>
      <c r="J5" s="53">
        <f t="shared" si="0"/>
        <v>0</v>
      </c>
      <c r="K5" s="53">
        <f t="shared" si="0"/>
        <v>0</v>
      </c>
      <c r="L5" s="53">
        <f t="shared" si="0"/>
        <v>0</v>
      </c>
      <c r="M5" s="53">
        <f t="shared" si="0"/>
        <v>100</v>
      </c>
      <c r="N5" s="53">
        <f t="shared" si="0"/>
        <v>26</v>
      </c>
      <c r="O5" s="320" t="s">
        <v>56</v>
      </c>
      <c r="P5" s="320" t="s">
        <v>57</v>
      </c>
      <c r="Q5" s="314" t="s">
        <v>4184</v>
      </c>
    </row>
    <row r="6" spans="1:17" ht="25.5" customHeight="1" x14ac:dyDescent="0.25">
      <c r="A6" s="320"/>
      <c r="B6" s="320"/>
      <c r="C6" s="320"/>
      <c r="D6" s="303"/>
      <c r="E6" s="303"/>
      <c r="F6" s="320"/>
      <c r="G6" s="229" t="s">
        <v>58</v>
      </c>
      <c r="H6" s="53">
        <f>SUM(I6:N6)</f>
        <v>0</v>
      </c>
      <c r="I6" s="53">
        <v>0</v>
      </c>
      <c r="J6" s="53">
        <v>0</v>
      </c>
      <c r="K6" s="53">
        <v>0</v>
      </c>
      <c r="L6" s="53">
        <v>0</v>
      </c>
      <c r="M6" s="53">
        <v>0</v>
      </c>
      <c r="N6" s="53">
        <v>0</v>
      </c>
      <c r="O6" s="320"/>
      <c r="P6" s="320"/>
      <c r="Q6" s="315"/>
    </row>
    <row r="7" spans="1:17" ht="36" x14ac:dyDescent="0.25">
      <c r="A7" s="320"/>
      <c r="B7" s="320"/>
      <c r="C7" s="320"/>
      <c r="D7" s="303"/>
      <c r="E7" s="303"/>
      <c r="F7" s="320"/>
      <c r="G7" s="229" t="s">
        <v>18</v>
      </c>
      <c r="H7" s="53">
        <f>SUM(I7:N7)</f>
        <v>126</v>
      </c>
      <c r="I7" s="53">
        <v>0</v>
      </c>
      <c r="J7" s="53">
        <v>0</v>
      </c>
      <c r="K7" s="53">
        <v>0</v>
      </c>
      <c r="L7" s="53">
        <v>0</v>
      </c>
      <c r="M7" s="53">
        <v>100</v>
      </c>
      <c r="N7" s="53">
        <v>26</v>
      </c>
      <c r="O7" s="320"/>
      <c r="P7" s="320"/>
      <c r="Q7" s="315"/>
    </row>
    <row r="8" spans="1:17" x14ac:dyDescent="0.25">
      <c r="A8" s="320"/>
      <c r="B8" s="320"/>
      <c r="C8" s="320"/>
      <c r="D8" s="303"/>
      <c r="E8" s="303"/>
      <c r="F8" s="320"/>
      <c r="G8" s="229" t="s">
        <v>19</v>
      </c>
      <c r="H8" s="53">
        <f>SUM(I8:N8)</f>
        <v>0</v>
      </c>
      <c r="I8" s="53">
        <v>0</v>
      </c>
      <c r="J8" s="53">
        <v>0</v>
      </c>
      <c r="K8" s="53">
        <v>0</v>
      </c>
      <c r="L8" s="53">
        <v>0</v>
      </c>
      <c r="M8" s="53">
        <v>0</v>
      </c>
      <c r="N8" s="53">
        <v>0</v>
      </c>
      <c r="O8" s="320"/>
      <c r="P8" s="320"/>
      <c r="Q8" s="315"/>
    </row>
    <row r="9" spans="1:17" ht="24" x14ac:dyDescent="0.25">
      <c r="A9" s="320"/>
      <c r="B9" s="320"/>
      <c r="C9" s="320"/>
      <c r="D9" s="303"/>
      <c r="E9" s="303"/>
      <c r="F9" s="320"/>
      <c r="G9" s="229" t="s">
        <v>20</v>
      </c>
      <c r="H9" s="53">
        <f>SUM(I9:N9)</f>
        <v>0</v>
      </c>
      <c r="I9" s="53">
        <v>0</v>
      </c>
      <c r="J9" s="53">
        <v>0</v>
      </c>
      <c r="K9" s="53">
        <v>0</v>
      </c>
      <c r="L9" s="53">
        <v>0</v>
      </c>
      <c r="M9" s="53">
        <v>0</v>
      </c>
      <c r="N9" s="53">
        <v>0</v>
      </c>
      <c r="O9" s="320"/>
      <c r="P9" s="320"/>
      <c r="Q9" s="315"/>
    </row>
    <row r="10" spans="1:17" ht="36" customHeight="1" x14ac:dyDescent="0.25">
      <c r="A10" s="320" t="s">
        <v>59</v>
      </c>
      <c r="B10" s="320" t="s">
        <v>4211</v>
      </c>
      <c r="C10" s="320" t="s">
        <v>53</v>
      </c>
      <c r="D10" s="303" t="s">
        <v>484</v>
      </c>
      <c r="E10" s="303" t="s">
        <v>55</v>
      </c>
      <c r="F10" s="320" t="s">
        <v>4213</v>
      </c>
      <c r="G10" s="229" t="s">
        <v>16</v>
      </c>
      <c r="H10" s="53">
        <f>SUM(H11:H14)</f>
        <v>1773.9999999999998</v>
      </c>
      <c r="I10" s="53">
        <f t="shared" ref="I10:N10" si="1">SUM(I11:I14)</f>
        <v>0</v>
      </c>
      <c r="J10" s="53">
        <f t="shared" si="1"/>
        <v>0</v>
      </c>
      <c r="K10" s="53">
        <f t="shared" si="1"/>
        <v>0</v>
      </c>
      <c r="L10" s="53">
        <f t="shared" si="1"/>
        <v>0</v>
      </c>
      <c r="M10" s="53">
        <f t="shared" si="1"/>
        <v>500</v>
      </c>
      <c r="N10" s="53">
        <f t="shared" si="1"/>
        <v>1273.9999999999998</v>
      </c>
      <c r="O10" s="320" t="s">
        <v>56</v>
      </c>
      <c r="P10" s="320" t="s">
        <v>61</v>
      </c>
      <c r="Q10" s="314" t="s">
        <v>4184</v>
      </c>
    </row>
    <row r="11" spans="1:17" ht="32.25" customHeight="1" x14ac:dyDescent="0.25">
      <c r="A11" s="320"/>
      <c r="B11" s="320"/>
      <c r="C11" s="320"/>
      <c r="D11" s="303"/>
      <c r="E11" s="303"/>
      <c r="F11" s="320"/>
      <c r="G11" s="229" t="s">
        <v>58</v>
      </c>
      <c r="H11" s="53">
        <f>SUM(I11:N11)</f>
        <v>1720.8</v>
      </c>
      <c r="I11" s="53">
        <v>0</v>
      </c>
      <c r="J11" s="53">
        <v>0</v>
      </c>
      <c r="K11" s="53">
        <v>0</v>
      </c>
      <c r="L11" s="53">
        <v>0</v>
      </c>
      <c r="M11" s="53">
        <v>485</v>
      </c>
      <c r="N11" s="53">
        <v>1235.8</v>
      </c>
      <c r="O11" s="320"/>
      <c r="P11" s="320"/>
      <c r="Q11" s="315"/>
    </row>
    <row r="12" spans="1:17" ht="36" x14ac:dyDescent="0.25">
      <c r="A12" s="320"/>
      <c r="B12" s="320"/>
      <c r="C12" s="320"/>
      <c r="D12" s="303"/>
      <c r="E12" s="303"/>
      <c r="F12" s="320"/>
      <c r="G12" s="229" t="s">
        <v>18</v>
      </c>
      <c r="H12" s="53">
        <f>SUM(I12:N12)</f>
        <v>42.6</v>
      </c>
      <c r="I12" s="53">
        <v>0</v>
      </c>
      <c r="J12" s="53">
        <v>0</v>
      </c>
      <c r="K12" s="53">
        <v>0</v>
      </c>
      <c r="L12" s="53">
        <v>0</v>
      </c>
      <c r="M12" s="53">
        <v>12</v>
      </c>
      <c r="N12" s="53">
        <v>30.6</v>
      </c>
      <c r="O12" s="320"/>
      <c r="P12" s="320"/>
      <c r="Q12" s="315"/>
    </row>
    <row r="13" spans="1:17" x14ac:dyDescent="0.25">
      <c r="A13" s="320"/>
      <c r="B13" s="320"/>
      <c r="C13" s="320"/>
      <c r="D13" s="303"/>
      <c r="E13" s="303"/>
      <c r="F13" s="320"/>
      <c r="G13" s="229" t="s">
        <v>19</v>
      </c>
      <c r="H13" s="53">
        <f>SUM(I13:N13)</f>
        <v>10.6</v>
      </c>
      <c r="I13" s="53">
        <v>0</v>
      </c>
      <c r="J13" s="53">
        <v>0</v>
      </c>
      <c r="K13" s="53">
        <v>0</v>
      </c>
      <c r="L13" s="53">
        <v>0</v>
      </c>
      <c r="M13" s="53">
        <v>3</v>
      </c>
      <c r="N13" s="53">
        <v>7.6</v>
      </c>
      <c r="O13" s="320"/>
      <c r="P13" s="320"/>
      <c r="Q13" s="315"/>
    </row>
    <row r="14" spans="1:17" ht="24" x14ac:dyDescent="0.25">
      <c r="A14" s="320"/>
      <c r="B14" s="320"/>
      <c r="C14" s="320"/>
      <c r="D14" s="303"/>
      <c r="E14" s="303"/>
      <c r="F14" s="320"/>
      <c r="G14" s="229" t="s">
        <v>20</v>
      </c>
      <c r="H14" s="53">
        <f>SUM(I14:N14)</f>
        <v>0</v>
      </c>
      <c r="I14" s="53">
        <v>0</v>
      </c>
      <c r="J14" s="53">
        <v>0</v>
      </c>
      <c r="K14" s="53">
        <v>0</v>
      </c>
      <c r="L14" s="53">
        <v>0</v>
      </c>
      <c r="M14" s="53">
        <v>0</v>
      </c>
      <c r="N14" s="53">
        <v>0</v>
      </c>
      <c r="O14" s="320"/>
      <c r="P14" s="320"/>
      <c r="Q14" s="315"/>
    </row>
    <row r="15" spans="1:17" ht="36" customHeight="1" x14ac:dyDescent="0.25">
      <c r="A15" s="320" t="s">
        <v>62</v>
      </c>
      <c r="B15" s="320" t="s">
        <v>4211</v>
      </c>
      <c r="C15" s="320" t="s">
        <v>53</v>
      </c>
      <c r="D15" s="303">
        <v>2029</v>
      </c>
      <c r="E15" s="303" t="s">
        <v>63</v>
      </c>
      <c r="F15" s="320" t="s">
        <v>4212</v>
      </c>
      <c r="G15" s="229" t="s">
        <v>16</v>
      </c>
      <c r="H15" s="53">
        <f>SUM(H16:H19)</f>
        <v>9</v>
      </c>
      <c r="I15" s="53">
        <f t="shared" ref="I15:N15" si="2">SUM(I16:I19)</f>
        <v>0</v>
      </c>
      <c r="J15" s="53">
        <f t="shared" si="2"/>
        <v>0</v>
      </c>
      <c r="K15" s="53">
        <f t="shared" si="2"/>
        <v>0</v>
      </c>
      <c r="L15" s="53">
        <f t="shared" si="2"/>
        <v>0</v>
      </c>
      <c r="M15" s="53">
        <f t="shared" si="2"/>
        <v>9</v>
      </c>
      <c r="N15" s="53">
        <f t="shared" si="2"/>
        <v>0</v>
      </c>
      <c r="O15" s="320" t="s">
        <v>56</v>
      </c>
      <c r="P15" s="320" t="s">
        <v>64</v>
      </c>
      <c r="Q15" s="314" t="s">
        <v>4184</v>
      </c>
    </row>
    <row r="16" spans="1:17" ht="29.25" customHeight="1" x14ac:dyDescent="0.25">
      <c r="A16" s="320"/>
      <c r="B16" s="320"/>
      <c r="C16" s="320"/>
      <c r="D16" s="303"/>
      <c r="E16" s="303"/>
      <c r="F16" s="320"/>
      <c r="G16" s="229" t="s">
        <v>58</v>
      </c>
      <c r="H16" s="53">
        <f>SUM(I16:N16)</f>
        <v>0</v>
      </c>
      <c r="I16" s="53">
        <v>0</v>
      </c>
      <c r="J16" s="53">
        <v>0</v>
      </c>
      <c r="K16" s="53">
        <v>0</v>
      </c>
      <c r="L16" s="53">
        <v>0</v>
      </c>
      <c r="M16" s="53">
        <v>0</v>
      </c>
      <c r="N16" s="53">
        <v>0</v>
      </c>
      <c r="O16" s="320"/>
      <c r="P16" s="320"/>
      <c r="Q16" s="315"/>
    </row>
    <row r="17" spans="1:17" ht="36" x14ac:dyDescent="0.25">
      <c r="A17" s="320"/>
      <c r="B17" s="320"/>
      <c r="C17" s="320"/>
      <c r="D17" s="303"/>
      <c r="E17" s="303"/>
      <c r="F17" s="320"/>
      <c r="G17" s="229" t="s">
        <v>18</v>
      </c>
      <c r="H17" s="53">
        <f>SUM(I17:N17)</f>
        <v>9</v>
      </c>
      <c r="I17" s="53">
        <v>0</v>
      </c>
      <c r="J17" s="53">
        <v>0</v>
      </c>
      <c r="K17" s="53">
        <v>0</v>
      </c>
      <c r="L17" s="53">
        <v>0</v>
      </c>
      <c r="M17" s="53">
        <v>9</v>
      </c>
      <c r="N17" s="53">
        <v>0</v>
      </c>
      <c r="O17" s="320"/>
      <c r="P17" s="320"/>
      <c r="Q17" s="315"/>
    </row>
    <row r="18" spans="1:17" x14ac:dyDescent="0.25">
      <c r="A18" s="320"/>
      <c r="B18" s="320"/>
      <c r="C18" s="320"/>
      <c r="D18" s="303"/>
      <c r="E18" s="303"/>
      <c r="F18" s="320"/>
      <c r="G18" s="229" t="s">
        <v>19</v>
      </c>
      <c r="H18" s="53">
        <f>SUM(I18:N18)</f>
        <v>0</v>
      </c>
      <c r="I18" s="53">
        <v>0</v>
      </c>
      <c r="J18" s="53">
        <v>0</v>
      </c>
      <c r="K18" s="53">
        <v>0</v>
      </c>
      <c r="L18" s="53">
        <v>0</v>
      </c>
      <c r="M18" s="53">
        <v>0</v>
      </c>
      <c r="N18" s="53">
        <v>0</v>
      </c>
      <c r="O18" s="320"/>
      <c r="P18" s="320"/>
      <c r="Q18" s="315"/>
    </row>
    <row r="19" spans="1:17" ht="24" x14ac:dyDescent="0.25">
      <c r="A19" s="320"/>
      <c r="B19" s="320"/>
      <c r="C19" s="320"/>
      <c r="D19" s="303"/>
      <c r="E19" s="303"/>
      <c r="F19" s="320"/>
      <c r="G19" s="229" t="s">
        <v>20</v>
      </c>
      <c r="H19" s="53">
        <f>SUM(I19:N19)</f>
        <v>0</v>
      </c>
      <c r="I19" s="53">
        <v>0</v>
      </c>
      <c r="J19" s="53">
        <v>0</v>
      </c>
      <c r="K19" s="53">
        <v>0</v>
      </c>
      <c r="L19" s="53">
        <v>0</v>
      </c>
      <c r="M19" s="53">
        <v>0</v>
      </c>
      <c r="N19" s="53">
        <v>0</v>
      </c>
      <c r="O19" s="320"/>
      <c r="P19" s="320"/>
      <c r="Q19" s="315"/>
    </row>
    <row r="20" spans="1:17" ht="36" customHeight="1" x14ac:dyDescent="0.25">
      <c r="A20" s="320" t="s">
        <v>65</v>
      </c>
      <c r="B20" s="320" t="s">
        <v>4211</v>
      </c>
      <c r="C20" s="320" t="s">
        <v>53</v>
      </c>
      <c r="D20" s="303" t="s">
        <v>484</v>
      </c>
      <c r="E20" s="303" t="s">
        <v>63</v>
      </c>
      <c r="F20" s="320" t="s">
        <v>4213</v>
      </c>
      <c r="G20" s="229" t="s">
        <v>16</v>
      </c>
      <c r="H20" s="53">
        <f>SUM(H21:H24)</f>
        <v>390</v>
      </c>
      <c r="I20" s="53">
        <f t="shared" ref="I20:N20" si="3">SUM(I21:I24)</f>
        <v>0</v>
      </c>
      <c r="J20" s="53">
        <f t="shared" si="3"/>
        <v>0</v>
      </c>
      <c r="K20" s="53">
        <f t="shared" si="3"/>
        <v>0</v>
      </c>
      <c r="L20" s="53">
        <f t="shared" si="3"/>
        <v>0</v>
      </c>
      <c r="M20" s="53">
        <f t="shared" si="3"/>
        <v>150</v>
      </c>
      <c r="N20" s="53">
        <f t="shared" si="3"/>
        <v>240.00000000000003</v>
      </c>
      <c r="O20" s="320" t="s">
        <v>56</v>
      </c>
      <c r="P20" s="320" t="s">
        <v>67</v>
      </c>
      <c r="Q20" s="314" t="s">
        <v>4184</v>
      </c>
    </row>
    <row r="21" spans="1:17" ht="31.5" customHeight="1" x14ac:dyDescent="0.25">
      <c r="A21" s="320"/>
      <c r="B21" s="320"/>
      <c r="C21" s="320"/>
      <c r="D21" s="303"/>
      <c r="E21" s="303"/>
      <c r="F21" s="320"/>
      <c r="G21" s="229" t="s">
        <v>58</v>
      </c>
      <c r="H21" s="53">
        <f>SUM(I21:N21)</f>
        <v>378.3</v>
      </c>
      <c r="I21" s="53">
        <v>0</v>
      </c>
      <c r="J21" s="53">
        <v>0</v>
      </c>
      <c r="K21" s="53">
        <v>0</v>
      </c>
      <c r="L21" s="53">
        <v>0</v>
      </c>
      <c r="M21" s="53">
        <v>145.5</v>
      </c>
      <c r="N21" s="53">
        <v>232.8</v>
      </c>
      <c r="O21" s="320"/>
      <c r="P21" s="320"/>
      <c r="Q21" s="315"/>
    </row>
    <row r="22" spans="1:17" ht="36" x14ac:dyDescent="0.25">
      <c r="A22" s="320"/>
      <c r="B22" s="320"/>
      <c r="C22" s="320"/>
      <c r="D22" s="303"/>
      <c r="E22" s="303"/>
      <c r="F22" s="320"/>
      <c r="G22" s="229" t="s">
        <v>18</v>
      </c>
      <c r="H22" s="53">
        <f>SUM(I22:N22)</f>
        <v>9.4</v>
      </c>
      <c r="I22" s="53">
        <v>0</v>
      </c>
      <c r="J22" s="53">
        <v>0</v>
      </c>
      <c r="K22" s="53">
        <v>0</v>
      </c>
      <c r="L22" s="53">
        <v>0</v>
      </c>
      <c r="M22" s="53">
        <v>3.6</v>
      </c>
      <c r="N22" s="53">
        <v>5.8</v>
      </c>
      <c r="O22" s="320"/>
      <c r="P22" s="320"/>
      <c r="Q22" s="315"/>
    </row>
    <row r="23" spans="1:17" x14ac:dyDescent="0.25">
      <c r="A23" s="320"/>
      <c r="B23" s="320"/>
      <c r="C23" s="320"/>
      <c r="D23" s="303"/>
      <c r="E23" s="303"/>
      <c r="F23" s="320"/>
      <c r="G23" s="229" t="s">
        <v>19</v>
      </c>
      <c r="H23" s="53">
        <f>SUM(I23:N23)</f>
        <v>2.2999999999999998</v>
      </c>
      <c r="I23" s="53">
        <v>0</v>
      </c>
      <c r="J23" s="53">
        <v>0</v>
      </c>
      <c r="K23" s="53">
        <v>0</v>
      </c>
      <c r="L23" s="53">
        <v>0</v>
      </c>
      <c r="M23" s="53">
        <v>0.9</v>
      </c>
      <c r="N23" s="53">
        <v>1.4</v>
      </c>
      <c r="O23" s="320"/>
      <c r="P23" s="320"/>
      <c r="Q23" s="315"/>
    </row>
    <row r="24" spans="1:17" ht="24" x14ac:dyDescent="0.25">
      <c r="A24" s="320"/>
      <c r="B24" s="320"/>
      <c r="C24" s="320"/>
      <c r="D24" s="303"/>
      <c r="E24" s="303"/>
      <c r="F24" s="320"/>
      <c r="G24" s="229" t="s">
        <v>20</v>
      </c>
      <c r="H24" s="53">
        <f>SUM(I24:N24)</f>
        <v>0</v>
      </c>
      <c r="I24" s="53">
        <v>0</v>
      </c>
      <c r="J24" s="53">
        <v>0</v>
      </c>
      <c r="K24" s="53">
        <v>0</v>
      </c>
      <c r="L24" s="53">
        <v>0</v>
      </c>
      <c r="M24" s="53">
        <v>0</v>
      </c>
      <c r="N24" s="53">
        <v>0</v>
      </c>
      <c r="O24" s="320"/>
      <c r="P24" s="320"/>
      <c r="Q24" s="315"/>
    </row>
    <row r="25" spans="1:17" ht="36" customHeight="1" x14ac:dyDescent="0.25">
      <c r="A25" s="320" t="s">
        <v>68</v>
      </c>
      <c r="B25" s="320" t="s">
        <v>4211</v>
      </c>
      <c r="C25" s="320" t="s">
        <v>53</v>
      </c>
      <c r="D25" s="303">
        <v>2029</v>
      </c>
      <c r="E25" s="303" t="s">
        <v>63</v>
      </c>
      <c r="F25" s="320" t="s">
        <v>4212</v>
      </c>
      <c r="G25" s="229" t="s">
        <v>16</v>
      </c>
      <c r="H25" s="53">
        <f>SUM(H26:H29)</f>
        <v>50</v>
      </c>
      <c r="I25" s="53">
        <f t="shared" ref="I25:N25" si="4">SUM(I26:I29)</f>
        <v>0</v>
      </c>
      <c r="J25" s="53">
        <f t="shared" si="4"/>
        <v>0</v>
      </c>
      <c r="K25" s="53">
        <f t="shared" si="4"/>
        <v>0</v>
      </c>
      <c r="L25" s="53">
        <f t="shared" si="4"/>
        <v>0</v>
      </c>
      <c r="M25" s="53">
        <f t="shared" si="4"/>
        <v>50</v>
      </c>
      <c r="N25" s="53">
        <f t="shared" si="4"/>
        <v>0</v>
      </c>
      <c r="O25" s="320" t="s">
        <v>56</v>
      </c>
      <c r="P25" s="320" t="s">
        <v>69</v>
      </c>
      <c r="Q25" s="314" t="s">
        <v>4184</v>
      </c>
    </row>
    <row r="26" spans="1:17" ht="29.25" customHeight="1" x14ac:dyDescent="0.25">
      <c r="A26" s="320"/>
      <c r="B26" s="320"/>
      <c r="C26" s="320"/>
      <c r="D26" s="303"/>
      <c r="E26" s="303"/>
      <c r="F26" s="320"/>
      <c r="G26" s="229" t="s">
        <v>58</v>
      </c>
      <c r="H26" s="53">
        <f>SUM(I26:N26)</f>
        <v>0</v>
      </c>
      <c r="I26" s="53">
        <v>0</v>
      </c>
      <c r="J26" s="53">
        <v>0</v>
      </c>
      <c r="K26" s="53">
        <v>0</v>
      </c>
      <c r="L26" s="53">
        <v>0</v>
      </c>
      <c r="M26" s="53">
        <v>0</v>
      </c>
      <c r="N26" s="53">
        <v>0</v>
      </c>
      <c r="O26" s="320"/>
      <c r="P26" s="320"/>
      <c r="Q26" s="315"/>
    </row>
    <row r="27" spans="1:17" ht="36" x14ac:dyDescent="0.25">
      <c r="A27" s="320"/>
      <c r="B27" s="320"/>
      <c r="C27" s="320"/>
      <c r="D27" s="303"/>
      <c r="E27" s="303"/>
      <c r="F27" s="320"/>
      <c r="G27" s="229" t="s">
        <v>18</v>
      </c>
      <c r="H27" s="53">
        <f>SUM(I27:N27)</f>
        <v>50</v>
      </c>
      <c r="I27" s="53">
        <v>0</v>
      </c>
      <c r="J27" s="53">
        <v>0</v>
      </c>
      <c r="K27" s="53">
        <v>0</v>
      </c>
      <c r="L27" s="53">
        <v>0</v>
      </c>
      <c r="M27" s="53">
        <v>50</v>
      </c>
      <c r="N27" s="53">
        <v>0</v>
      </c>
      <c r="O27" s="320"/>
      <c r="P27" s="320"/>
      <c r="Q27" s="315"/>
    </row>
    <row r="28" spans="1:17" x14ac:dyDescent="0.25">
      <c r="A28" s="320"/>
      <c r="B28" s="320"/>
      <c r="C28" s="320"/>
      <c r="D28" s="303"/>
      <c r="E28" s="303"/>
      <c r="F28" s="320"/>
      <c r="G28" s="229" t="s">
        <v>19</v>
      </c>
      <c r="H28" s="53">
        <f>SUM(I28:N28)</f>
        <v>0</v>
      </c>
      <c r="I28" s="53">
        <v>0</v>
      </c>
      <c r="J28" s="53">
        <v>0</v>
      </c>
      <c r="K28" s="53">
        <v>0</v>
      </c>
      <c r="L28" s="53">
        <v>0</v>
      </c>
      <c r="M28" s="53">
        <v>0</v>
      </c>
      <c r="N28" s="53">
        <v>0</v>
      </c>
      <c r="O28" s="320"/>
      <c r="P28" s="320"/>
      <c r="Q28" s="315"/>
    </row>
    <row r="29" spans="1:17" ht="24" x14ac:dyDescent="0.25">
      <c r="A29" s="320"/>
      <c r="B29" s="320"/>
      <c r="C29" s="320"/>
      <c r="D29" s="303"/>
      <c r="E29" s="303"/>
      <c r="F29" s="320"/>
      <c r="G29" s="229" t="s">
        <v>20</v>
      </c>
      <c r="H29" s="53">
        <f>SUM(I29:N29)</f>
        <v>0</v>
      </c>
      <c r="I29" s="53">
        <v>0</v>
      </c>
      <c r="J29" s="53">
        <v>0</v>
      </c>
      <c r="K29" s="53">
        <v>0</v>
      </c>
      <c r="L29" s="53">
        <v>0</v>
      </c>
      <c r="M29" s="53">
        <v>0</v>
      </c>
      <c r="N29" s="53">
        <v>0</v>
      </c>
      <c r="O29" s="320"/>
      <c r="P29" s="320"/>
      <c r="Q29" s="315"/>
    </row>
    <row r="30" spans="1:17" ht="36" customHeight="1" x14ac:dyDescent="0.25">
      <c r="A30" s="320" t="s">
        <v>70</v>
      </c>
      <c r="B30" s="320" t="s">
        <v>4211</v>
      </c>
      <c r="C30" s="320" t="s">
        <v>53</v>
      </c>
      <c r="D30" s="303" t="s">
        <v>71</v>
      </c>
      <c r="E30" s="303" t="s">
        <v>63</v>
      </c>
      <c r="F30" s="320" t="s">
        <v>4213</v>
      </c>
      <c r="G30" s="229" t="s">
        <v>16</v>
      </c>
      <c r="H30" s="53">
        <f>SUM(H31:H34)</f>
        <v>500</v>
      </c>
      <c r="I30" s="53">
        <f t="shared" ref="I30:N30" si="5">SUM(I31:I34)</f>
        <v>0</v>
      </c>
      <c r="J30" s="53">
        <f t="shared" si="5"/>
        <v>0</v>
      </c>
      <c r="K30" s="53">
        <f t="shared" si="5"/>
        <v>0</v>
      </c>
      <c r="L30" s="53">
        <f t="shared" si="5"/>
        <v>0</v>
      </c>
      <c r="M30" s="53">
        <f t="shared" si="5"/>
        <v>250</v>
      </c>
      <c r="N30" s="53">
        <f t="shared" si="5"/>
        <v>250</v>
      </c>
      <c r="O30" s="320" t="s">
        <v>56</v>
      </c>
      <c r="P30" s="320" t="s">
        <v>72</v>
      </c>
      <c r="Q30" s="314" t="s">
        <v>4184</v>
      </c>
    </row>
    <row r="31" spans="1:17" ht="30.75" customHeight="1" x14ac:dyDescent="0.25">
      <c r="A31" s="320"/>
      <c r="B31" s="320"/>
      <c r="C31" s="320"/>
      <c r="D31" s="303"/>
      <c r="E31" s="303"/>
      <c r="F31" s="320"/>
      <c r="G31" s="229" t="s">
        <v>58</v>
      </c>
      <c r="H31" s="53">
        <f>SUM(I31:N31)</f>
        <v>495</v>
      </c>
      <c r="I31" s="53">
        <v>0</v>
      </c>
      <c r="J31" s="53">
        <v>0</v>
      </c>
      <c r="K31" s="53">
        <v>0</v>
      </c>
      <c r="L31" s="53">
        <v>0</v>
      </c>
      <c r="M31" s="53">
        <v>247.5</v>
      </c>
      <c r="N31" s="53">
        <v>247.5</v>
      </c>
      <c r="O31" s="320"/>
      <c r="P31" s="320"/>
      <c r="Q31" s="315"/>
    </row>
    <row r="32" spans="1:17" ht="36" x14ac:dyDescent="0.25">
      <c r="A32" s="320"/>
      <c r="B32" s="320"/>
      <c r="C32" s="320"/>
      <c r="D32" s="303"/>
      <c r="E32" s="303"/>
      <c r="F32" s="320"/>
      <c r="G32" s="229" t="s">
        <v>18</v>
      </c>
      <c r="H32" s="53">
        <f>SUM(I32:N32)</f>
        <v>4</v>
      </c>
      <c r="I32" s="53">
        <v>0</v>
      </c>
      <c r="J32" s="53">
        <v>0</v>
      </c>
      <c r="K32" s="53">
        <v>0</v>
      </c>
      <c r="L32" s="53">
        <v>0</v>
      </c>
      <c r="M32" s="53">
        <v>2</v>
      </c>
      <c r="N32" s="53">
        <v>2</v>
      </c>
      <c r="O32" s="320"/>
      <c r="P32" s="320"/>
      <c r="Q32" s="315"/>
    </row>
    <row r="33" spans="1:17" x14ac:dyDescent="0.25">
      <c r="A33" s="320"/>
      <c r="B33" s="320"/>
      <c r="C33" s="320"/>
      <c r="D33" s="303"/>
      <c r="E33" s="303"/>
      <c r="F33" s="320"/>
      <c r="G33" s="229" t="s">
        <v>19</v>
      </c>
      <c r="H33" s="53">
        <f>SUM(I33:N33)</f>
        <v>1</v>
      </c>
      <c r="I33" s="53">
        <v>0</v>
      </c>
      <c r="J33" s="53">
        <v>0</v>
      </c>
      <c r="K33" s="53">
        <v>0</v>
      </c>
      <c r="L33" s="53">
        <v>0</v>
      </c>
      <c r="M33" s="53">
        <v>0.5</v>
      </c>
      <c r="N33" s="53">
        <v>0.5</v>
      </c>
      <c r="O33" s="320"/>
      <c r="P33" s="320"/>
      <c r="Q33" s="315"/>
    </row>
    <row r="34" spans="1:17" ht="24" x14ac:dyDescent="0.25">
      <c r="A34" s="320"/>
      <c r="B34" s="320"/>
      <c r="C34" s="320"/>
      <c r="D34" s="303"/>
      <c r="E34" s="303"/>
      <c r="F34" s="320"/>
      <c r="G34" s="229" t="s">
        <v>20</v>
      </c>
      <c r="H34" s="53">
        <f>SUM(I34:N34)</f>
        <v>0</v>
      </c>
      <c r="I34" s="53">
        <v>0</v>
      </c>
      <c r="J34" s="53">
        <v>0</v>
      </c>
      <c r="K34" s="53">
        <v>0</v>
      </c>
      <c r="L34" s="53">
        <v>0</v>
      </c>
      <c r="M34" s="53">
        <v>0</v>
      </c>
      <c r="N34" s="53">
        <v>0</v>
      </c>
      <c r="O34" s="320"/>
      <c r="P34" s="320"/>
      <c r="Q34" s="315"/>
    </row>
    <row r="35" spans="1:17" ht="36" customHeight="1" x14ac:dyDescent="0.25">
      <c r="A35" s="320" t="s">
        <v>73</v>
      </c>
      <c r="B35" s="320" t="s">
        <v>4211</v>
      </c>
      <c r="C35" s="320" t="s">
        <v>53</v>
      </c>
      <c r="D35" s="303" t="s">
        <v>522</v>
      </c>
      <c r="E35" s="303" t="s">
        <v>63</v>
      </c>
      <c r="F35" s="320" t="s">
        <v>4214</v>
      </c>
      <c r="G35" s="229" t="s">
        <v>16</v>
      </c>
      <c r="H35" s="53">
        <f>SUM(H36:H39)</f>
        <v>280</v>
      </c>
      <c r="I35" s="53">
        <f t="shared" ref="I35:N35" si="6">SUM(I36:I39)</f>
        <v>0</v>
      </c>
      <c r="J35" s="53">
        <f t="shared" si="6"/>
        <v>0</v>
      </c>
      <c r="K35" s="53">
        <f t="shared" si="6"/>
        <v>0</v>
      </c>
      <c r="L35" s="53">
        <f t="shared" si="6"/>
        <v>0</v>
      </c>
      <c r="M35" s="53">
        <f t="shared" si="6"/>
        <v>100</v>
      </c>
      <c r="N35" s="53">
        <f t="shared" si="6"/>
        <v>180</v>
      </c>
      <c r="O35" s="320" t="s">
        <v>56</v>
      </c>
      <c r="P35" s="320" t="s">
        <v>4215</v>
      </c>
      <c r="Q35" s="314" t="s">
        <v>4184</v>
      </c>
    </row>
    <row r="36" spans="1:17" ht="32.25" customHeight="1" x14ac:dyDescent="0.25">
      <c r="A36" s="320"/>
      <c r="B36" s="320"/>
      <c r="C36" s="320"/>
      <c r="D36" s="303"/>
      <c r="E36" s="303"/>
      <c r="F36" s="320"/>
      <c r="G36" s="229" t="s">
        <v>58</v>
      </c>
      <c r="H36" s="53">
        <f>SUM(I36:N36)</f>
        <v>0</v>
      </c>
      <c r="I36" s="53">
        <v>0</v>
      </c>
      <c r="J36" s="53">
        <v>0</v>
      </c>
      <c r="K36" s="53">
        <v>0</v>
      </c>
      <c r="L36" s="53">
        <v>0</v>
      </c>
      <c r="M36" s="53">
        <v>0</v>
      </c>
      <c r="N36" s="53">
        <v>0</v>
      </c>
      <c r="O36" s="320"/>
      <c r="P36" s="320"/>
      <c r="Q36" s="315"/>
    </row>
    <row r="37" spans="1:17" ht="36" x14ac:dyDescent="0.25">
      <c r="A37" s="320"/>
      <c r="B37" s="320"/>
      <c r="C37" s="320"/>
      <c r="D37" s="303"/>
      <c r="E37" s="303"/>
      <c r="F37" s="320"/>
      <c r="G37" s="229" t="s">
        <v>18</v>
      </c>
      <c r="H37" s="53">
        <f>SUM(I37:N37)</f>
        <v>0</v>
      </c>
      <c r="I37" s="53">
        <v>0</v>
      </c>
      <c r="J37" s="53">
        <v>0</v>
      </c>
      <c r="K37" s="53">
        <v>0</v>
      </c>
      <c r="L37" s="53">
        <v>0</v>
      </c>
      <c r="M37" s="53">
        <v>0</v>
      </c>
      <c r="N37" s="53">
        <v>0</v>
      </c>
      <c r="O37" s="320"/>
      <c r="P37" s="320"/>
      <c r="Q37" s="315"/>
    </row>
    <row r="38" spans="1:17" x14ac:dyDescent="0.25">
      <c r="A38" s="320"/>
      <c r="B38" s="320"/>
      <c r="C38" s="320"/>
      <c r="D38" s="303"/>
      <c r="E38" s="303"/>
      <c r="F38" s="320"/>
      <c r="G38" s="229" t="s">
        <v>19</v>
      </c>
      <c r="H38" s="53">
        <f>SUM(I38:N38)</f>
        <v>280</v>
      </c>
      <c r="I38" s="53">
        <v>0</v>
      </c>
      <c r="J38" s="53">
        <v>0</v>
      </c>
      <c r="K38" s="53">
        <v>0</v>
      </c>
      <c r="L38" s="53">
        <v>0</v>
      </c>
      <c r="M38" s="53">
        <v>100</v>
      </c>
      <c r="N38" s="53">
        <v>180</v>
      </c>
      <c r="O38" s="320"/>
      <c r="P38" s="320"/>
      <c r="Q38" s="315"/>
    </row>
    <row r="39" spans="1:17" ht="24" x14ac:dyDescent="0.25">
      <c r="A39" s="320"/>
      <c r="B39" s="320"/>
      <c r="C39" s="320"/>
      <c r="D39" s="303"/>
      <c r="E39" s="303"/>
      <c r="F39" s="320"/>
      <c r="G39" s="229" t="s">
        <v>20</v>
      </c>
      <c r="H39" s="53">
        <f>SUM(I39:N39)</f>
        <v>0</v>
      </c>
      <c r="I39" s="53">
        <v>0</v>
      </c>
      <c r="J39" s="53">
        <v>0</v>
      </c>
      <c r="K39" s="53">
        <v>0</v>
      </c>
      <c r="L39" s="53">
        <v>0</v>
      </c>
      <c r="M39" s="53">
        <v>0</v>
      </c>
      <c r="N39" s="53">
        <v>0</v>
      </c>
      <c r="O39" s="320"/>
      <c r="P39" s="320"/>
      <c r="Q39" s="315"/>
    </row>
    <row r="40" spans="1:17" ht="36" customHeight="1" x14ac:dyDescent="0.25">
      <c r="A40" s="320" t="s">
        <v>74</v>
      </c>
      <c r="B40" s="320" t="s">
        <v>4211</v>
      </c>
      <c r="C40" s="320" t="s">
        <v>53</v>
      </c>
      <c r="D40" s="303" t="s">
        <v>71</v>
      </c>
      <c r="E40" s="303" t="s">
        <v>63</v>
      </c>
      <c r="F40" s="320" t="s">
        <v>4216</v>
      </c>
      <c r="G40" s="229" t="s">
        <v>16</v>
      </c>
      <c r="H40" s="53">
        <f>SUM(H41:H44)</f>
        <v>88</v>
      </c>
      <c r="I40" s="53">
        <f t="shared" ref="I40:N40" si="7">SUM(I41:I44)</f>
        <v>0</v>
      </c>
      <c r="J40" s="53">
        <f t="shared" si="7"/>
        <v>0</v>
      </c>
      <c r="K40" s="53">
        <f t="shared" si="7"/>
        <v>0</v>
      </c>
      <c r="L40" s="53">
        <f t="shared" si="7"/>
        <v>0</v>
      </c>
      <c r="M40" s="53">
        <f t="shared" si="7"/>
        <v>40</v>
      </c>
      <c r="N40" s="53">
        <f t="shared" si="7"/>
        <v>48</v>
      </c>
      <c r="O40" s="320" t="s">
        <v>56</v>
      </c>
      <c r="P40" s="320" t="s">
        <v>75</v>
      </c>
      <c r="Q40" s="314" t="s">
        <v>4184</v>
      </c>
    </row>
    <row r="41" spans="1:17" ht="28.5" customHeight="1" x14ac:dyDescent="0.25">
      <c r="A41" s="320"/>
      <c r="B41" s="320"/>
      <c r="C41" s="320"/>
      <c r="D41" s="303"/>
      <c r="E41" s="303"/>
      <c r="F41" s="320"/>
      <c r="G41" s="229" t="s">
        <v>58</v>
      </c>
      <c r="H41" s="53">
        <f>SUM(I41:N41)</f>
        <v>77.599999999999994</v>
      </c>
      <c r="I41" s="53">
        <v>0</v>
      </c>
      <c r="J41" s="53">
        <v>0</v>
      </c>
      <c r="K41" s="53">
        <v>0</v>
      </c>
      <c r="L41" s="53">
        <v>0</v>
      </c>
      <c r="M41" s="53">
        <v>38.799999999999997</v>
      </c>
      <c r="N41" s="53">
        <v>38.799999999999997</v>
      </c>
      <c r="O41" s="320"/>
      <c r="P41" s="320"/>
      <c r="Q41" s="315"/>
    </row>
    <row r="42" spans="1:17" ht="36" x14ac:dyDescent="0.25">
      <c r="A42" s="320"/>
      <c r="B42" s="320"/>
      <c r="C42" s="320"/>
      <c r="D42" s="303"/>
      <c r="E42" s="303"/>
      <c r="F42" s="320"/>
      <c r="G42" s="229" t="s">
        <v>18</v>
      </c>
      <c r="H42" s="53">
        <f>SUM(I42:N42)</f>
        <v>10</v>
      </c>
      <c r="I42" s="53">
        <v>0</v>
      </c>
      <c r="J42" s="53">
        <v>0</v>
      </c>
      <c r="K42" s="53">
        <v>0</v>
      </c>
      <c r="L42" s="53">
        <v>0</v>
      </c>
      <c r="M42" s="53">
        <v>1</v>
      </c>
      <c r="N42" s="53">
        <v>9</v>
      </c>
      <c r="O42" s="320"/>
      <c r="P42" s="320"/>
      <c r="Q42" s="315"/>
    </row>
    <row r="43" spans="1:17" x14ac:dyDescent="0.25">
      <c r="A43" s="320"/>
      <c r="B43" s="320"/>
      <c r="C43" s="320"/>
      <c r="D43" s="303"/>
      <c r="E43" s="303"/>
      <c r="F43" s="320"/>
      <c r="G43" s="229" t="s">
        <v>19</v>
      </c>
      <c r="H43" s="53">
        <f>SUM(I43:N43)</f>
        <v>0.4</v>
      </c>
      <c r="I43" s="53">
        <v>0</v>
      </c>
      <c r="J43" s="53">
        <v>0</v>
      </c>
      <c r="K43" s="53">
        <v>0</v>
      </c>
      <c r="L43" s="53">
        <v>0</v>
      </c>
      <c r="M43" s="53">
        <v>0.2</v>
      </c>
      <c r="N43" s="53">
        <v>0.2</v>
      </c>
      <c r="O43" s="320"/>
      <c r="P43" s="320"/>
      <c r="Q43" s="315"/>
    </row>
    <row r="44" spans="1:17" ht="24" x14ac:dyDescent="0.25">
      <c r="A44" s="320"/>
      <c r="B44" s="320"/>
      <c r="C44" s="320"/>
      <c r="D44" s="303"/>
      <c r="E44" s="303"/>
      <c r="F44" s="320"/>
      <c r="G44" s="229" t="s">
        <v>20</v>
      </c>
      <c r="H44" s="53">
        <f>SUM(I44:N44)</f>
        <v>0</v>
      </c>
      <c r="I44" s="53">
        <v>0</v>
      </c>
      <c r="J44" s="53">
        <v>0</v>
      </c>
      <c r="K44" s="53">
        <v>0</v>
      </c>
      <c r="L44" s="53">
        <v>0</v>
      </c>
      <c r="M44" s="53">
        <v>0</v>
      </c>
      <c r="N44" s="53">
        <v>0</v>
      </c>
      <c r="O44" s="320"/>
      <c r="P44" s="320"/>
      <c r="Q44" s="315"/>
    </row>
    <row r="45" spans="1:17" ht="36" customHeight="1" x14ac:dyDescent="0.25">
      <c r="A45" s="320" t="s">
        <v>76</v>
      </c>
      <c r="B45" s="320" t="s">
        <v>4211</v>
      </c>
      <c r="C45" s="320" t="s">
        <v>53</v>
      </c>
      <c r="D45" s="303" t="s">
        <v>4217</v>
      </c>
      <c r="E45" s="303" t="s">
        <v>63</v>
      </c>
      <c r="F45" s="320" t="s">
        <v>4213</v>
      </c>
      <c r="G45" s="229" t="s">
        <v>16</v>
      </c>
      <c r="H45" s="53">
        <f>SUM(H46:H49)</f>
        <v>80</v>
      </c>
      <c r="I45" s="53">
        <f t="shared" ref="I45:N45" si="8">SUM(I46:I49)</f>
        <v>0</v>
      </c>
      <c r="J45" s="53">
        <f t="shared" si="8"/>
        <v>0</v>
      </c>
      <c r="K45" s="53">
        <f t="shared" si="8"/>
        <v>0</v>
      </c>
      <c r="L45" s="53">
        <f t="shared" si="8"/>
        <v>0</v>
      </c>
      <c r="M45" s="53">
        <f t="shared" si="8"/>
        <v>8</v>
      </c>
      <c r="N45" s="53">
        <f t="shared" si="8"/>
        <v>72</v>
      </c>
      <c r="O45" s="320" t="s">
        <v>56</v>
      </c>
      <c r="P45" s="320" t="s">
        <v>77</v>
      </c>
      <c r="Q45" s="314" t="s">
        <v>4184</v>
      </c>
    </row>
    <row r="46" spans="1:17" ht="35.25" customHeight="1" x14ac:dyDescent="0.25">
      <c r="A46" s="320"/>
      <c r="B46" s="320"/>
      <c r="C46" s="320"/>
      <c r="D46" s="303"/>
      <c r="E46" s="303"/>
      <c r="F46" s="320"/>
      <c r="G46" s="229" t="s">
        <v>58</v>
      </c>
      <c r="H46" s="53">
        <f>SUM(I46:N46)</f>
        <v>69.8</v>
      </c>
      <c r="I46" s="53">
        <v>0</v>
      </c>
      <c r="J46" s="53">
        <v>0</v>
      </c>
      <c r="K46" s="53">
        <v>0</v>
      </c>
      <c r="L46" s="53">
        <v>0</v>
      </c>
      <c r="M46" s="53">
        <v>0</v>
      </c>
      <c r="N46" s="53">
        <v>69.8</v>
      </c>
      <c r="O46" s="320"/>
      <c r="P46" s="320"/>
      <c r="Q46" s="315"/>
    </row>
    <row r="47" spans="1:17" ht="36" x14ac:dyDescent="0.25">
      <c r="A47" s="320"/>
      <c r="B47" s="320"/>
      <c r="C47" s="320"/>
      <c r="D47" s="303"/>
      <c r="E47" s="303"/>
      <c r="F47" s="320"/>
      <c r="G47" s="229" t="s">
        <v>18</v>
      </c>
      <c r="H47" s="53">
        <f>SUM(I47:N47)</f>
        <v>9.6999999999999993</v>
      </c>
      <c r="I47" s="53">
        <v>0</v>
      </c>
      <c r="J47" s="53">
        <v>0</v>
      </c>
      <c r="K47" s="53">
        <v>0</v>
      </c>
      <c r="L47" s="53">
        <v>0</v>
      </c>
      <c r="M47" s="53">
        <v>8</v>
      </c>
      <c r="N47" s="53">
        <v>1.7</v>
      </c>
      <c r="O47" s="320"/>
      <c r="P47" s="320"/>
      <c r="Q47" s="315"/>
    </row>
    <row r="48" spans="1:17" x14ac:dyDescent="0.25">
      <c r="A48" s="320"/>
      <c r="B48" s="320"/>
      <c r="C48" s="320"/>
      <c r="D48" s="303"/>
      <c r="E48" s="303"/>
      <c r="F48" s="320"/>
      <c r="G48" s="229" t="s">
        <v>19</v>
      </c>
      <c r="H48" s="53">
        <f>SUM(I48:N48)</f>
        <v>0.5</v>
      </c>
      <c r="I48" s="53">
        <v>0</v>
      </c>
      <c r="J48" s="53">
        <v>0</v>
      </c>
      <c r="K48" s="53">
        <v>0</v>
      </c>
      <c r="L48" s="53">
        <v>0</v>
      </c>
      <c r="M48" s="53">
        <v>0</v>
      </c>
      <c r="N48" s="53">
        <v>0.5</v>
      </c>
      <c r="O48" s="320"/>
      <c r="P48" s="320"/>
      <c r="Q48" s="315"/>
    </row>
    <row r="49" spans="1:17" ht="24" x14ac:dyDescent="0.25">
      <c r="A49" s="320"/>
      <c r="B49" s="320"/>
      <c r="C49" s="320"/>
      <c r="D49" s="303"/>
      <c r="E49" s="303"/>
      <c r="F49" s="320"/>
      <c r="G49" s="229" t="s">
        <v>20</v>
      </c>
      <c r="H49" s="53">
        <f>SUM(I49:N49)</f>
        <v>0</v>
      </c>
      <c r="I49" s="53">
        <v>0</v>
      </c>
      <c r="J49" s="53">
        <v>0</v>
      </c>
      <c r="K49" s="53">
        <v>0</v>
      </c>
      <c r="L49" s="53">
        <v>0</v>
      </c>
      <c r="M49" s="53">
        <v>0</v>
      </c>
      <c r="N49" s="53">
        <v>0</v>
      </c>
      <c r="O49" s="320"/>
      <c r="P49" s="320"/>
      <c r="Q49" s="315"/>
    </row>
    <row r="50" spans="1:17" ht="36" customHeight="1" x14ac:dyDescent="0.25">
      <c r="A50" s="320" t="s">
        <v>78</v>
      </c>
      <c r="B50" s="320" t="s">
        <v>4211</v>
      </c>
      <c r="C50" s="320" t="s">
        <v>53</v>
      </c>
      <c r="D50" s="303" t="s">
        <v>522</v>
      </c>
      <c r="E50" s="303" t="s">
        <v>63</v>
      </c>
      <c r="F50" s="320" t="s">
        <v>4213</v>
      </c>
      <c r="G50" s="229" t="s">
        <v>16</v>
      </c>
      <c r="H50" s="53">
        <f>SUM(H51:H54)</f>
        <v>150.00000000000003</v>
      </c>
      <c r="I50" s="53">
        <f t="shared" ref="I50:N50" si="9">SUM(I51:I54)</f>
        <v>0</v>
      </c>
      <c r="J50" s="53">
        <f t="shared" si="9"/>
        <v>0</v>
      </c>
      <c r="K50" s="53">
        <f t="shared" si="9"/>
        <v>0</v>
      </c>
      <c r="L50" s="53">
        <f t="shared" si="9"/>
        <v>0</v>
      </c>
      <c r="M50" s="53">
        <f t="shared" si="9"/>
        <v>75.000000000000014</v>
      </c>
      <c r="N50" s="53">
        <f t="shared" si="9"/>
        <v>75.000000000000014</v>
      </c>
      <c r="O50" s="320" t="s">
        <v>79</v>
      </c>
      <c r="P50" s="320" t="s">
        <v>80</v>
      </c>
      <c r="Q50" s="314" t="s">
        <v>4184</v>
      </c>
    </row>
    <row r="51" spans="1:17" ht="37.5" customHeight="1" x14ac:dyDescent="0.25">
      <c r="A51" s="320"/>
      <c r="B51" s="320"/>
      <c r="C51" s="320"/>
      <c r="D51" s="303"/>
      <c r="E51" s="303"/>
      <c r="F51" s="320"/>
      <c r="G51" s="229" t="s">
        <v>58</v>
      </c>
      <c r="H51" s="53">
        <f>SUM(I51:N51)</f>
        <v>135.80000000000001</v>
      </c>
      <c r="I51" s="53">
        <v>0</v>
      </c>
      <c r="J51" s="53">
        <v>0</v>
      </c>
      <c r="K51" s="53">
        <v>0</v>
      </c>
      <c r="L51" s="53">
        <v>0</v>
      </c>
      <c r="M51" s="53">
        <v>67.900000000000006</v>
      </c>
      <c r="N51" s="53">
        <v>67.900000000000006</v>
      </c>
      <c r="O51" s="320"/>
      <c r="P51" s="320"/>
      <c r="Q51" s="315"/>
    </row>
    <row r="52" spans="1:17" ht="36" x14ac:dyDescent="0.25">
      <c r="A52" s="320"/>
      <c r="B52" s="320"/>
      <c r="C52" s="320"/>
      <c r="D52" s="303"/>
      <c r="E52" s="303"/>
      <c r="F52" s="320"/>
      <c r="G52" s="229" t="s">
        <v>18</v>
      </c>
      <c r="H52" s="53">
        <f>SUM(I52:N52)</f>
        <v>13.4</v>
      </c>
      <c r="I52" s="53">
        <v>0</v>
      </c>
      <c r="J52" s="53">
        <v>0</v>
      </c>
      <c r="K52" s="53">
        <v>0</v>
      </c>
      <c r="L52" s="53">
        <v>0</v>
      </c>
      <c r="M52" s="53">
        <v>6.7</v>
      </c>
      <c r="N52" s="53">
        <v>6.7</v>
      </c>
      <c r="O52" s="320"/>
      <c r="P52" s="320"/>
      <c r="Q52" s="315"/>
    </row>
    <row r="53" spans="1:17" x14ac:dyDescent="0.25">
      <c r="A53" s="320"/>
      <c r="B53" s="320"/>
      <c r="C53" s="320"/>
      <c r="D53" s="303"/>
      <c r="E53" s="303"/>
      <c r="F53" s="320"/>
      <c r="G53" s="229" t="s">
        <v>19</v>
      </c>
      <c r="H53" s="53">
        <f>SUM(I53:N53)</f>
        <v>0.8</v>
      </c>
      <c r="I53" s="53">
        <v>0</v>
      </c>
      <c r="J53" s="53">
        <v>0</v>
      </c>
      <c r="K53" s="53">
        <v>0</v>
      </c>
      <c r="L53" s="53">
        <v>0</v>
      </c>
      <c r="M53" s="53">
        <v>0.4</v>
      </c>
      <c r="N53" s="53">
        <v>0.4</v>
      </c>
      <c r="O53" s="320"/>
      <c r="P53" s="320"/>
      <c r="Q53" s="315"/>
    </row>
    <row r="54" spans="1:17" ht="24" x14ac:dyDescent="0.25">
      <c r="A54" s="320"/>
      <c r="B54" s="320"/>
      <c r="C54" s="320"/>
      <c r="D54" s="303"/>
      <c r="E54" s="303"/>
      <c r="F54" s="320"/>
      <c r="G54" s="229" t="s">
        <v>20</v>
      </c>
      <c r="H54" s="53">
        <f>SUM(I54:N54)</f>
        <v>0</v>
      </c>
      <c r="I54" s="53">
        <v>0</v>
      </c>
      <c r="J54" s="53">
        <v>0</v>
      </c>
      <c r="K54" s="53">
        <v>0</v>
      </c>
      <c r="L54" s="53">
        <v>0</v>
      </c>
      <c r="M54" s="53">
        <v>0</v>
      </c>
      <c r="N54" s="53">
        <v>0</v>
      </c>
      <c r="O54" s="320"/>
      <c r="P54" s="320"/>
      <c r="Q54" s="315"/>
    </row>
    <row r="55" spans="1:17" ht="36" customHeight="1" x14ac:dyDescent="0.25">
      <c r="A55" s="320" t="s">
        <v>81</v>
      </c>
      <c r="B55" s="320" t="s">
        <v>4211</v>
      </c>
      <c r="C55" s="320" t="s">
        <v>53</v>
      </c>
      <c r="D55" s="303" t="s">
        <v>522</v>
      </c>
      <c r="E55" s="303" t="s">
        <v>63</v>
      </c>
      <c r="F55" s="320" t="s">
        <v>4213</v>
      </c>
      <c r="G55" s="229" t="s">
        <v>16</v>
      </c>
      <c r="H55" s="53">
        <f>SUM(H56:H59)</f>
        <v>319.94999999999993</v>
      </c>
      <c r="I55" s="53">
        <f t="shared" ref="I55:N55" si="10">SUM(I56:I59)</f>
        <v>0</v>
      </c>
      <c r="J55" s="53">
        <f t="shared" si="10"/>
        <v>0</v>
      </c>
      <c r="K55" s="53">
        <f t="shared" si="10"/>
        <v>0</v>
      </c>
      <c r="L55" s="53">
        <f t="shared" si="10"/>
        <v>0</v>
      </c>
      <c r="M55" s="53">
        <f t="shared" si="10"/>
        <v>159.94999999999999</v>
      </c>
      <c r="N55" s="53">
        <f t="shared" si="10"/>
        <v>160.00000000000003</v>
      </c>
      <c r="O55" s="320" t="s">
        <v>79</v>
      </c>
      <c r="P55" s="320" t="s">
        <v>82</v>
      </c>
      <c r="Q55" s="314" t="s">
        <v>4184</v>
      </c>
    </row>
    <row r="56" spans="1:17" ht="32.25" customHeight="1" x14ac:dyDescent="0.25">
      <c r="A56" s="320"/>
      <c r="B56" s="320"/>
      <c r="C56" s="320"/>
      <c r="D56" s="303"/>
      <c r="E56" s="303"/>
      <c r="F56" s="320"/>
      <c r="G56" s="229" t="s">
        <v>58</v>
      </c>
      <c r="H56" s="53">
        <f>SUM(I56:N56)</f>
        <v>300.64999999999998</v>
      </c>
      <c r="I56" s="53">
        <v>0</v>
      </c>
      <c r="J56" s="53">
        <v>0</v>
      </c>
      <c r="K56" s="53">
        <v>0</v>
      </c>
      <c r="L56" s="53">
        <v>0</v>
      </c>
      <c r="M56" s="53">
        <v>150.35</v>
      </c>
      <c r="N56" s="53">
        <v>150.30000000000001</v>
      </c>
      <c r="O56" s="320"/>
      <c r="P56" s="320"/>
      <c r="Q56" s="315"/>
    </row>
    <row r="57" spans="1:17" ht="36" x14ac:dyDescent="0.25">
      <c r="A57" s="320"/>
      <c r="B57" s="320"/>
      <c r="C57" s="320"/>
      <c r="D57" s="303"/>
      <c r="E57" s="303"/>
      <c r="F57" s="320"/>
      <c r="G57" s="229" t="s">
        <v>18</v>
      </c>
      <c r="H57" s="53">
        <f>SUM(I57:N57)</f>
        <v>17.399999999999999</v>
      </c>
      <c r="I57" s="53">
        <v>0</v>
      </c>
      <c r="J57" s="53">
        <v>0</v>
      </c>
      <c r="K57" s="53">
        <v>0</v>
      </c>
      <c r="L57" s="53">
        <v>0</v>
      </c>
      <c r="M57" s="53">
        <v>8.5</v>
      </c>
      <c r="N57" s="53">
        <v>8.9</v>
      </c>
      <c r="O57" s="320"/>
      <c r="P57" s="320"/>
      <c r="Q57" s="315"/>
    </row>
    <row r="58" spans="1:17" x14ac:dyDescent="0.25">
      <c r="A58" s="320"/>
      <c r="B58" s="320"/>
      <c r="C58" s="320"/>
      <c r="D58" s="303"/>
      <c r="E58" s="303"/>
      <c r="F58" s="320"/>
      <c r="G58" s="229" t="s">
        <v>19</v>
      </c>
      <c r="H58" s="53">
        <f>SUM(I58:N58)</f>
        <v>1.9000000000000001</v>
      </c>
      <c r="I58" s="53">
        <v>0</v>
      </c>
      <c r="J58" s="53">
        <v>0</v>
      </c>
      <c r="K58" s="53">
        <v>0</v>
      </c>
      <c r="L58" s="53">
        <v>0</v>
      </c>
      <c r="M58" s="53">
        <v>1.1000000000000001</v>
      </c>
      <c r="N58" s="53">
        <v>0.8</v>
      </c>
      <c r="O58" s="320"/>
      <c r="P58" s="320"/>
      <c r="Q58" s="315"/>
    </row>
    <row r="59" spans="1:17" ht="24" x14ac:dyDescent="0.25">
      <c r="A59" s="320"/>
      <c r="B59" s="320"/>
      <c r="C59" s="320"/>
      <c r="D59" s="303"/>
      <c r="E59" s="303"/>
      <c r="F59" s="320"/>
      <c r="G59" s="229" t="s">
        <v>20</v>
      </c>
      <c r="H59" s="53">
        <f>SUM(I59:N59)</f>
        <v>0</v>
      </c>
      <c r="I59" s="53">
        <v>0</v>
      </c>
      <c r="J59" s="53">
        <v>0</v>
      </c>
      <c r="K59" s="53">
        <v>0</v>
      </c>
      <c r="L59" s="53">
        <v>0</v>
      </c>
      <c r="M59" s="53">
        <v>0</v>
      </c>
      <c r="N59" s="53">
        <v>0</v>
      </c>
      <c r="O59" s="320"/>
      <c r="P59" s="320"/>
      <c r="Q59" s="315"/>
    </row>
    <row r="60" spans="1:17" ht="36" customHeight="1" x14ac:dyDescent="0.25">
      <c r="A60" s="320" t="s">
        <v>83</v>
      </c>
      <c r="B60" s="320" t="s">
        <v>4211</v>
      </c>
      <c r="C60" s="320" t="s">
        <v>53</v>
      </c>
      <c r="D60" s="303" t="s">
        <v>522</v>
      </c>
      <c r="E60" s="303" t="s">
        <v>63</v>
      </c>
      <c r="F60" s="320" t="s">
        <v>4213</v>
      </c>
      <c r="G60" s="229" t="s">
        <v>16</v>
      </c>
      <c r="H60" s="53">
        <f>SUM(H61:H64)</f>
        <v>150</v>
      </c>
      <c r="I60" s="53">
        <f t="shared" ref="I60:N60" si="11">SUM(I61:I64)</f>
        <v>0</v>
      </c>
      <c r="J60" s="53">
        <f t="shared" si="11"/>
        <v>0</v>
      </c>
      <c r="K60" s="53">
        <f t="shared" si="11"/>
        <v>0</v>
      </c>
      <c r="L60" s="53">
        <f t="shared" si="11"/>
        <v>0</v>
      </c>
      <c r="M60" s="53">
        <f t="shared" si="11"/>
        <v>15</v>
      </c>
      <c r="N60" s="53">
        <f t="shared" si="11"/>
        <v>135</v>
      </c>
      <c r="O60" s="320" t="s">
        <v>79</v>
      </c>
      <c r="P60" s="320" t="s">
        <v>84</v>
      </c>
      <c r="Q60" s="314" t="s">
        <v>4184</v>
      </c>
    </row>
    <row r="61" spans="1:17" ht="29.25" customHeight="1" x14ac:dyDescent="0.25">
      <c r="A61" s="320"/>
      <c r="B61" s="320"/>
      <c r="C61" s="320"/>
      <c r="D61" s="303"/>
      <c r="E61" s="303"/>
      <c r="F61" s="320"/>
      <c r="G61" s="229" t="s">
        <v>58</v>
      </c>
      <c r="H61" s="53">
        <f>SUM(I61:N61)</f>
        <v>131</v>
      </c>
      <c r="I61" s="53">
        <v>0</v>
      </c>
      <c r="J61" s="53">
        <v>0</v>
      </c>
      <c r="K61" s="53">
        <v>0</v>
      </c>
      <c r="L61" s="53">
        <v>0</v>
      </c>
      <c r="M61" s="53">
        <v>0</v>
      </c>
      <c r="N61" s="53">
        <v>131</v>
      </c>
      <c r="O61" s="320"/>
      <c r="P61" s="320"/>
      <c r="Q61" s="315"/>
    </row>
    <row r="62" spans="1:17" ht="36" x14ac:dyDescent="0.25">
      <c r="A62" s="320"/>
      <c r="B62" s="320"/>
      <c r="C62" s="320"/>
      <c r="D62" s="303"/>
      <c r="E62" s="303"/>
      <c r="F62" s="320"/>
      <c r="G62" s="229" t="s">
        <v>18</v>
      </c>
      <c r="H62" s="53">
        <f>SUM(I62:N62)</f>
        <v>18.2</v>
      </c>
      <c r="I62" s="53">
        <v>0</v>
      </c>
      <c r="J62" s="53">
        <v>0</v>
      </c>
      <c r="K62" s="53">
        <v>0</v>
      </c>
      <c r="L62" s="53">
        <v>0</v>
      </c>
      <c r="M62" s="53">
        <v>15</v>
      </c>
      <c r="N62" s="53">
        <v>3.2</v>
      </c>
      <c r="O62" s="320"/>
      <c r="P62" s="320"/>
      <c r="Q62" s="315"/>
    </row>
    <row r="63" spans="1:17" x14ac:dyDescent="0.25">
      <c r="A63" s="320"/>
      <c r="B63" s="320"/>
      <c r="C63" s="320"/>
      <c r="D63" s="303"/>
      <c r="E63" s="303"/>
      <c r="F63" s="320"/>
      <c r="G63" s="229" t="s">
        <v>19</v>
      </c>
      <c r="H63" s="53">
        <f>SUM(I63:N63)</f>
        <v>0.8</v>
      </c>
      <c r="I63" s="53">
        <v>0</v>
      </c>
      <c r="J63" s="53">
        <v>0</v>
      </c>
      <c r="K63" s="53">
        <v>0</v>
      </c>
      <c r="L63" s="53">
        <v>0</v>
      </c>
      <c r="M63" s="53">
        <v>0</v>
      </c>
      <c r="N63" s="53">
        <v>0.8</v>
      </c>
      <c r="O63" s="320"/>
      <c r="P63" s="320"/>
      <c r="Q63" s="315"/>
    </row>
    <row r="64" spans="1:17" ht="24" x14ac:dyDescent="0.25">
      <c r="A64" s="320"/>
      <c r="B64" s="320"/>
      <c r="C64" s="320"/>
      <c r="D64" s="303"/>
      <c r="E64" s="303"/>
      <c r="F64" s="320"/>
      <c r="G64" s="229" t="s">
        <v>20</v>
      </c>
      <c r="H64" s="53">
        <f>SUM(I64:N64)</f>
        <v>0</v>
      </c>
      <c r="I64" s="53">
        <v>0</v>
      </c>
      <c r="J64" s="53">
        <v>0</v>
      </c>
      <c r="K64" s="53">
        <v>0</v>
      </c>
      <c r="L64" s="53">
        <v>0</v>
      </c>
      <c r="M64" s="53">
        <v>0</v>
      </c>
      <c r="N64" s="53">
        <v>0</v>
      </c>
      <c r="O64" s="320"/>
      <c r="P64" s="320"/>
      <c r="Q64" s="315"/>
    </row>
    <row r="65" spans="1:17" ht="36" customHeight="1" x14ac:dyDescent="0.25">
      <c r="A65" s="320" t="s">
        <v>85</v>
      </c>
      <c r="B65" s="320" t="s">
        <v>4211</v>
      </c>
      <c r="C65" s="320" t="s">
        <v>53</v>
      </c>
      <c r="D65" s="303" t="s">
        <v>522</v>
      </c>
      <c r="E65" s="303" t="s">
        <v>63</v>
      </c>
      <c r="F65" s="320" t="s">
        <v>4213</v>
      </c>
      <c r="G65" s="229" t="s">
        <v>16</v>
      </c>
      <c r="H65" s="53">
        <f>SUM(H66:H69)</f>
        <v>250</v>
      </c>
      <c r="I65" s="53">
        <f t="shared" ref="I65:N65" si="12">SUM(I66:I69)</f>
        <v>0</v>
      </c>
      <c r="J65" s="53">
        <f t="shared" si="12"/>
        <v>0</v>
      </c>
      <c r="K65" s="53">
        <f t="shared" si="12"/>
        <v>0</v>
      </c>
      <c r="L65" s="53">
        <f t="shared" si="12"/>
        <v>0</v>
      </c>
      <c r="M65" s="53">
        <f t="shared" si="12"/>
        <v>20</v>
      </c>
      <c r="N65" s="53">
        <f t="shared" si="12"/>
        <v>230</v>
      </c>
      <c r="O65" s="303" t="s">
        <v>87</v>
      </c>
      <c r="P65" s="320" t="s">
        <v>88</v>
      </c>
      <c r="Q65" s="314" t="s">
        <v>4184</v>
      </c>
    </row>
    <row r="66" spans="1:17" ht="28.5" customHeight="1" x14ac:dyDescent="0.25">
      <c r="A66" s="320"/>
      <c r="B66" s="320"/>
      <c r="C66" s="320"/>
      <c r="D66" s="303"/>
      <c r="E66" s="303"/>
      <c r="F66" s="320"/>
      <c r="G66" s="229" t="s">
        <v>58</v>
      </c>
      <c r="H66" s="53">
        <f>SUM(I66:N66)</f>
        <v>223.1</v>
      </c>
      <c r="I66" s="53">
        <v>0</v>
      </c>
      <c r="J66" s="53">
        <v>0</v>
      </c>
      <c r="K66" s="53">
        <v>0</v>
      </c>
      <c r="L66" s="53">
        <v>0</v>
      </c>
      <c r="M66" s="53">
        <v>0</v>
      </c>
      <c r="N66" s="53">
        <v>223.1</v>
      </c>
      <c r="O66" s="303"/>
      <c r="P66" s="320"/>
      <c r="Q66" s="315"/>
    </row>
    <row r="67" spans="1:17" ht="36" x14ac:dyDescent="0.25">
      <c r="A67" s="320"/>
      <c r="B67" s="320"/>
      <c r="C67" s="320"/>
      <c r="D67" s="303"/>
      <c r="E67" s="303"/>
      <c r="F67" s="320"/>
      <c r="G67" s="229" t="s">
        <v>18</v>
      </c>
      <c r="H67" s="53">
        <f>SUM(I67:N67)</f>
        <v>25.5</v>
      </c>
      <c r="I67" s="53">
        <v>0</v>
      </c>
      <c r="J67" s="53">
        <v>0</v>
      </c>
      <c r="K67" s="53">
        <v>0</v>
      </c>
      <c r="L67" s="53">
        <v>0</v>
      </c>
      <c r="M67" s="53">
        <v>20</v>
      </c>
      <c r="N67" s="53">
        <v>5.5</v>
      </c>
      <c r="O67" s="303"/>
      <c r="P67" s="320"/>
      <c r="Q67" s="315"/>
    </row>
    <row r="68" spans="1:17" x14ac:dyDescent="0.25">
      <c r="A68" s="320"/>
      <c r="B68" s="320"/>
      <c r="C68" s="320"/>
      <c r="D68" s="303"/>
      <c r="E68" s="303"/>
      <c r="F68" s="320"/>
      <c r="G68" s="229" t="s">
        <v>19</v>
      </c>
      <c r="H68" s="53">
        <f>SUM(I68:N68)</f>
        <v>1.4</v>
      </c>
      <c r="I68" s="53">
        <v>0</v>
      </c>
      <c r="J68" s="53">
        <v>0</v>
      </c>
      <c r="K68" s="53">
        <v>0</v>
      </c>
      <c r="L68" s="53">
        <v>0</v>
      </c>
      <c r="M68" s="53">
        <v>0</v>
      </c>
      <c r="N68" s="53">
        <v>1.4</v>
      </c>
      <c r="O68" s="303"/>
      <c r="P68" s="320"/>
      <c r="Q68" s="315"/>
    </row>
    <row r="69" spans="1:17" ht="24" x14ac:dyDescent="0.25">
      <c r="A69" s="320"/>
      <c r="B69" s="320"/>
      <c r="C69" s="320"/>
      <c r="D69" s="303"/>
      <c r="E69" s="303"/>
      <c r="F69" s="320"/>
      <c r="G69" s="229" t="s">
        <v>20</v>
      </c>
      <c r="H69" s="53">
        <f>SUM(I69:N69)</f>
        <v>0</v>
      </c>
      <c r="I69" s="53">
        <v>0</v>
      </c>
      <c r="J69" s="53">
        <v>0</v>
      </c>
      <c r="K69" s="53">
        <v>0</v>
      </c>
      <c r="L69" s="53">
        <v>0</v>
      </c>
      <c r="M69" s="53">
        <v>0</v>
      </c>
      <c r="N69" s="53">
        <v>0</v>
      </c>
      <c r="O69" s="303"/>
      <c r="P69" s="320"/>
      <c r="Q69" s="315"/>
    </row>
    <row r="70" spans="1:17" ht="36" customHeight="1" x14ac:dyDescent="0.25">
      <c r="A70" s="320" t="s">
        <v>89</v>
      </c>
      <c r="B70" s="320" t="s">
        <v>4211</v>
      </c>
      <c r="C70" s="320" t="s">
        <v>53</v>
      </c>
      <c r="D70" s="303" t="s">
        <v>522</v>
      </c>
      <c r="E70" s="303" t="s">
        <v>90</v>
      </c>
      <c r="F70" s="320" t="s">
        <v>4218</v>
      </c>
      <c r="G70" s="229" t="s">
        <v>16</v>
      </c>
      <c r="H70" s="53">
        <f>SUM(H71:H74)</f>
        <v>52.6</v>
      </c>
      <c r="I70" s="53">
        <f t="shared" ref="I70:N70" si="13">SUM(I71:I74)</f>
        <v>0</v>
      </c>
      <c r="J70" s="53">
        <f t="shared" si="13"/>
        <v>0</v>
      </c>
      <c r="K70" s="53">
        <f t="shared" si="13"/>
        <v>0</v>
      </c>
      <c r="L70" s="53">
        <f t="shared" si="13"/>
        <v>0</v>
      </c>
      <c r="M70" s="53">
        <f t="shared" si="13"/>
        <v>48.1</v>
      </c>
      <c r="N70" s="53">
        <f t="shared" si="13"/>
        <v>4.5</v>
      </c>
      <c r="O70" s="303" t="s">
        <v>87</v>
      </c>
      <c r="P70" s="320" t="s">
        <v>91</v>
      </c>
      <c r="Q70" s="314" t="s">
        <v>4184</v>
      </c>
    </row>
    <row r="71" spans="1:17" ht="33.75" customHeight="1" x14ac:dyDescent="0.25">
      <c r="A71" s="320"/>
      <c r="B71" s="320"/>
      <c r="C71" s="320"/>
      <c r="D71" s="303"/>
      <c r="E71" s="303"/>
      <c r="F71" s="320"/>
      <c r="G71" s="229" t="s">
        <v>58</v>
      </c>
      <c r="H71" s="53">
        <f>SUM(I71:N71)</f>
        <v>46.6</v>
      </c>
      <c r="I71" s="53">
        <v>0</v>
      </c>
      <c r="J71" s="53">
        <v>0</v>
      </c>
      <c r="K71" s="53">
        <v>0</v>
      </c>
      <c r="L71" s="53">
        <v>0</v>
      </c>
      <c r="M71" s="53">
        <v>46.6</v>
      </c>
      <c r="N71" s="53">
        <v>0</v>
      </c>
      <c r="O71" s="303"/>
      <c r="P71" s="320"/>
      <c r="Q71" s="315"/>
    </row>
    <row r="72" spans="1:17" ht="36" x14ac:dyDescent="0.25">
      <c r="A72" s="320"/>
      <c r="B72" s="320"/>
      <c r="C72" s="320"/>
      <c r="D72" s="303"/>
      <c r="E72" s="303"/>
      <c r="F72" s="320"/>
      <c r="G72" s="229" t="s">
        <v>18</v>
      </c>
      <c r="H72" s="53">
        <f>SUM(I72:N72)</f>
        <v>5.7</v>
      </c>
      <c r="I72" s="53">
        <v>0</v>
      </c>
      <c r="J72" s="53">
        <v>0</v>
      </c>
      <c r="K72" s="53">
        <v>0</v>
      </c>
      <c r="L72" s="53">
        <v>0</v>
      </c>
      <c r="M72" s="53">
        <v>1.2</v>
      </c>
      <c r="N72" s="53">
        <v>4.5</v>
      </c>
      <c r="O72" s="303"/>
      <c r="P72" s="320"/>
      <c r="Q72" s="315"/>
    </row>
    <row r="73" spans="1:17" x14ac:dyDescent="0.25">
      <c r="A73" s="320"/>
      <c r="B73" s="320"/>
      <c r="C73" s="320"/>
      <c r="D73" s="303"/>
      <c r="E73" s="303"/>
      <c r="F73" s="320"/>
      <c r="G73" s="229" t="s">
        <v>19</v>
      </c>
      <c r="H73" s="53">
        <f>SUM(I73:N73)</f>
        <v>0.3</v>
      </c>
      <c r="I73" s="53">
        <v>0</v>
      </c>
      <c r="J73" s="53">
        <v>0</v>
      </c>
      <c r="K73" s="53">
        <v>0</v>
      </c>
      <c r="L73" s="53">
        <v>0</v>
      </c>
      <c r="M73" s="53">
        <v>0.3</v>
      </c>
      <c r="N73" s="53">
        <v>0</v>
      </c>
      <c r="O73" s="303"/>
      <c r="P73" s="320"/>
      <c r="Q73" s="315"/>
    </row>
    <row r="74" spans="1:17" ht="24" x14ac:dyDescent="0.25">
      <c r="A74" s="320"/>
      <c r="B74" s="320"/>
      <c r="C74" s="320"/>
      <c r="D74" s="303"/>
      <c r="E74" s="303"/>
      <c r="F74" s="320"/>
      <c r="G74" s="229" t="s">
        <v>20</v>
      </c>
      <c r="H74" s="53">
        <f>SUM(I74:N74)</f>
        <v>0</v>
      </c>
      <c r="I74" s="53">
        <v>0</v>
      </c>
      <c r="J74" s="53">
        <v>0</v>
      </c>
      <c r="K74" s="53">
        <v>0</v>
      </c>
      <c r="L74" s="53">
        <v>0</v>
      </c>
      <c r="M74" s="53">
        <v>0</v>
      </c>
      <c r="N74" s="53">
        <v>0</v>
      </c>
      <c r="O74" s="303"/>
      <c r="P74" s="320"/>
      <c r="Q74" s="315"/>
    </row>
    <row r="75" spans="1:17" ht="36" customHeight="1" x14ac:dyDescent="0.25">
      <c r="A75" s="320" t="s">
        <v>92</v>
      </c>
      <c r="B75" s="320" t="s">
        <v>4211</v>
      </c>
      <c r="C75" s="320" t="s">
        <v>53</v>
      </c>
      <c r="D75" s="303" t="s">
        <v>522</v>
      </c>
      <c r="E75" s="303" t="s">
        <v>93</v>
      </c>
      <c r="F75" s="320" t="s">
        <v>4213</v>
      </c>
      <c r="G75" s="229" t="s">
        <v>16</v>
      </c>
      <c r="H75" s="53">
        <f>SUM(H76:H79)</f>
        <v>44</v>
      </c>
      <c r="I75" s="53">
        <f t="shared" ref="I75:N75" si="14">SUM(I76:I79)</f>
        <v>0</v>
      </c>
      <c r="J75" s="53">
        <f t="shared" si="14"/>
        <v>0</v>
      </c>
      <c r="K75" s="53">
        <f t="shared" si="14"/>
        <v>0</v>
      </c>
      <c r="L75" s="53">
        <f t="shared" si="14"/>
        <v>0</v>
      </c>
      <c r="M75" s="53">
        <f t="shared" si="14"/>
        <v>40</v>
      </c>
      <c r="N75" s="53">
        <f t="shared" si="14"/>
        <v>4</v>
      </c>
      <c r="O75" s="303" t="s">
        <v>87</v>
      </c>
      <c r="P75" s="320" t="s">
        <v>91</v>
      </c>
      <c r="Q75" s="314" t="s">
        <v>4184</v>
      </c>
    </row>
    <row r="76" spans="1:17" ht="29.25" customHeight="1" x14ac:dyDescent="0.25">
      <c r="A76" s="320"/>
      <c r="B76" s="320"/>
      <c r="C76" s="320"/>
      <c r="D76" s="303"/>
      <c r="E76" s="303"/>
      <c r="F76" s="320"/>
      <c r="G76" s="229" t="s">
        <v>58</v>
      </c>
      <c r="H76" s="53">
        <f>SUM(I76:N76)</f>
        <v>38.799999999999997</v>
      </c>
      <c r="I76" s="53">
        <v>0</v>
      </c>
      <c r="J76" s="53">
        <v>0</v>
      </c>
      <c r="K76" s="53">
        <v>0</v>
      </c>
      <c r="L76" s="53">
        <v>0</v>
      </c>
      <c r="M76" s="53">
        <v>38.799999999999997</v>
      </c>
      <c r="N76" s="53">
        <v>0</v>
      </c>
      <c r="O76" s="303"/>
      <c r="P76" s="320"/>
      <c r="Q76" s="315"/>
    </row>
    <row r="77" spans="1:17" ht="36" x14ac:dyDescent="0.25">
      <c r="A77" s="320"/>
      <c r="B77" s="320"/>
      <c r="C77" s="320"/>
      <c r="D77" s="303"/>
      <c r="E77" s="303"/>
      <c r="F77" s="320"/>
      <c r="G77" s="229" t="s">
        <v>18</v>
      </c>
      <c r="H77" s="53">
        <f>SUM(I77:N77)</f>
        <v>5</v>
      </c>
      <c r="I77" s="53">
        <v>0</v>
      </c>
      <c r="J77" s="53">
        <v>0</v>
      </c>
      <c r="K77" s="53">
        <v>0</v>
      </c>
      <c r="L77" s="53">
        <v>0</v>
      </c>
      <c r="M77" s="53">
        <v>1</v>
      </c>
      <c r="N77" s="53">
        <v>4</v>
      </c>
      <c r="O77" s="303"/>
      <c r="P77" s="320"/>
      <c r="Q77" s="315"/>
    </row>
    <row r="78" spans="1:17" x14ac:dyDescent="0.25">
      <c r="A78" s="320"/>
      <c r="B78" s="320"/>
      <c r="C78" s="320"/>
      <c r="D78" s="303"/>
      <c r="E78" s="303"/>
      <c r="F78" s="320"/>
      <c r="G78" s="229" t="s">
        <v>19</v>
      </c>
      <c r="H78" s="53">
        <f>SUM(I78:N78)</f>
        <v>0.2</v>
      </c>
      <c r="I78" s="53">
        <v>0</v>
      </c>
      <c r="J78" s="53">
        <v>0</v>
      </c>
      <c r="K78" s="53">
        <v>0</v>
      </c>
      <c r="L78" s="53">
        <v>0</v>
      </c>
      <c r="M78" s="53">
        <v>0.2</v>
      </c>
      <c r="N78" s="53">
        <v>0</v>
      </c>
      <c r="O78" s="303"/>
      <c r="P78" s="320"/>
      <c r="Q78" s="315"/>
    </row>
    <row r="79" spans="1:17" ht="24" x14ac:dyDescent="0.25">
      <c r="A79" s="320"/>
      <c r="B79" s="320"/>
      <c r="C79" s="320"/>
      <c r="D79" s="303"/>
      <c r="E79" s="303"/>
      <c r="F79" s="320"/>
      <c r="G79" s="229" t="s">
        <v>20</v>
      </c>
      <c r="H79" s="53">
        <f>SUM(I79:N79)</f>
        <v>0</v>
      </c>
      <c r="I79" s="53">
        <v>0</v>
      </c>
      <c r="J79" s="53">
        <v>0</v>
      </c>
      <c r="K79" s="53">
        <v>0</v>
      </c>
      <c r="L79" s="53">
        <v>0</v>
      </c>
      <c r="M79" s="53">
        <v>0</v>
      </c>
      <c r="N79" s="53">
        <v>0</v>
      </c>
      <c r="O79" s="303"/>
      <c r="P79" s="320"/>
      <c r="Q79" s="315"/>
    </row>
    <row r="80" spans="1:17" ht="36" customHeight="1" x14ac:dyDescent="0.25">
      <c r="A80" s="320" t="s">
        <v>94</v>
      </c>
      <c r="B80" s="320" t="s">
        <v>4211</v>
      </c>
      <c r="C80" s="320" t="s">
        <v>53</v>
      </c>
      <c r="D80" s="303" t="s">
        <v>522</v>
      </c>
      <c r="E80" s="303" t="s">
        <v>95</v>
      </c>
      <c r="F80" s="320" t="s">
        <v>4213</v>
      </c>
      <c r="G80" s="229" t="s">
        <v>16</v>
      </c>
      <c r="H80" s="53">
        <f>SUM(H81:H84)</f>
        <v>62</v>
      </c>
      <c r="I80" s="53">
        <f t="shared" ref="I80:N80" si="15">SUM(I81:I84)</f>
        <v>0</v>
      </c>
      <c r="J80" s="53">
        <f t="shared" si="15"/>
        <v>0</v>
      </c>
      <c r="K80" s="53">
        <f t="shared" si="15"/>
        <v>0</v>
      </c>
      <c r="L80" s="53">
        <f t="shared" si="15"/>
        <v>0</v>
      </c>
      <c r="M80" s="53">
        <f t="shared" si="15"/>
        <v>24.000000000000004</v>
      </c>
      <c r="N80" s="53">
        <f t="shared" si="15"/>
        <v>38</v>
      </c>
      <c r="O80" s="303" t="s">
        <v>87</v>
      </c>
      <c r="P80" s="320" t="s">
        <v>75</v>
      </c>
      <c r="Q80" s="314" t="s">
        <v>4184</v>
      </c>
    </row>
    <row r="81" spans="1:17" ht="35.25" customHeight="1" x14ac:dyDescent="0.25">
      <c r="A81" s="320"/>
      <c r="B81" s="320"/>
      <c r="C81" s="320"/>
      <c r="D81" s="303"/>
      <c r="E81" s="303"/>
      <c r="F81" s="320"/>
      <c r="G81" s="229" t="s">
        <v>58</v>
      </c>
      <c r="H81" s="53">
        <f>SUM(I81:N81)</f>
        <v>60.2</v>
      </c>
      <c r="I81" s="53">
        <v>0</v>
      </c>
      <c r="J81" s="53">
        <v>0</v>
      </c>
      <c r="K81" s="53">
        <v>0</v>
      </c>
      <c r="L81" s="53">
        <v>0</v>
      </c>
      <c r="M81" s="53">
        <v>23.3</v>
      </c>
      <c r="N81" s="53">
        <v>36.9</v>
      </c>
      <c r="O81" s="303"/>
      <c r="P81" s="320"/>
      <c r="Q81" s="315"/>
    </row>
    <row r="82" spans="1:17" ht="36" x14ac:dyDescent="0.25">
      <c r="A82" s="320"/>
      <c r="B82" s="320"/>
      <c r="C82" s="320"/>
      <c r="D82" s="303"/>
      <c r="E82" s="303"/>
      <c r="F82" s="320"/>
      <c r="G82" s="229" t="s">
        <v>18</v>
      </c>
      <c r="H82" s="53">
        <f>SUM(I82:N82)</f>
        <v>1.5</v>
      </c>
      <c r="I82" s="53">
        <v>0</v>
      </c>
      <c r="J82" s="53">
        <v>0</v>
      </c>
      <c r="K82" s="53">
        <v>0</v>
      </c>
      <c r="L82" s="53">
        <v>0</v>
      </c>
      <c r="M82" s="53">
        <v>0.6</v>
      </c>
      <c r="N82" s="53">
        <v>0.9</v>
      </c>
      <c r="O82" s="303"/>
      <c r="P82" s="320"/>
      <c r="Q82" s="315"/>
    </row>
    <row r="83" spans="1:17" x14ac:dyDescent="0.25">
      <c r="A83" s="320"/>
      <c r="B83" s="320"/>
      <c r="C83" s="320"/>
      <c r="D83" s="303"/>
      <c r="E83" s="303"/>
      <c r="F83" s="320"/>
      <c r="G83" s="229" t="s">
        <v>19</v>
      </c>
      <c r="H83" s="53">
        <f>SUM(I83:N83)</f>
        <v>0.30000000000000004</v>
      </c>
      <c r="I83" s="53">
        <v>0</v>
      </c>
      <c r="J83" s="53">
        <v>0</v>
      </c>
      <c r="K83" s="53">
        <v>0</v>
      </c>
      <c r="L83" s="53">
        <v>0</v>
      </c>
      <c r="M83" s="53">
        <v>0.1</v>
      </c>
      <c r="N83" s="53">
        <v>0.2</v>
      </c>
      <c r="O83" s="303"/>
      <c r="P83" s="320"/>
      <c r="Q83" s="315"/>
    </row>
    <row r="84" spans="1:17" ht="24" x14ac:dyDescent="0.25">
      <c r="A84" s="320"/>
      <c r="B84" s="320"/>
      <c r="C84" s="320"/>
      <c r="D84" s="303"/>
      <c r="E84" s="303"/>
      <c r="F84" s="320"/>
      <c r="G84" s="229" t="s">
        <v>20</v>
      </c>
      <c r="H84" s="53">
        <f>SUM(I84:N84)</f>
        <v>0</v>
      </c>
      <c r="I84" s="53">
        <v>0</v>
      </c>
      <c r="J84" s="53">
        <v>0</v>
      </c>
      <c r="K84" s="53">
        <v>0</v>
      </c>
      <c r="L84" s="53">
        <v>0</v>
      </c>
      <c r="M84" s="53">
        <v>0</v>
      </c>
      <c r="N84" s="53">
        <v>0</v>
      </c>
      <c r="O84" s="303"/>
      <c r="P84" s="320"/>
      <c r="Q84" s="315"/>
    </row>
    <row r="85" spans="1:17" ht="36" customHeight="1" x14ac:dyDescent="0.25">
      <c r="A85" s="320" t="s">
        <v>96</v>
      </c>
      <c r="B85" s="320" t="s">
        <v>4211</v>
      </c>
      <c r="C85" s="320" t="s">
        <v>53</v>
      </c>
      <c r="D85" s="303" t="s">
        <v>522</v>
      </c>
      <c r="E85" s="303" t="s">
        <v>97</v>
      </c>
      <c r="F85" s="320" t="s">
        <v>4213</v>
      </c>
      <c r="G85" s="229" t="s">
        <v>16</v>
      </c>
      <c r="H85" s="53">
        <f t="shared" ref="H85:M85" si="16">SUM(H86:H89)</f>
        <v>120.00000000000001</v>
      </c>
      <c r="I85" s="53">
        <f t="shared" si="16"/>
        <v>0</v>
      </c>
      <c r="J85" s="53">
        <f t="shared" si="16"/>
        <v>0</v>
      </c>
      <c r="K85" s="53">
        <f t="shared" si="16"/>
        <v>0</v>
      </c>
      <c r="L85" s="53">
        <f t="shared" si="16"/>
        <v>0</v>
      </c>
      <c r="M85" s="53">
        <f t="shared" si="16"/>
        <v>65.000000000000014</v>
      </c>
      <c r="N85" s="53">
        <v>55</v>
      </c>
      <c r="O85" s="303" t="s">
        <v>87</v>
      </c>
      <c r="P85" s="320" t="s">
        <v>75</v>
      </c>
      <c r="Q85" s="314" t="s">
        <v>4184</v>
      </c>
    </row>
    <row r="86" spans="1:17" ht="31.5" customHeight="1" x14ac:dyDescent="0.25">
      <c r="A86" s="320"/>
      <c r="B86" s="320"/>
      <c r="C86" s="320"/>
      <c r="D86" s="303"/>
      <c r="E86" s="303"/>
      <c r="F86" s="320"/>
      <c r="G86" s="229" t="s">
        <v>58</v>
      </c>
      <c r="H86" s="53">
        <f>SUM(I86:N86)</f>
        <v>106.7</v>
      </c>
      <c r="I86" s="53">
        <v>0</v>
      </c>
      <c r="J86" s="53">
        <v>0</v>
      </c>
      <c r="K86" s="53">
        <v>0</v>
      </c>
      <c r="L86" s="53">
        <v>0</v>
      </c>
      <c r="M86" s="53">
        <v>58.2</v>
      </c>
      <c r="N86" s="53">
        <v>48.5</v>
      </c>
      <c r="O86" s="303"/>
      <c r="P86" s="320"/>
      <c r="Q86" s="315"/>
    </row>
    <row r="87" spans="1:17" ht="36" x14ac:dyDescent="0.25">
      <c r="A87" s="320"/>
      <c r="B87" s="320"/>
      <c r="C87" s="320"/>
      <c r="D87" s="303"/>
      <c r="E87" s="303"/>
      <c r="F87" s="320"/>
      <c r="G87" s="229" t="s">
        <v>18</v>
      </c>
      <c r="H87" s="53">
        <f>SUM(I87:N87)</f>
        <v>12.600000000000001</v>
      </c>
      <c r="I87" s="53">
        <v>0</v>
      </c>
      <c r="J87" s="53">
        <v>0</v>
      </c>
      <c r="K87" s="53">
        <v>0</v>
      </c>
      <c r="L87" s="53">
        <v>0</v>
      </c>
      <c r="M87" s="53">
        <v>6.4</v>
      </c>
      <c r="N87" s="53">
        <v>6.2</v>
      </c>
      <c r="O87" s="303"/>
      <c r="P87" s="320"/>
      <c r="Q87" s="315"/>
    </row>
    <row r="88" spans="1:17" x14ac:dyDescent="0.25">
      <c r="A88" s="320"/>
      <c r="B88" s="320"/>
      <c r="C88" s="320"/>
      <c r="D88" s="303"/>
      <c r="E88" s="303"/>
      <c r="F88" s="320"/>
      <c r="G88" s="229" t="s">
        <v>19</v>
      </c>
      <c r="H88" s="53">
        <f>SUM(I88:N88)</f>
        <v>0.7</v>
      </c>
      <c r="I88" s="53">
        <v>0</v>
      </c>
      <c r="J88" s="53">
        <v>0</v>
      </c>
      <c r="K88" s="53">
        <v>0</v>
      </c>
      <c r="L88" s="53">
        <v>0</v>
      </c>
      <c r="M88" s="53">
        <v>0.4</v>
      </c>
      <c r="N88" s="53">
        <v>0.3</v>
      </c>
      <c r="O88" s="303"/>
      <c r="P88" s="320"/>
      <c r="Q88" s="315"/>
    </row>
    <row r="89" spans="1:17" ht="24" x14ac:dyDescent="0.25">
      <c r="A89" s="320"/>
      <c r="B89" s="320"/>
      <c r="C89" s="320"/>
      <c r="D89" s="303"/>
      <c r="E89" s="303"/>
      <c r="F89" s="320"/>
      <c r="G89" s="229" t="s">
        <v>20</v>
      </c>
      <c r="H89" s="53">
        <f>SUM(I89:N89)</f>
        <v>0</v>
      </c>
      <c r="I89" s="53">
        <v>0</v>
      </c>
      <c r="J89" s="53">
        <v>0</v>
      </c>
      <c r="K89" s="53">
        <v>0</v>
      </c>
      <c r="L89" s="53">
        <v>0</v>
      </c>
      <c r="M89" s="53">
        <v>0</v>
      </c>
      <c r="N89" s="53">
        <v>0</v>
      </c>
      <c r="O89" s="303"/>
      <c r="P89" s="320"/>
      <c r="Q89" s="315"/>
    </row>
    <row r="90" spans="1:17" ht="36" customHeight="1" x14ac:dyDescent="0.25">
      <c r="A90" s="320" t="s">
        <v>98</v>
      </c>
      <c r="B90" s="320" t="s">
        <v>4211</v>
      </c>
      <c r="C90" s="320" t="s">
        <v>53</v>
      </c>
      <c r="D90" s="303" t="s">
        <v>522</v>
      </c>
      <c r="E90" s="303" t="s">
        <v>63</v>
      </c>
      <c r="F90" s="320" t="s">
        <v>4213</v>
      </c>
      <c r="G90" s="229" t="s">
        <v>16</v>
      </c>
      <c r="H90" s="53">
        <f>SUM(H91:H94)</f>
        <v>36</v>
      </c>
      <c r="I90" s="53">
        <f t="shared" ref="I90:N90" si="17">SUM(I91:I94)</f>
        <v>0</v>
      </c>
      <c r="J90" s="53">
        <f t="shared" si="17"/>
        <v>0</v>
      </c>
      <c r="K90" s="53">
        <f t="shared" si="17"/>
        <v>0</v>
      </c>
      <c r="L90" s="53">
        <f t="shared" si="17"/>
        <v>0</v>
      </c>
      <c r="M90" s="53">
        <f t="shared" si="17"/>
        <v>4</v>
      </c>
      <c r="N90" s="53">
        <f t="shared" si="17"/>
        <v>31.999999999999996</v>
      </c>
      <c r="O90" s="303" t="s">
        <v>87</v>
      </c>
      <c r="P90" s="320" t="s">
        <v>75</v>
      </c>
      <c r="Q90" s="314" t="s">
        <v>4184</v>
      </c>
    </row>
    <row r="91" spans="1:17" ht="28.5" customHeight="1" x14ac:dyDescent="0.25">
      <c r="A91" s="320"/>
      <c r="B91" s="320"/>
      <c r="C91" s="320"/>
      <c r="D91" s="303"/>
      <c r="E91" s="303"/>
      <c r="F91" s="320"/>
      <c r="G91" s="229" t="s">
        <v>58</v>
      </c>
      <c r="H91" s="53">
        <v>30.9</v>
      </c>
      <c r="I91" s="53">
        <v>0</v>
      </c>
      <c r="J91" s="53">
        <v>0</v>
      </c>
      <c r="K91" s="53">
        <v>0</v>
      </c>
      <c r="L91" s="53">
        <v>0</v>
      </c>
      <c r="M91" s="53">
        <v>0</v>
      </c>
      <c r="N91" s="53">
        <v>30.9</v>
      </c>
      <c r="O91" s="303"/>
      <c r="P91" s="320"/>
      <c r="Q91" s="315"/>
    </row>
    <row r="92" spans="1:17" ht="36" x14ac:dyDescent="0.25">
      <c r="A92" s="320"/>
      <c r="B92" s="320"/>
      <c r="C92" s="320"/>
      <c r="D92" s="303"/>
      <c r="E92" s="303"/>
      <c r="F92" s="320"/>
      <c r="G92" s="229" t="s">
        <v>18</v>
      </c>
      <c r="H92" s="53">
        <v>4.9000000000000004</v>
      </c>
      <c r="I92" s="53">
        <v>0</v>
      </c>
      <c r="J92" s="53">
        <v>0</v>
      </c>
      <c r="K92" s="53">
        <v>0</v>
      </c>
      <c r="L92" s="53">
        <v>0</v>
      </c>
      <c r="M92" s="53">
        <v>4</v>
      </c>
      <c r="N92" s="53">
        <v>0.9</v>
      </c>
      <c r="O92" s="303"/>
      <c r="P92" s="320"/>
      <c r="Q92" s="315"/>
    </row>
    <row r="93" spans="1:17" x14ac:dyDescent="0.25">
      <c r="A93" s="320"/>
      <c r="B93" s="320"/>
      <c r="C93" s="320"/>
      <c r="D93" s="303"/>
      <c r="E93" s="303"/>
      <c r="F93" s="320"/>
      <c r="G93" s="229" t="s">
        <v>19</v>
      </c>
      <c r="H93" s="53">
        <v>0.2</v>
      </c>
      <c r="I93" s="53">
        <v>0</v>
      </c>
      <c r="J93" s="53">
        <v>0</v>
      </c>
      <c r="K93" s="53">
        <v>0</v>
      </c>
      <c r="L93" s="53">
        <v>0</v>
      </c>
      <c r="M93" s="53">
        <v>0</v>
      </c>
      <c r="N93" s="53">
        <v>0.2</v>
      </c>
      <c r="O93" s="303"/>
      <c r="P93" s="320"/>
      <c r="Q93" s="315"/>
    </row>
    <row r="94" spans="1:17" ht="24" x14ac:dyDescent="0.25">
      <c r="A94" s="320"/>
      <c r="B94" s="320"/>
      <c r="C94" s="320"/>
      <c r="D94" s="303"/>
      <c r="E94" s="303"/>
      <c r="F94" s="320"/>
      <c r="G94" s="229" t="s">
        <v>20</v>
      </c>
      <c r="H94" s="53">
        <v>0</v>
      </c>
      <c r="I94" s="53">
        <v>0</v>
      </c>
      <c r="J94" s="53">
        <v>0</v>
      </c>
      <c r="K94" s="53">
        <v>0</v>
      </c>
      <c r="L94" s="53">
        <v>0</v>
      </c>
      <c r="M94" s="53">
        <v>0</v>
      </c>
      <c r="N94" s="53">
        <v>0</v>
      </c>
      <c r="O94" s="303"/>
      <c r="P94" s="320"/>
      <c r="Q94" s="315"/>
    </row>
    <row r="95" spans="1:17" ht="36" customHeight="1" x14ac:dyDescent="0.25">
      <c r="A95" s="320" t="s">
        <v>99</v>
      </c>
      <c r="B95" s="320" t="s">
        <v>4211</v>
      </c>
      <c r="C95" s="320" t="s">
        <v>53</v>
      </c>
      <c r="D95" s="303" t="s">
        <v>522</v>
      </c>
      <c r="E95" s="303" t="s">
        <v>63</v>
      </c>
      <c r="F95" s="320" t="s">
        <v>4219</v>
      </c>
      <c r="G95" s="229" t="s">
        <v>16</v>
      </c>
      <c r="H95" s="53">
        <f>SUM(H96:H99)</f>
        <v>40</v>
      </c>
      <c r="I95" s="53">
        <f t="shared" ref="I95:N95" si="18">SUM(I96:I99)</f>
        <v>0</v>
      </c>
      <c r="J95" s="53">
        <f t="shared" si="18"/>
        <v>0</v>
      </c>
      <c r="K95" s="53">
        <f t="shared" si="18"/>
        <v>0</v>
      </c>
      <c r="L95" s="53">
        <f t="shared" si="18"/>
        <v>0</v>
      </c>
      <c r="M95" s="53">
        <f t="shared" si="18"/>
        <v>4</v>
      </c>
      <c r="N95" s="53">
        <f t="shared" si="18"/>
        <v>36</v>
      </c>
      <c r="O95" s="303">
        <v>20000</v>
      </c>
      <c r="P95" s="320" t="s">
        <v>75</v>
      </c>
      <c r="Q95" s="314" t="s">
        <v>4184</v>
      </c>
    </row>
    <row r="96" spans="1:17" ht="23.25" customHeight="1" x14ac:dyDescent="0.25">
      <c r="A96" s="320"/>
      <c r="B96" s="320"/>
      <c r="C96" s="320"/>
      <c r="D96" s="303"/>
      <c r="E96" s="303"/>
      <c r="F96" s="320"/>
      <c r="G96" s="229" t="s">
        <v>58</v>
      </c>
      <c r="H96" s="53">
        <f>SUM(I96:N96)</f>
        <v>34.9</v>
      </c>
      <c r="I96" s="53">
        <v>0</v>
      </c>
      <c r="J96" s="53">
        <v>0</v>
      </c>
      <c r="K96" s="53">
        <v>0</v>
      </c>
      <c r="L96" s="53">
        <v>0</v>
      </c>
      <c r="M96" s="53">
        <v>0</v>
      </c>
      <c r="N96" s="53">
        <v>34.9</v>
      </c>
      <c r="O96" s="303"/>
      <c r="P96" s="320"/>
      <c r="Q96" s="315"/>
    </row>
    <row r="97" spans="1:17" ht="36" x14ac:dyDescent="0.25">
      <c r="A97" s="320"/>
      <c r="B97" s="320"/>
      <c r="C97" s="320"/>
      <c r="D97" s="303"/>
      <c r="E97" s="303"/>
      <c r="F97" s="320"/>
      <c r="G97" s="229" t="s">
        <v>18</v>
      </c>
      <c r="H97" s="53">
        <f>SUM(I97:N97)</f>
        <v>4.9000000000000004</v>
      </c>
      <c r="I97" s="53">
        <v>0</v>
      </c>
      <c r="J97" s="53">
        <v>0</v>
      </c>
      <c r="K97" s="53">
        <v>0</v>
      </c>
      <c r="L97" s="53">
        <v>0</v>
      </c>
      <c r="M97" s="53">
        <v>4</v>
      </c>
      <c r="N97" s="53">
        <v>0.9</v>
      </c>
      <c r="O97" s="303"/>
      <c r="P97" s="320"/>
      <c r="Q97" s="315"/>
    </row>
    <row r="98" spans="1:17" x14ac:dyDescent="0.25">
      <c r="A98" s="320"/>
      <c r="B98" s="320"/>
      <c r="C98" s="320"/>
      <c r="D98" s="303"/>
      <c r="E98" s="303"/>
      <c r="F98" s="320"/>
      <c r="G98" s="229" t="s">
        <v>19</v>
      </c>
      <c r="H98" s="53">
        <f>SUM(I98:N98)</f>
        <v>0.2</v>
      </c>
      <c r="I98" s="53">
        <v>0</v>
      </c>
      <c r="J98" s="53">
        <v>0</v>
      </c>
      <c r="K98" s="53">
        <v>0</v>
      </c>
      <c r="L98" s="53">
        <v>0</v>
      </c>
      <c r="M98" s="53">
        <v>0</v>
      </c>
      <c r="N98" s="53">
        <v>0.2</v>
      </c>
      <c r="O98" s="303"/>
      <c r="P98" s="320"/>
      <c r="Q98" s="315"/>
    </row>
    <row r="99" spans="1:17" ht="24" x14ac:dyDescent="0.25">
      <c r="A99" s="320"/>
      <c r="B99" s="320"/>
      <c r="C99" s="320"/>
      <c r="D99" s="303"/>
      <c r="E99" s="303"/>
      <c r="F99" s="320"/>
      <c r="G99" s="229" t="s">
        <v>20</v>
      </c>
      <c r="H99" s="53">
        <f>SUM(I99:N99)</f>
        <v>0</v>
      </c>
      <c r="I99" s="53">
        <v>0</v>
      </c>
      <c r="J99" s="53">
        <v>0</v>
      </c>
      <c r="K99" s="53">
        <v>0</v>
      </c>
      <c r="L99" s="53">
        <v>0</v>
      </c>
      <c r="M99" s="53">
        <v>0</v>
      </c>
      <c r="N99" s="53">
        <v>0</v>
      </c>
      <c r="O99" s="303"/>
      <c r="P99" s="320"/>
      <c r="Q99" s="315"/>
    </row>
    <row r="100" spans="1:17" ht="36" customHeight="1" x14ac:dyDescent="0.25">
      <c r="A100" s="320" t="s">
        <v>100</v>
      </c>
      <c r="B100" s="320" t="s">
        <v>4211</v>
      </c>
      <c r="C100" s="320" t="s">
        <v>53</v>
      </c>
      <c r="D100" s="303" t="s">
        <v>522</v>
      </c>
      <c r="E100" s="303" t="s">
        <v>63</v>
      </c>
      <c r="F100" s="320" t="s">
        <v>4213</v>
      </c>
      <c r="G100" s="229" t="s">
        <v>16</v>
      </c>
      <c r="H100" s="53">
        <f>SUM(H101:H104)</f>
        <v>3900</v>
      </c>
      <c r="I100" s="53">
        <f t="shared" ref="I100:N100" si="19">SUM(I101:I104)</f>
        <v>0</v>
      </c>
      <c r="J100" s="53">
        <f t="shared" si="19"/>
        <v>0</v>
      </c>
      <c r="K100" s="53">
        <f t="shared" si="19"/>
        <v>0</v>
      </c>
      <c r="L100" s="53">
        <f t="shared" si="19"/>
        <v>0</v>
      </c>
      <c r="M100" s="53">
        <f t="shared" si="19"/>
        <v>2200</v>
      </c>
      <c r="N100" s="53">
        <f t="shared" si="19"/>
        <v>1700</v>
      </c>
      <c r="O100" s="303" t="s">
        <v>87</v>
      </c>
      <c r="P100" s="320" t="s">
        <v>101</v>
      </c>
      <c r="Q100" s="314" t="s">
        <v>4184</v>
      </c>
    </row>
    <row r="101" spans="1:17" ht="27" customHeight="1" x14ac:dyDescent="0.25">
      <c r="A101" s="320"/>
      <c r="B101" s="320"/>
      <c r="C101" s="320"/>
      <c r="D101" s="303"/>
      <c r="E101" s="303"/>
      <c r="F101" s="320"/>
      <c r="G101" s="229" t="s">
        <v>58</v>
      </c>
      <c r="H101" s="53">
        <f>SUM(I101:N101)</f>
        <v>3395</v>
      </c>
      <c r="I101" s="53">
        <v>0</v>
      </c>
      <c r="J101" s="53">
        <v>0</v>
      </c>
      <c r="K101" s="53">
        <v>0</v>
      </c>
      <c r="L101" s="53">
        <v>0</v>
      </c>
      <c r="M101" s="53">
        <v>1940</v>
      </c>
      <c r="N101" s="53">
        <v>1455</v>
      </c>
      <c r="O101" s="303"/>
      <c r="P101" s="320"/>
      <c r="Q101" s="315"/>
    </row>
    <row r="102" spans="1:17" ht="36" x14ac:dyDescent="0.25">
      <c r="A102" s="320"/>
      <c r="B102" s="320"/>
      <c r="C102" s="320"/>
      <c r="D102" s="303"/>
      <c r="E102" s="303"/>
      <c r="F102" s="320"/>
      <c r="G102" s="229" t="s">
        <v>18</v>
      </c>
      <c r="H102" s="53">
        <f>SUM(I102:N102)</f>
        <v>484</v>
      </c>
      <c r="I102" s="53">
        <v>0</v>
      </c>
      <c r="J102" s="53">
        <v>0</v>
      </c>
      <c r="K102" s="53">
        <v>0</v>
      </c>
      <c r="L102" s="53">
        <v>0</v>
      </c>
      <c r="M102" s="53">
        <v>248</v>
      </c>
      <c r="N102" s="53">
        <v>236</v>
      </c>
      <c r="O102" s="303"/>
      <c r="P102" s="320"/>
      <c r="Q102" s="315"/>
    </row>
    <row r="103" spans="1:17" x14ac:dyDescent="0.25">
      <c r="A103" s="320"/>
      <c r="B103" s="320"/>
      <c r="C103" s="320"/>
      <c r="D103" s="303"/>
      <c r="E103" s="303"/>
      <c r="F103" s="320"/>
      <c r="G103" s="229" t="s">
        <v>19</v>
      </c>
      <c r="H103" s="53">
        <f>SUM(I103:N103)</f>
        <v>21</v>
      </c>
      <c r="I103" s="53">
        <v>0</v>
      </c>
      <c r="J103" s="53">
        <v>0</v>
      </c>
      <c r="K103" s="53">
        <v>0</v>
      </c>
      <c r="L103" s="53">
        <v>0</v>
      </c>
      <c r="M103" s="53">
        <v>12</v>
      </c>
      <c r="N103" s="53">
        <v>9</v>
      </c>
      <c r="O103" s="303"/>
      <c r="P103" s="320"/>
      <c r="Q103" s="315"/>
    </row>
    <row r="104" spans="1:17" ht="24" x14ac:dyDescent="0.25">
      <c r="A104" s="320"/>
      <c r="B104" s="320"/>
      <c r="C104" s="320"/>
      <c r="D104" s="303"/>
      <c r="E104" s="303"/>
      <c r="F104" s="320"/>
      <c r="G104" s="229" t="s">
        <v>20</v>
      </c>
      <c r="H104" s="53">
        <f>SUM(I104:N104)</f>
        <v>0</v>
      </c>
      <c r="I104" s="53">
        <v>0</v>
      </c>
      <c r="J104" s="53">
        <v>0</v>
      </c>
      <c r="K104" s="53">
        <v>0</v>
      </c>
      <c r="L104" s="53">
        <v>0</v>
      </c>
      <c r="M104" s="53">
        <v>0</v>
      </c>
      <c r="N104" s="53">
        <v>0</v>
      </c>
      <c r="O104" s="303"/>
      <c r="P104" s="320"/>
      <c r="Q104" s="315"/>
    </row>
    <row r="105" spans="1:17" ht="36" customHeight="1" x14ac:dyDescent="0.25">
      <c r="A105" s="320" t="s">
        <v>102</v>
      </c>
      <c r="B105" s="320" t="s">
        <v>4211</v>
      </c>
      <c r="C105" s="320" t="s">
        <v>53</v>
      </c>
      <c r="D105" s="303" t="s">
        <v>522</v>
      </c>
      <c r="E105" s="303" t="s">
        <v>63</v>
      </c>
      <c r="F105" s="320" t="s">
        <v>4213</v>
      </c>
      <c r="G105" s="229" t="s">
        <v>16</v>
      </c>
      <c r="H105" s="53">
        <f>SUM(H106:H109)</f>
        <v>100</v>
      </c>
      <c r="I105" s="53">
        <f t="shared" ref="I105:N105" si="20">SUM(I106:I109)</f>
        <v>0</v>
      </c>
      <c r="J105" s="53">
        <f t="shared" si="20"/>
        <v>0</v>
      </c>
      <c r="K105" s="53">
        <f t="shared" si="20"/>
        <v>0</v>
      </c>
      <c r="L105" s="53">
        <f t="shared" si="20"/>
        <v>0</v>
      </c>
      <c r="M105" s="53">
        <f t="shared" si="20"/>
        <v>10</v>
      </c>
      <c r="N105" s="53">
        <f t="shared" si="20"/>
        <v>90</v>
      </c>
      <c r="O105" s="303" t="s">
        <v>87</v>
      </c>
      <c r="P105" s="320" t="s">
        <v>91</v>
      </c>
      <c r="Q105" s="314" t="s">
        <v>4184</v>
      </c>
    </row>
    <row r="106" spans="1:17" ht="30.75" customHeight="1" x14ac:dyDescent="0.25">
      <c r="A106" s="320"/>
      <c r="B106" s="320"/>
      <c r="C106" s="320"/>
      <c r="D106" s="303"/>
      <c r="E106" s="303"/>
      <c r="F106" s="320"/>
      <c r="G106" s="229" t="s">
        <v>58</v>
      </c>
      <c r="H106" s="53">
        <f>SUM(I106:N106)</f>
        <v>87.3</v>
      </c>
      <c r="I106" s="53">
        <v>0</v>
      </c>
      <c r="J106" s="53">
        <v>0</v>
      </c>
      <c r="K106" s="53">
        <v>0</v>
      </c>
      <c r="L106" s="53">
        <v>0</v>
      </c>
      <c r="M106" s="53">
        <v>0</v>
      </c>
      <c r="N106" s="53">
        <v>87.3</v>
      </c>
      <c r="O106" s="303"/>
      <c r="P106" s="320"/>
      <c r="Q106" s="315"/>
    </row>
    <row r="107" spans="1:17" ht="36" x14ac:dyDescent="0.25">
      <c r="A107" s="320"/>
      <c r="B107" s="320"/>
      <c r="C107" s="320"/>
      <c r="D107" s="303"/>
      <c r="E107" s="303"/>
      <c r="F107" s="320"/>
      <c r="G107" s="229" t="s">
        <v>18</v>
      </c>
      <c r="H107" s="53">
        <f>SUM(I107:N107)</f>
        <v>12.2</v>
      </c>
      <c r="I107" s="53">
        <v>0</v>
      </c>
      <c r="J107" s="53">
        <v>0</v>
      </c>
      <c r="K107" s="53">
        <v>0</v>
      </c>
      <c r="L107" s="53">
        <v>0</v>
      </c>
      <c r="M107" s="53">
        <v>10</v>
      </c>
      <c r="N107" s="53">
        <v>2.2000000000000002</v>
      </c>
      <c r="O107" s="303"/>
      <c r="P107" s="320"/>
      <c r="Q107" s="315"/>
    </row>
    <row r="108" spans="1:17" x14ac:dyDescent="0.25">
      <c r="A108" s="320"/>
      <c r="B108" s="320"/>
      <c r="C108" s="320"/>
      <c r="D108" s="303"/>
      <c r="E108" s="303"/>
      <c r="F108" s="320"/>
      <c r="G108" s="229" t="s">
        <v>19</v>
      </c>
      <c r="H108" s="53">
        <f>SUM(I108:N108)</f>
        <v>0.5</v>
      </c>
      <c r="I108" s="53">
        <v>0</v>
      </c>
      <c r="J108" s="53">
        <v>0</v>
      </c>
      <c r="K108" s="53">
        <v>0</v>
      </c>
      <c r="L108" s="53">
        <v>0</v>
      </c>
      <c r="M108" s="53">
        <v>0</v>
      </c>
      <c r="N108" s="53">
        <v>0.5</v>
      </c>
      <c r="O108" s="303"/>
      <c r="P108" s="320"/>
      <c r="Q108" s="315"/>
    </row>
    <row r="109" spans="1:17" ht="24" x14ac:dyDescent="0.25">
      <c r="A109" s="320"/>
      <c r="B109" s="320"/>
      <c r="C109" s="320"/>
      <c r="D109" s="303"/>
      <c r="E109" s="303"/>
      <c r="F109" s="320"/>
      <c r="G109" s="229" t="s">
        <v>20</v>
      </c>
      <c r="H109" s="53">
        <f>SUM(I109:N109)</f>
        <v>0</v>
      </c>
      <c r="I109" s="53">
        <v>0</v>
      </c>
      <c r="J109" s="53">
        <v>0</v>
      </c>
      <c r="K109" s="53">
        <v>0</v>
      </c>
      <c r="L109" s="53">
        <v>0</v>
      </c>
      <c r="M109" s="53">
        <v>0</v>
      </c>
      <c r="N109" s="53">
        <v>0</v>
      </c>
      <c r="O109" s="303"/>
      <c r="P109" s="320"/>
      <c r="Q109" s="315"/>
    </row>
    <row r="110" spans="1:17" ht="35.25" customHeight="1" x14ac:dyDescent="0.25">
      <c r="A110" s="320" t="s">
        <v>103</v>
      </c>
      <c r="B110" s="320" t="s">
        <v>4211</v>
      </c>
      <c r="C110" s="320" t="s">
        <v>104</v>
      </c>
      <c r="D110" s="303" t="s">
        <v>522</v>
      </c>
      <c r="E110" s="320" t="s">
        <v>105</v>
      </c>
      <c r="F110" s="320" t="s">
        <v>4213</v>
      </c>
      <c r="G110" s="229" t="s">
        <v>16</v>
      </c>
      <c r="H110" s="53">
        <f>SUM(H111:H114)</f>
        <v>165.1</v>
      </c>
      <c r="I110" s="53">
        <f t="shared" ref="I110:N110" si="21">SUM(I111:I114)</f>
        <v>0</v>
      </c>
      <c r="J110" s="53">
        <f t="shared" si="21"/>
        <v>0</v>
      </c>
      <c r="K110" s="53">
        <f t="shared" si="21"/>
        <v>0</v>
      </c>
      <c r="L110" s="53">
        <f t="shared" si="21"/>
        <v>0</v>
      </c>
      <c r="M110" s="53">
        <f t="shared" si="21"/>
        <v>21</v>
      </c>
      <c r="N110" s="53">
        <f t="shared" si="21"/>
        <v>144.1</v>
      </c>
      <c r="O110" s="303" t="s">
        <v>87</v>
      </c>
      <c r="P110" s="320" t="s">
        <v>91</v>
      </c>
      <c r="Q110" s="314" t="s">
        <v>4184</v>
      </c>
    </row>
    <row r="111" spans="1:17" ht="27" customHeight="1" x14ac:dyDescent="0.25">
      <c r="A111" s="320"/>
      <c r="B111" s="320"/>
      <c r="C111" s="320"/>
      <c r="D111" s="303"/>
      <c r="E111" s="320"/>
      <c r="F111" s="320"/>
      <c r="G111" s="229" t="s">
        <v>58</v>
      </c>
      <c r="H111" s="53">
        <v>139.69999999999999</v>
      </c>
      <c r="I111" s="53">
        <v>0</v>
      </c>
      <c r="J111" s="53">
        <v>0</v>
      </c>
      <c r="K111" s="53">
        <v>0</v>
      </c>
      <c r="L111" s="53">
        <v>0</v>
      </c>
      <c r="M111" s="53">
        <v>0</v>
      </c>
      <c r="N111" s="53">
        <v>139.69999999999999</v>
      </c>
      <c r="O111" s="303"/>
      <c r="P111" s="320"/>
      <c r="Q111" s="315"/>
    </row>
    <row r="112" spans="1:17" ht="36" x14ac:dyDescent="0.25">
      <c r="A112" s="320"/>
      <c r="B112" s="320"/>
      <c r="C112" s="320"/>
      <c r="D112" s="303"/>
      <c r="E112" s="320"/>
      <c r="F112" s="320"/>
      <c r="G112" s="229" t="s">
        <v>18</v>
      </c>
      <c r="H112" s="53">
        <v>24.5</v>
      </c>
      <c r="I112" s="53">
        <v>0</v>
      </c>
      <c r="J112" s="53">
        <v>0</v>
      </c>
      <c r="K112" s="53">
        <v>0</v>
      </c>
      <c r="L112" s="53">
        <v>0</v>
      </c>
      <c r="M112" s="53">
        <v>21</v>
      </c>
      <c r="N112" s="53">
        <v>3.5</v>
      </c>
      <c r="O112" s="303"/>
      <c r="P112" s="320"/>
      <c r="Q112" s="315"/>
    </row>
    <row r="113" spans="1:17" x14ac:dyDescent="0.25">
      <c r="A113" s="320"/>
      <c r="B113" s="320"/>
      <c r="C113" s="320"/>
      <c r="D113" s="303"/>
      <c r="E113" s="320"/>
      <c r="F113" s="320"/>
      <c r="G113" s="229" t="s">
        <v>19</v>
      </c>
      <c r="H113" s="53">
        <v>0.9</v>
      </c>
      <c r="I113" s="53">
        <v>0</v>
      </c>
      <c r="J113" s="53">
        <v>0</v>
      </c>
      <c r="K113" s="53">
        <v>0</v>
      </c>
      <c r="L113" s="53">
        <v>0</v>
      </c>
      <c r="M113" s="53">
        <v>0</v>
      </c>
      <c r="N113" s="53">
        <v>0.9</v>
      </c>
      <c r="O113" s="303"/>
      <c r="P113" s="320"/>
      <c r="Q113" s="315"/>
    </row>
    <row r="114" spans="1:17" ht="24" x14ac:dyDescent="0.25">
      <c r="A114" s="320"/>
      <c r="B114" s="320"/>
      <c r="C114" s="320"/>
      <c r="D114" s="303"/>
      <c r="E114" s="320"/>
      <c r="F114" s="320"/>
      <c r="G114" s="229" t="s">
        <v>20</v>
      </c>
      <c r="H114" s="53">
        <v>0</v>
      </c>
      <c r="I114" s="53">
        <v>0</v>
      </c>
      <c r="J114" s="53">
        <v>0</v>
      </c>
      <c r="K114" s="53">
        <v>0</v>
      </c>
      <c r="L114" s="53">
        <v>0</v>
      </c>
      <c r="M114" s="53">
        <v>0</v>
      </c>
      <c r="N114" s="53">
        <v>0</v>
      </c>
      <c r="O114" s="303"/>
      <c r="P114" s="320"/>
      <c r="Q114" s="315"/>
    </row>
    <row r="115" spans="1:17" ht="36" x14ac:dyDescent="0.25">
      <c r="A115" s="321" t="s">
        <v>106</v>
      </c>
      <c r="B115" s="321"/>
      <c r="C115" s="321"/>
      <c r="D115" s="321"/>
      <c r="E115" s="321"/>
      <c r="F115" s="321"/>
      <c r="G115" s="9" t="s">
        <v>16</v>
      </c>
      <c r="H115" s="10">
        <f>SUM(H5,H10,H15,H20,H25,H30,H35,H40,H45,H50,H55,H60,H65,H70,H75,H80,H85,H90,H95,H100,H105,H110)</f>
        <v>8686.65</v>
      </c>
      <c r="I115" s="10">
        <f t="shared" ref="I115:N115" si="22">SUM(I5,I10,I15,I20,I25,I30,I35,I40,I45,I50,I55,I60,I65,I70,I75,I80,I85,I90,I95,I100,I105,I110)</f>
        <v>0</v>
      </c>
      <c r="J115" s="10">
        <f t="shared" si="22"/>
        <v>0</v>
      </c>
      <c r="K115" s="10">
        <f t="shared" si="22"/>
        <v>0</v>
      </c>
      <c r="L115" s="10">
        <f t="shared" si="22"/>
        <v>0</v>
      </c>
      <c r="M115" s="10">
        <f t="shared" si="22"/>
        <v>3893.05</v>
      </c>
      <c r="N115" s="10">
        <f t="shared" si="22"/>
        <v>4793.6000000000004</v>
      </c>
      <c r="O115" s="322"/>
      <c r="P115" s="321"/>
    </row>
    <row r="116" spans="1:17" ht="24" x14ac:dyDescent="0.25">
      <c r="A116" s="321"/>
      <c r="B116" s="321"/>
      <c r="C116" s="321"/>
      <c r="D116" s="321"/>
      <c r="E116" s="321"/>
      <c r="F116" s="321"/>
      <c r="G116" s="9" t="s">
        <v>58</v>
      </c>
      <c r="H116" s="10">
        <f t="shared" ref="H116:N119" si="23">SUM(H6,H11,H16,H21,H26,H31,H36,H41,H46,H51,H56,H61,H66,H71,H76,H81,H86,H91,H96,H101,H106,H111)</f>
        <v>7472.15</v>
      </c>
      <c r="I116" s="10">
        <f t="shared" si="23"/>
        <v>0</v>
      </c>
      <c r="J116" s="10">
        <f t="shared" si="23"/>
        <v>0</v>
      </c>
      <c r="K116" s="10">
        <f t="shared" si="23"/>
        <v>0</v>
      </c>
      <c r="L116" s="10">
        <f t="shared" si="23"/>
        <v>0</v>
      </c>
      <c r="M116" s="10">
        <f t="shared" si="23"/>
        <v>3241.95</v>
      </c>
      <c r="N116" s="10">
        <f t="shared" si="23"/>
        <v>4230.2</v>
      </c>
      <c r="O116" s="322"/>
      <c r="P116" s="321"/>
    </row>
    <row r="117" spans="1:17" ht="36" x14ac:dyDescent="0.25">
      <c r="A117" s="321"/>
      <c r="B117" s="321"/>
      <c r="C117" s="321"/>
      <c r="D117" s="321"/>
      <c r="E117" s="321"/>
      <c r="F117" s="321"/>
      <c r="G117" s="9" t="s">
        <v>18</v>
      </c>
      <c r="H117" s="10">
        <f t="shared" si="23"/>
        <v>890.5</v>
      </c>
      <c r="I117" s="10">
        <f t="shared" si="23"/>
        <v>0</v>
      </c>
      <c r="J117" s="10">
        <f t="shared" si="23"/>
        <v>0</v>
      </c>
      <c r="K117" s="10">
        <f t="shared" si="23"/>
        <v>0</v>
      </c>
      <c r="L117" s="10">
        <f t="shared" si="23"/>
        <v>0</v>
      </c>
      <c r="M117" s="10">
        <f t="shared" si="23"/>
        <v>532</v>
      </c>
      <c r="N117" s="10">
        <f t="shared" si="23"/>
        <v>358.50000000000006</v>
      </c>
      <c r="O117" s="322"/>
      <c r="P117" s="321"/>
    </row>
    <row r="118" spans="1:17" x14ac:dyDescent="0.25">
      <c r="A118" s="321"/>
      <c r="B118" s="321"/>
      <c r="C118" s="321"/>
      <c r="D118" s="321"/>
      <c r="E118" s="321"/>
      <c r="F118" s="321"/>
      <c r="G118" s="9" t="s">
        <v>19</v>
      </c>
      <c r="H118" s="10">
        <f t="shared" si="23"/>
        <v>323.99999999999989</v>
      </c>
      <c r="I118" s="10">
        <f t="shared" si="23"/>
        <v>0</v>
      </c>
      <c r="J118" s="10">
        <f t="shared" si="23"/>
        <v>0</v>
      </c>
      <c r="K118" s="10">
        <f t="shared" si="23"/>
        <v>0</v>
      </c>
      <c r="L118" s="10">
        <f t="shared" si="23"/>
        <v>0</v>
      </c>
      <c r="M118" s="10">
        <f t="shared" si="23"/>
        <v>119.10000000000001</v>
      </c>
      <c r="N118" s="10">
        <f t="shared" si="23"/>
        <v>204.9</v>
      </c>
      <c r="O118" s="322"/>
      <c r="P118" s="321"/>
    </row>
    <row r="119" spans="1:17" ht="24" x14ac:dyDescent="0.25">
      <c r="A119" s="321"/>
      <c r="B119" s="321"/>
      <c r="C119" s="321"/>
      <c r="D119" s="321"/>
      <c r="E119" s="321"/>
      <c r="F119" s="321"/>
      <c r="G119" s="9" t="s">
        <v>20</v>
      </c>
      <c r="H119" s="10">
        <f t="shared" si="23"/>
        <v>0</v>
      </c>
      <c r="I119" s="10">
        <f t="shared" si="23"/>
        <v>0</v>
      </c>
      <c r="J119" s="10">
        <f t="shared" si="23"/>
        <v>0</v>
      </c>
      <c r="K119" s="10">
        <f t="shared" si="23"/>
        <v>0</v>
      </c>
      <c r="L119" s="10">
        <f t="shared" si="23"/>
        <v>0</v>
      </c>
      <c r="M119" s="10">
        <f t="shared" si="23"/>
        <v>0</v>
      </c>
      <c r="N119" s="10">
        <f t="shared" si="23"/>
        <v>0</v>
      </c>
      <c r="O119" s="322"/>
      <c r="P119" s="321"/>
    </row>
    <row r="120" spans="1:17" x14ac:dyDescent="0.25">
      <c r="A120" s="319" t="s">
        <v>107</v>
      </c>
      <c r="B120" s="319"/>
      <c r="C120" s="319"/>
      <c r="D120" s="319"/>
      <c r="E120" s="319"/>
      <c r="F120" s="319"/>
      <c r="G120" s="319"/>
      <c r="H120" s="319"/>
      <c r="I120" s="319"/>
      <c r="J120" s="319"/>
      <c r="K120" s="319"/>
      <c r="L120" s="319"/>
      <c r="M120" s="319"/>
      <c r="N120" s="319"/>
      <c r="O120" s="319"/>
      <c r="P120" s="319"/>
    </row>
    <row r="121" spans="1:17" ht="54" customHeight="1" x14ac:dyDescent="0.25">
      <c r="A121" s="323" t="s">
        <v>108</v>
      </c>
      <c r="B121" s="318" t="s">
        <v>109</v>
      </c>
      <c r="C121" s="323" t="s">
        <v>107</v>
      </c>
      <c r="D121" s="317">
        <v>2028</v>
      </c>
      <c r="E121" s="323" t="s">
        <v>110</v>
      </c>
      <c r="F121" s="317" t="s">
        <v>111</v>
      </c>
      <c r="G121" s="6" t="s">
        <v>16</v>
      </c>
      <c r="H121" s="7">
        <f>SUM(H122:H125)</f>
        <v>150</v>
      </c>
      <c r="I121" s="7">
        <f t="shared" ref="I121:N136" si="24">SUM(I122:I125)</f>
        <v>0</v>
      </c>
      <c r="J121" s="7">
        <f t="shared" si="24"/>
        <v>0</v>
      </c>
      <c r="K121" s="7">
        <f t="shared" si="24"/>
        <v>0</v>
      </c>
      <c r="L121" s="7">
        <f t="shared" si="24"/>
        <v>150</v>
      </c>
      <c r="M121" s="7">
        <f t="shared" si="24"/>
        <v>0</v>
      </c>
      <c r="N121" s="7">
        <f t="shared" si="24"/>
        <v>0</v>
      </c>
      <c r="O121" s="317">
        <v>120767</v>
      </c>
      <c r="P121" s="323" t="s">
        <v>112</v>
      </c>
      <c r="Q121" s="314" t="s">
        <v>4160</v>
      </c>
    </row>
    <row r="122" spans="1:17" x14ac:dyDescent="0.25">
      <c r="A122" s="323"/>
      <c r="B122" s="324"/>
      <c r="C122" s="323"/>
      <c r="D122" s="317"/>
      <c r="E122" s="323"/>
      <c r="F122" s="317"/>
      <c r="G122" s="6" t="s">
        <v>58</v>
      </c>
      <c r="H122" s="7">
        <f t="shared" ref="H122:H125" si="25">SUM(I122:N122)</f>
        <v>0</v>
      </c>
      <c r="I122" s="7">
        <v>0</v>
      </c>
      <c r="J122" s="7">
        <v>0</v>
      </c>
      <c r="K122" s="7">
        <v>0</v>
      </c>
      <c r="L122" s="7">
        <v>0</v>
      </c>
      <c r="M122" s="7">
        <v>0</v>
      </c>
      <c r="N122" s="7">
        <v>0</v>
      </c>
      <c r="O122" s="317"/>
      <c r="P122" s="323"/>
      <c r="Q122" s="315"/>
    </row>
    <row r="123" spans="1:17" ht="36" x14ac:dyDescent="0.25">
      <c r="A123" s="323"/>
      <c r="B123" s="324"/>
      <c r="C123" s="323"/>
      <c r="D123" s="317"/>
      <c r="E123" s="323"/>
      <c r="F123" s="317"/>
      <c r="G123" s="6" t="s">
        <v>18</v>
      </c>
      <c r="H123" s="7">
        <f t="shared" si="25"/>
        <v>150</v>
      </c>
      <c r="I123" s="7">
        <v>0</v>
      </c>
      <c r="J123" s="7">
        <v>0</v>
      </c>
      <c r="K123" s="7">
        <v>0</v>
      </c>
      <c r="L123" s="7">
        <v>150</v>
      </c>
      <c r="M123" s="7">
        <v>0</v>
      </c>
      <c r="N123" s="7">
        <v>0</v>
      </c>
      <c r="O123" s="317"/>
      <c r="P123" s="323"/>
      <c r="Q123" s="315"/>
    </row>
    <row r="124" spans="1:17" x14ac:dyDescent="0.25">
      <c r="A124" s="323"/>
      <c r="B124" s="324"/>
      <c r="C124" s="323"/>
      <c r="D124" s="317"/>
      <c r="E124" s="323"/>
      <c r="F124" s="317"/>
      <c r="G124" s="6" t="s">
        <v>19</v>
      </c>
      <c r="H124" s="7">
        <f t="shared" si="25"/>
        <v>0</v>
      </c>
      <c r="I124" s="7">
        <v>0</v>
      </c>
      <c r="J124" s="7">
        <v>0</v>
      </c>
      <c r="K124" s="7">
        <v>0</v>
      </c>
      <c r="L124" s="7">
        <v>0</v>
      </c>
      <c r="M124" s="7">
        <v>0</v>
      </c>
      <c r="N124" s="7">
        <v>0</v>
      </c>
      <c r="O124" s="317"/>
      <c r="P124" s="323"/>
      <c r="Q124" s="315"/>
    </row>
    <row r="125" spans="1:17" ht="24" x14ac:dyDescent="0.25">
      <c r="A125" s="323"/>
      <c r="B125" s="325"/>
      <c r="C125" s="323"/>
      <c r="D125" s="317"/>
      <c r="E125" s="323"/>
      <c r="F125" s="317"/>
      <c r="G125" s="6" t="s">
        <v>20</v>
      </c>
      <c r="H125" s="7">
        <f t="shared" si="25"/>
        <v>0</v>
      </c>
      <c r="I125" s="7">
        <v>0</v>
      </c>
      <c r="J125" s="7">
        <v>0</v>
      </c>
      <c r="K125" s="7">
        <v>0</v>
      </c>
      <c r="L125" s="7">
        <v>0</v>
      </c>
      <c r="M125" s="7">
        <v>0</v>
      </c>
      <c r="N125" s="7">
        <v>0</v>
      </c>
      <c r="O125" s="317"/>
      <c r="P125" s="323"/>
      <c r="Q125" s="315"/>
    </row>
    <row r="126" spans="1:17" ht="49.5" customHeight="1" x14ac:dyDescent="0.25">
      <c r="A126" s="323" t="s">
        <v>113</v>
      </c>
      <c r="B126" s="318" t="s">
        <v>114</v>
      </c>
      <c r="C126" s="323" t="s">
        <v>107</v>
      </c>
      <c r="D126" s="317" t="s">
        <v>115</v>
      </c>
      <c r="E126" s="323" t="s">
        <v>116</v>
      </c>
      <c r="F126" s="318" t="s">
        <v>117</v>
      </c>
      <c r="G126" s="6" t="s">
        <v>16</v>
      </c>
      <c r="H126" s="7">
        <f>SUM(H127:H130)</f>
        <v>1800</v>
      </c>
      <c r="I126" s="7">
        <f t="shared" si="24"/>
        <v>0</v>
      </c>
      <c r="J126" s="7">
        <f t="shared" si="24"/>
        <v>0</v>
      </c>
      <c r="K126" s="7">
        <f t="shared" si="24"/>
        <v>0</v>
      </c>
      <c r="L126" s="7">
        <f t="shared" si="24"/>
        <v>650</v>
      </c>
      <c r="M126" s="7">
        <f t="shared" si="24"/>
        <v>650</v>
      </c>
      <c r="N126" s="7">
        <f t="shared" si="24"/>
        <v>500</v>
      </c>
      <c r="O126" s="317">
        <v>120767</v>
      </c>
      <c r="P126" s="323" t="s">
        <v>118</v>
      </c>
      <c r="Q126" s="314" t="s">
        <v>4160</v>
      </c>
    </row>
    <row r="127" spans="1:17" x14ac:dyDescent="0.25">
      <c r="A127" s="323"/>
      <c r="B127" s="324"/>
      <c r="C127" s="323"/>
      <c r="D127" s="317"/>
      <c r="E127" s="323"/>
      <c r="F127" s="324"/>
      <c r="G127" s="6" t="s">
        <v>58</v>
      </c>
      <c r="H127" s="7">
        <f t="shared" ref="H127:H130" si="26">SUM(I127:N127)</f>
        <v>1746</v>
      </c>
      <c r="I127" s="7">
        <v>0</v>
      </c>
      <c r="J127" s="7">
        <v>0</v>
      </c>
      <c r="K127" s="7">
        <v>0</v>
      </c>
      <c r="L127" s="7">
        <v>630.5</v>
      </c>
      <c r="M127" s="7">
        <v>630.5</v>
      </c>
      <c r="N127" s="7">
        <v>485</v>
      </c>
      <c r="O127" s="317"/>
      <c r="P127" s="323"/>
      <c r="Q127" s="315"/>
    </row>
    <row r="128" spans="1:17" ht="36" x14ac:dyDescent="0.25">
      <c r="A128" s="323"/>
      <c r="B128" s="324"/>
      <c r="C128" s="323"/>
      <c r="D128" s="317"/>
      <c r="E128" s="323"/>
      <c r="F128" s="324"/>
      <c r="G128" s="6" t="s">
        <v>18</v>
      </c>
      <c r="H128" s="7">
        <f t="shared" si="26"/>
        <v>43.2</v>
      </c>
      <c r="I128" s="7">
        <v>0</v>
      </c>
      <c r="J128" s="7">
        <v>0</v>
      </c>
      <c r="K128" s="7">
        <v>0</v>
      </c>
      <c r="L128" s="7">
        <v>15.6</v>
      </c>
      <c r="M128" s="7">
        <v>15.6</v>
      </c>
      <c r="N128" s="7">
        <v>12</v>
      </c>
      <c r="O128" s="317"/>
      <c r="P128" s="323"/>
      <c r="Q128" s="315"/>
    </row>
    <row r="129" spans="1:17" x14ac:dyDescent="0.25">
      <c r="A129" s="323"/>
      <c r="B129" s="324"/>
      <c r="C129" s="323"/>
      <c r="D129" s="317"/>
      <c r="E129" s="323"/>
      <c r="F129" s="324"/>
      <c r="G129" s="6" t="s">
        <v>19</v>
      </c>
      <c r="H129" s="7">
        <f t="shared" si="26"/>
        <v>10.8</v>
      </c>
      <c r="I129" s="7">
        <v>0</v>
      </c>
      <c r="J129" s="7">
        <v>0</v>
      </c>
      <c r="K129" s="7">
        <v>0</v>
      </c>
      <c r="L129" s="7">
        <v>3.9</v>
      </c>
      <c r="M129" s="7">
        <v>3.9</v>
      </c>
      <c r="N129" s="7">
        <v>3</v>
      </c>
      <c r="O129" s="317"/>
      <c r="P129" s="323"/>
      <c r="Q129" s="315"/>
    </row>
    <row r="130" spans="1:17" ht="24" x14ac:dyDescent="0.25">
      <c r="A130" s="323"/>
      <c r="B130" s="325"/>
      <c r="C130" s="323"/>
      <c r="D130" s="317"/>
      <c r="E130" s="323"/>
      <c r="F130" s="325"/>
      <c r="G130" s="38" t="s">
        <v>20</v>
      </c>
      <c r="H130" s="7">
        <f t="shared" si="26"/>
        <v>0</v>
      </c>
      <c r="I130" s="7">
        <v>0</v>
      </c>
      <c r="J130" s="7">
        <v>0</v>
      </c>
      <c r="K130" s="7">
        <v>0</v>
      </c>
      <c r="L130" s="7">
        <v>0</v>
      </c>
      <c r="M130" s="7">
        <v>0</v>
      </c>
      <c r="N130" s="7">
        <v>0</v>
      </c>
      <c r="O130" s="317"/>
      <c r="P130" s="323"/>
      <c r="Q130" s="315"/>
    </row>
    <row r="131" spans="1:17" ht="41.25" customHeight="1" x14ac:dyDescent="0.25">
      <c r="A131" s="323" t="s">
        <v>119</v>
      </c>
      <c r="B131" s="318" t="s">
        <v>120</v>
      </c>
      <c r="C131" s="323" t="s">
        <v>107</v>
      </c>
      <c r="D131" s="317">
        <v>2028</v>
      </c>
      <c r="E131" s="323" t="s">
        <v>121</v>
      </c>
      <c r="F131" s="317" t="s">
        <v>111</v>
      </c>
      <c r="G131" s="6" t="s">
        <v>16</v>
      </c>
      <c r="H131" s="7">
        <f>SUM(H132:H135)</f>
        <v>95</v>
      </c>
      <c r="I131" s="7">
        <f t="shared" si="24"/>
        <v>0</v>
      </c>
      <c r="J131" s="7">
        <f t="shared" si="24"/>
        <v>0</v>
      </c>
      <c r="K131" s="7">
        <f t="shared" si="24"/>
        <v>0</v>
      </c>
      <c r="L131" s="7">
        <f t="shared" si="24"/>
        <v>95</v>
      </c>
      <c r="M131" s="7">
        <f t="shared" si="24"/>
        <v>0</v>
      </c>
      <c r="N131" s="7">
        <f t="shared" si="24"/>
        <v>0</v>
      </c>
      <c r="O131" s="317">
        <v>120767</v>
      </c>
      <c r="P131" s="323" t="s">
        <v>122</v>
      </c>
      <c r="Q131" s="314" t="s">
        <v>4160</v>
      </c>
    </row>
    <row r="132" spans="1:17" x14ac:dyDescent="0.25">
      <c r="A132" s="323"/>
      <c r="B132" s="324"/>
      <c r="C132" s="323"/>
      <c r="D132" s="317"/>
      <c r="E132" s="323"/>
      <c r="F132" s="317"/>
      <c r="G132" s="6" t="s">
        <v>58</v>
      </c>
      <c r="H132" s="7">
        <f t="shared" ref="H132:H135" si="27">SUM(I132:N132)</f>
        <v>0</v>
      </c>
      <c r="I132" s="7">
        <v>0</v>
      </c>
      <c r="J132" s="7">
        <v>0</v>
      </c>
      <c r="K132" s="7">
        <v>0</v>
      </c>
      <c r="L132" s="7">
        <v>0</v>
      </c>
      <c r="M132" s="7">
        <v>0</v>
      </c>
      <c r="N132" s="7">
        <v>0</v>
      </c>
      <c r="O132" s="317"/>
      <c r="P132" s="323"/>
      <c r="Q132" s="315"/>
    </row>
    <row r="133" spans="1:17" ht="36" x14ac:dyDescent="0.25">
      <c r="A133" s="323"/>
      <c r="B133" s="324"/>
      <c r="C133" s="323"/>
      <c r="D133" s="317"/>
      <c r="E133" s="323"/>
      <c r="F133" s="317"/>
      <c r="G133" s="6" t="s">
        <v>18</v>
      </c>
      <c r="H133" s="7">
        <f t="shared" si="27"/>
        <v>95</v>
      </c>
      <c r="I133" s="7">
        <v>0</v>
      </c>
      <c r="J133" s="7">
        <v>0</v>
      </c>
      <c r="K133" s="7">
        <v>0</v>
      </c>
      <c r="L133" s="7">
        <v>95</v>
      </c>
      <c r="M133" s="7">
        <v>0</v>
      </c>
      <c r="N133" s="7">
        <v>0</v>
      </c>
      <c r="O133" s="317"/>
      <c r="P133" s="323"/>
      <c r="Q133" s="315"/>
    </row>
    <row r="134" spans="1:17" x14ac:dyDescent="0.25">
      <c r="A134" s="323"/>
      <c r="B134" s="324"/>
      <c r="C134" s="323"/>
      <c r="D134" s="317"/>
      <c r="E134" s="323"/>
      <c r="F134" s="317"/>
      <c r="G134" s="6" t="s">
        <v>19</v>
      </c>
      <c r="H134" s="7">
        <f t="shared" si="27"/>
        <v>0</v>
      </c>
      <c r="I134" s="7">
        <v>0</v>
      </c>
      <c r="J134" s="7">
        <v>0</v>
      </c>
      <c r="K134" s="7">
        <v>0</v>
      </c>
      <c r="L134" s="7">
        <v>0</v>
      </c>
      <c r="M134" s="7">
        <v>0</v>
      </c>
      <c r="N134" s="7">
        <v>0</v>
      </c>
      <c r="O134" s="317"/>
      <c r="P134" s="323"/>
      <c r="Q134" s="315"/>
    </row>
    <row r="135" spans="1:17" ht="24" x14ac:dyDescent="0.25">
      <c r="A135" s="323"/>
      <c r="B135" s="325"/>
      <c r="C135" s="323"/>
      <c r="D135" s="317"/>
      <c r="E135" s="323"/>
      <c r="F135" s="317"/>
      <c r="G135" s="6" t="s">
        <v>20</v>
      </c>
      <c r="H135" s="7">
        <f t="shared" si="27"/>
        <v>0</v>
      </c>
      <c r="I135" s="7">
        <v>0</v>
      </c>
      <c r="J135" s="7">
        <v>0</v>
      </c>
      <c r="K135" s="7">
        <v>0</v>
      </c>
      <c r="L135" s="7">
        <v>0</v>
      </c>
      <c r="M135" s="7">
        <v>0</v>
      </c>
      <c r="N135" s="7">
        <v>0</v>
      </c>
      <c r="O135" s="317"/>
      <c r="P135" s="323"/>
      <c r="Q135" s="315"/>
    </row>
    <row r="136" spans="1:17" ht="36" customHeight="1" x14ac:dyDescent="0.25">
      <c r="A136" s="323" t="s">
        <v>123</v>
      </c>
      <c r="B136" s="318" t="s">
        <v>114</v>
      </c>
      <c r="C136" s="323" t="s">
        <v>107</v>
      </c>
      <c r="D136" s="317">
        <v>2030</v>
      </c>
      <c r="E136" s="323" t="s">
        <v>124</v>
      </c>
      <c r="F136" s="318" t="s">
        <v>117</v>
      </c>
      <c r="G136" s="6" t="s">
        <v>16</v>
      </c>
      <c r="H136" s="7">
        <f>SUM(H137:H140)</f>
        <v>855</v>
      </c>
      <c r="I136" s="7">
        <f t="shared" si="24"/>
        <v>0</v>
      </c>
      <c r="J136" s="7">
        <f t="shared" si="24"/>
        <v>0</v>
      </c>
      <c r="K136" s="7">
        <f t="shared" si="24"/>
        <v>0</v>
      </c>
      <c r="L136" s="7">
        <f t="shared" si="24"/>
        <v>0</v>
      </c>
      <c r="M136" s="7">
        <f t="shared" si="24"/>
        <v>0</v>
      </c>
      <c r="N136" s="7">
        <f t="shared" si="24"/>
        <v>855</v>
      </c>
      <c r="O136" s="317">
        <v>120767</v>
      </c>
      <c r="P136" s="323" t="s">
        <v>72</v>
      </c>
      <c r="Q136" s="314" t="s">
        <v>4160</v>
      </c>
    </row>
    <row r="137" spans="1:17" x14ac:dyDescent="0.25">
      <c r="A137" s="323"/>
      <c r="B137" s="324"/>
      <c r="C137" s="323"/>
      <c r="D137" s="317"/>
      <c r="E137" s="323"/>
      <c r="F137" s="324"/>
      <c r="G137" s="6" t="s">
        <v>58</v>
      </c>
      <c r="H137" s="7">
        <f t="shared" ref="H137:H140" si="28">SUM(I137:N137)</f>
        <v>829.4</v>
      </c>
      <c r="I137" s="7">
        <v>0</v>
      </c>
      <c r="J137" s="7">
        <v>0</v>
      </c>
      <c r="K137" s="7">
        <v>0</v>
      </c>
      <c r="L137" s="7">
        <v>0</v>
      </c>
      <c r="M137" s="7">
        <v>0</v>
      </c>
      <c r="N137" s="7">
        <v>829.4</v>
      </c>
      <c r="O137" s="317"/>
      <c r="P137" s="323"/>
      <c r="Q137" s="315"/>
    </row>
    <row r="138" spans="1:17" ht="36" x14ac:dyDescent="0.25">
      <c r="A138" s="323"/>
      <c r="B138" s="324"/>
      <c r="C138" s="323"/>
      <c r="D138" s="317"/>
      <c r="E138" s="323"/>
      <c r="F138" s="324"/>
      <c r="G138" s="6" t="s">
        <v>18</v>
      </c>
      <c r="H138" s="7">
        <f t="shared" si="28"/>
        <v>20.5</v>
      </c>
      <c r="I138" s="7">
        <v>0</v>
      </c>
      <c r="J138" s="7">
        <v>0</v>
      </c>
      <c r="K138" s="7">
        <v>0</v>
      </c>
      <c r="L138" s="7">
        <v>0</v>
      </c>
      <c r="M138" s="7">
        <v>0</v>
      </c>
      <c r="N138" s="7">
        <v>20.5</v>
      </c>
      <c r="O138" s="317"/>
      <c r="P138" s="323"/>
      <c r="Q138" s="315"/>
    </row>
    <row r="139" spans="1:17" x14ac:dyDescent="0.25">
      <c r="A139" s="323"/>
      <c r="B139" s="324"/>
      <c r="C139" s="323"/>
      <c r="D139" s="317"/>
      <c r="E139" s="323"/>
      <c r="F139" s="324"/>
      <c r="G139" s="6" t="s">
        <v>19</v>
      </c>
      <c r="H139" s="7">
        <f t="shared" si="28"/>
        <v>5.0999999999999996</v>
      </c>
      <c r="I139" s="7">
        <v>0</v>
      </c>
      <c r="J139" s="7">
        <v>0</v>
      </c>
      <c r="K139" s="7">
        <v>0</v>
      </c>
      <c r="L139" s="7">
        <v>0</v>
      </c>
      <c r="M139" s="7">
        <v>0</v>
      </c>
      <c r="N139" s="7">
        <v>5.0999999999999996</v>
      </c>
      <c r="O139" s="317"/>
      <c r="P139" s="323"/>
      <c r="Q139" s="315"/>
    </row>
    <row r="140" spans="1:17" ht="24" x14ac:dyDescent="0.25">
      <c r="A140" s="323"/>
      <c r="B140" s="325"/>
      <c r="C140" s="323"/>
      <c r="D140" s="317"/>
      <c r="E140" s="323"/>
      <c r="F140" s="325"/>
      <c r="G140" s="6" t="s">
        <v>20</v>
      </c>
      <c r="H140" s="7">
        <f t="shared" si="28"/>
        <v>0</v>
      </c>
      <c r="I140" s="7">
        <v>0</v>
      </c>
      <c r="J140" s="7">
        <v>0</v>
      </c>
      <c r="K140" s="7">
        <v>0</v>
      </c>
      <c r="L140" s="7">
        <v>0</v>
      </c>
      <c r="M140" s="7">
        <v>0</v>
      </c>
      <c r="N140" s="7">
        <v>0</v>
      </c>
      <c r="O140" s="317"/>
      <c r="P140" s="323"/>
      <c r="Q140" s="315"/>
    </row>
    <row r="141" spans="1:17" ht="36" x14ac:dyDescent="0.25">
      <c r="A141" s="321" t="s">
        <v>106</v>
      </c>
      <c r="B141" s="321"/>
      <c r="C141" s="321"/>
      <c r="D141" s="321"/>
      <c r="E141" s="321"/>
      <c r="F141" s="321"/>
      <c r="G141" s="9" t="s">
        <v>16</v>
      </c>
      <c r="H141" s="10">
        <f>SUM(H121,H126,H131,H136)</f>
        <v>2900</v>
      </c>
      <c r="I141" s="10">
        <f t="shared" ref="I141:N141" si="29">SUM(I121,I126,I131,I136)</f>
        <v>0</v>
      </c>
      <c r="J141" s="10">
        <f t="shared" si="29"/>
        <v>0</v>
      </c>
      <c r="K141" s="10">
        <f t="shared" si="29"/>
        <v>0</v>
      </c>
      <c r="L141" s="10">
        <f t="shared" si="29"/>
        <v>895</v>
      </c>
      <c r="M141" s="10">
        <f t="shared" si="29"/>
        <v>650</v>
      </c>
      <c r="N141" s="10">
        <f t="shared" si="29"/>
        <v>1355</v>
      </c>
      <c r="O141" s="322" t="s">
        <v>125</v>
      </c>
      <c r="P141" s="321"/>
    </row>
    <row r="142" spans="1:17" ht="24" x14ac:dyDescent="0.25">
      <c r="A142" s="321"/>
      <c r="B142" s="321"/>
      <c r="C142" s="321"/>
      <c r="D142" s="321"/>
      <c r="E142" s="321"/>
      <c r="F142" s="321"/>
      <c r="G142" s="9" t="s">
        <v>58</v>
      </c>
      <c r="H142" s="10">
        <f t="shared" ref="H142:N145" si="30">SUM(H122,H127,H132,H137)</f>
        <v>2575.4</v>
      </c>
      <c r="I142" s="10">
        <f t="shared" si="30"/>
        <v>0</v>
      </c>
      <c r="J142" s="10">
        <f t="shared" si="30"/>
        <v>0</v>
      </c>
      <c r="K142" s="10">
        <f t="shared" si="30"/>
        <v>0</v>
      </c>
      <c r="L142" s="10">
        <f t="shared" si="30"/>
        <v>630.5</v>
      </c>
      <c r="M142" s="10">
        <f t="shared" si="30"/>
        <v>630.5</v>
      </c>
      <c r="N142" s="10">
        <f t="shared" si="30"/>
        <v>1314.4</v>
      </c>
      <c r="O142" s="322"/>
      <c r="P142" s="321"/>
    </row>
    <row r="143" spans="1:17" ht="36" x14ac:dyDescent="0.25">
      <c r="A143" s="321"/>
      <c r="B143" s="321"/>
      <c r="C143" s="321"/>
      <c r="D143" s="321"/>
      <c r="E143" s="321"/>
      <c r="F143" s="321"/>
      <c r="G143" s="9" t="s">
        <v>18</v>
      </c>
      <c r="H143" s="10">
        <f t="shared" si="30"/>
        <v>308.7</v>
      </c>
      <c r="I143" s="10">
        <f t="shared" si="30"/>
        <v>0</v>
      </c>
      <c r="J143" s="10">
        <f t="shared" si="30"/>
        <v>0</v>
      </c>
      <c r="K143" s="10">
        <f t="shared" si="30"/>
        <v>0</v>
      </c>
      <c r="L143" s="10">
        <f t="shared" si="30"/>
        <v>260.60000000000002</v>
      </c>
      <c r="M143" s="10">
        <f t="shared" si="30"/>
        <v>15.6</v>
      </c>
      <c r="N143" s="10">
        <f t="shared" si="30"/>
        <v>32.5</v>
      </c>
      <c r="O143" s="322"/>
      <c r="P143" s="321"/>
    </row>
    <row r="144" spans="1:17" x14ac:dyDescent="0.25">
      <c r="A144" s="321"/>
      <c r="B144" s="321"/>
      <c r="C144" s="321"/>
      <c r="D144" s="321"/>
      <c r="E144" s="321"/>
      <c r="F144" s="321"/>
      <c r="G144" s="9" t="s">
        <v>19</v>
      </c>
      <c r="H144" s="10">
        <f t="shared" si="30"/>
        <v>15.9</v>
      </c>
      <c r="I144" s="10">
        <f t="shared" si="30"/>
        <v>0</v>
      </c>
      <c r="J144" s="10">
        <f t="shared" si="30"/>
        <v>0</v>
      </c>
      <c r="K144" s="10">
        <f t="shared" si="30"/>
        <v>0</v>
      </c>
      <c r="L144" s="10">
        <f t="shared" si="30"/>
        <v>3.9</v>
      </c>
      <c r="M144" s="10">
        <f t="shared" si="30"/>
        <v>3.9</v>
      </c>
      <c r="N144" s="10">
        <f t="shared" si="30"/>
        <v>8.1</v>
      </c>
      <c r="O144" s="322"/>
      <c r="P144" s="321"/>
    </row>
    <row r="145" spans="1:17" ht="24" x14ac:dyDescent="0.25">
      <c r="A145" s="321"/>
      <c r="B145" s="321"/>
      <c r="C145" s="321"/>
      <c r="D145" s="321"/>
      <c r="E145" s="321"/>
      <c r="F145" s="321"/>
      <c r="G145" s="9" t="s">
        <v>20</v>
      </c>
      <c r="H145" s="10">
        <f t="shared" si="30"/>
        <v>0</v>
      </c>
      <c r="I145" s="10">
        <f t="shared" si="30"/>
        <v>0</v>
      </c>
      <c r="J145" s="10">
        <f t="shared" si="30"/>
        <v>0</v>
      </c>
      <c r="K145" s="10">
        <f t="shared" si="30"/>
        <v>0</v>
      </c>
      <c r="L145" s="10">
        <f t="shared" si="30"/>
        <v>0</v>
      </c>
      <c r="M145" s="10">
        <f t="shared" si="30"/>
        <v>0</v>
      </c>
      <c r="N145" s="10">
        <f t="shared" si="30"/>
        <v>0</v>
      </c>
      <c r="O145" s="322"/>
      <c r="P145" s="321"/>
    </row>
    <row r="146" spans="1:17" x14ac:dyDescent="0.25">
      <c r="A146" s="319" t="s">
        <v>126</v>
      </c>
      <c r="B146" s="319"/>
      <c r="C146" s="319"/>
      <c r="D146" s="319"/>
      <c r="E146" s="319"/>
      <c r="F146" s="319"/>
      <c r="G146" s="319"/>
      <c r="H146" s="319"/>
      <c r="I146" s="319"/>
      <c r="J146" s="319"/>
      <c r="K146" s="319"/>
      <c r="L146" s="319"/>
      <c r="M146" s="319"/>
      <c r="N146" s="319"/>
      <c r="O146" s="319"/>
      <c r="P146" s="319"/>
    </row>
    <row r="147" spans="1:17" ht="36" x14ac:dyDescent="0.25">
      <c r="A147" s="323" t="s">
        <v>127</v>
      </c>
      <c r="B147" s="323"/>
      <c r="C147" s="323" t="s">
        <v>126</v>
      </c>
      <c r="D147" s="317" t="s">
        <v>86</v>
      </c>
      <c r="E147" s="323" t="s">
        <v>128</v>
      </c>
      <c r="F147" s="323" t="s">
        <v>129</v>
      </c>
      <c r="G147" s="6" t="s">
        <v>16</v>
      </c>
      <c r="H147" s="7">
        <f>SUM(H148:H151)</f>
        <v>30</v>
      </c>
      <c r="I147" s="7">
        <f t="shared" ref="I147:N152" si="31">SUM(I148:I151)</f>
        <v>0</v>
      </c>
      <c r="J147" s="7">
        <f t="shared" si="31"/>
        <v>0</v>
      </c>
      <c r="K147" s="7">
        <f t="shared" si="31"/>
        <v>0</v>
      </c>
      <c r="L147" s="7">
        <f t="shared" si="31"/>
        <v>3</v>
      </c>
      <c r="M147" s="7">
        <f t="shared" si="31"/>
        <v>27</v>
      </c>
      <c r="N147" s="7">
        <f t="shared" si="31"/>
        <v>0</v>
      </c>
      <c r="O147" s="317"/>
      <c r="P147" s="323" t="s">
        <v>130</v>
      </c>
      <c r="Q147" s="314" t="s">
        <v>4187</v>
      </c>
    </row>
    <row r="148" spans="1:17" x14ac:dyDescent="0.25">
      <c r="A148" s="323"/>
      <c r="B148" s="323"/>
      <c r="C148" s="323"/>
      <c r="D148" s="317"/>
      <c r="E148" s="323"/>
      <c r="F148" s="323"/>
      <c r="G148" s="6" t="s">
        <v>58</v>
      </c>
      <c r="H148" s="7">
        <f t="shared" ref="H148:H151" si="32">SUM(I148:N148)</f>
        <v>26.2</v>
      </c>
      <c r="I148" s="7">
        <v>0</v>
      </c>
      <c r="J148" s="7">
        <v>0</v>
      </c>
      <c r="K148" s="7">
        <v>0</v>
      </c>
      <c r="L148" s="7">
        <v>0</v>
      </c>
      <c r="M148" s="7">
        <v>26.2</v>
      </c>
      <c r="N148" s="7">
        <v>0</v>
      </c>
      <c r="O148" s="317"/>
      <c r="P148" s="323"/>
      <c r="Q148" s="315"/>
    </row>
    <row r="149" spans="1:17" ht="36" x14ac:dyDescent="0.25">
      <c r="A149" s="323"/>
      <c r="B149" s="323"/>
      <c r="C149" s="323"/>
      <c r="D149" s="317"/>
      <c r="E149" s="323"/>
      <c r="F149" s="323"/>
      <c r="G149" s="6" t="s">
        <v>18</v>
      </c>
      <c r="H149" s="7">
        <f t="shared" si="32"/>
        <v>3.6</v>
      </c>
      <c r="I149" s="7">
        <v>0</v>
      </c>
      <c r="J149" s="7">
        <v>0</v>
      </c>
      <c r="K149" s="7">
        <v>0</v>
      </c>
      <c r="L149" s="7">
        <v>3</v>
      </c>
      <c r="M149" s="7">
        <v>0.6</v>
      </c>
      <c r="N149" s="7">
        <v>0</v>
      </c>
      <c r="O149" s="317"/>
      <c r="P149" s="323"/>
      <c r="Q149" s="315"/>
    </row>
    <row r="150" spans="1:17" x14ac:dyDescent="0.25">
      <c r="A150" s="323"/>
      <c r="B150" s="323"/>
      <c r="C150" s="323"/>
      <c r="D150" s="317"/>
      <c r="E150" s="323"/>
      <c r="F150" s="323"/>
      <c r="G150" s="6" t="s">
        <v>19</v>
      </c>
      <c r="H150" s="7">
        <f t="shared" si="32"/>
        <v>0.2</v>
      </c>
      <c r="I150" s="7">
        <v>0</v>
      </c>
      <c r="J150" s="7">
        <v>0</v>
      </c>
      <c r="K150" s="7">
        <v>0</v>
      </c>
      <c r="L150" s="7">
        <v>0</v>
      </c>
      <c r="M150" s="7">
        <v>0.2</v>
      </c>
      <c r="N150" s="7">
        <v>0</v>
      </c>
      <c r="O150" s="317"/>
      <c r="P150" s="323"/>
      <c r="Q150" s="315"/>
    </row>
    <row r="151" spans="1:17" ht="24" x14ac:dyDescent="0.25">
      <c r="A151" s="323"/>
      <c r="B151" s="323"/>
      <c r="C151" s="323"/>
      <c r="D151" s="317"/>
      <c r="E151" s="323"/>
      <c r="F151" s="323"/>
      <c r="G151" s="6" t="s">
        <v>20</v>
      </c>
      <c r="H151" s="7">
        <f t="shared" si="32"/>
        <v>0</v>
      </c>
      <c r="I151" s="7">
        <v>0</v>
      </c>
      <c r="J151" s="7">
        <v>0</v>
      </c>
      <c r="K151" s="7">
        <v>0</v>
      </c>
      <c r="L151" s="7">
        <v>0</v>
      </c>
      <c r="M151" s="7">
        <v>0</v>
      </c>
      <c r="N151" s="7">
        <v>0</v>
      </c>
      <c r="O151" s="317"/>
      <c r="P151" s="323"/>
      <c r="Q151" s="315"/>
    </row>
    <row r="152" spans="1:17" ht="54" customHeight="1" x14ac:dyDescent="0.25">
      <c r="A152" s="323" t="s">
        <v>131</v>
      </c>
      <c r="B152" s="323"/>
      <c r="C152" s="323" t="s">
        <v>126</v>
      </c>
      <c r="D152" s="317" t="s">
        <v>86</v>
      </c>
      <c r="E152" s="323" t="s">
        <v>132</v>
      </c>
      <c r="F152" s="323" t="s">
        <v>133</v>
      </c>
      <c r="G152" s="6" t="s">
        <v>16</v>
      </c>
      <c r="H152" s="7">
        <f>SUM(H153:H156)</f>
        <v>20</v>
      </c>
      <c r="I152" s="7">
        <f t="shared" si="31"/>
        <v>0</v>
      </c>
      <c r="J152" s="7">
        <f t="shared" si="31"/>
        <v>0</v>
      </c>
      <c r="K152" s="7">
        <f t="shared" si="31"/>
        <v>0</v>
      </c>
      <c r="L152" s="7">
        <f t="shared" si="31"/>
        <v>2</v>
      </c>
      <c r="M152" s="7">
        <f t="shared" si="31"/>
        <v>18</v>
      </c>
      <c r="N152" s="7">
        <f t="shared" si="31"/>
        <v>0</v>
      </c>
      <c r="O152" s="317"/>
      <c r="P152" s="323" t="s">
        <v>134</v>
      </c>
      <c r="Q152" s="314" t="s">
        <v>4187</v>
      </c>
    </row>
    <row r="153" spans="1:17" x14ac:dyDescent="0.25">
      <c r="A153" s="323"/>
      <c r="B153" s="323"/>
      <c r="C153" s="323"/>
      <c r="D153" s="317"/>
      <c r="E153" s="323"/>
      <c r="F153" s="323"/>
      <c r="G153" s="6" t="s">
        <v>58</v>
      </c>
      <c r="H153" s="7">
        <f t="shared" ref="H153:H156" si="33">SUM(I153:N153)</f>
        <v>17.5</v>
      </c>
      <c r="I153" s="7">
        <v>0</v>
      </c>
      <c r="J153" s="7">
        <v>0</v>
      </c>
      <c r="K153" s="7">
        <v>0</v>
      </c>
      <c r="L153" s="7">
        <v>0</v>
      </c>
      <c r="M153" s="7">
        <v>17.5</v>
      </c>
      <c r="N153" s="7">
        <v>0</v>
      </c>
      <c r="O153" s="317"/>
      <c r="P153" s="323"/>
      <c r="Q153" s="315"/>
    </row>
    <row r="154" spans="1:17" ht="36" x14ac:dyDescent="0.25">
      <c r="A154" s="323"/>
      <c r="B154" s="323"/>
      <c r="C154" s="323"/>
      <c r="D154" s="317"/>
      <c r="E154" s="323"/>
      <c r="F154" s="323"/>
      <c r="G154" s="6" t="s">
        <v>18</v>
      </c>
      <c r="H154" s="7">
        <f t="shared" si="33"/>
        <v>2.4</v>
      </c>
      <c r="I154" s="7">
        <v>0</v>
      </c>
      <c r="J154" s="7">
        <v>0</v>
      </c>
      <c r="K154" s="7">
        <v>0</v>
      </c>
      <c r="L154" s="7">
        <v>2</v>
      </c>
      <c r="M154" s="7">
        <v>0.4</v>
      </c>
      <c r="N154" s="7">
        <v>0</v>
      </c>
      <c r="O154" s="317"/>
      <c r="P154" s="323"/>
      <c r="Q154" s="315"/>
    </row>
    <row r="155" spans="1:17" x14ac:dyDescent="0.25">
      <c r="A155" s="323"/>
      <c r="B155" s="323"/>
      <c r="C155" s="323"/>
      <c r="D155" s="317"/>
      <c r="E155" s="323"/>
      <c r="F155" s="323"/>
      <c r="G155" s="6" t="s">
        <v>19</v>
      </c>
      <c r="H155" s="7">
        <f t="shared" si="33"/>
        <v>0.1</v>
      </c>
      <c r="I155" s="7">
        <v>0</v>
      </c>
      <c r="J155" s="7">
        <v>0</v>
      </c>
      <c r="K155" s="7">
        <v>0</v>
      </c>
      <c r="L155" s="7">
        <v>0</v>
      </c>
      <c r="M155" s="7">
        <v>0.1</v>
      </c>
      <c r="N155" s="7">
        <v>0</v>
      </c>
      <c r="O155" s="317"/>
      <c r="P155" s="323"/>
      <c r="Q155" s="315"/>
    </row>
    <row r="156" spans="1:17" ht="24" x14ac:dyDescent="0.25">
      <c r="A156" s="323"/>
      <c r="B156" s="323"/>
      <c r="C156" s="323"/>
      <c r="D156" s="317"/>
      <c r="E156" s="323"/>
      <c r="F156" s="323"/>
      <c r="G156" s="6" t="s">
        <v>20</v>
      </c>
      <c r="H156" s="7">
        <f t="shared" si="33"/>
        <v>0</v>
      </c>
      <c r="I156" s="7">
        <v>0</v>
      </c>
      <c r="J156" s="7">
        <v>0</v>
      </c>
      <c r="K156" s="7">
        <v>0</v>
      </c>
      <c r="L156" s="7">
        <v>0</v>
      </c>
      <c r="M156" s="7">
        <v>0</v>
      </c>
      <c r="N156" s="7">
        <v>0</v>
      </c>
      <c r="O156" s="317"/>
      <c r="P156" s="323"/>
      <c r="Q156" s="315"/>
    </row>
    <row r="157" spans="1:17" ht="36" x14ac:dyDescent="0.25">
      <c r="A157" s="321" t="s">
        <v>135</v>
      </c>
      <c r="B157" s="321"/>
      <c r="C157" s="321"/>
      <c r="D157" s="321"/>
      <c r="E157" s="321"/>
      <c r="F157" s="321"/>
      <c r="G157" s="9" t="s">
        <v>16</v>
      </c>
      <c r="H157" s="10">
        <f>SUM(H147,H152)</f>
        <v>50</v>
      </c>
      <c r="I157" s="10">
        <f t="shared" ref="I157:N157" si="34">SUM(I147,I152)</f>
        <v>0</v>
      </c>
      <c r="J157" s="10">
        <f t="shared" si="34"/>
        <v>0</v>
      </c>
      <c r="K157" s="10">
        <f t="shared" si="34"/>
        <v>0</v>
      </c>
      <c r="L157" s="10">
        <f t="shared" si="34"/>
        <v>5</v>
      </c>
      <c r="M157" s="10">
        <f t="shared" si="34"/>
        <v>45</v>
      </c>
      <c r="N157" s="10">
        <f t="shared" si="34"/>
        <v>0</v>
      </c>
      <c r="O157" s="326">
        <v>6926</v>
      </c>
      <c r="P157" s="321"/>
    </row>
    <row r="158" spans="1:17" ht="24" x14ac:dyDescent="0.25">
      <c r="A158" s="321"/>
      <c r="B158" s="321"/>
      <c r="C158" s="321"/>
      <c r="D158" s="321"/>
      <c r="E158" s="321"/>
      <c r="F158" s="321"/>
      <c r="G158" s="9" t="s">
        <v>58</v>
      </c>
      <c r="H158" s="10">
        <f t="shared" ref="H158:N161" si="35">SUM(H148,H153)</f>
        <v>43.7</v>
      </c>
      <c r="I158" s="10">
        <f t="shared" si="35"/>
        <v>0</v>
      </c>
      <c r="J158" s="10">
        <f t="shared" si="35"/>
        <v>0</v>
      </c>
      <c r="K158" s="10">
        <f t="shared" si="35"/>
        <v>0</v>
      </c>
      <c r="L158" s="10">
        <f t="shared" si="35"/>
        <v>0</v>
      </c>
      <c r="M158" s="10">
        <f t="shared" si="35"/>
        <v>43.7</v>
      </c>
      <c r="N158" s="10">
        <f t="shared" si="35"/>
        <v>0</v>
      </c>
      <c r="O158" s="326"/>
      <c r="P158" s="321"/>
    </row>
    <row r="159" spans="1:17" ht="36" x14ac:dyDescent="0.25">
      <c r="A159" s="321"/>
      <c r="B159" s="321"/>
      <c r="C159" s="321"/>
      <c r="D159" s="321"/>
      <c r="E159" s="321"/>
      <c r="F159" s="321"/>
      <c r="G159" s="9" t="s">
        <v>18</v>
      </c>
      <c r="H159" s="10">
        <f t="shared" si="35"/>
        <v>6</v>
      </c>
      <c r="I159" s="10">
        <f t="shared" si="35"/>
        <v>0</v>
      </c>
      <c r="J159" s="10">
        <f t="shared" si="35"/>
        <v>0</v>
      </c>
      <c r="K159" s="10">
        <f t="shared" si="35"/>
        <v>0</v>
      </c>
      <c r="L159" s="10">
        <f t="shared" si="35"/>
        <v>5</v>
      </c>
      <c r="M159" s="10">
        <f t="shared" si="35"/>
        <v>1</v>
      </c>
      <c r="N159" s="10">
        <f t="shared" si="35"/>
        <v>0</v>
      </c>
      <c r="O159" s="326"/>
      <c r="P159" s="321"/>
    </row>
    <row r="160" spans="1:17" x14ac:dyDescent="0.25">
      <c r="A160" s="321"/>
      <c r="B160" s="321"/>
      <c r="C160" s="321"/>
      <c r="D160" s="321"/>
      <c r="E160" s="321"/>
      <c r="F160" s="321"/>
      <c r="G160" s="9" t="s">
        <v>19</v>
      </c>
      <c r="H160" s="10">
        <f t="shared" si="35"/>
        <v>0.30000000000000004</v>
      </c>
      <c r="I160" s="10">
        <f t="shared" si="35"/>
        <v>0</v>
      </c>
      <c r="J160" s="10">
        <f t="shared" si="35"/>
        <v>0</v>
      </c>
      <c r="K160" s="10">
        <f t="shared" si="35"/>
        <v>0</v>
      </c>
      <c r="L160" s="10">
        <f t="shared" si="35"/>
        <v>0</v>
      </c>
      <c r="M160" s="10">
        <f t="shared" si="35"/>
        <v>0.30000000000000004</v>
      </c>
      <c r="N160" s="10">
        <f t="shared" si="35"/>
        <v>0</v>
      </c>
      <c r="O160" s="326"/>
      <c r="P160" s="321"/>
    </row>
    <row r="161" spans="1:17" ht="24" x14ac:dyDescent="0.25">
      <c r="A161" s="321"/>
      <c r="B161" s="321"/>
      <c r="C161" s="321"/>
      <c r="D161" s="321"/>
      <c r="E161" s="321"/>
      <c r="F161" s="321"/>
      <c r="G161" s="9" t="s">
        <v>20</v>
      </c>
      <c r="H161" s="10">
        <f t="shared" si="35"/>
        <v>0</v>
      </c>
      <c r="I161" s="10">
        <f t="shared" si="35"/>
        <v>0</v>
      </c>
      <c r="J161" s="10">
        <f t="shared" si="35"/>
        <v>0</v>
      </c>
      <c r="K161" s="10">
        <f t="shared" si="35"/>
        <v>0</v>
      </c>
      <c r="L161" s="10">
        <f t="shared" si="35"/>
        <v>0</v>
      </c>
      <c r="M161" s="10">
        <f t="shared" si="35"/>
        <v>0</v>
      </c>
      <c r="N161" s="10">
        <f t="shared" si="35"/>
        <v>0</v>
      </c>
      <c r="O161" s="326"/>
      <c r="P161" s="321"/>
    </row>
    <row r="162" spans="1:17" x14ac:dyDescent="0.25">
      <c r="A162" s="319" t="s">
        <v>136</v>
      </c>
      <c r="B162" s="319"/>
      <c r="C162" s="319"/>
      <c r="D162" s="319"/>
      <c r="E162" s="319"/>
      <c r="F162" s="319"/>
      <c r="G162" s="319"/>
      <c r="H162" s="319"/>
      <c r="I162" s="319"/>
      <c r="J162" s="319"/>
      <c r="K162" s="319"/>
      <c r="L162" s="319"/>
      <c r="M162" s="319"/>
      <c r="N162" s="319"/>
      <c r="O162" s="319"/>
      <c r="P162" s="319"/>
    </row>
    <row r="163" spans="1:17" ht="36" x14ac:dyDescent="0.25">
      <c r="A163" s="323" t="s">
        <v>137</v>
      </c>
      <c r="B163" s="323"/>
      <c r="C163" s="323" t="s">
        <v>136</v>
      </c>
      <c r="D163" s="317">
        <v>2028</v>
      </c>
      <c r="E163" s="323" t="s">
        <v>138</v>
      </c>
      <c r="F163" s="323" t="s">
        <v>139</v>
      </c>
      <c r="G163" s="6" t="s">
        <v>16</v>
      </c>
      <c r="H163" s="7">
        <f>SUM(H164:H167)</f>
        <v>15.700000000000001</v>
      </c>
      <c r="I163" s="7">
        <f t="shared" ref="I163:N168" si="36">SUM(I164:I167)</f>
        <v>0</v>
      </c>
      <c r="J163" s="7">
        <f>SUM(J164:J167)</f>
        <v>0</v>
      </c>
      <c r="K163" s="7">
        <f t="shared" si="36"/>
        <v>0</v>
      </c>
      <c r="L163" s="7">
        <f t="shared" si="36"/>
        <v>15.700000000000001</v>
      </c>
      <c r="M163" s="7">
        <f t="shared" si="36"/>
        <v>0</v>
      </c>
      <c r="N163" s="7">
        <f t="shared" si="36"/>
        <v>0</v>
      </c>
      <c r="O163" s="317">
        <v>22000</v>
      </c>
      <c r="P163" s="323" t="s">
        <v>140</v>
      </c>
      <c r="Q163" s="314" t="s">
        <v>4189</v>
      </c>
    </row>
    <row r="164" spans="1:17" x14ac:dyDescent="0.25">
      <c r="A164" s="323"/>
      <c r="B164" s="323"/>
      <c r="C164" s="323"/>
      <c r="D164" s="317"/>
      <c r="E164" s="323"/>
      <c r="F164" s="323"/>
      <c r="G164" s="6" t="s">
        <v>58</v>
      </c>
      <c r="H164" s="7">
        <f t="shared" ref="H164:H167" si="37">SUM(I164:N164)</f>
        <v>13.6</v>
      </c>
      <c r="I164" s="7">
        <v>0</v>
      </c>
      <c r="J164" s="7">
        <v>0</v>
      </c>
      <c r="K164" s="7">
        <v>0</v>
      </c>
      <c r="L164" s="7">
        <v>13.6</v>
      </c>
      <c r="M164" s="7">
        <v>0</v>
      </c>
      <c r="N164" s="7">
        <v>0</v>
      </c>
      <c r="O164" s="317"/>
      <c r="P164" s="323"/>
      <c r="Q164" s="315"/>
    </row>
    <row r="165" spans="1:17" ht="36" x14ac:dyDescent="0.25">
      <c r="A165" s="323"/>
      <c r="B165" s="323"/>
      <c r="C165" s="323"/>
      <c r="D165" s="317"/>
      <c r="E165" s="323"/>
      <c r="F165" s="323"/>
      <c r="G165" s="6" t="s">
        <v>18</v>
      </c>
      <c r="H165" s="7">
        <f t="shared" si="37"/>
        <v>1.3</v>
      </c>
      <c r="I165" s="7">
        <v>0</v>
      </c>
      <c r="J165" s="7">
        <v>0</v>
      </c>
      <c r="K165" s="7">
        <v>0</v>
      </c>
      <c r="L165" s="7">
        <v>1.3</v>
      </c>
      <c r="M165" s="7">
        <v>0</v>
      </c>
      <c r="N165" s="7">
        <v>0</v>
      </c>
      <c r="O165" s="317"/>
      <c r="P165" s="323"/>
      <c r="Q165" s="315"/>
    </row>
    <row r="166" spans="1:17" x14ac:dyDescent="0.25">
      <c r="A166" s="323"/>
      <c r="B166" s="323"/>
      <c r="C166" s="323"/>
      <c r="D166" s="317"/>
      <c r="E166" s="323"/>
      <c r="F166" s="323"/>
      <c r="G166" s="6" t="s">
        <v>19</v>
      </c>
      <c r="H166" s="7">
        <f t="shared" si="37"/>
        <v>0.8</v>
      </c>
      <c r="I166" s="7">
        <v>0</v>
      </c>
      <c r="J166" s="7">
        <v>0</v>
      </c>
      <c r="K166" s="7">
        <v>0</v>
      </c>
      <c r="L166" s="7">
        <v>0.8</v>
      </c>
      <c r="M166" s="7">
        <v>0</v>
      </c>
      <c r="N166" s="7">
        <v>0</v>
      </c>
      <c r="O166" s="317"/>
      <c r="P166" s="323"/>
      <c r="Q166" s="315"/>
    </row>
    <row r="167" spans="1:17" ht="24" x14ac:dyDescent="0.25">
      <c r="A167" s="323"/>
      <c r="B167" s="323"/>
      <c r="C167" s="323"/>
      <c r="D167" s="317"/>
      <c r="E167" s="323"/>
      <c r="F167" s="323"/>
      <c r="G167" s="6" t="s">
        <v>20</v>
      </c>
      <c r="H167" s="7">
        <f t="shared" si="37"/>
        <v>0</v>
      </c>
      <c r="I167" s="7">
        <v>0</v>
      </c>
      <c r="J167" s="7">
        <v>0</v>
      </c>
      <c r="K167" s="7">
        <v>0</v>
      </c>
      <c r="L167" s="7">
        <v>0</v>
      </c>
      <c r="M167" s="7">
        <v>0</v>
      </c>
      <c r="N167" s="7">
        <v>0</v>
      </c>
      <c r="O167" s="317"/>
      <c r="P167" s="323"/>
      <c r="Q167" s="315"/>
    </row>
    <row r="168" spans="1:17" ht="54" customHeight="1" x14ac:dyDescent="0.25">
      <c r="A168" s="323" t="s">
        <v>141</v>
      </c>
      <c r="B168" s="323"/>
      <c r="C168" s="323" t="s">
        <v>136</v>
      </c>
      <c r="D168" s="317" t="s">
        <v>86</v>
      </c>
      <c r="E168" s="323" t="s">
        <v>132</v>
      </c>
      <c r="F168" s="323" t="s">
        <v>139</v>
      </c>
      <c r="G168" s="6" t="s">
        <v>16</v>
      </c>
      <c r="H168" s="7">
        <f>SUM(H169:H172)</f>
        <v>22.1</v>
      </c>
      <c r="I168" s="7">
        <f t="shared" si="36"/>
        <v>0</v>
      </c>
      <c r="J168" s="7">
        <f t="shared" si="36"/>
        <v>0</v>
      </c>
      <c r="K168" s="7">
        <f t="shared" si="36"/>
        <v>0</v>
      </c>
      <c r="L168" s="7">
        <f t="shared" si="36"/>
        <v>2</v>
      </c>
      <c r="M168" s="7">
        <f t="shared" si="36"/>
        <v>20.100000000000001</v>
      </c>
      <c r="N168" s="7">
        <f t="shared" si="36"/>
        <v>0</v>
      </c>
      <c r="O168" s="317">
        <v>23000</v>
      </c>
      <c r="P168" s="323" t="s">
        <v>140</v>
      </c>
      <c r="Q168" s="314" t="s">
        <v>4189</v>
      </c>
    </row>
    <row r="169" spans="1:17" x14ac:dyDescent="0.25">
      <c r="A169" s="323"/>
      <c r="B169" s="323"/>
      <c r="C169" s="323"/>
      <c r="D169" s="317"/>
      <c r="E169" s="323"/>
      <c r="F169" s="323"/>
      <c r="G169" s="6" t="s">
        <v>58</v>
      </c>
      <c r="H169" s="7">
        <f t="shared" ref="H169:H172" si="38">SUM(I169:N169)</f>
        <v>17.5</v>
      </c>
      <c r="I169" s="7">
        <v>0</v>
      </c>
      <c r="J169" s="7">
        <v>0</v>
      </c>
      <c r="K169" s="7">
        <v>0</v>
      </c>
      <c r="L169" s="7">
        <v>0</v>
      </c>
      <c r="M169" s="7">
        <v>17.5</v>
      </c>
      <c r="N169" s="7">
        <v>0</v>
      </c>
      <c r="O169" s="317"/>
      <c r="P169" s="323"/>
      <c r="Q169" s="315"/>
    </row>
    <row r="170" spans="1:17" ht="36" x14ac:dyDescent="0.25">
      <c r="A170" s="323"/>
      <c r="B170" s="323"/>
      <c r="C170" s="323"/>
      <c r="D170" s="317"/>
      <c r="E170" s="323"/>
      <c r="F170" s="323"/>
      <c r="G170" s="6" t="s">
        <v>18</v>
      </c>
      <c r="H170" s="7">
        <f t="shared" si="38"/>
        <v>4.5</v>
      </c>
      <c r="I170" s="7">
        <v>0</v>
      </c>
      <c r="J170" s="7">
        <v>0</v>
      </c>
      <c r="K170" s="7">
        <v>0</v>
      </c>
      <c r="L170" s="7">
        <v>2</v>
      </c>
      <c r="M170" s="7">
        <v>2.5</v>
      </c>
      <c r="N170" s="7">
        <v>0</v>
      </c>
      <c r="O170" s="317"/>
      <c r="P170" s="323"/>
      <c r="Q170" s="315"/>
    </row>
    <row r="171" spans="1:17" x14ac:dyDescent="0.25">
      <c r="A171" s="323"/>
      <c r="B171" s="323"/>
      <c r="C171" s="323"/>
      <c r="D171" s="317"/>
      <c r="E171" s="323"/>
      <c r="F171" s="323"/>
      <c r="G171" s="6" t="s">
        <v>19</v>
      </c>
      <c r="H171" s="7">
        <f t="shared" si="38"/>
        <v>0.1</v>
      </c>
      <c r="I171" s="7">
        <v>0</v>
      </c>
      <c r="J171" s="7">
        <v>0</v>
      </c>
      <c r="K171" s="7">
        <v>0</v>
      </c>
      <c r="L171" s="7">
        <v>0</v>
      </c>
      <c r="M171" s="7">
        <v>0.1</v>
      </c>
      <c r="N171" s="7">
        <v>0</v>
      </c>
      <c r="O171" s="317"/>
      <c r="P171" s="323"/>
      <c r="Q171" s="315"/>
    </row>
    <row r="172" spans="1:17" ht="24" x14ac:dyDescent="0.25">
      <c r="A172" s="323"/>
      <c r="B172" s="323"/>
      <c r="C172" s="323"/>
      <c r="D172" s="317"/>
      <c r="E172" s="323"/>
      <c r="F172" s="323"/>
      <c r="G172" s="6" t="s">
        <v>20</v>
      </c>
      <c r="H172" s="7">
        <f t="shared" si="38"/>
        <v>0</v>
      </c>
      <c r="I172" s="7">
        <v>0</v>
      </c>
      <c r="J172" s="7">
        <v>0</v>
      </c>
      <c r="K172" s="7">
        <v>0</v>
      </c>
      <c r="L172" s="7">
        <v>0</v>
      </c>
      <c r="M172" s="7">
        <v>0</v>
      </c>
      <c r="N172" s="7">
        <v>0</v>
      </c>
      <c r="O172" s="317"/>
      <c r="P172" s="323"/>
      <c r="Q172" s="315"/>
    </row>
    <row r="173" spans="1:17" ht="36" x14ac:dyDescent="0.25">
      <c r="A173" s="321" t="s">
        <v>26</v>
      </c>
      <c r="B173" s="321"/>
      <c r="C173" s="321"/>
      <c r="D173" s="321"/>
      <c r="E173" s="321"/>
      <c r="F173" s="321"/>
      <c r="G173" s="9" t="s">
        <v>16</v>
      </c>
      <c r="H173" s="10">
        <f>SUM(H163,H168)</f>
        <v>37.800000000000004</v>
      </c>
      <c r="I173" s="10">
        <f t="shared" ref="I173:N173" si="39">SUM(I163,I168)</f>
        <v>0</v>
      </c>
      <c r="J173" s="10">
        <f t="shared" si="39"/>
        <v>0</v>
      </c>
      <c r="K173" s="10">
        <f t="shared" si="39"/>
        <v>0</v>
      </c>
      <c r="L173" s="10">
        <f t="shared" si="39"/>
        <v>17.700000000000003</v>
      </c>
      <c r="M173" s="10">
        <f t="shared" si="39"/>
        <v>20.100000000000001</v>
      </c>
      <c r="N173" s="10">
        <f t="shared" si="39"/>
        <v>0</v>
      </c>
      <c r="O173" s="317"/>
      <c r="P173" s="323"/>
    </row>
    <row r="174" spans="1:17" ht="24" x14ac:dyDescent="0.25">
      <c r="A174" s="321"/>
      <c r="B174" s="321"/>
      <c r="C174" s="321"/>
      <c r="D174" s="321"/>
      <c r="E174" s="321"/>
      <c r="F174" s="321"/>
      <c r="G174" s="9" t="s">
        <v>58</v>
      </c>
      <c r="H174" s="10">
        <f t="shared" ref="H174:N177" si="40">SUM(H164,H169)</f>
        <v>31.1</v>
      </c>
      <c r="I174" s="10">
        <f t="shared" si="40"/>
        <v>0</v>
      </c>
      <c r="J174" s="10">
        <f t="shared" si="40"/>
        <v>0</v>
      </c>
      <c r="K174" s="10">
        <f t="shared" si="40"/>
        <v>0</v>
      </c>
      <c r="L174" s="10">
        <f t="shared" si="40"/>
        <v>13.6</v>
      </c>
      <c r="M174" s="10">
        <f t="shared" si="40"/>
        <v>17.5</v>
      </c>
      <c r="N174" s="10">
        <f t="shared" si="40"/>
        <v>0</v>
      </c>
      <c r="O174" s="317"/>
      <c r="P174" s="323"/>
    </row>
    <row r="175" spans="1:17" ht="36" x14ac:dyDescent="0.25">
      <c r="A175" s="321"/>
      <c r="B175" s="321"/>
      <c r="C175" s="321"/>
      <c r="D175" s="321"/>
      <c r="E175" s="321"/>
      <c r="F175" s="321"/>
      <c r="G175" s="9" t="s">
        <v>18</v>
      </c>
      <c r="H175" s="10">
        <f t="shared" si="40"/>
        <v>5.8</v>
      </c>
      <c r="I175" s="10">
        <f t="shared" si="40"/>
        <v>0</v>
      </c>
      <c r="J175" s="10">
        <f t="shared" si="40"/>
        <v>0</v>
      </c>
      <c r="K175" s="10">
        <f t="shared" si="40"/>
        <v>0</v>
      </c>
      <c r="L175" s="10">
        <f t="shared" si="40"/>
        <v>3.3</v>
      </c>
      <c r="M175" s="10">
        <f t="shared" si="40"/>
        <v>2.5</v>
      </c>
      <c r="N175" s="10">
        <f t="shared" si="40"/>
        <v>0</v>
      </c>
      <c r="O175" s="317"/>
      <c r="P175" s="323"/>
    </row>
    <row r="176" spans="1:17" x14ac:dyDescent="0.25">
      <c r="A176" s="321"/>
      <c r="B176" s="321"/>
      <c r="C176" s="321"/>
      <c r="D176" s="321"/>
      <c r="E176" s="321"/>
      <c r="F176" s="321"/>
      <c r="G176" s="9" t="s">
        <v>19</v>
      </c>
      <c r="H176" s="10">
        <f t="shared" si="40"/>
        <v>0.9</v>
      </c>
      <c r="I176" s="10">
        <f t="shared" si="40"/>
        <v>0</v>
      </c>
      <c r="J176" s="10">
        <f t="shared" si="40"/>
        <v>0</v>
      </c>
      <c r="K176" s="10">
        <f t="shared" si="40"/>
        <v>0</v>
      </c>
      <c r="L176" s="10">
        <f t="shared" si="40"/>
        <v>0.8</v>
      </c>
      <c r="M176" s="10">
        <f t="shared" si="40"/>
        <v>0.1</v>
      </c>
      <c r="N176" s="10">
        <f t="shared" si="40"/>
        <v>0</v>
      </c>
      <c r="O176" s="317"/>
      <c r="P176" s="323"/>
    </row>
    <row r="177" spans="1:17" ht="24" x14ac:dyDescent="0.25">
      <c r="A177" s="321"/>
      <c r="B177" s="321"/>
      <c r="C177" s="321"/>
      <c r="D177" s="321"/>
      <c r="E177" s="321"/>
      <c r="F177" s="321"/>
      <c r="G177" s="9" t="s">
        <v>20</v>
      </c>
      <c r="H177" s="10">
        <f t="shared" si="40"/>
        <v>0</v>
      </c>
      <c r="I177" s="10">
        <f t="shared" si="40"/>
        <v>0</v>
      </c>
      <c r="J177" s="10">
        <f t="shared" si="40"/>
        <v>0</v>
      </c>
      <c r="K177" s="10">
        <f t="shared" si="40"/>
        <v>0</v>
      </c>
      <c r="L177" s="10">
        <f t="shared" si="40"/>
        <v>0</v>
      </c>
      <c r="M177" s="10">
        <f t="shared" si="40"/>
        <v>0</v>
      </c>
      <c r="N177" s="10">
        <f t="shared" si="40"/>
        <v>0</v>
      </c>
      <c r="O177" s="317"/>
      <c r="P177" s="323"/>
    </row>
    <row r="178" spans="1:17" x14ac:dyDescent="0.25">
      <c r="A178" s="319" t="s">
        <v>142</v>
      </c>
      <c r="B178" s="319"/>
      <c r="C178" s="319"/>
      <c r="D178" s="319"/>
      <c r="E178" s="319"/>
      <c r="F178" s="319"/>
      <c r="G178" s="319"/>
      <c r="H178" s="319"/>
      <c r="I178" s="319"/>
      <c r="J178" s="319"/>
      <c r="K178" s="319"/>
      <c r="L178" s="319"/>
      <c r="M178" s="319"/>
      <c r="N178" s="319"/>
      <c r="O178" s="319"/>
      <c r="P178" s="319"/>
    </row>
    <row r="179" spans="1:17" ht="42" customHeight="1" x14ac:dyDescent="0.25">
      <c r="A179" s="323" t="s">
        <v>143</v>
      </c>
      <c r="B179" s="327" t="s">
        <v>63</v>
      </c>
      <c r="C179" s="323" t="s">
        <v>142</v>
      </c>
      <c r="D179" s="327">
        <v>2028</v>
      </c>
      <c r="E179" s="323" t="s">
        <v>144</v>
      </c>
      <c r="F179" s="323" t="s">
        <v>145</v>
      </c>
      <c r="G179" s="6" t="s">
        <v>16</v>
      </c>
      <c r="H179" s="7">
        <f>SUM(H180:H183)</f>
        <v>487.5</v>
      </c>
      <c r="I179" s="7">
        <f t="shared" ref="I179:N184" si="41">SUM(I180:I183)</f>
        <v>0</v>
      </c>
      <c r="J179" s="7">
        <f t="shared" si="41"/>
        <v>0</v>
      </c>
      <c r="K179" s="7">
        <f t="shared" si="41"/>
        <v>0</v>
      </c>
      <c r="L179" s="7">
        <f>SUM(L180:L183)</f>
        <v>487.5</v>
      </c>
      <c r="M179" s="7">
        <f t="shared" si="41"/>
        <v>0</v>
      </c>
      <c r="N179" s="7">
        <f t="shared" si="41"/>
        <v>0</v>
      </c>
      <c r="O179" s="317">
        <v>31495</v>
      </c>
      <c r="P179" s="323" t="s">
        <v>72</v>
      </c>
      <c r="Q179" s="314" t="s">
        <v>4190</v>
      </c>
    </row>
    <row r="180" spans="1:17" x14ac:dyDescent="0.25">
      <c r="A180" s="323"/>
      <c r="B180" s="327"/>
      <c r="C180" s="323"/>
      <c r="D180" s="327"/>
      <c r="E180" s="323"/>
      <c r="F180" s="323"/>
      <c r="G180" s="6" t="s">
        <v>58</v>
      </c>
      <c r="H180" s="7">
        <f t="shared" ref="H180:H183" si="42">SUM(I180:N180)</f>
        <v>472.9</v>
      </c>
      <c r="I180" s="7">
        <v>0</v>
      </c>
      <c r="J180" s="7">
        <v>0</v>
      </c>
      <c r="K180" s="7">
        <v>0</v>
      </c>
      <c r="L180" s="7">
        <v>472.9</v>
      </c>
      <c r="M180" s="7">
        <v>0</v>
      </c>
      <c r="N180" s="7">
        <v>0</v>
      </c>
      <c r="O180" s="317"/>
      <c r="P180" s="323"/>
      <c r="Q180" s="315"/>
    </row>
    <row r="181" spans="1:17" ht="36" x14ac:dyDescent="0.25">
      <c r="A181" s="323"/>
      <c r="B181" s="327"/>
      <c r="C181" s="323"/>
      <c r="D181" s="327"/>
      <c r="E181" s="323"/>
      <c r="F181" s="323"/>
      <c r="G181" s="6" t="s">
        <v>18</v>
      </c>
      <c r="H181" s="7">
        <f t="shared" si="42"/>
        <v>14.6</v>
      </c>
      <c r="I181" s="7">
        <v>0</v>
      </c>
      <c r="J181" s="7">
        <v>0</v>
      </c>
      <c r="K181" s="7">
        <v>0</v>
      </c>
      <c r="L181" s="7">
        <v>14.6</v>
      </c>
      <c r="M181" s="7">
        <v>0</v>
      </c>
      <c r="N181" s="7">
        <v>0</v>
      </c>
      <c r="O181" s="317"/>
      <c r="P181" s="323"/>
      <c r="Q181" s="315"/>
    </row>
    <row r="182" spans="1:17" x14ac:dyDescent="0.25">
      <c r="A182" s="323"/>
      <c r="B182" s="327"/>
      <c r="C182" s="323"/>
      <c r="D182" s="327"/>
      <c r="E182" s="323"/>
      <c r="F182" s="323"/>
      <c r="G182" s="6" t="s">
        <v>19</v>
      </c>
      <c r="H182" s="7">
        <f t="shared" si="42"/>
        <v>0</v>
      </c>
      <c r="I182" s="7">
        <v>0</v>
      </c>
      <c r="J182" s="7">
        <v>0</v>
      </c>
      <c r="K182" s="7">
        <v>0</v>
      </c>
      <c r="L182" s="7">
        <v>0</v>
      </c>
      <c r="M182" s="7">
        <v>0</v>
      </c>
      <c r="N182" s="7">
        <v>0</v>
      </c>
      <c r="O182" s="317"/>
      <c r="P182" s="323"/>
      <c r="Q182" s="315"/>
    </row>
    <row r="183" spans="1:17" ht="24" x14ac:dyDescent="0.25">
      <c r="A183" s="323"/>
      <c r="B183" s="327"/>
      <c r="C183" s="323"/>
      <c r="D183" s="327"/>
      <c r="E183" s="323"/>
      <c r="F183" s="323"/>
      <c r="G183" s="6" t="s">
        <v>20</v>
      </c>
      <c r="H183" s="7">
        <f t="shared" si="42"/>
        <v>0</v>
      </c>
      <c r="I183" s="7">
        <v>0</v>
      </c>
      <c r="J183" s="7">
        <v>0</v>
      </c>
      <c r="K183" s="7">
        <v>0</v>
      </c>
      <c r="L183" s="7">
        <v>0</v>
      </c>
      <c r="M183" s="7">
        <v>0</v>
      </c>
      <c r="N183" s="7">
        <v>0</v>
      </c>
      <c r="O183" s="317"/>
      <c r="P183" s="323"/>
      <c r="Q183" s="315"/>
    </row>
    <row r="184" spans="1:17" ht="27" customHeight="1" x14ac:dyDescent="0.25">
      <c r="A184" s="323" t="s">
        <v>146</v>
      </c>
      <c r="B184" s="317" t="s">
        <v>63</v>
      </c>
      <c r="C184" s="323" t="s">
        <v>142</v>
      </c>
      <c r="D184" s="317" t="s">
        <v>86</v>
      </c>
      <c r="E184" s="323" t="s">
        <v>147</v>
      </c>
      <c r="F184" s="323" t="s">
        <v>148</v>
      </c>
      <c r="G184" s="6" t="s">
        <v>16</v>
      </c>
      <c r="H184" s="7">
        <f>SUM(H185:H188)</f>
        <v>22</v>
      </c>
      <c r="I184" s="7">
        <f t="shared" si="41"/>
        <v>0</v>
      </c>
      <c r="J184" s="7">
        <f t="shared" si="41"/>
        <v>0</v>
      </c>
      <c r="K184" s="7">
        <f t="shared" si="41"/>
        <v>0</v>
      </c>
      <c r="L184" s="7">
        <f t="shared" si="41"/>
        <v>2</v>
      </c>
      <c r="M184" s="7">
        <f t="shared" si="41"/>
        <v>20</v>
      </c>
      <c r="N184" s="7">
        <f t="shared" si="41"/>
        <v>0</v>
      </c>
      <c r="O184" s="317">
        <v>31495</v>
      </c>
      <c r="P184" s="323" t="s">
        <v>140</v>
      </c>
      <c r="Q184" s="314" t="s">
        <v>4190</v>
      </c>
    </row>
    <row r="185" spans="1:17" x14ac:dyDescent="0.25">
      <c r="A185" s="323"/>
      <c r="B185" s="317"/>
      <c r="C185" s="323"/>
      <c r="D185" s="317"/>
      <c r="E185" s="323"/>
      <c r="F185" s="323"/>
      <c r="G185" s="6" t="s">
        <v>58</v>
      </c>
      <c r="H185" s="7">
        <f t="shared" ref="H185:H188" si="43">SUM(I185:N185)</f>
        <v>17.5</v>
      </c>
      <c r="I185" s="7">
        <v>0</v>
      </c>
      <c r="J185" s="7">
        <v>0</v>
      </c>
      <c r="K185" s="7">
        <v>0</v>
      </c>
      <c r="L185" s="7">
        <v>0</v>
      </c>
      <c r="M185" s="7">
        <v>17.5</v>
      </c>
      <c r="N185" s="7">
        <v>0</v>
      </c>
      <c r="O185" s="317"/>
      <c r="P185" s="323"/>
      <c r="Q185" s="315"/>
    </row>
    <row r="186" spans="1:17" ht="36" x14ac:dyDescent="0.25">
      <c r="A186" s="323"/>
      <c r="B186" s="317"/>
      <c r="C186" s="323"/>
      <c r="D186" s="317"/>
      <c r="E186" s="323"/>
      <c r="F186" s="323"/>
      <c r="G186" s="6" t="s">
        <v>18</v>
      </c>
      <c r="H186" s="7">
        <f t="shared" si="43"/>
        <v>4.4000000000000004</v>
      </c>
      <c r="I186" s="7">
        <v>0</v>
      </c>
      <c r="J186" s="7">
        <v>0</v>
      </c>
      <c r="K186" s="7">
        <v>0</v>
      </c>
      <c r="L186" s="7">
        <v>2</v>
      </c>
      <c r="M186" s="7">
        <v>2.4</v>
      </c>
      <c r="N186" s="7">
        <v>0</v>
      </c>
      <c r="O186" s="317"/>
      <c r="P186" s="323"/>
      <c r="Q186" s="315"/>
    </row>
    <row r="187" spans="1:17" x14ac:dyDescent="0.25">
      <c r="A187" s="323"/>
      <c r="B187" s="317"/>
      <c r="C187" s="323"/>
      <c r="D187" s="317"/>
      <c r="E187" s="323"/>
      <c r="F187" s="323"/>
      <c r="G187" s="6" t="s">
        <v>19</v>
      </c>
      <c r="H187" s="7">
        <f t="shared" si="43"/>
        <v>0.1</v>
      </c>
      <c r="I187" s="7">
        <v>0</v>
      </c>
      <c r="J187" s="7">
        <v>0</v>
      </c>
      <c r="K187" s="7">
        <v>0</v>
      </c>
      <c r="L187" s="7">
        <v>0</v>
      </c>
      <c r="M187" s="7">
        <v>0.1</v>
      </c>
      <c r="N187" s="7">
        <v>0</v>
      </c>
      <c r="O187" s="317"/>
      <c r="P187" s="323"/>
      <c r="Q187" s="315"/>
    </row>
    <row r="188" spans="1:17" ht="24" x14ac:dyDescent="0.25">
      <c r="A188" s="323"/>
      <c r="B188" s="317"/>
      <c r="C188" s="323"/>
      <c r="D188" s="317"/>
      <c r="E188" s="323"/>
      <c r="F188" s="323"/>
      <c r="G188" s="6" t="s">
        <v>20</v>
      </c>
      <c r="H188" s="7">
        <f t="shared" si="43"/>
        <v>0</v>
      </c>
      <c r="I188" s="7">
        <v>0</v>
      </c>
      <c r="J188" s="7">
        <v>0</v>
      </c>
      <c r="K188" s="7">
        <v>0</v>
      </c>
      <c r="L188" s="7">
        <v>0</v>
      </c>
      <c r="M188" s="7">
        <v>0</v>
      </c>
      <c r="N188" s="7">
        <v>0</v>
      </c>
      <c r="O188" s="317"/>
      <c r="P188" s="323"/>
      <c r="Q188" s="315"/>
    </row>
    <row r="189" spans="1:17" ht="36" x14ac:dyDescent="0.25">
      <c r="A189" s="321" t="s">
        <v>26</v>
      </c>
      <c r="B189" s="321"/>
      <c r="C189" s="321"/>
      <c r="D189" s="321"/>
      <c r="E189" s="321"/>
      <c r="F189" s="321"/>
      <c r="G189" s="9" t="s">
        <v>16</v>
      </c>
      <c r="H189" s="10">
        <f>SUM(H179,H184)</f>
        <v>509.5</v>
      </c>
      <c r="I189" s="10">
        <f t="shared" ref="I189:N189" si="44">SUM(I179,I184)</f>
        <v>0</v>
      </c>
      <c r="J189" s="10">
        <f t="shared" si="44"/>
        <v>0</v>
      </c>
      <c r="K189" s="10">
        <f t="shared" si="44"/>
        <v>0</v>
      </c>
      <c r="L189" s="10">
        <f t="shared" si="44"/>
        <v>489.5</v>
      </c>
      <c r="M189" s="10">
        <f t="shared" si="44"/>
        <v>20</v>
      </c>
      <c r="N189" s="10">
        <f t="shared" si="44"/>
        <v>0</v>
      </c>
      <c r="O189" s="317"/>
      <c r="P189" s="323"/>
    </row>
    <row r="190" spans="1:17" ht="24" x14ac:dyDescent="0.25">
      <c r="A190" s="321"/>
      <c r="B190" s="321"/>
      <c r="C190" s="321"/>
      <c r="D190" s="321"/>
      <c r="E190" s="321"/>
      <c r="F190" s="321"/>
      <c r="G190" s="9" t="s">
        <v>58</v>
      </c>
      <c r="H190" s="10">
        <f t="shared" ref="H190:N193" si="45">SUM(H180,H185)</f>
        <v>490.4</v>
      </c>
      <c r="I190" s="10">
        <f t="shared" si="45"/>
        <v>0</v>
      </c>
      <c r="J190" s="10">
        <f t="shared" si="45"/>
        <v>0</v>
      </c>
      <c r="K190" s="10">
        <f t="shared" si="45"/>
        <v>0</v>
      </c>
      <c r="L190" s="10">
        <f t="shared" si="45"/>
        <v>472.9</v>
      </c>
      <c r="M190" s="10">
        <f t="shared" si="45"/>
        <v>17.5</v>
      </c>
      <c r="N190" s="10">
        <f t="shared" si="45"/>
        <v>0</v>
      </c>
      <c r="O190" s="317"/>
      <c r="P190" s="323"/>
    </row>
    <row r="191" spans="1:17" ht="36" x14ac:dyDescent="0.25">
      <c r="A191" s="321"/>
      <c r="B191" s="321"/>
      <c r="C191" s="321"/>
      <c r="D191" s="321"/>
      <c r="E191" s="321"/>
      <c r="F191" s="321"/>
      <c r="G191" s="9" t="s">
        <v>18</v>
      </c>
      <c r="H191" s="10">
        <f t="shared" si="45"/>
        <v>19</v>
      </c>
      <c r="I191" s="10">
        <f t="shared" si="45"/>
        <v>0</v>
      </c>
      <c r="J191" s="10">
        <f t="shared" si="45"/>
        <v>0</v>
      </c>
      <c r="K191" s="10">
        <f t="shared" si="45"/>
        <v>0</v>
      </c>
      <c r="L191" s="10">
        <f t="shared" si="45"/>
        <v>16.600000000000001</v>
      </c>
      <c r="M191" s="10">
        <f t="shared" si="45"/>
        <v>2.4</v>
      </c>
      <c r="N191" s="10">
        <f t="shared" si="45"/>
        <v>0</v>
      </c>
      <c r="O191" s="317"/>
      <c r="P191" s="323"/>
    </row>
    <row r="192" spans="1:17" x14ac:dyDescent="0.25">
      <c r="A192" s="321"/>
      <c r="B192" s="321"/>
      <c r="C192" s="321"/>
      <c r="D192" s="321"/>
      <c r="E192" s="321"/>
      <c r="F192" s="321"/>
      <c r="G192" s="9" t="s">
        <v>19</v>
      </c>
      <c r="H192" s="10">
        <f t="shared" si="45"/>
        <v>0.1</v>
      </c>
      <c r="I192" s="10">
        <f t="shared" si="45"/>
        <v>0</v>
      </c>
      <c r="J192" s="10">
        <f t="shared" si="45"/>
        <v>0</v>
      </c>
      <c r="K192" s="10">
        <f t="shared" si="45"/>
        <v>0</v>
      </c>
      <c r="L192" s="10">
        <f t="shared" si="45"/>
        <v>0</v>
      </c>
      <c r="M192" s="10">
        <f t="shared" si="45"/>
        <v>0.1</v>
      </c>
      <c r="N192" s="10">
        <f t="shared" si="45"/>
        <v>0</v>
      </c>
      <c r="O192" s="317"/>
      <c r="P192" s="323"/>
    </row>
    <row r="193" spans="1:17" ht="24" x14ac:dyDescent="0.25">
      <c r="A193" s="321"/>
      <c r="B193" s="321"/>
      <c r="C193" s="321"/>
      <c r="D193" s="321"/>
      <c r="E193" s="321"/>
      <c r="F193" s="321"/>
      <c r="G193" s="9" t="s">
        <v>20</v>
      </c>
      <c r="H193" s="10">
        <f t="shared" si="45"/>
        <v>0</v>
      </c>
      <c r="I193" s="10">
        <f t="shared" si="45"/>
        <v>0</v>
      </c>
      <c r="J193" s="10">
        <f t="shared" si="45"/>
        <v>0</v>
      </c>
      <c r="K193" s="10">
        <f t="shared" si="45"/>
        <v>0</v>
      </c>
      <c r="L193" s="10">
        <f t="shared" si="45"/>
        <v>0</v>
      </c>
      <c r="M193" s="10">
        <f t="shared" si="45"/>
        <v>0</v>
      </c>
      <c r="N193" s="10">
        <f t="shared" si="45"/>
        <v>0</v>
      </c>
      <c r="O193" s="317"/>
      <c r="P193" s="323"/>
    </row>
    <row r="194" spans="1:17" x14ac:dyDescent="0.25">
      <c r="A194" s="319" t="s">
        <v>149</v>
      </c>
      <c r="B194" s="319"/>
      <c r="C194" s="319"/>
      <c r="D194" s="319"/>
      <c r="E194" s="319"/>
      <c r="F194" s="319"/>
      <c r="G194" s="319"/>
      <c r="H194" s="319"/>
      <c r="I194" s="319"/>
      <c r="J194" s="319"/>
      <c r="K194" s="319"/>
      <c r="L194" s="319"/>
      <c r="M194" s="319"/>
      <c r="N194" s="319"/>
      <c r="O194" s="319"/>
      <c r="P194" s="319"/>
    </row>
    <row r="195" spans="1:17" ht="87" customHeight="1" x14ac:dyDescent="0.25">
      <c r="A195" s="292" t="s">
        <v>150</v>
      </c>
      <c r="B195" s="292" t="s">
        <v>151</v>
      </c>
      <c r="C195" s="292" t="s">
        <v>149</v>
      </c>
      <c r="D195" s="279">
        <v>2029</v>
      </c>
      <c r="E195" s="292" t="s">
        <v>152</v>
      </c>
      <c r="F195" s="292" t="s">
        <v>153</v>
      </c>
      <c r="G195" s="43" t="s">
        <v>16</v>
      </c>
      <c r="H195" s="44">
        <f>SUM(H196:H199)</f>
        <v>40</v>
      </c>
      <c r="I195" s="44">
        <f t="shared" ref="I195:N210" si="46">SUM(I196:I199)</f>
        <v>0</v>
      </c>
      <c r="J195" s="44">
        <f t="shared" si="46"/>
        <v>0</v>
      </c>
      <c r="K195" s="44">
        <f t="shared" si="46"/>
        <v>0</v>
      </c>
      <c r="L195" s="44">
        <f t="shared" si="46"/>
        <v>0</v>
      </c>
      <c r="M195" s="44">
        <f t="shared" si="46"/>
        <v>40</v>
      </c>
      <c r="N195" s="44">
        <f t="shared" si="46"/>
        <v>0</v>
      </c>
      <c r="O195" s="328">
        <v>14831</v>
      </c>
      <c r="P195" s="292" t="s">
        <v>154</v>
      </c>
      <c r="Q195" s="314" t="s">
        <v>4191</v>
      </c>
    </row>
    <row r="196" spans="1:17" ht="34.5" customHeight="1" x14ac:dyDescent="0.25">
      <c r="A196" s="292"/>
      <c r="B196" s="292"/>
      <c r="C196" s="292"/>
      <c r="D196" s="279"/>
      <c r="E196" s="292"/>
      <c r="F196" s="292"/>
      <c r="G196" s="43" t="s">
        <v>58</v>
      </c>
      <c r="H196" s="44">
        <f t="shared" ref="H196:H199" si="47">SUM(I196:N196)</f>
        <v>34.9</v>
      </c>
      <c r="I196" s="44">
        <v>0</v>
      </c>
      <c r="J196" s="44">
        <v>0</v>
      </c>
      <c r="K196" s="44">
        <v>0</v>
      </c>
      <c r="L196" s="44">
        <v>0</v>
      </c>
      <c r="M196" s="44">
        <v>34.9</v>
      </c>
      <c r="N196" s="44">
        <v>0</v>
      </c>
      <c r="O196" s="328"/>
      <c r="P196" s="292"/>
      <c r="Q196" s="315"/>
    </row>
    <row r="197" spans="1:17" ht="36" x14ac:dyDescent="0.25">
      <c r="A197" s="292"/>
      <c r="B197" s="292"/>
      <c r="C197" s="292"/>
      <c r="D197" s="279"/>
      <c r="E197" s="292"/>
      <c r="F197" s="292"/>
      <c r="G197" s="43" t="s">
        <v>18</v>
      </c>
      <c r="H197" s="44">
        <f t="shared" si="47"/>
        <v>5.0999999999999996</v>
      </c>
      <c r="I197" s="44">
        <v>0</v>
      </c>
      <c r="J197" s="44">
        <v>0</v>
      </c>
      <c r="K197" s="44">
        <v>0</v>
      </c>
      <c r="L197" s="44">
        <v>0</v>
      </c>
      <c r="M197" s="44">
        <v>5.0999999999999996</v>
      </c>
      <c r="N197" s="44">
        <v>0</v>
      </c>
      <c r="O197" s="328"/>
      <c r="P197" s="292"/>
      <c r="Q197" s="315"/>
    </row>
    <row r="198" spans="1:17" x14ac:dyDescent="0.25">
      <c r="A198" s="292"/>
      <c r="B198" s="292"/>
      <c r="C198" s="292"/>
      <c r="D198" s="279"/>
      <c r="E198" s="292"/>
      <c r="F198" s="292"/>
      <c r="G198" s="43" t="s">
        <v>19</v>
      </c>
      <c r="H198" s="44">
        <f t="shared" si="47"/>
        <v>0</v>
      </c>
      <c r="I198" s="44">
        <v>0</v>
      </c>
      <c r="J198" s="44">
        <v>0</v>
      </c>
      <c r="K198" s="44">
        <v>0</v>
      </c>
      <c r="L198" s="44">
        <v>0</v>
      </c>
      <c r="M198" s="44">
        <v>0</v>
      </c>
      <c r="N198" s="44">
        <v>0</v>
      </c>
      <c r="O198" s="328"/>
      <c r="P198" s="292"/>
      <c r="Q198" s="315"/>
    </row>
    <row r="199" spans="1:17" ht="24" x14ac:dyDescent="0.25">
      <c r="A199" s="292"/>
      <c r="B199" s="292"/>
      <c r="C199" s="292"/>
      <c r="D199" s="279"/>
      <c r="E199" s="292"/>
      <c r="F199" s="292"/>
      <c r="G199" s="43" t="s">
        <v>20</v>
      </c>
      <c r="H199" s="44">
        <f t="shared" si="47"/>
        <v>0</v>
      </c>
      <c r="I199" s="44">
        <v>0</v>
      </c>
      <c r="J199" s="44">
        <v>0</v>
      </c>
      <c r="K199" s="44">
        <v>0</v>
      </c>
      <c r="L199" s="44">
        <v>0</v>
      </c>
      <c r="M199" s="44">
        <v>0</v>
      </c>
      <c r="N199" s="44">
        <v>0</v>
      </c>
      <c r="O199" s="328"/>
      <c r="P199" s="292"/>
      <c r="Q199" s="315"/>
    </row>
    <row r="200" spans="1:17" ht="87" customHeight="1" x14ac:dyDescent="0.25">
      <c r="A200" s="292" t="s">
        <v>155</v>
      </c>
      <c r="B200" s="292" t="s">
        <v>151</v>
      </c>
      <c r="C200" s="292" t="s">
        <v>149</v>
      </c>
      <c r="D200" s="279">
        <v>2029</v>
      </c>
      <c r="E200" s="292" t="s">
        <v>156</v>
      </c>
      <c r="F200" s="292" t="s">
        <v>157</v>
      </c>
      <c r="G200" s="43" t="s">
        <v>16</v>
      </c>
      <c r="H200" s="44">
        <f>SUM(H201:H204)</f>
        <v>50.1</v>
      </c>
      <c r="I200" s="44">
        <f t="shared" si="46"/>
        <v>0</v>
      </c>
      <c r="J200" s="44">
        <f t="shared" si="46"/>
        <v>0</v>
      </c>
      <c r="K200" s="44">
        <f t="shared" si="46"/>
        <v>0</v>
      </c>
      <c r="L200" s="44">
        <f t="shared" si="46"/>
        <v>0</v>
      </c>
      <c r="M200" s="44">
        <f t="shared" si="46"/>
        <v>50.1</v>
      </c>
      <c r="N200" s="44">
        <f t="shared" si="46"/>
        <v>0</v>
      </c>
      <c r="O200" s="328">
        <v>14831</v>
      </c>
      <c r="P200" s="292" t="s">
        <v>158</v>
      </c>
      <c r="Q200" s="314" t="s">
        <v>4191</v>
      </c>
    </row>
    <row r="201" spans="1:17" ht="29.25" customHeight="1" x14ac:dyDescent="0.25">
      <c r="A201" s="292"/>
      <c r="B201" s="292"/>
      <c r="C201" s="292"/>
      <c r="D201" s="279"/>
      <c r="E201" s="292"/>
      <c r="F201" s="292"/>
      <c r="G201" s="43" t="s">
        <v>58</v>
      </c>
      <c r="H201" s="44">
        <f t="shared" ref="H201:H204" si="48">SUM(I201:N201)</f>
        <v>43.7</v>
      </c>
      <c r="I201" s="44">
        <v>0</v>
      </c>
      <c r="J201" s="44">
        <v>0</v>
      </c>
      <c r="K201" s="44">
        <v>0</v>
      </c>
      <c r="L201" s="44">
        <v>0</v>
      </c>
      <c r="M201" s="44">
        <v>43.7</v>
      </c>
      <c r="N201" s="44">
        <v>0</v>
      </c>
      <c r="O201" s="328"/>
      <c r="P201" s="292"/>
      <c r="Q201" s="315"/>
    </row>
    <row r="202" spans="1:17" ht="36" x14ac:dyDescent="0.25">
      <c r="A202" s="292"/>
      <c r="B202" s="292"/>
      <c r="C202" s="292"/>
      <c r="D202" s="279"/>
      <c r="E202" s="292"/>
      <c r="F202" s="292"/>
      <c r="G202" s="43" t="s">
        <v>18</v>
      </c>
      <c r="H202" s="44">
        <f t="shared" si="48"/>
        <v>6.1</v>
      </c>
      <c r="I202" s="44">
        <v>0</v>
      </c>
      <c r="J202" s="44">
        <v>0</v>
      </c>
      <c r="K202" s="44">
        <v>0</v>
      </c>
      <c r="L202" s="44">
        <v>0</v>
      </c>
      <c r="M202" s="44">
        <v>6.1</v>
      </c>
      <c r="N202" s="44">
        <v>0</v>
      </c>
      <c r="O202" s="328"/>
      <c r="P202" s="292"/>
      <c r="Q202" s="315"/>
    </row>
    <row r="203" spans="1:17" x14ac:dyDescent="0.25">
      <c r="A203" s="292"/>
      <c r="B203" s="292"/>
      <c r="C203" s="292"/>
      <c r="D203" s="279"/>
      <c r="E203" s="292"/>
      <c r="F203" s="292"/>
      <c r="G203" s="43" t="s">
        <v>19</v>
      </c>
      <c r="H203" s="44">
        <f t="shared" si="48"/>
        <v>0.3</v>
      </c>
      <c r="I203" s="44">
        <v>0</v>
      </c>
      <c r="J203" s="44">
        <v>0</v>
      </c>
      <c r="K203" s="44">
        <v>0</v>
      </c>
      <c r="L203" s="44">
        <v>0</v>
      </c>
      <c r="M203" s="44">
        <v>0.3</v>
      </c>
      <c r="N203" s="44">
        <v>0</v>
      </c>
      <c r="O203" s="328"/>
      <c r="P203" s="292"/>
      <c r="Q203" s="315"/>
    </row>
    <row r="204" spans="1:17" ht="24" x14ac:dyDescent="0.25">
      <c r="A204" s="292"/>
      <c r="B204" s="292"/>
      <c r="C204" s="292"/>
      <c r="D204" s="279"/>
      <c r="E204" s="292"/>
      <c r="F204" s="292"/>
      <c r="G204" s="43" t="s">
        <v>20</v>
      </c>
      <c r="H204" s="44">
        <f t="shared" si="48"/>
        <v>0</v>
      </c>
      <c r="I204" s="44">
        <v>0</v>
      </c>
      <c r="J204" s="44">
        <v>0</v>
      </c>
      <c r="K204" s="44">
        <v>0</v>
      </c>
      <c r="L204" s="44">
        <v>0</v>
      </c>
      <c r="M204" s="44">
        <v>0</v>
      </c>
      <c r="N204" s="44">
        <v>0</v>
      </c>
      <c r="O204" s="328"/>
      <c r="P204" s="292"/>
      <c r="Q204" s="315"/>
    </row>
    <row r="205" spans="1:17" ht="96" customHeight="1" x14ac:dyDescent="0.25">
      <c r="A205" s="292" t="s">
        <v>159</v>
      </c>
      <c r="B205" s="292" t="s">
        <v>151</v>
      </c>
      <c r="C205" s="292" t="s">
        <v>149</v>
      </c>
      <c r="D205" s="279" t="s">
        <v>160</v>
      </c>
      <c r="E205" s="281" t="s">
        <v>4152</v>
      </c>
      <c r="F205" s="292" t="s">
        <v>151</v>
      </c>
      <c r="G205" s="43" t="s">
        <v>16</v>
      </c>
      <c r="H205" s="44">
        <f>SUM(H206:H209)</f>
        <v>420.09999999999997</v>
      </c>
      <c r="I205" s="44">
        <f t="shared" si="46"/>
        <v>228.3</v>
      </c>
      <c r="J205" s="44">
        <f t="shared" si="46"/>
        <v>191.8</v>
      </c>
      <c r="K205" s="44">
        <f t="shared" si="46"/>
        <v>0</v>
      </c>
      <c r="L205" s="44">
        <f t="shared" si="46"/>
        <v>0</v>
      </c>
      <c r="M205" s="44">
        <f t="shared" si="46"/>
        <v>0</v>
      </c>
      <c r="N205" s="44">
        <f t="shared" si="46"/>
        <v>0</v>
      </c>
      <c r="O205" s="279">
        <v>14831</v>
      </c>
      <c r="P205" s="292" t="s">
        <v>161</v>
      </c>
      <c r="Q205" s="314" t="s">
        <v>4191</v>
      </c>
    </row>
    <row r="206" spans="1:17" ht="33.75" customHeight="1" x14ac:dyDescent="0.25">
      <c r="A206" s="292"/>
      <c r="B206" s="292"/>
      <c r="C206" s="292"/>
      <c r="D206" s="279"/>
      <c r="E206" s="282"/>
      <c r="F206" s="292"/>
      <c r="G206" s="43" t="s">
        <v>58</v>
      </c>
      <c r="H206" s="44">
        <f t="shared" ref="H206:H214" si="49">SUM(I206:N206)</f>
        <v>415.9</v>
      </c>
      <c r="I206" s="44">
        <v>226</v>
      </c>
      <c r="J206" s="44">
        <v>189.9</v>
      </c>
      <c r="K206" s="44">
        <v>0</v>
      </c>
      <c r="L206" s="44">
        <v>0</v>
      </c>
      <c r="M206" s="44">
        <v>0</v>
      </c>
      <c r="N206" s="44">
        <v>0</v>
      </c>
      <c r="O206" s="279"/>
      <c r="P206" s="292"/>
      <c r="Q206" s="315"/>
    </row>
    <row r="207" spans="1:17" ht="36" x14ac:dyDescent="0.25">
      <c r="A207" s="292"/>
      <c r="B207" s="292"/>
      <c r="C207" s="292"/>
      <c r="D207" s="279"/>
      <c r="E207" s="282"/>
      <c r="F207" s="292"/>
      <c r="G207" s="43" t="s">
        <v>18</v>
      </c>
      <c r="H207" s="44">
        <f t="shared" si="49"/>
        <v>4.1999999999999993</v>
      </c>
      <c r="I207" s="44">
        <v>2.2999999999999998</v>
      </c>
      <c r="J207" s="44">
        <v>1.9</v>
      </c>
      <c r="K207" s="44">
        <v>0</v>
      </c>
      <c r="L207" s="44">
        <v>0</v>
      </c>
      <c r="M207" s="44">
        <v>0</v>
      </c>
      <c r="N207" s="44">
        <v>0</v>
      </c>
      <c r="O207" s="279"/>
      <c r="P207" s="292"/>
      <c r="Q207" s="315"/>
    </row>
    <row r="208" spans="1:17" x14ac:dyDescent="0.25">
      <c r="A208" s="292"/>
      <c r="B208" s="292"/>
      <c r="C208" s="292"/>
      <c r="D208" s="279"/>
      <c r="E208" s="282"/>
      <c r="F208" s="292"/>
      <c r="G208" s="43" t="s">
        <v>19</v>
      </c>
      <c r="H208" s="44">
        <f t="shared" si="49"/>
        <v>0</v>
      </c>
      <c r="I208" s="44">
        <v>0</v>
      </c>
      <c r="J208" s="44">
        <v>0</v>
      </c>
      <c r="K208" s="44">
        <v>0</v>
      </c>
      <c r="L208" s="44">
        <v>0</v>
      </c>
      <c r="M208" s="44">
        <v>0</v>
      </c>
      <c r="N208" s="44">
        <v>0</v>
      </c>
      <c r="O208" s="279"/>
      <c r="P208" s="292"/>
      <c r="Q208" s="315"/>
    </row>
    <row r="209" spans="1:17" ht="24" x14ac:dyDescent="0.25">
      <c r="A209" s="292"/>
      <c r="B209" s="292"/>
      <c r="C209" s="292"/>
      <c r="D209" s="279"/>
      <c r="E209" s="283"/>
      <c r="F209" s="292"/>
      <c r="G209" s="43" t="s">
        <v>20</v>
      </c>
      <c r="H209" s="44">
        <f t="shared" si="49"/>
        <v>0</v>
      </c>
      <c r="I209" s="44">
        <v>0</v>
      </c>
      <c r="J209" s="44">
        <v>0</v>
      </c>
      <c r="K209" s="44">
        <v>0</v>
      </c>
      <c r="L209" s="44">
        <v>0</v>
      </c>
      <c r="M209" s="44">
        <v>0</v>
      </c>
      <c r="N209" s="44">
        <v>0</v>
      </c>
      <c r="O209" s="279"/>
      <c r="P209" s="292"/>
      <c r="Q209" s="315"/>
    </row>
    <row r="210" spans="1:17" ht="36" x14ac:dyDescent="0.25">
      <c r="A210" s="284" t="s">
        <v>162</v>
      </c>
      <c r="B210" s="281"/>
      <c r="C210" s="284" t="s">
        <v>149</v>
      </c>
      <c r="D210" s="281">
        <v>2026</v>
      </c>
      <c r="E210" s="330"/>
      <c r="F210" s="281"/>
      <c r="G210" s="46" t="s">
        <v>16</v>
      </c>
      <c r="H210" s="44">
        <f t="shared" si="49"/>
        <v>15</v>
      </c>
      <c r="I210" s="47">
        <f t="shared" si="46"/>
        <v>0</v>
      </c>
      <c r="J210" s="44">
        <f>SUM(J211:J214)</f>
        <v>15</v>
      </c>
      <c r="K210" s="47">
        <f>SUM(K211:K214)</f>
        <v>0</v>
      </c>
      <c r="L210" s="44">
        <f>SUM(L211:L214)</f>
        <v>0</v>
      </c>
      <c r="M210" s="47">
        <f>SUM(M211:M214)</f>
        <v>0</v>
      </c>
      <c r="N210" s="44">
        <f>SUM(N211:N214)</f>
        <v>0</v>
      </c>
      <c r="O210" s="281"/>
      <c r="P210" s="284"/>
      <c r="Q210" s="314" t="s">
        <v>4191</v>
      </c>
    </row>
    <row r="211" spans="1:17" ht="39" customHeight="1" x14ac:dyDescent="0.25">
      <c r="A211" s="292"/>
      <c r="B211" s="282"/>
      <c r="C211" s="292"/>
      <c r="D211" s="279"/>
      <c r="E211" s="330"/>
      <c r="F211" s="282"/>
      <c r="G211" s="43" t="s">
        <v>58</v>
      </c>
      <c r="H211" s="47">
        <f t="shared" si="49"/>
        <v>0</v>
      </c>
      <c r="I211" s="44">
        <v>0</v>
      </c>
      <c r="J211" s="47">
        <v>0</v>
      </c>
      <c r="K211" s="44">
        <v>0</v>
      </c>
      <c r="L211" s="47">
        <v>0</v>
      </c>
      <c r="M211" s="44">
        <v>0</v>
      </c>
      <c r="N211" s="47">
        <v>0</v>
      </c>
      <c r="O211" s="279"/>
      <c r="P211" s="292"/>
      <c r="Q211" s="315"/>
    </row>
    <row r="212" spans="1:17" ht="36" x14ac:dyDescent="0.25">
      <c r="A212" s="292"/>
      <c r="B212" s="282"/>
      <c r="C212" s="292"/>
      <c r="D212" s="279"/>
      <c r="E212" s="330"/>
      <c r="F212" s="282"/>
      <c r="G212" s="46" t="s">
        <v>18</v>
      </c>
      <c r="H212" s="44">
        <f t="shared" si="49"/>
        <v>0</v>
      </c>
      <c r="I212" s="47">
        <v>0</v>
      </c>
      <c r="J212" s="44">
        <v>0</v>
      </c>
      <c r="K212" s="47">
        <v>0</v>
      </c>
      <c r="L212" s="44">
        <v>0</v>
      </c>
      <c r="M212" s="47">
        <v>0</v>
      </c>
      <c r="N212" s="44">
        <v>0</v>
      </c>
      <c r="O212" s="279"/>
      <c r="P212" s="292"/>
      <c r="Q212" s="315"/>
    </row>
    <row r="213" spans="1:17" x14ac:dyDescent="0.25">
      <c r="A213" s="292"/>
      <c r="B213" s="282"/>
      <c r="C213" s="292"/>
      <c r="D213" s="279"/>
      <c r="E213" s="330"/>
      <c r="F213" s="282"/>
      <c r="G213" s="43" t="s">
        <v>19</v>
      </c>
      <c r="H213" s="47">
        <f t="shared" si="49"/>
        <v>15</v>
      </c>
      <c r="I213" s="44">
        <v>0</v>
      </c>
      <c r="J213" s="47">
        <v>15</v>
      </c>
      <c r="K213" s="44">
        <v>0</v>
      </c>
      <c r="L213" s="47">
        <v>0</v>
      </c>
      <c r="M213" s="117">
        <v>0</v>
      </c>
      <c r="N213" s="47">
        <v>0</v>
      </c>
      <c r="O213" s="279"/>
      <c r="P213" s="292"/>
      <c r="Q213" s="315"/>
    </row>
    <row r="214" spans="1:17" ht="24" x14ac:dyDescent="0.25">
      <c r="A214" s="292"/>
      <c r="B214" s="283"/>
      <c r="C214" s="329"/>
      <c r="D214" s="279"/>
      <c r="E214" s="330"/>
      <c r="F214" s="283"/>
      <c r="G214" s="46" t="s">
        <v>20</v>
      </c>
      <c r="H214" s="44">
        <f t="shared" si="49"/>
        <v>0</v>
      </c>
      <c r="I214" s="47">
        <v>0</v>
      </c>
      <c r="J214" s="44">
        <v>0</v>
      </c>
      <c r="K214" s="47">
        <v>0</v>
      </c>
      <c r="L214" s="44">
        <v>0</v>
      </c>
      <c r="M214" s="222">
        <v>0</v>
      </c>
      <c r="N214" s="222">
        <v>0</v>
      </c>
      <c r="O214" s="301"/>
      <c r="P214" s="292"/>
      <c r="Q214" s="315"/>
    </row>
    <row r="215" spans="1:17" ht="36" x14ac:dyDescent="0.25">
      <c r="A215" s="331" t="s">
        <v>26</v>
      </c>
      <c r="B215" s="331"/>
      <c r="C215" s="331"/>
      <c r="D215" s="331"/>
      <c r="E215" s="331"/>
      <c r="F215" s="331"/>
      <c r="G215" s="48" t="s">
        <v>16</v>
      </c>
      <c r="H215" s="49">
        <f>SUM(H195,H200,H205,H210)</f>
        <v>525.19999999999993</v>
      </c>
      <c r="I215" s="49">
        <f t="shared" ref="I215:N215" si="50">SUM(I195,I200,I205,I210)</f>
        <v>228.3</v>
      </c>
      <c r="J215" s="49">
        <f t="shared" si="50"/>
        <v>206.8</v>
      </c>
      <c r="K215" s="49">
        <f t="shared" si="50"/>
        <v>0</v>
      </c>
      <c r="L215" s="49">
        <f t="shared" si="50"/>
        <v>0</v>
      </c>
      <c r="M215" s="49">
        <f t="shared" si="50"/>
        <v>90.1</v>
      </c>
      <c r="N215" s="49">
        <f t="shared" si="50"/>
        <v>0</v>
      </c>
      <c r="O215" s="306"/>
      <c r="P215" s="331"/>
    </row>
    <row r="216" spans="1:17" ht="24" x14ac:dyDescent="0.25">
      <c r="A216" s="331"/>
      <c r="B216" s="331"/>
      <c r="C216" s="331"/>
      <c r="D216" s="331"/>
      <c r="E216" s="331"/>
      <c r="F216" s="331"/>
      <c r="G216" s="48" t="s">
        <v>58</v>
      </c>
      <c r="H216" s="49">
        <f t="shared" ref="H216:N219" si="51">SUM(H196,H201,H206,H211)</f>
        <v>494.5</v>
      </c>
      <c r="I216" s="49">
        <f t="shared" si="51"/>
        <v>226</v>
      </c>
      <c r="J216" s="49">
        <f t="shared" si="51"/>
        <v>189.9</v>
      </c>
      <c r="K216" s="49">
        <f t="shared" si="51"/>
        <v>0</v>
      </c>
      <c r="L216" s="49">
        <f t="shared" si="51"/>
        <v>0</v>
      </c>
      <c r="M216" s="49">
        <f t="shared" si="51"/>
        <v>78.599999999999994</v>
      </c>
      <c r="N216" s="49">
        <f t="shared" si="51"/>
        <v>0</v>
      </c>
      <c r="O216" s="306"/>
      <c r="P216" s="331"/>
    </row>
    <row r="217" spans="1:17" ht="36" x14ac:dyDescent="0.25">
      <c r="A217" s="331"/>
      <c r="B217" s="331"/>
      <c r="C217" s="331"/>
      <c r="D217" s="331"/>
      <c r="E217" s="331"/>
      <c r="F217" s="331"/>
      <c r="G217" s="48" t="s">
        <v>18</v>
      </c>
      <c r="H217" s="49">
        <f t="shared" si="51"/>
        <v>15.399999999999999</v>
      </c>
      <c r="I217" s="49">
        <f t="shared" si="51"/>
        <v>2.2999999999999998</v>
      </c>
      <c r="J217" s="49">
        <f t="shared" si="51"/>
        <v>1.9</v>
      </c>
      <c r="K217" s="49">
        <f t="shared" si="51"/>
        <v>0</v>
      </c>
      <c r="L217" s="49">
        <f t="shared" si="51"/>
        <v>0</v>
      </c>
      <c r="M217" s="49">
        <f t="shared" si="51"/>
        <v>11.2</v>
      </c>
      <c r="N217" s="49">
        <f t="shared" si="51"/>
        <v>0</v>
      </c>
      <c r="O217" s="306"/>
      <c r="P217" s="331"/>
    </row>
    <row r="218" spans="1:17" x14ac:dyDescent="0.25">
      <c r="A218" s="331"/>
      <c r="B218" s="331"/>
      <c r="C218" s="331"/>
      <c r="D218" s="331"/>
      <c r="E218" s="331"/>
      <c r="F218" s="331"/>
      <c r="G218" s="48" t="s">
        <v>19</v>
      </c>
      <c r="H218" s="49">
        <f t="shared" si="51"/>
        <v>15.3</v>
      </c>
      <c r="I218" s="49">
        <f t="shared" si="51"/>
        <v>0</v>
      </c>
      <c r="J218" s="49">
        <f t="shared" si="51"/>
        <v>15</v>
      </c>
      <c r="K218" s="49">
        <f t="shared" si="51"/>
        <v>0</v>
      </c>
      <c r="L218" s="49">
        <f t="shared" si="51"/>
        <v>0</v>
      </c>
      <c r="M218" s="49">
        <f t="shared" si="51"/>
        <v>0.3</v>
      </c>
      <c r="N218" s="49">
        <f t="shared" si="51"/>
        <v>0</v>
      </c>
      <c r="O218" s="306"/>
      <c r="P218" s="331"/>
    </row>
    <row r="219" spans="1:17" ht="24" x14ac:dyDescent="0.25">
      <c r="A219" s="331"/>
      <c r="B219" s="331"/>
      <c r="C219" s="331"/>
      <c r="D219" s="331"/>
      <c r="E219" s="331"/>
      <c r="F219" s="331"/>
      <c r="G219" s="48" t="s">
        <v>20</v>
      </c>
      <c r="H219" s="49">
        <f t="shared" si="51"/>
        <v>0</v>
      </c>
      <c r="I219" s="49">
        <f t="shared" si="51"/>
        <v>0</v>
      </c>
      <c r="J219" s="49">
        <f t="shared" si="51"/>
        <v>0</v>
      </c>
      <c r="K219" s="49">
        <f t="shared" si="51"/>
        <v>0</v>
      </c>
      <c r="L219" s="49">
        <f t="shared" si="51"/>
        <v>0</v>
      </c>
      <c r="M219" s="49">
        <f t="shared" si="51"/>
        <v>0</v>
      </c>
      <c r="N219" s="49">
        <f t="shared" si="51"/>
        <v>0</v>
      </c>
      <c r="O219" s="306"/>
      <c r="P219" s="331"/>
    </row>
    <row r="220" spans="1:17" x14ac:dyDescent="0.25">
      <c r="A220" s="294" t="s">
        <v>21</v>
      </c>
      <c r="B220" s="294"/>
      <c r="C220" s="294"/>
      <c r="D220" s="294"/>
      <c r="E220" s="294"/>
      <c r="F220" s="294"/>
      <c r="G220" s="294"/>
      <c r="H220" s="294"/>
      <c r="I220" s="294"/>
      <c r="J220" s="294"/>
      <c r="K220" s="294"/>
      <c r="L220" s="294"/>
      <c r="M220" s="294"/>
      <c r="N220" s="294"/>
      <c r="O220" s="294"/>
      <c r="P220" s="294"/>
    </row>
    <row r="221" spans="1:17" ht="75" customHeight="1" x14ac:dyDescent="0.25">
      <c r="A221" s="292" t="s">
        <v>163</v>
      </c>
      <c r="B221" s="292"/>
      <c r="C221" s="292" t="s">
        <v>21</v>
      </c>
      <c r="D221" s="279" t="s">
        <v>86</v>
      </c>
      <c r="E221" s="292" t="s">
        <v>164</v>
      </c>
      <c r="F221" s="292" t="s">
        <v>165</v>
      </c>
      <c r="G221" s="43" t="s">
        <v>16</v>
      </c>
      <c r="H221" s="44">
        <f t="shared" ref="H221:N221" si="52">SUM(H222:H225)</f>
        <v>20</v>
      </c>
      <c r="I221" s="44">
        <f t="shared" si="52"/>
        <v>0</v>
      </c>
      <c r="J221" s="44">
        <f t="shared" si="52"/>
        <v>0</v>
      </c>
      <c r="K221" s="44">
        <f t="shared" si="52"/>
        <v>0</v>
      </c>
      <c r="L221" s="44">
        <f t="shared" si="52"/>
        <v>2</v>
      </c>
      <c r="M221" s="44">
        <f t="shared" si="52"/>
        <v>18</v>
      </c>
      <c r="N221" s="44">
        <f t="shared" si="52"/>
        <v>0</v>
      </c>
      <c r="O221" s="328">
        <v>12470</v>
      </c>
      <c r="P221" s="292" t="s">
        <v>140</v>
      </c>
      <c r="Q221" s="314" t="s">
        <v>4193</v>
      </c>
    </row>
    <row r="222" spans="1:17" ht="34.5" customHeight="1" x14ac:dyDescent="0.25">
      <c r="A222" s="292"/>
      <c r="B222" s="292"/>
      <c r="C222" s="292"/>
      <c r="D222" s="279"/>
      <c r="E222" s="292"/>
      <c r="F222" s="292"/>
      <c r="G222" s="43" t="s">
        <v>58</v>
      </c>
      <c r="H222" s="44">
        <f t="shared" ref="H222:H225" si="53">SUM(I222:N222)</f>
        <v>15.5</v>
      </c>
      <c r="I222" s="44">
        <v>0</v>
      </c>
      <c r="J222" s="44">
        <v>0</v>
      </c>
      <c r="K222" s="44">
        <v>0</v>
      </c>
      <c r="L222" s="44">
        <v>0</v>
      </c>
      <c r="M222" s="44">
        <v>15.5</v>
      </c>
      <c r="N222" s="44">
        <v>0</v>
      </c>
      <c r="O222" s="328"/>
      <c r="P222" s="292"/>
      <c r="Q222" s="315"/>
    </row>
    <row r="223" spans="1:17" ht="36" x14ac:dyDescent="0.25">
      <c r="A223" s="292"/>
      <c r="B223" s="292"/>
      <c r="C223" s="292"/>
      <c r="D223" s="279"/>
      <c r="E223" s="292"/>
      <c r="F223" s="292"/>
      <c r="G223" s="43" t="s">
        <v>18</v>
      </c>
      <c r="H223" s="44">
        <f t="shared" si="53"/>
        <v>4.4000000000000004</v>
      </c>
      <c r="I223" s="44">
        <v>0</v>
      </c>
      <c r="J223" s="44">
        <v>0</v>
      </c>
      <c r="K223" s="44">
        <v>0</v>
      </c>
      <c r="L223" s="44">
        <v>2</v>
      </c>
      <c r="M223" s="44">
        <v>2.4</v>
      </c>
      <c r="N223" s="44">
        <v>0</v>
      </c>
      <c r="O223" s="328"/>
      <c r="P223" s="292"/>
      <c r="Q223" s="315"/>
    </row>
    <row r="224" spans="1:17" x14ac:dyDescent="0.25">
      <c r="A224" s="292"/>
      <c r="B224" s="292"/>
      <c r="C224" s="292"/>
      <c r="D224" s="279"/>
      <c r="E224" s="292"/>
      <c r="F224" s="292"/>
      <c r="G224" s="43" t="s">
        <v>19</v>
      </c>
      <c r="H224" s="44">
        <f t="shared" si="53"/>
        <v>0.1</v>
      </c>
      <c r="I224" s="44">
        <v>0</v>
      </c>
      <c r="J224" s="44">
        <v>0</v>
      </c>
      <c r="K224" s="44">
        <v>0</v>
      </c>
      <c r="L224" s="44">
        <v>0</v>
      </c>
      <c r="M224" s="44">
        <v>0.1</v>
      </c>
      <c r="N224" s="44">
        <v>0</v>
      </c>
      <c r="O224" s="328"/>
      <c r="P224" s="292"/>
      <c r="Q224" s="315"/>
    </row>
    <row r="225" spans="1:17" ht="24" x14ac:dyDescent="0.25">
      <c r="A225" s="292"/>
      <c r="B225" s="292"/>
      <c r="C225" s="292"/>
      <c r="D225" s="279"/>
      <c r="E225" s="292"/>
      <c r="F225" s="292"/>
      <c r="G225" s="43" t="s">
        <v>20</v>
      </c>
      <c r="H225" s="44">
        <f t="shared" si="53"/>
        <v>0</v>
      </c>
      <c r="I225" s="44">
        <v>0</v>
      </c>
      <c r="J225" s="44">
        <v>0</v>
      </c>
      <c r="K225" s="44">
        <v>0</v>
      </c>
      <c r="L225" s="44">
        <v>0</v>
      </c>
      <c r="M225" s="44">
        <v>0</v>
      </c>
      <c r="N225" s="44">
        <v>0</v>
      </c>
      <c r="O225" s="328"/>
      <c r="P225" s="292"/>
      <c r="Q225" s="315"/>
    </row>
    <row r="226" spans="1:17" ht="36" x14ac:dyDescent="0.25">
      <c r="A226" s="292" t="s">
        <v>166</v>
      </c>
      <c r="B226" s="292"/>
      <c r="C226" s="292" t="s">
        <v>21</v>
      </c>
      <c r="D226" s="279">
        <v>2028</v>
      </c>
      <c r="E226" s="292" t="s">
        <v>167</v>
      </c>
      <c r="F226" s="292" t="s">
        <v>168</v>
      </c>
      <c r="G226" s="43" t="s">
        <v>16</v>
      </c>
      <c r="H226" s="44">
        <f t="shared" ref="H226:N226" si="54">SUM(H227:H230)</f>
        <v>30</v>
      </c>
      <c r="I226" s="44">
        <f t="shared" si="54"/>
        <v>0</v>
      </c>
      <c r="J226" s="44">
        <f t="shared" si="54"/>
        <v>0</v>
      </c>
      <c r="K226" s="44">
        <f t="shared" si="54"/>
        <v>0</v>
      </c>
      <c r="L226" s="44">
        <f t="shared" si="54"/>
        <v>30</v>
      </c>
      <c r="M226" s="44">
        <f t="shared" si="54"/>
        <v>0</v>
      </c>
      <c r="N226" s="44">
        <f t="shared" si="54"/>
        <v>0</v>
      </c>
      <c r="O226" s="328">
        <v>12470</v>
      </c>
      <c r="P226" s="292" t="s">
        <v>168</v>
      </c>
      <c r="Q226" s="314" t="s">
        <v>4193</v>
      </c>
    </row>
    <row r="227" spans="1:17" ht="28.5" customHeight="1" x14ac:dyDescent="0.25">
      <c r="A227" s="292"/>
      <c r="B227" s="292"/>
      <c r="C227" s="292"/>
      <c r="D227" s="279"/>
      <c r="E227" s="292"/>
      <c r="F227" s="292"/>
      <c r="G227" s="43" t="s">
        <v>58</v>
      </c>
      <c r="H227" s="44">
        <f t="shared" ref="H227:H230" si="55">SUM(I227:N227)</f>
        <v>0</v>
      </c>
      <c r="I227" s="44">
        <v>0</v>
      </c>
      <c r="J227" s="44">
        <v>0</v>
      </c>
      <c r="K227" s="44">
        <v>0</v>
      </c>
      <c r="L227" s="44">
        <v>0</v>
      </c>
      <c r="M227" s="44">
        <v>0</v>
      </c>
      <c r="N227" s="44">
        <v>0</v>
      </c>
      <c r="O227" s="328"/>
      <c r="P227" s="292"/>
      <c r="Q227" s="315"/>
    </row>
    <row r="228" spans="1:17" ht="36" x14ac:dyDescent="0.25">
      <c r="A228" s="292"/>
      <c r="B228" s="292"/>
      <c r="C228" s="292"/>
      <c r="D228" s="279"/>
      <c r="E228" s="292"/>
      <c r="F228" s="292"/>
      <c r="G228" s="43" t="s">
        <v>18</v>
      </c>
      <c r="H228" s="44">
        <f t="shared" si="55"/>
        <v>24</v>
      </c>
      <c r="I228" s="44">
        <v>0</v>
      </c>
      <c r="J228" s="44">
        <v>0</v>
      </c>
      <c r="K228" s="44">
        <v>0</v>
      </c>
      <c r="L228" s="44">
        <v>24</v>
      </c>
      <c r="M228" s="44">
        <v>0</v>
      </c>
      <c r="N228" s="44">
        <v>0</v>
      </c>
      <c r="O228" s="328"/>
      <c r="P228" s="292"/>
      <c r="Q228" s="315"/>
    </row>
    <row r="229" spans="1:17" x14ac:dyDescent="0.25">
      <c r="A229" s="292"/>
      <c r="B229" s="292"/>
      <c r="C229" s="292"/>
      <c r="D229" s="279"/>
      <c r="E229" s="292"/>
      <c r="F229" s="292"/>
      <c r="G229" s="43" t="s">
        <v>19</v>
      </c>
      <c r="H229" s="44">
        <f t="shared" si="55"/>
        <v>4.5</v>
      </c>
      <c r="I229" s="44">
        <v>0</v>
      </c>
      <c r="J229" s="44">
        <v>0</v>
      </c>
      <c r="K229" s="44">
        <v>0</v>
      </c>
      <c r="L229" s="44">
        <v>4.5</v>
      </c>
      <c r="M229" s="44">
        <v>0</v>
      </c>
      <c r="N229" s="44">
        <v>0</v>
      </c>
      <c r="O229" s="328"/>
      <c r="P229" s="292"/>
      <c r="Q229" s="315"/>
    </row>
    <row r="230" spans="1:17" ht="24" x14ac:dyDescent="0.25">
      <c r="A230" s="292"/>
      <c r="B230" s="292"/>
      <c r="C230" s="292"/>
      <c r="D230" s="279"/>
      <c r="E230" s="292"/>
      <c r="F230" s="292"/>
      <c r="G230" s="43" t="s">
        <v>20</v>
      </c>
      <c r="H230" s="44">
        <f t="shared" si="55"/>
        <v>1.5</v>
      </c>
      <c r="I230" s="44">
        <v>0</v>
      </c>
      <c r="J230" s="44">
        <v>0</v>
      </c>
      <c r="K230" s="44">
        <v>0</v>
      </c>
      <c r="L230" s="44">
        <v>1.5</v>
      </c>
      <c r="M230" s="44">
        <v>0</v>
      </c>
      <c r="N230" s="44">
        <v>0</v>
      </c>
      <c r="O230" s="328"/>
      <c r="P230" s="292"/>
      <c r="Q230" s="315"/>
    </row>
    <row r="231" spans="1:17" ht="87" customHeight="1" x14ac:dyDescent="0.25">
      <c r="A231" s="292" t="s">
        <v>169</v>
      </c>
      <c r="B231" s="292"/>
      <c r="C231" s="292" t="s">
        <v>21</v>
      </c>
      <c r="D231" s="279" t="s">
        <v>86</v>
      </c>
      <c r="E231" s="292" t="s">
        <v>170</v>
      </c>
      <c r="F231" s="292" t="s">
        <v>171</v>
      </c>
      <c r="G231" s="43" t="s">
        <v>16</v>
      </c>
      <c r="H231" s="44">
        <f t="shared" ref="H231:N231" si="56">SUM(H232:H235)</f>
        <v>133</v>
      </c>
      <c r="I231" s="44">
        <f t="shared" si="56"/>
        <v>0</v>
      </c>
      <c r="J231" s="44">
        <f t="shared" si="56"/>
        <v>0</v>
      </c>
      <c r="K231" s="44">
        <f t="shared" si="56"/>
        <v>0</v>
      </c>
      <c r="L231" s="44">
        <f t="shared" si="56"/>
        <v>10</v>
      </c>
      <c r="M231" s="44">
        <f t="shared" si="56"/>
        <v>123</v>
      </c>
      <c r="N231" s="44">
        <f t="shared" si="56"/>
        <v>0</v>
      </c>
      <c r="O231" s="328">
        <v>12470</v>
      </c>
      <c r="P231" s="292" t="s">
        <v>171</v>
      </c>
      <c r="Q231" s="314" t="s">
        <v>4193</v>
      </c>
    </row>
    <row r="232" spans="1:17" ht="31.5" customHeight="1" x14ac:dyDescent="0.25">
      <c r="A232" s="292"/>
      <c r="B232" s="292"/>
      <c r="C232" s="292"/>
      <c r="D232" s="279"/>
      <c r="E232" s="292"/>
      <c r="F232" s="292"/>
      <c r="G232" s="43" t="s">
        <v>58</v>
      </c>
      <c r="H232" s="44">
        <f t="shared" ref="H232:H235" si="57">SUM(I232:N232)</f>
        <v>119.3</v>
      </c>
      <c r="I232" s="44">
        <v>0</v>
      </c>
      <c r="J232" s="44">
        <v>0</v>
      </c>
      <c r="K232" s="44">
        <v>0</v>
      </c>
      <c r="L232" s="44">
        <v>0</v>
      </c>
      <c r="M232" s="44">
        <v>119.3</v>
      </c>
      <c r="N232" s="44">
        <v>0</v>
      </c>
      <c r="O232" s="328"/>
      <c r="P232" s="292"/>
      <c r="Q232" s="315"/>
    </row>
    <row r="233" spans="1:17" ht="36" x14ac:dyDescent="0.25">
      <c r="A233" s="292"/>
      <c r="B233" s="292"/>
      <c r="C233" s="292"/>
      <c r="D233" s="279"/>
      <c r="E233" s="292"/>
      <c r="F233" s="292"/>
      <c r="G233" s="43" t="s">
        <v>18</v>
      </c>
      <c r="H233" s="44">
        <f t="shared" si="57"/>
        <v>13</v>
      </c>
      <c r="I233" s="44">
        <v>0</v>
      </c>
      <c r="J233" s="44">
        <v>0</v>
      </c>
      <c r="K233" s="44">
        <v>0</v>
      </c>
      <c r="L233" s="44">
        <v>10</v>
      </c>
      <c r="M233" s="44">
        <v>3</v>
      </c>
      <c r="N233" s="44">
        <v>0</v>
      </c>
      <c r="O233" s="328"/>
      <c r="P233" s="292"/>
      <c r="Q233" s="315"/>
    </row>
    <row r="234" spans="1:17" x14ac:dyDescent="0.25">
      <c r="A234" s="292"/>
      <c r="B234" s="292"/>
      <c r="C234" s="292"/>
      <c r="D234" s="279"/>
      <c r="E234" s="292"/>
      <c r="F234" s="292"/>
      <c r="G234" s="43" t="s">
        <v>19</v>
      </c>
      <c r="H234" s="44">
        <f t="shared" si="57"/>
        <v>0.7</v>
      </c>
      <c r="I234" s="44">
        <v>0</v>
      </c>
      <c r="J234" s="44">
        <v>0</v>
      </c>
      <c r="K234" s="44">
        <v>0</v>
      </c>
      <c r="L234" s="44">
        <v>0</v>
      </c>
      <c r="M234" s="44">
        <v>0.7</v>
      </c>
      <c r="N234" s="44">
        <v>0</v>
      </c>
      <c r="O234" s="328"/>
      <c r="P234" s="292"/>
      <c r="Q234" s="315"/>
    </row>
    <row r="235" spans="1:17" ht="24" x14ac:dyDescent="0.25">
      <c r="A235" s="292"/>
      <c r="B235" s="292"/>
      <c r="C235" s="292"/>
      <c r="D235" s="279"/>
      <c r="E235" s="292"/>
      <c r="F235" s="292"/>
      <c r="G235" s="43" t="s">
        <v>20</v>
      </c>
      <c r="H235" s="44">
        <f t="shared" si="57"/>
        <v>0</v>
      </c>
      <c r="I235" s="44">
        <v>0</v>
      </c>
      <c r="J235" s="44">
        <v>0</v>
      </c>
      <c r="K235" s="44">
        <v>0</v>
      </c>
      <c r="L235" s="44">
        <v>0</v>
      </c>
      <c r="M235" s="44">
        <v>0</v>
      </c>
      <c r="N235" s="44">
        <v>0</v>
      </c>
      <c r="O235" s="328"/>
      <c r="P235" s="292"/>
      <c r="Q235" s="315"/>
    </row>
    <row r="236" spans="1:17" ht="36" x14ac:dyDescent="0.25">
      <c r="A236" s="292" t="s">
        <v>172</v>
      </c>
      <c r="B236" s="292"/>
      <c r="C236" s="292" t="s">
        <v>21</v>
      </c>
      <c r="D236" s="279">
        <v>2025</v>
      </c>
      <c r="E236" s="292"/>
      <c r="F236" s="292" t="s">
        <v>168</v>
      </c>
      <c r="G236" s="43" t="s">
        <v>16</v>
      </c>
      <c r="H236" s="44">
        <f t="shared" ref="H236:N236" si="58">SUM(H237:H240)</f>
        <v>20</v>
      </c>
      <c r="I236" s="44">
        <f t="shared" si="58"/>
        <v>20</v>
      </c>
      <c r="J236" s="44">
        <f t="shared" si="58"/>
        <v>0</v>
      </c>
      <c r="K236" s="44">
        <f t="shared" si="58"/>
        <v>0</v>
      </c>
      <c r="L236" s="44">
        <f t="shared" si="58"/>
        <v>0</v>
      </c>
      <c r="M236" s="44">
        <f t="shared" si="58"/>
        <v>0</v>
      </c>
      <c r="N236" s="44">
        <f t="shared" si="58"/>
        <v>0</v>
      </c>
      <c r="O236" s="328">
        <v>12470</v>
      </c>
      <c r="P236" s="292" t="s">
        <v>168</v>
      </c>
      <c r="Q236" s="314" t="s">
        <v>4193</v>
      </c>
    </row>
    <row r="237" spans="1:17" ht="29.25" customHeight="1" x14ac:dyDescent="0.25">
      <c r="A237" s="292"/>
      <c r="B237" s="292"/>
      <c r="C237" s="292"/>
      <c r="D237" s="279"/>
      <c r="E237" s="292"/>
      <c r="F237" s="292"/>
      <c r="G237" s="43" t="s">
        <v>58</v>
      </c>
      <c r="H237" s="44">
        <f t="shared" ref="H237:H240" si="59">SUM(I237:N237)</f>
        <v>0</v>
      </c>
      <c r="I237" s="44">
        <v>0</v>
      </c>
      <c r="J237" s="44">
        <v>0</v>
      </c>
      <c r="K237" s="44">
        <v>0</v>
      </c>
      <c r="L237" s="44">
        <v>0</v>
      </c>
      <c r="M237" s="44">
        <v>0</v>
      </c>
      <c r="N237" s="44">
        <v>0</v>
      </c>
      <c r="O237" s="328"/>
      <c r="P237" s="292"/>
      <c r="Q237" s="315"/>
    </row>
    <row r="238" spans="1:17" ht="36" x14ac:dyDescent="0.25">
      <c r="A238" s="292"/>
      <c r="B238" s="292"/>
      <c r="C238" s="292"/>
      <c r="D238" s="279"/>
      <c r="E238" s="292"/>
      <c r="F238" s="292"/>
      <c r="G238" s="43" t="s">
        <v>18</v>
      </c>
      <c r="H238" s="44">
        <f t="shared" si="59"/>
        <v>16</v>
      </c>
      <c r="I238" s="44">
        <v>16</v>
      </c>
      <c r="J238" s="44">
        <v>0</v>
      </c>
      <c r="K238" s="44">
        <v>0</v>
      </c>
      <c r="L238" s="44">
        <v>0</v>
      </c>
      <c r="M238" s="44">
        <v>0</v>
      </c>
      <c r="N238" s="44">
        <v>0</v>
      </c>
      <c r="O238" s="328"/>
      <c r="P238" s="292"/>
      <c r="Q238" s="315"/>
    </row>
    <row r="239" spans="1:17" x14ac:dyDescent="0.25">
      <c r="A239" s="292"/>
      <c r="B239" s="292"/>
      <c r="C239" s="292"/>
      <c r="D239" s="279"/>
      <c r="E239" s="292"/>
      <c r="F239" s="292"/>
      <c r="G239" s="43" t="s">
        <v>19</v>
      </c>
      <c r="H239" s="44">
        <f t="shared" si="59"/>
        <v>3</v>
      </c>
      <c r="I239" s="44">
        <v>3</v>
      </c>
      <c r="J239" s="44">
        <v>0</v>
      </c>
      <c r="K239" s="44">
        <v>0</v>
      </c>
      <c r="L239" s="44">
        <v>0</v>
      </c>
      <c r="M239" s="44">
        <v>0</v>
      </c>
      <c r="N239" s="44">
        <v>0</v>
      </c>
      <c r="O239" s="328"/>
      <c r="P239" s="292"/>
      <c r="Q239" s="315"/>
    </row>
    <row r="240" spans="1:17" ht="24" x14ac:dyDescent="0.25">
      <c r="A240" s="292"/>
      <c r="B240" s="292"/>
      <c r="C240" s="292"/>
      <c r="D240" s="279"/>
      <c r="E240" s="292"/>
      <c r="F240" s="292"/>
      <c r="G240" s="43" t="s">
        <v>20</v>
      </c>
      <c r="H240" s="44">
        <f t="shared" si="59"/>
        <v>1</v>
      </c>
      <c r="I240" s="44">
        <v>1</v>
      </c>
      <c r="J240" s="44">
        <v>0</v>
      </c>
      <c r="K240" s="44">
        <v>0</v>
      </c>
      <c r="L240" s="44">
        <v>0</v>
      </c>
      <c r="M240" s="44">
        <v>0</v>
      </c>
      <c r="N240" s="44">
        <v>0</v>
      </c>
      <c r="O240" s="328"/>
      <c r="P240" s="292"/>
      <c r="Q240" s="315"/>
    </row>
    <row r="241" spans="1:17" ht="36" x14ac:dyDescent="0.25">
      <c r="A241" s="292" t="s">
        <v>173</v>
      </c>
      <c r="B241" s="292"/>
      <c r="C241" s="292" t="s">
        <v>21</v>
      </c>
      <c r="D241" s="279">
        <v>2028</v>
      </c>
      <c r="E241" s="292"/>
      <c r="F241" s="292" t="s">
        <v>168</v>
      </c>
      <c r="G241" s="43" t="s">
        <v>16</v>
      </c>
      <c r="H241" s="44">
        <f t="shared" ref="H241:N241" si="60">SUM(H242:H245)</f>
        <v>150</v>
      </c>
      <c r="I241" s="44">
        <f t="shared" si="60"/>
        <v>0</v>
      </c>
      <c r="J241" s="44">
        <f t="shared" si="60"/>
        <v>0</v>
      </c>
      <c r="K241" s="44">
        <f t="shared" si="60"/>
        <v>0</v>
      </c>
      <c r="L241" s="44">
        <f t="shared" si="60"/>
        <v>150</v>
      </c>
      <c r="M241" s="44">
        <f t="shared" si="60"/>
        <v>0</v>
      </c>
      <c r="N241" s="44">
        <f t="shared" si="60"/>
        <v>0</v>
      </c>
      <c r="O241" s="328">
        <v>12470</v>
      </c>
      <c r="P241" s="292" t="s">
        <v>168</v>
      </c>
      <c r="Q241" s="314" t="s">
        <v>4193</v>
      </c>
    </row>
    <row r="242" spans="1:17" ht="42" customHeight="1" x14ac:dyDescent="0.25">
      <c r="A242" s="292"/>
      <c r="B242" s="292"/>
      <c r="C242" s="292"/>
      <c r="D242" s="279"/>
      <c r="E242" s="292"/>
      <c r="F242" s="292"/>
      <c r="G242" s="43" t="s">
        <v>58</v>
      </c>
      <c r="H242" s="44">
        <f t="shared" ref="H242:H245" si="61">SUM(I242:N242)</f>
        <v>0</v>
      </c>
      <c r="I242" s="44">
        <v>0</v>
      </c>
      <c r="J242" s="44">
        <v>0</v>
      </c>
      <c r="K242" s="44">
        <v>0</v>
      </c>
      <c r="L242" s="50">
        <f>SUM(M242:Q242)</f>
        <v>0</v>
      </c>
      <c r="M242" s="44">
        <v>0</v>
      </c>
      <c r="N242" s="44">
        <v>0</v>
      </c>
      <c r="O242" s="328"/>
      <c r="P242" s="292"/>
      <c r="Q242" s="315"/>
    </row>
    <row r="243" spans="1:17" ht="36" x14ac:dyDescent="0.25">
      <c r="A243" s="292"/>
      <c r="B243" s="292"/>
      <c r="C243" s="292"/>
      <c r="D243" s="279"/>
      <c r="E243" s="292"/>
      <c r="F243" s="292"/>
      <c r="G243" s="43" t="s">
        <v>18</v>
      </c>
      <c r="H243" s="44">
        <f t="shared" si="61"/>
        <v>120</v>
      </c>
      <c r="I243" s="44">
        <v>0</v>
      </c>
      <c r="J243" s="44">
        <v>0</v>
      </c>
      <c r="K243" s="44">
        <v>0</v>
      </c>
      <c r="L243" s="51">
        <v>120</v>
      </c>
      <c r="M243" s="44">
        <v>0</v>
      </c>
      <c r="N243" s="44">
        <v>0</v>
      </c>
      <c r="O243" s="328"/>
      <c r="P243" s="292"/>
      <c r="Q243" s="315"/>
    </row>
    <row r="244" spans="1:17" x14ac:dyDescent="0.25">
      <c r="A244" s="292"/>
      <c r="B244" s="292"/>
      <c r="C244" s="292"/>
      <c r="D244" s="279"/>
      <c r="E244" s="292"/>
      <c r="F244" s="292"/>
      <c r="G244" s="43" t="s">
        <v>19</v>
      </c>
      <c r="H244" s="44">
        <f t="shared" si="61"/>
        <v>19.2</v>
      </c>
      <c r="I244" s="44">
        <v>0</v>
      </c>
      <c r="J244" s="44">
        <v>0</v>
      </c>
      <c r="K244" s="44">
        <v>0</v>
      </c>
      <c r="L244" s="51">
        <v>19.2</v>
      </c>
      <c r="M244" s="44">
        <v>0</v>
      </c>
      <c r="N244" s="44">
        <v>0</v>
      </c>
      <c r="O244" s="328"/>
      <c r="P244" s="292"/>
      <c r="Q244" s="315"/>
    </row>
    <row r="245" spans="1:17" ht="24" x14ac:dyDescent="0.25">
      <c r="A245" s="292"/>
      <c r="B245" s="292"/>
      <c r="C245" s="292"/>
      <c r="D245" s="279"/>
      <c r="E245" s="292"/>
      <c r="F245" s="292"/>
      <c r="G245" s="43" t="s">
        <v>20</v>
      </c>
      <c r="H245" s="44">
        <f t="shared" si="61"/>
        <v>10.8</v>
      </c>
      <c r="I245" s="44">
        <v>0</v>
      </c>
      <c r="J245" s="44">
        <v>0</v>
      </c>
      <c r="K245" s="44">
        <v>0</v>
      </c>
      <c r="L245" s="51">
        <v>10.8</v>
      </c>
      <c r="M245" s="44">
        <v>0</v>
      </c>
      <c r="N245" s="44">
        <v>0</v>
      </c>
      <c r="O245" s="328"/>
      <c r="P245" s="292"/>
      <c r="Q245" s="315"/>
    </row>
    <row r="246" spans="1:17" ht="36" x14ac:dyDescent="0.25">
      <c r="A246" s="292" t="s">
        <v>174</v>
      </c>
      <c r="B246" s="292"/>
      <c r="C246" s="292" t="s">
        <v>21</v>
      </c>
      <c r="D246" s="279">
        <v>2028</v>
      </c>
      <c r="E246" s="292"/>
      <c r="F246" s="292" t="s">
        <v>168</v>
      </c>
      <c r="G246" s="43" t="s">
        <v>16</v>
      </c>
      <c r="H246" s="44">
        <f t="shared" ref="H246:N246" si="62">SUM(H247:H250)</f>
        <v>20</v>
      </c>
      <c r="I246" s="44">
        <f t="shared" si="62"/>
        <v>0</v>
      </c>
      <c r="J246" s="44">
        <f t="shared" si="62"/>
        <v>0</v>
      </c>
      <c r="K246" s="44">
        <f t="shared" si="62"/>
        <v>0</v>
      </c>
      <c r="L246" s="44">
        <f t="shared" si="62"/>
        <v>20</v>
      </c>
      <c r="M246" s="44">
        <f t="shared" si="62"/>
        <v>0</v>
      </c>
      <c r="N246" s="44">
        <f t="shared" si="62"/>
        <v>0</v>
      </c>
      <c r="O246" s="328">
        <v>12470</v>
      </c>
      <c r="P246" s="292" t="s">
        <v>168</v>
      </c>
      <c r="Q246" s="314" t="s">
        <v>4193</v>
      </c>
    </row>
    <row r="247" spans="1:17" ht="30.75" customHeight="1" x14ac:dyDescent="0.25">
      <c r="A247" s="292"/>
      <c r="B247" s="292"/>
      <c r="C247" s="292"/>
      <c r="D247" s="279"/>
      <c r="E247" s="292"/>
      <c r="F247" s="292"/>
      <c r="G247" s="43" t="s">
        <v>58</v>
      </c>
      <c r="H247" s="44">
        <f t="shared" ref="H247:H250" si="63">SUM(I247:N247)</f>
        <v>0</v>
      </c>
      <c r="I247" s="44">
        <v>0</v>
      </c>
      <c r="J247" s="44">
        <v>0</v>
      </c>
      <c r="K247" s="44">
        <v>0</v>
      </c>
      <c r="L247" s="44">
        <v>0</v>
      </c>
      <c r="M247" s="44">
        <v>0</v>
      </c>
      <c r="N247" s="44">
        <v>0</v>
      </c>
      <c r="O247" s="328"/>
      <c r="P247" s="292"/>
      <c r="Q247" s="315"/>
    </row>
    <row r="248" spans="1:17" ht="36" x14ac:dyDescent="0.25">
      <c r="A248" s="292"/>
      <c r="B248" s="292"/>
      <c r="C248" s="292"/>
      <c r="D248" s="279"/>
      <c r="E248" s="292"/>
      <c r="F248" s="292"/>
      <c r="G248" s="43" t="s">
        <v>18</v>
      </c>
      <c r="H248" s="44">
        <f t="shared" si="63"/>
        <v>16</v>
      </c>
      <c r="I248" s="44">
        <v>0</v>
      </c>
      <c r="J248" s="44">
        <v>0</v>
      </c>
      <c r="K248" s="44">
        <v>0</v>
      </c>
      <c r="L248" s="44">
        <v>16</v>
      </c>
      <c r="M248" s="44">
        <v>0</v>
      </c>
      <c r="N248" s="44">
        <v>0</v>
      </c>
      <c r="O248" s="328"/>
      <c r="P248" s="292"/>
      <c r="Q248" s="315"/>
    </row>
    <row r="249" spans="1:17" x14ac:dyDescent="0.25">
      <c r="A249" s="292"/>
      <c r="B249" s="292"/>
      <c r="C249" s="292"/>
      <c r="D249" s="279"/>
      <c r="E249" s="292"/>
      <c r="F249" s="292"/>
      <c r="G249" s="43" t="s">
        <v>19</v>
      </c>
      <c r="H249" s="44">
        <f t="shared" si="63"/>
        <v>3</v>
      </c>
      <c r="I249" s="44">
        <v>0</v>
      </c>
      <c r="J249" s="44">
        <v>0</v>
      </c>
      <c r="K249" s="44">
        <v>0</v>
      </c>
      <c r="L249" s="44">
        <v>3</v>
      </c>
      <c r="M249" s="44">
        <v>0</v>
      </c>
      <c r="N249" s="44">
        <v>0</v>
      </c>
      <c r="O249" s="328"/>
      <c r="P249" s="292"/>
      <c r="Q249" s="315"/>
    </row>
    <row r="250" spans="1:17" ht="24" x14ac:dyDescent="0.25">
      <c r="A250" s="292"/>
      <c r="B250" s="292"/>
      <c r="C250" s="292"/>
      <c r="D250" s="279"/>
      <c r="E250" s="292"/>
      <c r="F250" s="292"/>
      <c r="G250" s="43" t="s">
        <v>20</v>
      </c>
      <c r="H250" s="44">
        <f t="shared" si="63"/>
        <v>1</v>
      </c>
      <c r="I250" s="44">
        <v>0</v>
      </c>
      <c r="J250" s="44">
        <v>0</v>
      </c>
      <c r="K250" s="44">
        <v>0</v>
      </c>
      <c r="L250" s="44">
        <v>1</v>
      </c>
      <c r="M250" s="44">
        <v>0</v>
      </c>
      <c r="N250" s="44">
        <v>0</v>
      </c>
      <c r="O250" s="328"/>
      <c r="P250" s="292"/>
      <c r="Q250" s="315"/>
    </row>
    <row r="251" spans="1:17" ht="36" x14ac:dyDescent="0.25">
      <c r="A251" s="292" t="s">
        <v>175</v>
      </c>
      <c r="B251" s="292"/>
      <c r="C251" s="292" t="s">
        <v>21</v>
      </c>
      <c r="D251" s="279" t="s">
        <v>176</v>
      </c>
      <c r="E251" s="292"/>
      <c r="F251" s="292" t="s">
        <v>168</v>
      </c>
      <c r="G251" s="43" t="s">
        <v>16</v>
      </c>
      <c r="H251" s="44">
        <f t="shared" ref="H251:N251" si="64">SUM(H252:H255)</f>
        <v>100</v>
      </c>
      <c r="I251" s="44">
        <f t="shared" si="64"/>
        <v>0</v>
      </c>
      <c r="J251" s="44">
        <f t="shared" si="64"/>
        <v>0</v>
      </c>
      <c r="K251" s="44">
        <f t="shared" si="64"/>
        <v>0</v>
      </c>
      <c r="L251" s="44">
        <f t="shared" si="64"/>
        <v>100</v>
      </c>
      <c r="M251" s="44">
        <f t="shared" si="64"/>
        <v>0</v>
      </c>
      <c r="N251" s="44">
        <f t="shared" si="64"/>
        <v>0</v>
      </c>
      <c r="O251" s="328">
        <v>12470</v>
      </c>
      <c r="P251" s="292" t="s">
        <v>168</v>
      </c>
      <c r="Q251" s="314" t="s">
        <v>4193</v>
      </c>
    </row>
    <row r="252" spans="1:17" ht="37.5" customHeight="1" x14ac:dyDescent="0.25">
      <c r="A252" s="292"/>
      <c r="B252" s="292"/>
      <c r="C252" s="292"/>
      <c r="D252" s="279"/>
      <c r="E252" s="292"/>
      <c r="F252" s="292"/>
      <c r="G252" s="43" t="s">
        <v>58</v>
      </c>
      <c r="H252" s="44">
        <f t="shared" ref="H252:H255" si="65">SUM(I252:N252)</f>
        <v>0</v>
      </c>
      <c r="I252" s="44">
        <v>0</v>
      </c>
      <c r="J252" s="44">
        <v>0</v>
      </c>
      <c r="K252" s="44">
        <v>0</v>
      </c>
      <c r="L252" s="51">
        <f>SUM(M252:Q252)</f>
        <v>0</v>
      </c>
      <c r="M252" s="44">
        <v>0</v>
      </c>
      <c r="N252" s="44">
        <v>0</v>
      </c>
      <c r="O252" s="328"/>
      <c r="P252" s="292"/>
      <c r="Q252" s="315"/>
    </row>
    <row r="253" spans="1:17" ht="36" x14ac:dyDescent="0.25">
      <c r="A253" s="292"/>
      <c r="B253" s="292"/>
      <c r="C253" s="292"/>
      <c r="D253" s="279"/>
      <c r="E253" s="292"/>
      <c r="F253" s="292"/>
      <c r="G253" s="43" t="s">
        <v>18</v>
      </c>
      <c r="H253" s="44">
        <f t="shared" si="65"/>
        <v>80</v>
      </c>
      <c r="I253" s="44">
        <v>0</v>
      </c>
      <c r="J253" s="44">
        <v>0</v>
      </c>
      <c r="K253" s="44">
        <v>0</v>
      </c>
      <c r="L253" s="51">
        <v>80</v>
      </c>
      <c r="M253" s="44">
        <v>0</v>
      </c>
      <c r="N253" s="44">
        <v>0</v>
      </c>
      <c r="O253" s="328"/>
      <c r="P253" s="292"/>
      <c r="Q253" s="315"/>
    </row>
    <row r="254" spans="1:17" x14ac:dyDescent="0.25">
      <c r="A254" s="292"/>
      <c r="B254" s="292"/>
      <c r="C254" s="292"/>
      <c r="D254" s="279"/>
      <c r="E254" s="292"/>
      <c r="F254" s="292"/>
      <c r="G254" s="43" t="s">
        <v>19</v>
      </c>
      <c r="H254" s="44">
        <f t="shared" si="65"/>
        <v>15</v>
      </c>
      <c r="I254" s="44">
        <v>0</v>
      </c>
      <c r="J254" s="44">
        <v>0</v>
      </c>
      <c r="K254" s="44">
        <v>0</v>
      </c>
      <c r="L254" s="51">
        <v>15</v>
      </c>
      <c r="M254" s="44">
        <v>0</v>
      </c>
      <c r="N254" s="44">
        <v>0</v>
      </c>
      <c r="O254" s="328"/>
      <c r="P254" s="292"/>
      <c r="Q254" s="315"/>
    </row>
    <row r="255" spans="1:17" ht="24" x14ac:dyDescent="0.25">
      <c r="A255" s="292"/>
      <c r="B255" s="292"/>
      <c r="C255" s="292"/>
      <c r="D255" s="279"/>
      <c r="E255" s="292"/>
      <c r="F255" s="292"/>
      <c r="G255" s="43" t="s">
        <v>20</v>
      </c>
      <c r="H255" s="44">
        <f t="shared" si="65"/>
        <v>5</v>
      </c>
      <c r="I255" s="44">
        <v>0</v>
      </c>
      <c r="J255" s="44">
        <v>0</v>
      </c>
      <c r="K255" s="44">
        <v>0</v>
      </c>
      <c r="L255" s="51">
        <v>5</v>
      </c>
      <c r="M255" s="44">
        <v>0</v>
      </c>
      <c r="N255" s="44">
        <v>0</v>
      </c>
      <c r="O255" s="328"/>
      <c r="P255" s="292"/>
      <c r="Q255" s="315"/>
    </row>
    <row r="256" spans="1:17" ht="36" x14ac:dyDescent="0.25">
      <c r="A256" s="292" t="s">
        <v>177</v>
      </c>
      <c r="B256" s="292"/>
      <c r="C256" s="292" t="s">
        <v>21</v>
      </c>
      <c r="D256" s="279">
        <v>2025</v>
      </c>
      <c r="E256" s="292"/>
      <c r="F256" s="292" t="s">
        <v>168</v>
      </c>
      <c r="G256" s="43" t="s">
        <v>16</v>
      </c>
      <c r="H256" s="44">
        <f t="shared" ref="H256:N256" si="66">SUM(H257:H260)</f>
        <v>12</v>
      </c>
      <c r="I256" s="44">
        <f t="shared" si="66"/>
        <v>12</v>
      </c>
      <c r="J256" s="44">
        <f t="shared" si="66"/>
        <v>0</v>
      </c>
      <c r="K256" s="44">
        <f t="shared" si="66"/>
        <v>0</v>
      </c>
      <c r="L256" s="44">
        <f t="shared" si="66"/>
        <v>0</v>
      </c>
      <c r="M256" s="44">
        <f t="shared" si="66"/>
        <v>0</v>
      </c>
      <c r="N256" s="44">
        <f t="shared" si="66"/>
        <v>0</v>
      </c>
      <c r="O256" s="328">
        <v>12470</v>
      </c>
      <c r="P256" s="292" t="s">
        <v>168</v>
      </c>
      <c r="Q256" s="314" t="s">
        <v>4193</v>
      </c>
    </row>
    <row r="257" spans="1:17" ht="34.5" customHeight="1" x14ac:dyDescent="0.25">
      <c r="A257" s="292"/>
      <c r="B257" s="292"/>
      <c r="C257" s="292"/>
      <c r="D257" s="279"/>
      <c r="E257" s="292"/>
      <c r="F257" s="292"/>
      <c r="G257" s="43" t="s">
        <v>58</v>
      </c>
      <c r="H257" s="44">
        <f t="shared" ref="H257:H260" si="67">SUM(I257:N257)</f>
        <v>0</v>
      </c>
      <c r="I257" s="51">
        <v>0</v>
      </c>
      <c r="J257" s="44">
        <v>0</v>
      </c>
      <c r="K257" s="44">
        <v>0</v>
      </c>
      <c r="L257" s="44">
        <v>0</v>
      </c>
      <c r="M257" s="44">
        <v>0</v>
      </c>
      <c r="N257" s="44">
        <v>0</v>
      </c>
      <c r="O257" s="328"/>
      <c r="P257" s="292"/>
      <c r="Q257" s="315"/>
    </row>
    <row r="258" spans="1:17" ht="36" x14ac:dyDescent="0.25">
      <c r="A258" s="292"/>
      <c r="B258" s="292"/>
      <c r="C258" s="292"/>
      <c r="D258" s="279"/>
      <c r="E258" s="292"/>
      <c r="F258" s="292"/>
      <c r="G258" s="43" t="s">
        <v>18</v>
      </c>
      <c r="H258" s="44">
        <f t="shared" si="67"/>
        <v>9.6</v>
      </c>
      <c r="I258" s="51">
        <v>9.6</v>
      </c>
      <c r="J258" s="44">
        <v>0</v>
      </c>
      <c r="K258" s="44">
        <v>0</v>
      </c>
      <c r="L258" s="44">
        <v>0</v>
      </c>
      <c r="M258" s="44">
        <v>0</v>
      </c>
      <c r="N258" s="44">
        <v>0</v>
      </c>
      <c r="O258" s="328"/>
      <c r="P258" s="292"/>
      <c r="Q258" s="315"/>
    </row>
    <row r="259" spans="1:17" x14ac:dyDescent="0.25">
      <c r="A259" s="292"/>
      <c r="B259" s="292"/>
      <c r="C259" s="292"/>
      <c r="D259" s="279"/>
      <c r="E259" s="292"/>
      <c r="F259" s="292"/>
      <c r="G259" s="43" t="s">
        <v>19</v>
      </c>
      <c r="H259" s="44">
        <f t="shared" si="67"/>
        <v>1.8</v>
      </c>
      <c r="I259" s="51">
        <v>1.8</v>
      </c>
      <c r="J259" s="44">
        <v>0</v>
      </c>
      <c r="K259" s="44">
        <v>0</v>
      </c>
      <c r="L259" s="44">
        <v>0</v>
      </c>
      <c r="M259" s="44">
        <v>0</v>
      </c>
      <c r="N259" s="44">
        <v>0</v>
      </c>
      <c r="O259" s="328"/>
      <c r="P259" s="292"/>
      <c r="Q259" s="315"/>
    </row>
    <row r="260" spans="1:17" ht="24" x14ac:dyDescent="0.25">
      <c r="A260" s="292"/>
      <c r="B260" s="292"/>
      <c r="C260" s="292"/>
      <c r="D260" s="279"/>
      <c r="E260" s="292"/>
      <c r="F260" s="292"/>
      <c r="G260" s="43" t="s">
        <v>20</v>
      </c>
      <c r="H260" s="44">
        <f t="shared" si="67"/>
        <v>0.6</v>
      </c>
      <c r="I260" s="51">
        <v>0.6</v>
      </c>
      <c r="J260" s="44">
        <v>0</v>
      </c>
      <c r="K260" s="44">
        <v>0</v>
      </c>
      <c r="L260" s="44">
        <v>0</v>
      </c>
      <c r="M260" s="44">
        <v>0</v>
      </c>
      <c r="N260" s="44">
        <v>0</v>
      </c>
      <c r="O260" s="328"/>
      <c r="P260" s="292"/>
      <c r="Q260" s="315"/>
    </row>
    <row r="261" spans="1:17" ht="36" x14ac:dyDescent="0.25">
      <c r="A261" s="332" t="s">
        <v>178</v>
      </c>
      <c r="B261" s="284" t="s">
        <v>179</v>
      </c>
      <c r="C261" s="332" t="s">
        <v>21</v>
      </c>
      <c r="D261" s="305">
        <v>2029</v>
      </c>
      <c r="E261" s="332" t="s">
        <v>180</v>
      </c>
      <c r="F261" s="281" t="s">
        <v>181</v>
      </c>
      <c r="G261" s="52" t="s">
        <v>16</v>
      </c>
      <c r="H261" s="53">
        <f t="shared" ref="H261:N261" si="68">SUM(H262:H265)</f>
        <v>50</v>
      </c>
      <c r="I261" s="54">
        <f t="shared" si="68"/>
        <v>0</v>
      </c>
      <c r="J261" s="53">
        <f t="shared" si="68"/>
        <v>0</v>
      </c>
      <c r="K261" s="54">
        <f t="shared" si="68"/>
        <v>0</v>
      </c>
      <c r="L261" s="53">
        <f t="shared" si="68"/>
        <v>0</v>
      </c>
      <c r="M261" s="54">
        <f t="shared" si="68"/>
        <v>50</v>
      </c>
      <c r="N261" s="53">
        <f t="shared" si="68"/>
        <v>0</v>
      </c>
      <c r="O261" s="334">
        <v>12470</v>
      </c>
      <c r="P261" s="332" t="s">
        <v>182</v>
      </c>
      <c r="Q261" s="314" t="s">
        <v>4193</v>
      </c>
    </row>
    <row r="262" spans="1:17" ht="31.5" customHeight="1" x14ac:dyDescent="0.25">
      <c r="A262" s="320"/>
      <c r="B262" s="292"/>
      <c r="C262" s="320"/>
      <c r="D262" s="303"/>
      <c r="E262" s="320"/>
      <c r="F262" s="279"/>
      <c r="G262" s="55" t="s">
        <v>58</v>
      </c>
      <c r="H262" s="54">
        <f t="shared" ref="H262:H270" si="69">SUM(I262:N262)</f>
        <v>0</v>
      </c>
      <c r="I262" s="53">
        <v>0</v>
      </c>
      <c r="J262" s="54">
        <v>0</v>
      </c>
      <c r="K262" s="53">
        <v>0</v>
      </c>
      <c r="L262" s="54">
        <v>0</v>
      </c>
      <c r="M262" s="53">
        <v>0</v>
      </c>
      <c r="N262" s="54">
        <v>0</v>
      </c>
      <c r="O262" s="335"/>
      <c r="P262" s="320"/>
      <c r="Q262" s="315"/>
    </row>
    <row r="263" spans="1:17" ht="36" x14ac:dyDescent="0.25">
      <c r="A263" s="320"/>
      <c r="B263" s="292"/>
      <c r="C263" s="320"/>
      <c r="D263" s="303"/>
      <c r="E263" s="320"/>
      <c r="F263" s="279"/>
      <c r="G263" s="52" t="s">
        <v>18</v>
      </c>
      <c r="H263" s="53">
        <f t="shared" si="69"/>
        <v>40</v>
      </c>
      <c r="I263" s="54">
        <v>0</v>
      </c>
      <c r="J263" s="53">
        <v>0</v>
      </c>
      <c r="K263" s="54">
        <v>0</v>
      </c>
      <c r="L263" s="53">
        <v>0</v>
      </c>
      <c r="M263" s="54">
        <v>40</v>
      </c>
      <c r="N263" s="53">
        <v>0</v>
      </c>
      <c r="O263" s="335"/>
      <c r="P263" s="320"/>
      <c r="Q263" s="315"/>
    </row>
    <row r="264" spans="1:17" x14ac:dyDescent="0.25">
      <c r="A264" s="320"/>
      <c r="B264" s="292"/>
      <c r="C264" s="320"/>
      <c r="D264" s="303"/>
      <c r="E264" s="320"/>
      <c r="F264" s="279"/>
      <c r="G264" s="55" t="s">
        <v>19</v>
      </c>
      <c r="H264" s="54">
        <f t="shared" si="69"/>
        <v>7.5</v>
      </c>
      <c r="I264" s="53">
        <v>0</v>
      </c>
      <c r="J264" s="54">
        <v>0</v>
      </c>
      <c r="K264" s="53">
        <v>0</v>
      </c>
      <c r="L264" s="54">
        <v>0</v>
      </c>
      <c r="M264" s="53">
        <v>7.5</v>
      </c>
      <c r="N264" s="54">
        <v>0</v>
      </c>
      <c r="O264" s="335"/>
      <c r="P264" s="320"/>
      <c r="Q264" s="315"/>
    </row>
    <row r="265" spans="1:17" ht="24" x14ac:dyDescent="0.25">
      <c r="A265" s="320"/>
      <c r="B265" s="292"/>
      <c r="C265" s="333"/>
      <c r="D265" s="303"/>
      <c r="E265" s="333"/>
      <c r="F265" s="279"/>
      <c r="G265" s="52" t="s">
        <v>20</v>
      </c>
      <c r="H265" s="53">
        <f t="shared" si="69"/>
        <v>2.5</v>
      </c>
      <c r="I265" s="54">
        <v>0</v>
      </c>
      <c r="J265" s="53">
        <v>0</v>
      </c>
      <c r="K265" s="54">
        <v>0</v>
      </c>
      <c r="L265" s="53">
        <v>0</v>
      </c>
      <c r="M265" s="54">
        <v>2.5</v>
      </c>
      <c r="N265" s="53">
        <v>0</v>
      </c>
      <c r="O265" s="336"/>
      <c r="P265" s="320"/>
      <c r="Q265" s="315"/>
    </row>
    <row r="266" spans="1:17" ht="36" x14ac:dyDescent="0.25">
      <c r="A266" s="332" t="s">
        <v>183</v>
      </c>
      <c r="B266" s="284" t="s">
        <v>179</v>
      </c>
      <c r="C266" s="332" t="s">
        <v>21</v>
      </c>
      <c r="D266" s="305">
        <v>2029</v>
      </c>
      <c r="E266" s="305" t="s">
        <v>184</v>
      </c>
      <c r="F266" s="281" t="s">
        <v>185</v>
      </c>
      <c r="G266" s="56" t="s">
        <v>16</v>
      </c>
      <c r="H266" s="263">
        <v>100</v>
      </c>
      <c r="I266" s="263">
        <v>0</v>
      </c>
      <c r="J266" s="263">
        <v>0</v>
      </c>
      <c r="K266" s="263">
        <v>0</v>
      </c>
      <c r="L266" s="263">
        <v>0</v>
      </c>
      <c r="M266" s="263">
        <v>100</v>
      </c>
      <c r="N266" s="264">
        <v>0</v>
      </c>
      <c r="O266" s="334">
        <v>12470</v>
      </c>
      <c r="P266" s="332" t="s">
        <v>182</v>
      </c>
      <c r="Q266" s="314" t="s">
        <v>4193</v>
      </c>
    </row>
    <row r="267" spans="1:17" ht="29.25" customHeight="1" x14ac:dyDescent="0.25">
      <c r="A267" s="320"/>
      <c r="B267" s="292"/>
      <c r="C267" s="320"/>
      <c r="D267" s="303"/>
      <c r="E267" s="303"/>
      <c r="F267" s="279"/>
      <c r="G267" s="56" t="s">
        <v>58</v>
      </c>
      <c r="H267" s="265">
        <v>93</v>
      </c>
      <c r="I267" s="265">
        <v>0</v>
      </c>
      <c r="J267" s="265">
        <v>0</v>
      </c>
      <c r="K267" s="265">
        <v>0</v>
      </c>
      <c r="L267" s="265">
        <v>0</v>
      </c>
      <c r="M267" s="265">
        <v>93</v>
      </c>
      <c r="N267" s="266">
        <v>0</v>
      </c>
      <c r="O267" s="335"/>
      <c r="P267" s="320"/>
      <c r="Q267" s="315"/>
    </row>
    <row r="268" spans="1:17" ht="36" x14ac:dyDescent="0.25">
      <c r="A268" s="320"/>
      <c r="B268" s="292"/>
      <c r="C268" s="320"/>
      <c r="D268" s="303"/>
      <c r="E268" s="303"/>
      <c r="F268" s="279"/>
      <c r="G268" s="56" t="s">
        <v>18</v>
      </c>
      <c r="H268" s="265">
        <v>6.5</v>
      </c>
      <c r="I268" s="265">
        <v>0</v>
      </c>
      <c r="J268" s="265">
        <v>0</v>
      </c>
      <c r="K268" s="265">
        <v>0</v>
      </c>
      <c r="L268" s="265">
        <v>0</v>
      </c>
      <c r="M268" s="265">
        <v>6.5</v>
      </c>
      <c r="N268" s="266">
        <v>0</v>
      </c>
      <c r="O268" s="335"/>
      <c r="P268" s="320"/>
      <c r="Q268" s="315"/>
    </row>
    <row r="269" spans="1:17" x14ac:dyDescent="0.25">
      <c r="A269" s="320"/>
      <c r="B269" s="292"/>
      <c r="C269" s="320"/>
      <c r="D269" s="303"/>
      <c r="E269" s="303"/>
      <c r="F269" s="279"/>
      <c r="G269" s="56" t="s">
        <v>19</v>
      </c>
      <c r="H269" s="265">
        <v>0.5</v>
      </c>
      <c r="I269" s="265">
        <v>0</v>
      </c>
      <c r="J269" s="265">
        <v>0</v>
      </c>
      <c r="K269" s="265">
        <v>0</v>
      </c>
      <c r="L269" s="265">
        <v>0</v>
      </c>
      <c r="M269" s="265">
        <v>0.5</v>
      </c>
      <c r="N269" s="266">
        <v>0</v>
      </c>
      <c r="O269" s="335"/>
      <c r="P269" s="320"/>
      <c r="Q269" s="315"/>
    </row>
    <row r="270" spans="1:17" ht="24" x14ac:dyDescent="0.25">
      <c r="A270" s="320"/>
      <c r="B270" s="292"/>
      <c r="C270" s="332"/>
      <c r="D270" s="337"/>
      <c r="E270" s="305"/>
      <c r="F270" s="301"/>
      <c r="G270" s="57" t="s">
        <v>20</v>
      </c>
      <c r="H270" s="265">
        <f t="shared" si="69"/>
        <v>0</v>
      </c>
      <c r="I270" s="265">
        <v>0</v>
      </c>
      <c r="J270" s="265">
        <v>0</v>
      </c>
      <c r="K270" s="265">
        <v>0</v>
      </c>
      <c r="L270" s="265">
        <v>0</v>
      </c>
      <c r="M270" s="265">
        <f>SUM(N270:S270)</f>
        <v>0</v>
      </c>
      <c r="N270" s="266">
        <v>0</v>
      </c>
      <c r="O270" s="336"/>
      <c r="P270" s="320"/>
      <c r="Q270" s="315"/>
    </row>
    <row r="271" spans="1:17" ht="36" x14ac:dyDescent="0.25">
      <c r="A271" s="331" t="s">
        <v>26</v>
      </c>
      <c r="B271" s="331"/>
      <c r="C271" s="331"/>
      <c r="D271" s="331"/>
      <c r="E271" s="331"/>
      <c r="F271" s="331"/>
      <c r="G271" s="48" t="s">
        <v>16</v>
      </c>
      <c r="H271" s="58">
        <f>SUM(H221,H226,H231,H236,H241,H246,H251,H256,H261,H266)</f>
        <v>635</v>
      </c>
      <c r="I271" s="58">
        <f t="shared" ref="I271:N271" si="70">SUM(I221,I226,I231,I236,I241,I246,I251,I256,I261,I266)</f>
        <v>32</v>
      </c>
      <c r="J271" s="58">
        <f t="shared" si="70"/>
        <v>0</v>
      </c>
      <c r="K271" s="58">
        <f t="shared" si="70"/>
        <v>0</v>
      </c>
      <c r="L271" s="58">
        <f t="shared" si="70"/>
        <v>312</v>
      </c>
      <c r="M271" s="58">
        <f t="shared" si="70"/>
        <v>291</v>
      </c>
      <c r="N271" s="58">
        <f t="shared" si="70"/>
        <v>0</v>
      </c>
      <c r="O271" s="328"/>
      <c r="P271" s="310"/>
    </row>
    <row r="272" spans="1:17" ht="24" x14ac:dyDescent="0.25">
      <c r="A272" s="331"/>
      <c r="B272" s="331"/>
      <c r="C272" s="331"/>
      <c r="D272" s="331"/>
      <c r="E272" s="331"/>
      <c r="F272" s="331"/>
      <c r="G272" s="48" t="s">
        <v>58</v>
      </c>
      <c r="H272" s="58">
        <f t="shared" ref="H272:N275" si="71">SUM(H222,H227,H232,H237,H242,H247,H252,H257,H262,H267)</f>
        <v>227.8</v>
      </c>
      <c r="I272" s="58">
        <f t="shared" si="71"/>
        <v>0</v>
      </c>
      <c r="J272" s="58">
        <f t="shared" si="71"/>
        <v>0</v>
      </c>
      <c r="K272" s="58">
        <f t="shared" si="71"/>
        <v>0</v>
      </c>
      <c r="L272" s="58">
        <f t="shared" si="71"/>
        <v>0</v>
      </c>
      <c r="M272" s="58">
        <f t="shared" si="71"/>
        <v>227.8</v>
      </c>
      <c r="N272" s="58">
        <f t="shared" si="71"/>
        <v>0</v>
      </c>
      <c r="O272" s="328"/>
      <c r="P272" s="310"/>
    </row>
    <row r="273" spans="1:17" ht="36" x14ac:dyDescent="0.25">
      <c r="A273" s="331"/>
      <c r="B273" s="331"/>
      <c r="C273" s="331"/>
      <c r="D273" s="331"/>
      <c r="E273" s="331"/>
      <c r="F273" s="331"/>
      <c r="G273" s="48" t="s">
        <v>18</v>
      </c>
      <c r="H273" s="58">
        <f t="shared" si="71"/>
        <v>329.5</v>
      </c>
      <c r="I273" s="58">
        <f t="shared" si="71"/>
        <v>25.6</v>
      </c>
      <c r="J273" s="58">
        <f t="shared" si="71"/>
        <v>0</v>
      </c>
      <c r="K273" s="58">
        <f t="shared" si="71"/>
        <v>0</v>
      </c>
      <c r="L273" s="58">
        <f t="shared" si="71"/>
        <v>252</v>
      </c>
      <c r="M273" s="58">
        <f t="shared" si="71"/>
        <v>51.9</v>
      </c>
      <c r="N273" s="58">
        <f t="shared" si="71"/>
        <v>0</v>
      </c>
      <c r="O273" s="328"/>
      <c r="P273" s="310"/>
    </row>
    <row r="274" spans="1:17" x14ac:dyDescent="0.25">
      <c r="A274" s="331"/>
      <c r="B274" s="331"/>
      <c r="C274" s="331"/>
      <c r="D274" s="331"/>
      <c r="E274" s="331"/>
      <c r="F274" s="331"/>
      <c r="G274" s="48" t="s">
        <v>19</v>
      </c>
      <c r="H274" s="58">
        <f t="shared" si="71"/>
        <v>55.3</v>
      </c>
      <c r="I274" s="58">
        <f t="shared" si="71"/>
        <v>4.8</v>
      </c>
      <c r="J274" s="58">
        <f t="shared" si="71"/>
        <v>0</v>
      </c>
      <c r="K274" s="58">
        <f t="shared" si="71"/>
        <v>0</v>
      </c>
      <c r="L274" s="58">
        <f t="shared" si="71"/>
        <v>41.7</v>
      </c>
      <c r="M274" s="58">
        <f t="shared" si="71"/>
        <v>8.8000000000000007</v>
      </c>
      <c r="N274" s="58">
        <f t="shared" si="71"/>
        <v>0</v>
      </c>
      <c r="O274" s="328"/>
      <c r="P274" s="310"/>
    </row>
    <row r="275" spans="1:17" ht="24" x14ac:dyDescent="0.25">
      <c r="A275" s="331"/>
      <c r="B275" s="331"/>
      <c r="C275" s="331"/>
      <c r="D275" s="331"/>
      <c r="E275" s="331"/>
      <c r="F275" s="331"/>
      <c r="G275" s="48" t="s">
        <v>20</v>
      </c>
      <c r="H275" s="58">
        <f t="shared" si="71"/>
        <v>22.400000000000002</v>
      </c>
      <c r="I275" s="58">
        <f t="shared" si="71"/>
        <v>1.6</v>
      </c>
      <c r="J275" s="58">
        <f t="shared" si="71"/>
        <v>0</v>
      </c>
      <c r="K275" s="58">
        <f t="shared" si="71"/>
        <v>0</v>
      </c>
      <c r="L275" s="58">
        <f t="shared" si="71"/>
        <v>18.3</v>
      </c>
      <c r="M275" s="58">
        <f t="shared" si="71"/>
        <v>2.5</v>
      </c>
      <c r="N275" s="58">
        <f t="shared" si="71"/>
        <v>0</v>
      </c>
      <c r="O275" s="328"/>
      <c r="P275" s="310"/>
    </row>
    <row r="276" spans="1:17" x14ac:dyDescent="0.25">
      <c r="A276" s="294" t="s">
        <v>186</v>
      </c>
      <c r="B276" s="294"/>
      <c r="C276" s="294"/>
      <c r="D276" s="294"/>
      <c r="E276" s="294"/>
      <c r="F276" s="294"/>
      <c r="G276" s="294"/>
      <c r="H276" s="294"/>
      <c r="I276" s="294"/>
      <c r="J276" s="294"/>
      <c r="K276" s="294"/>
      <c r="L276" s="294"/>
      <c r="M276" s="294"/>
      <c r="N276" s="294"/>
      <c r="O276" s="294"/>
      <c r="P276" s="294"/>
    </row>
    <row r="277" spans="1:17" ht="36" x14ac:dyDescent="0.25">
      <c r="A277" s="292" t="s">
        <v>187</v>
      </c>
      <c r="B277" s="292" t="s">
        <v>188</v>
      </c>
      <c r="C277" s="292" t="s">
        <v>186</v>
      </c>
      <c r="D277" s="279" t="s">
        <v>86</v>
      </c>
      <c r="E277" s="292"/>
      <c r="F277" s="292" t="s">
        <v>189</v>
      </c>
      <c r="G277" s="43" t="s">
        <v>16</v>
      </c>
      <c r="H277" s="44">
        <f t="shared" ref="H277:N277" si="72">SUM(H278:H281)</f>
        <v>22</v>
      </c>
      <c r="I277" s="44">
        <f t="shared" si="72"/>
        <v>0</v>
      </c>
      <c r="J277" s="44">
        <f t="shared" si="72"/>
        <v>0</v>
      </c>
      <c r="K277" s="44">
        <f t="shared" si="72"/>
        <v>0</v>
      </c>
      <c r="L277" s="44">
        <f t="shared" si="72"/>
        <v>2</v>
      </c>
      <c r="M277" s="44">
        <f t="shared" si="72"/>
        <v>20</v>
      </c>
      <c r="N277" s="44">
        <f t="shared" si="72"/>
        <v>0</v>
      </c>
      <c r="O277" s="279">
        <v>13500</v>
      </c>
      <c r="P277" s="281" t="s">
        <v>190</v>
      </c>
      <c r="Q277" s="314" t="s">
        <v>4194</v>
      </c>
    </row>
    <row r="278" spans="1:17" x14ac:dyDescent="0.25">
      <c r="A278" s="292"/>
      <c r="B278" s="292"/>
      <c r="C278" s="292"/>
      <c r="D278" s="279"/>
      <c r="E278" s="292"/>
      <c r="F278" s="292"/>
      <c r="G278" s="43" t="s">
        <v>58</v>
      </c>
      <c r="H278" s="44">
        <f t="shared" ref="H278:H281" si="73">SUM(I278:N278)</f>
        <v>17.5</v>
      </c>
      <c r="I278" s="44">
        <v>0</v>
      </c>
      <c r="J278" s="44">
        <v>0</v>
      </c>
      <c r="K278" s="44">
        <v>0</v>
      </c>
      <c r="L278" s="44">
        <v>0</v>
      </c>
      <c r="M278" s="44">
        <v>17.5</v>
      </c>
      <c r="N278" s="44">
        <v>0</v>
      </c>
      <c r="O278" s="279"/>
      <c r="P278" s="282"/>
      <c r="Q278" s="315"/>
    </row>
    <row r="279" spans="1:17" ht="36" x14ac:dyDescent="0.25">
      <c r="A279" s="292"/>
      <c r="B279" s="292"/>
      <c r="C279" s="292"/>
      <c r="D279" s="279"/>
      <c r="E279" s="292"/>
      <c r="F279" s="292"/>
      <c r="G279" s="43" t="s">
        <v>18</v>
      </c>
      <c r="H279" s="44">
        <f t="shared" si="73"/>
        <v>4.4000000000000004</v>
      </c>
      <c r="I279" s="44">
        <v>0</v>
      </c>
      <c r="J279" s="44">
        <v>0</v>
      </c>
      <c r="K279" s="44">
        <v>0</v>
      </c>
      <c r="L279" s="44">
        <v>2</v>
      </c>
      <c r="M279" s="44">
        <v>2.4</v>
      </c>
      <c r="N279" s="44">
        <v>0</v>
      </c>
      <c r="O279" s="279"/>
      <c r="P279" s="282"/>
      <c r="Q279" s="315"/>
    </row>
    <row r="280" spans="1:17" x14ac:dyDescent="0.25">
      <c r="A280" s="292"/>
      <c r="B280" s="292"/>
      <c r="C280" s="292"/>
      <c r="D280" s="279"/>
      <c r="E280" s="292"/>
      <c r="F280" s="292"/>
      <c r="G280" s="43" t="s">
        <v>19</v>
      </c>
      <c r="H280" s="44">
        <f t="shared" si="73"/>
        <v>0.1</v>
      </c>
      <c r="I280" s="44">
        <v>0</v>
      </c>
      <c r="J280" s="44">
        <v>0</v>
      </c>
      <c r="K280" s="44">
        <v>0</v>
      </c>
      <c r="L280" s="44">
        <v>0</v>
      </c>
      <c r="M280" s="44">
        <v>0.1</v>
      </c>
      <c r="N280" s="44">
        <v>0</v>
      </c>
      <c r="O280" s="279"/>
      <c r="P280" s="282"/>
      <c r="Q280" s="315"/>
    </row>
    <row r="281" spans="1:17" ht="24" x14ac:dyDescent="0.25">
      <c r="A281" s="292"/>
      <c r="B281" s="292"/>
      <c r="C281" s="292"/>
      <c r="D281" s="279"/>
      <c r="E281" s="292"/>
      <c r="F281" s="292"/>
      <c r="G281" s="43" t="s">
        <v>20</v>
      </c>
      <c r="H281" s="44">
        <f t="shared" si="73"/>
        <v>0</v>
      </c>
      <c r="I281" s="44">
        <v>0</v>
      </c>
      <c r="J281" s="44">
        <v>0</v>
      </c>
      <c r="K281" s="44">
        <v>0</v>
      </c>
      <c r="L281" s="44">
        <v>0</v>
      </c>
      <c r="M281" s="44">
        <v>0</v>
      </c>
      <c r="N281" s="44">
        <v>0</v>
      </c>
      <c r="O281" s="279"/>
      <c r="P281" s="283"/>
      <c r="Q281" s="315"/>
    </row>
    <row r="282" spans="1:17" ht="36" x14ac:dyDescent="0.25">
      <c r="A282" s="292" t="s">
        <v>191</v>
      </c>
      <c r="B282" s="292" t="s">
        <v>188</v>
      </c>
      <c r="C282" s="292" t="s">
        <v>186</v>
      </c>
      <c r="D282" s="279" t="s">
        <v>66</v>
      </c>
      <c r="E282" s="292"/>
      <c r="F282" s="292" t="s">
        <v>189</v>
      </c>
      <c r="G282" s="43" t="s">
        <v>16</v>
      </c>
      <c r="H282" s="44">
        <f t="shared" ref="H282:N282" si="74">SUM(H283:H286)</f>
        <v>669.5</v>
      </c>
      <c r="I282" s="44">
        <f t="shared" si="74"/>
        <v>0</v>
      </c>
      <c r="J282" s="44">
        <f t="shared" si="74"/>
        <v>0</v>
      </c>
      <c r="K282" s="44">
        <f t="shared" si="74"/>
        <v>0</v>
      </c>
      <c r="L282" s="44">
        <f t="shared" si="74"/>
        <v>10</v>
      </c>
      <c r="M282" s="44">
        <f t="shared" si="74"/>
        <v>629.5</v>
      </c>
      <c r="N282" s="44">
        <f t="shared" si="74"/>
        <v>30</v>
      </c>
      <c r="O282" s="279">
        <v>13500</v>
      </c>
      <c r="P282" s="292" t="s">
        <v>75</v>
      </c>
      <c r="Q282" s="314" t="s">
        <v>4194</v>
      </c>
    </row>
    <row r="283" spans="1:17" x14ac:dyDescent="0.25">
      <c r="A283" s="292"/>
      <c r="B283" s="292"/>
      <c r="C283" s="292"/>
      <c r="D283" s="279"/>
      <c r="E283" s="292"/>
      <c r="F283" s="292"/>
      <c r="G283" s="43" t="s">
        <v>58</v>
      </c>
      <c r="H283" s="44">
        <f t="shared" ref="H283:H286" si="75">SUM(I283:N283)</f>
        <v>89.8</v>
      </c>
      <c r="I283" s="44">
        <v>0</v>
      </c>
      <c r="J283" s="44">
        <v>0</v>
      </c>
      <c r="K283" s="44">
        <v>0</v>
      </c>
      <c r="L283" s="44">
        <v>0</v>
      </c>
      <c r="M283" s="44">
        <v>87.3</v>
      </c>
      <c r="N283" s="44">
        <v>2.5</v>
      </c>
      <c r="O283" s="279"/>
      <c r="P283" s="292"/>
      <c r="Q283" s="315"/>
    </row>
    <row r="284" spans="1:17" ht="36" x14ac:dyDescent="0.25">
      <c r="A284" s="292"/>
      <c r="B284" s="292"/>
      <c r="C284" s="292"/>
      <c r="D284" s="279"/>
      <c r="E284" s="292"/>
      <c r="F284" s="292"/>
      <c r="G284" s="43" t="s">
        <v>18</v>
      </c>
      <c r="H284" s="44">
        <f t="shared" si="75"/>
        <v>14.2</v>
      </c>
      <c r="I284" s="44">
        <v>0</v>
      </c>
      <c r="J284" s="44">
        <v>0</v>
      </c>
      <c r="K284" s="44">
        <v>0</v>
      </c>
      <c r="L284" s="44">
        <v>10</v>
      </c>
      <c r="M284" s="44">
        <v>2.2000000000000002</v>
      </c>
      <c r="N284" s="44">
        <v>2</v>
      </c>
      <c r="O284" s="279"/>
      <c r="P284" s="292"/>
      <c r="Q284" s="315"/>
    </row>
    <row r="285" spans="1:17" x14ac:dyDescent="0.25">
      <c r="A285" s="292"/>
      <c r="B285" s="292"/>
      <c r="C285" s="292"/>
      <c r="D285" s="279"/>
      <c r="E285" s="292"/>
      <c r="F285" s="292"/>
      <c r="G285" s="43" t="s">
        <v>19</v>
      </c>
      <c r="H285" s="44">
        <f t="shared" si="75"/>
        <v>0</v>
      </c>
      <c r="I285" s="44">
        <v>0</v>
      </c>
      <c r="J285" s="44">
        <v>0</v>
      </c>
      <c r="K285" s="44">
        <v>0</v>
      </c>
      <c r="L285" s="44">
        <v>0</v>
      </c>
      <c r="M285" s="44">
        <v>0</v>
      </c>
      <c r="N285" s="44">
        <v>0</v>
      </c>
      <c r="O285" s="279"/>
      <c r="P285" s="292"/>
      <c r="Q285" s="315"/>
    </row>
    <row r="286" spans="1:17" ht="24" x14ac:dyDescent="0.25">
      <c r="A286" s="292"/>
      <c r="B286" s="292"/>
      <c r="C286" s="292"/>
      <c r="D286" s="279"/>
      <c r="E286" s="292"/>
      <c r="F286" s="292"/>
      <c r="G286" s="43" t="s">
        <v>20</v>
      </c>
      <c r="H286" s="44">
        <f t="shared" si="75"/>
        <v>565.5</v>
      </c>
      <c r="I286" s="44">
        <v>0</v>
      </c>
      <c r="J286" s="44">
        <v>0</v>
      </c>
      <c r="K286" s="44">
        <v>0</v>
      </c>
      <c r="L286" s="44">
        <v>0</v>
      </c>
      <c r="M286" s="44">
        <v>540</v>
      </c>
      <c r="N286" s="44">
        <v>25.5</v>
      </c>
      <c r="O286" s="279"/>
      <c r="P286" s="292"/>
      <c r="Q286" s="315"/>
    </row>
    <row r="287" spans="1:17" ht="36" x14ac:dyDescent="0.25">
      <c r="A287" s="331" t="s">
        <v>26</v>
      </c>
      <c r="B287" s="331"/>
      <c r="C287" s="331"/>
      <c r="D287" s="331"/>
      <c r="E287" s="331"/>
      <c r="F287" s="331"/>
      <c r="G287" s="48" t="s">
        <v>16</v>
      </c>
      <c r="H287" s="49">
        <f>SUM(H277,H282)</f>
        <v>691.5</v>
      </c>
      <c r="I287" s="49">
        <f t="shared" ref="I287:N287" si="76">SUM(I277,I282)</f>
        <v>0</v>
      </c>
      <c r="J287" s="49">
        <f t="shared" si="76"/>
        <v>0</v>
      </c>
      <c r="K287" s="49">
        <f t="shared" si="76"/>
        <v>0</v>
      </c>
      <c r="L287" s="49">
        <f t="shared" si="76"/>
        <v>12</v>
      </c>
      <c r="M287" s="49">
        <f t="shared" si="76"/>
        <v>649.5</v>
      </c>
      <c r="N287" s="49">
        <f t="shared" si="76"/>
        <v>30</v>
      </c>
      <c r="O287" s="306"/>
      <c r="P287" s="292"/>
    </row>
    <row r="288" spans="1:17" ht="24" x14ac:dyDescent="0.25">
      <c r="A288" s="331"/>
      <c r="B288" s="331"/>
      <c r="C288" s="331"/>
      <c r="D288" s="331"/>
      <c r="E288" s="331"/>
      <c r="F288" s="331"/>
      <c r="G288" s="48" t="s">
        <v>58</v>
      </c>
      <c r="H288" s="49">
        <f t="shared" ref="H288:H291" si="77">SUM(H278,H283)</f>
        <v>107.3</v>
      </c>
      <c r="I288" s="49">
        <f t="shared" ref="I288:N291" si="78">SUM(I278,I283)</f>
        <v>0</v>
      </c>
      <c r="J288" s="49">
        <f t="shared" si="78"/>
        <v>0</v>
      </c>
      <c r="K288" s="49">
        <f t="shared" si="78"/>
        <v>0</v>
      </c>
      <c r="L288" s="49">
        <f t="shared" si="78"/>
        <v>0</v>
      </c>
      <c r="M288" s="49">
        <f t="shared" si="78"/>
        <v>104.8</v>
      </c>
      <c r="N288" s="49">
        <f t="shared" si="78"/>
        <v>2.5</v>
      </c>
      <c r="O288" s="306"/>
      <c r="P288" s="292"/>
    </row>
    <row r="289" spans="1:17" ht="36" x14ac:dyDescent="0.25">
      <c r="A289" s="331"/>
      <c r="B289" s="331"/>
      <c r="C289" s="331"/>
      <c r="D289" s="331"/>
      <c r="E289" s="331"/>
      <c r="F289" s="331"/>
      <c r="G289" s="48" t="s">
        <v>18</v>
      </c>
      <c r="H289" s="49">
        <f t="shared" si="77"/>
        <v>18.600000000000001</v>
      </c>
      <c r="I289" s="49">
        <f t="shared" si="78"/>
        <v>0</v>
      </c>
      <c r="J289" s="49">
        <f t="shared" si="78"/>
        <v>0</v>
      </c>
      <c r="K289" s="49">
        <f t="shared" si="78"/>
        <v>0</v>
      </c>
      <c r="L289" s="49">
        <f t="shared" si="78"/>
        <v>12</v>
      </c>
      <c r="M289" s="49">
        <f t="shared" si="78"/>
        <v>4.5999999999999996</v>
      </c>
      <c r="N289" s="49">
        <f t="shared" si="78"/>
        <v>2</v>
      </c>
      <c r="O289" s="306"/>
      <c r="P289" s="292"/>
    </row>
    <row r="290" spans="1:17" x14ac:dyDescent="0.25">
      <c r="A290" s="331"/>
      <c r="B290" s="331"/>
      <c r="C290" s="331"/>
      <c r="D290" s="331"/>
      <c r="E290" s="331"/>
      <c r="F290" s="331"/>
      <c r="G290" s="48" t="s">
        <v>19</v>
      </c>
      <c r="H290" s="49">
        <f t="shared" si="77"/>
        <v>0.1</v>
      </c>
      <c r="I290" s="49">
        <f t="shared" si="78"/>
        <v>0</v>
      </c>
      <c r="J290" s="49">
        <f t="shared" si="78"/>
        <v>0</v>
      </c>
      <c r="K290" s="49">
        <f t="shared" si="78"/>
        <v>0</v>
      </c>
      <c r="L290" s="49">
        <f t="shared" si="78"/>
        <v>0</v>
      </c>
      <c r="M290" s="49">
        <f t="shared" si="78"/>
        <v>0.1</v>
      </c>
      <c r="N290" s="49">
        <f t="shared" si="78"/>
        <v>0</v>
      </c>
      <c r="O290" s="306"/>
      <c r="P290" s="292"/>
    </row>
    <row r="291" spans="1:17" ht="24" x14ac:dyDescent="0.25">
      <c r="A291" s="331"/>
      <c r="B291" s="331"/>
      <c r="C291" s="331"/>
      <c r="D291" s="331"/>
      <c r="E291" s="331"/>
      <c r="F291" s="331"/>
      <c r="G291" s="48" t="s">
        <v>20</v>
      </c>
      <c r="H291" s="49">
        <f t="shared" si="77"/>
        <v>565.5</v>
      </c>
      <c r="I291" s="49">
        <f t="shared" si="78"/>
        <v>0</v>
      </c>
      <c r="J291" s="49">
        <f t="shared" si="78"/>
        <v>0</v>
      </c>
      <c r="K291" s="49">
        <f t="shared" si="78"/>
        <v>0</v>
      </c>
      <c r="L291" s="49">
        <f t="shared" si="78"/>
        <v>0</v>
      </c>
      <c r="M291" s="49">
        <f t="shared" si="78"/>
        <v>540</v>
      </c>
      <c r="N291" s="49">
        <f t="shared" si="78"/>
        <v>25.5</v>
      </c>
      <c r="O291" s="306"/>
      <c r="P291" s="292"/>
    </row>
    <row r="292" spans="1:17" x14ac:dyDescent="0.25">
      <c r="A292" s="294" t="s">
        <v>192</v>
      </c>
      <c r="B292" s="294"/>
      <c r="C292" s="294"/>
      <c r="D292" s="294"/>
      <c r="E292" s="294"/>
      <c r="F292" s="294"/>
      <c r="G292" s="294"/>
      <c r="H292" s="294"/>
      <c r="I292" s="294"/>
      <c r="J292" s="294"/>
      <c r="K292" s="294"/>
      <c r="L292" s="294"/>
      <c r="M292" s="294"/>
      <c r="N292" s="294"/>
      <c r="O292" s="294"/>
      <c r="P292" s="294"/>
    </row>
    <row r="293" spans="1:17" ht="36" x14ac:dyDescent="0.25">
      <c r="A293" s="292" t="s">
        <v>195</v>
      </c>
      <c r="B293" s="310"/>
      <c r="C293" s="292" t="s">
        <v>192</v>
      </c>
      <c r="D293" s="328" t="s">
        <v>160</v>
      </c>
      <c r="E293" s="310"/>
      <c r="F293" s="328" t="s">
        <v>193</v>
      </c>
      <c r="G293" s="43" t="s">
        <v>16</v>
      </c>
      <c r="H293" s="44">
        <f t="shared" ref="H293:N293" si="79">SUM(H294:H297)</f>
        <v>378.7</v>
      </c>
      <c r="I293" s="44">
        <f t="shared" si="79"/>
        <v>204.7</v>
      </c>
      <c r="J293" s="44">
        <f t="shared" si="79"/>
        <v>174</v>
      </c>
      <c r="K293" s="44">
        <f t="shared" si="79"/>
        <v>0</v>
      </c>
      <c r="L293" s="44">
        <f t="shared" si="79"/>
        <v>0</v>
      </c>
      <c r="M293" s="44">
        <f t="shared" si="79"/>
        <v>0</v>
      </c>
      <c r="N293" s="44">
        <f t="shared" si="79"/>
        <v>0</v>
      </c>
      <c r="O293" s="279">
        <v>7570</v>
      </c>
      <c r="P293" s="292" t="s">
        <v>194</v>
      </c>
      <c r="Q293" s="314" t="s">
        <v>4163</v>
      </c>
    </row>
    <row r="294" spans="1:17" ht="32.25" customHeight="1" x14ac:dyDescent="0.25">
      <c r="A294" s="292"/>
      <c r="B294" s="310"/>
      <c r="C294" s="292"/>
      <c r="D294" s="328"/>
      <c r="E294" s="310"/>
      <c r="F294" s="328"/>
      <c r="G294" s="43" t="s">
        <v>58</v>
      </c>
      <c r="H294" s="44">
        <f t="shared" ref="H294:H297" si="80">SUM(I294:N294)</f>
        <v>375</v>
      </c>
      <c r="I294" s="44">
        <v>202.7</v>
      </c>
      <c r="J294" s="44">
        <v>172.3</v>
      </c>
      <c r="K294" s="44">
        <v>0</v>
      </c>
      <c r="L294" s="44">
        <v>0</v>
      </c>
      <c r="M294" s="44">
        <v>0</v>
      </c>
      <c r="N294" s="44">
        <v>0</v>
      </c>
      <c r="O294" s="279"/>
      <c r="P294" s="292"/>
      <c r="Q294" s="315"/>
    </row>
    <row r="295" spans="1:17" ht="36" x14ac:dyDescent="0.25">
      <c r="A295" s="292"/>
      <c r="B295" s="310"/>
      <c r="C295" s="292"/>
      <c r="D295" s="328"/>
      <c r="E295" s="310"/>
      <c r="F295" s="328"/>
      <c r="G295" s="43" t="s">
        <v>18</v>
      </c>
      <c r="H295" s="44">
        <f t="shared" si="80"/>
        <v>3.7</v>
      </c>
      <c r="I295" s="44">
        <v>2</v>
      </c>
      <c r="J295" s="44">
        <v>1.7</v>
      </c>
      <c r="K295" s="44">
        <v>0</v>
      </c>
      <c r="L295" s="44">
        <v>0</v>
      </c>
      <c r="M295" s="44">
        <v>0</v>
      </c>
      <c r="N295" s="44">
        <v>0</v>
      </c>
      <c r="O295" s="279"/>
      <c r="P295" s="292"/>
      <c r="Q295" s="315"/>
    </row>
    <row r="296" spans="1:17" x14ac:dyDescent="0.25">
      <c r="A296" s="292"/>
      <c r="B296" s="310"/>
      <c r="C296" s="292"/>
      <c r="D296" s="328"/>
      <c r="E296" s="310"/>
      <c r="F296" s="328"/>
      <c r="G296" s="43" t="s">
        <v>19</v>
      </c>
      <c r="H296" s="44">
        <f t="shared" si="80"/>
        <v>0</v>
      </c>
      <c r="I296" s="44">
        <v>0</v>
      </c>
      <c r="J296" s="44">
        <v>0</v>
      </c>
      <c r="K296" s="44">
        <v>0</v>
      </c>
      <c r="L296" s="44">
        <v>0</v>
      </c>
      <c r="M296" s="44">
        <v>0</v>
      </c>
      <c r="N296" s="44">
        <v>0</v>
      </c>
      <c r="O296" s="279"/>
      <c r="P296" s="292"/>
      <c r="Q296" s="315"/>
    </row>
    <row r="297" spans="1:17" ht="24" x14ac:dyDescent="0.25">
      <c r="A297" s="292"/>
      <c r="B297" s="310"/>
      <c r="C297" s="292"/>
      <c r="D297" s="328"/>
      <c r="E297" s="310"/>
      <c r="F297" s="328"/>
      <c r="G297" s="43" t="s">
        <v>20</v>
      </c>
      <c r="H297" s="44">
        <f t="shared" si="80"/>
        <v>0</v>
      </c>
      <c r="I297" s="44">
        <v>0</v>
      </c>
      <c r="J297" s="44">
        <v>0</v>
      </c>
      <c r="K297" s="44">
        <v>0</v>
      </c>
      <c r="L297" s="44">
        <v>0</v>
      </c>
      <c r="M297" s="44">
        <v>0</v>
      </c>
      <c r="N297" s="44">
        <v>0</v>
      </c>
      <c r="O297" s="279"/>
      <c r="P297" s="292"/>
      <c r="Q297" s="315"/>
    </row>
    <row r="298" spans="1:17" ht="36" x14ac:dyDescent="0.25">
      <c r="A298" s="292" t="s">
        <v>196</v>
      </c>
      <c r="B298" s="310"/>
      <c r="C298" s="292" t="s">
        <v>192</v>
      </c>
      <c r="D298" s="328" t="s">
        <v>160</v>
      </c>
      <c r="E298" s="310"/>
      <c r="F298" s="328" t="s">
        <v>111</v>
      </c>
      <c r="G298" s="43" t="s">
        <v>16</v>
      </c>
      <c r="H298" s="44">
        <f t="shared" ref="H298:N298" si="81">SUM(H299:H302)</f>
        <v>40</v>
      </c>
      <c r="I298" s="44">
        <f t="shared" si="81"/>
        <v>4</v>
      </c>
      <c r="J298" s="44">
        <f t="shared" si="81"/>
        <v>36</v>
      </c>
      <c r="K298" s="44">
        <f t="shared" si="81"/>
        <v>0</v>
      </c>
      <c r="L298" s="44">
        <f t="shared" si="81"/>
        <v>0</v>
      </c>
      <c r="M298" s="44">
        <f t="shared" si="81"/>
        <v>0</v>
      </c>
      <c r="N298" s="44">
        <f t="shared" si="81"/>
        <v>0</v>
      </c>
      <c r="O298" s="279">
        <v>18507</v>
      </c>
      <c r="P298" s="292" t="s">
        <v>197</v>
      </c>
      <c r="Q298" s="314" t="s">
        <v>4163</v>
      </c>
    </row>
    <row r="299" spans="1:17" ht="36.75" customHeight="1" x14ac:dyDescent="0.25">
      <c r="A299" s="292"/>
      <c r="B299" s="310"/>
      <c r="C299" s="292"/>
      <c r="D299" s="328"/>
      <c r="E299" s="310"/>
      <c r="F299" s="328"/>
      <c r="G299" s="43" t="s">
        <v>58</v>
      </c>
      <c r="H299" s="44">
        <f t="shared" ref="H299:H302" si="82">SUM(I299:N299)</f>
        <v>34.9</v>
      </c>
      <c r="I299" s="44">
        <v>0</v>
      </c>
      <c r="J299" s="44">
        <v>34.9</v>
      </c>
      <c r="K299" s="44">
        <v>0</v>
      </c>
      <c r="L299" s="44">
        <v>0</v>
      </c>
      <c r="M299" s="44">
        <v>0</v>
      </c>
      <c r="N299" s="44">
        <v>0</v>
      </c>
      <c r="O299" s="279"/>
      <c r="P299" s="292"/>
      <c r="Q299" s="315"/>
    </row>
    <row r="300" spans="1:17" ht="36" x14ac:dyDescent="0.25">
      <c r="A300" s="292"/>
      <c r="B300" s="310"/>
      <c r="C300" s="292"/>
      <c r="D300" s="328"/>
      <c r="E300" s="310"/>
      <c r="F300" s="328"/>
      <c r="G300" s="43" t="s">
        <v>18</v>
      </c>
      <c r="H300" s="44">
        <f t="shared" si="82"/>
        <v>4.9000000000000004</v>
      </c>
      <c r="I300" s="44">
        <v>4</v>
      </c>
      <c r="J300" s="44">
        <v>0.9</v>
      </c>
      <c r="K300" s="44">
        <v>0</v>
      </c>
      <c r="L300" s="44">
        <v>0</v>
      </c>
      <c r="M300" s="44">
        <v>0</v>
      </c>
      <c r="N300" s="44">
        <v>0</v>
      </c>
      <c r="O300" s="279"/>
      <c r="P300" s="292"/>
      <c r="Q300" s="315"/>
    </row>
    <row r="301" spans="1:17" x14ac:dyDescent="0.25">
      <c r="A301" s="292"/>
      <c r="B301" s="310"/>
      <c r="C301" s="292"/>
      <c r="D301" s="328"/>
      <c r="E301" s="310"/>
      <c r="F301" s="328"/>
      <c r="G301" s="43" t="s">
        <v>19</v>
      </c>
      <c r="H301" s="44">
        <f t="shared" si="82"/>
        <v>0.2</v>
      </c>
      <c r="I301" s="44">
        <v>0</v>
      </c>
      <c r="J301" s="44">
        <v>0.2</v>
      </c>
      <c r="K301" s="44">
        <v>0</v>
      </c>
      <c r="L301" s="44">
        <v>0</v>
      </c>
      <c r="M301" s="44">
        <v>0</v>
      </c>
      <c r="N301" s="44">
        <v>0</v>
      </c>
      <c r="O301" s="279"/>
      <c r="P301" s="292"/>
      <c r="Q301" s="315"/>
    </row>
    <row r="302" spans="1:17" ht="24" x14ac:dyDescent="0.25">
      <c r="A302" s="292"/>
      <c r="B302" s="310"/>
      <c r="C302" s="292"/>
      <c r="D302" s="328"/>
      <c r="E302" s="310"/>
      <c r="F302" s="328"/>
      <c r="G302" s="43" t="s">
        <v>20</v>
      </c>
      <c r="H302" s="44">
        <f t="shared" si="82"/>
        <v>0</v>
      </c>
      <c r="I302" s="44">
        <v>0</v>
      </c>
      <c r="J302" s="44">
        <v>0</v>
      </c>
      <c r="K302" s="44">
        <v>0</v>
      </c>
      <c r="L302" s="44">
        <v>0</v>
      </c>
      <c r="M302" s="44">
        <v>0</v>
      </c>
      <c r="N302" s="44">
        <v>0</v>
      </c>
      <c r="O302" s="279"/>
      <c r="P302" s="292"/>
      <c r="Q302" s="315"/>
    </row>
    <row r="303" spans="1:17" ht="36" x14ac:dyDescent="0.25">
      <c r="A303" s="292" t="s">
        <v>198</v>
      </c>
      <c r="B303" s="310"/>
      <c r="C303" s="292" t="s">
        <v>192</v>
      </c>
      <c r="D303" s="328">
        <v>2028</v>
      </c>
      <c r="E303" s="310"/>
      <c r="F303" s="328" t="s">
        <v>111</v>
      </c>
      <c r="G303" s="43" t="s">
        <v>16</v>
      </c>
      <c r="H303" s="44">
        <f t="shared" ref="H303:N303" si="83">SUM(H304:H307)</f>
        <v>20</v>
      </c>
      <c r="I303" s="44">
        <f t="shared" si="83"/>
        <v>0</v>
      </c>
      <c r="J303" s="44">
        <f t="shared" si="83"/>
        <v>0</v>
      </c>
      <c r="K303" s="44">
        <f t="shared" si="83"/>
        <v>0</v>
      </c>
      <c r="L303" s="44">
        <f t="shared" si="83"/>
        <v>20</v>
      </c>
      <c r="M303" s="44">
        <f t="shared" si="83"/>
        <v>0</v>
      </c>
      <c r="N303" s="44">
        <f t="shared" si="83"/>
        <v>0</v>
      </c>
      <c r="O303" s="279">
        <v>18507</v>
      </c>
      <c r="P303" s="292" t="s">
        <v>199</v>
      </c>
      <c r="Q303" s="314" t="s">
        <v>4163</v>
      </c>
    </row>
    <row r="304" spans="1:17" ht="33.75" customHeight="1" x14ac:dyDescent="0.25">
      <c r="A304" s="292"/>
      <c r="B304" s="310"/>
      <c r="C304" s="292"/>
      <c r="D304" s="328"/>
      <c r="E304" s="310"/>
      <c r="F304" s="328"/>
      <c r="G304" s="43" t="s">
        <v>58</v>
      </c>
      <c r="H304" s="44">
        <f t="shared" ref="H304:H307" si="84">SUM(I304:N304)</f>
        <v>0</v>
      </c>
      <c r="I304" s="44">
        <v>0</v>
      </c>
      <c r="J304" s="44">
        <v>0</v>
      </c>
      <c r="K304" s="44">
        <v>0</v>
      </c>
      <c r="L304" s="44">
        <v>0</v>
      </c>
      <c r="M304" s="44">
        <v>0</v>
      </c>
      <c r="N304" s="44">
        <v>0</v>
      </c>
      <c r="O304" s="279"/>
      <c r="P304" s="292"/>
      <c r="Q304" s="315"/>
    </row>
    <row r="305" spans="1:17" ht="36" x14ac:dyDescent="0.25">
      <c r="A305" s="292"/>
      <c r="B305" s="310"/>
      <c r="C305" s="292"/>
      <c r="D305" s="328"/>
      <c r="E305" s="310"/>
      <c r="F305" s="328"/>
      <c r="G305" s="43" t="s">
        <v>18</v>
      </c>
      <c r="H305" s="44">
        <f t="shared" si="84"/>
        <v>20</v>
      </c>
      <c r="I305" s="44">
        <v>0</v>
      </c>
      <c r="J305" s="44">
        <v>0</v>
      </c>
      <c r="K305" s="44">
        <v>0</v>
      </c>
      <c r="L305" s="44">
        <v>20</v>
      </c>
      <c r="M305" s="44">
        <v>0</v>
      </c>
      <c r="N305" s="44">
        <v>0</v>
      </c>
      <c r="O305" s="279"/>
      <c r="P305" s="292"/>
      <c r="Q305" s="315"/>
    </row>
    <row r="306" spans="1:17" x14ac:dyDescent="0.25">
      <c r="A306" s="292"/>
      <c r="B306" s="310"/>
      <c r="C306" s="292"/>
      <c r="D306" s="328"/>
      <c r="E306" s="310"/>
      <c r="F306" s="328"/>
      <c r="G306" s="43" t="s">
        <v>19</v>
      </c>
      <c r="H306" s="44">
        <f t="shared" si="84"/>
        <v>0</v>
      </c>
      <c r="I306" s="44">
        <v>0</v>
      </c>
      <c r="J306" s="44">
        <v>0</v>
      </c>
      <c r="K306" s="44">
        <v>0</v>
      </c>
      <c r="L306" s="44">
        <v>0</v>
      </c>
      <c r="M306" s="44">
        <v>0</v>
      </c>
      <c r="N306" s="44">
        <v>0</v>
      </c>
      <c r="O306" s="279"/>
      <c r="P306" s="292"/>
      <c r="Q306" s="315"/>
    </row>
    <row r="307" spans="1:17" ht="24" x14ac:dyDescent="0.25">
      <c r="A307" s="292"/>
      <c r="B307" s="310"/>
      <c r="C307" s="292"/>
      <c r="D307" s="328"/>
      <c r="E307" s="310"/>
      <c r="F307" s="328"/>
      <c r="G307" s="43" t="s">
        <v>20</v>
      </c>
      <c r="H307" s="44">
        <f t="shared" si="84"/>
        <v>0</v>
      </c>
      <c r="I307" s="44">
        <v>0</v>
      </c>
      <c r="J307" s="44">
        <v>0</v>
      </c>
      <c r="K307" s="44">
        <v>0</v>
      </c>
      <c r="L307" s="44">
        <v>0</v>
      </c>
      <c r="M307" s="44">
        <v>0</v>
      </c>
      <c r="N307" s="44">
        <v>0</v>
      </c>
      <c r="O307" s="279"/>
      <c r="P307" s="292"/>
      <c r="Q307" s="315"/>
    </row>
    <row r="308" spans="1:17" ht="36" x14ac:dyDescent="0.25">
      <c r="A308" s="292" t="s">
        <v>200</v>
      </c>
      <c r="B308" s="310"/>
      <c r="C308" s="292" t="s">
        <v>192</v>
      </c>
      <c r="D308" s="328">
        <v>2029</v>
      </c>
      <c r="E308" s="310"/>
      <c r="F308" s="328" t="s">
        <v>111</v>
      </c>
      <c r="G308" s="43" t="s">
        <v>16</v>
      </c>
      <c r="H308" s="44">
        <f t="shared" ref="H308:N308" si="85">SUM(H309:H312)</f>
        <v>231</v>
      </c>
      <c r="I308" s="44">
        <f t="shared" si="85"/>
        <v>0</v>
      </c>
      <c r="J308" s="44">
        <f t="shared" si="85"/>
        <v>0</v>
      </c>
      <c r="K308" s="44">
        <f t="shared" si="85"/>
        <v>0</v>
      </c>
      <c r="L308" s="44">
        <f t="shared" si="85"/>
        <v>0</v>
      </c>
      <c r="M308" s="44">
        <f t="shared" si="85"/>
        <v>231</v>
      </c>
      <c r="N308" s="44">
        <f t="shared" si="85"/>
        <v>0</v>
      </c>
      <c r="O308" s="279">
        <v>18507</v>
      </c>
      <c r="P308" s="292" t="s">
        <v>201</v>
      </c>
      <c r="Q308" s="314" t="s">
        <v>4163</v>
      </c>
    </row>
    <row r="309" spans="1:17" ht="33.75" customHeight="1" x14ac:dyDescent="0.25">
      <c r="A309" s="292"/>
      <c r="B309" s="310"/>
      <c r="C309" s="292"/>
      <c r="D309" s="328"/>
      <c r="E309" s="310"/>
      <c r="F309" s="328"/>
      <c r="G309" s="43" t="s">
        <v>58</v>
      </c>
      <c r="H309" s="44">
        <f t="shared" ref="H309:H312" si="86">SUM(I309:N309)</f>
        <v>224.1</v>
      </c>
      <c r="I309" s="44">
        <v>0</v>
      </c>
      <c r="J309" s="44">
        <v>0</v>
      </c>
      <c r="K309" s="44">
        <v>0</v>
      </c>
      <c r="L309" s="44">
        <v>0</v>
      </c>
      <c r="M309" s="44">
        <v>224.1</v>
      </c>
      <c r="N309" s="44">
        <v>0</v>
      </c>
      <c r="O309" s="279"/>
      <c r="P309" s="292"/>
      <c r="Q309" s="315"/>
    </row>
    <row r="310" spans="1:17" ht="36" x14ac:dyDescent="0.25">
      <c r="A310" s="292"/>
      <c r="B310" s="310"/>
      <c r="C310" s="292"/>
      <c r="D310" s="328"/>
      <c r="E310" s="310"/>
      <c r="F310" s="328"/>
      <c r="G310" s="43" t="s">
        <v>18</v>
      </c>
      <c r="H310" s="44">
        <f t="shared" si="86"/>
        <v>5.5</v>
      </c>
      <c r="I310" s="44">
        <v>0</v>
      </c>
      <c r="J310" s="44">
        <v>0</v>
      </c>
      <c r="K310" s="44">
        <v>0</v>
      </c>
      <c r="L310" s="44">
        <v>0</v>
      </c>
      <c r="M310" s="44">
        <v>5.5</v>
      </c>
      <c r="N310" s="44">
        <v>0</v>
      </c>
      <c r="O310" s="279"/>
      <c r="P310" s="292"/>
      <c r="Q310" s="315"/>
    </row>
    <row r="311" spans="1:17" x14ac:dyDescent="0.25">
      <c r="A311" s="292"/>
      <c r="B311" s="310"/>
      <c r="C311" s="292"/>
      <c r="D311" s="328"/>
      <c r="E311" s="310"/>
      <c r="F311" s="328"/>
      <c r="G311" s="43" t="s">
        <v>19</v>
      </c>
      <c r="H311" s="44">
        <f t="shared" si="86"/>
        <v>1.4</v>
      </c>
      <c r="I311" s="44">
        <v>0</v>
      </c>
      <c r="J311" s="44">
        <v>0</v>
      </c>
      <c r="K311" s="44">
        <v>0</v>
      </c>
      <c r="L311" s="44">
        <v>0</v>
      </c>
      <c r="M311" s="44">
        <v>1.4</v>
      </c>
      <c r="N311" s="44">
        <v>0</v>
      </c>
      <c r="O311" s="279"/>
      <c r="P311" s="292"/>
      <c r="Q311" s="315"/>
    </row>
    <row r="312" spans="1:17" ht="24" x14ac:dyDescent="0.25">
      <c r="A312" s="292"/>
      <c r="B312" s="310"/>
      <c r="C312" s="292"/>
      <c r="D312" s="328"/>
      <c r="E312" s="310"/>
      <c r="F312" s="328"/>
      <c r="G312" s="43" t="s">
        <v>20</v>
      </c>
      <c r="H312" s="44">
        <f t="shared" si="86"/>
        <v>0</v>
      </c>
      <c r="I312" s="44">
        <v>0</v>
      </c>
      <c r="J312" s="44">
        <v>0</v>
      </c>
      <c r="K312" s="44">
        <v>0</v>
      </c>
      <c r="L312" s="44">
        <v>0</v>
      </c>
      <c r="M312" s="44">
        <v>0</v>
      </c>
      <c r="N312" s="44">
        <v>0</v>
      </c>
      <c r="O312" s="279"/>
      <c r="P312" s="292"/>
      <c r="Q312" s="315"/>
    </row>
    <row r="313" spans="1:17" ht="36" x14ac:dyDescent="0.25">
      <c r="A313" s="292" t="s">
        <v>202</v>
      </c>
      <c r="B313" s="310"/>
      <c r="C313" s="292" t="s">
        <v>192</v>
      </c>
      <c r="D313" s="328">
        <v>2028</v>
      </c>
      <c r="E313" s="310"/>
      <c r="F313" s="328" t="s">
        <v>203</v>
      </c>
      <c r="G313" s="43" t="s">
        <v>16</v>
      </c>
      <c r="H313" s="44">
        <f t="shared" ref="H313:N313" si="87">SUM(H314:H317)</f>
        <v>24.2</v>
      </c>
      <c r="I313" s="44">
        <f t="shared" si="87"/>
        <v>0</v>
      </c>
      <c r="J313" s="44">
        <f t="shared" si="87"/>
        <v>0</v>
      </c>
      <c r="K313" s="44">
        <f t="shared" si="87"/>
        <v>0</v>
      </c>
      <c r="L313" s="44">
        <f t="shared" si="87"/>
        <v>24.2</v>
      </c>
      <c r="M313" s="44">
        <f t="shared" si="87"/>
        <v>0</v>
      </c>
      <c r="N313" s="44">
        <f t="shared" si="87"/>
        <v>0</v>
      </c>
      <c r="O313" s="279">
        <v>7570</v>
      </c>
      <c r="P313" s="292" t="s">
        <v>204</v>
      </c>
      <c r="Q313" s="314" t="s">
        <v>4163</v>
      </c>
    </row>
    <row r="314" spans="1:17" ht="31.5" customHeight="1" x14ac:dyDescent="0.25">
      <c r="A314" s="292"/>
      <c r="B314" s="310"/>
      <c r="C314" s="292"/>
      <c r="D314" s="328"/>
      <c r="E314" s="310"/>
      <c r="F314" s="328"/>
      <c r="G314" s="43" t="s">
        <v>58</v>
      </c>
      <c r="H314" s="44">
        <f t="shared" ref="H314:H317" si="88">SUM(I314:N314)</f>
        <v>24.2</v>
      </c>
      <c r="I314" s="44">
        <v>0</v>
      </c>
      <c r="J314" s="44">
        <v>0</v>
      </c>
      <c r="K314" s="44">
        <v>0</v>
      </c>
      <c r="L314" s="44">
        <v>24.2</v>
      </c>
      <c r="M314" s="44">
        <v>0</v>
      </c>
      <c r="N314" s="44">
        <v>0</v>
      </c>
      <c r="O314" s="279"/>
      <c r="P314" s="292"/>
      <c r="Q314" s="315"/>
    </row>
    <row r="315" spans="1:17" ht="36" x14ac:dyDescent="0.25">
      <c r="A315" s="292"/>
      <c r="B315" s="310"/>
      <c r="C315" s="292"/>
      <c r="D315" s="328"/>
      <c r="E315" s="310"/>
      <c r="F315" s="328"/>
      <c r="G315" s="43" t="s">
        <v>18</v>
      </c>
      <c r="H315" s="44">
        <f t="shared" si="88"/>
        <v>0</v>
      </c>
      <c r="I315" s="44">
        <v>0</v>
      </c>
      <c r="J315" s="44">
        <v>0</v>
      </c>
      <c r="K315" s="44">
        <v>0</v>
      </c>
      <c r="L315" s="44">
        <v>0</v>
      </c>
      <c r="M315" s="44">
        <v>0</v>
      </c>
      <c r="N315" s="44">
        <v>0</v>
      </c>
      <c r="O315" s="279"/>
      <c r="P315" s="292"/>
      <c r="Q315" s="315"/>
    </row>
    <row r="316" spans="1:17" x14ac:dyDescent="0.25">
      <c r="A316" s="292"/>
      <c r="B316" s="310"/>
      <c r="C316" s="292"/>
      <c r="D316" s="328"/>
      <c r="E316" s="310"/>
      <c r="F316" s="328"/>
      <c r="G316" s="43" t="s">
        <v>19</v>
      </c>
      <c r="H316" s="44">
        <f t="shared" si="88"/>
        <v>0</v>
      </c>
      <c r="I316" s="44">
        <v>0</v>
      </c>
      <c r="J316" s="44">
        <v>0</v>
      </c>
      <c r="K316" s="44">
        <v>0</v>
      </c>
      <c r="L316" s="44">
        <v>0</v>
      </c>
      <c r="M316" s="44">
        <v>0</v>
      </c>
      <c r="N316" s="44">
        <v>0</v>
      </c>
      <c r="O316" s="279"/>
      <c r="P316" s="292"/>
      <c r="Q316" s="315"/>
    </row>
    <row r="317" spans="1:17" ht="24" x14ac:dyDescent="0.25">
      <c r="A317" s="292"/>
      <c r="B317" s="310"/>
      <c r="C317" s="292"/>
      <c r="D317" s="328"/>
      <c r="E317" s="310"/>
      <c r="F317" s="328"/>
      <c r="G317" s="43" t="s">
        <v>20</v>
      </c>
      <c r="H317" s="44">
        <f t="shared" si="88"/>
        <v>0</v>
      </c>
      <c r="I317" s="44">
        <v>0</v>
      </c>
      <c r="J317" s="44">
        <v>0</v>
      </c>
      <c r="K317" s="44">
        <v>0</v>
      </c>
      <c r="L317" s="44">
        <v>0</v>
      </c>
      <c r="M317" s="44">
        <v>0</v>
      </c>
      <c r="N317" s="44">
        <v>0</v>
      </c>
      <c r="O317" s="279"/>
      <c r="P317" s="292"/>
      <c r="Q317" s="315"/>
    </row>
    <row r="318" spans="1:17" ht="36" x14ac:dyDescent="0.25">
      <c r="A318" s="331" t="s">
        <v>26</v>
      </c>
      <c r="B318" s="331"/>
      <c r="C318" s="331"/>
      <c r="D318" s="331"/>
      <c r="E318" s="331"/>
      <c r="F318" s="331"/>
      <c r="G318" s="48" t="s">
        <v>16</v>
      </c>
      <c r="H318" s="49">
        <f>SUM(H293,H298,H303,H308,H313)</f>
        <v>693.90000000000009</v>
      </c>
      <c r="I318" s="49">
        <f t="shared" ref="I318:N318" si="89">SUM(I293,I298,I303,I308,I313)</f>
        <v>208.7</v>
      </c>
      <c r="J318" s="49">
        <f t="shared" si="89"/>
        <v>210</v>
      </c>
      <c r="K318" s="49">
        <f t="shared" si="89"/>
        <v>0</v>
      </c>
      <c r="L318" s="49">
        <f t="shared" si="89"/>
        <v>44.2</v>
      </c>
      <c r="M318" s="49">
        <f t="shared" si="89"/>
        <v>231</v>
      </c>
      <c r="N318" s="49">
        <f t="shared" si="89"/>
        <v>0</v>
      </c>
      <c r="O318" s="306">
        <v>18507</v>
      </c>
      <c r="P318" s="331"/>
    </row>
    <row r="319" spans="1:17" ht="24" x14ac:dyDescent="0.25">
      <c r="A319" s="331"/>
      <c r="B319" s="331"/>
      <c r="C319" s="331"/>
      <c r="D319" s="331"/>
      <c r="E319" s="331"/>
      <c r="F319" s="331"/>
      <c r="G319" s="48" t="s">
        <v>58</v>
      </c>
      <c r="H319" s="49">
        <f t="shared" ref="H319:N322" si="90">SUM(H294,H299,H304,H309,H314)</f>
        <v>658.2</v>
      </c>
      <c r="I319" s="49">
        <f t="shared" si="90"/>
        <v>202.7</v>
      </c>
      <c r="J319" s="49">
        <f t="shared" si="90"/>
        <v>207.20000000000002</v>
      </c>
      <c r="K319" s="49">
        <f t="shared" si="90"/>
        <v>0</v>
      </c>
      <c r="L319" s="49">
        <f t="shared" si="90"/>
        <v>24.2</v>
      </c>
      <c r="M319" s="49">
        <f t="shared" si="90"/>
        <v>224.1</v>
      </c>
      <c r="N319" s="49">
        <f t="shared" si="90"/>
        <v>0</v>
      </c>
      <c r="O319" s="306"/>
      <c r="P319" s="331"/>
    </row>
    <row r="320" spans="1:17" ht="36" x14ac:dyDescent="0.25">
      <c r="A320" s="331"/>
      <c r="B320" s="331"/>
      <c r="C320" s="331"/>
      <c r="D320" s="331"/>
      <c r="E320" s="331"/>
      <c r="F320" s="331"/>
      <c r="G320" s="48" t="s">
        <v>18</v>
      </c>
      <c r="H320" s="49">
        <f t="shared" si="90"/>
        <v>34.1</v>
      </c>
      <c r="I320" s="49">
        <f t="shared" si="90"/>
        <v>6</v>
      </c>
      <c r="J320" s="49">
        <f t="shared" si="90"/>
        <v>2.6</v>
      </c>
      <c r="K320" s="49">
        <f t="shared" si="90"/>
        <v>0</v>
      </c>
      <c r="L320" s="49">
        <f t="shared" si="90"/>
        <v>20</v>
      </c>
      <c r="M320" s="49">
        <f t="shared" si="90"/>
        <v>5.5</v>
      </c>
      <c r="N320" s="49">
        <f t="shared" si="90"/>
        <v>0</v>
      </c>
      <c r="O320" s="306"/>
      <c r="P320" s="331"/>
    </row>
    <row r="321" spans="1:17" x14ac:dyDescent="0.25">
      <c r="A321" s="331"/>
      <c r="B321" s="331"/>
      <c r="C321" s="331"/>
      <c r="D321" s="331"/>
      <c r="E321" s="331"/>
      <c r="F321" s="331"/>
      <c r="G321" s="48" t="s">
        <v>19</v>
      </c>
      <c r="H321" s="49">
        <f t="shared" si="90"/>
        <v>1.5999999999999999</v>
      </c>
      <c r="I321" s="49">
        <f t="shared" si="90"/>
        <v>0</v>
      </c>
      <c r="J321" s="49">
        <f t="shared" si="90"/>
        <v>0.2</v>
      </c>
      <c r="K321" s="49">
        <f t="shared" si="90"/>
        <v>0</v>
      </c>
      <c r="L321" s="49">
        <f t="shared" si="90"/>
        <v>0</v>
      </c>
      <c r="M321" s="49">
        <f t="shared" si="90"/>
        <v>1.4</v>
      </c>
      <c r="N321" s="49">
        <f t="shared" si="90"/>
        <v>0</v>
      </c>
      <c r="O321" s="306"/>
      <c r="P321" s="331"/>
    </row>
    <row r="322" spans="1:17" ht="24" x14ac:dyDescent="0.25">
      <c r="A322" s="331"/>
      <c r="B322" s="331"/>
      <c r="C322" s="331"/>
      <c r="D322" s="331"/>
      <c r="E322" s="331"/>
      <c r="F322" s="331"/>
      <c r="G322" s="48" t="s">
        <v>20</v>
      </c>
      <c r="H322" s="49">
        <f t="shared" si="90"/>
        <v>0</v>
      </c>
      <c r="I322" s="49">
        <f t="shared" si="90"/>
        <v>0</v>
      </c>
      <c r="J322" s="49">
        <f t="shared" si="90"/>
        <v>0</v>
      </c>
      <c r="K322" s="49">
        <f t="shared" si="90"/>
        <v>0</v>
      </c>
      <c r="L322" s="49">
        <f t="shared" si="90"/>
        <v>0</v>
      </c>
      <c r="M322" s="49">
        <f t="shared" si="90"/>
        <v>0</v>
      </c>
      <c r="N322" s="49">
        <f t="shared" si="90"/>
        <v>0</v>
      </c>
      <c r="O322" s="306"/>
      <c r="P322" s="331"/>
    </row>
    <row r="323" spans="1:17" x14ac:dyDescent="0.25">
      <c r="A323" s="294" t="s">
        <v>27</v>
      </c>
      <c r="B323" s="294"/>
      <c r="C323" s="294"/>
      <c r="D323" s="294"/>
      <c r="E323" s="294"/>
      <c r="F323" s="294"/>
      <c r="G323" s="294"/>
      <c r="H323" s="294"/>
      <c r="I323" s="294"/>
      <c r="J323" s="294"/>
      <c r="K323" s="294"/>
      <c r="L323" s="294"/>
      <c r="M323" s="294"/>
      <c r="N323" s="294"/>
      <c r="O323" s="294"/>
      <c r="P323" s="294"/>
    </row>
    <row r="324" spans="1:17" ht="63" customHeight="1" x14ac:dyDescent="0.25">
      <c r="A324" s="292" t="s">
        <v>205</v>
      </c>
      <c r="B324" s="292" t="s">
        <v>206</v>
      </c>
      <c r="C324" s="292" t="s">
        <v>27</v>
      </c>
      <c r="D324" s="279" t="s">
        <v>86</v>
      </c>
      <c r="E324" s="292" t="s">
        <v>207</v>
      </c>
      <c r="F324" s="292" t="s">
        <v>208</v>
      </c>
      <c r="G324" s="48" t="s">
        <v>209</v>
      </c>
      <c r="H324" s="44">
        <f t="shared" ref="H324:N324" si="91">SUM(H325:H328)</f>
        <v>20</v>
      </c>
      <c r="I324" s="44">
        <f t="shared" si="91"/>
        <v>0</v>
      </c>
      <c r="J324" s="44">
        <f t="shared" si="91"/>
        <v>0</v>
      </c>
      <c r="K324" s="44">
        <f t="shared" si="91"/>
        <v>0</v>
      </c>
      <c r="L324" s="44">
        <f t="shared" si="91"/>
        <v>2</v>
      </c>
      <c r="M324" s="44">
        <f t="shared" si="91"/>
        <v>18</v>
      </c>
      <c r="N324" s="44">
        <f t="shared" si="91"/>
        <v>0</v>
      </c>
      <c r="O324" s="297">
        <v>10000</v>
      </c>
      <c r="P324" s="281" t="s">
        <v>210</v>
      </c>
      <c r="Q324" s="314" t="s">
        <v>4164</v>
      </c>
    </row>
    <row r="325" spans="1:17" ht="43.5" customHeight="1" x14ac:dyDescent="0.25">
      <c r="A325" s="292"/>
      <c r="B325" s="292"/>
      <c r="C325" s="292"/>
      <c r="D325" s="279"/>
      <c r="E325" s="292"/>
      <c r="F325" s="292"/>
      <c r="G325" s="43" t="s">
        <v>58</v>
      </c>
      <c r="H325" s="44">
        <f t="shared" ref="H325:H328" si="92">SUM(I325:N325)</f>
        <v>17.5</v>
      </c>
      <c r="I325" s="44">
        <v>0</v>
      </c>
      <c r="J325" s="44">
        <v>0</v>
      </c>
      <c r="K325" s="44">
        <v>0</v>
      </c>
      <c r="L325" s="44">
        <v>0</v>
      </c>
      <c r="M325" s="44">
        <v>17.5</v>
      </c>
      <c r="N325" s="44">
        <v>0</v>
      </c>
      <c r="O325" s="297"/>
      <c r="P325" s="282"/>
      <c r="Q325" s="315"/>
    </row>
    <row r="326" spans="1:17" ht="36" x14ac:dyDescent="0.25">
      <c r="A326" s="292"/>
      <c r="B326" s="292"/>
      <c r="C326" s="292"/>
      <c r="D326" s="279"/>
      <c r="E326" s="292"/>
      <c r="F326" s="292"/>
      <c r="G326" s="43" t="s">
        <v>18</v>
      </c>
      <c r="H326" s="44">
        <f t="shared" si="92"/>
        <v>2.4</v>
      </c>
      <c r="I326" s="44">
        <v>0</v>
      </c>
      <c r="J326" s="44">
        <v>0</v>
      </c>
      <c r="K326" s="44">
        <v>0</v>
      </c>
      <c r="L326" s="44">
        <v>2</v>
      </c>
      <c r="M326" s="44">
        <v>0.4</v>
      </c>
      <c r="N326" s="44">
        <v>0</v>
      </c>
      <c r="O326" s="297"/>
      <c r="P326" s="282"/>
      <c r="Q326" s="315"/>
    </row>
    <row r="327" spans="1:17" x14ac:dyDescent="0.25">
      <c r="A327" s="292"/>
      <c r="B327" s="292"/>
      <c r="C327" s="292"/>
      <c r="D327" s="279"/>
      <c r="E327" s="292"/>
      <c r="F327" s="292"/>
      <c r="G327" s="43" t="s">
        <v>19</v>
      </c>
      <c r="H327" s="44">
        <f t="shared" si="92"/>
        <v>0.1</v>
      </c>
      <c r="I327" s="44">
        <v>0</v>
      </c>
      <c r="J327" s="44">
        <v>0</v>
      </c>
      <c r="K327" s="44">
        <v>0</v>
      </c>
      <c r="L327" s="44">
        <v>0</v>
      </c>
      <c r="M327" s="44">
        <v>0.1</v>
      </c>
      <c r="N327" s="44">
        <v>0</v>
      </c>
      <c r="O327" s="297"/>
      <c r="P327" s="282"/>
      <c r="Q327" s="315"/>
    </row>
    <row r="328" spans="1:17" ht="24" x14ac:dyDescent="0.25">
      <c r="A328" s="292"/>
      <c r="B328" s="292"/>
      <c r="C328" s="292"/>
      <c r="D328" s="279"/>
      <c r="E328" s="292"/>
      <c r="F328" s="292"/>
      <c r="G328" s="43" t="s">
        <v>20</v>
      </c>
      <c r="H328" s="44">
        <f t="shared" si="92"/>
        <v>0</v>
      </c>
      <c r="I328" s="44">
        <v>0</v>
      </c>
      <c r="J328" s="44">
        <v>0</v>
      </c>
      <c r="K328" s="44">
        <v>0</v>
      </c>
      <c r="L328" s="44">
        <v>0</v>
      </c>
      <c r="M328" s="44">
        <v>0</v>
      </c>
      <c r="N328" s="44">
        <v>0</v>
      </c>
      <c r="O328" s="297"/>
      <c r="P328" s="283"/>
      <c r="Q328" s="315"/>
    </row>
    <row r="329" spans="1:17" ht="27" customHeight="1" x14ac:dyDescent="0.25">
      <c r="A329" s="292" t="s">
        <v>211</v>
      </c>
      <c r="B329" s="292" t="s">
        <v>206</v>
      </c>
      <c r="C329" s="292" t="s">
        <v>27</v>
      </c>
      <c r="D329" s="279">
        <v>2029</v>
      </c>
      <c r="E329" s="292" t="s">
        <v>212</v>
      </c>
      <c r="F329" s="292" t="s">
        <v>213</v>
      </c>
      <c r="G329" s="48" t="s">
        <v>209</v>
      </c>
      <c r="H329" s="44">
        <f t="shared" ref="H329:N329" si="93">SUM(H330:H333)</f>
        <v>30</v>
      </c>
      <c r="I329" s="44">
        <f t="shared" si="93"/>
        <v>0</v>
      </c>
      <c r="J329" s="44">
        <f t="shared" si="93"/>
        <v>0</v>
      </c>
      <c r="K329" s="44">
        <f t="shared" si="93"/>
        <v>0</v>
      </c>
      <c r="L329" s="44">
        <f t="shared" si="93"/>
        <v>0</v>
      </c>
      <c r="M329" s="44">
        <f t="shared" si="93"/>
        <v>30</v>
      </c>
      <c r="N329" s="44">
        <f t="shared" si="93"/>
        <v>0</v>
      </c>
      <c r="O329" s="297">
        <v>10000</v>
      </c>
      <c r="P329" s="292" t="s">
        <v>72</v>
      </c>
      <c r="Q329" s="314" t="s">
        <v>4164</v>
      </c>
    </row>
    <row r="330" spans="1:17" ht="34.5" customHeight="1" x14ac:dyDescent="0.25">
      <c r="A330" s="292"/>
      <c r="B330" s="292"/>
      <c r="C330" s="292"/>
      <c r="D330" s="279"/>
      <c r="E330" s="292"/>
      <c r="F330" s="292"/>
      <c r="G330" s="43" t="s">
        <v>58</v>
      </c>
      <c r="H330" s="44">
        <f t="shared" ref="H330:H333" si="94">SUM(I330:N330)</f>
        <v>29.1</v>
      </c>
      <c r="I330" s="44">
        <v>0</v>
      </c>
      <c r="J330" s="44">
        <v>0</v>
      </c>
      <c r="K330" s="44">
        <v>0</v>
      </c>
      <c r="L330" s="44">
        <v>0</v>
      </c>
      <c r="M330" s="44">
        <v>29.1</v>
      </c>
      <c r="N330" s="44">
        <v>0</v>
      </c>
      <c r="O330" s="297"/>
      <c r="P330" s="292"/>
      <c r="Q330" s="315"/>
    </row>
    <row r="331" spans="1:17" ht="36" x14ac:dyDescent="0.25">
      <c r="A331" s="292"/>
      <c r="B331" s="292"/>
      <c r="C331" s="292"/>
      <c r="D331" s="279"/>
      <c r="E331" s="292"/>
      <c r="F331" s="292"/>
      <c r="G331" s="43" t="s">
        <v>18</v>
      </c>
      <c r="H331" s="44">
        <f t="shared" si="94"/>
        <v>0.7</v>
      </c>
      <c r="I331" s="44">
        <v>0</v>
      </c>
      <c r="J331" s="44">
        <v>0</v>
      </c>
      <c r="K331" s="44">
        <v>0</v>
      </c>
      <c r="L331" s="44">
        <v>0</v>
      </c>
      <c r="M331" s="44">
        <v>0.7</v>
      </c>
      <c r="N331" s="44">
        <v>0</v>
      </c>
      <c r="O331" s="297"/>
      <c r="P331" s="292"/>
      <c r="Q331" s="315"/>
    </row>
    <row r="332" spans="1:17" x14ac:dyDescent="0.25">
      <c r="A332" s="292"/>
      <c r="B332" s="292"/>
      <c r="C332" s="292"/>
      <c r="D332" s="279"/>
      <c r="E332" s="292"/>
      <c r="F332" s="292"/>
      <c r="G332" s="43" t="s">
        <v>19</v>
      </c>
      <c r="H332" s="44">
        <f t="shared" si="94"/>
        <v>0.2</v>
      </c>
      <c r="I332" s="44">
        <v>0</v>
      </c>
      <c r="J332" s="44">
        <v>0</v>
      </c>
      <c r="K332" s="44">
        <v>0</v>
      </c>
      <c r="L332" s="44">
        <v>0</v>
      </c>
      <c r="M332" s="44">
        <v>0.2</v>
      </c>
      <c r="N332" s="44">
        <v>0</v>
      </c>
      <c r="O332" s="297"/>
      <c r="P332" s="292"/>
      <c r="Q332" s="315"/>
    </row>
    <row r="333" spans="1:17" ht="24" x14ac:dyDescent="0.25">
      <c r="A333" s="292"/>
      <c r="B333" s="292"/>
      <c r="C333" s="292"/>
      <c r="D333" s="279"/>
      <c r="E333" s="292"/>
      <c r="F333" s="292"/>
      <c r="G333" s="43" t="s">
        <v>20</v>
      </c>
      <c r="H333" s="44">
        <f t="shared" si="94"/>
        <v>0</v>
      </c>
      <c r="I333" s="44">
        <v>0</v>
      </c>
      <c r="J333" s="44">
        <v>0</v>
      </c>
      <c r="K333" s="44">
        <v>0</v>
      </c>
      <c r="L333" s="44">
        <v>0</v>
      </c>
      <c r="M333" s="44">
        <v>0</v>
      </c>
      <c r="N333" s="44">
        <v>0</v>
      </c>
      <c r="O333" s="297"/>
      <c r="P333" s="292"/>
      <c r="Q333" s="315"/>
    </row>
    <row r="334" spans="1:17" ht="24" x14ac:dyDescent="0.25">
      <c r="A334" s="292" t="s">
        <v>214</v>
      </c>
      <c r="B334" s="292" t="s">
        <v>206</v>
      </c>
      <c r="C334" s="292" t="s">
        <v>27</v>
      </c>
      <c r="D334" s="279" t="s">
        <v>66</v>
      </c>
      <c r="E334" s="292" t="s">
        <v>215</v>
      </c>
      <c r="F334" s="292" t="s">
        <v>216</v>
      </c>
      <c r="G334" s="48" t="s">
        <v>209</v>
      </c>
      <c r="H334" s="44">
        <f t="shared" ref="H334:N334" si="95">SUM(H335:H338)</f>
        <v>32</v>
      </c>
      <c r="I334" s="44">
        <f t="shared" si="95"/>
        <v>0</v>
      </c>
      <c r="J334" s="44">
        <f t="shared" si="95"/>
        <v>0</v>
      </c>
      <c r="K334" s="44">
        <f t="shared" si="95"/>
        <v>0</v>
      </c>
      <c r="L334" s="44">
        <f t="shared" si="95"/>
        <v>2</v>
      </c>
      <c r="M334" s="44">
        <f t="shared" si="95"/>
        <v>0</v>
      </c>
      <c r="N334" s="44">
        <f t="shared" si="95"/>
        <v>30</v>
      </c>
      <c r="O334" s="297">
        <v>10000</v>
      </c>
      <c r="P334" s="281" t="s">
        <v>217</v>
      </c>
      <c r="Q334" s="314" t="s">
        <v>4164</v>
      </c>
    </row>
    <row r="335" spans="1:17" ht="42" customHeight="1" x14ac:dyDescent="0.25">
      <c r="A335" s="292"/>
      <c r="B335" s="292"/>
      <c r="C335" s="292"/>
      <c r="D335" s="279"/>
      <c r="E335" s="292"/>
      <c r="F335" s="292"/>
      <c r="G335" s="43" t="s">
        <v>58</v>
      </c>
      <c r="H335" s="44">
        <f t="shared" ref="H335:H338" si="96">SUM(I335:N335)</f>
        <v>29.1</v>
      </c>
      <c r="I335" s="44">
        <v>0</v>
      </c>
      <c r="J335" s="44">
        <v>0</v>
      </c>
      <c r="K335" s="44">
        <v>0</v>
      </c>
      <c r="L335" s="44">
        <v>0</v>
      </c>
      <c r="M335" s="44">
        <v>0</v>
      </c>
      <c r="N335" s="44">
        <v>29.1</v>
      </c>
      <c r="O335" s="297"/>
      <c r="P335" s="282"/>
      <c r="Q335" s="315"/>
    </row>
    <row r="336" spans="1:17" ht="36" x14ac:dyDescent="0.25">
      <c r="A336" s="292"/>
      <c r="B336" s="292"/>
      <c r="C336" s="292"/>
      <c r="D336" s="279"/>
      <c r="E336" s="292"/>
      <c r="F336" s="292"/>
      <c r="G336" s="43" t="s">
        <v>18</v>
      </c>
      <c r="H336" s="44">
        <f t="shared" si="96"/>
        <v>2.7</v>
      </c>
      <c r="I336" s="44">
        <v>0</v>
      </c>
      <c r="J336" s="44">
        <v>0</v>
      </c>
      <c r="K336" s="44">
        <v>0</v>
      </c>
      <c r="L336" s="44">
        <v>2</v>
      </c>
      <c r="M336" s="44">
        <v>0</v>
      </c>
      <c r="N336" s="44">
        <v>0.7</v>
      </c>
      <c r="O336" s="297"/>
      <c r="P336" s="282"/>
      <c r="Q336" s="315"/>
    </row>
    <row r="337" spans="1:17" x14ac:dyDescent="0.25">
      <c r="A337" s="292"/>
      <c r="B337" s="292"/>
      <c r="C337" s="292"/>
      <c r="D337" s="279"/>
      <c r="E337" s="292"/>
      <c r="F337" s="292"/>
      <c r="G337" s="43" t="s">
        <v>19</v>
      </c>
      <c r="H337" s="44">
        <f t="shared" si="96"/>
        <v>0.2</v>
      </c>
      <c r="I337" s="44">
        <v>0</v>
      </c>
      <c r="J337" s="44">
        <v>0</v>
      </c>
      <c r="K337" s="44">
        <v>0</v>
      </c>
      <c r="L337" s="44">
        <v>0</v>
      </c>
      <c r="M337" s="44">
        <v>0</v>
      </c>
      <c r="N337" s="44">
        <v>0.2</v>
      </c>
      <c r="O337" s="297"/>
      <c r="P337" s="282"/>
      <c r="Q337" s="315"/>
    </row>
    <row r="338" spans="1:17" ht="24" x14ac:dyDescent="0.25">
      <c r="A338" s="292"/>
      <c r="B338" s="292"/>
      <c r="C338" s="292"/>
      <c r="D338" s="279"/>
      <c r="E338" s="292"/>
      <c r="F338" s="292"/>
      <c r="G338" s="43" t="s">
        <v>20</v>
      </c>
      <c r="H338" s="44">
        <f t="shared" si="96"/>
        <v>0</v>
      </c>
      <c r="I338" s="44">
        <v>0</v>
      </c>
      <c r="J338" s="44">
        <v>0</v>
      </c>
      <c r="K338" s="44">
        <v>0</v>
      </c>
      <c r="L338" s="44">
        <v>0</v>
      </c>
      <c r="M338" s="44">
        <v>0</v>
      </c>
      <c r="N338" s="44">
        <v>0</v>
      </c>
      <c r="O338" s="297"/>
      <c r="P338" s="283"/>
      <c r="Q338" s="315"/>
    </row>
    <row r="339" spans="1:17" ht="24" x14ac:dyDescent="0.25">
      <c r="A339" s="292" t="s">
        <v>218</v>
      </c>
      <c r="B339" s="292" t="s">
        <v>206</v>
      </c>
      <c r="C339" s="292" t="s">
        <v>27</v>
      </c>
      <c r="D339" s="279" t="s">
        <v>86</v>
      </c>
      <c r="E339" s="292" t="s">
        <v>219</v>
      </c>
      <c r="F339" s="292" t="s">
        <v>220</v>
      </c>
      <c r="G339" s="48" t="s">
        <v>209</v>
      </c>
      <c r="H339" s="44">
        <f t="shared" ref="H339:N339" si="97">SUM(H340:H343)</f>
        <v>30.099999999999998</v>
      </c>
      <c r="I339" s="44">
        <f t="shared" si="97"/>
        <v>0</v>
      </c>
      <c r="J339" s="44">
        <f t="shared" si="97"/>
        <v>0</v>
      </c>
      <c r="K339" s="44">
        <f t="shared" si="97"/>
        <v>0</v>
      </c>
      <c r="L339" s="44">
        <f t="shared" si="97"/>
        <v>2</v>
      </c>
      <c r="M339" s="44">
        <f t="shared" si="97"/>
        <v>28.099999999999998</v>
      </c>
      <c r="N339" s="44">
        <f t="shared" si="97"/>
        <v>0</v>
      </c>
      <c r="O339" s="297">
        <v>10000</v>
      </c>
      <c r="P339" s="292" t="s">
        <v>221</v>
      </c>
      <c r="Q339" s="314" t="s">
        <v>4164</v>
      </c>
    </row>
    <row r="340" spans="1:17" ht="29.25" customHeight="1" x14ac:dyDescent="0.25">
      <c r="A340" s="292"/>
      <c r="B340" s="292"/>
      <c r="C340" s="292"/>
      <c r="D340" s="279"/>
      <c r="E340" s="292"/>
      <c r="F340" s="292"/>
      <c r="G340" s="43" t="s">
        <v>58</v>
      </c>
      <c r="H340" s="44">
        <f t="shared" ref="H340:H343" si="98">SUM(I340:N340)</f>
        <v>27.2</v>
      </c>
      <c r="I340" s="44">
        <v>0</v>
      </c>
      <c r="J340" s="44">
        <v>0</v>
      </c>
      <c r="K340" s="44">
        <v>0</v>
      </c>
      <c r="L340" s="44">
        <v>0</v>
      </c>
      <c r="M340" s="44">
        <v>27.2</v>
      </c>
      <c r="N340" s="44">
        <v>0</v>
      </c>
      <c r="O340" s="297"/>
      <c r="P340" s="292"/>
      <c r="Q340" s="315"/>
    </row>
    <row r="341" spans="1:17" ht="36" x14ac:dyDescent="0.25">
      <c r="A341" s="292"/>
      <c r="B341" s="292"/>
      <c r="C341" s="292"/>
      <c r="D341" s="279"/>
      <c r="E341" s="292"/>
      <c r="F341" s="292"/>
      <c r="G341" s="43" t="s">
        <v>18</v>
      </c>
      <c r="H341" s="44">
        <f t="shared" si="98"/>
        <v>2.7</v>
      </c>
      <c r="I341" s="44">
        <v>0</v>
      </c>
      <c r="J341" s="44">
        <v>0</v>
      </c>
      <c r="K341" s="44">
        <v>0</v>
      </c>
      <c r="L341" s="44">
        <v>2</v>
      </c>
      <c r="M341" s="44">
        <v>0.7</v>
      </c>
      <c r="N341" s="44">
        <v>0</v>
      </c>
      <c r="O341" s="297"/>
      <c r="P341" s="292"/>
      <c r="Q341" s="315"/>
    </row>
    <row r="342" spans="1:17" x14ac:dyDescent="0.25">
      <c r="A342" s="292"/>
      <c r="B342" s="292"/>
      <c r="C342" s="292"/>
      <c r="D342" s="279"/>
      <c r="E342" s="292"/>
      <c r="F342" s="292"/>
      <c r="G342" s="43" t="s">
        <v>19</v>
      </c>
      <c r="H342" s="44">
        <f t="shared" si="98"/>
        <v>0.2</v>
      </c>
      <c r="I342" s="44">
        <v>0</v>
      </c>
      <c r="J342" s="44">
        <v>0</v>
      </c>
      <c r="K342" s="44">
        <v>0</v>
      </c>
      <c r="L342" s="44">
        <v>0</v>
      </c>
      <c r="M342" s="44">
        <v>0.2</v>
      </c>
      <c r="N342" s="44">
        <v>0</v>
      </c>
      <c r="O342" s="297"/>
      <c r="P342" s="292"/>
      <c r="Q342" s="315"/>
    </row>
    <row r="343" spans="1:17" ht="24" x14ac:dyDescent="0.25">
      <c r="A343" s="292"/>
      <c r="B343" s="292"/>
      <c r="C343" s="292"/>
      <c r="D343" s="279"/>
      <c r="E343" s="292"/>
      <c r="F343" s="292"/>
      <c r="G343" s="43" t="s">
        <v>20</v>
      </c>
      <c r="H343" s="44">
        <f t="shared" si="98"/>
        <v>0</v>
      </c>
      <c r="I343" s="44">
        <v>0</v>
      </c>
      <c r="J343" s="44">
        <v>0</v>
      </c>
      <c r="K343" s="44">
        <v>0</v>
      </c>
      <c r="L343" s="44">
        <v>0</v>
      </c>
      <c r="M343" s="44">
        <v>0</v>
      </c>
      <c r="N343" s="44">
        <v>0</v>
      </c>
      <c r="O343" s="297"/>
      <c r="P343" s="292"/>
      <c r="Q343" s="315"/>
    </row>
    <row r="344" spans="1:17" ht="24" x14ac:dyDescent="0.25">
      <c r="A344" s="331" t="s">
        <v>26</v>
      </c>
      <c r="B344" s="331"/>
      <c r="C344" s="331"/>
      <c r="D344" s="331"/>
      <c r="E344" s="331"/>
      <c r="F344" s="331"/>
      <c r="G344" s="48" t="s">
        <v>209</v>
      </c>
      <c r="H344" s="49">
        <f>SUM(H324,H329,H334,H339)</f>
        <v>112.1</v>
      </c>
      <c r="I344" s="49">
        <f t="shared" ref="I344:N344" si="99">SUM(I324,I329,I334,I339)</f>
        <v>0</v>
      </c>
      <c r="J344" s="49">
        <f t="shared" si="99"/>
        <v>0</v>
      </c>
      <c r="K344" s="49">
        <f t="shared" si="99"/>
        <v>0</v>
      </c>
      <c r="L344" s="49">
        <f t="shared" si="99"/>
        <v>6</v>
      </c>
      <c r="M344" s="49">
        <f t="shared" si="99"/>
        <v>76.099999999999994</v>
      </c>
      <c r="N344" s="49">
        <f t="shared" si="99"/>
        <v>30</v>
      </c>
      <c r="O344" s="279" t="s">
        <v>125</v>
      </c>
      <c r="P344" s="279" t="s">
        <v>125</v>
      </c>
    </row>
    <row r="345" spans="1:17" ht="29.25" customHeight="1" x14ac:dyDescent="0.25">
      <c r="A345" s="331"/>
      <c r="B345" s="331"/>
      <c r="C345" s="331"/>
      <c r="D345" s="331"/>
      <c r="E345" s="331"/>
      <c r="F345" s="331"/>
      <c r="G345" s="48" t="s">
        <v>58</v>
      </c>
      <c r="H345" s="49">
        <f t="shared" ref="H345:N348" si="100">SUM(H325,H330,H335,H340)</f>
        <v>102.9</v>
      </c>
      <c r="I345" s="49">
        <f t="shared" si="100"/>
        <v>0</v>
      </c>
      <c r="J345" s="49">
        <f t="shared" si="100"/>
        <v>0</v>
      </c>
      <c r="K345" s="49">
        <f t="shared" si="100"/>
        <v>0</v>
      </c>
      <c r="L345" s="49">
        <f t="shared" si="100"/>
        <v>0</v>
      </c>
      <c r="M345" s="49">
        <f t="shared" si="100"/>
        <v>73.8</v>
      </c>
      <c r="N345" s="49">
        <f t="shared" si="100"/>
        <v>29.1</v>
      </c>
      <c r="O345" s="279"/>
      <c r="P345" s="279"/>
    </row>
    <row r="346" spans="1:17" ht="36" x14ac:dyDescent="0.25">
      <c r="A346" s="331"/>
      <c r="B346" s="331"/>
      <c r="C346" s="331"/>
      <c r="D346" s="331"/>
      <c r="E346" s="331"/>
      <c r="F346" s="331"/>
      <c r="G346" s="48" t="s">
        <v>18</v>
      </c>
      <c r="H346" s="49">
        <f t="shared" si="100"/>
        <v>8.5</v>
      </c>
      <c r="I346" s="49">
        <f t="shared" si="100"/>
        <v>0</v>
      </c>
      <c r="J346" s="49">
        <f t="shared" si="100"/>
        <v>0</v>
      </c>
      <c r="K346" s="49">
        <f t="shared" si="100"/>
        <v>0</v>
      </c>
      <c r="L346" s="49">
        <f t="shared" si="100"/>
        <v>6</v>
      </c>
      <c r="M346" s="49">
        <f t="shared" si="100"/>
        <v>1.8</v>
      </c>
      <c r="N346" s="49">
        <f t="shared" si="100"/>
        <v>0.7</v>
      </c>
      <c r="O346" s="279"/>
      <c r="P346" s="279"/>
    </row>
    <row r="347" spans="1:17" x14ac:dyDescent="0.25">
      <c r="A347" s="331"/>
      <c r="B347" s="331"/>
      <c r="C347" s="331"/>
      <c r="D347" s="331"/>
      <c r="E347" s="331"/>
      <c r="F347" s="331"/>
      <c r="G347" s="48" t="s">
        <v>19</v>
      </c>
      <c r="H347" s="49">
        <f t="shared" si="100"/>
        <v>0.7</v>
      </c>
      <c r="I347" s="49">
        <f t="shared" si="100"/>
        <v>0</v>
      </c>
      <c r="J347" s="49">
        <f t="shared" si="100"/>
        <v>0</v>
      </c>
      <c r="K347" s="49">
        <f t="shared" si="100"/>
        <v>0</v>
      </c>
      <c r="L347" s="49">
        <f t="shared" si="100"/>
        <v>0</v>
      </c>
      <c r="M347" s="49">
        <f t="shared" si="100"/>
        <v>0.5</v>
      </c>
      <c r="N347" s="49">
        <f t="shared" si="100"/>
        <v>0.2</v>
      </c>
      <c r="O347" s="279"/>
      <c r="P347" s="279"/>
    </row>
    <row r="348" spans="1:17" ht="24" x14ac:dyDescent="0.25">
      <c r="A348" s="331"/>
      <c r="B348" s="331"/>
      <c r="C348" s="331"/>
      <c r="D348" s="331"/>
      <c r="E348" s="331"/>
      <c r="F348" s="331"/>
      <c r="G348" s="48" t="s">
        <v>20</v>
      </c>
      <c r="H348" s="49">
        <f t="shared" si="100"/>
        <v>0</v>
      </c>
      <c r="I348" s="49">
        <f t="shared" si="100"/>
        <v>0</v>
      </c>
      <c r="J348" s="49">
        <f t="shared" si="100"/>
        <v>0</v>
      </c>
      <c r="K348" s="49">
        <f t="shared" si="100"/>
        <v>0</v>
      </c>
      <c r="L348" s="49">
        <f t="shared" si="100"/>
        <v>0</v>
      </c>
      <c r="M348" s="49">
        <f t="shared" si="100"/>
        <v>0</v>
      </c>
      <c r="N348" s="49">
        <f t="shared" si="100"/>
        <v>0</v>
      </c>
      <c r="O348" s="279"/>
      <c r="P348" s="279"/>
    </row>
    <row r="349" spans="1:17" x14ac:dyDescent="0.25">
      <c r="A349" s="294" t="s">
        <v>222</v>
      </c>
      <c r="B349" s="294"/>
      <c r="C349" s="294"/>
      <c r="D349" s="294"/>
      <c r="E349" s="294"/>
      <c r="F349" s="294"/>
      <c r="G349" s="294"/>
      <c r="H349" s="294"/>
      <c r="I349" s="294"/>
      <c r="J349" s="294"/>
      <c r="K349" s="294"/>
      <c r="L349" s="294"/>
      <c r="M349" s="294"/>
      <c r="N349" s="294"/>
      <c r="O349" s="294"/>
      <c r="P349" s="294"/>
    </row>
    <row r="350" spans="1:17" ht="98.25" customHeight="1" x14ac:dyDescent="0.25">
      <c r="A350" s="292" t="s">
        <v>223</v>
      </c>
      <c r="B350" s="292" t="s">
        <v>224</v>
      </c>
      <c r="C350" s="292" t="s">
        <v>222</v>
      </c>
      <c r="D350" s="279" t="s">
        <v>66</v>
      </c>
      <c r="E350" s="292"/>
      <c r="F350" s="292" t="s">
        <v>225</v>
      </c>
      <c r="G350" s="43" t="s">
        <v>16</v>
      </c>
      <c r="H350" s="44">
        <f t="shared" ref="H350:N350" si="101">SUM(H351:H354)</f>
        <v>200</v>
      </c>
      <c r="I350" s="44">
        <f t="shared" si="101"/>
        <v>0</v>
      </c>
      <c r="J350" s="44">
        <f t="shared" si="101"/>
        <v>0</v>
      </c>
      <c r="K350" s="44">
        <f t="shared" si="101"/>
        <v>0</v>
      </c>
      <c r="L350" s="44">
        <f t="shared" si="101"/>
        <v>125.5</v>
      </c>
      <c r="M350" s="44">
        <f t="shared" si="101"/>
        <v>38</v>
      </c>
      <c r="N350" s="44">
        <f t="shared" si="101"/>
        <v>36.5</v>
      </c>
      <c r="O350" s="328"/>
      <c r="P350" s="292" t="s">
        <v>72</v>
      </c>
      <c r="Q350" s="314" t="s">
        <v>4165</v>
      </c>
    </row>
    <row r="351" spans="1:17" ht="36.75" customHeight="1" x14ac:dyDescent="0.25">
      <c r="A351" s="292"/>
      <c r="B351" s="292"/>
      <c r="C351" s="292"/>
      <c r="D351" s="279"/>
      <c r="E351" s="292"/>
      <c r="F351" s="292"/>
      <c r="G351" s="43" t="s">
        <v>58</v>
      </c>
      <c r="H351" s="44">
        <f t="shared" ref="H351:H354" si="102">SUM(I351:N351)</f>
        <v>49</v>
      </c>
      <c r="I351" s="44">
        <v>0</v>
      </c>
      <c r="J351" s="44">
        <v>0</v>
      </c>
      <c r="K351" s="44">
        <v>0</v>
      </c>
      <c r="L351" s="44">
        <v>49</v>
      </c>
      <c r="M351" s="44">
        <v>0</v>
      </c>
      <c r="N351" s="44">
        <v>0</v>
      </c>
      <c r="O351" s="328"/>
      <c r="P351" s="292"/>
      <c r="Q351" s="315"/>
    </row>
    <row r="352" spans="1:17" ht="36" x14ac:dyDescent="0.25">
      <c r="A352" s="292"/>
      <c r="B352" s="292"/>
      <c r="C352" s="292"/>
      <c r="D352" s="279"/>
      <c r="E352" s="292"/>
      <c r="F352" s="292"/>
      <c r="G352" s="43" t="s">
        <v>18</v>
      </c>
      <c r="H352" s="44">
        <f t="shared" si="102"/>
        <v>143.5</v>
      </c>
      <c r="I352" s="44">
        <v>0</v>
      </c>
      <c r="J352" s="44">
        <v>0</v>
      </c>
      <c r="K352" s="44">
        <v>0</v>
      </c>
      <c r="L352" s="44">
        <v>72.7</v>
      </c>
      <c r="M352" s="44">
        <v>36.1</v>
      </c>
      <c r="N352" s="44">
        <v>34.700000000000003</v>
      </c>
      <c r="O352" s="328"/>
      <c r="P352" s="292"/>
      <c r="Q352" s="315"/>
    </row>
    <row r="353" spans="1:17" x14ac:dyDescent="0.25">
      <c r="A353" s="292"/>
      <c r="B353" s="292"/>
      <c r="C353" s="292"/>
      <c r="D353" s="279"/>
      <c r="E353" s="292"/>
      <c r="F353" s="292"/>
      <c r="G353" s="43" t="s">
        <v>19</v>
      </c>
      <c r="H353" s="44">
        <f t="shared" si="102"/>
        <v>0</v>
      </c>
      <c r="I353" s="44">
        <v>0</v>
      </c>
      <c r="J353" s="44">
        <v>0</v>
      </c>
      <c r="K353" s="44">
        <v>0</v>
      </c>
      <c r="L353" s="44">
        <v>0</v>
      </c>
      <c r="M353" s="44">
        <v>0</v>
      </c>
      <c r="N353" s="44">
        <v>0</v>
      </c>
      <c r="O353" s="328"/>
      <c r="P353" s="292"/>
      <c r="Q353" s="315"/>
    </row>
    <row r="354" spans="1:17" ht="26.25" customHeight="1" x14ac:dyDescent="0.25">
      <c r="A354" s="292"/>
      <c r="B354" s="292"/>
      <c r="C354" s="292"/>
      <c r="D354" s="279"/>
      <c r="E354" s="292"/>
      <c r="F354" s="292"/>
      <c r="G354" s="43" t="s">
        <v>20</v>
      </c>
      <c r="H354" s="44">
        <f t="shared" si="102"/>
        <v>7.4999999999999991</v>
      </c>
      <c r="I354" s="44">
        <v>0</v>
      </c>
      <c r="J354" s="44">
        <v>0</v>
      </c>
      <c r="K354" s="44">
        <v>0</v>
      </c>
      <c r="L354" s="44">
        <v>3.8</v>
      </c>
      <c r="M354" s="44">
        <v>1.9</v>
      </c>
      <c r="N354" s="44">
        <v>1.8</v>
      </c>
      <c r="O354" s="328"/>
      <c r="P354" s="292"/>
      <c r="Q354" s="315"/>
    </row>
    <row r="355" spans="1:17" ht="36" x14ac:dyDescent="0.25">
      <c r="A355" s="292" t="s">
        <v>226</v>
      </c>
      <c r="B355" s="292" t="s">
        <v>224</v>
      </c>
      <c r="C355" s="292" t="s">
        <v>222</v>
      </c>
      <c r="D355" s="279" t="s">
        <v>86</v>
      </c>
      <c r="E355" s="292"/>
      <c r="F355" s="292" t="s">
        <v>208</v>
      </c>
      <c r="G355" s="43" t="s">
        <v>16</v>
      </c>
      <c r="H355" s="44">
        <f t="shared" ref="H355:N355" si="103">SUM(H356:H359)</f>
        <v>24</v>
      </c>
      <c r="I355" s="44">
        <f t="shared" si="103"/>
        <v>0</v>
      </c>
      <c r="J355" s="44">
        <f t="shared" si="103"/>
        <v>0</v>
      </c>
      <c r="K355" s="44">
        <f t="shared" si="103"/>
        <v>0</v>
      </c>
      <c r="L355" s="44">
        <f t="shared" si="103"/>
        <v>2</v>
      </c>
      <c r="M355" s="44">
        <f t="shared" si="103"/>
        <v>22</v>
      </c>
      <c r="N355" s="44">
        <f t="shared" si="103"/>
        <v>0</v>
      </c>
      <c r="O355" s="328">
        <v>5072</v>
      </c>
      <c r="P355" s="281" t="s">
        <v>210</v>
      </c>
      <c r="Q355" s="314" t="s">
        <v>4165</v>
      </c>
    </row>
    <row r="356" spans="1:17" ht="25.5" customHeight="1" x14ac:dyDescent="0.25">
      <c r="A356" s="292"/>
      <c r="B356" s="292"/>
      <c r="C356" s="292"/>
      <c r="D356" s="279"/>
      <c r="E356" s="292"/>
      <c r="F356" s="292"/>
      <c r="G356" s="43" t="s">
        <v>58</v>
      </c>
      <c r="H356" s="44">
        <f t="shared" ref="H356:H359" si="104">SUM(I356:N356)</f>
        <v>21.8</v>
      </c>
      <c r="I356" s="44">
        <v>0</v>
      </c>
      <c r="J356" s="44">
        <v>0</v>
      </c>
      <c r="K356" s="44">
        <v>0</v>
      </c>
      <c r="L356" s="44">
        <v>0</v>
      </c>
      <c r="M356" s="44">
        <v>21.8</v>
      </c>
      <c r="N356" s="44">
        <v>0</v>
      </c>
      <c r="O356" s="328"/>
      <c r="P356" s="282"/>
      <c r="Q356" s="315"/>
    </row>
    <row r="357" spans="1:17" ht="36" x14ac:dyDescent="0.25">
      <c r="A357" s="292"/>
      <c r="B357" s="292"/>
      <c r="C357" s="292"/>
      <c r="D357" s="279"/>
      <c r="E357" s="292"/>
      <c r="F357" s="292"/>
      <c r="G357" s="43" t="s">
        <v>18</v>
      </c>
      <c r="H357" s="44">
        <f t="shared" si="104"/>
        <v>2.2000000000000002</v>
      </c>
      <c r="I357" s="44">
        <v>0</v>
      </c>
      <c r="J357" s="44">
        <v>0</v>
      </c>
      <c r="K357" s="44">
        <v>0</v>
      </c>
      <c r="L357" s="44">
        <v>2</v>
      </c>
      <c r="M357" s="44">
        <v>0.2</v>
      </c>
      <c r="N357" s="44">
        <v>0</v>
      </c>
      <c r="O357" s="328"/>
      <c r="P357" s="282"/>
      <c r="Q357" s="315"/>
    </row>
    <row r="358" spans="1:17" x14ac:dyDescent="0.25">
      <c r="A358" s="292"/>
      <c r="B358" s="292"/>
      <c r="C358" s="292"/>
      <c r="D358" s="279"/>
      <c r="E358" s="292"/>
      <c r="F358" s="292"/>
      <c r="G358" s="43" t="s">
        <v>19</v>
      </c>
      <c r="H358" s="44">
        <f t="shared" si="104"/>
        <v>0</v>
      </c>
      <c r="I358" s="44">
        <v>0</v>
      </c>
      <c r="J358" s="44">
        <v>0</v>
      </c>
      <c r="K358" s="44">
        <v>0</v>
      </c>
      <c r="L358" s="44">
        <v>0</v>
      </c>
      <c r="M358" s="44">
        <v>0</v>
      </c>
      <c r="N358" s="44">
        <v>0</v>
      </c>
      <c r="O358" s="328"/>
      <c r="P358" s="282"/>
      <c r="Q358" s="315"/>
    </row>
    <row r="359" spans="1:17" ht="24" x14ac:dyDescent="0.25">
      <c r="A359" s="292"/>
      <c r="B359" s="292"/>
      <c r="C359" s="292"/>
      <c r="D359" s="279"/>
      <c r="E359" s="292"/>
      <c r="F359" s="292"/>
      <c r="G359" s="43" t="s">
        <v>20</v>
      </c>
      <c r="H359" s="44">
        <f t="shared" si="104"/>
        <v>0</v>
      </c>
      <c r="I359" s="44">
        <v>0</v>
      </c>
      <c r="J359" s="44">
        <v>0</v>
      </c>
      <c r="K359" s="44">
        <v>0</v>
      </c>
      <c r="L359" s="44">
        <v>0</v>
      </c>
      <c r="M359" s="44">
        <v>0</v>
      </c>
      <c r="N359" s="44">
        <v>0</v>
      </c>
      <c r="O359" s="328"/>
      <c r="P359" s="283"/>
      <c r="Q359" s="315"/>
    </row>
    <row r="360" spans="1:17" ht="36" x14ac:dyDescent="0.25">
      <c r="A360" s="331" t="s">
        <v>26</v>
      </c>
      <c r="B360" s="331"/>
      <c r="C360" s="331"/>
      <c r="D360" s="331"/>
      <c r="E360" s="331"/>
      <c r="F360" s="331"/>
      <c r="G360" s="48" t="s">
        <v>16</v>
      </c>
      <c r="H360" s="49">
        <f>SUM(H350,H355)</f>
        <v>224</v>
      </c>
      <c r="I360" s="49">
        <f t="shared" ref="I360:N360" si="105">SUM(I350,I355)</f>
        <v>0</v>
      </c>
      <c r="J360" s="49">
        <f t="shared" si="105"/>
        <v>0</v>
      </c>
      <c r="K360" s="49">
        <f t="shared" si="105"/>
        <v>0</v>
      </c>
      <c r="L360" s="49">
        <f t="shared" si="105"/>
        <v>127.5</v>
      </c>
      <c r="M360" s="49">
        <f t="shared" si="105"/>
        <v>60</v>
      </c>
      <c r="N360" s="49">
        <f t="shared" si="105"/>
        <v>36.5</v>
      </c>
      <c r="O360" s="328"/>
      <c r="P360" s="292"/>
    </row>
    <row r="361" spans="1:17" ht="24" x14ac:dyDescent="0.25">
      <c r="A361" s="331"/>
      <c r="B361" s="331"/>
      <c r="C361" s="331"/>
      <c r="D361" s="331"/>
      <c r="E361" s="331"/>
      <c r="F361" s="331"/>
      <c r="G361" s="48" t="s">
        <v>58</v>
      </c>
      <c r="H361" s="49">
        <f t="shared" ref="H361:N364" si="106">SUM(H351,H356)</f>
        <v>70.8</v>
      </c>
      <c r="I361" s="49">
        <f t="shared" si="106"/>
        <v>0</v>
      </c>
      <c r="J361" s="49">
        <f t="shared" si="106"/>
        <v>0</v>
      </c>
      <c r="K361" s="49">
        <f t="shared" si="106"/>
        <v>0</v>
      </c>
      <c r="L361" s="49">
        <f t="shared" si="106"/>
        <v>49</v>
      </c>
      <c r="M361" s="49">
        <f t="shared" si="106"/>
        <v>21.8</v>
      </c>
      <c r="N361" s="49">
        <f t="shared" si="106"/>
        <v>0</v>
      </c>
      <c r="O361" s="328"/>
      <c r="P361" s="292"/>
    </row>
    <row r="362" spans="1:17" ht="36" x14ac:dyDescent="0.25">
      <c r="A362" s="331"/>
      <c r="B362" s="331"/>
      <c r="C362" s="331"/>
      <c r="D362" s="331"/>
      <c r="E362" s="331"/>
      <c r="F362" s="331"/>
      <c r="G362" s="48" t="s">
        <v>18</v>
      </c>
      <c r="H362" s="49">
        <f t="shared" si="106"/>
        <v>145.69999999999999</v>
      </c>
      <c r="I362" s="49">
        <f t="shared" si="106"/>
        <v>0</v>
      </c>
      <c r="J362" s="49">
        <f t="shared" si="106"/>
        <v>0</v>
      </c>
      <c r="K362" s="49">
        <f t="shared" si="106"/>
        <v>0</v>
      </c>
      <c r="L362" s="49">
        <f t="shared" si="106"/>
        <v>74.7</v>
      </c>
      <c r="M362" s="49">
        <f t="shared" si="106"/>
        <v>36.300000000000004</v>
      </c>
      <c r="N362" s="49">
        <f t="shared" si="106"/>
        <v>34.700000000000003</v>
      </c>
      <c r="O362" s="328"/>
      <c r="P362" s="292"/>
    </row>
    <row r="363" spans="1:17" x14ac:dyDescent="0.25">
      <c r="A363" s="331"/>
      <c r="B363" s="331"/>
      <c r="C363" s="331"/>
      <c r="D363" s="331"/>
      <c r="E363" s="331"/>
      <c r="F363" s="331"/>
      <c r="G363" s="48" t="s">
        <v>19</v>
      </c>
      <c r="H363" s="49">
        <f t="shared" si="106"/>
        <v>0</v>
      </c>
      <c r="I363" s="49">
        <f t="shared" si="106"/>
        <v>0</v>
      </c>
      <c r="J363" s="49">
        <f t="shared" si="106"/>
        <v>0</v>
      </c>
      <c r="K363" s="49">
        <f t="shared" si="106"/>
        <v>0</v>
      </c>
      <c r="L363" s="49">
        <f t="shared" si="106"/>
        <v>0</v>
      </c>
      <c r="M363" s="49">
        <f t="shared" si="106"/>
        <v>0</v>
      </c>
      <c r="N363" s="49">
        <f t="shared" si="106"/>
        <v>0</v>
      </c>
      <c r="O363" s="328"/>
      <c r="P363" s="292"/>
    </row>
    <row r="364" spans="1:17" ht="24" x14ac:dyDescent="0.25">
      <c r="A364" s="331"/>
      <c r="B364" s="331"/>
      <c r="C364" s="331"/>
      <c r="D364" s="331"/>
      <c r="E364" s="331"/>
      <c r="F364" s="331"/>
      <c r="G364" s="48" t="s">
        <v>20</v>
      </c>
      <c r="H364" s="49">
        <f t="shared" si="106"/>
        <v>7.4999999999999991</v>
      </c>
      <c r="I364" s="49">
        <f t="shared" si="106"/>
        <v>0</v>
      </c>
      <c r="J364" s="49">
        <f t="shared" si="106"/>
        <v>0</v>
      </c>
      <c r="K364" s="49">
        <f t="shared" si="106"/>
        <v>0</v>
      </c>
      <c r="L364" s="49">
        <f t="shared" si="106"/>
        <v>3.8</v>
      </c>
      <c r="M364" s="49">
        <f t="shared" si="106"/>
        <v>1.9</v>
      </c>
      <c r="N364" s="49">
        <f t="shared" si="106"/>
        <v>1.8</v>
      </c>
      <c r="O364" s="328"/>
      <c r="P364" s="292"/>
    </row>
    <row r="365" spans="1:17" x14ac:dyDescent="0.25">
      <c r="A365" s="294" t="s">
        <v>28</v>
      </c>
      <c r="B365" s="294"/>
      <c r="C365" s="294"/>
      <c r="D365" s="294"/>
      <c r="E365" s="294"/>
      <c r="F365" s="294"/>
      <c r="G365" s="294"/>
      <c r="H365" s="294"/>
      <c r="I365" s="294"/>
      <c r="J365" s="294"/>
      <c r="K365" s="294"/>
      <c r="L365" s="294"/>
      <c r="M365" s="294"/>
      <c r="N365" s="294"/>
      <c r="O365" s="294"/>
      <c r="P365" s="294"/>
    </row>
    <row r="366" spans="1:17" ht="63" customHeight="1" x14ac:dyDescent="0.25">
      <c r="A366" s="292" t="s">
        <v>227</v>
      </c>
      <c r="B366" s="292" t="s">
        <v>228</v>
      </c>
      <c r="C366" s="292" t="s">
        <v>28</v>
      </c>
      <c r="D366" s="279" t="s">
        <v>86</v>
      </c>
      <c r="E366" s="279" t="s">
        <v>229</v>
      </c>
      <c r="F366" s="292" t="s">
        <v>230</v>
      </c>
      <c r="G366" s="43" t="s">
        <v>16</v>
      </c>
      <c r="H366" s="44">
        <f t="shared" ref="H366:N366" si="107">SUM(H367:H370)</f>
        <v>46</v>
      </c>
      <c r="I366" s="44">
        <f t="shared" si="107"/>
        <v>0</v>
      </c>
      <c r="J366" s="44">
        <f t="shared" si="107"/>
        <v>0</v>
      </c>
      <c r="K366" s="44">
        <f t="shared" si="107"/>
        <v>0</v>
      </c>
      <c r="L366" s="44">
        <f t="shared" si="107"/>
        <v>4</v>
      </c>
      <c r="M366" s="44">
        <f t="shared" si="107"/>
        <v>42</v>
      </c>
      <c r="N366" s="44">
        <f t="shared" si="107"/>
        <v>0</v>
      </c>
      <c r="O366" s="279">
        <v>31134</v>
      </c>
      <c r="P366" s="292" t="s">
        <v>72</v>
      </c>
      <c r="Q366" s="314" t="s">
        <v>4166</v>
      </c>
    </row>
    <row r="367" spans="1:17" ht="22.5" customHeight="1" x14ac:dyDescent="0.25">
      <c r="A367" s="292"/>
      <c r="B367" s="292"/>
      <c r="C367" s="292"/>
      <c r="D367" s="279"/>
      <c r="E367" s="279"/>
      <c r="F367" s="292"/>
      <c r="G367" s="43" t="s">
        <v>58</v>
      </c>
      <c r="H367" s="44">
        <f t="shared" ref="H367:H370" si="108">SUM(I367:N367)</f>
        <v>40.700000000000003</v>
      </c>
      <c r="I367" s="44">
        <v>0</v>
      </c>
      <c r="J367" s="44">
        <v>0</v>
      </c>
      <c r="K367" s="44">
        <v>0</v>
      </c>
      <c r="L367" s="44">
        <v>0</v>
      </c>
      <c r="M367" s="44">
        <v>40.700000000000003</v>
      </c>
      <c r="N367" s="44">
        <v>0</v>
      </c>
      <c r="O367" s="279"/>
      <c r="P367" s="292"/>
      <c r="Q367" s="315"/>
    </row>
    <row r="368" spans="1:17" ht="36" x14ac:dyDescent="0.25">
      <c r="A368" s="292"/>
      <c r="B368" s="292"/>
      <c r="C368" s="292"/>
      <c r="D368" s="279"/>
      <c r="E368" s="279"/>
      <c r="F368" s="292"/>
      <c r="G368" s="43" t="s">
        <v>18</v>
      </c>
      <c r="H368" s="44">
        <f t="shared" si="108"/>
        <v>5</v>
      </c>
      <c r="I368" s="44">
        <v>0</v>
      </c>
      <c r="J368" s="44">
        <v>0</v>
      </c>
      <c r="K368" s="44">
        <v>0</v>
      </c>
      <c r="L368" s="44">
        <v>4</v>
      </c>
      <c r="M368" s="44">
        <v>1</v>
      </c>
      <c r="N368" s="44">
        <v>0</v>
      </c>
      <c r="O368" s="279"/>
      <c r="P368" s="292"/>
      <c r="Q368" s="315"/>
    </row>
    <row r="369" spans="1:17" x14ac:dyDescent="0.25">
      <c r="A369" s="292"/>
      <c r="B369" s="292"/>
      <c r="C369" s="292"/>
      <c r="D369" s="279"/>
      <c r="E369" s="279"/>
      <c r="F369" s="292"/>
      <c r="G369" s="43" t="s">
        <v>19</v>
      </c>
      <c r="H369" s="44">
        <f t="shared" si="108"/>
        <v>0.3</v>
      </c>
      <c r="I369" s="44">
        <v>0</v>
      </c>
      <c r="J369" s="44">
        <v>0</v>
      </c>
      <c r="K369" s="44">
        <v>0</v>
      </c>
      <c r="L369" s="44">
        <v>0</v>
      </c>
      <c r="M369" s="44">
        <v>0.3</v>
      </c>
      <c r="N369" s="44">
        <v>0</v>
      </c>
      <c r="O369" s="279"/>
      <c r="P369" s="292"/>
      <c r="Q369" s="315"/>
    </row>
    <row r="370" spans="1:17" ht="24" x14ac:dyDescent="0.25">
      <c r="A370" s="292"/>
      <c r="B370" s="292"/>
      <c r="C370" s="292"/>
      <c r="D370" s="279"/>
      <c r="E370" s="279"/>
      <c r="F370" s="292"/>
      <c r="G370" s="43" t="s">
        <v>20</v>
      </c>
      <c r="H370" s="44">
        <f t="shared" si="108"/>
        <v>0</v>
      </c>
      <c r="I370" s="44">
        <v>0</v>
      </c>
      <c r="J370" s="44">
        <v>0</v>
      </c>
      <c r="K370" s="44">
        <v>0</v>
      </c>
      <c r="L370" s="44">
        <v>0</v>
      </c>
      <c r="M370" s="44">
        <v>0</v>
      </c>
      <c r="N370" s="44">
        <v>0</v>
      </c>
      <c r="O370" s="279"/>
      <c r="P370" s="292"/>
      <c r="Q370" s="315"/>
    </row>
    <row r="371" spans="1:17" ht="63" customHeight="1" x14ac:dyDescent="0.25">
      <c r="A371" s="292" t="s">
        <v>231</v>
      </c>
      <c r="B371" s="292" t="s">
        <v>228</v>
      </c>
      <c r="C371" s="292" t="s">
        <v>28</v>
      </c>
      <c r="D371" s="279" t="s">
        <v>86</v>
      </c>
      <c r="E371" s="279" t="s">
        <v>232</v>
      </c>
      <c r="F371" s="292" t="s">
        <v>230</v>
      </c>
      <c r="G371" s="43" t="s">
        <v>16</v>
      </c>
      <c r="H371" s="44">
        <f t="shared" ref="H371:N371" si="109">SUM(H372:H375)</f>
        <v>20</v>
      </c>
      <c r="I371" s="44">
        <f t="shared" si="109"/>
        <v>0</v>
      </c>
      <c r="J371" s="44">
        <f t="shared" si="109"/>
        <v>0</v>
      </c>
      <c r="K371" s="44">
        <f t="shared" si="109"/>
        <v>0</v>
      </c>
      <c r="L371" s="44">
        <f t="shared" si="109"/>
        <v>2</v>
      </c>
      <c r="M371" s="44">
        <f t="shared" si="109"/>
        <v>18</v>
      </c>
      <c r="N371" s="44">
        <f t="shared" si="109"/>
        <v>0</v>
      </c>
      <c r="O371" s="279">
        <v>31134</v>
      </c>
      <c r="P371" s="292" t="s">
        <v>72</v>
      </c>
      <c r="Q371" s="314" t="s">
        <v>4166</v>
      </c>
    </row>
    <row r="372" spans="1:17" ht="29.25" customHeight="1" x14ac:dyDescent="0.25">
      <c r="A372" s="292"/>
      <c r="B372" s="292"/>
      <c r="C372" s="292"/>
      <c r="D372" s="279"/>
      <c r="E372" s="279"/>
      <c r="F372" s="292"/>
      <c r="G372" s="43" t="s">
        <v>58</v>
      </c>
      <c r="H372" s="44">
        <f t="shared" ref="H372:H375" si="110">SUM(I372:N372)</f>
        <v>17.5</v>
      </c>
      <c r="I372" s="44">
        <v>0</v>
      </c>
      <c r="J372" s="44">
        <v>0</v>
      </c>
      <c r="K372" s="44">
        <v>0</v>
      </c>
      <c r="L372" s="44">
        <v>0</v>
      </c>
      <c r="M372" s="44">
        <v>17.5</v>
      </c>
      <c r="N372" s="44">
        <v>0</v>
      </c>
      <c r="O372" s="279"/>
      <c r="P372" s="292"/>
      <c r="Q372" s="315"/>
    </row>
    <row r="373" spans="1:17" ht="36" x14ac:dyDescent="0.25">
      <c r="A373" s="292"/>
      <c r="B373" s="292"/>
      <c r="C373" s="292"/>
      <c r="D373" s="279"/>
      <c r="E373" s="279"/>
      <c r="F373" s="292"/>
      <c r="G373" s="43" t="s">
        <v>18</v>
      </c>
      <c r="H373" s="44">
        <f t="shared" si="110"/>
        <v>2.4</v>
      </c>
      <c r="I373" s="44">
        <v>0</v>
      </c>
      <c r="J373" s="44">
        <v>0</v>
      </c>
      <c r="K373" s="44">
        <v>0</v>
      </c>
      <c r="L373" s="44">
        <v>2</v>
      </c>
      <c r="M373" s="44">
        <v>0.4</v>
      </c>
      <c r="N373" s="44">
        <v>0</v>
      </c>
      <c r="O373" s="279"/>
      <c r="P373" s="292"/>
      <c r="Q373" s="315"/>
    </row>
    <row r="374" spans="1:17" x14ac:dyDescent="0.25">
      <c r="A374" s="292"/>
      <c r="B374" s="292"/>
      <c r="C374" s="292"/>
      <c r="D374" s="279"/>
      <c r="E374" s="279"/>
      <c r="F374" s="292"/>
      <c r="G374" s="43" t="s">
        <v>19</v>
      </c>
      <c r="H374" s="44">
        <f t="shared" si="110"/>
        <v>0.1</v>
      </c>
      <c r="I374" s="44">
        <v>0</v>
      </c>
      <c r="J374" s="44">
        <v>0</v>
      </c>
      <c r="K374" s="44">
        <v>0</v>
      </c>
      <c r="L374" s="44">
        <v>0</v>
      </c>
      <c r="M374" s="44">
        <v>0.1</v>
      </c>
      <c r="N374" s="44">
        <v>0</v>
      </c>
      <c r="O374" s="279"/>
      <c r="P374" s="292"/>
      <c r="Q374" s="315"/>
    </row>
    <row r="375" spans="1:17" ht="24" x14ac:dyDescent="0.25">
      <c r="A375" s="292"/>
      <c r="B375" s="292"/>
      <c r="C375" s="292"/>
      <c r="D375" s="279"/>
      <c r="E375" s="279"/>
      <c r="F375" s="292"/>
      <c r="G375" s="43" t="s">
        <v>20</v>
      </c>
      <c r="H375" s="44">
        <f t="shared" si="110"/>
        <v>0</v>
      </c>
      <c r="I375" s="44">
        <v>0</v>
      </c>
      <c r="J375" s="44">
        <v>0</v>
      </c>
      <c r="K375" s="44">
        <v>0</v>
      </c>
      <c r="L375" s="44">
        <v>0</v>
      </c>
      <c r="M375" s="44">
        <v>0</v>
      </c>
      <c r="N375" s="44">
        <v>0</v>
      </c>
      <c r="O375" s="279"/>
      <c r="P375" s="292"/>
      <c r="Q375" s="315"/>
    </row>
    <row r="376" spans="1:17" ht="63" customHeight="1" x14ac:dyDescent="0.25">
      <c r="A376" s="292" t="s">
        <v>233</v>
      </c>
      <c r="B376" s="292" t="s">
        <v>228</v>
      </c>
      <c r="C376" s="292" t="s">
        <v>28</v>
      </c>
      <c r="D376" s="279" t="s">
        <v>86</v>
      </c>
      <c r="E376" s="279" t="s">
        <v>234</v>
      </c>
      <c r="F376" s="292" t="s">
        <v>230</v>
      </c>
      <c r="G376" s="43" t="s">
        <v>16</v>
      </c>
      <c r="H376" s="44">
        <f t="shared" ref="H376:N376" si="111">SUM(H377:H380)</f>
        <v>50</v>
      </c>
      <c r="I376" s="44">
        <f t="shared" si="111"/>
        <v>0</v>
      </c>
      <c r="J376" s="44">
        <f t="shared" si="111"/>
        <v>0</v>
      </c>
      <c r="K376" s="44">
        <f t="shared" si="111"/>
        <v>0</v>
      </c>
      <c r="L376" s="44">
        <f t="shared" si="111"/>
        <v>4</v>
      </c>
      <c r="M376" s="44">
        <f t="shared" si="111"/>
        <v>46</v>
      </c>
      <c r="N376" s="44">
        <f t="shared" si="111"/>
        <v>0</v>
      </c>
      <c r="O376" s="279">
        <v>31134</v>
      </c>
      <c r="P376" s="281" t="s">
        <v>235</v>
      </c>
      <c r="Q376" s="314" t="s">
        <v>4166</v>
      </c>
    </row>
    <row r="377" spans="1:17" ht="27" customHeight="1" x14ac:dyDescent="0.25">
      <c r="A377" s="292"/>
      <c r="B377" s="292"/>
      <c r="C377" s="292"/>
      <c r="D377" s="279"/>
      <c r="E377" s="279"/>
      <c r="F377" s="292"/>
      <c r="G377" s="43" t="s">
        <v>58</v>
      </c>
      <c r="H377" s="44">
        <f t="shared" ref="H377:H380" si="112">SUM(I377:N377)</f>
        <v>34.9</v>
      </c>
      <c r="I377" s="44">
        <v>0</v>
      </c>
      <c r="J377" s="44">
        <v>0</v>
      </c>
      <c r="K377" s="44">
        <v>0</v>
      </c>
      <c r="L377" s="44">
        <v>0</v>
      </c>
      <c r="M377" s="44">
        <v>34.9</v>
      </c>
      <c r="N377" s="44">
        <v>0</v>
      </c>
      <c r="O377" s="279"/>
      <c r="P377" s="282"/>
      <c r="Q377" s="315"/>
    </row>
    <row r="378" spans="1:17" ht="36" x14ac:dyDescent="0.25">
      <c r="A378" s="292"/>
      <c r="B378" s="292"/>
      <c r="C378" s="292"/>
      <c r="D378" s="279"/>
      <c r="E378" s="279"/>
      <c r="F378" s="292"/>
      <c r="G378" s="43" t="s">
        <v>18</v>
      </c>
      <c r="H378" s="44">
        <f t="shared" si="112"/>
        <v>4.9000000000000004</v>
      </c>
      <c r="I378" s="44">
        <v>0</v>
      </c>
      <c r="J378" s="44">
        <v>0</v>
      </c>
      <c r="K378" s="44">
        <v>0</v>
      </c>
      <c r="L378" s="44">
        <v>4</v>
      </c>
      <c r="M378" s="44">
        <v>0.9</v>
      </c>
      <c r="N378" s="44">
        <v>0</v>
      </c>
      <c r="O378" s="279"/>
      <c r="P378" s="282"/>
      <c r="Q378" s="315"/>
    </row>
    <row r="379" spans="1:17" x14ac:dyDescent="0.25">
      <c r="A379" s="292"/>
      <c r="B379" s="292"/>
      <c r="C379" s="292"/>
      <c r="D379" s="279"/>
      <c r="E379" s="279"/>
      <c r="F379" s="292"/>
      <c r="G379" s="43" t="s">
        <v>19</v>
      </c>
      <c r="H379" s="44">
        <f t="shared" si="112"/>
        <v>0.2</v>
      </c>
      <c r="I379" s="44">
        <v>0</v>
      </c>
      <c r="J379" s="44">
        <v>0</v>
      </c>
      <c r="K379" s="44">
        <v>0</v>
      </c>
      <c r="L379" s="44">
        <v>0</v>
      </c>
      <c r="M379" s="44">
        <v>0.2</v>
      </c>
      <c r="N379" s="44">
        <v>0</v>
      </c>
      <c r="O379" s="279"/>
      <c r="P379" s="282"/>
      <c r="Q379" s="315"/>
    </row>
    <row r="380" spans="1:17" ht="24" x14ac:dyDescent="0.25">
      <c r="A380" s="292"/>
      <c r="B380" s="292"/>
      <c r="C380" s="292"/>
      <c r="D380" s="279"/>
      <c r="E380" s="279"/>
      <c r="F380" s="292"/>
      <c r="G380" s="43" t="s">
        <v>20</v>
      </c>
      <c r="H380" s="44">
        <f t="shared" si="112"/>
        <v>10</v>
      </c>
      <c r="I380" s="44">
        <v>0</v>
      </c>
      <c r="J380" s="44">
        <v>0</v>
      </c>
      <c r="K380" s="44">
        <v>0</v>
      </c>
      <c r="L380" s="44">
        <v>0</v>
      </c>
      <c r="M380" s="44">
        <v>10</v>
      </c>
      <c r="N380" s="44">
        <v>0</v>
      </c>
      <c r="O380" s="279"/>
      <c r="P380" s="283"/>
      <c r="Q380" s="315"/>
    </row>
    <row r="381" spans="1:17" ht="36" x14ac:dyDescent="0.25">
      <c r="A381" s="331" t="s">
        <v>26</v>
      </c>
      <c r="B381" s="331"/>
      <c r="C381" s="331"/>
      <c r="D381" s="331"/>
      <c r="E381" s="331"/>
      <c r="F381" s="331"/>
      <c r="G381" s="48" t="s">
        <v>16</v>
      </c>
      <c r="H381" s="49">
        <f>SUM(H366,H371,H376)</f>
        <v>116</v>
      </c>
      <c r="I381" s="49">
        <f t="shared" ref="I381:N381" si="113">SUM(I366,I371,I376)</f>
        <v>0</v>
      </c>
      <c r="J381" s="49">
        <f t="shared" si="113"/>
        <v>0</v>
      </c>
      <c r="K381" s="49">
        <f t="shared" si="113"/>
        <v>0</v>
      </c>
      <c r="L381" s="49">
        <f t="shared" si="113"/>
        <v>10</v>
      </c>
      <c r="M381" s="49">
        <f t="shared" si="113"/>
        <v>106</v>
      </c>
      <c r="N381" s="49">
        <f t="shared" si="113"/>
        <v>0</v>
      </c>
      <c r="O381" s="279">
        <v>31134</v>
      </c>
      <c r="P381" s="292"/>
    </row>
    <row r="382" spans="1:17" ht="24" x14ac:dyDescent="0.25">
      <c r="A382" s="331"/>
      <c r="B382" s="331"/>
      <c r="C382" s="331"/>
      <c r="D382" s="331"/>
      <c r="E382" s="331"/>
      <c r="F382" s="331"/>
      <c r="G382" s="48" t="s">
        <v>58</v>
      </c>
      <c r="H382" s="49">
        <f t="shared" ref="H382:N385" si="114">SUM(H367,H372,H377)</f>
        <v>93.1</v>
      </c>
      <c r="I382" s="49">
        <f t="shared" si="114"/>
        <v>0</v>
      </c>
      <c r="J382" s="49">
        <f t="shared" si="114"/>
        <v>0</v>
      </c>
      <c r="K382" s="49">
        <f t="shared" si="114"/>
        <v>0</v>
      </c>
      <c r="L382" s="49">
        <f t="shared" si="114"/>
        <v>0</v>
      </c>
      <c r="M382" s="49">
        <f t="shared" si="114"/>
        <v>93.1</v>
      </c>
      <c r="N382" s="49">
        <f t="shared" si="114"/>
        <v>0</v>
      </c>
      <c r="O382" s="279"/>
      <c r="P382" s="292"/>
    </row>
    <row r="383" spans="1:17" ht="36" x14ac:dyDescent="0.25">
      <c r="A383" s="331"/>
      <c r="B383" s="331"/>
      <c r="C383" s="331"/>
      <c r="D383" s="331"/>
      <c r="E383" s="331"/>
      <c r="F383" s="331"/>
      <c r="G383" s="48" t="s">
        <v>18</v>
      </c>
      <c r="H383" s="49">
        <f t="shared" si="114"/>
        <v>12.3</v>
      </c>
      <c r="I383" s="49">
        <f t="shared" si="114"/>
        <v>0</v>
      </c>
      <c r="J383" s="49">
        <f t="shared" si="114"/>
        <v>0</v>
      </c>
      <c r="K383" s="49">
        <f t="shared" si="114"/>
        <v>0</v>
      </c>
      <c r="L383" s="49">
        <f t="shared" si="114"/>
        <v>10</v>
      </c>
      <c r="M383" s="49">
        <f t="shared" si="114"/>
        <v>2.2999999999999998</v>
      </c>
      <c r="N383" s="49">
        <f t="shared" si="114"/>
        <v>0</v>
      </c>
      <c r="O383" s="279"/>
      <c r="P383" s="292"/>
    </row>
    <row r="384" spans="1:17" x14ac:dyDescent="0.25">
      <c r="A384" s="331"/>
      <c r="B384" s="331"/>
      <c r="C384" s="331"/>
      <c r="D384" s="331"/>
      <c r="E384" s="331"/>
      <c r="F384" s="331"/>
      <c r="G384" s="48" t="s">
        <v>19</v>
      </c>
      <c r="H384" s="49">
        <f t="shared" si="114"/>
        <v>0.60000000000000009</v>
      </c>
      <c r="I384" s="49">
        <f t="shared" si="114"/>
        <v>0</v>
      </c>
      <c r="J384" s="49">
        <f t="shared" si="114"/>
        <v>0</v>
      </c>
      <c r="K384" s="49">
        <f t="shared" si="114"/>
        <v>0</v>
      </c>
      <c r="L384" s="49">
        <f t="shared" si="114"/>
        <v>0</v>
      </c>
      <c r="M384" s="49">
        <f t="shared" si="114"/>
        <v>0.60000000000000009</v>
      </c>
      <c r="N384" s="49">
        <f t="shared" si="114"/>
        <v>0</v>
      </c>
      <c r="O384" s="279"/>
      <c r="P384" s="292"/>
    </row>
    <row r="385" spans="1:17" ht="24" x14ac:dyDescent="0.25">
      <c r="A385" s="331"/>
      <c r="B385" s="331"/>
      <c r="C385" s="331"/>
      <c r="D385" s="331"/>
      <c r="E385" s="331"/>
      <c r="F385" s="331"/>
      <c r="G385" s="48" t="s">
        <v>20</v>
      </c>
      <c r="H385" s="49">
        <f t="shared" si="114"/>
        <v>10</v>
      </c>
      <c r="I385" s="49">
        <f t="shared" si="114"/>
        <v>0</v>
      </c>
      <c r="J385" s="49">
        <f t="shared" si="114"/>
        <v>0</v>
      </c>
      <c r="K385" s="49">
        <f t="shared" si="114"/>
        <v>0</v>
      </c>
      <c r="L385" s="49">
        <f t="shared" si="114"/>
        <v>0</v>
      </c>
      <c r="M385" s="49">
        <f t="shared" si="114"/>
        <v>10</v>
      </c>
      <c r="N385" s="49">
        <f t="shared" si="114"/>
        <v>0</v>
      </c>
      <c r="O385" s="279"/>
      <c r="P385" s="292"/>
    </row>
    <row r="386" spans="1:17" x14ac:dyDescent="0.25">
      <c r="A386" s="294" t="s">
        <v>236</v>
      </c>
      <c r="B386" s="294"/>
      <c r="C386" s="294"/>
      <c r="D386" s="294"/>
      <c r="E386" s="294"/>
      <c r="F386" s="294"/>
      <c r="G386" s="294"/>
      <c r="H386" s="294"/>
      <c r="I386" s="294"/>
      <c r="J386" s="294"/>
      <c r="K386" s="294"/>
      <c r="L386" s="294"/>
      <c r="M386" s="294"/>
      <c r="N386" s="294"/>
      <c r="O386" s="294"/>
      <c r="P386" s="294"/>
    </row>
    <row r="387" spans="1:17" ht="75" customHeight="1" x14ac:dyDescent="0.25">
      <c r="A387" s="292" t="s">
        <v>237</v>
      </c>
      <c r="B387" s="331"/>
      <c r="C387" s="292" t="s">
        <v>236</v>
      </c>
      <c r="D387" s="279" t="s">
        <v>86</v>
      </c>
      <c r="E387" s="292" t="s">
        <v>147</v>
      </c>
      <c r="F387" s="292" t="s">
        <v>238</v>
      </c>
      <c r="G387" s="43" t="s">
        <v>16</v>
      </c>
      <c r="H387" s="44">
        <f t="shared" ref="H387:N387" si="115">SUM(H388:H391)</f>
        <v>40</v>
      </c>
      <c r="I387" s="44">
        <f t="shared" si="115"/>
        <v>0</v>
      </c>
      <c r="J387" s="44">
        <f t="shared" si="115"/>
        <v>0</v>
      </c>
      <c r="K387" s="44">
        <f t="shared" si="115"/>
        <v>0</v>
      </c>
      <c r="L387" s="44">
        <f t="shared" si="115"/>
        <v>4</v>
      </c>
      <c r="M387" s="44">
        <f t="shared" si="115"/>
        <v>36</v>
      </c>
      <c r="N387" s="44">
        <f t="shared" si="115"/>
        <v>0</v>
      </c>
      <c r="O387" s="279">
        <v>22282</v>
      </c>
      <c r="P387" s="281" t="s">
        <v>210</v>
      </c>
      <c r="Q387" s="314" t="s">
        <v>4198</v>
      </c>
    </row>
    <row r="388" spans="1:17" ht="34.5" customHeight="1" x14ac:dyDescent="0.25">
      <c r="A388" s="292"/>
      <c r="B388" s="331"/>
      <c r="C388" s="292"/>
      <c r="D388" s="279"/>
      <c r="E388" s="292"/>
      <c r="F388" s="292"/>
      <c r="G388" s="43" t="s">
        <v>58</v>
      </c>
      <c r="H388" s="44">
        <f t="shared" ref="H388:H391" si="116">SUM(I388:N388)</f>
        <v>34.9</v>
      </c>
      <c r="I388" s="44">
        <v>0</v>
      </c>
      <c r="J388" s="44">
        <v>0</v>
      </c>
      <c r="K388" s="44">
        <v>0</v>
      </c>
      <c r="L388" s="44">
        <v>0</v>
      </c>
      <c r="M388" s="44">
        <v>34.9</v>
      </c>
      <c r="N388" s="44">
        <v>0</v>
      </c>
      <c r="O388" s="279"/>
      <c r="P388" s="282"/>
      <c r="Q388" s="315"/>
    </row>
    <row r="389" spans="1:17" ht="36" x14ac:dyDescent="0.25">
      <c r="A389" s="292"/>
      <c r="B389" s="331"/>
      <c r="C389" s="292"/>
      <c r="D389" s="279"/>
      <c r="E389" s="292"/>
      <c r="F389" s="292"/>
      <c r="G389" s="43" t="s">
        <v>18</v>
      </c>
      <c r="H389" s="44">
        <f t="shared" si="116"/>
        <v>4.9000000000000004</v>
      </c>
      <c r="I389" s="44">
        <v>0</v>
      </c>
      <c r="J389" s="44">
        <v>0</v>
      </c>
      <c r="K389" s="44">
        <v>0</v>
      </c>
      <c r="L389" s="44">
        <v>4</v>
      </c>
      <c r="M389" s="44">
        <v>0.9</v>
      </c>
      <c r="N389" s="44">
        <v>0</v>
      </c>
      <c r="O389" s="279"/>
      <c r="P389" s="282"/>
      <c r="Q389" s="315"/>
    </row>
    <row r="390" spans="1:17" x14ac:dyDescent="0.25">
      <c r="A390" s="292"/>
      <c r="B390" s="331"/>
      <c r="C390" s="292"/>
      <c r="D390" s="279"/>
      <c r="E390" s="292"/>
      <c r="F390" s="292"/>
      <c r="G390" s="43" t="s">
        <v>19</v>
      </c>
      <c r="H390" s="44">
        <f t="shared" si="116"/>
        <v>0.2</v>
      </c>
      <c r="I390" s="44">
        <v>0</v>
      </c>
      <c r="J390" s="44">
        <v>0</v>
      </c>
      <c r="K390" s="44">
        <v>0</v>
      </c>
      <c r="L390" s="44">
        <v>0</v>
      </c>
      <c r="M390" s="44">
        <v>0.2</v>
      </c>
      <c r="N390" s="44">
        <v>0</v>
      </c>
      <c r="O390" s="279"/>
      <c r="P390" s="282"/>
      <c r="Q390" s="315"/>
    </row>
    <row r="391" spans="1:17" ht="24" x14ac:dyDescent="0.25">
      <c r="A391" s="292"/>
      <c r="B391" s="331"/>
      <c r="C391" s="292"/>
      <c r="D391" s="279"/>
      <c r="E391" s="292"/>
      <c r="F391" s="292"/>
      <c r="G391" s="43" t="s">
        <v>20</v>
      </c>
      <c r="H391" s="44">
        <f t="shared" si="116"/>
        <v>0</v>
      </c>
      <c r="I391" s="44">
        <v>0</v>
      </c>
      <c r="J391" s="44">
        <v>0</v>
      </c>
      <c r="K391" s="44">
        <v>0</v>
      </c>
      <c r="L391" s="44">
        <v>0</v>
      </c>
      <c r="M391" s="44">
        <v>0</v>
      </c>
      <c r="N391" s="44">
        <v>0</v>
      </c>
      <c r="O391" s="279"/>
      <c r="P391" s="283"/>
      <c r="Q391" s="315"/>
    </row>
    <row r="392" spans="1:17" ht="36" x14ac:dyDescent="0.25">
      <c r="A392" s="292" t="s">
        <v>239</v>
      </c>
      <c r="B392" s="292" t="s">
        <v>240</v>
      </c>
      <c r="C392" s="292" t="s">
        <v>236</v>
      </c>
      <c r="D392" s="279" t="s">
        <v>86</v>
      </c>
      <c r="E392" s="292" t="s">
        <v>241</v>
      </c>
      <c r="F392" s="292" t="s">
        <v>238</v>
      </c>
      <c r="G392" s="43" t="s">
        <v>16</v>
      </c>
      <c r="H392" s="44">
        <f t="shared" ref="H392:N392" si="117">SUM(H393:H396)</f>
        <v>8</v>
      </c>
      <c r="I392" s="44">
        <f t="shared" si="117"/>
        <v>0</v>
      </c>
      <c r="J392" s="44">
        <f t="shared" si="117"/>
        <v>0</v>
      </c>
      <c r="K392" s="44">
        <f t="shared" si="117"/>
        <v>0</v>
      </c>
      <c r="L392" s="44">
        <f t="shared" si="117"/>
        <v>0.8</v>
      </c>
      <c r="M392" s="44">
        <f t="shared" si="117"/>
        <v>7.2</v>
      </c>
      <c r="N392" s="44">
        <f t="shared" si="117"/>
        <v>0</v>
      </c>
      <c r="O392" s="279">
        <v>22282</v>
      </c>
      <c r="P392" s="281" t="s">
        <v>242</v>
      </c>
      <c r="Q392" s="314" t="s">
        <v>4198</v>
      </c>
    </row>
    <row r="393" spans="1:17" ht="24" customHeight="1" x14ac:dyDescent="0.25">
      <c r="A393" s="292"/>
      <c r="B393" s="292"/>
      <c r="C393" s="292"/>
      <c r="D393" s="279"/>
      <c r="E393" s="292"/>
      <c r="F393" s="292"/>
      <c r="G393" s="43" t="s">
        <v>58</v>
      </c>
      <c r="H393" s="44">
        <f t="shared" ref="H393:H396" si="118">SUM(I393:N393)</f>
        <v>0</v>
      </c>
      <c r="I393" s="44">
        <v>0</v>
      </c>
      <c r="J393" s="44">
        <v>0</v>
      </c>
      <c r="K393" s="44">
        <v>0</v>
      </c>
      <c r="L393" s="44">
        <v>0</v>
      </c>
      <c r="M393" s="44">
        <v>0</v>
      </c>
      <c r="N393" s="44">
        <v>0</v>
      </c>
      <c r="O393" s="279"/>
      <c r="P393" s="282"/>
      <c r="Q393" s="315"/>
    </row>
    <row r="394" spans="1:17" ht="36" x14ac:dyDescent="0.25">
      <c r="A394" s="292"/>
      <c r="B394" s="292"/>
      <c r="C394" s="292"/>
      <c r="D394" s="279"/>
      <c r="E394" s="292"/>
      <c r="F394" s="292"/>
      <c r="G394" s="43" t="s">
        <v>18</v>
      </c>
      <c r="H394" s="44">
        <f t="shared" si="118"/>
        <v>7.5</v>
      </c>
      <c r="I394" s="44">
        <v>0</v>
      </c>
      <c r="J394" s="44">
        <v>0</v>
      </c>
      <c r="K394" s="44">
        <v>0</v>
      </c>
      <c r="L394" s="44">
        <v>0.8</v>
      </c>
      <c r="M394" s="44">
        <v>6.7</v>
      </c>
      <c r="N394" s="44">
        <v>0</v>
      </c>
      <c r="O394" s="279"/>
      <c r="P394" s="282"/>
      <c r="Q394" s="315"/>
    </row>
    <row r="395" spans="1:17" x14ac:dyDescent="0.25">
      <c r="A395" s="292"/>
      <c r="B395" s="292"/>
      <c r="C395" s="292"/>
      <c r="D395" s="279"/>
      <c r="E395" s="292"/>
      <c r="F395" s="292"/>
      <c r="G395" s="43" t="s">
        <v>19</v>
      </c>
      <c r="H395" s="44">
        <f t="shared" si="118"/>
        <v>0.5</v>
      </c>
      <c r="I395" s="44">
        <v>0</v>
      </c>
      <c r="J395" s="44">
        <v>0</v>
      </c>
      <c r="K395" s="44">
        <v>0</v>
      </c>
      <c r="L395" s="44">
        <v>0</v>
      </c>
      <c r="M395" s="44">
        <v>0.5</v>
      </c>
      <c r="N395" s="44">
        <v>0</v>
      </c>
      <c r="O395" s="279"/>
      <c r="P395" s="282"/>
      <c r="Q395" s="315"/>
    </row>
    <row r="396" spans="1:17" ht="24" x14ac:dyDescent="0.25">
      <c r="A396" s="292"/>
      <c r="B396" s="292"/>
      <c r="C396" s="292"/>
      <c r="D396" s="279"/>
      <c r="E396" s="292"/>
      <c r="F396" s="292"/>
      <c r="G396" s="43" t="s">
        <v>20</v>
      </c>
      <c r="H396" s="44">
        <f t="shared" si="118"/>
        <v>0</v>
      </c>
      <c r="I396" s="44">
        <v>0</v>
      </c>
      <c r="J396" s="44">
        <v>0</v>
      </c>
      <c r="K396" s="44">
        <v>0</v>
      </c>
      <c r="L396" s="44">
        <v>0</v>
      </c>
      <c r="M396" s="44">
        <v>0</v>
      </c>
      <c r="N396" s="44">
        <v>0</v>
      </c>
      <c r="O396" s="279"/>
      <c r="P396" s="283"/>
      <c r="Q396" s="315"/>
    </row>
    <row r="397" spans="1:17" ht="36" x14ac:dyDescent="0.25">
      <c r="A397" s="331" t="s">
        <v>26</v>
      </c>
      <c r="B397" s="331"/>
      <c r="C397" s="331"/>
      <c r="D397" s="331"/>
      <c r="E397" s="331"/>
      <c r="F397" s="331"/>
      <c r="G397" s="48" t="s">
        <v>16</v>
      </c>
      <c r="H397" s="49">
        <f>SUM(H387,H392)</f>
        <v>48</v>
      </c>
      <c r="I397" s="49">
        <f t="shared" ref="I397:N397" si="119">SUM(I387,I392)</f>
        <v>0</v>
      </c>
      <c r="J397" s="49">
        <f t="shared" si="119"/>
        <v>0</v>
      </c>
      <c r="K397" s="49">
        <f t="shared" si="119"/>
        <v>0</v>
      </c>
      <c r="L397" s="49">
        <f t="shared" si="119"/>
        <v>4.8</v>
      </c>
      <c r="M397" s="49">
        <f t="shared" si="119"/>
        <v>43.2</v>
      </c>
      <c r="N397" s="49">
        <f t="shared" si="119"/>
        <v>0</v>
      </c>
      <c r="O397" s="279"/>
      <c r="P397" s="292"/>
    </row>
    <row r="398" spans="1:17" ht="24" x14ac:dyDescent="0.25">
      <c r="A398" s="331"/>
      <c r="B398" s="331"/>
      <c r="C398" s="331"/>
      <c r="D398" s="331"/>
      <c r="E398" s="331"/>
      <c r="F398" s="331"/>
      <c r="G398" s="48" t="s">
        <v>58</v>
      </c>
      <c r="H398" s="49">
        <f t="shared" ref="H398:N401" si="120">SUM(H388,H393)</f>
        <v>34.9</v>
      </c>
      <c r="I398" s="49">
        <f t="shared" si="120"/>
        <v>0</v>
      </c>
      <c r="J398" s="49">
        <f t="shared" si="120"/>
        <v>0</v>
      </c>
      <c r="K398" s="49">
        <f t="shared" si="120"/>
        <v>0</v>
      </c>
      <c r="L398" s="49">
        <f t="shared" si="120"/>
        <v>0</v>
      </c>
      <c r="M398" s="49">
        <f t="shared" si="120"/>
        <v>34.9</v>
      </c>
      <c r="N398" s="49">
        <f t="shared" si="120"/>
        <v>0</v>
      </c>
      <c r="O398" s="279"/>
      <c r="P398" s="292"/>
    </row>
    <row r="399" spans="1:17" ht="36" x14ac:dyDescent="0.25">
      <c r="A399" s="331"/>
      <c r="B399" s="331"/>
      <c r="C399" s="331"/>
      <c r="D399" s="331"/>
      <c r="E399" s="331"/>
      <c r="F399" s="331"/>
      <c r="G399" s="48" t="s">
        <v>18</v>
      </c>
      <c r="H399" s="49">
        <f t="shared" si="120"/>
        <v>12.4</v>
      </c>
      <c r="I399" s="49">
        <f t="shared" si="120"/>
        <v>0</v>
      </c>
      <c r="J399" s="49">
        <f t="shared" si="120"/>
        <v>0</v>
      </c>
      <c r="K399" s="49">
        <f t="shared" si="120"/>
        <v>0</v>
      </c>
      <c r="L399" s="49">
        <f t="shared" si="120"/>
        <v>4.8</v>
      </c>
      <c r="M399" s="49">
        <f t="shared" si="120"/>
        <v>7.6000000000000005</v>
      </c>
      <c r="N399" s="49">
        <f t="shared" si="120"/>
        <v>0</v>
      </c>
      <c r="O399" s="279"/>
      <c r="P399" s="292"/>
    </row>
    <row r="400" spans="1:17" x14ac:dyDescent="0.25">
      <c r="A400" s="331"/>
      <c r="B400" s="331"/>
      <c r="C400" s="331"/>
      <c r="D400" s="331"/>
      <c r="E400" s="331"/>
      <c r="F400" s="331"/>
      <c r="G400" s="48" t="s">
        <v>19</v>
      </c>
      <c r="H400" s="49">
        <f t="shared" si="120"/>
        <v>0.7</v>
      </c>
      <c r="I400" s="49">
        <f t="shared" si="120"/>
        <v>0</v>
      </c>
      <c r="J400" s="49">
        <f t="shared" si="120"/>
        <v>0</v>
      </c>
      <c r="K400" s="49">
        <f t="shared" si="120"/>
        <v>0</v>
      </c>
      <c r="L400" s="49">
        <f t="shared" si="120"/>
        <v>0</v>
      </c>
      <c r="M400" s="49">
        <f t="shared" si="120"/>
        <v>0.7</v>
      </c>
      <c r="N400" s="49">
        <f t="shared" si="120"/>
        <v>0</v>
      </c>
      <c r="O400" s="279"/>
      <c r="P400" s="292"/>
    </row>
    <row r="401" spans="1:16" ht="24" x14ac:dyDescent="0.25">
      <c r="A401" s="331"/>
      <c r="B401" s="331"/>
      <c r="C401" s="331"/>
      <c r="D401" s="331"/>
      <c r="E401" s="331"/>
      <c r="F401" s="331"/>
      <c r="G401" s="48" t="s">
        <v>20</v>
      </c>
      <c r="H401" s="49">
        <f t="shared" si="120"/>
        <v>0</v>
      </c>
      <c r="I401" s="49">
        <f t="shared" si="120"/>
        <v>0</v>
      </c>
      <c r="J401" s="49">
        <f t="shared" si="120"/>
        <v>0</v>
      </c>
      <c r="K401" s="49">
        <f t="shared" si="120"/>
        <v>0</v>
      </c>
      <c r="L401" s="49">
        <f t="shared" si="120"/>
        <v>0</v>
      </c>
      <c r="M401" s="49">
        <f t="shared" si="120"/>
        <v>0</v>
      </c>
      <c r="N401" s="49">
        <f t="shared" si="120"/>
        <v>0</v>
      </c>
      <c r="O401" s="279"/>
      <c r="P401" s="292"/>
    </row>
    <row r="404" spans="1:16" x14ac:dyDescent="0.25">
      <c r="H404" s="267"/>
      <c r="I404" s="267"/>
      <c r="J404" s="267"/>
      <c r="K404" s="267"/>
      <c r="L404" s="267"/>
      <c r="M404" s="267"/>
      <c r="N404" s="267"/>
    </row>
    <row r="405" spans="1:16" x14ac:dyDescent="0.25">
      <c r="H405" s="267"/>
      <c r="I405" s="267"/>
      <c r="J405" s="267"/>
      <c r="K405" s="267"/>
      <c r="L405" s="267"/>
      <c r="M405" s="267"/>
      <c r="N405" s="267"/>
    </row>
    <row r="406" spans="1:16" x14ac:dyDescent="0.25">
      <c r="H406" s="267"/>
      <c r="I406" s="267"/>
      <c r="J406" s="267"/>
      <c r="K406" s="267"/>
      <c r="L406" s="267"/>
      <c r="M406" s="267"/>
      <c r="N406" s="267"/>
    </row>
    <row r="407" spans="1:16" x14ac:dyDescent="0.25">
      <c r="H407" s="267"/>
      <c r="I407" s="267"/>
      <c r="J407" s="267"/>
      <c r="K407" s="267"/>
      <c r="L407" s="267"/>
      <c r="M407" s="267"/>
      <c r="N407" s="267"/>
    </row>
    <row r="408" spans="1:16" x14ac:dyDescent="0.25">
      <c r="H408" s="267"/>
      <c r="I408" s="267"/>
      <c r="J408" s="267"/>
      <c r="K408" s="267"/>
      <c r="L408" s="267"/>
      <c r="M408" s="267"/>
      <c r="N408" s="267"/>
    </row>
  </sheetData>
  <protectedRanges>
    <protectedRange algorithmName="SHA-512" hashValue="m2IRlvCkoa+w32N5q/PQbaZqWYj+9F1B6Ng1YZqEVlkJa3WHGxIZQhMhq/gH/uDuDuFriOee5VlfgVEI6ypSUw==" saltValue="7Bb9eXQR2I59pUhz7hVNBw==" spinCount="100000" sqref="A210:A214" name="y"/>
  </protectedRanges>
  <autoFilter ref="A1:Q401">
    <filterColumn colId="6" showButton="0"/>
    <filterColumn colId="7" showButton="0"/>
    <filterColumn colId="8" showButton="0"/>
    <filterColumn colId="9" showButton="0"/>
    <filterColumn colId="10" showButton="0"/>
    <filterColumn colId="11" showButton="0"/>
    <filterColumn colId="12" showButton="0"/>
  </autoFilter>
  <mergeCells count="638">
    <mergeCell ref="Q387:Q391"/>
    <mergeCell ref="Q392:Q396"/>
    <mergeCell ref="Q324:Q328"/>
    <mergeCell ref="Q329:Q333"/>
    <mergeCell ref="Q334:Q338"/>
    <mergeCell ref="Q339:Q343"/>
    <mergeCell ref="Q350:Q354"/>
    <mergeCell ref="Q355:Q359"/>
    <mergeCell ref="Q366:Q370"/>
    <mergeCell ref="Q371:Q375"/>
    <mergeCell ref="Q376:Q380"/>
    <mergeCell ref="Q261:Q265"/>
    <mergeCell ref="Q266:Q270"/>
    <mergeCell ref="Q277:Q281"/>
    <mergeCell ref="Q282:Q286"/>
    <mergeCell ref="Q293:Q297"/>
    <mergeCell ref="Q298:Q302"/>
    <mergeCell ref="Q303:Q307"/>
    <mergeCell ref="Q308:Q312"/>
    <mergeCell ref="Q313:Q317"/>
    <mergeCell ref="Q210:Q214"/>
    <mergeCell ref="Q221:Q225"/>
    <mergeCell ref="Q226:Q230"/>
    <mergeCell ref="Q231:Q235"/>
    <mergeCell ref="Q236:Q240"/>
    <mergeCell ref="Q241:Q245"/>
    <mergeCell ref="Q246:Q250"/>
    <mergeCell ref="Q251:Q255"/>
    <mergeCell ref="Q256:Q260"/>
    <mergeCell ref="Q147:Q151"/>
    <mergeCell ref="Q152:Q156"/>
    <mergeCell ref="Q163:Q167"/>
    <mergeCell ref="Q168:Q172"/>
    <mergeCell ref="Q179:Q183"/>
    <mergeCell ref="Q184:Q188"/>
    <mergeCell ref="Q195:Q199"/>
    <mergeCell ref="Q200:Q204"/>
    <mergeCell ref="Q205:Q209"/>
    <mergeCell ref="Q90:Q94"/>
    <mergeCell ref="Q95:Q99"/>
    <mergeCell ref="Q100:Q104"/>
    <mergeCell ref="Q105:Q109"/>
    <mergeCell ref="Q110:Q114"/>
    <mergeCell ref="Q121:Q125"/>
    <mergeCell ref="Q126:Q130"/>
    <mergeCell ref="Q131:Q135"/>
    <mergeCell ref="Q136:Q140"/>
    <mergeCell ref="Q45:Q49"/>
    <mergeCell ref="Q50:Q54"/>
    <mergeCell ref="Q55:Q59"/>
    <mergeCell ref="Q60:Q64"/>
    <mergeCell ref="Q65:Q69"/>
    <mergeCell ref="Q70:Q74"/>
    <mergeCell ref="Q75:Q79"/>
    <mergeCell ref="Q80:Q84"/>
    <mergeCell ref="Q85:Q89"/>
    <mergeCell ref="Q5:Q9"/>
    <mergeCell ref="Q1:Q2"/>
    <mergeCell ref="Q10:Q14"/>
    <mergeCell ref="Q15:Q19"/>
    <mergeCell ref="Q20:Q24"/>
    <mergeCell ref="Q25:Q29"/>
    <mergeCell ref="Q30:Q34"/>
    <mergeCell ref="Q35:Q39"/>
    <mergeCell ref="Q40:Q44"/>
    <mergeCell ref="A392:A396"/>
    <mergeCell ref="B392:B396"/>
    <mergeCell ref="C392:C396"/>
    <mergeCell ref="D392:D396"/>
    <mergeCell ref="E392:E396"/>
    <mergeCell ref="F392:F396"/>
    <mergeCell ref="O392:O396"/>
    <mergeCell ref="P392:P396"/>
    <mergeCell ref="A397:F401"/>
    <mergeCell ref="O397:O401"/>
    <mergeCell ref="P397:P401"/>
    <mergeCell ref="A381:F385"/>
    <mergeCell ref="O381:O385"/>
    <mergeCell ref="P381:P385"/>
    <mergeCell ref="A386:P386"/>
    <mergeCell ref="A387:A391"/>
    <mergeCell ref="B387:B391"/>
    <mergeCell ref="C387:C391"/>
    <mergeCell ref="D387:D391"/>
    <mergeCell ref="E387:E391"/>
    <mergeCell ref="F387:F391"/>
    <mergeCell ref="O387:O391"/>
    <mergeCell ref="P387:P391"/>
    <mergeCell ref="A371:A375"/>
    <mergeCell ref="B371:B375"/>
    <mergeCell ref="C371:C375"/>
    <mergeCell ref="D371:D375"/>
    <mergeCell ref="E371:E375"/>
    <mergeCell ref="F371:F375"/>
    <mergeCell ref="O371:O375"/>
    <mergeCell ref="P371:P375"/>
    <mergeCell ref="A376:A380"/>
    <mergeCell ref="B376:B380"/>
    <mergeCell ref="C376:C380"/>
    <mergeCell ref="D376:D380"/>
    <mergeCell ref="E376:E380"/>
    <mergeCell ref="F376:F380"/>
    <mergeCell ref="O376:O380"/>
    <mergeCell ref="P376:P380"/>
    <mergeCell ref="A365:P365"/>
    <mergeCell ref="A366:A370"/>
    <mergeCell ref="B366:B370"/>
    <mergeCell ref="C366:C370"/>
    <mergeCell ref="D366:D370"/>
    <mergeCell ref="E366:E370"/>
    <mergeCell ref="F366:F370"/>
    <mergeCell ref="O366:O370"/>
    <mergeCell ref="P366:P370"/>
    <mergeCell ref="A355:A359"/>
    <mergeCell ref="B355:B359"/>
    <mergeCell ref="C355:C359"/>
    <mergeCell ref="D355:D359"/>
    <mergeCell ref="E355:E359"/>
    <mergeCell ref="F355:F359"/>
    <mergeCell ref="O355:O359"/>
    <mergeCell ref="P355:P359"/>
    <mergeCell ref="A360:F364"/>
    <mergeCell ref="O360:O364"/>
    <mergeCell ref="P360:P364"/>
    <mergeCell ref="A349:P349"/>
    <mergeCell ref="A350:A354"/>
    <mergeCell ref="B350:B354"/>
    <mergeCell ref="C350:C354"/>
    <mergeCell ref="D350:D354"/>
    <mergeCell ref="E350:E354"/>
    <mergeCell ref="F350:F354"/>
    <mergeCell ref="O350:O354"/>
    <mergeCell ref="P350:P354"/>
    <mergeCell ref="A339:A343"/>
    <mergeCell ref="B339:B343"/>
    <mergeCell ref="C339:C343"/>
    <mergeCell ref="D339:D343"/>
    <mergeCell ref="E339:E343"/>
    <mergeCell ref="F339:F343"/>
    <mergeCell ref="O339:O343"/>
    <mergeCell ref="P339:P343"/>
    <mergeCell ref="A344:F348"/>
    <mergeCell ref="O344:O348"/>
    <mergeCell ref="P344:P348"/>
    <mergeCell ref="A329:A333"/>
    <mergeCell ref="B329:B333"/>
    <mergeCell ref="C329:C333"/>
    <mergeCell ref="D329:D333"/>
    <mergeCell ref="E329:E333"/>
    <mergeCell ref="F329:F333"/>
    <mergeCell ref="O329:O333"/>
    <mergeCell ref="P329:P333"/>
    <mergeCell ref="A334:A338"/>
    <mergeCell ref="B334:B338"/>
    <mergeCell ref="C334:C338"/>
    <mergeCell ref="D334:D338"/>
    <mergeCell ref="E334:E338"/>
    <mergeCell ref="F334:F338"/>
    <mergeCell ref="O334:O338"/>
    <mergeCell ref="P334:P338"/>
    <mergeCell ref="A323:P323"/>
    <mergeCell ref="A324:A328"/>
    <mergeCell ref="B324:B328"/>
    <mergeCell ref="C324:C328"/>
    <mergeCell ref="D324:D328"/>
    <mergeCell ref="E324:E328"/>
    <mergeCell ref="F324:F328"/>
    <mergeCell ref="O324:O328"/>
    <mergeCell ref="P324:P328"/>
    <mergeCell ref="A313:A317"/>
    <mergeCell ref="B313:B317"/>
    <mergeCell ref="C313:C317"/>
    <mergeCell ref="D313:D317"/>
    <mergeCell ref="E313:E317"/>
    <mergeCell ref="F313:F317"/>
    <mergeCell ref="O313:O317"/>
    <mergeCell ref="P313:P317"/>
    <mergeCell ref="A318:F322"/>
    <mergeCell ref="O318:O322"/>
    <mergeCell ref="P318:P322"/>
    <mergeCell ref="A303:A307"/>
    <mergeCell ref="B303:B307"/>
    <mergeCell ref="C303:C307"/>
    <mergeCell ref="D303:D307"/>
    <mergeCell ref="E303:E307"/>
    <mergeCell ref="F303:F307"/>
    <mergeCell ref="O303:O307"/>
    <mergeCell ref="P303:P307"/>
    <mergeCell ref="A308:A312"/>
    <mergeCell ref="B308:B312"/>
    <mergeCell ref="C308:C312"/>
    <mergeCell ref="D308:D312"/>
    <mergeCell ref="E308:E312"/>
    <mergeCell ref="F308:F312"/>
    <mergeCell ref="O308:O312"/>
    <mergeCell ref="P308:P312"/>
    <mergeCell ref="A293:A297"/>
    <mergeCell ref="B293:B297"/>
    <mergeCell ref="C293:C297"/>
    <mergeCell ref="D293:D297"/>
    <mergeCell ref="E293:E297"/>
    <mergeCell ref="F293:F297"/>
    <mergeCell ref="O293:O297"/>
    <mergeCell ref="P293:P297"/>
    <mergeCell ref="A298:A302"/>
    <mergeCell ref="B298:B302"/>
    <mergeCell ref="C298:C302"/>
    <mergeCell ref="D298:D302"/>
    <mergeCell ref="E298:E302"/>
    <mergeCell ref="F298:F302"/>
    <mergeCell ref="O298:O302"/>
    <mergeCell ref="P298:P302"/>
    <mergeCell ref="A292:P292"/>
    <mergeCell ref="A282:A286"/>
    <mergeCell ref="B282:B286"/>
    <mergeCell ref="C282:C286"/>
    <mergeCell ref="D282:D286"/>
    <mergeCell ref="E282:E286"/>
    <mergeCell ref="F282:F286"/>
    <mergeCell ref="O282:O286"/>
    <mergeCell ref="P282:P286"/>
    <mergeCell ref="A287:F291"/>
    <mergeCell ref="O287:O291"/>
    <mergeCell ref="P287:P291"/>
    <mergeCell ref="A276:P276"/>
    <mergeCell ref="A277:A281"/>
    <mergeCell ref="B277:B281"/>
    <mergeCell ref="C277:C281"/>
    <mergeCell ref="D277:D281"/>
    <mergeCell ref="E277:E281"/>
    <mergeCell ref="F277:F281"/>
    <mergeCell ref="O277:O281"/>
    <mergeCell ref="P277:P281"/>
    <mergeCell ref="A266:A270"/>
    <mergeCell ref="B266:B270"/>
    <mergeCell ref="C266:C270"/>
    <mergeCell ref="D266:D270"/>
    <mergeCell ref="E266:E270"/>
    <mergeCell ref="F266:F270"/>
    <mergeCell ref="O266:O270"/>
    <mergeCell ref="P266:P270"/>
    <mergeCell ref="A271:F275"/>
    <mergeCell ref="O271:O275"/>
    <mergeCell ref="P271:P275"/>
    <mergeCell ref="A256:A260"/>
    <mergeCell ref="B256:B260"/>
    <mergeCell ref="C256:C260"/>
    <mergeCell ref="D256:D260"/>
    <mergeCell ref="E256:E260"/>
    <mergeCell ref="F256:F260"/>
    <mergeCell ref="O256:O260"/>
    <mergeCell ref="P256:P260"/>
    <mergeCell ref="A261:A265"/>
    <mergeCell ref="B261:B265"/>
    <mergeCell ref="C261:C265"/>
    <mergeCell ref="D261:D265"/>
    <mergeCell ref="E261:E265"/>
    <mergeCell ref="F261:F265"/>
    <mergeCell ref="O261:O265"/>
    <mergeCell ref="P261:P265"/>
    <mergeCell ref="A246:A250"/>
    <mergeCell ref="B246:B250"/>
    <mergeCell ref="C246:C250"/>
    <mergeCell ref="D246:D250"/>
    <mergeCell ref="E246:E250"/>
    <mergeCell ref="F246:F250"/>
    <mergeCell ref="O246:O250"/>
    <mergeCell ref="P246:P250"/>
    <mergeCell ref="A251:A255"/>
    <mergeCell ref="B251:B255"/>
    <mergeCell ref="C251:C255"/>
    <mergeCell ref="D251:D255"/>
    <mergeCell ref="E251:E255"/>
    <mergeCell ref="F251:F255"/>
    <mergeCell ref="O251:O255"/>
    <mergeCell ref="P251:P255"/>
    <mergeCell ref="A241:A245"/>
    <mergeCell ref="B241:B245"/>
    <mergeCell ref="C241:C245"/>
    <mergeCell ref="D241:D245"/>
    <mergeCell ref="E241:E245"/>
    <mergeCell ref="F241:F245"/>
    <mergeCell ref="O241:O245"/>
    <mergeCell ref="P241:P245"/>
    <mergeCell ref="A236:A240"/>
    <mergeCell ref="B236:B240"/>
    <mergeCell ref="C236:C240"/>
    <mergeCell ref="D236:D240"/>
    <mergeCell ref="E236:E240"/>
    <mergeCell ref="F236:F240"/>
    <mergeCell ref="O236:O240"/>
    <mergeCell ref="P236:P240"/>
    <mergeCell ref="A226:A230"/>
    <mergeCell ref="B226:B230"/>
    <mergeCell ref="C226:C230"/>
    <mergeCell ref="D226:D230"/>
    <mergeCell ref="E226:E230"/>
    <mergeCell ref="F226:F230"/>
    <mergeCell ref="O226:O230"/>
    <mergeCell ref="P226:P230"/>
    <mergeCell ref="A231:A235"/>
    <mergeCell ref="B231:B235"/>
    <mergeCell ref="C231:C235"/>
    <mergeCell ref="D231:D235"/>
    <mergeCell ref="E231:E235"/>
    <mergeCell ref="F231:F235"/>
    <mergeCell ref="O231:O235"/>
    <mergeCell ref="P231:P235"/>
    <mergeCell ref="A220:P220"/>
    <mergeCell ref="A221:A225"/>
    <mergeCell ref="B221:B225"/>
    <mergeCell ref="C221:C225"/>
    <mergeCell ref="D221:D225"/>
    <mergeCell ref="E221:E225"/>
    <mergeCell ref="F221:F225"/>
    <mergeCell ref="O221:O225"/>
    <mergeCell ref="P221:P225"/>
    <mergeCell ref="A210:A214"/>
    <mergeCell ref="B210:B214"/>
    <mergeCell ref="C210:C214"/>
    <mergeCell ref="D210:D214"/>
    <mergeCell ref="E210:E214"/>
    <mergeCell ref="F210:F214"/>
    <mergeCell ref="O210:O214"/>
    <mergeCell ref="P210:P214"/>
    <mergeCell ref="A215:F219"/>
    <mergeCell ref="O215:O219"/>
    <mergeCell ref="P215:P219"/>
    <mergeCell ref="A200:A204"/>
    <mergeCell ref="B200:B204"/>
    <mergeCell ref="C200:C204"/>
    <mergeCell ref="D200:D204"/>
    <mergeCell ref="E200:E204"/>
    <mergeCell ref="F200:F204"/>
    <mergeCell ref="O200:O204"/>
    <mergeCell ref="P200:P204"/>
    <mergeCell ref="A205:A209"/>
    <mergeCell ref="B205:B209"/>
    <mergeCell ref="C205:C209"/>
    <mergeCell ref="D205:D209"/>
    <mergeCell ref="F205:F209"/>
    <mergeCell ref="O205:O209"/>
    <mergeCell ref="P205:P209"/>
    <mergeCell ref="E205:E209"/>
    <mergeCell ref="A194:P194"/>
    <mergeCell ref="A195:A199"/>
    <mergeCell ref="B195:B199"/>
    <mergeCell ref="C195:C199"/>
    <mergeCell ref="D195:D199"/>
    <mergeCell ref="E195:E199"/>
    <mergeCell ref="F195:F199"/>
    <mergeCell ref="O195:O199"/>
    <mergeCell ref="P195:P199"/>
    <mergeCell ref="A184:A188"/>
    <mergeCell ref="B184:B188"/>
    <mergeCell ref="C184:C188"/>
    <mergeCell ref="D184:D188"/>
    <mergeCell ref="E184:E188"/>
    <mergeCell ref="F184:F188"/>
    <mergeCell ref="O184:O188"/>
    <mergeCell ref="P184:P188"/>
    <mergeCell ref="A189:F193"/>
    <mergeCell ref="O189:O193"/>
    <mergeCell ref="P189:P193"/>
    <mergeCell ref="A178:P178"/>
    <mergeCell ref="A179:A183"/>
    <mergeCell ref="B179:B183"/>
    <mergeCell ref="C179:C183"/>
    <mergeCell ref="D179:D183"/>
    <mergeCell ref="E179:E183"/>
    <mergeCell ref="F179:F183"/>
    <mergeCell ref="O179:O183"/>
    <mergeCell ref="P179:P183"/>
    <mergeCell ref="A168:A172"/>
    <mergeCell ref="B168:B172"/>
    <mergeCell ref="C168:C172"/>
    <mergeCell ref="D168:D172"/>
    <mergeCell ref="E168:E172"/>
    <mergeCell ref="F168:F172"/>
    <mergeCell ref="O168:O172"/>
    <mergeCell ref="P168:P172"/>
    <mergeCell ref="A173:F177"/>
    <mergeCell ref="O173:O177"/>
    <mergeCell ref="P173:P177"/>
    <mergeCell ref="A162:P162"/>
    <mergeCell ref="A163:A167"/>
    <mergeCell ref="B163:B167"/>
    <mergeCell ref="C163:C167"/>
    <mergeCell ref="D163:D167"/>
    <mergeCell ref="E163:E167"/>
    <mergeCell ref="F163:F167"/>
    <mergeCell ref="O163:O167"/>
    <mergeCell ref="P163:P167"/>
    <mergeCell ref="A152:A156"/>
    <mergeCell ref="B152:B156"/>
    <mergeCell ref="C152:C156"/>
    <mergeCell ref="D152:D156"/>
    <mergeCell ref="E152:E156"/>
    <mergeCell ref="F152:F156"/>
    <mergeCell ref="O152:O156"/>
    <mergeCell ref="P152:P156"/>
    <mergeCell ref="A157:F161"/>
    <mergeCell ref="O157:O161"/>
    <mergeCell ref="P157:P161"/>
    <mergeCell ref="A146:P146"/>
    <mergeCell ref="A147:A151"/>
    <mergeCell ref="B147:B151"/>
    <mergeCell ref="C147:C151"/>
    <mergeCell ref="D147:D151"/>
    <mergeCell ref="E147:E151"/>
    <mergeCell ref="F147:F151"/>
    <mergeCell ref="O147:O151"/>
    <mergeCell ref="P147:P151"/>
    <mergeCell ref="A136:A140"/>
    <mergeCell ref="B136:B140"/>
    <mergeCell ref="C136:C140"/>
    <mergeCell ref="D136:D140"/>
    <mergeCell ref="E136:E140"/>
    <mergeCell ref="F136:F140"/>
    <mergeCell ref="O136:O140"/>
    <mergeCell ref="P136:P140"/>
    <mergeCell ref="A141:F145"/>
    <mergeCell ref="O141:O145"/>
    <mergeCell ref="P141:P145"/>
    <mergeCell ref="A126:A130"/>
    <mergeCell ref="B126:B130"/>
    <mergeCell ref="C126:C130"/>
    <mergeCell ref="D126:D130"/>
    <mergeCell ref="E126:E130"/>
    <mergeCell ref="F126:F130"/>
    <mergeCell ref="O126:O130"/>
    <mergeCell ref="P126:P130"/>
    <mergeCell ref="A131:A135"/>
    <mergeCell ref="B131:B135"/>
    <mergeCell ref="C131:C135"/>
    <mergeCell ref="D131:D135"/>
    <mergeCell ref="E131:E135"/>
    <mergeCell ref="F131:F135"/>
    <mergeCell ref="O131:O135"/>
    <mergeCell ref="P131:P135"/>
    <mergeCell ref="A115:F119"/>
    <mergeCell ref="O115:O119"/>
    <mergeCell ref="P115:P119"/>
    <mergeCell ref="A120:P120"/>
    <mergeCell ref="A121:A125"/>
    <mergeCell ref="B121:B125"/>
    <mergeCell ref="C121:C125"/>
    <mergeCell ref="D121:D125"/>
    <mergeCell ref="E121:E125"/>
    <mergeCell ref="F121:F125"/>
    <mergeCell ref="O121:O125"/>
    <mergeCell ref="P121:P125"/>
    <mergeCell ref="A110:A114"/>
    <mergeCell ref="B110:B114"/>
    <mergeCell ref="C110:C114"/>
    <mergeCell ref="D110:D114"/>
    <mergeCell ref="E110:E114"/>
    <mergeCell ref="F110:F114"/>
    <mergeCell ref="O110:O114"/>
    <mergeCell ref="P110:P114"/>
    <mergeCell ref="A100:A104"/>
    <mergeCell ref="B100:B104"/>
    <mergeCell ref="C100:C104"/>
    <mergeCell ref="D100:D104"/>
    <mergeCell ref="E100:E104"/>
    <mergeCell ref="F100:F104"/>
    <mergeCell ref="O100:O104"/>
    <mergeCell ref="P100:P104"/>
    <mergeCell ref="A105:A109"/>
    <mergeCell ref="B105:B109"/>
    <mergeCell ref="C105:C109"/>
    <mergeCell ref="D105:D109"/>
    <mergeCell ref="E105:E109"/>
    <mergeCell ref="F105:F109"/>
    <mergeCell ref="O105:O109"/>
    <mergeCell ref="P105:P109"/>
    <mergeCell ref="A90:A94"/>
    <mergeCell ref="B90:B94"/>
    <mergeCell ref="C90:C94"/>
    <mergeCell ref="D90:D94"/>
    <mergeCell ref="E90:E94"/>
    <mergeCell ref="F90:F94"/>
    <mergeCell ref="O90:O94"/>
    <mergeCell ref="P90:P94"/>
    <mergeCell ref="A95:A99"/>
    <mergeCell ref="B95:B99"/>
    <mergeCell ref="C95:C99"/>
    <mergeCell ref="D95:D99"/>
    <mergeCell ref="E95:E99"/>
    <mergeCell ref="F95:F99"/>
    <mergeCell ref="O95:O99"/>
    <mergeCell ref="P95:P99"/>
    <mergeCell ref="A80:A84"/>
    <mergeCell ref="B80:B84"/>
    <mergeCell ref="C80:C84"/>
    <mergeCell ref="D80:D84"/>
    <mergeCell ref="E80:E84"/>
    <mergeCell ref="F80:F84"/>
    <mergeCell ref="O80:O84"/>
    <mergeCell ref="P80:P84"/>
    <mergeCell ref="A85:A89"/>
    <mergeCell ref="B85:B89"/>
    <mergeCell ref="C85:C89"/>
    <mergeCell ref="D85:D89"/>
    <mergeCell ref="E85:E89"/>
    <mergeCell ref="F85:F89"/>
    <mergeCell ref="O85:O89"/>
    <mergeCell ref="P85:P89"/>
    <mergeCell ref="A70:A74"/>
    <mergeCell ref="B70:B74"/>
    <mergeCell ref="C70:C74"/>
    <mergeCell ref="D70:D74"/>
    <mergeCell ref="E70:E74"/>
    <mergeCell ref="F70:F74"/>
    <mergeCell ref="O70:O74"/>
    <mergeCell ref="P70:P74"/>
    <mergeCell ref="A75:A79"/>
    <mergeCell ref="B75:B79"/>
    <mergeCell ref="C75:C79"/>
    <mergeCell ref="D75:D79"/>
    <mergeCell ref="E75:E79"/>
    <mergeCell ref="F75:F79"/>
    <mergeCell ref="O75:O79"/>
    <mergeCell ref="P75:P79"/>
    <mergeCell ref="A60:A64"/>
    <mergeCell ref="B60:B64"/>
    <mergeCell ref="C60:C64"/>
    <mergeCell ref="D60:D64"/>
    <mergeCell ref="E60:E64"/>
    <mergeCell ref="F60:F64"/>
    <mergeCell ref="O60:O64"/>
    <mergeCell ref="P60:P64"/>
    <mergeCell ref="A65:A69"/>
    <mergeCell ref="B65:B69"/>
    <mergeCell ref="C65:C69"/>
    <mergeCell ref="D65:D69"/>
    <mergeCell ref="E65:E69"/>
    <mergeCell ref="F65:F69"/>
    <mergeCell ref="O65:O69"/>
    <mergeCell ref="P65:P69"/>
    <mergeCell ref="A50:A54"/>
    <mergeCell ref="B50:B54"/>
    <mergeCell ref="C50:C54"/>
    <mergeCell ref="D50:D54"/>
    <mergeCell ref="E50:E54"/>
    <mergeCell ref="F50:F54"/>
    <mergeCell ref="O50:O54"/>
    <mergeCell ref="P50:P54"/>
    <mergeCell ref="A55:A59"/>
    <mergeCell ref="B55:B59"/>
    <mergeCell ref="C55:C59"/>
    <mergeCell ref="D55:D59"/>
    <mergeCell ref="E55:E59"/>
    <mergeCell ref="F55:F59"/>
    <mergeCell ref="O55:O59"/>
    <mergeCell ref="P55:P59"/>
    <mergeCell ref="A40:A44"/>
    <mergeCell ref="B40:B44"/>
    <mergeCell ref="C40:C44"/>
    <mergeCell ref="D40:D44"/>
    <mergeCell ref="E40:E44"/>
    <mergeCell ref="F40:F44"/>
    <mergeCell ref="O40:O44"/>
    <mergeCell ref="P40:P44"/>
    <mergeCell ref="A45:A49"/>
    <mergeCell ref="B45:B49"/>
    <mergeCell ref="C45:C49"/>
    <mergeCell ref="D45:D49"/>
    <mergeCell ref="E45:E49"/>
    <mergeCell ref="F45:F49"/>
    <mergeCell ref="O45:O49"/>
    <mergeCell ref="P45:P49"/>
    <mergeCell ref="A30:A34"/>
    <mergeCell ref="B30:B34"/>
    <mergeCell ref="C30:C34"/>
    <mergeCell ref="D30:D34"/>
    <mergeCell ref="E30:E34"/>
    <mergeCell ref="F30:F34"/>
    <mergeCell ref="O30:O34"/>
    <mergeCell ref="P30:P34"/>
    <mergeCell ref="A35:A39"/>
    <mergeCell ref="B35:B39"/>
    <mergeCell ref="C35:C39"/>
    <mergeCell ref="D35:D39"/>
    <mergeCell ref="E35:E39"/>
    <mergeCell ref="F35:F39"/>
    <mergeCell ref="O35:O39"/>
    <mergeCell ref="P35:P39"/>
    <mergeCell ref="A20:A24"/>
    <mergeCell ref="B20:B24"/>
    <mergeCell ref="C20:C24"/>
    <mergeCell ref="D20:D24"/>
    <mergeCell ref="E20:E24"/>
    <mergeCell ref="F20:F24"/>
    <mergeCell ref="O20:O24"/>
    <mergeCell ref="P20:P24"/>
    <mergeCell ref="A25:A29"/>
    <mergeCell ref="B25:B29"/>
    <mergeCell ref="C25:C29"/>
    <mergeCell ref="D25:D29"/>
    <mergeCell ref="E25:E29"/>
    <mergeCell ref="F25:F29"/>
    <mergeCell ref="O25:O29"/>
    <mergeCell ref="P25:P29"/>
    <mergeCell ref="A10:A14"/>
    <mergeCell ref="B10:B14"/>
    <mergeCell ref="C10:C14"/>
    <mergeCell ref="D10:D14"/>
    <mergeCell ref="E10:E14"/>
    <mergeCell ref="F10:F14"/>
    <mergeCell ref="O10:O14"/>
    <mergeCell ref="P10:P14"/>
    <mergeCell ref="A15:A19"/>
    <mergeCell ref="B15:B19"/>
    <mergeCell ref="C15:C19"/>
    <mergeCell ref="D15:D19"/>
    <mergeCell ref="E15:E19"/>
    <mergeCell ref="F15:F19"/>
    <mergeCell ref="O15:O19"/>
    <mergeCell ref="P15:P19"/>
    <mergeCell ref="A4:P4"/>
    <mergeCell ref="A5:A9"/>
    <mergeCell ref="B5:B9"/>
    <mergeCell ref="C5:C9"/>
    <mergeCell ref="D5:D9"/>
    <mergeCell ref="E5:E9"/>
    <mergeCell ref="F5:F9"/>
    <mergeCell ref="O5:O9"/>
    <mergeCell ref="P5:P9"/>
    <mergeCell ref="A1:A2"/>
    <mergeCell ref="B1:B2"/>
    <mergeCell ref="C1:C2"/>
    <mergeCell ref="D1:D2"/>
    <mergeCell ref="E1:E2"/>
    <mergeCell ref="F1:F2"/>
    <mergeCell ref="G1:N1"/>
    <mergeCell ref="O1:O2"/>
    <mergeCell ref="P1:P2"/>
  </mergeCells>
  <hyperlinks>
    <hyperlink ref="A15" r:id="rId1" display="https://internet.garant.ru/document/redirect/72585152/1000"/>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785"/>
  <sheetViews>
    <sheetView topLeftCell="A2334" zoomScale="73" zoomScaleNormal="73" workbookViewId="0">
      <selection activeCell="L2349" sqref="L2349"/>
    </sheetView>
  </sheetViews>
  <sheetFormatPr defaultRowHeight="15" x14ac:dyDescent="0.25"/>
  <cols>
    <col min="1" max="1" width="32.28515625" style="1" customWidth="1"/>
    <col min="2" max="2" width="26.7109375" style="1" customWidth="1"/>
    <col min="3" max="3" width="16.85546875" style="1" customWidth="1"/>
    <col min="4" max="4" width="9.85546875" style="1" customWidth="1"/>
    <col min="5" max="5" width="12.85546875" style="1" customWidth="1"/>
    <col min="6" max="6" width="20.42578125" style="1" customWidth="1"/>
    <col min="7" max="7" width="17.85546875" style="1" customWidth="1"/>
    <col min="8" max="14" width="12.140625" style="1" customWidth="1"/>
    <col min="15" max="15" width="13.42578125" style="1" customWidth="1"/>
    <col min="16" max="16" width="33.28515625" style="1" customWidth="1"/>
    <col min="17" max="17" width="28" style="1" customWidth="1"/>
    <col min="18" max="16384" width="9.140625" style="1"/>
  </cols>
  <sheetData>
    <row r="1" spans="1:17" ht="69.75" customHeight="1" x14ac:dyDescent="0.25">
      <c r="A1" s="317" t="s">
        <v>2</v>
      </c>
      <c r="B1" s="317" t="s">
        <v>3</v>
      </c>
      <c r="C1" s="317" t="s">
        <v>4</v>
      </c>
      <c r="D1" s="317" t="s">
        <v>5</v>
      </c>
      <c r="E1" s="317" t="s">
        <v>6</v>
      </c>
      <c r="F1" s="317" t="s">
        <v>7</v>
      </c>
      <c r="G1" s="317" t="s">
        <v>8</v>
      </c>
      <c r="H1" s="317"/>
      <c r="I1" s="317"/>
      <c r="J1" s="317"/>
      <c r="K1" s="317"/>
      <c r="L1" s="317"/>
      <c r="M1" s="317"/>
      <c r="N1" s="317"/>
      <c r="O1" s="317" t="s">
        <v>9</v>
      </c>
      <c r="P1" s="317" t="s">
        <v>10</v>
      </c>
      <c r="Q1" s="338" t="s">
        <v>243</v>
      </c>
    </row>
    <row r="2" spans="1:17" ht="24" x14ac:dyDescent="0.25">
      <c r="A2" s="317"/>
      <c r="B2" s="317"/>
      <c r="C2" s="317"/>
      <c r="D2" s="317"/>
      <c r="E2" s="317"/>
      <c r="F2" s="317"/>
      <c r="G2" s="189" t="s">
        <v>11</v>
      </c>
      <c r="H2" s="189" t="s">
        <v>12</v>
      </c>
      <c r="I2" s="189">
        <v>2025</v>
      </c>
      <c r="J2" s="189">
        <v>2026</v>
      </c>
      <c r="K2" s="189">
        <v>2027</v>
      </c>
      <c r="L2" s="189">
        <v>2028</v>
      </c>
      <c r="M2" s="189">
        <v>2029</v>
      </c>
      <c r="N2" s="189">
        <v>2030</v>
      </c>
      <c r="O2" s="317"/>
      <c r="P2" s="317"/>
      <c r="Q2" s="339"/>
    </row>
    <row r="3" spans="1:17" x14ac:dyDescent="0.25">
      <c r="A3" s="189">
        <v>1</v>
      </c>
      <c r="B3" s="189">
        <v>2</v>
      </c>
      <c r="C3" s="189">
        <v>3</v>
      </c>
      <c r="D3" s="189">
        <v>4</v>
      </c>
      <c r="E3" s="189">
        <v>5</v>
      </c>
      <c r="F3" s="189">
        <v>6</v>
      </c>
      <c r="G3" s="189">
        <v>7</v>
      </c>
      <c r="H3" s="189">
        <v>8</v>
      </c>
      <c r="I3" s="189">
        <v>9</v>
      </c>
      <c r="J3" s="189">
        <v>10</v>
      </c>
      <c r="K3" s="189">
        <v>11</v>
      </c>
      <c r="L3" s="189">
        <v>12</v>
      </c>
      <c r="M3" s="189">
        <v>13</v>
      </c>
      <c r="N3" s="189">
        <v>14</v>
      </c>
      <c r="O3" s="189">
        <v>15</v>
      </c>
      <c r="P3" s="189">
        <v>16</v>
      </c>
      <c r="Q3" s="217">
        <v>17</v>
      </c>
    </row>
    <row r="4" spans="1:17" x14ac:dyDescent="0.25">
      <c r="A4" s="319" t="s">
        <v>53</v>
      </c>
      <c r="B4" s="319"/>
      <c r="C4" s="319"/>
      <c r="D4" s="319"/>
      <c r="E4" s="319"/>
      <c r="F4" s="319"/>
      <c r="G4" s="319"/>
      <c r="H4" s="319"/>
      <c r="I4" s="319"/>
      <c r="J4" s="319"/>
      <c r="K4" s="319"/>
      <c r="L4" s="319"/>
      <c r="M4" s="319"/>
      <c r="N4" s="319"/>
      <c r="O4" s="319"/>
      <c r="P4" s="319"/>
    </row>
    <row r="5" spans="1:17" ht="36.75" customHeight="1" x14ac:dyDescent="0.25">
      <c r="A5" s="348" t="s">
        <v>245</v>
      </c>
      <c r="B5" s="348" t="s">
        <v>273</v>
      </c>
      <c r="C5" s="348" t="s">
        <v>53</v>
      </c>
      <c r="D5" s="316" t="s">
        <v>4220</v>
      </c>
      <c r="E5" s="316" t="s">
        <v>4221</v>
      </c>
      <c r="F5" s="348" t="s">
        <v>244</v>
      </c>
      <c r="G5" s="233" t="s">
        <v>16</v>
      </c>
      <c r="H5" s="234">
        <f t="shared" ref="H5:N5" si="0">SUM(H6:H9)</f>
        <v>19.899999999999999</v>
      </c>
      <c r="I5" s="234">
        <f t="shared" si="0"/>
        <v>0</v>
      </c>
      <c r="J5" s="234">
        <f t="shared" si="0"/>
        <v>19.899999999999999</v>
      </c>
      <c r="K5" s="234">
        <f t="shared" si="0"/>
        <v>0</v>
      </c>
      <c r="L5" s="234">
        <f t="shared" si="0"/>
        <v>0</v>
      </c>
      <c r="M5" s="234">
        <f t="shared" si="0"/>
        <v>0</v>
      </c>
      <c r="N5" s="234">
        <f t="shared" si="0"/>
        <v>0</v>
      </c>
      <c r="O5" s="349">
        <v>6723</v>
      </c>
      <c r="P5" s="348" t="s">
        <v>4222</v>
      </c>
      <c r="Q5" s="279" t="s">
        <v>4155</v>
      </c>
    </row>
    <row r="6" spans="1:17" ht="27" customHeight="1" x14ac:dyDescent="0.25">
      <c r="A6" s="348"/>
      <c r="B6" s="348"/>
      <c r="C6" s="348"/>
      <c r="D6" s="316"/>
      <c r="E6" s="316"/>
      <c r="F6" s="348"/>
      <c r="G6" s="233" t="s">
        <v>17</v>
      </c>
      <c r="H6" s="234">
        <f>SUM(I6:N6)</f>
        <v>0</v>
      </c>
      <c r="I6" s="234">
        <v>0</v>
      </c>
      <c r="J6" s="234">
        <v>0</v>
      </c>
      <c r="K6" s="234">
        <v>0</v>
      </c>
      <c r="L6" s="234">
        <v>0</v>
      </c>
      <c r="M6" s="234">
        <v>0</v>
      </c>
      <c r="N6" s="234">
        <v>0</v>
      </c>
      <c r="O6" s="349"/>
      <c r="P6" s="348"/>
      <c r="Q6" s="279"/>
    </row>
    <row r="7" spans="1:17" ht="36" x14ac:dyDescent="0.25">
      <c r="A7" s="348"/>
      <c r="B7" s="348"/>
      <c r="C7" s="348"/>
      <c r="D7" s="316"/>
      <c r="E7" s="316"/>
      <c r="F7" s="348"/>
      <c r="G7" s="233" t="s">
        <v>18</v>
      </c>
      <c r="H7" s="234">
        <f>SUM(I7:N7)</f>
        <v>19.899999999999999</v>
      </c>
      <c r="I7" s="234">
        <v>0</v>
      </c>
      <c r="J7" s="234">
        <v>19.899999999999999</v>
      </c>
      <c r="K7" s="234">
        <v>0</v>
      </c>
      <c r="L7" s="234">
        <v>0</v>
      </c>
      <c r="M7" s="234">
        <v>0</v>
      </c>
      <c r="N7" s="234">
        <v>0</v>
      </c>
      <c r="O7" s="349"/>
      <c r="P7" s="348"/>
      <c r="Q7" s="279"/>
    </row>
    <row r="8" spans="1:17" x14ac:dyDescent="0.25">
      <c r="A8" s="348"/>
      <c r="B8" s="348"/>
      <c r="C8" s="348"/>
      <c r="D8" s="316"/>
      <c r="E8" s="316"/>
      <c r="F8" s="348"/>
      <c r="G8" s="233" t="s">
        <v>19</v>
      </c>
      <c r="H8" s="234">
        <f>SUM(I8:N8)</f>
        <v>0</v>
      </c>
      <c r="I8" s="234">
        <v>0</v>
      </c>
      <c r="J8" s="234">
        <v>0</v>
      </c>
      <c r="K8" s="234">
        <v>0</v>
      </c>
      <c r="L8" s="234">
        <v>0</v>
      </c>
      <c r="M8" s="234">
        <v>0</v>
      </c>
      <c r="N8" s="234">
        <v>0</v>
      </c>
      <c r="O8" s="349"/>
      <c r="P8" s="348"/>
      <c r="Q8" s="279"/>
    </row>
    <row r="9" spans="1:17" ht="24" x14ac:dyDescent="0.25">
      <c r="A9" s="348"/>
      <c r="B9" s="348"/>
      <c r="C9" s="348"/>
      <c r="D9" s="316"/>
      <c r="E9" s="316"/>
      <c r="F9" s="348"/>
      <c r="G9" s="233" t="s">
        <v>20</v>
      </c>
      <c r="H9" s="234">
        <f>SUM(I9:N9)</f>
        <v>0</v>
      </c>
      <c r="I9" s="234">
        <v>0</v>
      </c>
      <c r="J9" s="234">
        <v>0</v>
      </c>
      <c r="K9" s="234">
        <v>0</v>
      </c>
      <c r="L9" s="234">
        <v>0</v>
      </c>
      <c r="M9" s="234">
        <v>0</v>
      </c>
      <c r="N9" s="234">
        <v>0</v>
      </c>
      <c r="O9" s="349"/>
      <c r="P9" s="348"/>
      <c r="Q9" s="279"/>
    </row>
    <row r="10" spans="1:17" ht="36.75" customHeight="1" x14ac:dyDescent="0.25">
      <c r="A10" s="348" t="s">
        <v>246</v>
      </c>
      <c r="B10" s="348" t="s">
        <v>273</v>
      </c>
      <c r="C10" s="348" t="s">
        <v>53</v>
      </c>
      <c r="D10" s="316" t="s">
        <v>4220</v>
      </c>
      <c r="E10" s="316" t="s">
        <v>4223</v>
      </c>
      <c r="F10" s="348" t="s">
        <v>244</v>
      </c>
      <c r="G10" s="233" t="s">
        <v>16</v>
      </c>
      <c r="H10" s="234">
        <f t="shared" ref="H10:N10" si="1">SUM(H11:H14)</f>
        <v>23.5</v>
      </c>
      <c r="I10" s="234">
        <f t="shared" si="1"/>
        <v>0</v>
      </c>
      <c r="J10" s="234">
        <f t="shared" si="1"/>
        <v>23.5</v>
      </c>
      <c r="K10" s="234">
        <f t="shared" si="1"/>
        <v>0</v>
      </c>
      <c r="L10" s="234">
        <f t="shared" si="1"/>
        <v>0</v>
      </c>
      <c r="M10" s="234">
        <f t="shared" si="1"/>
        <v>0</v>
      </c>
      <c r="N10" s="234">
        <f t="shared" si="1"/>
        <v>0</v>
      </c>
      <c r="O10" s="349">
        <v>6723</v>
      </c>
      <c r="P10" s="348" t="s">
        <v>4224</v>
      </c>
      <c r="Q10" s="279" t="s">
        <v>4155</v>
      </c>
    </row>
    <row r="11" spans="1:17" ht="29.25" customHeight="1" x14ac:dyDescent="0.25">
      <c r="A11" s="348"/>
      <c r="B11" s="348"/>
      <c r="C11" s="348"/>
      <c r="D11" s="316"/>
      <c r="E11" s="316"/>
      <c r="F11" s="348"/>
      <c r="G11" s="233" t="s">
        <v>17</v>
      </c>
      <c r="H11" s="234">
        <f>SUM(I11:N11)</f>
        <v>0</v>
      </c>
      <c r="I11" s="234">
        <v>0</v>
      </c>
      <c r="J11" s="234">
        <v>0</v>
      </c>
      <c r="K11" s="234">
        <v>0</v>
      </c>
      <c r="L11" s="234">
        <v>0</v>
      </c>
      <c r="M11" s="234">
        <v>0</v>
      </c>
      <c r="N11" s="234">
        <v>0</v>
      </c>
      <c r="O11" s="349"/>
      <c r="P11" s="348"/>
      <c r="Q11" s="279"/>
    </row>
    <row r="12" spans="1:17" ht="36" x14ac:dyDescent="0.25">
      <c r="A12" s="348"/>
      <c r="B12" s="348"/>
      <c r="C12" s="348"/>
      <c r="D12" s="316"/>
      <c r="E12" s="316"/>
      <c r="F12" s="348"/>
      <c r="G12" s="233" t="s">
        <v>18</v>
      </c>
      <c r="H12" s="234">
        <f>SUM(I12:N12)</f>
        <v>23.5</v>
      </c>
      <c r="I12" s="234">
        <v>0</v>
      </c>
      <c r="J12" s="234">
        <v>23.5</v>
      </c>
      <c r="K12" s="234">
        <v>0</v>
      </c>
      <c r="L12" s="234">
        <v>0</v>
      </c>
      <c r="M12" s="234">
        <v>0</v>
      </c>
      <c r="N12" s="234">
        <v>0</v>
      </c>
      <c r="O12" s="349"/>
      <c r="P12" s="348"/>
      <c r="Q12" s="279"/>
    </row>
    <row r="13" spans="1:17" x14ac:dyDescent="0.25">
      <c r="A13" s="348"/>
      <c r="B13" s="348"/>
      <c r="C13" s="348"/>
      <c r="D13" s="316"/>
      <c r="E13" s="316"/>
      <c r="F13" s="348"/>
      <c r="G13" s="233" t="s">
        <v>19</v>
      </c>
      <c r="H13" s="234">
        <f>SUM(I13:N13)</f>
        <v>0</v>
      </c>
      <c r="I13" s="234">
        <v>0</v>
      </c>
      <c r="J13" s="234">
        <v>0</v>
      </c>
      <c r="K13" s="234">
        <v>0</v>
      </c>
      <c r="L13" s="234">
        <v>0</v>
      </c>
      <c r="M13" s="234">
        <v>0</v>
      </c>
      <c r="N13" s="234">
        <v>0</v>
      </c>
      <c r="O13" s="349"/>
      <c r="P13" s="348"/>
      <c r="Q13" s="279"/>
    </row>
    <row r="14" spans="1:17" ht="24" x14ac:dyDescent="0.25">
      <c r="A14" s="348"/>
      <c r="B14" s="348"/>
      <c r="C14" s="348"/>
      <c r="D14" s="316"/>
      <c r="E14" s="316"/>
      <c r="F14" s="348"/>
      <c r="G14" s="233" t="s">
        <v>20</v>
      </c>
      <c r="H14" s="234">
        <f>SUM(I14:N14)</f>
        <v>0</v>
      </c>
      <c r="I14" s="234">
        <v>0</v>
      </c>
      <c r="J14" s="234">
        <v>0</v>
      </c>
      <c r="K14" s="234">
        <v>0</v>
      </c>
      <c r="L14" s="234">
        <v>0</v>
      </c>
      <c r="M14" s="234">
        <v>0</v>
      </c>
      <c r="N14" s="234">
        <v>0</v>
      </c>
      <c r="O14" s="349"/>
      <c r="P14" s="348"/>
      <c r="Q14" s="279"/>
    </row>
    <row r="15" spans="1:17" ht="36.75" customHeight="1" x14ac:dyDescent="0.25">
      <c r="A15" s="348" t="s">
        <v>248</v>
      </c>
      <c r="B15" s="348" t="s">
        <v>273</v>
      </c>
      <c r="C15" s="348" t="s">
        <v>53</v>
      </c>
      <c r="D15" s="316" t="s">
        <v>4220</v>
      </c>
      <c r="E15" s="316" t="s">
        <v>4223</v>
      </c>
      <c r="F15" s="348" t="s">
        <v>244</v>
      </c>
      <c r="G15" s="233" t="s">
        <v>16</v>
      </c>
      <c r="H15" s="234">
        <f t="shared" ref="H15:N15" si="2">SUM(H16:H19)</f>
        <v>42.3</v>
      </c>
      <c r="I15" s="234">
        <f t="shared" si="2"/>
        <v>0</v>
      </c>
      <c r="J15" s="234">
        <f t="shared" si="2"/>
        <v>42.3</v>
      </c>
      <c r="K15" s="234">
        <f t="shared" si="2"/>
        <v>0</v>
      </c>
      <c r="L15" s="234">
        <f t="shared" si="2"/>
        <v>0</v>
      </c>
      <c r="M15" s="234">
        <f t="shared" si="2"/>
        <v>0</v>
      </c>
      <c r="N15" s="234">
        <f t="shared" si="2"/>
        <v>0</v>
      </c>
      <c r="O15" s="349">
        <v>6723</v>
      </c>
      <c r="P15" s="348" t="s">
        <v>4222</v>
      </c>
      <c r="Q15" s="279" t="s">
        <v>4155</v>
      </c>
    </row>
    <row r="16" spans="1:17" ht="32.25" customHeight="1" x14ac:dyDescent="0.25">
      <c r="A16" s="348"/>
      <c r="B16" s="348"/>
      <c r="C16" s="348"/>
      <c r="D16" s="316"/>
      <c r="E16" s="316"/>
      <c r="F16" s="348"/>
      <c r="G16" s="233" t="s">
        <v>17</v>
      </c>
      <c r="H16" s="234">
        <f>SUM(I16:N16)</f>
        <v>0</v>
      </c>
      <c r="I16" s="234">
        <v>0</v>
      </c>
      <c r="J16" s="234">
        <v>0</v>
      </c>
      <c r="K16" s="234">
        <v>0</v>
      </c>
      <c r="L16" s="234">
        <v>0</v>
      </c>
      <c r="M16" s="234">
        <v>0</v>
      </c>
      <c r="N16" s="234">
        <v>0</v>
      </c>
      <c r="O16" s="349"/>
      <c r="P16" s="348"/>
      <c r="Q16" s="279"/>
    </row>
    <row r="17" spans="1:17" ht="36" x14ac:dyDescent="0.25">
      <c r="A17" s="348"/>
      <c r="B17" s="348"/>
      <c r="C17" s="348"/>
      <c r="D17" s="316"/>
      <c r="E17" s="316"/>
      <c r="F17" s="348"/>
      <c r="G17" s="233" t="s">
        <v>18</v>
      </c>
      <c r="H17" s="234">
        <f>SUM(I17:N17)</f>
        <v>42.3</v>
      </c>
      <c r="I17" s="234">
        <v>0</v>
      </c>
      <c r="J17" s="234">
        <v>42.3</v>
      </c>
      <c r="K17" s="234">
        <v>0</v>
      </c>
      <c r="L17" s="234">
        <v>0</v>
      </c>
      <c r="M17" s="234">
        <v>0</v>
      </c>
      <c r="N17" s="234">
        <v>0</v>
      </c>
      <c r="O17" s="349"/>
      <c r="P17" s="348"/>
      <c r="Q17" s="279"/>
    </row>
    <row r="18" spans="1:17" x14ac:dyDescent="0.25">
      <c r="A18" s="348"/>
      <c r="B18" s="348"/>
      <c r="C18" s="348"/>
      <c r="D18" s="316"/>
      <c r="E18" s="316"/>
      <c r="F18" s="348"/>
      <c r="G18" s="233" t="s">
        <v>19</v>
      </c>
      <c r="H18" s="234">
        <f>SUM(I18:N18)</f>
        <v>0</v>
      </c>
      <c r="I18" s="234">
        <v>0</v>
      </c>
      <c r="J18" s="234">
        <v>0</v>
      </c>
      <c r="K18" s="234">
        <v>0</v>
      </c>
      <c r="L18" s="234">
        <v>0</v>
      </c>
      <c r="M18" s="234">
        <v>0</v>
      </c>
      <c r="N18" s="234">
        <v>0</v>
      </c>
      <c r="O18" s="349"/>
      <c r="P18" s="348"/>
      <c r="Q18" s="279"/>
    </row>
    <row r="19" spans="1:17" ht="24" x14ac:dyDescent="0.25">
      <c r="A19" s="348"/>
      <c r="B19" s="348"/>
      <c r="C19" s="348"/>
      <c r="D19" s="316"/>
      <c r="E19" s="316"/>
      <c r="F19" s="348"/>
      <c r="G19" s="233" t="s">
        <v>20</v>
      </c>
      <c r="H19" s="234">
        <f>SUM(I19:N19)</f>
        <v>0</v>
      </c>
      <c r="I19" s="234">
        <v>0</v>
      </c>
      <c r="J19" s="234">
        <v>0</v>
      </c>
      <c r="K19" s="234">
        <v>0</v>
      </c>
      <c r="L19" s="234">
        <v>0</v>
      </c>
      <c r="M19" s="234">
        <v>0</v>
      </c>
      <c r="N19" s="234">
        <v>0</v>
      </c>
      <c r="O19" s="349"/>
      <c r="P19" s="348"/>
      <c r="Q19" s="279"/>
    </row>
    <row r="20" spans="1:17" ht="36.75" customHeight="1" x14ac:dyDescent="0.25">
      <c r="A20" s="348" t="s">
        <v>249</v>
      </c>
      <c r="B20" s="348" t="s">
        <v>273</v>
      </c>
      <c r="C20" s="348" t="s">
        <v>53</v>
      </c>
      <c r="D20" s="316" t="s">
        <v>4220</v>
      </c>
      <c r="E20" s="316" t="s">
        <v>4225</v>
      </c>
      <c r="F20" s="348" t="s">
        <v>244</v>
      </c>
      <c r="G20" s="233" t="s">
        <v>16</v>
      </c>
      <c r="H20" s="234">
        <f t="shared" ref="H20:N20" si="3">SUM(H21:H24)</f>
        <v>41.5</v>
      </c>
      <c r="I20" s="234">
        <f t="shared" si="3"/>
        <v>0</v>
      </c>
      <c r="J20" s="234">
        <f t="shared" si="3"/>
        <v>41.5</v>
      </c>
      <c r="K20" s="234">
        <f t="shared" si="3"/>
        <v>0</v>
      </c>
      <c r="L20" s="234">
        <f t="shared" si="3"/>
        <v>0</v>
      </c>
      <c r="M20" s="234">
        <f t="shared" si="3"/>
        <v>0</v>
      </c>
      <c r="N20" s="234">
        <f t="shared" si="3"/>
        <v>0</v>
      </c>
      <c r="O20" s="349">
        <v>6723</v>
      </c>
      <c r="P20" s="348" t="s">
        <v>4222</v>
      </c>
      <c r="Q20" s="279" t="s">
        <v>4155</v>
      </c>
    </row>
    <row r="21" spans="1:17" ht="29.25" customHeight="1" x14ac:dyDescent="0.25">
      <c r="A21" s="348"/>
      <c r="B21" s="348"/>
      <c r="C21" s="348"/>
      <c r="D21" s="316"/>
      <c r="E21" s="316"/>
      <c r="F21" s="348"/>
      <c r="G21" s="233" t="s">
        <v>17</v>
      </c>
      <c r="H21" s="234">
        <f>SUM(I21:N21)</f>
        <v>0</v>
      </c>
      <c r="I21" s="234">
        <v>0</v>
      </c>
      <c r="J21" s="234">
        <v>0</v>
      </c>
      <c r="K21" s="234">
        <v>0</v>
      </c>
      <c r="L21" s="234">
        <v>0</v>
      </c>
      <c r="M21" s="234">
        <v>0</v>
      </c>
      <c r="N21" s="234">
        <v>0</v>
      </c>
      <c r="O21" s="349"/>
      <c r="P21" s="348"/>
      <c r="Q21" s="279"/>
    </row>
    <row r="22" spans="1:17" ht="36" x14ac:dyDescent="0.25">
      <c r="A22" s="348"/>
      <c r="B22" s="348"/>
      <c r="C22" s="348"/>
      <c r="D22" s="316"/>
      <c r="E22" s="316"/>
      <c r="F22" s="348"/>
      <c r="G22" s="233" t="s">
        <v>18</v>
      </c>
      <c r="H22" s="234">
        <f>SUM(I22:N22)</f>
        <v>41.5</v>
      </c>
      <c r="I22" s="234">
        <v>0</v>
      </c>
      <c r="J22" s="234">
        <v>41.5</v>
      </c>
      <c r="K22" s="234">
        <v>0</v>
      </c>
      <c r="L22" s="234">
        <v>0</v>
      </c>
      <c r="M22" s="234">
        <v>0</v>
      </c>
      <c r="N22" s="234">
        <v>0</v>
      </c>
      <c r="O22" s="349"/>
      <c r="P22" s="348"/>
      <c r="Q22" s="279"/>
    </row>
    <row r="23" spans="1:17" x14ac:dyDescent="0.25">
      <c r="A23" s="348"/>
      <c r="B23" s="348"/>
      <c r="C23" s="348"/>
      <c r="D23" s="316"/>
      <c r="E23" s="316"/>
      <c r="F23" s="348"/>
      <c r="G23" s="233" t="s">
        <v>19</v>
      </c>
      <c r="H23" s="234">
        <f>SUM(I23:N23)</f>
        <v>0</v>
      </c>
      <c r="I23" s="234">
        <v>0</v>
      </c>
      <c r="J23" s="234">
        <v>0</v>
      </c>
      <c r="K23" s="234">
        <v>0</v>
      </c>
      <c r="L23" s="234">
        <v>0</v>
      </c>
      <c r="M23" s="234">
        <v>0</v>
      </c>
      <c r="N23" s="234">
        <v>0</v>
      </c>
      <c r="O23" s="349"/>
      <c r="P23" s="348"/>
      <c r="Q23" s="279"/>
    </row>
    <row r="24" spans="1:17" ht="24" x14ac:dyDescent="0.25">
      <c r="A24" s="348"/>
      <c r="B24" s="348"/>
      <c r="C24" s="348"/>
      <c r="D24" s="316"/>
      <c r="E24" s="316"/>
      <c r="F24" s="348"/>
      <c r="G24" s="233" t="s">
        <v>20</v>
      </c>
      <c r="H24" s="234">
        <f>SUM(I24:N24)</f>
        <v>0</v>
      </c>
      <c r="I24" s="234">
        <v>0</v>
      </c>
      <c r="J24" s="234">
        <v>0</v>
      </c>
      <c r="K24" s="234">
        <v>0</v>
      </c>
      <c r="L24" s="234">
        <v>0</v>
      </c>
      <c r="M24" s="234">
        <v>0</v>
      </c>
      <c r="N24" s="234">
        <v>0</v>
      </c>
      <c r="O24" s="349"/>
      <c r="P24" s="348"/>
      <c r="Q24" s="279"/>
    </row>
    <row r="25" spans="1:17" ht="36.75" customHeight="1" x14ac:dyDescent="0.25">
      <c r="A25" s="348" t="s">
        <v>250</v>
      </c>
      <c r="B25" s="348" t="s">
        <v>273</v>
      </c>
      <c r="C25" s="348" t="s">
        <v>53</v>
      </c>
      <c r="D25" s="316" t="s">
        <v>4220</v>
      </c>
      <c r="E25" s="316" t="s">
        <v>1478</v>
      </c>
      <c r="F25" s="348" t="s">
        <v>244</v>
      </c>
      <c r="G25" s="233" t="s">
        <v>16</v>
      </c>
      <c r="H25" s="234">
        <f t="shared" ref="H25:N25" si="4">SUM(H26:H29)</f>
        <v>25.7</v>
      </c>
      <c r="I25" s="234">
        <f t="shared" si="4"/>
        <v>0</v>
      </c>
      <c r="J25" s="234">
        <f t="shared" si="4"/>
        <v>25.7</v>
      </c>
      <c r="K25" s="234">
        <f t="shared" si="4"/>
        <v>0</v>
      </c>
      <c r="L25" s="234">
        <f t="shared" si="4"/>
        <v>0</v>
      </c>
      <c r="M25" s="234">
        <f t="shared" si="4"/>
        <v>0</v>
      </c>
      <c r="N25" s="234">
        <f t="shared" si="4"/>
        <v>0</v>
      </c>
      <c r="O25" s="349">
        <v>6723</v>
      </c>
      <c r="P25" s="348" t="s">
        <v>4222</v>
      </c>
      <c r="Q25" s="279" t="s">
        <v>4155</v>
      </c>
    </row>
    <row r="26" spans="1:17" ht="33" customHeight="1" x14ac:dyDescent="0.25">
      <c r="A26" s="348"/>
      <c r="B26" s="348"/>
      <c r="C26" s="348"/>
      <c r="D26" s="316"/>
      <c r="E26" s="316"/>
      <c r="F26" s="348"/>
      <c r="G26" s="233" t="s">
        <v>17</v>
      </c>
      <c r="H26" s="234">
        <f>SUM(I26:N26)</f>
        <v>0</v>
      </c>
      <c r="I26" s="234">
        <v>0</v>
      </c>
      <c r="J26" s="234">
        <v>0</v>
      </c>
      <c r="K26" s="234">
        <v>0</v>
      </c>
      <c r="L26" s="234">
        <v>0</v>
      </c>
      <c r="M26" s="234">
        <v>0</v>
      </c>
      <c r="N26" s="234">
        <v>0</v>
      </c>
      <c r="O26" s="349"/>
      <c r="P26" s="348"/>
      <c r="Q26" s="279"/>
    </row>
    <row r="27" spans="1:17" ht="36" x14ac:dyDescent="0.25">
      <c r="A27" s="348"/>
      <c r="B27" s="348"/>
      <c r="C27" s="348"/>
      <c r="D27" s="316"/>
      <c r="E27" s="316"/>
      <c r="F27" s="348"/>
      <c r="G27" s="233" t="s">
        <v>18</v>
      </c>
      <c r="H27" s="234">
        <f>SUM(I27:N27)</f>
        <v>25.7</v>
      </c>
      <c r="I27" s="234">
        <v>0</v>
      </c>
      <c r="J27" s="234">
        <v>25.7</v>
      </c>
      <c r="K27" s="234">
        <v>0</v>
      </c>
      <c r="L27" s="234">
        <v>0</v>
      </c>
      <c r="M27" s="234">
        <v>0</v>
      </c>
      <c r="N27" s="234">
        <v>0</v>
      </c>
      <c r="O27" s="349"/>
      <c r="P27" s="348"/>
      <c r="Q27" s="279"/>
    </row>
    <row r="28" spans="1:17" x14ac:dyDescent="0.25">
      <c r="A28" s="348"/>
      <c r="B28" s="348"/>
      <c r="C28" s="348"/>
      <c r="D28" s="316"/>
      <c r="E28" s="316"/>
      <c r="F28" s="348"/>
      <c r="G28" s="233" t="s">
        <v>19</v>
      </c>
      <c r="H28" s="234">
        <f>SUM(I28:N28)</f>
        <v>0</v>
      </c>
      <c r="I28" s="234">
        <v>0</v>
      </c>
      <c r="J28" s="234">
        <v>0</v>
      </c>
      <c r="K28" s="234">
        <v>0</v>
      </c>
      <c r="L28" s="234">
        <v>0</v>
      </c>
      <c r="M28" s="234">
        <v>0</v>
      </c>
      <c r="N28" s="234">
        <v>0</v>
      </c>
      <c r="O28" s="349"/>
      <c r="P28" s="348"/>
      <c r="Q28" s="279"/>
    </row>
    <row r="29" spans="1:17" ht="24" x14ac:dyDescent="0.25">
      <c r="A29" s="348"/>
      <c r="B29" s="348"/>
      <c r="C29" s="348"/>
      <c r="D29" s="316"/>
      <c r="E29" s="316"/>
      <c r="F29" s="348"/>
      <c r="G29" s="233" t="s">
        <v>20</v>
      </c>
      <c r="H29" s="234">
        <f>SUM(I29:N29)</f>
        <v>0</v>
      </c>
      <c r="I29" s="234">
        <v>0</v>
      </c>
      <c r="J29" s="234">
        <v>0</v>
      </c>
      <c r="K29" s="234">
        <v>0</v>
      </c>
      <c r="L29" s="234">
        <v>0</v>
      </c>
      <c r="M29" s="234">
        <v>0</v>
      </c>
      <c r="N29" s="234">
        <v>0</v>
      </c>
      <c r="O29" s="349"/>
      <c r="P29" s="348"/>
      <c r="Q29" s="279"/>
    </row>
    <row r="30" spans="1:17" ht="76.5" customHeight="1" x14ac:dyDescent="0.25">
      <c r="A30" s="348" t="s">
        <v>251</v>
      </c>
      <c r="B30" s="348" t="s">
        <v>273</v>
      </c>
      <c r="C30" s="348" t="s">
        <v>53</v>
      </c>
      <c r="D30" s="316">
        <v>2029</v>
      </c>
      <c r="E30" s="316" t="s">
        <v>4226</v>
      </c>
      <c r="F30" s="348" t="s">
        <v>244</v>
      </c>
      <c r="G30" s="233" t="s">
        <v>16</v>
      </c>
      <c r="H30" s="234">
        <f t="shared" ref="H30:N30" si="5">SUM(H31:H34)</f>
        <v>105.5</v>
      </c>
      <c r="I30" s="234">
        <f t="shared" si="5"/>
        <v>0</v>
      </c>
      <c r="J30" s="234">
        <f t="shared" si="5"/>
        <v>0</v>
      </c>
      <c r="K30" s="234">
        <f t="shared" si="5"/>
        <v>0</v>
      </c>
      <c r="L30" s="234">
        <f t="shared" si="5"/>
        <v>0</v>
      </c>
      <c r="M30" s="234">
        <f t="shared" si="5"/>
        <v>105.5</v>
      </c>
      <c r="N30" s="234">
        <f t="shared" si="5"/>
        <v>0</v>
      </c>
      <c r="O30" s="349">
        <v>507183</v>
      </c>
      <c r="P30" s="348" t="s">
        <v>264</v>
      </c>
      <c r="Q30" s="281" t="s">
        <v>4184</v>
      </c>
    </row>
    <row r="31" spans="1:17" ht="27" customHeight="1" x14ac:dyDescent="0.25">
      <c r="A31" s="348"/>
      <c r="B31" s="348"/>
      <c r="C31" s="348"/>
      <c r="D31" s="316"/>
      <c r="E31" s="316"/>
      <c r="F31" s="348"/>
      <c r="G31" s="233" t="s">
        <v>17</v>
      </c>
      <c r="H31" s="234">
        <f>SUM(I31:N31)</f>
        <v>0</v>
      </c>
      <c r="I31" s="234">
        <v>0</v>
      </c>
      <c r="J31" s="234">
        <v>0</v>
      </c>
      <c r="K31" s="234">
        <v>0</v>
      </c>
      <c r="L31" s="234">
        <v>0</v>
      </c>
      <c r="M31" s="234">
        <v>0</v>
      </c>
      <c r="N31" s="234">
        <v>0</v>
      </c>
      <c r="O31" s="349"/>
      <c r="P31" s="348"/>
      <c r="Q31" s="282"/>
    </row>
    <row r="32" spans="1:17" ht="36" x14ac:dyDescent="0.25">
      <c r="A32" s="348"/>
      <c r="B32" s="348"/>
      <c r="C32" s="348"/>
      <c r="D32" s="316"/>
      <c r="E32" s="316"/>
      <c r="F32" s="348"/>
      <c r="G32" s="233" t="s">
        <v>18</v>
      </c>
      <c r="H32" s="234">
        <f>SUM(I32:N32)</f>
        <v>105.5</v>
      </c>
      <c r="I32" s="234">
        <v>0</v>
      </c>
      <c r="J32" s="234">
        <v>0</v>
      </c>
      <c r="K32" s="234">
        <v>0</v>
      </c>
      <c r="L32" s="234">
        <v>0</v>
      </c>
      <c r="M32" s="234">
        <v>105.5</v>
      </c>
      <c r="N32" s="234">
        <v>0</v>
      </c>
      <c r="O32" s="349"/>
      <c r="P32" s="348"/>
      <c r="Q32" s="282"/>
    </row>
    <row r="33" spans="1:17" x14ac:dyDescent="0.25">
      <c r="A33" s="348"/>
      <c r="B33" s="348"/>
      <c r="C33" s="348"/>
      <c r="D33" s="316"/>
      <c r="E33" s="316"/>
      <c r="F33" s="348"/>
      <c r="G33" s="233" t="s">
        <v>19</v>
      </c>
      <c r="H33" s="234">
        <f>SUM(I33:N33)</f>
        <v>0</v>
      </c>
      <c r="I33" s="234">
        <v>0</v>
      </c>
      <c r="J33" s="234">
        <v>0</v>
      </c>
      <c r="K33" s="234">
        <v>0</v>
      </c>
      <c r="L33" s="234">
        <v>0</v>
      </c>
      <c r="M33" s="234">
        <v>0</v>
      </c>
      <c r="N33" s="234">
        <v>0</v>
      </c>
      <c r="O33" s="349"/>
      <c r="P33" s="348"/>
      <c r="Q33" s="282"/>
    </row>
    <row r="34" spans="1:17" ht="24" x14ac:dyDescent="0.25">
      <c r="A34" s="348"/>
      <c r="B34" s="348"/>
      <c r="C34" s="348"/>
      <c r="D34" s="316"/>
      <c r="E34" s="316"/>
      <c r="F34" s="348"/>
      <c r="G34" s="233" t="s">
        <v>20</v>
      </c>
      <c r="H34" s="234">
        <f>SUM(I34:N34)</f>
        <v>0</v>
      </c>
      <c r="I34" s="234">
        <v>0</v>
      </c>
      <c r="J34" s="234">
        <v>0</v>
      </c>
      <c r="K34" s="234">
        <v>0</v>
      </c>
      <c r="L34" s="234">
        <v>0</v>
      </c>
      <c r="M34" s="234">
        <v>0</v>
      </c>
      <c r="N34" s="234">
        <v>0</v>
      </c>
      <c r="O34" s="349"/>
      <c r="P34" s="348"/>
      <c r="Q34" s="283"/>
    </row>
    <row r="35" spans="1:17" ht="36.75" customHeight="1" x14ac:dyDescent="0.25">
      <c r="A35" s="348" t="s">
        <v>252</v>
      </c>
      <c r="B35" s="348" t="s">
        <v>273</v>
      </c>
      <c r="C35" s="348" t="s">
        <v>53</v>
      </c>
      <c r="D35" s="316" t="s">
        <v>4227</v>
      </c>
      <c r="E35" s="316" t="s">
        <v>63</v>
      </c>
      <c r="F35" s="348" t="s">
        <v>244</v>
      </c>
      <c r="G35" s="233" t="s">
        <v>16</v>
      </c>
      <c r="H35" s="234">
        <f t="shared" ref="H35:N35" si="6">SUM(H36:H39)</f>
        <v>83.9</v>
      </c>
      <c r="I35" s="234">
        <f t="shared" si="6"/>
        <v>66.8</v>
      </c>
      <c r="J35" s="234">
        <f t="shared" si="6"/>
        <v>17.100000000000001</v>
      </c>
      <c r="K35" s="234">
        <f t="shared" si="6"/>
        <v>0</v>
      </c>
      <c r="L35" s="234">
        <f t="shared" si="6"/>
        <v>0</v>
      </c>
      <c r="M35" s="234">
        <f t="shared" si="6"/>
        <v>0</v>
      </c>
      <c r="N35" s="234">
        <f t="shared" si="6"/>
        <v>0</v>
      </c>
      <c r="O35" s="349">
        <v>507183</v>
      </c>
      <c r="P35" s="348" t="s">
        <v>264</v>
      </c>
      <c r="Q35" s="279" t="s">
        <v>4155</v>
      </c>
    </row>
    <row r="36" spans="1:17" ht="36.75" customHeight="1" x14ac:dyDescent="0.25">
      <c r="A36" s="348"/>
      <c r="B36" s="348"/>
      <c r="C36" s="348"/>
      <c r="D36" s="316"/>
      <c r="E36" s="316"/>
      <c r="F36" s="348"/>
      <c r="G36" s="233" t="s">
        <v>17</v>
      </c>
      <c r="H36" s="234">
        <f>SUM(I36:N36)</f>
        <v>0</v>
      </c>
      <c r="I36" s="234">
        <v>0</v>
      </c>
      <c r="J36" s="234">
        <v>0</v>
      </c>
      <c r="K36" s="234">
        <v>0</v>
      </c>
      <c r="L36" s="234">
        <v>0</v>
      </c>
      <c r="M36" s="234">
        <v>0</v>
      </c>
      <c r="N36" s="234">
        <v>0</v>
      </c>
      <c r="O36" s="349"/>
      <c r="P36" s="348"/>
      <c r="Q36" s="279"/>
    </row>
    <row r="37" spans="1:17" ht="36" x14ac:dyDescent="0.25">
      <c r="A37" s="348"/>
      <c r="B37" s="348"/>
      <c r="C37" s="348"/>
      <c r="D37" s="316"/>
      <c r="E37" s="316"/>
      <c r="F37" s="348"/>
      <c r="G37" s="233" t="s">
        <v>18</v>
      </c>
      <c r="H37" s="234">
        <f>SUM(I37:N37)</f>
        <v>83.9</v>
      </c>
      <c r="I37" s="234">
        <v>66.8</v>
      </c>
      <c r="J37" s="234">
        <v>17.100000000000001</v>
      </c>
      <c r="K37" s="234">
        <v>0</v>
      </c>
      <c r="L37" s="234">
        <v>0</v>
      </c>
      <c r="M37" s="234">
        <v>0</v>
      </c>
      <c r="N37" s="234">
        <v>0</v>
      </c>
      <c r="O37" s="349"/>
      <c r="P37" s="348"/>
      <c r="Q37" s="279"/>
    </row>
    <row r="38" spans="1:17" x14ac:dyDescent="0.25">
      <c r="A38" s="348"/>
      <c r="B38" s="348"/>
      <c r="C38" s="348"/>
      <c r="D38" s="316"/>
      <c r="E38" s="316"/>
      <c r="F38" s="348"/>
      <c r="G38" s="233" t="s">
        <v>19</v>
      </c>
      <c r="H38" s="234">
        <f>SUM(I38:N38)</f>
        <v>0</v>
      </c>
      <c r="I38" s="234">
        <v>0</v>
      </c>
      <c r="J38" s="234">
        <v>0</v>
      </c>
      <c r="K38" s="234">
        <v>0</v>
      </c>
      <c r="L38" s="234">
        <v>0</v>
      </c>
      <c r="M38" s="234">
        <v>0</v>
      </c>
      <c r="N38" s="234">
        <v>0</v>
      </c>
      <c r="O38" s="349"/>
      <c r="P38" s="348"/>
      <c r="Q38" s="279"/>
    </row>
    <row r="39" spans="1:17" ht="24" x14ac:dyDescent="0.25">
      <c r="A39" s="348"/>
      <c r="B39" s="348"/>
      <c r="C39" s="348"/>
      <c r="D39" s="316"/>
      <c r="E39" s="316"/>
      <c r="F39" s="348"/>
      <c r="G39" s="233" t="s">
        <v>20</v>
      </c>
      <c r="H39" s="234">
        <f>SUM(I39:N39)</f>
        <v>0</v>
      </c>
      <c r="I39" s="234">
        <v>0</v>
      </c>
      <c r="J39" s="234">
        <v>0</v>
      </c>
      <c r="K39" s="234">
        <v>0</v>
      </c>
      <c r="L39" s="234">
        <v>0</v>
      </c>
      <c r="M39" s="234">
        <v>0</v>
      </c>
      <c r="N39" s="234">
        <v>0</v>
      </c>
      <c r="O39" s="349"/>
      <c r="P39" s="348"/>
      <c r="Q39" s="279"/>
    </row>
    <row r="40" spans="1:17" ht="36.75" customHeight="1" x14ac:dyDescent="0.25">
      <c r="A40" s="348" t="s">
        <v>4228</v>
      </c>
      <c r="B40" s="348" t="s">
        <v>273</v>
      </c>
      <c r="C40" s="348" t="s">
        <v>53</v>
      </c>
      <c r="D40" s="316">
        <v>2025</v>
      </c>
      <c r="E40" s="316" t="s">
        <v>63</v>
      </c>
      <c r="F40" s="348" t="s">
        <v>244</v>
      </c>
      <c r="G40" s="233" t="s">
        <v>16</v>
      </c>
      <c r="H40" s="234">
        <f t="shared" ref="H40:N40" si="7">SUM(H41:H44)</f>
        <v>46.1</v>
      </c>
      <c r="I40" s="234">
        <f t="shared" si="7"/>
        <v>0</v>
      </c>
      <c r="J40" s="234">
        <f t="shared" si="7"/>
        <v>46.1</v>
      </c>
      <c r="K40" s="234">
        <f t="shared" si="7"/>
        <v>0</v>
      </c>
      <c r="L40" s="234">
        <f t="shared" si="7"/>
        <v>0</v>
      </c>
      <c r="M40" s="234">
        <f t="shared" si="7"/>
        <v>0</v>
      </c>
      <c r="N40" s="234">
        <f t="shared" si="7"/>
        <v>0</v>
      </c>
      <c r="O40" s="349">
        <v>507183</v>
      </c>
      <c r="P40" s="348" t="s">
        <v>264</v>
      </c>
      <c r="Q40" s="279" t="s">
        <v>4155</v>
      </c>
    </row>
    <row r="41" spans="1:17" ht="30.75" customHeight="1" x14ac:dyDescent="0.25">
      <c r="A41" s="348"/>
      <c r="B41" s="348"/>
      <c r="C41" s="348"/>
      <c r="D41" s="316"/>
      <c r="E41" s="316"/>
      <c r="F41" s="348"/>
      <c r="G41" s="233" t="s">
        <v>17</v>
      </c>
      <c r="H41" s="234">
        <f>SUM(I41:N41)</f>
        <v>0</v>
      </c>
      <c r="I41" s="234">
        <v>0</v>
      </c>
      <c r="J41" s="234">
        <v>0</v>
      </c>
      <c r="K41" s="234">
        <v>0</v>
      </c>
      <c r="L41" s="234">
        <v>0</v>
      </c>
      <c r="M41" s="234">
        <v>0</v>
      </c>
      <c r="N41" s="234">
        <v>0</v>
      </c>
      <c r="O41" s="349"/>
      <c r="P41" s="348"/>
      <c r="Q41" s="279"/>
    </row>
    <row r="42" spans="1:17" ht="36" x14ac:dyDescent="0.25">
      <c r="A42" s="348"/>
      <c r="B42" s="348"/>
      <c r="C42" s="348"/>
      <c r="D42" s="316"/>
      <c r="E42" s="316"/>
      <c r="F42" s="348"/>
      <c r="G42" s="233" t="s">
        <v>18</v>
      </c>
      <c r="H42" s="234">
        <f>SUM(I42:N42)</f>
        <v>46.1</v>
      </c>
      <c r="I42" s="234">
        <v>0</v>
      </c>
      <c r="J42" s="234">
        <v>46.1</v>
      </c>
      <c r="K42" s="234">
        <v>0</v>
      </c>
      <c r="L42" s="234">
        <v>0</v>
      </c>
      <c r="M42" s="234">
        <v>0</v>
      </c>
      <c r="N42" s="234">
        <v>0</v>
      </c>
      <c r="O42" s="349"/>
      <c r="P42" s="348"/>
      <c r="Q42" s="279"/>
    </row>
    <row r="43" spans="1:17" x14ac:dyDescent="0.25">
      <c r="A43" s="348"/>
      <c r="B43" s="348"/>
      <c r="C43" s="348"/>
      <c r="D43" s="316"/>
      <c r="E43" s="316"/>
      <c r="F43" s="348"/>
      <c r="G43" s="233" t="s">
        <v>19</v>
      </c>
      <c r="H43" s="234">
        <f>SUM(I43:N43)</f>
        <v>0</v>
      </c>
      <c r="I43" s="234">
        <v>0</v>
      </c>
      <c r="J43" s="234">
        <v>0</v>
      </c>
      <c r="K43" s="234">
        <v>0</v>
      </c>
      <c r="L43" s="234">
        <v>0</v>
      </c>
      <c r="M43" s="234">
        <v>0</v>
      </c>
      <c r="N43" s="234">
        <v>0</v>
      </c>
      <c r="O43" s="349"/>
      <c r="P43" s="348"/>
      <c r="Q43" s="279"/>
    </row>
    <row r="44" spans="1:17" ht="24" x14ac:dyDescent="0.25">
      <c r="A44" s="348"/>
      <c r="B44" s="348"/>
      <c r="C44" s="348"/>
      <c r="D44" s="316"/>
      <c r="E44" s="316"/>
      <c r="F44" s="348"/>
      <c r="G44" s="233" t="s">
        <v>20</v>
      </c>
      <c r="H44" s="234">
        <f>SUM(I44:N44)</f>
        <v>0</v>
      </c>
      <c r="I44" s="234">
        <v>0</v>
      </c>
      <c r="J44" s="234">
        <v>0</v>
      </c>
      <c r="K44" s="234">
        <v>0</v>
      </c>
      <c r="L44" s="234">
        <v>0</v>
      </c>
      <c r="M44" s="234">
        <v>0</v>
      </c>
      <c r="N44" s="234">
        <v>0</v>
      </c>
      <c r="O44" s="349"/>
      <c r="P44" s="348"/>
      <c r="Q44" s="279"/>
    </row>
    <row r="45" spans="1:17" ht="36.75" customHeight="1" x14ac:dyDescent="0.25">
      <c r="A45" s="348" t="s">
        <v>4229</v>
      </c>
      <c r="B45" s="348" t="s">
        <v>273</v>
      </c>
      <c r="C45" s="348" t="s">
        <v>53</v>
      </c>
      <c r="D45" s="316" t="s">
        <v>282</v>
      </c>
      <c r="E45" s="316" t="s">
        <v>63</v>
      </c>
      <c r="F45" s="348" t="s">
        <v>244</v>
      </c>
      <c r="G45" s="233" t="s">
        <v>16</v>
      </c>
      <c r="H45" s="234">
        <f t="shared" ref="H45:N45" si="8">SUM(H46:H49)</f>
        <v>60</v>
      </c>
      <c r="I45" s="234">
        <f t="shared" si="8"/>
        <v>11.7</v>
      </c>
      <c r="J45" s="234">
        <f t="shared" si="8"/>
        <v>48.3</v>
      </c>
      <c r="K45" s="234">
        <f t="shared" si="8"/>
        <v>0</v>
      </c>
      <c r="L45" s="234">
        <f t="shared" si="8"/>
        <v>0</v>
      </c>
      <c r="M45" s="234">
        <f t="shared" si="8"/>
        <v>0</v>
      </c>
      <c r="N45" s="234">
        <f t="shared" si="8"/>
        <v>0</v>
      </c>
      <c r="O45" s="349">
        <v>507183</v>
      </c>
      <c r="P45" s="348" t="s">
        <v>264</v>
      </c>
      <c r="Q45" s="279" t="s">
        <v>4155</v>
      </c>
    </row>
    <row r="46" spans="1:17" ht="31.5" customHeight="1" x14ac:dyDescent="0.25">
      <c r="A46" s="348"/>
      <c r="B46" s="348"/>
      <c r="C46" s="348"/>
      <c r="D46" s="316"/>
      <c r="E46" s="316"/>
      <c r="F46" s="348"/>
      <c r="G46" s="233" t="s">
        <v>17</v>
      </c>
      <c r="H46" s="234">
        <f>SUM(I46:N46)</f>
        <v>0</v>
      </c>
      <c r="I46" s="234">
        <v>0</v>
      </c>
      <c r="J46" s="234">
        <v>0</v>
      </c>
      <c r="K46" s="234">
        <v>0</v>
      </c>
      <c r="L46" s="234">
        <v>0</v>
      </c>
      <c r="M46" s="234">
        <v>0</v>
      </c>
      <c r="N46" s="234">
        <v>0</v>
      </c>
      <c r="O46" s="349"/>
      <c r="P46" s="348"/>
      <c r="Q46" s="279"/>
    </row>
    <row r="47" spans="1:17" ht="36" x14ac:dyDescent="0.25">
      <c r="A47" s="348"/>
      <c r="B47" s="348"/>
      <c r="C47" s="348"/>
      <c r="D47" s="316"/>
      <c r="E47" s="316"/>
      <c r="F47" s="348"/>
      <c r="G47" s="233" t="s">
        <v>18</v>
      </c>
      <c r="H47" s="234">
        <f>SUM(I47:N47)</f>
        <v>60</v>
      </c>
      <c r="I47" s="234">
        <v>11.7</v>
      </c>
      <c r="J47" s="234">
        <v>48.3</v>
      </c>
      <c r="K47" s="234">
        <v>0</v>
      </c>
      <c r="L47" s="234">
        <v>0</v>
      </c>
      <c r="M47" s="234">
        <v>0</v>
      </c>
      <c r="N47" s="234">
        <v>0</v>
      </c>
      <c r="O47" s="349"/>
      <c r="P47" s="348"/>
      <c r="Q47" s="279"/>
    </row>
    <row r="48" spans="1:17" x14ac:dyDescent="0.25">
      <c r="A48" s="348"/>
      <c r="B48" s="348"/>
      <c r="C48" s="348"/>
      <c r="D48" s="316"/>
      <c r="E48" s="316"/>
      <c r="F48" s="348"/>
      <c r="G48" s="233" t="s">
        <v>19</v>
      </c>
      <c r="H48" s="234">
        <f>SUM(I48:N48)</f>
        <v>0</v>
      </c>
      <c r="I48" s="234">
        <v>0</v>
      </c>
      <c r="J48" s="234">
        <v>0</v>
      </c>
      <c r="K48" s="234">
        <v>0</v>
      </c>
      <c r="L48" s="234">
        <v>0</v>
      </c>
      <c r="M48" s="234">
        <v>0</v>
      </c>
      <c r="N48" s="234">
        <v>0</v>
      </c>
      <c r="O48" s="349"/>
      <c r="P48" s="348"/>
      <c r="Q48" s="279"/>
    </row>
    <row r="49" spans="1:17" ht="24" x14ac:dyDescent="0.25">
      <c r="A49" s="348"/>
      <c r="B49" s="348"/>
      <c r="C49" s="348"/>
      <c r="D49" s="316"/>
      <c r="E49" s="316"/>
      <c r="F49" s="348"/>
      <c r="G49" s="233" t="s">
        <v>20</v>
      </c>
      <c r="H49" s="234">
        <f>SUM(I49:N49)</f>
        <v>0</v>
      </c>
      <c r="I49" s="234">
        <v>0</v>
      </c>
      <c r="J49" s="234">
        <v>0</v>
      </c>
      <c r="K49" s="234">
        <v>0</v>
      </c>
      <c r="L49" s="234">
        <v>0</v>
      </c>
      <c r="M49" s="234">
        <v>0</v>
      </c>
      <c r="N49" s="234">
        <v>0</v>
      </c>
      <c r="O49" s="349"/>
      <c r="P49" s="348"/>
      <c r="Q49" s="279"/>
    </row>
    <row r="50" spans="1:17" ht="36.75" customHeight="1" x14ac:dyDescent="0.25">
      <c r="A50" s="348" t="s">
        <v>4230</v>
      </c>
      <c r="B50" s="348" t="s">
        <v>273</v>
      </c>
      <c r="C50" s="348" t="s">
        <v>53</v>
      </c>
      <c r="D50" s="316" t="s">
        <v>282</v>
      </c>
      <c r="E50" s="316" t="s">
        <v>63</v>
      </c>
      <c r="F50" s="348" t="s">
        <v>244</v>
      </c>
      <c r="G50" s="233" t="s">
        <v>16</v>
      </c>
      <c r="H50" s="234">
        <f t="shared" ref="H50:N50" si="9">SUM(H51:H54)</f>
        <v>57.5</v>
      </c>
      <c r="I50" s="234">
        <f t="shared" si="9"/>
        <v>28.1</v>
      </c>
      <c r="J50" s="234">
        <f t="shared" si="9"/>
        <v>29.4</v>
      </c>
      <c r="K50" s="234">
        <f t="shared" si="9"/>
        <v>0</v>
      </c>
      <c r="L50" s="234">
        <f t="shared" si="9"/>
        <v>0</v>
      </c>
      <c r="M50" s="234">
        <f t="shared" si="9"/>
        <v>0</v>
      </c>
      <c r="N50" s="234">
        <f t="shared" si="9"/>
        <v>0</v>
      </c>
      <c r="O50" s="349">
        <v>507183</v>
      </c>
      <c r="P50" s="348" t="s">
        <v>264</v>
      </c>
      <c r="Q50" s="279" t="s">
        <v>4155</v>
      </c>
    </row>
    <row r="51" spans="1:17" ht="33.75" customHeight="1" x14ac:dyDescent="0.25">
      <c r="A51" s="348"/>
      <c r="B51" s="348"/>
      <c r="C51" s="348"/>
      <c r="D51" s="316"/>
      <c r="E51" s="316"/>
      <c r="F51" s="348"/>
      <c r="G51" s="233" t="s">
        <v>17</v>
      </c>
      <c r="H51" s="234">
        <f>SUM(I51:N51)</f>
        <v>0</v>
      </c>
      <c r="I51" s="234">
        <v>0</v>
      </c>
      <c r="J51" s="234">
        <v>0</v>
      </c>
      <c r="K51" s="234">
        <v>0</v>
      </c>
      <c r="L51" s="234">
        <v>0</v>
      </c>
      <c r="M51" s="234">
        <v>0</v>
      </c>
      <c r="N51" s="234">
        <v>0</v>
      </c>
      <c r="O51" s="349"/>
      <c r="P51" s="348"/>
      <c r="Q51" s="279"/>
    </row>
    <row r="52" spans="1:17" ht="36" x14ac:dyDescent="0.25">
      <c r="A52" s="348"/>
      <c r="B52" s="348"/>
      <c r="C52" s="348"/>
      <c r="D52" s="316"/>
      <c r="E52" s="316"/>
      <c r="F52" s="348"/>
      <c r="G52" s="233" t="s">
        <v>18</v>
      </c>
      <c r="H52" s="234">
        <f>SUM(I52:N52)</f>
        <v>57.5</v>
      </c>
      <c r="I52" s="234">
        <v>28.1</v>
      </c>
      <c r="J52" s="234">
        <v>29.4</v>
      </c>
      <c r="K52" s="234">
        <v>0</v>
      </c>
      <c r="L52" s="234">
        <v>0</v>
      </c>
      <c r="M52" s="234">
        <v>0</v>
      </c>
      <c r="N52" s="234">
        <v>0</v>
      </c>
      <c r="O52" s="349"/>
      <c r="P52" s="348"/>
      <c r="Q52" s="279"/>
    </row>
    <row r="53" spans="1:17" x14ac:dyDescent="0.25">
      <c r="A53" s="348"/>
      <c r="B53" s="348"/>
      <c r="C53" s="348"/>
      <c r="D53" s="316"/>
      <c r="E53" s="316"/>
      <c r="F53" s="348"/>
      <c r="G53" s="233" t="s">
        <v>19</v>
      </c>
      <c r="H53" s="234">
        <f>SUM(I53:N53)</f>
        <v>0</v>
      </c>
      <c r="I53" s="234">
        <v>0</v>
      </c>
      <c r="J53" s="234">
        <v>0</v>
      </c>
      <c r="K53" s="234">
        <v>0</v>
      </c>
      <c r="L53" s="234">
        <v>0</v>
      </c>
      <c r="M53" s="234">
        <v>0</v>
      </c>
      <c r="N53" s="234">
        <v>0</v>
      </c>
      <c r="O53" s="349"/>
      <c r="P53" s="348"/>
      <c r="Q53" s="279"/>
    </row>
    <row r="54" spans="1:17" ht="24" x14ac:dyDescent="0.25">
      <c r="A54" s="348"/>
      <c r="B54" s="348"/>
      <c r="C54" s="348"/>
      <c r="D54" s="316"/>
      <c r="E54" s="316"/>
      <c r="F54" s="348"/>
      <c r="G54" s="233" t="s">
        <v>20</v>
      </c>
      <c r="H54" s="234">
        <f>SUM(I54:N54)</f>
        <v>0</v>
      </c>
      <c r="I54" s="234">
        <v>0</v>
      </c>
      <c r="J54" s="234">
        <v>0</v>
      </c>
      <c r="K54" s="234">
        <v>0</v>
      </c>
      <c r="L54" s="234">
        <v>0</v>
      </c>
      <c r="M54" s="234">
        <v>0</v>
      </c>
      <c r="N54" s="234">
        <v>0</v>
      </c>
      <c r="O54" s="349"/>
      <c r="P54" s="348"/>
      <c r="Q54" s="279"/>
    </row>
    <row r="55" spans="1:17" ht="126" customHeight="1" x14ac:dyDescent="0.25">
      <c r="A55" s="348" t="s">
        <v>253</v>
      </c>
      <c r="B55" s="348" t="s">
        <v>273</v>
      </c>
      <c r="C55" s="348" t="s">
        <v>53</v>
      </c>
      <c r="D55" s="316" t="s">
        <v>274</v>
      </c>
      <c r="E55" s="316" t="s">
        <v>63</v>
      </c>
      <c r="F55" s="348" t="s">
        <v>275</v>
      </c>
      <c r="G55" s="233" t="s">
        <v>16</v>
      </c>
      <c r="H55" s="234">
        <f t="shared" ref="H55:N55" si="10">SUM(H56:H59)</f>
        <v>242.8</v>
      </c>
      <c r="I55" s="234">
        <f t="shared" si="10"/>
        <v>0</v>
      </c>
      <c r="J55" s="234">
        <f t="shared" si="10"/>
        <v>121.4</v>
      </c>
      <c r="K55" s="234">
        <f t="shared" si="10"/>
        <v>121.4</v>
      </c>
      <c r="L55" s="234">
        <f t="shared" si="10"/>
        <v>0</v>
      </c>
      <c r="M55" s="234">
        <f t="shared" si="10"/>
        <v>0</v>
      </c>
      <c r="N55" s="234">
        <f t="shared" si="10"/>
        <v>0</v>
      </c>
      <c r="O55" s="349">
        <v>3700</v>
      </c>
      <c r="P55" s="348" t="s">
        <v>264</v>
      </c>
      <c r="Q55" s="281" t="s">
        <v>4184</v>
      </c>
    </row>
    <row r="56" spans="1:17" ht="33.75" customHeight="1" x14ac:dyDescent="0.25">
      <c r="A56" s="348"/>
      <c r="B56" s="348"/>
      <c r="C56" s="348"/>
      <c r="D56" s="316"/>
      <c r="E56" s="316"/>
      <c r="F56" s="348"/>
      <c r="G56" s="233" t="s">
        <v>17</v>
      </c>
      <c r="H56" s="234">
        <f>SUM(I56:N56)</f>
        <v>240.4</v>
      </c>
      <c r="I56" s="234">
        <v>0</v>
      </c>
      <c r="J56" s="234">
        <v>120.2</v>
      </c>
      <c r="K56" s="234">
        <v>120.2</v>
      </c>
      <c r="L56" s="234">
        <v>0</v>
      </c>
      <c r="M56" s="234">
        <v>0</v>
      </c>
      <c r="N56" s="234">
        <v>0</v>
      </c>
      <c r="O56" s="349"/>
      <c r="P56" s="348"/>
      <c r="Q56" s="282"/>
    </row>
    <row r="57" spans="1:17" ht="36" x14ac:dyDescent="0.25">
      <c r="A57" s="348"/>
      <c r="B57" s="348"/>
      <c r="C57" s="348"/>
      <c r="D57" s="316"/>
      <c r="E57" s="316"/>
      <c r="F57" s="348"/>
      <c r="G57" s="233" t="s">
        <v>18</v>
      </c>
      <c r="H57" s="234">
        <f>SUM(I57:N57)</f>
        <v>2</v>
      </c>
      <c r="I57" s="234">
        <v>0</v>
      </c>
      <c r="J57" s="234">
        <v>1</v>
      </c>
      <c r="K57" s="234">
        <v>1</v>
      </c>
      <c r="L57" s="234">
        <v>0</v>
      </c>
      <c r="M57" s="234">
        <v>0</v>
      </c>
      <c r="N57" s="234">
        <v>0</v>
      </c>
      <c r="O57" s="349"/>
      <c r="P57" s="348"/>
      <c r="Q57" s="282"/>
    </row>
    <row r="58" spans="1:17" x14ac:dyDescent="0.25">
      <c r="A58" s="348"/>
      <c r="B58" s="348"/>
      <c r="C58" s="348"/>
      <c r="D58" s="316"/>
      <c r="E58" s="316"/>
      <c r="F58" s="348"/>
      <c r="G58" s="233" t="s">
        <v>19</v>
      </c>
      <c r="H58" s="234">
        <f>SUM(I58:N58)</f>
        <v>0.4</v>
      </c>
      <c r="I58" s="234">
        <v>0</v>
      </c>
      <c r="J58" s="234">
        <v>0.2</v>
      </c>
      <c r="K58" s="234">
        <v>0.2</v>
      </c>
      <c r="L58" s="234">
        <v>0</v>
      </c>
      <c r="M58" s="234">
        <v>0</v>
      </c>
      <c r="N58" s="234">
        <v>0</v>
      </c>
      <c r="O58" s="349"/>
      <c r="P58" s="348"/>
      <c r="Q58" s="282"/>
    </row>
    <row r="59" spans="1:17" ht="24" x14ac:dyDescent="0.25">
      <c r="A59" s="348"/>
      <c r="B59" s="348"/>
      <c r="C59" s="348"/>
      <c r="D59" s="316"/>
      <c r="E59" s="316"/>
      <c r="F59" s="348"/>
      <c r="G59" s="233" t="s">
        <v>20</v>
      </c>
      <c r="H59" s="234">
        <f>SUM(I59:N59)</f>
        <v>0</v>
      </c>
      <c r="I59" s="234">
        <v>0</v>
      </c>
      <c r="J59" s="234">
        <v>0</v>
      </c>
      <c r="K59" s="234">
        <v>0</v>
      </c>
      <c r="L59" s="234">
        <v>0</v>
      </c>
      <c r="M59" s="234">
        <v>0</v>
      </c>
      <c r="N59" s="234">
        <v>0</v>
      </c>
      <c r="O59" s="349"/>
      <c r="P59" s="348"/>
      <c r="Q59" s="283"/>
    </row>
    <row r="60" spans="1:17" ht="36" x14ac:dyDescent="0.25">
      <c r="A60" s="348" t="s">
        <v>272</v>
      </c>
      <c r="B60" s="348" t="s">
        <v>273</v>
      </c>
      <c r="C60" s="348" t="s">
        <v>53</v>
      </c>
      <c r="D60" s="316" t="s">
        <v>274</v>
      </c>
      <c r="E60" s="316" t="s">
        <v>63</v>
      </c>
      <c r="F60" s="348" t="s">
        <v>275</v>
      </c>
      <c r="G60" s="233" t="s">
        <v>16</v>
      </c>
      <c r="H60" s="235">
        <f t="shared" ref="H60:N60" si="11">SUM(H61:H64)</f>
        <v>42.68</v>
      </c>
      <c r="I60" s="235">
        <f t="shared" si="11"/>
        <v>0</v>
      </c>
      <c r="J60" s="235">
        <f t="shared" si="11"/>
        <v>21.34</v>
      </c>
      <c r="K60" s="235">
        <f t="shared" si="11"/>
        <v>21.34</v>
      </c>
      <c r="L60" s="234">
        <f t="shared" si="11"/>
        <v>0</v>
      </c>
      <c r="M60" s="234">
        <f t="shared" si="11"/>
        <v>0</v>
      </c>
      <c r="N60" s="234">
        <f t="shared" si="11"/>
        <v>0</v>
      </c>
      <c r="O60" s="349">
        <v>3700</v>
      </c>
      <c r="P60" s="348" t="s">
        <v>264</v>
      </c>
      <c r="Q60" s="281" t="s">
        <v>4184</v>
      </c>
    </row>
    <row r="61" spans="1:17" ht="33" customHeight="1" x14ac:dyDescent="0.25">
      <c r="A61" s="348"/>
      <c r="B61" s="348"/>
      <c r="C61" s="348"/>
      <c r="D61" s="316"/>
      <c r="E61" s="316"/>
      <c r="F61" s="348"/>
      <c r="G61" s="233" t="s">
        <v>17</v>
      </c>
      <c r="H61" s="235">
        <f>SUM(I61:N61)</f>
        <v>42.2</v>
      </c>
      <c r="I61" s="235">
        <v>0</v>
      </c>
      <c r="J61" s="235">
        <v>21.1</v>
      </c>
      <c r="K61" s="235">
        <v>21.1</v>
      </c>
      <c r="L61" s="234">
        <v>0</v>
      </c>
      <c r="M61" s="234">
        <v>0</v>
      </c>
      <c r="N61" s="234">
        <v>0</v>
      </c>
      <c r="O61" s="349"/>
      <c r="P61" s="348"/>
      <c r="Q61" s="282"/>
    </row>
    <row r="62" spans="1:17" ht="36" x14ac:dyDescent="0.25">
      <c r="A62" s="348"/>
      <c r="B62" s="348"/>
      <c r="C62" s="348"/>
      <c r="D62" s="316"/>
      <c r="E62" s="316"/>
      <c r="F62" s="348"/>
      <c r="G62" s="233" t="s">
        <v>18</v>
      </c>
      <c r="H62" s="235">
        <f>SUM(I62:N62)</f>
        <v>0.4</v>
      </c>
      <c r="I62" s="235">
        <v>0</v>
      </c>
      <c r="J62" s="235">
        <v>0.2</v>
      </c>
      <c r="K62" s="235">
        <v>0.2</v>
      </c>
      <c r="L62" s="234">
        <v>0</v>
      </c>
      <c r="M62" s="234">
        <v>0</v>
      </c>
      <c r="N62" s="234">
        <v>0</v>
      </c>
      <c r="O62" s="349"/>
      <c r="P62" s="348"/>
      <c r="Q62" s="282"/>
    </row>
    <row r="63" spans="1:17" x14ac:dyDescent="0.25">
      <c r="A63" s="348"/>
      <c r="B63" s="348"/>
      <c r="C63" s="348"/>
      <c r="D63" s="316"/>
      <c r="E63" s="316"/>
      <c r="F63" s="348"/>
      <c r="G63" s="233" t="s">
        <v>19</v>
      </c>
      <c r="H63" s="235">
        <f>SUM(I63:N63)</f>
        <v>0.08</v>
      </c>
      <c r="I63" s="235">
        <v>0</v>
      </c>
      <c r="J63" s="235">
        <v>0.04</v>
      </c>
      <c r="K63" s="235">
        <v>0.04</v>
      </c>
      <c r="L63" s="234">
        <v>0</v>
      </c>
      <c r="M63" s="234">
        <v>0</v>
      </c>
      <c r="N63" s="234">
        <v>0</v>
      </c>
      <c r="O63" s="349"/>
      <c r="P63" s="348"/>
      <c r="Q63" s="282"/>
    </row>
    <row r="64" spans="1:17" ht="24" x14ac:dyDescent="0.25">
      <c r="A64" s="348"/>
      <c r="B64" s="348"/>
      <c r="C64" s="348"/>
      <c r="D64" s="316"/>
      <c r="E64" s="316"/>
      <c r="F64" s="348"/>
      <c r="G64" s="233" t="s">
        <v>20</v>
      </c>
      <c r="H64" s="234">
        <f>SUM(I64:N64)</f>
        <v>0</v>
      </c>
      <c r="I64" s="234">
        <v>0</v>
      </c>
      <c r="J64" s="234">
        <v>0</v>
      </c>
      <c r="K64" s="234">
        <v>0</v>
      </c>
      <c r="L64" s="234">
        <v>0</v>
      </c>
      <c r="M64" s="234">
        <v>0</v>
      </c>
      <c r="N64" s="234">
        <v>0</v>
      </c>
      <c r="O64" s="349"/>
      <c r="P64" s="348"/>
      <c r="Q64" s="283"/>
    </row>
    <row r="65" spans="1:17" ht="36.75" customHeight="1" x14ac:dyDescent="0.25">
      <c r="A65" s="348" t="s">
        <v>4231</v>
      </c>
      <c r="B65" s="348" t="s">
        <v>273</v>
      </c>
      <c r="C65" s="348" t="s">
        <v>53</v>
      </c>
      <c r="D65" s="316" t="s">
        <v>274</v>
      </c>
      <c r="E65" s="316">
        <v>240000</v>
      </c>
      <c r="F65" s="348" t="s">
        <v>4232</v>
      </c>
      <c r="G65" s="233" t="s">
        <v>16</v>
      </c>
      <c r="H65" s="235">
        <f t="shared" ref="H65:N65" si="12">SUM(H66:H69)</f>
        <v>836.50063999999998</v>
      </c>
      <c r="I65" s="235">
        <f t="shared" si="12"/>
        <v>0</v>
      </c>
      <c r="J65" s="235">
        <f t="shared" si="12"/>
        <v>555.9</v>
      </c>
      <c r="K65" s="235">
        <f t="shared" si="12"/>
        <v>280.60064</v>
      </c>
      <c r="L65" s="235">
        <f t="shared" si="12"/>
        <v>0</v>
      </c>
      <c r="M65" s="235">
        <f t="shared" si="12"/>
        <v>0</v>
      </c>
      <c r="N65" s="235">
        <f t="shared" si="12"/>
        <v>0</v>
      </c>
      <c r="O65" s="349">
        <v>507183</v>
      </c>
      <c r="P65" s="348" t="s">
        <v>255</v>
      </c>
      <c r="Q65" s="279" t="s">
        <v>4155</v>
      </c>
    </row>
    <row r="66" spans="1:17" ht="30.75" customHeight="1" x14ac:dyDescent="0.25">
      <c r="A66" s="348"/>
      <c r="B66" s="348"/>
      <c r="C66" s="348"/>
      <c r="D66" s="316"/>
      <c r="E66" s="316"/>
      <c r="F66" s="348"/>
      <c r="G66" s="233" t="s">
        <v>58</v>
      </c>
      <c r="H66" s="235">
        <f>SUM(I66:N66)</f>
        <v>0</v>
      </c>
      <c r="I66" s="235">
        <f t="shared" ref="I66:N66" si="13">SUM(J66:O66)</f>
        <v>0</v>
      </c>
      <c r="J66" s="235">
        <f t="shared" si="13"/>
        <v>0</v>
      </c>
      <c r="K66" s="235">
        <f t="shared" si="13"/>
        <v>0</v>
      </c>
      <c r="L66" s="235">
        <f t="shared" si="13"/>
        <v>0</v>
      </c>
      <c r="M66" s="235">
        <f t="shared" si="13"/>
        <v>0</v>
      </c>
      <c r="N66" s="235">
        <f t="shared" si="13"/>
        <v>0</v>
      </c>
      <c r="O66" s="349"/>
      <c r="P66" s="348"/>
      <c r="Q66" s="279"/>
    </row>
    <row r="67" spans="1:17" ht="36" x14ac:dyDescent="0.25">
      <c r="A67" s="348"/>
      <c r="B67" s="348"/>
      <c r="C67" s="348"/>
      <c r="D67" s="316"/>
      <c r="E67" s="316"/>
      <c r="F67" s="348"/>
      <c r="G67" s="233" t="s">
        <v>18</v>
      </c>
      <c r="H67" s="235">
        <f>SUM(I67:N67)</f>
        <v>836.50063999999998</v>
      </c>
      <c r="I67" s="234">
        <v>0</v>
      </c>
      <c r="J67" s="234">
        <v>555.9</v>
      </c>
      <c r="K67" s="234">
        <v>280.60064</v>
      </c>
      <c r="L67" s="234">
        <v>0</v>
      </c>
      <c r="M67" s="234">
        <v>0</v>
      </c>
      <c r="N67" s="234">
        <v>0</v>
      </c>
      <c r="O67" s="349"/>
      <c r="P67" s="348"/>
      <c r="Q67" s="279"/>
    </row>
    <row r="68" spans="1:17" x14ac:dyDescent="0.25">
      <c r="A68" s="348"/>
      <c r="B68" s="348"/>
      <c r="C68" s="348"/>
      <c r="D68" s="316"/>
      <c r="E68" s="316"/>
      <c r="F68" s="348"/>
      <c r="G68" s="233" t="s">
        <v>19</v>
      </c>
      <c r="H68" s="235">
        <f>SUM(I68:N68)</f>
        <v>0</v>
      </c>
      <c r="I68" s="234">
        <v>0</v>
      </c>
      <c r="J68" s="234">
        <v>0</v>
      </c>
      <c r="K68" s="234">
        <v>0</v>
      </c>
      <c r="L68" s="234">
        <v>0</v>
      </c>
      <c r="M68" s="234">
        <v>0</v>
      </c>
      <c r="N68" s="234">
        <v>0</v>
      </c>
      <c r="O68" s="349"/>
      <c r="P68" s="348"/>
      <c r="Q68" s="279"/>
    </row>
    <row r="69" spans="1:17" ht="24" x14ac:dyDescent="0.25">
      <c r="A69" s="348"/>
      <c r="B69" s="348"/>
      <c r="C69" s="348"/>
      <c r="D69" s="316"/>
      <c r="E69" s="316"/>
      <c r="F69" s="348"/>
      <c r="G69" s="233" t="s">
        <v>20</v>
      </c>
      <c r="H69" s="234">
        <f>SUM(I69:N69)</f>
        <v>0</v>
      </c>
      <c r="I69" s="234">
        <v>0</v>
      </c>
      <c r="J69" s="234">
        <v>0</v>
      </c>
      <c r="K69" s="234">
        <v>0</v>
      </c>
      <c r="L69" s="234">
        <v>0</v>
      </c>
      <c r="M69" s="234">
        <v>0</v>
      </c>
      <c r="N69" s="234">
        <v>0</v>
      </c>
      <c r="O69" s="349"/>
      <c r="P69" s="348"/>
      <c r="Q69" s="279"/>
    </row>
    <row r="70" spans="1:17" ht="36.75" customHeight="1" x14ac:dyDescent="0.25">
      <c r="A70" s="348" t="s">
        <v>4233</v>
      </c>
      <c r="B70" s="316" t="s">
        <v>63</v>
      </c>
      <c r="C70" s="348" t="s">
        <v>53</v>
      </c>
      <c r="D70" s="316" t="s">
        <v>989</v>
      </c>
      <c r="E70" s="316">
        <v>240000</v>
      </c>
      <c r="F70" s="348" t="s">
        <v>4234</v>
      </c>
      <c r="G70" s="233" t="s">
        <v>16</v>
      </c>
      <c r="H70" s="235">
        <f t="shared" ref="H70:N70" si="14">SUM(H71:H74)</f>
        <v>572.9</v>
      </c>
      <c r="I70" s="235">
        <f t="shared" si="14"/>
        <v>95.8</v>
      </c>
      <c r="J70" s="235">
        <f t="shared" si="14"/>
        <v>114.1</v>
      </c>
      <c r="K70" s="235">
        <f t="shared" si="14"/>
        <v>121.9</v>
      </c>
      <c r="L70" s="235">
        <f t="shared" si="14"/>
        <v>127.8</v>
      </c>
      <c r="M70" s="235">
        <f t="shared" si="14"/>
        <v>113.3</v>
      </c>
      <c r="N70" s="235">
        <f t="shared" si="14"/>
        <v>0</v>
      </c>
      <c r="O70" s="349">
        <v>507183</v>
      </c>
      <c r="P70" s="348" t="s">
        <v>255</v>
      </c>
      <c r="Q70" s="279" t="s">
        <v>4155</v>
      </c>
    </row>
    <row r="71" spans="1:17" ht="34.5" customHeight="1" x14ac:dyDescent="0.25">
      <c r="A71" s="348"/>
      <c r="B71" s="316"/>
      <c r="C71" s="348"/>
      <c r="D71" s="316"/>
      <c r="E71" s="316"/>
      <c r="F71" s="348"/>
      <c r="G71" s="233" t="s">
        <v>58</v>
      </c>
      <c r="H71" s="235">
        <f>SUM(I71:N71)</f>
        <v>0</v>
      </c>
      <c r="I71" s="234">
        <v>0</v>
      </c>
      <c r="J71" s="234">
        <v>0</v>
      </c>
      <c r="K71" s="234">
        <v>0</v>
      </c>
      <c r="L71" s="234">
        <v>0</v>
      </c>
      <c r="M71" s="234">
        <v>0</v>
      </c>
      <c r="N71" s="234">
        <v>0</v>
      </c>
      <c r="O71" s="349"/>
      <c r="P71" s="348"/>
      <c r="Q71" s="279"/>
    </row>
    <row r="72" spans="1:17" ht="36" x14ac:dyDescent="0.25">
      <c r="A72" s="348"/>
      <c r="B72" s="316"/>
      <c r="C72" s="348"/>
      <c r="D72" s="316"/>
      <c r="E72" s="316"/>
      <c r="F72" s="348"/>
      <c r="G72" s="233" t="s">
        <v>18</v>
      </c>
      <c r="H72" s="235">
        <f>SUM(I72:N72)</f>
        <v>0</v>
      </c>
      <c r="I72" s="234">
        <v>0</v>
      </c>
      <c r="J72" s="234">
        <v>0</v>
      </c>
      <c r="K72" s="234">
        <v>0</v>
      </c>
      <c r="L72" s="234">
        <v>0</v>
      </c>
      <c r="M72" s="234">
        <v>0</v>
      </c>
      <c r="N72" s="234">
        <v>0</v>
      </c>
      <c r="O72" s="349"/>
      <c r="P72" s="348"/>
      <c r="Q72" s="279"/>
    </row>
    <row r="73" spans="1:17" x14ac:dyDescent="0.25">
      <c r="A73" s="348"/>
      <c r="B73" s="316"/>
      <c r="C73" s="348"/>
      <c r="D73" s="316"/>
      <c r="E73" s="316"/>
      <c r="F73" s="348"/>
      <c r="G73" s="233" t="s">
        <v>19</v>
      </c>
      <c r="H73" s="235">
        <f>SUM(I73:N73)</f>
        <v>0</v>
      </c>
      <c r="I73" s="234">
        <v>0</v>
      </c>
      <c r="J73" s="234">
        <v>0</v>
      </c>
      <c r="K73" s="234">
        <v>0</v>
      </c>
      <c r="L73" s="234">
        <v>0</v>
      </c>
      <c r="M73" s="234">
        <v>0</v>
      </c>
      <c r="N73" s="234">
        <v>0</v>
      </c>
      <c r="O73" s="349"/>
      <c r="P73" s="348"/>
      <c r="Q73" s="279"/>
    </row>
    <row r="74" spans="1:17" ht="24" x14ac:dyDescent="0.25">
      <c r="A74" s="348"/>
      <c r="B74" s="316"/>
      <c r="C74" s="348"/>
      <c r="D74" s="316"/>
      <c r="E74" s="316"/>
      <c r="F74" s="348"/>
      <c r="G74" s="233" t="s">
        <v>20</v>
      </c>
      <c r="H74" s="234">
        <f>SUM(I74:N74)</f>
        <v>572.9</v>
      </c>
      <c r="I74" s="234">
        <v>95.8</v>
      </c>
      <c r="J74" s="234">
        <v>114.1</v>
      </c>
      <c r="K74" s="234">
        <v>121.9</v>
      </c>
      <c r="L74" s="234">
        <v>127.8</v>
      </c>
      <c r="M74" s="234">
        <v>113.3</v>
      </c>
      <c r="N74" s="234">
        <v>0</v>
      </c>
      <c r="O74" s="349"/>
      <c r="P74" s="348"/>
      <c r="Q74" s="279"/>
    </row>
    <row r="75" spans="1:17" ht="48.75" customHeight="1" x14ac:dyDescent="0.25">
      <c r="A75" s="348" t="s">
        <v>4235</v>
      </c>
      <c r="B75" s="348" t="s">
        <v>273</v>
      </c>
      <c r="C75" s="348" t="s">
        <v>53</v>
      </c>
      <c r="D75" s="316" t="s">
        <v>321</v>
      </c>
      <c r="E75" s="316">
        <v>240000</v>
      </c>
      <c r="F75" s="355" t="s">
        <v>4236</v>
      </c>
      <c r="G75" s="233" t="s">
        <v>16</v>
      </c>
      <c r="H75" s="235">
        <f>SUM(H76:H79)</f>
        <v>1724.2014500000002</v>
      </c>
      <c r="I75" s="234">
        <v>0</v>
      </c>
      <c r="J75" s="234">
        <v>0</v>
      </c>
      <c r="K75" s="234">
        <v>165.00736000000001</v>
      </c>
      <c r="L75" s="234">
        <v>459.35500000000002</v>
      </c>
      <c r="M75" s="234">
        <v>459.35500000000002</v>
      </c>
      <c r="N75" s="234">
        <v>640.48408999999992</v>
      </c>
      <c r="O75" s="349">
        <v>507183</v>
      </c>
      <c r="P75" s="348" t="s">
        <v>255</v>
      </c>
      <c r="Q75" s="279" t="s">
        <v>4155</v>
      </c>
    </row>
    <row r="76" spans="1:17" ht="26.25" customHeight="1" x14ac:dyDescent="0.25">
      <c r="A76" s="348"/>
      <c r="B76" s="348"/>
      <c r="C76" s="348"/>
      <c r="D76" s="316"/>
      <c r="E76" s="316"/>
      <c r="F76" s="355"/>
      <c r="G76" s="233" t="s">
        <v>58</v>
      </c>
      <c r="H76" s="234">
        <v>0</v>
      </c>
      <c r="I76" s="234">
        <v>0</v>
      </c>
      <c r="J76" s="234">
        <v>0</v>
      </c>
      <c r="K76" s="234">
        <v>0</v>
      </c>
      <c r="L76" s="234">
        <v>0</v>
      </c>
      <c r="M76" s="234">
        <v>0</v>
      </c>
      <c r="N76" s="234">
        <v>0</v>
      </c>
      <c r="O76" s="349"/>
      <c r="P76" s="348"/>
      <c r="Q76" s="279"/>
    </row>
    <row r="77" spans="1:17" ht="36" x14ac:dyDescent="0.25">
      <c r="A77" s="348"/>
      <c r="B77" s="348"/>
      <c r="C77" s="348"/>
      <c r="D77" s="316"/>
      <c r="E77" s="316"/>
      <c r="F77" s="355"/>
      <c r="G77" s="233" t="s">
        <v>18</v>
      </c>
      <c r="H77" s="235">
        <f>SUM(I77:N77)</f>
        <v>1605.3583600000002</v>
      </c>
      <c r="I77" s="234">
        <v>0</v>
      </c>
      <c r="J77" s="234">
        <v>0</v>
      </c>
      <c r="K77" s="234">
        <v>165.00736000000001</v>
      </c>
      <c r="L77" s="234">
        <v>459.35500000000002</v>
      </c>
      <c r="M77" s="234">
        <v>459.35500000000002</v>
      </c>
      <c r="N77" s="234">
        <v>521.64099999999996</v>
      </c>
      <c r="O77" s="349"/>
      <c r="P77" s="348"/>
      <c r="Q77" s="279"/>
    </row>
    <row r="78" spans="1:17" x14ac:dyDescent="0.25">
      <c r="A78" s="348"/>
      <c r="B78" s="348"/>
      <c r="C78" s="348"/>
      <c r="D78" s="316"/>
      <c r="E78" s="316"/>
      <c r="F78" s="355"/>
      <c r="G78" s="233" t="s">
        <v>19</v>
      </c>
      <c r="H78" s="235">
        <f>SUM(I78:N78)</f>
        <v>0</v>
      </c>
      <c r="I78" s="234">
        <v>0</v>
      </c>
      <c r="J78" s="234">
        <v>0</v>
      </c>
      <c r="K78" s="234">
        <v>0</v>
      </c>
      <c r="L78" s="234">
        <v>0</v>
      </c>
      <c r="M78" s="234">
        <v>0</v>
      </c>
      <c r="N78" s="234">
        <v>0</v>
      </c>
      <c r="O78" s="349"/>
      <c r="P78" s="348"/>
      <c r="Q78" s="279"/>
    </row>
    <row r="79" spans="1:17" ht="24" x14ac:dyDescent="0.25">
      <c r="A79" s="348"/>
      <c r="B79" s="348"/>
      <c r="C79" s="348"/>
      <c r="D79" s="316"/>
      <c r="E79" s="316"/>
      <c r="F79" s="355"/>
      <c r="G79" s="233" t="s">
        <v>20</v>
      </c>
      <c r="H79" s="234">
        <f>SUM(I79:N79)</f>
        <v>118.84309</v>
      </c>
      <c r="I79" s="234">
        <v>0</v>
      </c>
      <c r="J79" s="234">
        <v>0</v>
      </c>
      <c r="K79" s="234">
        <v>0</v>
      </c>
      <c r="L79" s="234">
        <v>0</v>
      </c>
      <c r="M79" s="234">
        <v>0</v>
      </c>
      <c r="N79" s="234">
        <v>118.84309</v>
      </c>
      <c r="O79" s="349"/>
      <c r="P79" s="348"/>
      <c r="Q79" s="279"/>
    </row>
    <row r="80" spans="1:17" ht="36.75" customHeight="1" x14ac:dyDescent="0.25">
      <c r="A80" s="348" t="s">
        <v>256</v>
      </c>
      <c r="B80" s="348" t="s">
        <v>273</v>
      </c>
      <c r="C80" s="348" t="s">
        <v>53</v>
      </c>
      <c r="D80" s="316">
        <v>2029</v>
      </c>
      <c r="E80" s="316" t="s">
        <v>63</v>
      </c>
      <c r="F80" s="348" t="s">
        <v>4237</v>
      </c>
      <c r="G80" s="233" t="s">
        <v>16</v>
      </c>
      <c r="H80" s="234">
        <f t="shared" ref="H80:N80" si="15">SUM(H81:H84)</f>
        <v>837</v>
      </c>
      <c r="I80" s="234">
        <f t="shared" si="15"/>
        <v>0</v>
      </c>
      <c r="J80" s="234">
        <f t="shared" si="15"/>
        <v>0</v>
      </c>
      <c r="K80" s="234">
        <f t="shared" si="15"/>
        <v>0</v>
      </c>
      <c r="L80" s="234">
        <f t="shared" si="15"/>
        <v>0</v>
      </c>
      <c r="M80" s="234">
        <f t="shared" si="15"/>
        <v>837</v>
      </c>
      <c r="N80" s="234">
        <f t="shared" si="15"/>
        <v>0</v>
      </c>
      <c r="O80" s="349">
        <v>507183</v>
      </c>
      <c r="P80" s="348" t="s">
        <v>254</v>
      </c>
      <c r="Q80" s="279" t="s">
        <v>4155</v>
      </c>
    </row>
    <row r="81" spans="1:17" ht="37.5" customHeight="1" x14ac:dyDescent="0.25">
      <c r="A81" s="348"/>
      <c r="B81" s="348"/>
      <c r="C81" s="348"/>
      <c r="D81" s="316"/>
      <c r="E81" s="316"/>
      <c r="F81" s="348"/>
      <c r="G81" s="233" t="s">
        <v>58</v>
      </c>
      <c r="H81" s="234">
        <f>SUM(I81:N81)</f>
        <v>828.6</v>
      </c>
      <c r="I81" s="234">
        <v>0</v>
      </c>
      <c r="J81" s="234">
        <v>0</v>
      </c>
      <c r="K81" s="234">
        <v>0</v>
      </c>
      <c r="L81" s="234">
        <v>0</v>
      </c>
      <c r="M81" s="234">
        <v>828.6</v>
      </c>
      <c r="N81" s="234">
        <v>0</v>
      </c>
      <c r="O81" s="349"/>
      <c r="P81" s="348"/>
      <c r="Q81" s="279"/>
    </row>
    <row r="82" spans="1:17" ht="36" x14ac:dyDescent="0.25">
      <c r="A82" s="348"/>
      <c r="B82" s="348"/>
      <c r="C82" s="348"/>
      <c r="D82" s="316"/>
      <c r="E82" s="316"/>
      <c r="F82" s="348"/>
      <c r="G82" s="233" t="s">
        <v>18</v>
      </c>
      <c r="H82" s="234">
        <f>SUM(I82:N82)</f>
        <v>8.4</v>
      </c>
      <c r="I82" s="234">
        <v>0</v>
      </c>
      <c r="J82" s="234">
        <v>0</v>
      </c>
      <c r="K82" s="234">
        <v>0</v>
      </c>
      <c r="L82" s="234">
        <v>0</v>
      </c>
      <c r="M82" s="234">
        <v>8.4</v>
      </c>
      <c r="N82" s="234">
        <v>0</v>
      </c>
      <c r="O82" s="349"/>
      <c r="P82" s="348"/>
      <c r="Q82" s="279"/>
    </row>
    <row r="83" spans="1:17" x14ac:dyDescent="0.25">
      <c r="A83" s="348"/>
      <c r="B83" s="348"/>
      <c r="C83" s="348"/>
      <c r="D83" s="316"/>
      <c r="E83" s="316"/>
      <c r="F83" s="348"/>
      <c r="G83" s="233" t="s">
        <v>19</v>
      </c>
      <c r="H83" s="234">
        <f>SUM(I83:N83)</f>
        <v>0</v>
      </c>
      <c r="I83" s="234">
        <v>0</v>
      </c>
      <c r="J83" s="234">
        <v>0</v>
      </c>
      <c r="K83" s="234">
        <v>0</v>
      </c>
      <c r="L83" s="234">
        <v>0</v>
      </c>
      <c r="M83" s="234">
        <v>0</v>
      </c>
      <c r="N83" s="234">
        <v>0</v>
      </c>
      <c r="O83" s="349"/>
      <c r="P83" s="348"/>
      <c r="Q83" s="279"/>
    </row>
    <row r="84" spans="1:17" ht="24" x14ac:dyDescent="0.25">
      <c r="A84" s="348"/>
      <c r="B84" s="348"/>
      <c r="C84" s="348"/>
      <c r="D84" s="316"/>
      <c r="E84" s="316"/>
      <c r="F84" s="348"/>
      <c r="G84" s="233" t="s">
        <v>20</v>
      </c>
      <c r="H84" s="234">
        <f>SUM(I84:N84)</f>
        <v>0</v>
      </c>
      <c r="I84" s="234">
        <v>0</v>
      </c>
      <c r="J84" s="234">
        <v>0</v>
      </c>
      <c r="K84" s="234">
        <v>0</v>
      </c>
      <c r="L84" s="234">
        <v>0</v>
      </c>
      <c r="M84" s="234">
        <v>0</v>
      </c>
      <c r="N84" s="234">
        <v>0</v>
      </c>
      <c r="O84" s="349"/>
      <c r="P84" s="348"/>
      <c r="Q84" s="279"/>
    </row>
    <row r="85" spans="1:17" ht="36.75" customHeight="1" x14ac:dyDescent="0.25">
      <c r="A85" s="348" t="s">
        <v>258</v>
      </c>
      <c r="B85" s="348" t="s">
        <v>273</v>
      </c>
      <c r="C85" s="348" t="s">
        <v>53</v>
      </c>
      <c r="D85" s="316">
        <v>2029</v>
      </c>
      <c r="E85" s="316" t="s">
        <v>63</v>
      </c>
      <c r="F85" s="348" t="s">
        <v>4237</v>
      </c>
      <c r="G85" s="233" t="s">
        <v>16</v>
      </c>
      <c r="H85" s="234">
        <f t="shared" ref="H85:N85" si="16">SUM(H86:H89)</f>
        <v>350.5</v>
      </c>
      <c r="I85" s="234">
        <f t="shared" si="16"/>
        <v>0</v>
      </c>
      <c r="J85" s="234">
        <f t="shared" si="16"/>
        <v>0</v>
      </c>
      <c r="K85" s="234">
        <f t="shared" si="16"/>
        <v>0</v>
      </c>
      <c r="L85" s="234">
        <f t="shared" si="16"/>
        <v>0</v>
      </c>
      <c r="M85" s="234">
        <f>SUM(M86:M89)</f>
        <v>350.5</v>
      </c>
      <c r="N85" s="234">
        <f t="shared" si="16"/>
        <v>0</v>
      </c>
      <c r="O85" s="349">
        <v>507183</v>
      </c>
      <c r="P85" s="348" t="s">
        <v>254</v>
      </c>
      <c r="Q85" s="279" t="s">
        <v>4155</v>
      </c>
    </row>
    <row r="86" spans="1:17" ht="28.5" customHeight="1" x14ac:dyDescent="0.25">
      <c r="A86" s="348"/>
      <c r="B86" s="348"/>
      <c r="C86" s="348"/>
      <c r="D86" s="316"/>
      <c r="E86" s="316"/>
      <c r="F86" s="348"/>
      <c r="G86" s="233" t="s">
        <v>58</v>
      </c>
      <c r="H86" s="234">
        <f>SUM(I86:N86)</f>
        <v>297.89999999999998</v>
      </c>
      <c r="I86" s="234">
        <v>0</v>
      </c>
      <c r="J86" s="234">
        <v>0</v>
      </c>
      <c r="K86" s="234">
        <v>0</v>
      </c>
      <c r="L86" s="234">
        <v>0</v>
      </c>
      <c r="M86" s="234">
        <v>297.89999999999998</v>
      </c>
      <c r="N86" s="234">
        <v>0</v>
      </c>
      <c r="O86" s="349"/>
      <c r="P86" s="348"/>
      <c r="Q86" s="279"/>
    </row>
    <row r="87" spans="1:17" ht="36" x14ac:dyDescent="0.25">
      <c r="A87" s="348"/>
      <c r="B87" s="348"/>
      <c r="C87" s="348"/>
      <c r="D87" s="316"/>
      <c r="E87" s="316"/>
      <c r="F87" s="348"/>
      <c r="G87" s="233" t="s">
        <v>18</v>
      </c>
      <c r="H87" s="234">
        <f>SUM(I87:N87)</f>
        <v>52.6</v>
      </c>
      <c r="I87" s="234">
        <v>0</v>
      </c>
      <c r="J87" s="234">
        <v>0</v>
      </c>
      <c r="K87" s="234">
        <v>0</v>
      </c>
      <c r="L87" s="234">
        <v>0</v>
      </c>
      <c r="M87" s="234">
        <v>52.6</v>
      </c>
      <c r="N87" s="234">
        <v>0</v>
      </c>
      <c r="O87" s="349"/>
      <c r="P87" s="348"/>
      <c r="Q87" s="279"/>
    </row>
    <row r="88" spans="1:17" x14ac:dyDescent="0.25">
      <c r="A88" s="348"/>
      <c r="B88" s="348"/>
      <c r="C88" s="348"/>
      <c r="D88" s="316"/>
      <c r="E88" s="316"/>
      <c r="F88" s="348"/>
      <c r="G88" s="233" t="s">
        <v>19</v>
      </c>
      <c r="H88" s="234">
        <f>SUM(I88:N88)</f>
        <v>0</v>
      </c>
      <c r="I88" s="234">
        <v>0</v>
      </c>
      <c r="J88" s="234">
        <v>0</v>
      </c>
      <c r="K88" s="234">
        <v>0</v>
      </c>
      <c r="L88" s="234">
        <v>0</v>
      </c>
      <c r="M88" s="234">
        <v>0</v>
      </c>
      <c r="N88" s="234">
        <v>0</v>
      </c>
      <c r="O88" s="349"/>
      <c r="P88" s="348"/>
      <c r="Q88" s="279"/>
    </row>
    <row r="89" spans="1:17" ht="24" x14ac:dyDescent="0.25">
      <c r="A89" s="348"/>
      <c r="B89" s="348"/>
      <c r="C89" s="348"/>
      <c r="D89" s="316"/>
      <c r="E89" s="316"/>
      <c r="F89" s="348"/>
      <c r="G89" s="233" t="s">
        <v>20</v>
      </c>
      <c r="H89" s="234">
        <f>SUM(I89:N89)</f>
        <v>0</v>
      </c>
      <c r="I89" s="234">
        <v>0</v>
      </c>
      <c r="J89" s="234">
        <v>0</v>
      </c>
      <c r="K89" s="234">
        <v>0</v>
      </c>
      <c r="L89" s="234">
        <v>0</v>
      </c>
      <c r="M89" s="234">
        <v>0</v>
      </c>
      <c r="N89" s="234">
        <v>0</v>
      </c>
      <c r="O89" s="349"/>
      <c r="P89" s="348"/>
      <c r="Q89" s="279"/>
    </row>
    <row r="90" spans="1:17" ht="36.75" customHeight="1" x14ac:dyDescent="0.25">
      <c r="A90" s="348" t="s">
        <v>259</v>
      </c>
      <c r="B90" s="348" t="s">
        <v>273</v>
      </c>
      <c r="C90" s="348" t="s">
        <v>53</v>
      </c>
      <c r="D90" s="316">
        <v>2029</v>
      </c>
      <c r="E90" s="316" t="s">
        <v>63</v>
      </c>
      <c r="F90" s="348" t="s">
        <v>4237</v>
      </c>
      <c r="G90" s="233" t="s">
        <v>16</v>
      </c>
      <c r="H90" s="234">
        <f t="shared" ref="H90:N90" si="17">SUM(H91:H94)</f>
        <v>596.6</v>
      </c>
      <c r="I90" s="234">
        <f t="shared" si="17"/>
        <v>0</v>
      </c>
      <c r="J90" s="234">
        <f t="shared" si="17"/>
        <v>0</v>
      </c>
      <c r="K90" s="234">
        <f t="shared" si="17"/>
        <v>0</v>
      </c>
      <c r="L90" s="234">
        <f t="shared" si="17"/>
        <v>0</v>
      </c>
      <c r="M90" s="234">
        <f>SUM(M91:M94)</f>
        <v>596.6</v>
      </c>
      <c r="N90" s="234">
        <f t="shared" si="17"/>
        <v>0</v>
      </c>
      <c r="O90" s="349">
        <v>507183</v>
      </c>
      <c r="P90" s="348" t="s">
        <v>254</v>
      </c>
      <c r="Q90" s="279" t="s">
        <v>4155</v>
      </c>
    </row>
    <row r="91" spans="1:17" ht="36.75" customHeight="1" x14ac:dyDescent="0.25">
      <c r="A91" s="348"/>
      <c r="B91" s="348"/>
      <c r="C91" s="348"/>
      <c r="D91" s="316"/>
      <c r="E91" s="316"/>
      <c r="F91" s="348"/>
      <c r="G91" s="233" t="s">
        <v>58</v>
      </c>
      <c r="H91" s="234">
        <f>SUM(I91:N91)</f>
        <v>507.1</v>
      </c>
      <c r="I91" s="234">
        <v>0</v>
      </c>
      <c r="J91" s="234">
        <v>0</v>
      </c>
      <c r="K91" s="234">
        <v>0</v>
      </c>
      <c r="L91" s="234">
        <v>0</v>
      </c>
      <c r="M91" s="234">
        <v>507.1</v>
      </c>
      <c r="N91" s="234">
        <v>0</v>
      </c>
      <c r="O91" s="349"/>
      <c r="P91" s="348"/>
      <c r="Q91" s="279"/>
    </row>
    <row r="92" spans="1:17" ht="36" x14ac:dyDescent="0.25">
      <c r="A92" s="348"/>
      <c r="B92" s="348"/>
      <c r="C92" s="348"/>
      <c r="D92" s="316"/>
      <c r="E92" s="316"/>
      <c r="F92" s="348"/>
      <c r="G92" s="233" t="s">
        <v>18</v>
      </c>
      <c r="H92" s="234">
        <f>SUM(I92:N92)</f>
        <v>89.5</v>
      </c>
      <c r="I92" s="234">
        <v>0</v>
      </c>
      <c r="J92" s="234">
        <v>0</v>
      </c>
      <c r="K92" s="234">
        <v>0</v>
      </c>
      <c r="L92" s="234">
        <v>0</v>
      </c>
      <c r="M92" s="234">
        <v>89.5</v>
      </c>
      <c r="N92" s="234">
        <v>0</v>
      </c>
      <c r="O92" s="349"/>
      <c r="P92" s="348"/>
      <c r="Q92" s="279"/>
    </row>
    <row r="93" spans="1:17" x14ac:dyDescent="0.25">
      <c r="A93" s="348"/>
      <c r="B93" s="348"/>
      <c r="C93" s="348"/>
      <c r="D93" s="316"/>
      <c r="E93" s="316"/>
      <c r="F93" s="348"/>
      <c r="G93" s="233" t="s">
        <v>19</v>
      </c>
      <c r="H93" s="234">
        <f>SUM(I93:N93)</f>
        <v>0</v>
      </c>
      <c r="I93" s="234">
        <v>0</v>
      </c>
      <c r="J93" s="234">
        <v>0</v>
      </c>
      <c r="K93" s="234">
        <v>0</v>
      </c>
      <c r="L93" s="234">
        <v>0</v>
      </c>
      <c r="M93" s="234">
        <v>0</v>
      </c>
      <c r="N93" s="234">
        <v>0</v>
      </c>
      <c r="O93" s="349"/>
      <c r="P93" s="348"/>
      <c r="Q93" s="279"/>
    </row>
    <row r="94" spans="1:17" ht="24" x14ac:dyDescent="0.25">
      <c r="A94" s="348"/>
      <c r="B94" s="348"/>
      <c r="C94" s="348"/>
      <c r="D94" s="316"/>
      <c r="E94" s="316"/>
      <c r="F94" s="348"/>
      <c r="G94" s="233" t="s">
        <v>20</v>
      </c>
      <c r="H94" s="234">
        <f>SUM(I94:N94)</f>
        <v>0</v>
      </c>
      <c r="I94" s="234">
        <v>0</v>
      </c>
      <c r="J94" s="234">
        <v>0</v>
      </c>
      <c r="K94" s="234">
        <v>0</v>
      </c>
      <c r="L94" s="234">
        <v>0</v>
      </c>
      <c r="M94" s="234">
        <v>0</v>
      </c>
      <c r="N94" s="234">
        <v>0</v>
      </c>
      <c r="O94" s="349"/>
      <c r="P94" s="348"/>
      <c r="Q94" s="279"/>
    </row>
    <row r="95" spans="1:17" ht="36.75" customHeight="1" x14ac:dyDescent="0.25">
      <c r="A95" s="348" t="s">
        <v>260</v>
      </c>
      <c r="B95" s="348" t="s">
        <v>273</v>
      </c>
      <c r="C95" s="348" t="s">
        <v>53</v>
      </c>
      <c r="D95" s="316" t="s">
        <v>484</v>
      </c>
      <c r="E95" s="316" t="s">
        <v>63</v>
      </c>
      <c r="F95" s="348" t="s">
        <v>4237</v>
      </c>
      <c r="G95" s="233" t="s">
        <v>16</v>
      </c>
      <c r="H95" s="234">
        <f t="shared" ref="H95:N95" si="18">SUM(H96:H99)</f>
        <v>1575.2</v>
      </c>
      <c r="I95" s="234">
        <f t="shared" si="18"/>
        <v>0</v>
      </c>
      <c r="J95" s="234">
        <f t="shared" si="18"/>
        <v>0</v>
      </c>
      <c r="K95" s="234">
        <f t="shared" si="18"/>
        <v>0</v>
      </c>
      <c r="L95" s="234">
        <f t="shared" si="18"/>
        <v>0</v>
      </c>
      <c r="M95" s="234">
        <f t="shared" si="18"/>
        <v>787.6</v>
      </c>
      <c r="N95" s="234">
        <f t="shared" si="18"/>
        <v>787.6</v>
      </c>
      <c r="O95" s="349">
        <v>507183</v>
      </c>
      <c r="P95" s="348" t="s">
        <v>254</v>
      </c>
      <c r="Q95" s="279" t="s">
        <v>4155</v>
      </c>
    </row>
    <row r="96" spans="1:17" ht="31.5" customHeight="1" x14ac:dyDescent="0.25">
      <c r="A96" s="348"/>
      <c r="B96" s="348"/>
      <c r="C96" s="348"/>
      <c r="D96" s="316"/>
      <c r="E96" s="316"/>
      <c r="F96" s="348"/>
      <c r="G96" s="233" t="s">
        <v>58</v>
      </c>
      <c r="H96" s="234">
        <f>SUM(I96:N96)</f>
        <v>1339</v>
      </c>
      <c r="I96" s="234">
        <v>0</v>
      </c>
      <c r="J96" s="234">
        <v>0</v>
      </c>
      <c r="K96" s="234">
        <v>0</v>
      </c>
      <c r="L96" s="234">
        <v>0</v>
      </c>
      <c r="M96" s="234">
        <v>669.5</v>
      </c>
      <c r="N96" s="234">
        <v>669.5</v>
      </c>
      <c r="O96" s="349"/>
      <c r="P96" s="348"/>
      <c r="Q96" s="279"/>
    </row>
    <row r="97" spans="1:17" ht="36" x14ac:dyDescent="0.25">
      <c r="A97" s="348"/>
      <c r="B97" s="348"/>
      <c r="C97" s="348"/>
      <c r="D97" s="316"/>
      <c r="E97" s="316"/>
      <c r="F97" s="348"/>
      <c r="G97" s="233" t="s">
        <v>18</v>
      </c>
      <c r="H97" s="234">
        <f>SUM(I97:N97)</f>
        <v>236.2</v>
      </c>
      <c r="I97" s="234">
        <v>0</v>
      </c>
      <c r="J97" s="234">
        <v>0</v>
      </c>
      <c r="K97" s="234">
        <v>0</v>
      </c>
      <c r="L97" s="234">
        <v>0</v>
      </c>
      <c r="M97" s="234">
        <v>118.1</v>
      </c>
      <c r="N97" s="234">
        <v>118.1</v>
      </c>
      <c r="O97" s="349"/>
      <c r="P97" s="348"/>
      <c r="Q97" s="279"/>
    </row>
    <row r="98" spans="1:17" x14ac:dyDescent="0.25">
      <c r="A98" s="348"/>
      <c r="B98" s="348"/>
      <c r="C98" s="348"/>
      <c r="D98" s="316"/>
      <c r="E98" s="316"/>
      <c r="F98" s="348"/>
      <c r="G98" s="233" t="s">
        <v>19</v>
      </c>
      <c r="H98" s="234">
        <f>SUM(I98:N98)</f>
        <v>0</v>
      </c>
      <c r="I98" s="234">
        <v>0</v>
      </c>
      <c r="J98" s="234">
        <v>0</v>
      </c>
      <c r="K98" s="234">
        <v>0</v>
      </c>
      <c r="L98" s="234">
        <v>0</v>
      </c>
      <c r="M98" s="234">
        <v>0</v>
      </c>
      <c r="N98" s="234">
        <v>0</v>
      </c>
      <c r="O98" s="349"/>
      <c r="P98" s="348"/>
      <c r="Q98" s="279"/>
    </row>
    <row r="99" spans="1:17" ht="24" x14ac:dyDescent="0.25">
      <c r="A99" s="348"/>
      <c r="B99" s="348"/>
      <c r="C99" s="348"/>
      <c r="D99" s="316"/>
      <c r="E99" s="316"/>
      <c r="F99" s="348"/>
      <c r="G99" s="233" t="s">
        <v>20</v>
      </c>
      <c r="H99" s="234">
        <f>SUM(I99:N99)</f>
        <v>0</v>
      </c>
      <c r="I99" s="234">
        <v>0</v>
      </c>
      <c r="J99" s="234">
        <v>0</v>
      </c>
      <c r="K99" s="234">
        <v>0</v>
      </c>
      <c r="L99" s="234">
        <v>0</v>
      </c>
      <c r="M99" s="234">
        <v>0</v>
      </c>
      <c r="N99" s="234">
        <v>0</v>
      </c>
      <c r="O99" s="349"/>
      <c r="P99" s="348"/>
      <c r="Q99" s="279"/>
    </row>
    <row r="100" spans="1:17" ht="87" customHeight="1" x14ac:dyDescent="0.25">
      <c r="A100" s="348" t="s">
        <v>261</v>
      </c>
      <c r="B100" s="348" t="s">
        <v>273</v>
      </c>
      <c r="C100" s="348" t="s">
        <v>53</v>
      </c>
      <c r="D100" s="316">
        <v>2029</v>
      </c>
      <c r="E100" s="316">
        <v>631</v>
      </c>
      <c r="F100" s="348" t="s">
        <v>4237</v>
      </c>
      <c r="G100" s="233" t="s">
        <v>16</v>
      </c>
      <c r="H100" s="234">
        <f t="shared" ref="H100:N100" si="19">SUM(H101:H104)</f>
        <v>90</v>
      </c>
      <c r="I100" s="234">
        <f t="shared" si="19"/>
        <v>0</v>
      </c>
      <c r="J100" s="234">
        <f t="shared" si="19"/>
        <v>0</v>
      </c>
      <c r="K100" s="234">
        <f t="shared" si="19"/>
        <v>0</v>
      </c>
      <c r="L100" s="234">
        <f t="shared" si="19"/>
        <v>0</v>
      </c>
      <c r="M100" s="234">
        <f t="shared" si="19"/>
        <v>90</v>
      </c>
      <c r="N100" s="234">
        <f t="shared" si="19"/>
        <v>0</v>
      </c>
      <c r="O100" s="349">
        <v>12000</v>
      </c>
      <c r="P100" s="348" t="s">
        <v>262</v>
      </c>
      <c r="Q100" s="279" t="s">
        <v>4155</v>
      </c>
    </row>
    <row r="101" spans="1:17" ht="29.25" customHeight="1" x14ac:dyDescent="0.25">
      <c r="A101" s="348"/>
      <c r="B101" s="348"/>
      <c r="C101" s="348"/>
      <c r="D101" s="316"/>
      <c r="E101" s="316"/>
      <c r="F101" s="348"/>
      <c r="G101" s="233" t="s">
        <v>58</v>
      </c>
      <c r="H101" s="234">
        <f>SUM(I101:N101)</f>
        <v>76.5</v>
      </c>
      <c r="I101" s="234">
        <v>0</v>
      </c>
      <c r="J101" s="234">
        <v>0</v>
      </c>
      <c r="K101" s="234">
        <v>0</v>
      </c>
      <c r="L101" s="234">
        <v>0</v>
      </c>
      <c r="M101" s="234">
        <v>76.5</v>
      </c>
      <c r="N101" s="234">
        <v>0</v>
      </c>
      <c r="O101" s="349"/>
      <c r="P101" s="348"/>
      <c r="Q101" s="279"/>
    </row>
    <row r="102" spans="1:17" ht="36" x14ac:dyDescent="0.25">
      <c r="A102" s="348"/>
      <c r="B102" s="348"/>
      <c r="C102" s="348"/>
      <c r="D102" s="316"/>
      <c r="E102" s="316"/>
      <c r="F102" s="348"/>
      <c r="G102" s="233" t="s">
        <v>18</v>
      </c>
      <c r="H102" s="234">
        <f>SUM(I102:N102)</f>
        <v>13.5</v>
      </c>
      <c r="I102" s="234">
        <v>0</v>
      </c>
      <c r="J102" s="234">
        <v>0</v>
      </c>
      <c r="K102" s="234">
        <v>0</v>
      </c>
      <c r="L102" s="234">
        <v>0</v>
      </c>
      <c r="M102" s="234">
        <v>13.5</v>
      </c>
      <c r="N102" s="234">
        <v>0</v>
      </c>
      <c r="O102" s="349"/>
      <c r="P102" s="348"/>
      <c r="Q102" s="279"/>
    </row>
    <row r="103" spans="1:17" x14ac:dyDescent="0.25">
      <c r="A103" s="348"/>
      <c r="B103" s="348"/>
      <c r="C103" s="348"/>
      <c r="D103" s="316"/>
      <c r="E103" s="316"/>
      <c r="F103" s="348"/>
      <c r="G103" s="233" t="s">
        <v>19</v>
      </c>
      <c r="H103" s="234">
        <f>SUM(I103:N103)</f>
        <v>0</v>
      </c>
      <c r="I103" s="234">
        <v>0</v>
      </c>
      <c r="J103" s="234">
        <v>0</v>
      </c>
      <c r="K103" s="234">
        <v>0</v>
      </c>
      <c r="L103" s="234">
        <v>0</v>
      </c>
      <c r="M103" s="234">
        <v>0</v>
      </c>
      <c r="N103" s="234">
        <v>0</v>
      </c>
      <c r="O103" s="349"/>
      <c r="P103" s="348"/>
      <c r="Q103" s="279"/>
    </row>
    <row r="104" spans="1:17" ht="24" x14ac:dyDescent="0.25">
      <c r="A104" s="348"/>
      <c r="B104" s="348"/>
      <c r="C104" s="348"/>
      <c r="D104" s="316"/>
      <c r="E104" s="316"/>
      <c r="F104" s="348"/>
      <c r="G104" s="233" t="s">
        <v>20</v>
      </c>
      <c r="H104" s="234">
        <f>SUM(I104:N104)</f>
        <v>0</v>
      </c>
      <c r="I104" s="234">
        <v>0</v>
      </c>
      <c r="J104" s="234">
        <v>0</v>
      </c>
      <c r="K104" s="234">
        <v>0</v>
      </c>
      <c r="L104" s="234">
        <v>0</v>
      </c>
      <c r="M104" s="234">
        <v>0</v>
      </c>
      <c r="N104" s="234">
        <v>0</v>
      </c>
      <c r="O104" s="349"/>
      <c r="P104" s="348"/>
      <c r="Q104" s="279"/>
    </row>
    <row r="105" spans="1:17" ht="117.75" customHeight="1" x14ac:dyDescent="0.25">
      <c r="A105" s="348" t="s">
        <v>263</v>
      </c>
      <c r="B105" s="348" t="s">
        <v>273</v>
      </c>
      <c r="C105" s="348" t="s">
        <v>53</v>
      </c>
      <c r="D105" s="316">
        <v>2029</v>
      </c>
      <c r="E105" s="316">
        <v>631</v>
      </c>
      <c r="F105" s="348" t="s">
        <v>4237</v>
      </c>
      <c r="G105" s="233" t="s">
        <v>16</v>
      </c>
      <c r="H105" s="234">
        <f t="shared" ref="H105:N105" si="20">SUM(H106:H109)</f>
        <v>70</v>
      </c>
      <c r="I105" s="234">
        <f t="shared" si="20"/>
        <v>0</v>
      </c>
      <c r="J105" s="234">
        <f t="shared" si="20"/>
        <v>0</v>
      </c>
      <c r="K105" s="234">
        <f t="shared" si="20"/>
        <v>0</v>
      </c>
      <c r="L105" s="234">
        <f t="shared" si="20"/>
        <v>0</v>
      </c>
      <c r="M105" s="234">
        <f t="shared" si="20"/>
        <v>70</v>
      </c>
      <c r="N105" s="234">
        <f t="shared" si="20"/>
        <v>0</v>
      </c>
      <c r="O105" s="349">
        <v>12000</v>
      </c>
      <c r="P105" s="348" t="s">
        <v>264</v>
      </c>
      <c r="Q105" s="281" t="s">
        <v>4184</v>
      </c>
    </row>
    <row r="106" spans="1:17" ht="30.75" customHeight="1" x14ac:dyDescent="0.25">
      <c r="A106" s="348"/>
      <c r="B106" s="348"/>
      <c r="C106" s="348"/>
      <c r="D106" s="316"/>
      <c r="E106" s="316"/>
      <c r="F106" s="348"/>
      <c r="G106" s="233" t="s">
        <v>58</v>
      </c>
      <c r="H106" s="234">
        <f>SUM(I106:N106)</f>
        <v>59.5</v>
      </c>
      <c r="I106" s="234">
        <v>0</v>
      </c>
      <c r="J106" s="234">
        <v>0</v>
      </c>
      <c r="K106" s="234">
        <v>0</v>
      </c>
      <c r="L106" s="234">
        <v>0</v>
      </c>
      <c r="M106" s="234">
        <v>59.5</v>
      </c>
      <c r="N106" s="234">
        <v>0</v>
      </c>
      <c r="O106" s="349"/>
      <c r="P106" s="348"/>
      <c r="Q106" s="282"/>
    </row>
    <row r="107" spans="1:17" ht="36" x14ac:dyDescent="0.25">
      <c r="A107" s="348"/>
      <c r="B107" s="348"/>
      <c r="C107" s="348"/>
      <c r="D107" s="316"/>
      <c r="E107" s="316"/>
      <c r="F107" s="348"/>
      <c r="G107" s="233" t="s">
        <v>18</v>
      </c>
      <c r="H107" s="234">
        <f>SUM(I107:N107)</f>
        <v>10.5</v>
      </c>
      <c r="I107" s="234">
        <v>0</v>
      </c>
      <c r="J107" s="234">
        <v>0</v>
      </c>
      <c r="K107" s="234">
        <v>0</v>
      </c>
      <c r="L107" s="234">
        <v>0</v>
      </c>
      <c r="M107" s="234">
        <v>10.5</v>
      </c>
      <c r="N107" s="234">
        <v>0</v>
      </c>
      <c r="O107" s="349"/>
      <c r="P107" s="348"/>
      <c r="Q107" s="282"/>
    </row>
    <row r="108" spans="1:17" x14ac:dyDescent="0.25">
      <c r="A108" s="348"/>
      <c r="B108" s="348"/>
      <c r="C108" s="348"/>
      <c r="D108" s="316"/>
      <c r="E108" s="316"/>
      <c r="F108" s="348"/>
      <c r="G108" s="233" t="s">
        <v>19</v>
      </c>
      <c r="H108" s="234">
        <f>SUM(I108:N108)</f>
        <v>0</v>
      </c>
      <c r="I108" s="234">
        <v>0</v>
      </c>
      <c r="J108" s="234">
        <v>0</v>
      </c>
      <c r="K108" s="234">
        <v>0</v>
      </c>
      <c r="L108" s="234">
        <v>0</v>
      </c>
      <c r="M108" s="234">
        <v>0</v>
      </c>
      <c r="N108" s="234">
        <v>0</v>
      </c>
      <c r="O108" s="349"/>
      <c r="P108" s="348"/>
      <c r="Q108" s="282"/>
    </row>
    <row r="109" spans="1:17" ht="24" x14ac:dyDescent="0.25">
      <c r="A109" s="348"/>
      <c r="B109" s="348"/>
      <c r="C109" s="348"/>
      <c r="D109" s="316"/>
      <c r="E109" s="316"/>
      <c r="F109" s="348"/>
      <c r="G109" s="233" t="s">
        <v>20</v>
      </c>
      <c r="H109" s="234">
        <f>SUM(I109:N109)</f>
        <v>0</v>
      </c>
      <c r="I109" s="234">
        <v>0</v>
      </c>
      <c r="J109" s="234">
        <v>0</v>
      </c>
      <c r="K109" s="234">
        <v>0</v>
      </c>
      <c r="L109" s="234">
        <v>0</v>
      </c>
      <c r="M109" s="234">
        <v>0</v>
      </c>
      <c r="N109" s="234">
        <v>0</v>
      </c>
      <c r="O109" s="349"/>
      <c r="P109" s="348"/>
      <c r="Q109" s="283"/>
    </row>
    <row r="110" spans="1:17" ht="39" customHeight="1" x14ac:dyDescent="0.25">
      <c r="A110" s="348" t="s">
        <v>4238</v>
      </c>
      <c r="B110" s="316" t="s">
        <v>4239</v>
      </c>
      <c r="C110" s="348" t="s">
        <v>53</v>
      </c>
      <c r="D110" s="316" t="s">
        <v>989</v>
      </c>
      <c r="E110" s="316">
        <v>50000</v>
      </c>
      <c r="F110" s="348" t="s">
        <v>4234</v>
      </c>
      <c r="G110" s="233" t="s">
        <v>16</v>
      </c>
      <c r="H110" s="234">
        <f t="shared" ref="H110:N110" si="21">SUM(H111:H114)</f>
        <v>418.17500000000001</v>
      </c>
      <c r="I110" s="234">
        <f t="shared" si="21"/>
        <v>33.107469999999999</v>
      </c>
      <c r="J110" s="234">
        <f t="shared" si="21"/>
        <v>88.2941</v>
      </c>
      <c r="K110" s="234">
        <f t="shared" si="21"/>
        <v>94.760289999999998</v>
      </c>
      <c r="L110" s="234">
        <f t="shared" si="21"/>
        <v>99.344620000000006</v>
      </c>
      <c r="M110" s="234">
        <f t="shared" si="21"/>
        <v>102.66852</v>
      </c>
      <c r="N110" s="234">
        <f t="shared" si="21"/>
        <v>0</v>
      </c>
      <c r="O110" s="349">
        <v>507183</v>
      </c>
      <c r="P110" s="348" t="s">
        <v>4240</v>
      </c>
      <c r="Q110" s="279" t="s">
        <v>4155</v>
      </c>
    </row>
    <row r="111" spans="1:17" ht="39.75" customHeight="1" x14ac:dyDescent="0.25">
      <c r="A111" s="348"/>
      <c r="B111" s="316"/>
      <c r="C111" s="348"/>
      <c r="D111" s="316"/>
      <c r="E111" s="316"/>
      <c r="F111" s="348"/>
      <c r="G111" s="252" t="s">
        <v>267</v>
      </c>
      <c r="H111" s="234">
        <f>SUM(I111:N111)</f>
        <v>0</v>
      </c>
      <c r="I111" s="234">
        <v>0</v>
      </c>
      <c r="J111" s="234">
        <v>0</v>
      </c>
      <c r="K111" s="234">
        <v>0</v>
      </c>
      <c r="L111" s="234">
        <v>0</v>
      </c>
      <c r="M111" s="234">
        <v>0</v>
      </c>
      <c r="N111" s="234">
        <v>0</v>
      </c>
      <c r="O111" s="349"/>
      <c r="P111" s="348"/>
      <c r="Q111" s="279"/>
    </row>
    <row r="112" spans="1:17" ht="36" x14ac:dyDescent="0.25">
      <c r="A112" s="348"/>
      <c r="B112" s="316"/>
      <c r="C112" s="348"/>
      <c r="D112" s="316"/>
      <c r="E112" s="316"/>
      <c r="F112" s="348"/>
      <c r="G112" s="233" t="s">
        <v>18</v>
      </c>
      <c r="H112" s="234">
        <f>SUM(I112:N112)</f>
        <v>0</v>
      </c>
      <c r="I112" s="234">
        <v>0</v>
      </c>
      <c r="J112" s="234">
        <v>0</v>
      </c>
      <c r="K112" s="234">
        <v>0</v>
      </c>
      <c r="L112" s="234">
        <v>0</v>
      </c>
      <c r="M112" s="234">
        <v>0</v>
      </c>
      <c r="N112" s="234">
        <v>0</v>
      </c>
      <c r="O112" s="349"/>
      <c r="P112" s="348"/>
      <c r="Q112" s="279"/>
    </row>
    <row r="113" spans="1:17" x14ac:dyDescent="0.25">
      <c r="A113" s="348"/>
      <c r="B113" s="316"/>
      <c r="C113" s="348"/>
      <c r="D113" s="316"/>
      <c r="E113" s="316"/>
      <c r="F113" s="348"/>
      <c r="G113" s="233" t="s">
        <v>19</v>
      </c>
      <c r="H113" s="234">
        <f>SUM(I113:N113)</f>
        <v>0</v>
      </c>
      <c r="I113" s="234">
        <v>0</v>
      </c>
      <c r="J113" s="234">
        <v>0</v>
      </c>
      <c r="K113" s="234">
        <v>0</v>
      </c>
      <c r="L113" s="234">
        <v>0</v>
      </c>
      <c r="M113" s="234">
        <v>0</v>
      </c>
      <c r="N113" s="234">
        <v>0</v>
      </c>
      <c r="O113" s="349"/>
      <c r="P113" s="348"/>
      <c r="Q113" s="279"/>
    </row>
    <row r="114" spans="1:17" ht="59.25" customHeight="1" x14ac:dyDescent="0.25">
      <c r="A114" s="348"/>
      <c r="B114" s="316"/>
      <c r="C114" s="348"/>
      <c r="D114" s="316"/>
      <c r="E114" s="316"/>
      <c r="F114" s="348"/>
      <c r="G114" s="233" t="s">
        <v>20</v>
      </c>
      <c r="H114" s="234">
        <f>SUM(I114:N114)</f>
        <v>418.17500000000001</v>
      </c>
      <c r="I114" s="234">
        <v>33.107469999999999</v>
      </c>
      <c r="J114" s="234">
        <v>88.2941</v>
      </c>
      <c r="K114" s="234">
        <v>94.760289999999998</v>
      </c>
      <c r="L114" s="234">
        <v>99.344620000000006</v>
      </c>
      <c r="M114" s="234">
        <v>102.66852</v>
      </c>
      <c r="N114" s="234">
        <v>0</v>
      </c>
      <c r="O114" s="349"/>
      <c r="P114" s="348"/>
      <c r="Q114" s="279"/>
    </row>
    <row r="115" spans="1:17" ht="135" customHeight="1" x14ac:dyDescent="0.25">
      <c r="A115" s="348" t="s">
        <v>4241</v>
      </c>
      <c r="B115" s="348" t="s">
        <v>273</v>
      </c>
      <c r="C115" s="348" t="s">
        <v>53</v>
      </c>
      <c r="D115" s="316">
        <v>2026</v>
      </c>
      <c r="E115" s="316">
        <v>300</v>
      </c>
      <c r="F115" s="348" t="s">
        <v>4242</v>
      </c>
      <c r="G115" s="233" t="s">
        <v>16</v>
      </c>
      <c r="H115" s="234">
        <f>SUM(H116:H119)</f>
        <v>3.8</v>
      </c>
      <c r="I115" s="234">
        <f t="shared" ref="I115:N115" si="22">SUM(I116:I119)</f>
        <v>0</v>
      </c>
      <c r="J115" s="234">
        <f t="shared" si="22"/>
        <v>3.8</v>
      </c>
      <c r="K115" s="234">
        <f t="shared" si="22"/>
        <v>0</v>
      </c>
      <c r="L115" s="234">
        <f t="shared" si="22"/>
        <v>0</v>
      </c>
      <c r="M115" s="234">
        <f t="shared" si="22"/>
        <v>0</v>
      </c>
      <c r="N115" s="234">
        <f t="shared" si="22"/>
        <v>0</v>
      </c>
      <c r="O115" s="356">
        <v>1500</v>
      </c>
      <c r="P115" s="348" t="s">
        <v>4243</v>
      </c>
      <c r="Q115" s="281" t="s">
        <v>4184</v>
      </c>
    </row>
    <row r="116" spans="1:17" ht="33.75" customHeight="1" x14ac:dyDescent="0.25">
      <c r="A116" s="348"/>
      <c r="B116" s="348"/>
      <c r="C116" s="348"/>
      <c r="D116" s="316"/>
      <c r="E116" s="316"/>
      <c r="F116" s="348"/>
      <c r="G116" s="233" t="s">
        <v>17</v>
      </c>
      <c r="H116" s="234">
        <f>SUM(I116:N116)</f>
        <v>0</v>
      </c>
      <c r="I116" s="234">
        <v>0</v>
      </c>
      <c r="J116" s="234">
        <v>0</v>
      </c>
      <c r="K116" s="234">
        <v>0</v>
      </c>
      <c r="L116" s="234">
        <v>0</v>
      </c>
      <c r="M116" s="234">
        <v>0</v>
      </c>
      <c r="N116" s="234">
        <v>0</v>
      </c>
      <c r="O116" s="356"/>
      <c r="P116" s="348"/>
      <c r="Q116" s="282"/>
    </row>
    <row r="117" spans="1:17" ht="36" x14ac:dyDescent="0.25">
      <c r="A117" s="348"/>
      <c r="B117" s="348"/>
      <c r="C117" s="348"/>
      <c r="D117" s="316"/>
      <c r="E117" s="316"/>
      <c r="F117" s="348"/>
      <c r="G117" s="233" t="s">
        <v>18</v>
      </c>
      <c r="H117" s="234">
        <f>SUM(I117:N117)</f>
        <v>0</v>
      </c>
      <c r="I117" s="234">
        <v>0</v>
      </c>
      <c r="J117" s="234">
        <v>0</v>
      </c>
      <c r="K117" s="234">
        <v>0</v>
      </c>
      <c r="L117" s="234">
        <v>0</v>
      </c>
      <c r="M117" s="234">
        <v>0</v>
      </c>
      <c r="N117" s="234">
        <v>0</v>
      </c>
      <c r="O117" s="356"/>
      <c r="P117" s="348"/>
      <c r="Q117" s="282"/>
    </row>
    <row r="118" spans="1:17" x14ac:dyDescent="0.25">
      <c r="A118" s="348"/>
      <c r="B118" s="348"/>
      <c r="C118" s="348"/>
      <c r="D118" s="316"/>
      <c r="E118" s="316"/>
      <c r="F118" s="348"/>
      <c r="G118" s="233" t="s">
        <v>19</v>
      </c>
      <c r="H118" s="234">
        <f>SUM(I118:N118)</f>
        <v>3.8</v>
      </c>
      <c r="I118" s="234">
        <v>0</v>
      </c>
      <c r="J118" s="234">
        <v>3.8</v>
      </c>
      <c r="K118" s="234">
        <v>0</v>
      </c>
      <c r="L118" s="234">
        <v>0</v>
      </c>
      <c r="M118" s="234">
        <v>0</v>
      </c>
      <c r="N118" s="234">
        <v>0</v>
      </c>
      <c r="O118" s="356"/>
      <c r="P118" s="348"/>
      <c r="Q118" s="282"/>
    </row>
    <row r="119" spans="1:17" ht="30.75" customHeight="1" x14ac:dyDescent="0.25">
      <c r="A119" s="348"/>
      <c r="B119" s="348"/>
      <c r="C119" s="348"/>
      <c r="D119" s="316"/>
      <c r="E119" s="316"/>
      <c r="F119" s="348"/>
      <c r="G119" s="233" t="s">
        <v>20</v>
      </c>
      <c r="H119" s="234">
        <f>SUM(I119:N119)</f>
        <v>0</v>
      </c>
      <c r="I119" s="234">
        <v>0</v>
      </c>
      <c r="J119" s="234">
        <v>0</v>
      </c>
      <c r="K119" s="234">
        <v>0</v>
      </c>
      <c r="L119" s="234">
        <v>0</v>
      </c>
      <c r="M119" s="234">
        <v>0</v>
      </c>
      <c r="N119" s="234">
        <v>0</v>
      </c>
      <c r="O119" s="356"/>
      <c r="P119" s="348"/>
      <c r="Q119" s="283"/>
    </row>
    <row r="120" spans="1:17" ht="36.75" customHeight="1" x14ac:dyDescent="0.25">
      <c r="A120" s="348" t="s">
        <v>268</v>
      </c>
      <c r="B120" s="316" t="s">
        <v>4239</v>
      </c>
      <c r="C120" s="348" t="s">
        <v>53</v>
      </c>
      <c r="D120" s="316" t="s">
        <v>15</v>
      </c>
      <c r="E120" s="316" t="s">
        <v>4244</v>
      </c>
      <c r="F120" s="348" t="s">
        <v>18</v>
      </c>
      <c r="G120" s="233" t="s">
        <v>16</v>
      </c>
      <c r="H120" s="234">
        <f t="shared" ref="H120:N120" si="23">SUM(H121:H124)</f>
        <v>1101.2</v>
      </c>
      <c r="I120" s="234">
        <f t="shared" si="23"/>
        <v>0</v>
      </c>
      <c r="J120" s="234">
        <f t="shared" si="23"/>
        <v>6.2</v>
      </c>
      <c r="K120" s="234">
        <f t="shared" si="23"/>
        <v>0</v>
      </c>
      <c r="L120" s="234">
        <f t="shared" si="23"/>
        <v>0</v>
      </c>
      <c r="M120" s="234">
        <f t="shared" si="23"/>
        <v>536</v>
      </c>
      <c r="N120" s="234">
        <f t="shared" si="23"/>
        <v>559</v>
      </c>
      <c r="O120" s="356">
        <v>507183</v>
      </c>
      <c r="P120" s="348" t="s">
        <v>4245</v>
      </c>
      <c r="Q120" s="279" t="s">
        <v>4155</v>
      </c>
    </row>
    <row r="121" spans="1:17" ht="27" customHeight="1" x14ac:dyDescent="0.25">
      <c r="A121" s="348"/>
      <c r="B121" s="316"/>
      <c r="C121" s="348"/>
      <c r="D121" s="316"/>
      <c r="E121" s="316"/>
      <c r="F121" s="348"/>
      <c r="G121" s="233" t="s">
        <v>17</v>
      </c>
      <c r="H121" s="234">
        <v>0</v>
      </c>
      <c r="I121" s="234">
        <v>0</v>
      </c>
      <c r="J121" s="234">
        <v>0</v>
      </c>
      <c r="K121" s="234">
        <v>0</v>
      </c>
      <c r="L121" s="234">
        <v>0</v>
      </c>
      <c r="M121" s="234">
        <v>0</v>
      </c>
      <c r="N121" s="234">
        <v>0</v>
      </c>
      <c r="O121" s="356"/>
      <c r="P121" s="348"/>
      <c r="Q121" s="279"/>
    </row>
    <row r="122" spans="1:17" ht="36" x14ac:dyDescent="0.25">
      <c r="A122" s="348"/>
      <c r="B122" s="316"/>
      <c r="C122" s="348"/>
      <c r="D122" s="316"/>
      <c r="E122" s="316"/>
      <c r="F122" s="348"/>
      <c r="G122" s="233" t="s">
        <v>18</v>
      </c>
      <c r="H122" s="234">
        <f>SUM(I122:N122)</f>
        <v>1101.2</v>
      </c>
      <c r="I122" s="234">
        <v>0</v>
      </c>
      <c r="J122" s="234">
        <v>6.2</v>
      </c>
      <c r="K122" s="234">
        <v>0</v>
      </c>
      <c r="L122" s="234">
        <v>0</v>
      </c>
      <c r="M122" s="234">
        <v>536</v>
      </c>
      <c r="N122" s="234">
        <v>559</v>
      </c>
      <c r="O122" s="356"/>
      <c r="P122" s="348"/>
      <c r="Q122" s="279"/>
    </row>
    <row r="123" spans="1:17" x14ac:dyDescent="0.25">
      <c r="A123" s="348"/>
      <c r="B123" s="316"/>
      <c r="C123" s="348"/>
      <c r="D123" s="316"/>
      <c r="E123" s="316"/>
      <c r="F123" s="348"/>
      <c r="G123" s="233" t="s">
        <v>19</v>
      </c>
      <c r="H123" s="234">
        <v>0</v>
      </c>
      <c r="I123" s="234">
        <v>0</v>
      </c>
      <c r="J123" s="234">
        <v>0</v>
      </c>
      <c r="K123" s="234">
        <v>0</v>
      </c>
      <c r="L123" s="234">
        <v>0</v>
      </c>
      <c r="M123" s="234">
        <v>0</v>
      </c>
      <c r="N123" s="234">
        <v>0</v>
      </c>
      <c r="O123" s="356"/>
      <c r="P123" s="348"/>
      <c r="Q123" s="279"/>
    </row>
    <row r="124" spans="1:17" ht="48.75" customHeight="1" x14ac:dyDescent="0.25">
      <c r="A124" s="348"/>
      <c r="B124" s="316"/>
      <c r="C124" s="348"/>
      <c r="D124" s="316"/>
      <c r="E124" s="316"/>
      <c r="F124" s="348"/>
      <c r="G124" s="233" t="s">
        <v>20</v>
      </c>
      <c r="H124" s="234">
        <v>0</v>
      </c>
      <c r="I124" s="234">
        <v>0</v>
      </c>
      <c r="J124" s="234">
        <v>0</v>
      </c>
      <c r="K124" s="234">
        <v>0</v>
      </c>
      <c r="L124" s="234">
        <v>0</v>
      </c>
      <c r="M124" s="234">
        <v>0</v>
      </c>
      <c r="N124" s="234">
        <v>0</v>
      </c>
      <c r="O124" s="356"/>
      <c r="P124" s="348"/>
      <c r="Q124" s="279"/>
    </row>
    <row r="125" spans="1:17" ht="36.75" customHeight="1" x14ac:dyDescent="0.25">
      <c r="A125" s="348" t="s">
        <v>269</v>
      </c>
      <c r="B125" s="316" t="s">
        <v>4239</v>
      </c>
      <c r="C125" s="348" t="s">
        <v>53</v>
      </c>
      <c r="D125" s="316" t="s">
        <v>4246</v>
      </c>
      <c r="E125" s="316" t="s">
        <v>4247</v>
      </c>
      <c r="F125" s="348" t="s">
        <v>18</v>
      </c>
      <c r="G125" s="233" t="s">
        <v>16</v>
      </c>
      <c r="H125" s="234">
        <f>SUM(H126:H129)</f>
        <v>7255.3</v>
      </c>
      <c r="I125" s="234">
        <f t="shared" ref="I125:N125" si="24">SUM(I126:I129)</f>
        <v>0</v>
      </c>
      <c r="J125" s="234">
        <f t="shared" si="24"/>
        <v>12.8</v>
      </c>
      <c r="K125" s="234">
        <f t="shared" si="24"/>
        <v>0</v>
      </c>
      <c r="L125" s="234">
        <f t="shared" si="24"/>
        <v>0</v>
      </c>
      <c r="M125" s="234">
        <f t="shared" si="24"/>
        <v>7242.5</v>
      </c>
      <c r="N125" s="234">
        <f t="shared" si="24"/>
        <v>0</v>
      </c>
      <c r="O125" s="356">
        <v>507183</v>
      </c>
      <c r="P125" s="348" t="s">
        <v>4245</v>
      </c>
      <c r="Q125" s="281" t="s">
        <v>4155</v>
      </c>
    </row>
    <row r="126" spans="1:17" ht="36.75" customHeight="1" x14ac:dyDescent="0.25">
      <c r="A126" s="348"/>
      <c r="B126" s="316"/>
      <c r="C126" s="348"/>
      <c r="D126" s="316"/>
      <c r="E126" s="316"/>
      <c r="F126" s="348"/>
      <c r="G126" s="233" t="s">
        <v>17</v>
      </c>
      <c r="H126" s="234">
        <f>SUM(I126:N126)</f>
        <v>0</v>
      </c>
      <c r="I126" s="234">
        <v>0</v>
      </c>
      <c r="J126" s="234">
        <v>0</v>
      </c>
      <c r="K126" s="234">
        <v>0</v>
      </c>
      <c r="L126" s="234">
        <v>0</v>
      </c>
      <c r="M126" s="234">
        <v>0</v>
      </c>
      <c r="N126" s="234">
        <v>0</v>
      </c>
      <c r="O126" s="356"/>
      <c r="P126" s="348"/>
      <c r="Q126" s="282"/>
    </row>
    <row r="127" spans="1:17" ht="36" x14ac:dyDescent="0.25">
      <c r="A127" s="348"/>
      <c r="B127" s="316"/>
      <c r="C127" s="348"/>
      <c r="D127" s="316"/>
      <c r="E127" s="316"/>
      <c r="F127" s="348"/>
      <c r="G127" s="233" t="s">
        <v>18</v>
      </c>
      <c r="H127" s="234">
        <f>SUM(I127:N127)</f>
        <v>7255.3</v>
      </c>
      <c r="I127" s="234">
        <v>0</v>
      </c>
      <c r="J127" s="234">
        <v>12.8</v>
      </c>
      <c r="K127" s="234">
        <v>0</v>
      </c>
      <c r="L127" s="234">
        <v>0</v>
      </c>
      <c r="M127" s="234">
        <v>7242.5</v>
      </c>
      <c r="N127" s="234">
        <v>0</v>
      </c>
      <c r="O127" s="356"/>
      <c r="P127" s="348"/>
      <c r="Q127" s="282"/>
    </row>
    <row r="128" spans="1:17" x14ac:dyDescent="0.25">
      <c r="A128" s="348"/>
      <c r="B128" s="316"/>
      <c r="C128" s="348"/>
      <c r="D128" s="316"/>
      <c r="E128" s="316"/>
      <c r="F128" s="348"/>
      <c r="G128" s="233" t="s">
        <v>19</v>
      </c>
      <c r="H128" s="234">
        <f>SUM(I128:N128)</f>
        <v>0</v>
      </c>
      <c r="I128" s="234">
        <v>0</v>
      </c>
      <c r="J128" s="234">
        <v>0</v>
      </c>
      <c r="K128" s="234">
        <v>0</v>
      </c>
      <c r="L128" s="234">
        <v>0</v>
      </c>
      <c r="M128" s="234">
        <v>0</v>
      </c>
      <c r="N128" s="234">
        <v>0</v>
      </c>
      <c r="O128" s="356"/>
      <c r="P128" s="348"/>
      <c r="Q128" s="282"/>
    </row>
    <row r="129" spans="1:17" ht="24" x14ac:dyDescent="0.25">
      <c r="A129" s="348"/>
      <c r="B129" s="316"/>
      <c r="C129" s="348"/>
      <c r="D129" s="316"/>
      <c r="E129" s="316"/>
      <c r="F129" s="348"/>
      <c r="G129" s="233" t="s">
        <v>20</v>
      </c>
      <c r="H129" s="234">
        <f>SUM(I129:N129)</f>
        <v>0</v>
      </c>
      <c r="I129" s="234">
        <v>0</v>
      </c>
      <c r="J129" s="234">
        <v>0</v>
      </c>
      <c r="K129" s="234">
        <v>0</v>
      </c>
      <c r="L129" s="234">
        <v>0</v>
      </c>
      <c r="M129" s="234">
        <v>0</v>
      </c>
      <c r="N129" s="234">
        <v>0</v>
      </c>
      <c r="O129" s="356"/>
      <c r="P129" s="348"/>
      <c r="Q129" s="283"/>
    </row>
    <row r="130" spans="1:17" ht="36.75" customHeight="1" x14ac:dyDescent="0.25">
      <c r="A130" s="348" t="s">
        <v>270</v>
      </c>
      <c r="B130" s="316" t="s">
        <v>4239</v>
      </c>
      <c r="C130" s="348" t="s">
        <v>53</v>
      </c>
      <c r="D130" s="316" t="s">
        <v>4248</v>
      </c>
      <c r="E130" s="316" t="s">
        <v>4244</v>
      </c>
      <c r="F130" s="348" t="s">
        <v>18</v>
      </c>
      <c r="G130" s="233" t="s">
        <v>16</v>
      </c>
      <c r="H130" s="234">
        <f>SUM(H131:H134)</f>
        <v>1422.4</v>
      </c>
      <c r="I130" s="234">
        <f t="shared" ref="I130:N130" si="25">SUM(I131:I134)</f>
        <v>0</v>
      </c>
      <c r="J130" s="234">
        <f t="shared" si="25"/>
        <v>0</v>
      </c>
      <c r="K130" s="234">
        <f t="shared" si="25"/>
        <v>0</v>
      </c>
      <c r="L130" s="234">
        <f t="shared" si="25"/>
        <v>0</v>
      </c>
      <c r="M130" s="234">
        <f t="shared" si="25"/>
        <v>696.2</v>
      </c>
      <c r="N130" s="234">
        <f t="shared" si="25"/>
        <v>726.2</v>
      </c>
      <c r="O130" s="356">
        <v>507183</v>
      </c>
      <c r="P130" s="348" t="s">
        <v>4245</v>
      </c>
      <c r="Q130" s="279" t="s">
        <v>4155</v>
      </c>
    </row>
    <row r="131" spans="1:17" ht="28.5" customHeight="1" x14ac:dyDescent="0.25">
      <c r="A131" s="348"/>
      <c r="B131" s="316"/>
      <c r="C131" s="348"/>
      <c r="D131" s="316"/>
      <c r="E131" s="316"/>
      <c r="F131" s="348"/>
      <c r="G131" s="233" t="s">
        <v>17</v>
      </c>
      <c r="H131" s="234">
        <f>SUM(I131:N131)</f>
        <v>0</v>
      </c>
      <c r="I131" s="234">
        <v>0</v>
      </c>
      <c r="J131" s="234">
        <v>0</v>
      </c>
      <c r="K131" s="234">
        <v>0</v>
      </c>
      <c r="L131" s="234">
        <v>0</v>
      </c>
      <c r="M131" s="234">
        <v>0</v>
      </c>
      <c r="N131" s="234">
        <v>0</v>
      </c>
      <c r="O131" s="356"/>
      <c r="P131" s="348"/>
      <c r="Q131" s="279"/>
    </row>
    <row r="132" spans="1:17" ht="36" x14ac:dyDescent="0.25">
      <c r="A132" s="348"/>
      <c r="B132" s="316"/>
      <c r="C132" s="348"/>
      <c r="D132" s="316"/>
      <c r="E132" s="316"/>
      <c r="F132" s="348"/>
      <c r="G132" s="233" t="s">
        <v>18</v>
      </c>
      <c r="H132" s="234">
        <f>SUM(I132:N132)</f>
        <v>1422.4</v>
      </c>
      <c r="I132" s="234">
        <v>0</v>
      </c>
      <c r="J132" s="234">
        <v>0</v>
      </c>
      <c r="K132" s="234">
        <v>0</v>
      </c>
      <c r="L132" s="234">
        <v>0</v>
      </c>
      <c r="M132" s="234">
        <v>696.2</v>
      </c>
      <c r="N132" s="234">
        <v>726.2</v>
      </c>
      <c r="O132" s="356"/>
      <c r="P132" s="348"/>
      <c r="Q132" s="279"/>
    </row>
    <row r="133" spans="1:17" x14ac:dyDescent="0.25">
      <c r="A133" s="348"/>
      <c r="B133" s="316"/>
      <c r="C133" s="348"/>
      <c r="D133" s="316"/>
      <c r="E133" s="316"/>
      <c r="F133" s="348"/>
      <c r="G133" s="233" t="s">
        <v>19</v>
      </c>
      <c r="H133" s="234">
        <f>SUM(I133:N133)</f>
        <v>0</v>
      </c>
      <c r="I133" s="234">
        <v>0</v>
      </c>
      <c r="J133" s="234">
        <v>0</v>
      </c>
      <c r="K133" s="234">
        <v>0</v>
      </c>
      <c r="L133" s="234">
        <v>0</v>
      </c>
      <c r="M133" s="234">
        <v>0</v>
      </c>
      <c r="N133" s="234">
        <v>0</v>
      </c>
      <c r="O133" s="356"/>
      <c r="P133" s="348"/>
      <c r="Q133" s="279"/>
    </row>
    <row r="134" spans="1:17" ht="24" x14ac:dyDescent="0.25">
      <c r="A134" s="348"/>
      <c r="B134" s="316"/>
      <c r="C134" s="348"/>
      <c r="D134" s="316"/>
      <c r="E134" s="316"/>
      <c r="F134" s="348"/>
      <c r="G134" s="233" t="s">
        <v>20</v>
      </c>
      <c r="H134" s="234">
        <f>SUM(I134:N134)</f>
        <v>0</v>
      </c>
      <c r="I134" s="234">
        <v>0</v>
      </c>
      <c r="J134" s="234">
        <v>0</v>
      </c>
      <c r="K134" s="234">
        <v>0</v>
      </c>
      <c r="L134" s="234">
        <v>0</v>
      </c>
      <c r="M134" s="234">
        <v>0</v>
      </c>
      <c r="N134" s="234">
        <v>0</v>
      </c>
      <c r="O134" s="356"/>
      <c r="P134" s="348"/>
      <c r="Q134" s="279"/>
    </row>
    <row r="135" spans="1:17" ht="36.75" customHeight="1" x14ac:dyDescent="0.25">
      <c r="A135" s="348" t="s">
        <v>271</v>
      </c>
      <c r="B135" s="316" t="s">
        <v>4239</v>
      </c>
      <c r="C135" s="348" t="s">
        <v>53</v>
      </c>
      <c r="D135" s="316" t="s">
        <v>15</v>
      </c>
      <c r="E135" s="316" t="s">
        <v>4244</v>
      </c>
      <c r="F135" s="348" t="s">
        <v>18</v>
      </c>
      <c r="G135" s="233" t="s">
        <v>16</v>
      </c>
      <c r="H135" s="234">
        <f>SUM(H136:H139)</f>
        <v>1159.6999999999998</v>
      </c>
      <c r="I135" s="234">
        <f t="shared" ref="I135:N135" si="26">SUM(I136:I139)</f>
        <v>0</v>
      </c>
      <c r="J135" s="234">
        <f t="shared" si="26"/>
        <v>5.4</v>
      </c>
      <c r="K135" s="234">
        <f t="shared" si="26"/>
        <v>0</v>
      </c>
      <c r="L135" s="234">
        <f t="shared" si="26"/>
        <v>0</v>
      </c>
      <c r="M135" s="234">
        <f t="shared" si="26"/>
        <v>565</v>
      </c>
      <c r="N135" s="234">
        <f t="shared" si="26"/>
        <v>589.29999999999995</v>
      </c>
      <c r="O135" s="356">
        <v>507183</v>
      </c>
      <c r="P135" s="348" t="s">
        <v>4245</v>
      </c>
      <c r="Q135" s="279" t="s">
        <v>4155</v>
      </c>
    </row>
    <row r="136" spans="1:17" ht="32.25" customHeight="1" x14ac:dyDescent="0.25">
      <c r="A136" s="348"/>
      <c r="B136" s="316"/>
      <c r="C136" s="348"/>
      <c r="D136" s="316"/>
      <c r="E136" s="316"/>
      <c r="F136" s="348"/>
      <c r="G136" s="233" t="s">
        <v>17</v>
      </c>
      <c r="H136" s="234">
        <f>SUM(I136:N136)</f>
        <v>0</v>
      </c>
      <c r="I136" s="234">
        <v>0</v>
      </c>
      <c r="J136" s="234">
        <v>0</v>
      </c>
      <c r="K136" s="234">
        <v>0</v>
      </c>
      <c r="L136" s="234">
        <v>0</v>
      </c>
      <c r="M136" s="234">
        <v>0</v>
      </c>
      <c r="N136" s="234">
        <v>0</v>
      </c>
      <c r="O136" s="356"/>
      <c r="P136" s="348"/>
      <c r="Q136" s="279"/>
    </row>
    <row r="137" spans="1:17" ht="36" x14ac:dyDescent="0.25">
      <c r="A137" s="348"/>
      <c r="B137" s="316"/>
      <c r="C137" s="348"/>
      <c r="D137" s="316"/>
      <c r="E137" s="316"/>
      <c r="F137" s="348"/>
      <c r="G137" s="233" t="s">
        <v>18</v>
      </c>
      <c r="H137" s="234">
        <f>SUM(I137:N137)</f>
        <v>1159.6999999999998</v>
      </c>
      <c r="I137" s="234">
        <v>0</v>
      </c>
      <c r="J137" s="234">
        <v>5.4</v>
      </c>
      <c r="K137" s="234">
        <v>0</v>
      </c>
      <c r="L137" s="234">
        <v>0</v>
      </c>
      <c r="M137" s="234">
        <v>565</v>
      </c>
      <c r="N137" s="234">
        <v>589.29999999999995</v>
      </c>
      <c r="O137" s="356"/>
      <c r="P137" s="348"/>
      <c r="Q137" s="279"/>
    </row>
    <row r="138" spans="1:17" x14ac:dyDescent="0.25">
      <c r="A138" s="348"/>
      <c r="B138" s="316"/>
      <c r="C138" s="348"/>
      <c r="D138" s="316"/>
      <c r="E138" s="316"/>
      <c r="F138" s="348"/>
      <c r="G138" s="233" t="s">
        <v>19</v>
      </c>
      <c r="H138" s="234">
        <f>SUM(I138:N138)</f>
        <v>0</v>
      </c>
      <c r="I138" s="234">
        <v>0</v>
      </c>
      <c r="J138" s="234">
        <v>0</v>
      </c>
      <c r="K138" s="234">
        <v>0</v>
      </c>
      <c r="L138" s="234">
        <v>0</v>
      </c>
      <c r="M138" s="234">
        <v>0</v>
      </c>
      <c r="N138" s="234">
        <v>0</v>
      </c>
      <c r="O138" s="356"/>
      <c r="P138" s="348"/>
      <c r="Q138" s="279"/>
    </row>
    <row r="139" spans="1:17" ht="24" x14ac:dyDescent="0.25">
      <c r="A139" s="348"/>
      <c r="B139" s="316"/>
      <c r="C139" s="348"/>
      <c r="D139" s="316"/>
      <c r="E139" s="316"/>
      <c r="F139" s="348"/>
      <c r="G139" s="233" t="s">
        <v>20</v>
      </c>
      <c r="H139" s="234">
        <f>SUM(I139:N139)</f>
        <v>0</v>
      </c>
      <c r="I139" s="234">
        <v>0</v>
      </c>
      <c r="J139" s="234">
        <v>0</v>
      </c>
      <c r="K139" s="234">
        <v>0</v>
      </c>
      <c r="L139" s="234">
        <v>0</v>
      </c>
      <c r="M139" s="234">
        <v>0</v>
      </c>
      <c r="N139" s="234">
        <v>0</v>
      </c>
      <c r="O139" s="356"/>
      <c r="P139" s="348"/>
      <c r="Q139" s="279"/>
    </row>
    <row r="140" spans="1:17" ht="36" customHeight="1" x14ac:dyDescent="0.25">
      <c r="A140" s="348" t="s">
        <v>276</v>
      </c>
      <c r="B140" s="348" t="s">
        <v>273</v>
      </c>
      <c r="C140" s="348" t="s">
        <v>53</v>
      </c>
      <c r="D140" s="316">
        <v>2026</v>
      </c>
      <c r="E140" s="316" t="s">
        <v>63</v>
      </c>
      <c r="F140" s="348" t="s">
        <v>277</v>
      </c>
      <c r="G140" s="233" t="s">
        <v>16</v>
      </c>
      <c r="H140" s="234">
        <f t="shared" ref="H140:N140" si="27">SUM(H141:H144)</f>
        <v>8.6</v>
      </c>
      <c r="I140" s="234">
        <f t="shared" si="27"/>
        <v>0</v>
      </c>
      <c r="J140" s="234">
        <f t="shared" si="27"/>
        <v>8.6</v>
      </c>
      <c r="K140" s="234">
        <f t="shared" si="27"/>
        <v>0</v>
      </c>
      <c r="L140" s="234">
        <f t="shared" si="27"/>
        <v>0</v>
      </c>
      <c r="M140" s="234">
        <f t="shared" si="27"/>
        <v>0</v>
      </c>
      <c r="N140" s="234">
        <f t="shared" si="27"/>
        <v>0</v>
      </c>
      <c r="O140" s="349">
        <v>1000</v>
      </c>
      <c r="P140" s="348" t="s">
        <v>278</v>
      </c>
      <c r="Q140" s="281" t="s">
        <v>4184</v>
      </c>
    </row>
    <row r="141" spans="1:17" ht="39" customHeight="1" x14ac:dyDescent="0.25">
      <c r="A141" s="348"/>
      <c r="B141" s="348"/>
      <c r="C141" s="348"/>
      <c r="D141" s="316"/>
      <c r="E141" s="316"/>
      <c r="F141" s="348"/>
      <c r="G141" s="233" t="s">
        <v>17</v>
      </c>
      <c r="H141" s="234">
        <f>SUM(I141:N141)</f>
        <v>0</v>
      </c>
      <c r="I141" s="234">
        <v>0</v>
      </c>
      <c r="J141" s="234">
        <v>0</v>
      </c>
      <c r="K141" s="234">
        <v>0</v>
      </c>
      <c r="L141" s="234">
        <v>0</v>
      </c>
      <c r="M141" s="234">
        <v>0</v>
      </c>
      <c r="N141" s="234">
        <v>0</v>
      </c>
      <c r="O141" s="349"/>
      <c r="P141" s="348"/>
      <c r="Q141" s="282"/>
    </row>
    <row r="142" spans="1:17" ht="36" x14ac:dyDescent="0.25">
      <c r="A142" s="348"/>
      <c r="B142" s="348"/>
      <c r="C142" s="348"/>
      <c r="D142" s="316"/>
      <c r="E142" s="316"/>
      <c r="F142" s="348"/>
      <c r="G142" s="233" t="s">
        <v>18</v>
      </c>
      <c r="H142" s="234">
        <f>SUM(I142:N142)</f>
        <v>0</v>
      </c>
      <c r="I142" s="234">
        <v>0</v>
      </c>
      <c r="J142" s="234">
        <v>0</v>
      </c>
      <c r="K142" s="234">
        <v>0</v>
      </c>
      <c r="L142" s="234">
        <v>0</v>
      </c>
      <c r="M142" s="234">
        <v>0</v>
      </c>
      <c r="N142" s="234">
        <v>0</v>
      </c>
      <c r="O142" s="349"/>
      <c r="P142" s="348"/>
      <c r="Q142" s="282"/>
    </row>
    <row r="143" spans="1:17" x14ac:dyDescent="0.25">
      <c r="A143" s="348"/>
      <c r="B143" s="348"/>
      <c r="C143" s="348"/>
      <c r="D143" s="316"/>
      <c r="E143" s="316"/>
      <c r="F143" s="348"/>
      <c r="G143" s="233" t="s">
        <v>19</v>
      </c>
      <c r="H143" s="234">
        <f>SUM(I143:N143)</f>
        <v>8.6</v>
      </c>
      <c r="I143" s="234">
        <v>0</v>
      </c>
      <c r="J143" s="234">
        <v>8.6</v>
      </c>
      <c r="K143" s="234">
        <v>0</v>
      </c>
      <c r="L143" s="234">
        <v>0</v>
      </c>
      <c r="M143" s="234">
        <v>0</v>
      </c>
      <c r="N143" s="234">
        <v>0</v>
      </c>
      <c r="O143" s="349"/>
      <c r="P143" s="348"/>
      <c r="Q143" s="282"/>
    </row>
    <row r="144" spans="1:17" ht="24" x14ac:dyDescent="0.25">
      <c r="A144" s="348"/>
      <c r="B144" s="348"/>
      <c r="C144" s="348"/>
      <c r="D144" s="316"/>
      <c r="E144" s="316"/>
      <c r="F144" s="348"/>
      <c r="G144" s="233" t="s">
        <v>20</v>
      </c>
      <c r="H144" s="234">
        <f>SUM(I144:N144)</f>
        <v>0</v>
      </c>
      <c r="I144" s="234">
        <v>0</v>
      </c>
      <c r="J144" s="234">
        <v>0</v>
      </c>
      <c r="K144" s="234">
        <v>0</v>
      </c>
      <c r="L144" s="234">
        <v>0</v>
      </c>
      <c r="M144" s="234">
        <v>0</v>
      </c>
      <c r="N144" s="234">
        <v>0</v>
      </c>
      <c r="O144" s="349"/>
      <c r="P144" s="348"/>
      <c r="Q144" s="283"/>
    </row>
    <row r="145" spans="1:17" ht="36" customHeight="1" x14ac:dyDescent="0.25">
      <c r="A145" s="348" t="s">
        <v>279</v>
      </c>
      <c r="B145" s="348" t="s">
        <v>273</v>
      </c>
      <c r="C145" s="348" t="s">
        <v>53</v>
      </c>
      <c r="D145" s="316">
        <v>2026</v>
      </c>
      <c r="E145" s="316" t="s">
        <v>63</v>
      </c>
      <c r="F145" s="348" t="s">
        <v>277</v>
      </c>
      <c r="G145" s="233" t="s">
        <v>16</v>
      </c>
      <c r="H145" s="234">
        <f t="shared" ref="H145:N145" si="28">SUM(H146:H149)</f>
        <v>6.5</v>
      </c>
      <c r="I145" s="234">
        <f t="shared" si="28"/>
        <v>0</v>
      </c>
      <c r="J145" s="234">
        <f t="shared" si="28"/>
        <v>6.5</v>
      </c>
      <c r="K145" s="234">
        <f t="shared" si="28"/>
        <v>0</v>
      </c>
      <c r="L145" s="234">
        <f t="shared" si="28"/>
        <v>0</v>
      </c>
      <c r="M145" s="234">
        <f t="shared" si="28"/>
        <v>0</v>
      </c>
      <c r="N145" s="234">
        <f t="shared" si="28"/>
        <v>0</v>
      </c>
      <c r="O145" s="349">
        <v>1000</v>
      </c>
      <c r="P145" s="348" t="s">
        <v>278</v>
      </c>
      <c r="Q145" s="281" t="s">
        <v>4184</v>
      </c>
    </row>
    <row r="146" spans="1:17" ht="25.5" customHeight="1" x14ac:dyDescent="0.25">
      <c r="A146" s="348"/>
      <c r="B146" s="348"/>
      <c r="C146" s="348"/>
      <c r="D146" s="316"/>
      <c r="E146" s="316"/>
      <c r="F146" s="348"/>
      <c r="G146" s="233" t="s">
        <v>17</v>
      </c>
      <c r="H146" s="234">
        <f>SUM(I146:N146)</f>
        <v>0</v>
      </c>
      <c r="I146" s="234">
        <v>0</v>
      </c>
      <c r="J146" s="234">
        <v>0</v>
      </c>
      <c r="K146" s="234">
        <v>0</v>
      </c>
      <c r="L146" s="234">
        <v>0</v>
      </c>
      <c r="M146" s="234">
        <v>0</v>
      </c>
      <c r="N146" s="234">
        <v>0</v>
      </c>
      <c r="O146" s="349"/>
      <c r="P146" s="348"/>
      <c r="Q146" s="282"/>
    </row>
    <row r="147" spans="1:17" ht="36" x14ac:dyDescent="0.25">
      <c r="A147" s="348"/>
      <c r="B147" s="348"/>
      <c r="C147" s="348"/>
      <c r="D147" s="316"/>
      <c r="E147" s="316"/>
      <c r="F147" s="348"/>
      <c r="G147" s="233" t="s">
        <v>18</v>
      </c>
      <c r="H147" s="234">
        <f>SUM(I147:N147)</f>
        <v>0</v>
      </c>
      <c r="I147" s="234">
        <v>0</v>
      </c>
      <c r="J147" s="234">
        <v>0</v>
      </c>
      <c r="K147" s="234">
        <v>0</v>
      </c>
      <c r="L147" s="234">
        <v>0</v>
      </c>
      <c r="M147" s="234">
        <v>0</v>
      </c>
      <c r="N147" s="234">
        <v>0</v>
      </c>
      <c r="O147" s="349"/>
      <c r="P147" s="348"/>
      <c r="Q147" s="282"/>
    </row>
    <row r="148" spans="1:17" x14ac:dyDescent="0.25">
      <c r="A148" s="348"/>
      <c r="B148" s="348"/>
      <c r="C148" s="348"/>
      <c r="D148" s="316"/>
      <c r="E148" s="316"/>
      <c r="F148" s="348"/>
      <c r="G148" s="233" t="s">
        <v>19</v>
      </c>
      <c r="H148" s="234">
        <f>SUM(I148:N148)</f>
        <v>6.5</v>
      </c>
      <c r="I148" s="234">
        <v>0</v>
      </c>
      <c r="J148" s="234">
        <v>6.5</v>
      </c>
      <c r="K148" s="234">
        <v>0</v>
      </c>
      <c r="L148" s="234">
        <v>0</v>
      </c>
      <c r="M148" s="234">
        <v>0</v>
      </c>
      <c r="N148" s="234">
        <v>0</v>
      </c>
      <c r="O148" s="349"/>
      <c r="P148" s="348"/>
      <c r="Q148" s="282"/>
    </row>
    <row r="149" spans="1:17" ht="24" x14ac:dyDescent="0.25">
      <c r="A149" s="348"/>
      <c r="B149" s="348"/>
      <c r="C149" s="348"/>
      <c r="D149" s="316"/>
      <c r="E149" s="316"/>
      <c r="F149" s="348"/>
      <c r="G149" s="233" t="s">
        <v>20</v>
      </c>
      <c r="H149" s="234">
        <f>SUM(I149:N149)</f>
        <v>0</v>
      </c>
      <c r="I149" s="234">
        <v>0</v>
      </c>
      <c r="J149" s="234">
        <v>0</v>
      </c>
      <c r="K149" s="234">
        <v>0</v>
      </c>
      <c r="L149" s="234">
        <v>0</v>
      </c>
      <c r="M149" s="234">
        <v>0</v>
      </c>
      <c r="N149" s="234">
        <v>0</v>
      </c>
      <c r="O149" s="349"/>
      <c r="P149" s="348"/>
      <c r="Q149" s="283"/>
    </row>
    <row r="150" spans="1:17" ht="36" customHeight="1" x14ac:dyDescent="0.25">
      <c r="A150" s="348" t="s">
        <v>280</v>
      </c>
      <c r="B150" s="348" t="s">
        <v>273</v>
      </c>
      <c r="C150" s="348" t="s">
        <v>53</v>
      </c>
      <c r="D150" s="316">
        <v>2026</v>
      </c>
      <c r="E150" s="316" t="s">
        <v>63</v>
      </c>
      <c r="F150" s="348" t="s">
        <v>277</v>
      </c>
      <c r="G150" s="233" t="s">
        <v>16</v>
      </c>
      <c r="H150" s="234">
        <f t="shared" ref="H150:N150" si="29">SUM(H151:H154)</f>
        <v>9.8000000000000007</v>
      </c>
      <c r="I150" s="234">
        <f t="shared" si="29"/>
        <v>0</v>
      </c>
      <c r="J150" s="234">
        <f t="shared" si="29"/>
        <v>9.8000000000000007</v>
      </c>
      <c r="K150" s="234">
        <f t="shared" si="29"/>
        <v>0</v>
      </c>
      <c r="L150" s="234">
        <f t="shared" si="29"/>
        <v>0</v>
      </c>
      <c r="M150" s="234">
        <f t="shared" si="29"/>
        <v>0</v>
      </c>
      <c r="N150" s="234">
        <f t="shared" si="29"/>
        <v>0</v>
      </c>
      <c r="O150" s="349">
        <v>1000</v>
      </c>
      <c r="P150" s="348" t="s">
        <v>278</v>
      </c>
      <c r="Q150" s="281" t="s">
        <v>4184</v>
      </c>
    </row>
    <row r="151" spans="1:17" ht="28.5" customHeight="1" x14ac:dyDescent="0.25">
      <c r="A151" s="348"/>
      <c r="B151" s="348"/>
      <c r="C151" s="348"/>
      <c r="D151" s="316"/>
      <c r="E151" s="316"/>
      <c r="F151" s="348"/>
      <c r="G151" s="233" t="s">
        <v>17</v>
      </c>
      <c r="H151" s="234">
        <f>SUM(I151:N151)</f>
        <v>0</v>
      </c>
      <c r="I151" s="234">
        <v>0</v>
      </c>
      <c r="J151" s="234">
        <v>0</v>
      </c>
      <c r="K151" s="234">
        <v>0</v>
      </c>
      <c r="L151" s="234">
        <v>0</v>
      </c>
      <c r="M151" s="234">
        <v>0</v>
      </c>
      <c r="N151" s="234">
        <v>0</v>
      </c>
      <c r="O151" s="349"/>
      <c r="P151" s="348"/>
      <c r="Q151" s="282"/>
    </row>
    <row r="152" spans="1:17" ht="36" x14ac:dyDescent="0.25">
      <c r="A152" s="348"/>
      <c r="B152" s="348"/>
      <c r="C152" s="348"/>
      <c r="D152" s="316"/>
      <c r="E152" s="316"/>
      <c r="F152" s="348"/>
      <c r="G152" s="233" t="s">
        <v>18</v>
      </c>
      <c r="H152" s="234">
        <f>SUM(I152:N152)</f>
        <v>0</v>
      </c>
      <c r="I152" s="234">
        <v>0</v>
      </c>
      <c r="J152" s="234">
        <v>0</v>
      </c>
      <c r="K152" s="234">
        <v>0</v>
      </c>
      <c r="L152" s="234">
        <v>0</v>
      </c>
      <c r="M152" s="234">
        <v>0</v>
      </c>
      <c r="N152" s="234">
        <v>0</v>
      </c>
      <c r="O152" s="349"/>
      <c r="P152" s="348"/>
      <c r="Q152" s="282"/>
    </row>
    <row r="153" spans="1:17" x14ac:dyDescent="0.25">
      <c r="A153" s="348"/>
      <c r="B153" s="348"/>
      <c r="C153" s="348"/>
      <c r="D153" s="316"/>
      <c r="E153" s="316"/>
      <c r="F153" s="348"/>
      <c r="G153" s="233" t="s">
        <v>19</v>
      </c>
      <c r="H153" s="234">
        <f>SUM(I153:N153)</f>
        <v>9.8000000000000007</v>
      </c>
      <c r="I153" s="234">
        <v>0</v>
      </c>
      <c r="J153" s="234">
        <v>9.8000000000000007</v>
      </c>
      <c r="K153" s="234">
        <v>0</v>
      </c>
      <c r="L153" s="234">
        <v>0</v>
      </c>
      <c r="M153" s="234">
        <v>0</v>
      </c>
      <c r="N153" s="234">
        <v>0</v>
      </c>
      <c r="O153" s="349"/>
      <c r="P153" s="348"/>
      <c r="Q153" s="282"/>
    </row>
    <row r="154" spans="1:17" ht="24" x14ac:dyDescent="0.25">
      <c r="A154" s="348"/>
      <c r="B154" s="348"/>
      <c r="C154" s="348"/>
      <c r="D154" s="316"/>
      <c r="E154" s="316"/>
      <c r="F154" s="348"/>
      <c r="G154" s="233" t="s">
        <v>20</v>
      </c>
      <c r="H154" s="234">
        <f>SUM(I154:N154)</f>
        <v>0</v>
      </c>
      <c r="I154" s="234">
        <v>0</v>
      </c>
      <c r="J154" s="234">
        <v>0</v>
      </c>
      <c r="K154" s="234">
        <v>0</v>
      </c>
      <c r="L154" s="234">
        <v>0</v>
      </c>
      <c r="M154" s="234">
        <v>0</v>
      </c>
      <c r="N154" s="234">
        <v>0</v>
      </c>
      <c r="O154" s="349"/>
      <c r="P154" s="348"/>
      <c r="Q154" s="283"/>
    </row>
    <row r="155" spans="1:17" ht="36" customHeight="1" x14ac:dyDescent="0.25">
      <c r="A155" s="348" t="s">
        <v>281</v>
      </c>
      <c r="B155" s="316" t="s">
        <v>63</v>
      </c>
      <c r="C155" s="348" t="s">
        <v>53</v>
      </c>
      <c r="D155" s="316" t="s">
        <v>282</v>
      </c>
      <c r="E155" s="316" t="s">
        <v>63</v>
      </c>
      <c r="F155" s="348" t="s">
        <v>18</v>
      </c>
      <c r="G155" s="233" t="s">
        <v>16</v>
      </c>
      <c r="H155" s="234">
        <f t="shared" ref="H155:N155" si="30">SUM(H156:H159)</f>
        <v>1.5</v>
      </c>
      <c r="I155" s="234">
        <f t="shared" si="30"/>
        <v>0.7</v>
      </c>
      <c r="J155" s="234">
        <f t="shared" si="30"/>
        <v>0.8</v>
      </c>
      <c r="K155" s="234">
        <f t="shared" si="30"/>
        <v>0</v>
      </c>
      <c r="L155" s="234">
        <f t="shared" si="30"/>
        <v>0</v>
      </c>
      <c r="M155" s="234">
        <f t="shared" si="30"/>
        <v>0</v>
      </c>
      <c r="N155" s="234">
        <f t="shared" si="30"/>
        <v>0</v>
      </c>
      <c r="O155" s="349">
        <v>50000</v>
      </c>
      <c r="P155" s="316" t="s">
        <v>283</v>
      </c>
      <c r="Q155" s="281" t="s">
        <v>4184</v>
      </c>
    </row>
    <row r="156" spans="1:17" ht="29.25" customHeight="1" x14ac:dyDescent="0.25">
      <c r="A156" s="348"/>
      <c r="B156" s="316"/>
      <c r="C156" s="348"/>
      <c r="D156" s="316"/>
      <c r="E156" s="316"/>
      <c r="F156" s="348"/>
      <c r="G156" s="233" t="s">
        <v>17</v>
      </c>
      <c r="H156" s="234">
        <f>SUM(I156:N156)</f>
        <v>0</v>
      </c>
      <c r="I156" s="234">
        <v>0</v>
      </c>
      <c r="J156" s="234">
        <v>0</v>
      </c>
      <c r="K156" s="234">
        <v>0</v>
      </c>
      <c r="L156" s="234">
        <v>0</v>
      </c>
      <c r="M156" s="234">
        <v>0</v>
      </c>
      <c r="N156" s="234">
        <v>0</v>
      </c>
      <c r="O156" s="349"/>
      <c r="P156" s="316"/>
      <c r="Q156" s="282"/>
    </row>
    <row r="157" spans="1:17" ht="36" x14ac:dyDescent="0.25">
      <c r="A157" s="348"/>
      <c r="B157" s="316"/>
      <c r="C157" s="348"/>
      <c r="D157" s="316"/>
      <c r="E157" s="316"/>
      <c r="F157" s="348"/>
      <c r="G157" s="233" t="s">
        <v>18</v>
      </c>
      <c r="H157" s="234">
        <f>SUM(I157:N157)</f>
        <v>1.5</v>
      </c>
      <c r="I157" s="234">
        <v>0.7</v>
      </c>
      <c r="J157" s="234">
        <v>0.8</v>
      </c>
      <c r="K157" s="234">
        <v>0</v>
      </c>
      <c r="L157" s="234">
        <v>0</v>
      </c>
      <c r="M157" s="234">
        <v>0</v>
      </c>
      <c r="N157" s="234">
        <v>0</v>
      </c>
      <c r="O157" s="349"/>
      <c r="P157" s="316"/>
      <c r="Q157" s="282"/>
    </row>
    <row r="158" spans="1:17" x14ac:dyDescent="0.25">
      <c r="A158" s="348"/>
      <c r="B158" s="316"/>
      <c r="C158" s="348"/>
      <c r="D158" s="316"/>
      <c r="E158" s="316"/>
      <c r="F158" s="348"/>
      <c r="G158" s="233" t="s">
        <v>19</v>
      </c>
      <c r="H158" s="234">
        <f>SUM(I158:N158)</f>
        <v>0</v>
      </c>
      <c r="I158" s="234">
        <v>0</v>
      </c>
      <c r="J158" s="234">
        <v>0</v>
      </c>
      <c r="K158" s="234">
        <v>0</v>
      </c>
      <c r="L158" s="234">
        <v>0</v>
      </c>
      <c r="M158" s="234">
        <v>0</v>
      </c>
      <c r="N158" s="234">
        <v>0</v>
      </c>
      <c r="O158" s="349"/>
      <c r="P158" s="316"/>
      <c r="Q158" s="282"/>
    </row>
    <row r="159" spans="1:17" ht="24" x14ac:dyDescent="0.25">
      <c r="A159" s="348"/>
      <c r="B159" s="316"/>
      <c r="C159" s="348"/>
      <c r="D159" s="316"/>
      <c r="E159" s="316"/>
      <c r="F159" s="348"/>
      <c r="G159" s="233" t="s">
        <v>20</v>
      </c>
      <c r="H159" s="234">
        <f>SUM(I159:N159)</f>
        <v>0</v>
      </c>
      <c r="I159" s="234">
        <v>0</v>
      </c>
      <c r="J159" s="234">
        <v>0</v>
      </c>
      <c r="K159" s="234">
        <v>0</v>
      </c>
      <c r="L159" s="234">
        <v>0</v>
      </c>
      <c r="M159" s="234">
        <v>0</v>
      </c>
      <c r="N159" s="234">
        <v>0</v>
      </c>
      <c r="O159" s="349"/>
      <c r="P159" s="316"/>
      <c r="Q159" s="283"/>
    </row>
    <row r="160" spans="1:17" ht="36" customHeight="1" x14ac:dyDescent="0.25">
      <c r="A160" s="355" t="s">
        <v>284</v>
      </c>
      <c r="B160" s="316" t="s">
        <v>285</v>
      </c>
      <c r="C160" s="316" t="s">
        <v>53</v>
      </c>
      <c r="D160" s="316">
        <v>2025</v>
      </c>
      <c r="E160" s="316" t="s">
        <v>63</v>
      </c>
      <c r="F160" s="348" t="s">
        <v>18</v>
      </c>
      <c r="G160" s="236" t="s">
        <v>286</v>
      </c>
      <c r="H160" s="237">
        <f>SUM(H161:H164)</f>
        <v>73.7</v>
      </c>
      <c r="I160" s="237">
        <f t="shared" ref="I160:N160" si="31">SUM(I161:I164)</f>
        <v>73.7</v>
      </c>
      <c r="J160" s="237">
        <f t="shared" si="31"/>
        <v>0</v>
      </c>
      <c r="K160" s="237">
        <f t="shared" si="31"/>
        <v>0</v>
      </c>
      <c r="L160" s="237">
        <f t="shared" si="31"/>
        <v>0</v>
      </c>
      <c r="M160" s="237">
        <f t="shared" si="31"/>
        <v>0</v>
      </c>
      <c r="N160" s="237">
        <f t="shared" si="31"/>
        <v>0</v>
      </c>
      <c r="O160" s="349">
        <v>1000</v>
      </c>
      <c r="P160" s="316" t="s">
        <v>287</v>
      </c>
      <c r="Q160" s="281" t="s">
        <v>4155</v>
      </c>
    </row>
    <row r="161" spans="1:17" ht="25.5" customHeight="1" x14ac:dyDescent="0.25">
      <c r="A161" s="355"/>
      <c r="B161" s="316"/>
      <c r="C161" s="316"/>
      <c r="D161" s="316"/>
      <c r="E161" s="316"/>
      <c r="F161" s="348"/>
      <c r="G161" s="236" t="s">
        <v>288</v>
      </c>
      <c r="H161" s="237">
        <f>SUM(I161:N161)</f>
        <v>0</v>
      </c>
      <c r="I161" s="237">
        <f t="shared" ref="I161:N161" si="32">SUM(J161:O161)</f>
        <v>0</v>
      </c>
      <c r="J161" s="237">
        <f t="shared" si="32"/>
        <v>0</v>
      </c>
      <c r="K161" s="237">
        <f t="shared" si="32"/>
        <v>0</v>
      </c>
      <c r="L161" s="237">
        <f t="shared" si="32"/>
        <v>0</v>
      </c>
      <c r="M161" s="237">
        <f t="shared" si="32"/>
        <v>0</v>
      </c>
      <c r="N161" s="237">
        <f t="shared" si="32"/>
        <v>0</v>
      </c>
      <c r="O161" s="349"/>
      <c r="P161" s="316"/>
      <c r="Q161" s="282"/>
    </row>
    <row r="162" spans="1:17" ht="36" x14ac:dyDescent="0.25">
      <c r="A162" s="355"/>
      <c r="B162" s="316"/>
      <c r="C162" s="316"/>
      <c r="D162" s="316"/>
      <c r="E162" s="316"/>
      <c r="F162" s="348"/>
      <c r="G162" s="236" t="s">
        <v>289</v>
      </c>
      <c r="H162" s="237">
        <f>SUM(I162:N162)</f>
        <v>73.7</v>
      </c>
      <c r="I162" s="234">
        <v>73.7</v>
      </c>
      <c r="J162" s="237">
        <f>SUM(K162:P162)</f>
        <v>0</v>
      </c>
      <c r="K162" s="237">
        <f>SUM(L162:Q162)</f>
        <v>0</v>
      </c>
      <c r="L162" s="237">
        <f>SUM(M162:R162)</f>
        <v>0</v>
      </c>
      <c r="M162" s="237">
        <f>SUM(N162:S162)</f>
        <v>0</v>
      </c>
      <c r="N162" s="237">
        <f>SUM(O162:T162)</f>
        <v>0</v>
      </c>
      <c r="O162" s="349"/>
      <c r="P162" s="316"/>
      <c r="Q162" s="282"/>
    </row>
    <row r="163" spans="1:17" x14ac:dyDescent="0.25">
      <c r="A163" s="355"/>
      <c r="B163" s="316"/>
      <c r="C163" s="316"/>
      <c r="D163" s="316"/>
      <c r="E163" s="316"/>
      <c r="F163" s="348"/>
      <c r="G163" s="236" t="s">
        <v>290</v>
      </c>
      <c r="H163" s="237">
        <f>SUM(I163:N163)</f>
        <v>0</v>
      </c>
      <c r="I163" s="237">
        <f t="shared" ref="I163:N164" si="33">SUM(J163:O163)</f>
        <v>0</v>
      </c>
      <c r="J163" s="237">
        <f t="shared" si="33"/>
        <v>0</v>
      </c>
      <c r="K163" s="237">
        <f t="shared" si="33"/>
        <v>0</v>
      </c>
      <c r="L163" s="237">
        <f t="shared" si="33"/>
        <v>0</v>
      </c>
      <c r="M163" s="237">
        <f t="shared" si="33"/>
        <v>0</v>
      </c>
      <c r="N163" s="237">
        <f t="shared" si="33"/>
        <v>0</v>
      </c>
      <c r="O163" s="349"/>
      <c r="P163" s="316"/>
      <c r="Q163" s="282"/>
    </row>
    <row r="164" spans="1:17" ht="24" x14ac:dyDescent="0.25">
      <c r="A164" s="355"/>
      <c r="B164" s="316"/>
      <c r="C164" s="316"/>
      <c r="D164" s="316"/>
      <c r="E164" s="316"/>
      <c r="F164" s="348"/>
      <c r="G164" s="236" t="s">
        <v>291</v>
      </c>
      <c r="H164" s="237">
        <f>SUM(I164:N164)</f>
        <v>0</v>
      </c>
      <c r="I164" s="237">
        <f t="shared" si="33"/>
        <v>0</v>
      </c>
      <c r="J164" s="237">
        <f t="shared" si="33"/>
        <v>0</v>
      </c>
      <c r="K164" s="237">
        <f t="shared" si="33"/>
        <v>0</v>
      </c>
      <c r="L164" s="237">
        <f t="shared" si="33"/>
        <v>0</v>
      </c>
      <c r="M164" s="237">
        <f t="shared" si="33"/>
        <v>0</v>
      </c>
      <c r="N164" s="237">
        <f t="shared" si="33"/>
        <v>0</v>
      </c>
      <c r="O164" s="349"/>
      <c r="P164" s="316"/>
      <c r="Q164" s="283"/>
    </row>
    <row r="165" spans="1:17" ht="36" customHeight="1" x14ac:dyDescent="0.25">
      <c r="A165" s="348" t="s">
        <v>292</v>
      </c>
      <c r="B165" s="316" t="s">
        <v>293</v>
      </c>
      <c r="C165" s="316" t="s">
        <v>53</v>
      </c>
      <c r="D165" s="316">
        <v>2026</v>
      </c>
      <c r="E165" s="316" t="s">
        <v>63</v>
      </c>
      <c r="F165" s="348" t="s">
        <v>18</v>
      </c>
      <c r="G165" s="236" t="s">
        <v>286</v>
      </c>
      <c r="H165" s="237">
        <f t="shared" ref="H165:N165" si="34">SUM(H166:H169)</f>
        <v>20.9</v>
      </c>
      <c r="I165" s="237">
        <f t="shared" si="34"/>
        <v>0</v>
      </c>
      <c r="J165" s="237">
        <f t="shared" si="34"/>
        <v>20.9</v>
      </c>
      <c r="K165" s="237">
        <f t="shared" si="34"/>
        <v>0</v>
      </c>
      <c r="L165" s="237">
        <f t="shared" si="34"/>
        <v>0</v>
      </c>
      <c r="M165" s="237">
        <f t="shared" si="34"/>
        <v>0</v>
      </c>
      <c r="N165" s="237">
        <f t="shared" si="34"/>
        <v>0</v>
      </c>
      <c r="O165" s="349">
        <v>5000</v>
      </c>
      <c r="P165" s="316" t="s">
        <v>294</v>
      </c>
      <c r="Q165" s="281" t="s">
        <v>4155</v>
      </c>
    </row>
    <row r="166" spans="1:17" ht="37.5" customHeight="1" x14ac:dyDescent="0.25">
      <c r="A166" s="348"/>
      <c r="B166" s="316"/>
      <c r="C166" s="316"/>
      <c r="D166" s="316"/>
      <c r="E166" s="316"/>
      <c r="F166" s="348"/>
      <c r="G166" s="236" t="s">
        <v>288</v>
      </c>
      <c r="H166" s="237">
        <f t="shared" ref="H166:N169" si="35">SUM(I166:N166)</f>
        <v>0</v>
      </c>
      <c r="I166" s="237">
        <f t="shared" si="35"/>
        <v>0</v>
      </c>
      <c r="J166" s="237">
        <f t="shared" si="35"/>
        <v>0</v>
      </c>
      <c r="K166" s="237">
        <f t="shared" si="35"/>
        <v>0</v>
      </c>
      <c r="L166" s="237">
        <f t="shared" si="35"/>
        <v>0</v>
      </c>
      <c r="M166" s="237">
        <f t="shared" si="35"/>
        <v>0</v>
      </c>
      <c r="N166" s="237">
        <f t="shared" si="35"/>
        <v>0</v>
      </c>
      <c r="O166" s="349"/>
      <c r="P166" s="316"/>
      <c r="Q166" s="282"/>
    </row>
    <row r="167" spans="1:17" ht="36" x14ac:dyDescent="0.25">
      <c r="A167" s="348"/>
      <c r="B167" s="316"/>
      <c r="C167" s="316"/>
      <c r="D167" s="316"/>
      <c r="E167" s="316"/>
      <c r="F167" s="348"/>
      <c r="G167" s="236" t="s">
        <v>289</v>
      </c>
      <c r="H167" s="237">
        <f>SUM(I167:N167)</f>
        <v>20.9</v>
      </c>
      <c r="I167" s="237">
        <v>0</v>
      </c>
      <c r="J167" s="237">
        <v>20.9</v>
      </c>
      <c r="K167" s="237">
        <f t="shared" si="35"/>
        <v>0</v>
      </c>
      <c r="L167" s="237">
        <f t="shared" si="35"/>
        <v>0</v>
      </c>
      <c r="M167" s="237">
        <f t="shared" si="35"/>
        <v>0</v>
      </c>
      <c r="N167" s="237">
        <f t="shared" si="35"/>
        <v>0</v>
      </c>
      <c r="O167" s="349"/>
      <c r="P167" s="316"/>
      <c r="Q167" s="282"/>
    </row>
    <row r="168" spans="1:17" x14ac:dyDescent="0.25">
      <c r="A168" s="348"/>
      <c r="B168" s="316"/>
      <c r="C168" s="316"/>
      <c r="D168" s="316"/>
      <c r="E168" s="316"/>
      <c r="F168" s="348"/>
      <c r="G168" s="236" t="s">
        <v>290</v>
      </c>
      <c r="H168" s="237">
        <f>SUM(I168:N168)</f>
        <v>0</v>
      </c>
      <c r="I168" s="237">
        <v>0</v>
      </c>
      <c r="J168" s="237">
        <v>0</v>
      </c>
      <c r="K168" s="237">
        <f t="shared" si="35"/>
        <v>0</v>
      </c>
      <c r="L168" s="237">
        <f t="shared" si="35"/>
        <v>0</v>
      </c>
      <c r="M168" s="237">
        <f t="shared" si="35"/>
        <v>0</v>
      </c>
      <c r="N168" s="237">
        <f t="shared" si="35"/>
        <v>0</v>
      </c>
      <c r="O168" s="349"/>
      <c r="P168" s="316"/>
      <c r="Q168" s="282"/>
    </row>
    <row r="169" spans="1:17" ht="24" x14ac:dyDescent="0.25">
      <c r="A169" s="348"/>
      <c r="B169" s="316"/>
      <c r="C169" s="316"/>
      <c r="D169" s="316"/>
      <c r="E169" s="316"/>
      <c r="F169" s="348"/>
      <c r="G169" s="236" t="s">
        <v>291</v>
      </c>
      <c r="H169" s="237">
        <f>SUM(I169:N169)</f>
        <v>0</v>
      </c>
      <c r="I169" s="237">
        <f>SUM(J169:O169)</f>
        <v>0</v>
      </c>
      <c r="J169" s="237">
        <f>SUM(K169:P169)</f>
        <v>0</v>
      </c>
      <c r="K169" s="237">
        <f t="shared" si="35"/>
        <v>0</v>
      </c>
      <c r="L169" s="237">
        <f t="shared" si="35"/>
        <v>0</v>
      </c>
      <c r="M169" s="237">
        <f t="shared" si="35"/>
        <v>0</v>
      </c>
      <c r="N169" s="237">
        <f t="shared" si="35"/>
        <v>0</v>
      </c>
      <c r="O169" s="349"/>
      <c r="P169" s="316"/>
      <c r="Q169" s="283"/>
    </row>
    <row r="170" spans="1:17" ht="36" customHeight="1" x14ac:dyDescent="0.25">
      <c r="A170" s="348" t="s">
        <v>295</v>
      </c>
      <c r="B170" s="316" t="s">
        <v>296</v>
      </c>
      <c r="C170" s="316" t="s">
        <v>53</v>
      </c>
      <c r="D170" s="316">
        <v>2025</v>
      </c>
      <c r="E170" s="316" t="s">
        <v>63</v>
      </c>
      <c r="F170" s="316" t="s">
        <v>18</v>
      </c>
      <c r="G170" s="236" t="s">
        <v>297</v>
      </c>
      <c r="H170" s="237">
        <f t="shared" ref="H170:N170" si="36">SUM(H171:H174)</f>
        <v>11</v>
      </c>
      <c r="I170" s="237">
        <f t="shared" si="36"/>
        <v>0</v>
      </c>
      <c r="J170" s="237">
        <f t="shared" si="36"/>
        <v>11</v>
      </c>
      <c r="K170" s="237">
        <f t="shared" si="36"/>
        <v>0</v>
      </c>
      <c r="L170" s="237">
        <f t="shared" si="36"/>
        <v>0</v>
      </c>
      <c r="M170" s="237">
        <f t="shared" si="36"/>
        <v>0</v>
      </c>
      <c r="N170" s="237">
        <f t="shared" si="36"/>
        <v>0</v>
      </c>
      <c r="O170" s="356">
        <v>500000</v>
      </c>
      <c r="P170" s="316" t="s">
        <v>298</v>
      </c>
      <c r="Q170" s="281" t="s">
        <v>4155</v>
      </c>
    </row>
    <row r="171" spans="1:17" ht="31.5" customHeight="1" x14ac:dyDescent="0.25">
      <c r="A171" s="348"/>
      <c r="B171" s="316"/>
      <c r="C171" s="316"/>
      <c r="D171" s="316"/>
      <c r="E171" s="316"/>
      <c r="F171" s="316"/>
      <c r="G171" s="236" t="s">
        <v>58</v>
      </c>
      <c r="H171" s="237">
        <f t="shared" ref="H171:N174" si="37">SUM(I171:N171)</f>
        <v>0</v>
      </c>
      <c r="I171" s="237">
        <f t="shared" si="37"/>
        <v>0</v>
      </c>
      <c r="J171" s="237">
        <f t="shared" si="37"/>
        <v>0</v>
      </c>
      <c r="K171" s="237">
        <f t="shared" si="37"/>
        <v>0</v>
      </c>
      <c r="L171" s="237">
        <f t="shared" si="37"/>
        <v>0</v>
      </c>
      <c r="M171" s="237">
        <f t="shared" si="37"/>
        <v>0</v>
      </c>
      <c r="N171" s="237">
        <f t="shared" si="37"/>
        <v>0</v>
      </c>
      <c r="O171" s="356"/>
      <c r="P171" s="316"/>
      <c r="Q171" s="282"/>
    </row>
    <row r="172" spans="1:17" ht="36" x14ac:dyDescent="0.25">
      <c r="A172" s="348"/>
      <c r="B172" s="316"/>
      <c r="C172" s="316"/>
      <c r="D172" s="316"/>
      <c r="E172" s="316"/>
      <c r="F172" s="316"/>
      <c r="G172" s="236" t="s">
        <v>18</v>
      </c>
      <c r="H172" s="237">
        <f>SUM(I172:N172)</f>
        <v>11</v>
      </c>
      <c r="I172" s="234">
        <v>0</v>
      </c>
      <c r="J172" s="237">
        <v>11</v>
      </c>
      <c r="K172" s="237">
        <f t="shared" si="37"/>
        <v>0</v>
      </c>
      <c r="L172" s="237">
        <f t="shared" si="37"/>
        <v>0</v>
      </c>
      <c r="M172" s="237">
        <f t="shared" si="37"/>
        <v>0</v>
      </c>
      <c r="N172" s="237">
        <f t="shared" si="37"/>
        <v>0</v>
      </c>
      <c r="O172" s="356"/>
      <c r="P172" s="316"/>
      <c r="Q172" s="282"/>
    </row>
    <row r="173" spans="1:17" x14ac:dyDescent="0.25">
      <c r="A173" s="348"/>
      <c r="B173" s="316"/>
      <c r="C173" s="316"/>
      <c r="D173" s="316"/>
      <c r="E173" s="316"/>
      <c r="F173" s="316"/>
      <c r="G173" s="236" t="s">
        <v>19</v>
      </c>
      <c r="H173" s="237">
        <f>SUM(I173:N173)</f>
        <v>0</v>
      </c>
      <c r="I173" s="237">
        <f>SUM(J173:O173)</f>
        <v>0</v>
      </c>
      <c r="J173" s="237">
        <f>SUM(K173:P173)</f>
        <v>0</v>
      </c>
      <c r="K173" s="237">
        <f t="shared" si="37"/>
        <v>0</v>
      </c>
      <c r="L173" s="237">
        <f t="shared" si="37"/>
        <v>0</v>
      </c>
      <c r="M173" s="237">
        <f t="shared" si="37"/>
        <v>0</v>
      </c>
      <c r="N173" s="237">
        <f t="shared" si="37"/>
        <v>0</v>
      </c>
      <c r="O173" s="356"/>
      <c r="P173" s="316"/>
      <c r="Q173" s="282"/>
    </row>
    <row r="174" spans="1:17" ht="24" x14ac:dyDescent="0.25">
      <c r="A174" s="348"/>
      <c r="B174" s="316"/>
      <c r="C174" s="316"/>
      <c r="D174" s="316"/>
      <c r="E174" s="316"/>
      <c r="F174" s="316"/>
      <c r="G174" s="236" t="s">
        <v>20</v>
      </c>
      <c r="H174" s="237">
        <f>SUM(I174:N174)</f>
        <v>0</v>
      </c>
      <c r="I174" s="237">
        <f>SUM(J174:O174)</f>
        <v>0</v>
      </c>
      <c r="J174" s="237">
        <f>SUM(K174:P174)</f>
        <v>0</v>
      </c>
      <c r="K174" s="237">
        <f t="shared" si="37"/>
        <v>0</v>
      </c>
      <c r="L174" s="237">
        <f t="shared" si="37"/>
        <v>0</v>
      </c>
      <c r="M174" s="237">
        <f t="shared" si="37"/>
        <v>0</v>
      </c>
      <c r="N174" s="237">
        <f t="shared" si="37"/>
        <v>0</v>
      </c>
      <c r="O174" s="356"/>
      <c r="P174" s="316"/>
      <c r="Q174" s="283"/>
    </row>
    <row r="175" spans="1:17" ht="36" customHeight="1" x14ac:dyDescent="0.25">
      <c r="A175" s="348" t="s">
        <v>299</v>
      </c>
      <c r="B175" s="316" t="s">
        <v>296</v>
      </c>
      <c r="C175" s="316" t="s">
        <v>53</v>
      </c>
      <c r="D175" s="316">
        <v>2026</v>
      </c>
      <c r="E175" s="316" t="s">
        <v>63</v>
      </c>
      <c r="F175" s="316" t="s">
        <v>300</v>
      </c>
      <c r="G175" s="236" t="s">
        <v>297</v>
      </c>
      <c r="H175" s="237">
        <f t="shared" ref="H175:N175" si="38">SUM(H176:H179)</f>
        <v>436.6</v>
      </c>
      <c r="I175" s="237">
        <f t="shared" si="38"/>
        <v>0</v>
      </c>
      <c r="J175" s="237">
        <f t="shared" si="38"/>
        <v>436.6</v>
      </c>
      <c r="K175" s="237">
        <f t="shared" si="38"/>
        <v>0</v>
      </c>
      <c r="L175" s="237">
        <f t="shared" si="38"/>
        <v>0</v>
      </c>
      <c r="M175" s="237">
        <f t="shared" si="38"/>
        <v>0</v>
      </c>
      <c r="N175" s="237">
        <f t="shared" si="38"/>
        <v>0</v>
      </c>
      <c r="O175" s="356">
        <v>500000</v>
      </c>
      <c r="P175" s="316" t="s">
        <v>298</v>
      </c>
      <c r="Q175" s="281" t="s">
        <v>4155</v>
      </c>
    </row>
    <row r="176" spans="1:17" ht="34.5" customHeight="1" x14ac:dyDescent="0.25">
      <c r="A176" s="348"/>
      <c r="B176" s="316"/>
      <c r="C176" s="316"/>
      <c r="D176" s="316"/>
      <c r="E176" s="316"/>
      <c r="F176" s="316"/>
      <c r="G176" s="236" t="s">
        <v>58</v>
      </c>
      <c r="H176" s="237">
        <f t="shared" ref="H176:N179" si="39">SUM(I176:N176)</f>
        <v>0</v>
      </c>
      <c r="I176" s="237">
        <f t="shared" si="39"/>
        <v>0</v>
      </c>
      <c r="J176" s="237">
        <f t="shared" si="39"/>
        <v>0</v>
      </c>
      <c r="K176" s="237">
        <f t="shared" si="39"/>
        <v>0</v>
      </c>
      <c r="L176" s="237">
        <f t="shared" si="39"/>
        <v>0</v>
      </c>
      <c r="M176" s="237">
        <f t="shared" si="39"/>
        <v>0</v>
      </c>
      <c r="N176" s="237">
        <f t="shared" si="39"/>
        <v>0</v>
      </c>
      <c r="O176" s="356"/>
      <c r="P176" s="316"/>
      <c r="Q176" s="282"/>
    </row>
    <row r="177" spans="1:17" ht="36" x14ac:dyDescent="0.25">
      <c r="A177" s="348"/>
      <c r="B177" s="316"/>
      <c r="C177" s="316"/>
      <c r="D177" s="316"/>
      <c r="E177" s="316"/>
      <c r="F177" s="316"/>
      <c r="G177" s="236" t="s">
        <v>18</v>
      </c>
      <c r="H177" s="237">
        <f>SUM(I177:N177)</f>
        <v>436.6</v>
      </c>
      <c r="I177" s="237">
        <v>0</v>
      </c>
      <c r="J177" s="234">
        <v>436.6</v>
      </c>
      <c r="K177" s="237">
        <f t="shared" si="39"/>
        <v>0</v>
      </c>
      <c r="L177" s="237">
        <f t="shared" si="39"/>
        <v>0</v>
      </c>
      <c r="M177" s="237">
        <f t="shared" si="39"/>
        <v>0</v>
      </c>
      <c r="N177" s="237">
        <f t="shared" si="39"/>
        <v>0</v>
      </c>
      <c r="O177" s="356"/>
      <c r="P177" s="316"/>
      <c r="Q177" s="282"/>
    </row>
    <row r="178" spans="1:17" x14ac:dyDescent="0.25">
      <c r="A178" s="348"/>
      <c r="B178" s="316"/>
      <c r="C178" s="316"/>
      <c r="D178" s="316"/>
      <c r="E178" s="316"/>
      <c r="F178" s="316"/>
      <c r="G178" s="236" t="s">
        <v>19</v>
      </c>
      <c r="H178" s="237">
        <f>SUM(I178:N178)</f>
        <v>0</v>
      </c>
      <c r="I178" s="237">
        <f>SUM(J178:O178)</f>
        <v>0</v>
      </c>
      <c r="J178" s="237">
        <f>SUM(K178:P178)</f>
        <v>0</v>
      </c>
      <c r="K178" s="237">
        <f t="shared" si="39"/>
        <v>0</v>
      </c>
      <c r="L178" s="237">
        <f t="shared" si="39"/>
        <v>0</v>
      </c>
      <c r="M178" s="237">
        <f t="shared" si="39"/>
        <v>0</v>
      </c>
      <c r="N178" s="237">
        <f t="shared" si="39"/>
        <v>0</v>
      </c>
      <c r="O178" s="356"/>
      <c r="P178" s="316"/>
      <c r="Q178" s="282"/>
    </row>
    <row r="179" spans="1:17" ht="24" x14ac:dyDescent="0.25">
      <c r="A179" s="348"/>
      <c r="B179" s="316"/>
      <c r="C179" s="316"/>
      <c r="D179" s="316"/>
      <c r="E179" s="316"/>
      <c r="F179" s="316"/>
      <c r="G179" s="236" t="s">
        <v>20</v>
      </c>
      <c r="H179" s="237">
        <f>SUM(I179:N179)</f>
        <v>0</v>
      </c>
      <c r="I179" s="237">
        <f>SUM(J179:O179)</f>
        <v>0</v>
      </c>
      <c r="J179" s="237">
        <f>SUM(K179:P179)</f>
        <v>0</v>
      </c>
      <c r="K179" s="237">
        <f t="shared" si="39"/>
        <v>0</v>
      </c>
      <c r="L179" s="237">
        <f t="shared" si="39"/>
        <v>0</v>
      </c>
      <c r="M179" s="237">
        <f t="shared" si="39"/>
        <v>0</v>
      </c>
      <c r="N179" s="237">
        <f t="shared" si="39"/>
        <v>0</v>
      </c>
      <c r="O179" s="356"/>
      <c r="P179" s="316"/>
      <c r="Q179" s="283"/>
    </row>
    <row r="180" spans="1:17" ht="36" x14ac:dyDescent="0.25">
      <c r="A180" s="348" t="s">
        <v>301</v>
      </c>
      <c r="B180" s="316" t="s">
        <v>302</v>
      </c>
      <c r="C180" s="316" t="s">
        <v>53</v>
      </c>
      <c r="D180" s="316" t="s">
        <v>282</v>
      </c>
      <c r="E180" s="316" t="s">
        <v>303</v>
      </c>
      <c r="F180" s="316" t="s">
        <v>304</v>
      </c>
      <c r="G180" s="236" t="s">
        <v>286</v>
      </c>
      <c r="H180" s="237">
        <f t="shared" ref="H180:N180" si="40">SUM(H181:H184)</f>
        <v>431.6</v>
      </c>
      <c r="I180" s="237">
        <f t="shared" si="40"/>
        <v>105</v>
      </c>
      <c r="J180" s="237">
        <f t="shared" si="40"/>
        <v>326.60000000000002</v>
      </c>
      <c r="K180" s="237">
        <f t="shared" si="40"/>
        <v>0</v>
      </c>
      <c r="L180" s="237">
        <f t="shared" si="40"/>
        <v>0</v>
      </c>
      <c r="M180" s="237">
        <f t="shared" si="40"/>
        <v>0</v>
      </c>
      <c r="N180" s="237">
        <f t="shared" si="40"/>
        <v>0</v>
      </c>
      <c r="O180" s="349">
        <v>100000</v>
      </c>
      <c r="P180" s="316" t="s">
        <v>305</v>
      </c>
      <c r="Q180" s="281" t="s">
        <v>4155</v>
      </c>
    </row>
    <row r="181" spans="1:17" ht="31.5" customHeight="1" x14ac:dyDescent="0.25">
      <c r="A181" s="348"/>
      <c r="B181" s="316"/>
      <c r="C181" s="316"/>
      <c r="D181" s="316"/>
      <c r="E181" s="316"/>
      <c r="F181" s="316"/>
      <c r="G181" s="236" t="s">
        <v>288</v>
      </c>
      <c r="H181" s="237">
        <f t="shared" ref="H181:N181" si="41">SUM(I181:N181)</f>
        <v>0</v>
      </c>
      <c r="I181" s="237">
        <f t="shared" si="41"/>
        <v>0</v>
      </c>
      <c r="J181" s="237">
        <f t="shared" si="41"/>
        <v>0</v>
      </c>
      <c r="K181" s="237">
        <f t="shared" si="41"/>
        <v>0</v>
      </c>
      <c r="L181" s="237">
        <f t="shared" si="41"/>
        <v>0</v>
      </c>
      <c r="M181" s="237">
        <f t="shared" si="41"/>
        <v>0</v>
      </c>
      <c r="N181" s="237">
        <f t="shared" si="41"/>
        <v>0</v>
      </c>
      <c r="O181" s="349"/>
      <c r="P181" s="316"/>
      <c r="Q181" s="282"/>
    </row>
    <row r="182" spans="1:17" ht="36" x14ac:dyDescent="0.25">
      <c r="A182" s="348"/>
      <c r="B182" s="316"/>
      <c r="C182" s="316"/>
      <c r="D182" s="316"/>
      <c r="E182" s="316"/>
      <c r="F182" s="316"/>
      <c r="G182" s="236" t="s">
        <v>289</v>
      </c>
      <c r="H182" s="237">
        <f>SUM(I182:N182)</f>
        <v>431.6</v>
      </c>
      <c r="I182" s="237">
        <v>105</v>
      </c>
      <c r="J182" s="237">
        <v>326.60000000000002</v>
      </c>
      <c r="K182" s="237">
        <v>0</v>
      </c>
      <c r="L182" s="237">
        <v>0</v>
      </c>
      <c r="M182" s="237">
        <v>0</v>
      </c>
      <c r="N182" s="237">
        <v>0</v>
      </c>
      <c r="O182" s="349"/>
      <c r="P182" s="316"/>
      <c r="Q182" s="282"/>
    </row>
    <row r="183" spans="1:17" x14ac:dyDescent="0.25">
      <c r="A183" s="348"/>
      <c r="B183" s="316"/>
      <c r="C183" s="316"/>
      <c r="D183" s="316"/>
      <c r="E183" s="316"/>
      <c r="F183" s="316"/>
      <c r="G183" s="236" t="s">
        <v>290</v>
      </c>
      <c r="H183" s="237">
        <f>SUM(I183:N183)</f>
        <v>0</v>
      </c>
      <c r="I183" s="237">
        <f t="shared" ref="I183:N184" si="42">SUM(J183:O183)</f>
        <v>0</v>
      </c>
      <c r="J183" s="237">
        <f t="shared" si="42"/>
        <v>0</v>
      </c>
      <c r="K183" s="237">
        <f t="shared" si="42"/>
        <v>0</v>
      </c>
      <c r="L183" s="237">
        <f t="shared" si="42"/>
        <v>0</v>
      </c>
      <c r="M183" s="237">
        <f t="shared" si="42"/>
        <v>0</v>
      </c>
      <c r="N183" s="237">
        <f t="shared" si="42"/>
        <v>0</v>
      </c>
      <c r="O183" s="349"/>
      <c r="P183" s="316"/>
      <c r="Q183" s="282"/>
    </row>
    <row r="184" spans="1:17" ht="24" x14ac:dyDescent="0.25">
      <c r="A184" s="348"/>
      <c r="B184" s="316"/>
      <c r="C184" s="316"/>
      <c r="D184" s="316"/>
      <c r="E184" s="316"/>
      <c r="F184" s="316"/>
      <c r="G184" s="236" t="s">
        <v>291</v>
      </c>
      <c r="H184" s="237">
        <f>SUM(I184:N184)</f>
        <v>0</v>
      </c>
      <c r="I184" s="237">
        <f t="shared" si="42"/>
        <v>0</v>
      </c>
      <c r="J184" s="237">
        <f t="shared" si="42"/>
        <v>0</v>
      </c>
      <c r="K184" s="237">
        <f t="shared" si="42"/>
        <v>0</v>
      </c>
      <c r="L184" s="237">
        <f t="shared" si="42"/>
        <v>0</v>
      </c>
      <c r="M184" s="237">
        <f t="shared" si="42"/>
        <v>0</v>
      </c>
      <c r="N184" s="237">
        <f t="shared" si="42"/>
        <v>0</v>
      </c>
      <c r="O184" s="349"/>
      <c r="P184" s="316"/>
      <c r="Q184" s="283"/>
    </row>
    <row r="185" spans="1:17" ht="48" x14ac:dyDescent="0.25">
      <c r="A185" s="331" t="s">
        <v>106</v>
      </c>
      <c r="B185" s="331"/>
      <c r="C185" s="331"/>
      <c r="D185" s="331"/>
      <c r="E185" s="331"/>
      <c r="F185" s="331"/>
      <c r="G185" s="186" t="s">
        <v>306</v>
      </c>
      <c r="H185" s="49">
        <f>SUM(H5,H10,H15,H20,H25,H30,H35,H40,H45,H50,H55,H60,H65,H70,H75,H80,H85,H90,H95,H100,H105,H110,H115,H120,H125,H130,H135,H140,H145,H150,H155,H160,H165,H170,H175,H180)</f>
        <v>19805.057090000002</v>
      </c>
      <c r="I185" s="49">
        <f t="shared" ref="I185:N185" si="43">SUM(I5,I10,I15,I20,I25,I30,I35,I40,I45,I50,I55,I60,I65,I70,I75,I80,I85,I90,I95,I100,I105,I110,I115,I120,I125,I130,I135,I140,I145,I150,I155,I160,I165,I170,I175,I180)</f>
        <v>414.90746999999999</v>
      </c>
      <c r="J185" s="49">
        <f t="shared" si="43"/>
        <v>2043.8340999999996</v>
      </c>
      <c r="K185" s="49">
        <f t="shared" si="43"/>
        <v>805.00828999999999</v>
      </c>
      <c r="L185" s="49">
        <f t="shared" si="43"/>
        <v>686.49961999999994</v>
      </c>
      <c r="M185" s="49">
        <f t="shared" si="43"/>
        <v>12552.223520000001</v>
      </c>
      <c r="N185" s="49">
        <f t="shared" si="43"/>
        <v>3302.5840900000003</v>
      </c>
      <c r="O185" s="306"/>
      <c r="P185" s="292"/>
    </row>
    <row r="186" spans="1:17" ht="30" customHeight="1" x14ac:dyDescent="0.25">
      <c r="A186" s="331"/>
      <c r="B186" s="331"/>
      <c r="C186" s="331"/>
      <c r="D186" s="331"/>
      <c r="E186" s="331"/>
      <c r="F186" s="331"/>
      <c r="G186" s="186" t="s">
        <v>17</v>
      </c>
      <c r="H186" s="49">
        <f t="shared" ref="H186:N189" si="44">SUM(H6,H11,H16,H21,H26,H31,H36,H41,H46,H51,H56,H61,H66,H71,H76,H81,H86,H91,H96,H101,H106,H111,H116,H121,H126,H131,H136,H141,H146,H151,H156,H161,H166,H171,H176,H181)</f>
        <v>3391.2</v>
      </c>
      <c r="I186" s="49">
        <f t="shared" si="44"/>
        <v>0</v>
      </c>
      <c r="J186" s="49">
        <f t="shared" si="44"/>
        <v>141.30000000000001</v>
      </c>
      <c r="K186" s="49">
        <f t="shared" si="44"/>
        <v>141.30000000000001</v>
      </c>
      <c r="L186" s="49">
        <f t="shared" si="44"/>
        <v>0</v>
      </c>
      <c r="M186" s="49">
        <f t="shared" si="44"/>
        <v>2439.1</v>
      </c>
      <c r="N186" s="49">
        <f t="shared" si="44"/>
        <v>669.5</v>
      </c>
      <c r="O186" s="306"/>
      <c r="P186" s="292"/>
    </row>
    <row r="187" spans="1:17" ht="36" customHeight="1" x14ac:dyDescent="0.25">
      <c r="A187" s="331"/>
      <c r="B187" s="331"/>
      <c r="C187" s="331"/>
      <c r="D187" s="331"/>
      <c r="E187" s="331"/>
      <c r="F187" s="331"/>
      <c r="G187" s="186" t="s">
        <v>18</v>
      </c>
      <c r="H187" s="49">
        <f t="shared" si="44"/>
        <v>15274.759</v>
      </c>
      <c r="I187" s="49">
        <f t="shared" si="44"/>
        <v>286</v>
      </c>
      <c r="J187" s="49">
        <f t="shared" si="44"/>
        <v>1671.1999999999998</v>
      </c>
      <c r="K187" s="49">
        <f t="shared" si="44"/>
        <v>446.80799999999999</v>
      </c>
      <c r="L187" s="49">
        <f t="shared" si="44"/>
        <v>459.35500000000002</v>
      </c>
      <c r="M187" s="49">
        <f t="shared" si="44"/>
        <v>9897.1550000000007</v>
      </c>
      <c r="N187" s="49">
        <f t="shared" si="44"/>
        <v>2514.241</v>
      </c>
      <c r="O187" s="306"/>
      <c r="P187" s="292"/>
    </row>
    <row r="188" spans="1:17" x14ac:dyDescent="0.25">
      <c r="A188" s="331"/>
      <c r="B188" s="331"/>
      <c r="C188" s="331"/>
      <c r="D188" s="331"/>
      <c r="E188" s="331"/>
      <c r="F188" s="331"/>
      <c r="G188" s="186" t="s">
        <v>19</v>
      </c>
      <c r="H188" s="49">
        <f t="shared" si="44"/>
        <v>29.18</v>
      </c>
      <c r="I188" s="49">
        <f t="shared" si="44"/>
        <v>0</v>
      </c>
      <c r="J188" s="49">
        <f t="shared" si="44"/>
        <v>28.94</v>
      </c>
      <c r="K188" s="49">
        <f t="shared" si="44"/>
        <v>0.24000000000000002</v>
      </c>
      <c r="L188" s="49">
        <f t="shared" si="44"/>
        <v>0</v>
      </c>
      <c r="M188" s="49">
        <f t="shared" si="44"/>
        <v>0</v>
      </c>
      <c r="N188" s="49">
        <f t="shared" si="44"/>
        <v>0</v>
      </c>
      <c r="O188" s="306"/>
      <c r="P188" s="292"/>
    </row>
    <row r="189" spans="1:17" ht="24" x14ac:dyDescent="0.25">
      <c r="A189" s="331"/>
      <c r="B189" s="331"/>
      <c r="C189" s="331"/>
      <c r="D189" s="331"/>
      <c r="E189" s="331"/>
      <c r="F189" s="331"/>
      <c r="G189" s="186" t="s">
        <v>20</v>
      </c>
      <c r="H189" s="49">
        <f t="shared" si="44"/>
        <v>1109.9180899999999</v>
      </c>
      <c r="I189" s="49">
        <f t="shared" si="44"/>
        <v>128.90746999999999</v>
      </c>
      <c r="J189" s="49">
        <f t="shared" si="44"/>
        <v>202.39409999999998</v>
      </c>
      <c r="K189" s="49">
        <f t="shared" si="44"/>
        <v>216.66029</v>
      </c>
      <c r="L189" s="49">
        <f t="shared" si="44"/>
        <v>227.14462</v>
      </c>
      <c r="M189" s="49">
        <f t="shared" si="44"/>
        <v>215.96852000000001</v>
      </c>
      <c r="N189" s="49">
        <f t="shared" si="44"/>
        <v>118.84309</v>
      </c>
      <c r="O189" s="306"/>
      <c r="P189" s="292"/>
    </row>
    <row r="190" spans="1:17" ht="15.75" customHeight="1" x14ac:dyDescent="0.25">
      <c r="A190" s="306" t="s">
        <v>107</v>
      </c>
      <c r="B190" s="306"/>
      <c r="C190" s="306"/>
      <c r="D190" s="306"/>
      <c r="E190" s="306"/>
      <c r="F190" s="306"/>
      <c r="G190" s="306"/>
      <c r="H190" s="306"/>
      <c r="I190" s="306"/>
      <c r="J190" s="306"/>
      <c r="K190" s="306"/>
      <c r="L190" s="306"/>
      <c r="M190" s="306"/>
      <c r="N190" s="306"/>
      <c r="O190" s="306"/>
      <c r="P190" s="306"/>
    </row>
    <row r="191" spans="1:17" ht="43.5" customHeight="1" x14ac:dyDescent="0.25">
      <c r="A191" s="300" t="s">
        <v>307</v>
      </c>
      <c r="B191" s="292"/>
      <c r="C191" s="292" t="s">
        <v>107</v>
      </c>
      <c r="D191" s="279" t="s">
        <v>66</v>
      </c>
      <c r="E191" s="279"/>
      <c r="F191" s="300" t="s">
        <v>308</v>
      </c>
      <c r="G191" s="181" t="s">
        <v>16</v>
      </c>
      <c r="H191" s="44">
        <f t="shared" ref="H191:N191" si="45">SUM(H192:H195)</f>
        <v>2570.6999999999998</v>
      </c>
      <c r="I191" s="44">
        <f t="shared" si="45"/>
        <v>0</v>
      </c>
      <c r="J191" s="44">
        <f t="shared" si="45"/>
        <v>0</v>
      </c>
      <c r="K191" s="44">
        <f t="shared" si="45"/>
        <v>0</v>
      </c>
      <c r="L191" s="44">
        <f t="shared" si="45"/>
        <v>856.9</v>
      </c>
      <c r="M191" s="44">
        <f t="shared" si="45"/>
        <v>856.9</v>
      </c>
      <c r="N191" s="44">
        <f t="shared" si="45"/>
        <v>856.9</v>
      </c>
      <c r="O191" s="279">
        <v>120767</v>
      </c>
      <c r="P191" s="331"/>
      <c r="Q191" s="279" t="s">
        <v>4155</v>
      </c>
    </row>
    <row r="192" spans="1:17" ht="27.75" customHeight="1" x14ac:dyDescent="0.25">
      <c r="A192" s="300"/>
      <c r="B192" s="292"/>
      <c r="C192" s="292"/>
      <c r="D192" s="279"/>
      <c r="E192" s="279"/>
      <c r="F192" s="300"/>
      <c r="G192" s="181" t="s">
        <v>309</v>
      </c>
      <c r="H192" s="44">
        <f t="shared" ref="H192:H195" si="46">SUM(I192:N192)</f>
        <v>2570.6999999999998</v>
      </c>
      <c r="I192" s="44">
        <v>0</v>
      </c>
      <c r="J192" s="44">
        <v>0</v>
      </c>
      <c r="K192" s="44">
        <v>0</v>
      </c>
      <c r="L192" s="44">
        <v>856.9</v>
      </c>
      <c r="M192" s="44">
        <v>856.9</v>
      </c>
      <c r="N192" s="44">
        <v>856.9</v>
      </c>
      <c r="O192" s="279"/>
      <c r="P192" s="331"/>
      <c r="Q192" s="279"/>
    </row>
    <row r="193" spans="1:17" ht="36" x14ac:dyDescent="0.25">
      <c r="A193" s="300"/>
      <c r="B193" s="292"/>
      <c r="C193" s="292"/>
      <c r="D193" s="279"/>
      <c r="E193" s="279"/>
      <c r="F193" s="300"/>
      <c r="G193" s="181" t="s">
        <v>18</v>
      </c>
      <c r="H193" s="44">
        <f t="shared" si="46"/>
        <v>0</v>
      </c>
      <c r="I193" s="44">
        <v>0</v>
      </c>
      <c r="J193" s="44">
        <v>0</v>
      </c>
      <c r="K193" s="44">
        <v>0</v>
      </c>
      <c r="L193" s="44">
        <v>0</v>
      </c>
      <c r="M193" s="44">
        <v>0</v>
      </c>
      <c r="N193" s="44">
        <v>0</v>
      </c>
      <c r="O193" s="279"/>
      <c r="P193" s="331"/>
      <c r="Q193" s="279"/>
    </row>
    <row r="194" spans="1:17" x14ac:dyDescent="0.25">
      <c r="A194" s="300"/>
      <c r="B194" s="292"/>
      <c r="C194" s="292"/>
      <c r="D194" s="279"/>
      <c r="E194" s="279"/>
      <c r="F194" s="300"/>
      <c r="G194" s="181" t="s">
        <v>19</v>
      </c>
      <c r="H194" s="44">
        <f t="shared" si="46"/>
        <v>0</v>
      </c>
      <c r="I194" s="44">
        <v>0</v>
      </c>
      <c r="J194" s="44">
        <v>0</v>
      </c>
      <c r="K194" s="44">
        <v>0</v>
      </c>
      <c r="L194" s="44">
        <v>0</v>
      </c>
      <c r="M194" s="44">
        <v>0</v>
      </c>
      <c r="N194" s="44">
        <v>0</v>
      </c>
      <c r="O194" s="279"/>
      <c r="P194" s="331"/>
      <c r="Q194" s="279"/>
    </row>
    <row r="195" spans="1:17" ht="42.75" customHeight="1" x14ac:dyDescent="0.25">
      <c r="A195" s="300"/>
      <c r="B195" s="292"/>
      <c r="C195" s="292"/>
      <c r="D195" s="279"/>
      <c r="E195" s="279"/>
      <c r="F195" s="300"/>
      <c r="G195" s="181" t="s">
        <v>20</v>
      </c>
      <c r="H195" s="44">
        <f t="shared" si="46"/>
        <v>0</v>
      </c>
      <c r="I195" s="44">
        <v>0</v>
      </c>
      <c r="J195" s="44">
        <v>0</v>
      </c>
      <c r="K195" s="44">
        <v>0</v>
      </c>
      <c r="L195" s="44">
        <v>0</v>
      </c>
      <c r="M195" s="44">
        <v>0</v>
      </c>
      <c r="N195" s="44">
        <v>0</v>
      </c>
      <c r="O195" s="279"/>
      <c r="P195" s="331"/>
      <c r="Q195" s="279"/>
    </row>
    <row r="196" spans="1:17" ht="48" customHeight="1" x14ac:dyDescent="0.25">
      <c r="A196" s="292" t="s">
        <v>312</v>
      </c>
      <c r="B196" s="300" t="s">
        <v>310</v>
      </c>
      <c r="C196" s="292" t="s">
        <v>107</v>
      </c>
      <c r="D196" s="279" t="s">
        <v>66</v>
      </c>
      <c r="E196" s="328"/>
      <c r="F196" s="292" t="s">
        <v>313</v>
      </c>
      <c r="G196" s="181" t="s">
        <v>16</v>
      </c>
      <c r="H196" s="44">
        <f t="shared" ref="H196:N196" si="47">SUM(H197:H200)</f>
        <v>150.6</v>
      </c>
      <c r="I196" s="44">
        <f t="shared" si="47"/>
        <v>0</v>
      </c>
      <c r="J196" s="44">
        <f t="shared" si="47"/>
        <v>0</v>
      </c>
      <c r="K196" s="44">
        <f t="shared" si="47"/>
        <v>0</v>
      </c>
      <c r="L196" s="44">
        <f t="shared" si="47"/>
        <v>50.2</v>
      </c>
      <c r="M196" s="44">
        <f t="shared" si="47"/>
        <v>50.2</v>
      </c>
      <c r="N196" s="44">
        <f t="shared" si="47"/>
        <v>50.2</v>
      </c>
      <c r="O196" s="279">
        <v>120767</v>
      </c>
      <c r="P196" s="292"/>
      <c r="Q196" s="281" t="s">
        <v>4155</v>
      </c>
    </row>
    <row r="197" spans="1:17" ht="32.25" customHeight="1" x14ac:dyDescent="0.25">
      <c r="A197" s="292"/>
      <c r="B197" s="300"/>
      <c r="C197" s="292"/>
      <c r="D197" s="279"/>
      <c r="E197" s="328"/>
      <c r="F197" s="292"/>
      <c r="G197" s="181" t="s">
        <v>17</v>
      </c>
      <c r="H197" s="44">
        <f t="shared" ref="H197:H200" si="48">SUM(I197:N197)</f>
        <v>148.80000000000001</v>
      </c>
      <c r="I197" s="125">
        <v>0</v>
      </c>
      <c r="J197" s="125">
        <v>0</v>
      </c>
      <c r="K197" s="125">
        <v>0</v>
      </c>
      <c r="L197" s="125">
        <v>49.6</v>
      </c>
      <c r="M197" s="125">
        <v>49.6</v>
      </c>
      <c r="N197" s="125">
        <v>49.6</v>
      </c>
      <c r="O197" s="279"/>
      <c r="P197" s="292"/>
      <c r="Q197" s="282"/>
    </row>
    <row r="198" spans="1:17" ht="36" x14ac:dyDescent="0.25">
      <c r="A198" s="292"/>
      <c r="B198" s="300"/>
      <c r="C198" s="292"/>
      <c r="D198" s="279"/>
      <c r="E198" s="328"/>
      <c r="F198" s="292"/>
      <c r="G198" s="181" t="s">
        <v>18</v>
      </c>
      <c r="H198" s="44">
        <f t="shared" si="48"/>
        <v>1.2000000000000002</v>
      </c>
      <c r="I198" s="125">
        <v>0</v>
      </c>
      <c r="J198" s="125">
        <v>0</v>
      </c>
      <c r="K198" s="125">
        <v>0</v>
      </c>
      <c r="L198" s="125">
        <v>0.4</v>
      </c>
      <c r="M198" s="125">
        <v>0.4</v>
      </c>
      <c r="N198" s="125">
        <v>0.4</v>
      </c>
      <c r="O198" s="279"/>
      <c r="P198" s="292"/>
      <c r="Q198" s="282"/>
    </row>
    <row r="199" spans="1:17" x14ac:dyDescent="0.25">
      <c r="A199" s="292"/>
      <c r="B199" s="300"/>
      <c r="C199" s="292"/>
      <c r="D199" s="279"/>
      <c r="E199" s="328"/>
      <c r="F199" s="292"/>
      <c r="G199" s="181" t="s">
        <v>19</v>
      </c>
      <c r="H199" s="44">
        <f t="shared" si="48"/>
        <v>0.60000000000000009</v>
      </c>
      <c r="I199" s="125">
        <v>0</v>
      </c>
      <c r="J199" s="125">
        <v>0</v>
      </c>
      <c r="K199" s="125">
        <v>0</v>
      </c>
      <c r="L199" s="125">
        <v>0.2</v>
      </c>
      <c r="M199" s="125">
        <v>0.2</v>
      </c>
      <c r="N199" s="125">
        <v>0.2</v>
      </c>
      <c r="O199" s="279"/>
      <c r="P199" s="292"/>
      <c r="Q199" s="282"/>
    </row>
    <row r="200" spans="1:17" ht="24" x14ac:dyDescent="0.25">
      <c r="A200" s="292"/>
      <c r="B200" s="300"/>
      <c r="C200" s="292"/>
      <c r="D200" s="279"/>
      <c r="E200" s="328"/>
      <c r="F200" s="292"/>
      <c r="G200" s="181" t="s">
        <v>20</v>
      </c>
      <c r="H200" s="44">
        <f t="shared" si="48"/>
        <v>0</v>
      </c>
      <c r="I200" s="125">
        <v>0</v>
      </c>
      <c r="J200" s="125">
        <v>0</v>
      </c>
      <c r="K200" s="125">
        <v>0</v>
      </c>
      <c r="L200" s="125">
        <v>0</v>
      </c>
      <c r="M200" s="125">
        <v>0</v>
      </c>
      <c r="N200" s="125">
        <v>0</v>
      </c>
      <c r="O200" s="279"/>
      <c r="P200" s="292"/>
      <c r="Q200" s="283"/>
    </row>
    <row r="201" spans="1:17" ht="51" customHeight="1" x14ac:dyDescent="0.25">
      <c r="A201" s="300" t="s">
        <v>314</v>
      </c>
      <c r="B201" s="292"/>
      <c r="C201" s="292" t="s">
        <v>107</v>
      </c>
      <c r="D201" s="279" t="s">
        <v>86</v>
      </c>
      <c r="E201" s="279"/>
      <c r="F201" s="300" t="s">
        <v>315</v>
      </c>
      <c r="G201" s="181" t="s">
        <v>16</v>
      </c>
      <c r="H201" s="44">
        <f t="shared" ref="H201:N201" si="49">SUM(H202:H205)</f>
        <v>966.4</v>
      </c>
      <c r="I201" s="44">
        <f t="shared" si="49"/>
        <v>0</v>
      </c>
      <c r="J201" s="44">
        <f t="shared" si="49"/>
        <v>0</v>
      </c>
      <c r="K201" s="44">
        <f t="shared" si="49"/>
        <v>0</v>
      </c>
      <c r="L201" s="44">
        <f t="shared" si="49"/>
        <v>483.2</v>
      </c>
      <c r="M201" s="44">
        <f t="shared" si="49"/>
        <v>483.2</v>
      </c>
      <c r="N201" s="44">
        <f t="shared" si="49"/>
        <v>0</v>
      </c>
      <c r="O201" s="279">
        <v>120767</v>
      </c>
      <c r="P201" s="331"/>
      <c r="Q201" s="279" t="s">
        <v>4155</v>
      </c>
    </row>
    <row r="202" spans="1:17" ht="31.5" customHeight="1" x14ac:dyDescent="0.25">
      <c r="A202" s="300"/>
      <c r="B202" s="292"/>
      <c r="C202" s="292"/>
      <c r="D202" s="279"/>
      <c r="E202" s="279"/>
      <c r="F202" s="300"/>
      <c r="G202" s="181" t="s">
        <v>309</v>
      </c>
      <c r="H202" s="44">
        <f t="shared" ref="H202:H205" si="50">SUM(I202:N202)</f>
        <v>956.8</v>
      </c>
      <c r="I202" s="44">
        <v>0</v>
      </c>
      <c r="J202" s="44">
        <v>0</v>
      </c>
      <c r="K202" s="44">
        <v>0</v>
      </c>
      <c r="L202" s="44">
        <v>478.4</v>
      </c>
      <c r="M202" s="44">
        <v>478.4</v>
      </c>
      <c r="N202" s="44">
        <v>0</v>
      </c>
      <c r="O202" s="279"/>
      <c r="P202" s="331"/>
      <c r="Q202" s="279"/>
    </row>
    <row r="203" spans="1:17" ht="36" x14ac:dyDescent="0.25">
      <c r="A203" s="300"/>
      <c r="B203" s="292"/>
      <c r="C203" s="292"/>
      <c r="D203" s="279"/>
      <c r="E203" s="279"/>
      <c r="F203" s="300"/>
      <c r="G203" s="181" t="s">
        <v>18</v>
      </c>
      <c r="H203" s="44">
        <f t="shared" si="50"/>
        <v>9.6</v>
      </c>
      <c r="I203" s="44">
        <v>0</v>
      </c>
      <c r="J203" s="44">
        <v>0</v>
      </c>
      <c r="K203" s="44">
        <v>0</v>
      </c>
      <c r="L203" s="44">
        <v>4.8</v>
      </c>
      <c r="M203" s="44">
        <v>4.8</v>
      </c>
      <c r="N203" s="44">
        <v>0</v>
      </c>
      <c r="O203" s="279"/>
      <c r="P203" s="331"/>
      <c r="Q203" s="279"/>
    </row>
    <row r="204" spans="1:17" x14ac:dyDescent="0.25">
      <c r="A204" s="300"/>
      <c r="B204" s="292"/>
      <c r="C204" s="292"/>
      <c r="D204" s="279"/>
      <c r="E204" s="279"/>
      <c r="F204" s="300"/>
      <c r="G204" s="181" t="s">
        <v>19</v>
      </c>
      <c r="H204" s="44">
        <f t="shared" si="50"/>
        <v>0</v>
      </c>
      <c r="I204" s="44">
        <v>0</v>
      </c>
      <c r="J204" s="44">
        <v>0</v>
      </c>
      <c r="K204" s="44">
        <v>0</v>
      </c>
      <c r="L204" s="44">
        <v>0</v>
      </c>
      <c r="M204" s="44">
        <v>0</v>
      </c>
      <c r="N204" s="44">
        <v>0</v>
      </c>
      <c r="O204" s="279"/>
      <c r="P204" s="331"/>
      <c r="Q204" s="279"/>
    </row>
    <row r="205" spans="1:17" ht="24" x14ac:dyDescent="0.25">
      <c r="A205" s="300"/>
      <c r="B205" s="292"/>
      <c r="C205" s="292"/>
      <c r="D205" s="279"/>
      <c r="E205" s="279"/>
      <c r="F205" s="300"/>
      <c r="G205" s="181" t="s">
        <v>20</v>
      </c>
      <c r="H205" s="44">
        <f t="shared" si="50"/>
        <v>0</v>
      </c>
      <c r="I205" s="44">
        <v>0</v>
      </c>
      <c r="J205" s="44">
        <v>0</v>
      </c>
      <c r="K205" s="44">
        <v>0</v>
      </c>
      <c r="L205" s="44">
        <v>0</v>
      </c>
      <c r="M205" s="44">
        <v>0</v>
      </c>
      <c r="N205" s="44">
        <v>0</v>
      </c>
      <c r="O205" s="279"/>
      <c r="P205" s="331"/>
      <c r="Q205" s="279"/>
    </row>
    <row r="206" spans="1:17" ht="47.25" customHeight="1" x14ac:dyDescent="0.25">
      <c r="A206" s="300" t="s">
        <v>316</v>
      </c>
      <c r="B206" s="292"/>
      <c r="C206" s="292" t="s">
        <v>107</v>
      </c>
      <c r="D206" s="279">
        <v>2028</v>
      </c>
      <c r="E206" s="279"/>
      <c r="F206" s="300" t="s">
        <v>315</v>
      </c>
      <c r="G206" s="181" t="s">
        <v>16</v>
      </c>
      <c r="H206" s="44">
        <f t="shared" ref="H206:N206" si="51">SUM(H207:H210)</f>
        <v>229.4</v>
      </c>
      <c r="I206" s="44">
        <f t="shared" si="51"/>
        <v>0</v>
      </c>
      <c r="J206" s="44">
        <f t="shared" si="51"/>
        <v>0</v>
      </c>
      <c r="K206" s="44">
        <f t="shared" si="51"/>
        <v>0</v>
      </c>
      <c r="L206" s="44">
        <f t="shared" si="51"/>
        <v>229.4</v>
      </c>
      <c r="M206" s="44">
        <f t="shared" si="51"/>
        <v>0</v>
      </c>
      <c r="N206" s="44">
        <f t="shared" si="51"/>
        <v>0</v>
      </c>
      <c r="O206" s="279">
        <v>120767</v>
      </c>
      <c r="P206" s="331"/>
      <c r="Q206" s="279" t="s">
        <v>4155</v>
      </c>
    </row>
    <row r="207" spans="1:17" ht="42.75" customHeight="1" x14ac:dyDescent="0.25">
      <c r="A207" s="300"/>
      <c r="B207" s="292"/>
      <c r="C207" s="292"/>
      <c r="D207" s="279"/>
      <c r="E207" s="279"/>
      <c r="F207" s="300"/>
      <c r="G207" s="181" t="s">
        <v>309</v>
      </c>
      <c r="H207" s="44">
        <f t="shared" ref="H207:H210" si="52">SUM(I207:N207)</f>
        <v>227.1</v>
      </c>
      <c r="I207" s="44">
        <v>0</v>
      </c>
      <c r="J207" s="44">
        <v>0</v>
      </c>
      <c r="K207" s="44">
        <v>0</v>
      </c>
      <c r="L207" s="44">
        <v>227.1</v>
      </c>
      <c r="M207" s="44">
        <v>0</v>
      </c>
      <c r="N207" s="44">
        <v>0</v>
      </c>
      <c r="O207" s="279"/>
      <c r="P207" s="331"/>
      <c r="Q207" s="279"/>
    </row>
    <row r="208" spans="1:17" ht="36" x14ac:dyDescent="0.25">
      <c r="A208" s="300"/>
      <c r="B208" s="292"/>
      <c r="C208" s="292"/>
      <c r="D208" s="279"/>
      <c r="E208" s="279"/>
      <c r="F208" s="300"/>
      <c r="G208" s="181" t="s">
        <v>18</v>
      </c>
      <c r="H208" s="44">
        <f t="shared" si="52"/>
        <v>2.2999999999999998</v>
      </c>
      <c r="I208" s="44">
        <v>0</v>
      </c>
      <c r="J208" s="44">
        <v>0</v>
      </c>
      <c r="K208" s="44">
        <v>0</v>
      </c>
      <c r="L208" s="44">
        <v>2.2999999999999998</v>
      </c>
      <c r="M208" s="44">
        <v>0</v>
      </c>
      <c r="N208" s="44">
        <v>0</v>
      </c>
      <c r="O208" s="279"/>
      <c r="P208" s="331"/>
      <c r="Q208" s="279"/>
    </row>
    <row r="209" spans="1:17" x14ac:dyDescent="0.25">
      <c r="A209" s="300"/>
      <c r="B209" s="292"/>
      <c r="C209" s="292"/>
      <c r="D209" s="279"/>
      <c r="E209" s="279"/>
      <c r="F209" s="300"/>
      <c r="G209" s="181" t="s">
        <v>19</v>
      </c>
      <c r="H209" s="44">
        <f t="shared" si="52"/>
        <v>0</v>
      </c>
      <c r="I209" s="44">
        <v>0</v>
      </c>
      <c r="J209" s="44">
        <v>0</v>
      </c>
      <c r="K209" s="44">
        <v>0</v>
      </c>
      <c r="L209" s="44">
        <v>0</v>
      </c>
      <c r="M209" s="44">
        <v>0</v>
      </c>
      <c r="N209" s="44">
        <v>0</v>
      </c>
      <c r="O209" s="279"/>
      <c r="P209" s="331"/>
      <c r="Q209" s="279"/>
    </row>
    <row r="210" spans="1:17" ht="24" x14ac:dyDescent="0.25">
      <c r="A210" s="300"/>
      <c r="B210" s="292"/>
      <c r="C210" s="292"/>
      <c r="D210" s="279"/>
      <c r="E210" s="279"/>
      <c r="F210" s="300"/>
      <c r="G210" s="181" t="s">
        <v>20</v>
      </c>
      <c r="H210" s="44">
        <f t="shared" si="52"/>
        <v>0</v>
      </c>
      <c r="I210" s="44">
        <v>0</v>
      </c>
      <c r="J210" s="44">
        <v>0</v>
      </c>
      <c r="K210" s="44">
        <v>0</v>
      </c>
      <c r="L210" s="44">
        <v>0</v>
      </c>
      <c r="M210" s="44">
        <v>0</v>
      </c>
      <c r="N210" s="44">
        <v>0</v>
      </c>
      <c r="O210" s="279"/>
      <c r="P210" s="331"/>
      <c r="Q210" s="279"/>
    </row>
    <row r="211" spans="1:17" ht="47.25" customHeight="1" x14ac:dyDescent="0.25">
      <c r="A211" s="300" t="s">
        <v>317</v>
      </c>
      <c r="B211" s="292"/>
      <c r="C211" s="292" t="s">
        <v>107</v>
      </c>
      <c r="D211" s="279" t="s">
        <v>318</v>
      </c>
      <c r="E211" s="279"/>
      <c r="F211" s="292" t="s">
        <v>319</v>
      </c>
      <c r="G211" s="181" t="s">
        <v>16</v>
      </c>
      <c r="H211" s="44">
        <f t="shared" ref="H211:N211" si="53">SUM(H212:H215)</f>
        <v>853.2</v>
      </c>
      <c r="I211" s="44">
        <f t="shared" si="53"/>
        <v>0</v>
      </c>
      <c r="J211" s="44">
        <f t="shared" si="53"/>
        <v>0</v>
      </c>
      <c r="K211" s="44">
        <f t="shared" si="53"/>
        <v>120.4</v>
      </c>
      <c r="L211" s="44">
        <f t="shared" si="53"/>
        <v>160</v>
      </c>
      <c r="M211" s="44">
        <f t="shared" si="53"/>
        <v>275.60000000000002</v>
      </c>
      <c r="N211" s="44">
        <f t="shared" si="53"/>
        <v>297.2</v>
      </c>
      <c r="O211" s="279">
        <v>120767</v>
      </c>
      <c r="P211" s="331"/>
      <c r="Q211" s="314" t="s">
        <v>4160</v>
      </c>
    </row>
    <row r="212" spans="1:17" ht="34.5" customHeight="1" x14ac:dyDescent="0.25">
      <c r="A212" s="300"/>
      <c r="B212" s="292"/>
      <c r="C212" s="292"/>
      <c r="D212" s="279"/>
      <c r="E212" s="279"/>
      <c r="F212" s="292"/>
      <c r="G212" s="181" t="s">
        <v>309</v>
      </c>
      <c r="H212" s="44">
        <f t="shared" ref="H212:H215" si="54">SUM(I212:N212)</f>
        <v>0</v>
      </c>
      <c r="I212" s="44">
        <v>0</v>
      </c>
      <c r="J212" s="44">
        <v>0</v>
      </c>
      <c r="K212" s="44">
        <v>0</v>
      </c>
      <c r="L212" s="44">
        <v>0</v>
      </c>
      <c r="M212" s="44">
        <v>0</v>
      </c>
      <c r="N212" s="44">
        <v>0</v>
      </c>
      <c r="O212" s="279"/>
      <c r="P212" s="331"/>
      <c r="Q212" s="314"/>
    </row>
    <row r="213" spans="1:17" ht="36" x14ac:dyDescent="0.25">
      <c r="A213" s="300"/>
      <c r="B213" s="292"/>
      <c r="C213" s="292"/>
      <c r="D213" s="279"/>
      <c r="E213" s="279"/>
      <c r="F213" s="292"/>
      <c r="G213" s="181" t="s">
        <v>18</v>
      </c>
      <c r="H213" s="44">
        <f t="shared" si="54"/>
        <v>0</v>
      </c>
      <c r="I213" s="44">
        <v>0</v>
      </c>
      <c r="J213" s="44">
        <v>0</v>
      </c>
      <c r="K213" s="44">
        <v>0</v>
      </c>
      <c r="L213" s="44">
        <v>0</v>
      </c>
      <c r="M213" s="44">
        <v>0</v>
      </c>
      <c r="N213" s="44">
        <v>0</v>
      </c>
      <c r="O213" s="279"/>
      <c r="P213" s="331"/>
      <c r="Q213" s="314"/>
    </row>
    <row r="214" spans="1:17" x14ac:dyDescent="0.25">
      <c r="A214" s="300"/>
      <c r="B214" s="292"/>
      <c r="C214" s="292"/>
      <c r="D214" s="279"/>
      <c r="E214" s="279"/>
      <c r="F214" s="292"/>
      <c r="G214" s="181" t="s">
        <v>19</v>
      </c>
      <c r="H214" s="44">
        <f t="shared" si="54"/>
        <v>0</v>
      </c>
      <c r="I214" s="44">
        <v>0</v>
      </c>
      <c r="J214" s="44">
        <v>0</v>
      </c>
      <c r="K214" s="44">
        <v>0</v>
      </c>
      <c r="L214" s="44">
        <v>0</v>
      </c>
      <c r="M214" s="44">
        <v>0</v>
      </c>
      <c r="N214" s="44">
        <v>0</v>
      </c>
      <c r="O214" s="279"/>
      <c r="P214" s="331"/>
      <c r="Q214" s="314"/>
    </row>
    <row r="215" spans="1:17" ht="24" x14ac:dyDescent="0.25">
      <c r="A215" s="300"/>
      <c r="B215" s="292"/>
      <c r="C215" s="292"/>
      <c r="D215" s="279"/>
      <c r="E215" s="279"/>
      <c r="F215" s="292"/>
      <c r="G215" s="181" t="s">
        <v>20</v>
      </c>
      <c r="H215" s="44">
        <f t="shared" si="54"/>
        <v>853.2</v>
      </c>
      <c r="I215" s="44">
        <v>0</v>
      </c>
      <c r="J215" s="44">
        <v>0</v>
      </c>
      <c r="K215" s="44">
        <v>120.4</v>
      </c>
      <c r="L215" s="44">
        <v>160</v>
      </c>
      <c r="M215" s="44">
        <v>275.60000000000002</v>
      </c>
      <c r="N215" s="44">
        <v>297.2</v>
      </c>
      <c r="O215" s="279"/>
      <c r="P215" s="331"/>
      <c r="Q215" s="314"/>
    </row>
    <row r="216" spans="1:17" ht="60.75" customHeight="1" x14ac:dyDescent="0.25">
      <c r="A216" s="300" t="s">
        <v>320</v>
      </c>
      <c r="B216" s="292"/>
      <c r="C216" s="292" t="s">
        <v>107</v>
      </c>
      <c r="D216" s="279" t="s">
        <v>321</v>
      </c>
      <c r="E216" s="279"/>
      <c r="F216" s="292" t="s">
        <v>322</v>
      </c>
      <c r="G216" s="181" t="s">
        <v>16</v>
      </c>
      <c r="H216" s="44">
        <f t="shared" ref="H216:N216" si="55">SUM(H217:H220)</f>
        <v>296.40000000000003</v>
      </c>
      <c r="I216" s="44">
        <f t="shared" si="55"/>
        <v>0</v>
      </c>
      <c r="J216" s="44">
        <f t="shared" si="55"/>
        <v>0</v>
      </c>
      <c r="K216" s="44">
        <f t="shared" si="55"/>
        <v>135.9</v>
      </c>
      <c r="L216" s="44">
        <f t="shared" si="55"/>
        <v>130.9</v>
      </c>
      <c r="M216" s="44">
        <f t="shared" si="55"/>
        <v>0</v>
      </c>
      <c r="N216" s="44">
        <f t="shared" si="55"/>
        <v>29.6</v>
      </c>
      <c r="O216" s="279">
        <v>120767</v>
      </c>
      <c r="P216" s="357"/>
      <c r="Q216" s="314" t="s">
        <v>4160</v>
      </c>
    </row>
    <row r="217" spans="1:17" ht="39.75" customHeight="1" x14ac:dyDescent="0.25">
      <c r="A217" s="300"/>
      <c r="B217" s="292"/>
      <c r="C217" s="292"/>
      <c r="D217" s="279"/>
      <c r="E217" s="279"/>
      <c r="F217" s="292"/>
      <c r="G217" s="181" t="s">
        <v>309</v>
      </c>
      <c r="H217" s="44">
        <f t="shared" ref="H217:H220" si="56">SUM(I217:N217)</f>
        <v>0</v>
      </c>
      <c r="I217" s="44">
        <v>0</v>
      </c>
      <c r="J217" s="44">
        <v>0</v>
      </c>
      <c r="K217" s="44">
        <v>0</v>
      </c>
      <c r="L217" s="44">
        <v>0</v>
      </c>
      <c r="M217" s="44">
        <v>0</v>
      </c>
      <c r="N217" s="44">
        <v>0</v>
      </c>
      <c r="O217" s="279"/>
      <c r="P217" s="357"/>
      <c r="Q217" s="314"/>
    </row>
    <row r="218" spans="1:17" ht="36" x14ac:dyDescent="0.25">
      <c r="A218" s="300"/>
      <c r="B218" s="292"/>
      <c r="C218" s="292"/>
      <c r="D218" s="279"/>
      <c r="E218" s="279"/>
      <c r="F218" s="292"/>
      <c r="G218" s="181" t="s">
        <v>18</v>
      </c>
      <c r="H218" s="44">
        <f t="shared" si="56"/>
        <v>0</v>
      </c>
      <c r="I218" s="44">
        <v>0</v>
      </c>
      <c r="J218" s="44">
        <v>0</v>
      </c>
      <c r="K218" s="44">
        <v>0</v>
      </c>
      <c r="L218" s="44">
        <v>0</v>
      </c>
      <c r="M218" s="44">
        <v>0</v>
      </c>
      <c r="N218" s="44">
        <v>0</v>
      </c>
      <c r="O218" s="279"/>
      <c r="P218" s="357"/>
      <c r="Q218" s="314"/>
    </row>
    <row r="219" spans="1:17" x14ac:dyDescent="0.25">
      <c r="A219" s="300"/>
      <c r="B219" s="292"/>
      <c r="C219" s="292"/>
      <c r="D219" s="279"/>
      <c r="E219" s="279"/>
      <c r="F219" s="292"/>
      <c r="G219" s="181" t="s">
        <v>19</v>
      </c>
      <c r="H219" s="44">
        <f t="shared" si="56"/>
        <v>0</v>
      </c>
      <c r="I219" s="44">
        <v>0</v>
      </c>
      <c r="J219" s="44">
        <v>0</v>
      </c>
      <c r="K219" s="44">
        <v>0</v>
      </c>
      <c r="L219" s="44">
        <v>0</v>
      </c>
      <c r="M219" s="44">
        <v>0</v>
      </c>
      <c r="N219" s="44">
        <v>0</v>
      </c>
      <c r="O219" s="279"/>
      <c r="P219" s="357"/>
      <c r="Q219" s="314"/>
    </row>
    <row r="220" spans="1:17" ht="24" x14ac:dyDescent="0.25">
      <c r="A220" s="300"/>
      <c r="B220" s="292"/>
      <c r="C220" s="292"/>
      <c r="D220" s="279"/>
      <c r="E220" s="279"/>
      <c r="F220" s="292"/>
      <c r="G220" s="181" t="s">
        <v>20</v>
      </c>
      <c r="H220" s="44">
        <f t="shared" si="56"/>
        <v>296.40000000000003</v>
      </c>
      <c r="I220" s="44">
        <v>0</v>
      </c>
      <c r="J220" s="44">
        <v>0</v>
      </c>
      <c r="K220" s="44">
        <v>135.9</v>
      </c>
      <c r="L220" s="44">
        <v>130.9</v>
      </c>
      <c r="M220" s="44">
        <v>0</v>
      </c>
      <c r="N220" s="44">
        <v>29.6</v>
      </c>
      <c r="O220" s="279"/>
      <c r="P220" s="357"/>
      <c r="Q220" s="314"/>
    </row>
    <row r="221" spans="1:17" ht="60.75" customHeight="1" x14ac:dyDescent="0.25">
      <c r="A221" s="300" t="s">
        <v>323</v>
      </c>
      <c r="B221" s="292"/>
      <c r="C221" s="292" t="s">
        <v>107</v>
      </c>
      <c r="D221" s="279" t="s">
        <v>324</v>
      </c>
      <c r="E221" s="279"/>
      <c r="F221" s="292" t="s">
        <v>325</v>
      </c>
      <c r="G221" s="181" t="s">
        <v>16</v>
      </c>
      <c r="H221" s="44">
        <f t="shared" ref="H221:N221" si="57">SUM(H222:H225)</f>
        <v>199.5</v>
      </c>
      <c r="I221" s="44">
        <f t="shared" si="57"/>
        <v>0</v>
      </c>
      <c r="J221" s="44">
        <f t="shared" si="57"/>
        <v>0</v>
      </c>
      <c r="K221" s="44">
        <f t="shared" si="57"/>
        <v>20</v>
      </c>
      <c r="L221" s="44">
        <f t="shared" si="57"/>
        <v>80.099999999999994</v>
      </c>
      <c r="M221" s="44">
        <f t="shared" si="57"/>
        <v>99.4</v>
      </c>
      <c r="N221" s="44">
        <f t="shared" si="57"/>
        <v>0</v>
      </c>
      <c r="O221" s="279">
        <v>120767</v>
      </c>
      <c r="P221" s="357"/>
      <c r="Q221" s="314" t="s">
        <v>4160</v>
      </c>
    </row>
    <row r="222" spans="1:17" ht="35.25" customHeight="1" x14ac:dyDescent="0.25">
      <c r="A222" s="300"/>
      <c r="B222" s="292"/>
      <c r="C222" s="292"/>
      <c r="D222" s="279"/>
      <c r="E222" s="279"/>
      <c r="F222" s="292"/>
      <c r="G222" s="181" t="s">
        <v>309</v>
      </c>
      <c r="H222" s="44">
        <f t="shared" ref="H222:H225" si="58">SUM(I222:N222)</f>
        <v>0</v>
      </c>
      <c r="I222" s="44">
        <v>0</v>
      </c>
      <c r="J222" s="44">
        <v>0</v>
      </c>
      <c r="K222" s="44">
        <v>0</v>
      </c>
      <c r="L222" s="44">
        <v>0</v>
      </c>
      <c r="M222" s="44">
        <v>0</v>
      </c>
      <c r="N222" s="44">
        <v>0</v>
      </c>
      <c r="O222" s="279"/>
      <c r="P222" s="357"/>
      <c r="Q222" s="314"/>
    </row>
    <row r="223" spans="1:17" ht="36" x14ac:dyDescent="0.25">
      <c r="A223" s="300"/>
      <c r="B223" s="292"/>
      <c r="C223" s="292"/>
      <c r="D223" s="279"/>
      <c r="E223" s="279"/>
      <c r="F223" s="292"/>
      <c r="G223" s="181" t="s">
        <v>18</v>
      </c>
      <c r="H223" s="44">
        <f t="shared" si="58"/>
        <v>0</v>
      </c>
      <c r="I223" s="44">
        <v>0</v>
      </c>
      <c r="J223" s="44">
        <v>0</v>
      </c>
      <c r="K223" s="44">
        <v>0</v>
      </c>
      <c r="L223" s="44">
        <v>0</v>
      </c>
      <c r="M223" s="44">
        <v>0</v>
      </c>
      <c r="N223" s="44">
        <v>0</v>
      </c>
      <c r="O223" s="279"/>
      <c r="P223" s="357"/>
      <c r="Q223" s="314"/>
    </row>
    <row r="224" spans="1:17" x14ac:dyDescent="0.25">
      <c r="A224" s="300"/>
      <c r="B224" s="292"/>
      <c r="C224" s="292"/>
      <c r="D224" s="279"/>
      <c r="E224" s="279"/>
      <c r="F224" s="292"/>
      <c r="G224" s="181" t="s">
        <v>19</v>
      </c>
      <c r="H224" s="44">
        <f t="shared" si="58"/>
        <v>0</v>
      </c>
      <c r="I224" s="44">
        <v>0</v>
      </c>
      <c r="J224" s="44">
        <v>0</v>
      </c>
      <c r="K224" s="44">
        <v>0</v>
      </c>
      <c r="L224" s="44">
        <v>0</v>
      </c>
      <c r="M224" s="44">
        <v>0</v>
      </c>
      <c r="N224" s="44">
        <v>0</v>
      </c>
      <c r="O224" s="279"/>
      <c r="P224" s="357"/>
      <c r="Q224" s="314"/>
    </row>
    <row r="225" spans="1:17" ht="24" x14ac:dyDescent="0.25">
      <c r="A225" s="300"/>
      <c r="B225" s="292"/>
      <c r="C225" s="292"/>
      <c r="D225" s="279"/>
      <c r="E225" s="279"/>
      <c r="F225" s="292"/>
      <c r="G225" s="181" t="s">
        <v>20</v>
      </c>
      <c r="H225" s="44">
        <f t="shared" si="58"/>
        <v>199.5</v>
      </c>
      <c r="I225" s="44">
        <v>0</v>
      </c>
      <c r="J225" s="44">
        <v>0</v>
      </c>
      <c r="K225" s="44">
        <v>20</v>
      </c>
      <c r="L225" s="44">
        <v>80.099999999999994</v>
      </c>
      <c r="M225" s="44">
        <v>99.4</v>
      </c>
      <c r="N225" s="44">
        <v>0</v>
      </c>
      <c r="O225" s="279"/>
      <c r="P225" s="357"/>
      <c r="Q225" s="314"/>
    </row>
    <row r="226" spans="1:17" ht="36.75" customHeight="1" x14ac:dyDescent="0.25">
      <c r="A226" s="300" t="s">
        <v>326</v>
      </c>
      <c r="B226" s="292"/>
      <c r="C226" s="292" t="s">
        <v>107</v>
      </c>
      <c r="D226" s="279" t="s">
        <v>66</v>
      </c>
      <c r="E226" s="279"/>
      <c r="F226" s="292" t="s">
        <v>325</v>
      </c>
      <c r="G226" s="181" t="s">
        <v>16</v>
      </c>
      <c r="H226" s="44">
        <f t="shared" ref="H226:N226" si="59">SUM(H227:H230)</f>
        <v>108.69999999999999</v>
      </c>
      <c r="I226" s="44">
        <f t="shared" si="59"/>
        <v>0</v>
      </c>
      <c r="J226" s="44">
        <f t="shared" si="59"/>
        <v>0</v>
      </c>
      <c r="K226" s="44">
        <f t="shared" si="59"/>
        <v>0</v>
      </c>
      <c r="L226" s="44">
        <f t="shared" si="59"/>
        <v>10.9</v>
      </c>
      <c r="M226" s="44">
        <f t="shared" si="59"/>
        <v>51.5</v>
      </c>
      <c r="N226" s="44">
        <f t="shared" si="59"/>
        <v>46.3</v>
      </c>
      <c r="O226" s="279">
        <v>120767</v>
      </c>
      <c r="P226" s="357"/>
      <c r="Q226" s="314" t="s">
        <v>4160</v>
      </c>
    </row>
    <row r="227" spans="1:17" ht="38.25" customHeight="1" x14ac:dyDescent="0.25">
      <c r="A227" s="300"/>
      <c r="B227" s="292"/>
      <c r="C227" s="292"/>
      <c r="D227" s="279"/>
      <c r="E227" s="279"/>
      <c r="F227" s="292"/>
      <c r="G227" s="181" t="s">
        <v>309</v>
      </c>
      <c r="H227" s="44">
        <f t="shared" ref="H227:H230" si="60">SUM(I227:N227)</f>
        <v>0</v>
      </c>
      <c r="I227" s="44">
        <v>0</v>
      </c>
      <c r="J227" s="44">
        <v>0</v>
      </c>
      <c r="K227" s="44">
        <v>0</v>
      </c>
      <c r="L227" s="44">
        <v>0</v>
      </c>
      <c r="M227" s="44">
        <v>0</v>
      </c>
      <c r="N227" s="44">
        <v>0</v>
      </c>
      <c r="O227" s="279"/>
      <c r="P227" s="357"/>
      <c r="Q227" s="314"/>
    </row>
    <row r="228" spans="1:17" ht="36" x14ac:dyDescent="0.25">
      <c r="A228" s="300"/>
      <c r="B228" s="292"/>
      <c r="C228" s="292"/>
      <c r="D228" s="279"/>
      <c r="E228" s="279"/>
      <c r="F228" s="292"/>
      <c r="G228" s="181" t="s">
        <v>18</v>
      </c>
      <c r="H228" s="44">
        <f t="shared" si="60"/>
        <v>0</v>
      </c>
      <c r="I228" s="44">
        <v>0</v>
      </c>
      <c r="J228" s="44">
        <v>0</v>
      </c>
      <c r="K228" s="44">
        <v>0</v>
      </c>
      <c r="L228" s="44">
        <v>0</v>
      </c>
      <c r="M228" s="44">
        <v>0</v>
      </c>
      <c r="N228" s="44">
        <v>0</v>
      </c>
      <c r="O228" s="279"/>
      <c r="P228" s="357"/>
      <c r="Q228" s="314"/>
    </row>
    <row r="229" spans="1:17" x14ac:dyDescent="0.25">
      <c r="A229" s="300"/>
      <c r="B229" s="292"/>
      <c r="C229" s="292"/>
      <c r="D229" s="279"/>
      <c r="E229" s="279"/>
      <c r="F229" s="292"/>
      <c r="G229" s="181" t="s">
        <v>19</v>
      </c>
      <c r="H229" s="44">
        <f t="shared" si="60"/>
        <v>0</v>
      </c>
      <c r="I229" s="44">
        <v>0</v>
      </c>
      <c r="J229" s="44">
        <v>0</v>
      </c>
      <c r="K229" s="44">
        <v>0</v>
      </c>
      <c r="L229" s="44">
        <v>0</v>
      </c>
      <c r="M229" s="44">
        <v>0</v>
      </c>
      <c r="N229" s="44">
        <v>0</v>
      </c>
      <c r="O229" s="279"/>
      <c r="P229" s="357"/>
      <c r="Q229" s="314"/>
    </row>
    <row r="230" spans="1:17" ht="24" x14ac:dyDescent="0.25">
      <c r="A230" s="300"/>
      <c r="B230" s="292"/>
      <c r="C230" s="292"/>
      <c r="D230" s="279"/>
      <c r="E230" s="279"/>
      <c r="F230" s="292"/>
      <c r="G230" s="181" t="s">
        <v>20</v>
      </c>
      <c r="H230" s="44">
        <f t="shared" si="60"/>
        <v>108.69999999999999</v>
      </c>
      <c r="I230" s="44">
        <v>0</v>
      </c>
      <c r="J230" s="44">
        <v>0</v>
      </c>
      <c r="K230" s="44">
        <v>0</v>
      </c>
      <c r="L230" s="44">
        <v>10.9</v>
      </c>
      <c r="M230" s="44">
        <v>51.5</v>
      </c>
      <c r="N230" s="44">
        <v>46.3</v>
      </c>
      <c r="O230" s="279"/>
      <c r="P230" s="357"/>
      <c r="Q230" s="314"/>
    </row>
    <row r="231" spans="1:17" ht="48.75" customHeight="1" x14ac:dyDescent="0.25">
      <c r="A231" s="300" t="s">
        <v>327</v>
      </c>
      <c r="B231" s="292"/>
      <c r="C231" s="292" t="s">
        <v>107</v>
      </c>
      <c r="D231" s="279" t="s">
        <v>321</v>
      </c>
      <c r="E231" s="279"/>
      <c r="F231" s="292" t="s">
        <v>325</v>
      </c>
      <c r="G231" s="181" t="s">
        <v>16</v>
      </c>
      <c r="H231" s="44">
        <f t="shared" ref="H231:M231" si="61">SUM(H232:H235)</f>
        <v>527.79999999999995</v>
      </c>
      <c r="I231" s="44">
        <f t="shared" si="61"/>
        <v>0</v>
      </c>
      <c r="J231" s="44">
        <f t="shared" si="61"/>
        <v>0</v>
      </c>
      <c r="K231" s="44">
        <f t="shared" si="61"/>
        <v>81.5</v>
      </c>
      <c r="L231" s="44">
        <f t="shared" si="61"/>
        <v>104</v>
      </c>
      <c r="M231" s="44">
        <f t="shared" si="61"/>
        <v>159.9</v>
      </c>
      <c r="N231" s="44">
        <v>182.4</v>
      </c>
      <c r="O231" s="279">
        <v>120767</v>
      </c>
      <c r="P231" s="357"/>
      <c r="Q231" s="314" t="s">
        <v>4160</v>
      </c>
    </row>
    <row r="232" spans="1:17" ht="27" customHeight="1" x14ac:dyDescent="0.25">
      <c r="A232" s="300"/>
      <c r="B232" s="292"/>
      <c r="C232" s="292"/>
      <c r="D232" s="279"/>
      <c r="E232" s="279"/>
      <c r="F232" s="292"/>
      <c r="G232" s="181" t="s">
        <v>309</v>
      </c>
      <c r="H232" s="44">
        <f t="shared" ref="H232:H235" si="62">SUM(I232:N232)</f>
        <v>0</v>
      </c>
      <c r="I232" s="44">
        <v>0</v>
      </c>
      <c r="J232" s="44">
        <v>0</v>
      </c>
      <c r="K232" s="44">
        <v>0</v>
      </c>
      <c r="L232" s="44">
        <v>0</v>
      </c>
      <c r="M232" s="44">
        <v>0</v>
      </c>
      <c r="N232" s="44">
        <v>0</v>
      </c>
      <c r="O232" s="279"/>
      <c r="P232" s="357"/>
      <c r="Q232" s="314"/>
    </row>
    <row r="233" spans="1:17" ht="36" x14ac:dyDescent="0.25">
      <c r="A233" s="300"/>
      <c r="B233" s="292"/>
      <c r="C233" s="292"/>
      <c r="D233" s="279"/>
      <c r="E233" s="279"/>
      <c r="F233" s="292"/>
      <c r="G233" s="181" t="s">
        <v>18</v>
      </c>
      <c r="H233" s="44">
        <f t="shared" si="62"/>
        <v>0</v>
      </c>
      <c r="I233" s="44">
        <v>0</v>
      </c>
      <c r="J233" s="44">
        <v>0</v>
      </c>
      <c r="K233" s="44">
        <v>0</v>
      </c>
      <c r="L233" s="44">
        <v>0</v>
      </c>
      <c r="M233" s="44">
        <v>0</v>
      </c>
      <c r="N233" s="44">
        <v>0</v>
      </c>
      <c r="O233" s="279"/>
      <c r="P233" s="357"/>
      <c r="Q233" s="314"/>
    </row>
    <row r="234" spans="1:17" x14ac:dyDescent="0.25">
      <c r="A234" s="300"/>
      <c r="B234" s="292"/>
      <c r="C234" s="292"/>
      <c r="D234" s="279"/>
      <c r="E234" s="279"/>
      <c r="F234" s="292"/>
      <c r="G234" s="181" t="s">
        <v>19</v>
      </c>
      <c r="H234" s="44">
        <f t="shared" si="62"/>
        <v>0</v>
      </c>
      <c r="I234" s="44">
        <v>0</v>
      </c>
      <c r="J234" s="44">
        <v>0</v>
      </c>
      <c r="K234" s="44">
        <v>0</v>
      </c>
      <c r="L234" s="44">
        <v>0</v>
      </c>
      <c r="M234" s="44">
        <v>0</v>
      </c>
      <c r="N234" s="44">
        <v>0</v>
      </c>
      <c r="O234" s="279"/>
      <c r="P234" s="357"/>
      <c r="Q234" s="314"/>
    </row>
    <row r="235" spans="1:17" ht="24" x14ac:dyDescent="0.25">
      <c r="A235" s="300"/>
      <c r="B235" s="292"/>
      <c r="C235" s="292"/>
      <c r="D235" s="279"/>
      <c r="E235" s="279"/>
      <c r="F235" s="292"/>
      <c r="G235" s="181" t="s">
        <v>20</v>
      </c>
      <c r="H235" s="44">
        <f t="shared" si="62"/>
        <v>527.79999999999995</v>
      </c>
      <c r="I235" s="44">
        <v>0</v>
      </c>
      <c r="J235" s="44">
        <v>0</v>
      </c>
      <c r="K235" s="44">
        <v>81.5</v>
      </c>
      <c r="L235" s="44">
        <v>104</v>
      </c>
      <c r="M235" s="44">
        <v>159.9</v>
      </c>
      <c r="N235" s="44">
        <v>182.4</v>
      </c>
      <c r="O235" s="279"/>
      <c r="P235" s="357"/>
      <c r="Q235" s="314"/>
    </row>
    <row r="236" spans="1:17" ht="48" customHeight="1" x14ac:dyDescent="0.25">
      <c r="A236" s="300" t="s">
        <v>328</v>
      </c>
      <c r="B236" s="292"/>
      <c r="C236" s="292" t="s">
        <v>107</v>
      </c>
      <c r="D236" s="279" t="s">
        <v>321</v>
      </c>
      <c r="E236" s="279"/>
      <c r="F236" s="292" t="s">
        <v>325</v>
      </c>
      <c r="G236" s="181" t="s">
        <v>16</v>
      </c>
      <c r="H236" s="44">
        <f t="shared" ref="H236:N236" si="63">SUM(H237:H240)</f>
        <v>327.5</v>
      </c>
      <c r="I236" s="44">
        <f t="shared" si="63"/>
        <v>0</v>
      </c>
      <c r="J236" s="44">
        <f t="shared" si="63"/>
        <v>0</v>
      </c>
      <c r="K236" s="44">
        <f t="shared" si="63"/>
        <v>92.3</v>
      </c>
      <c r="L236" s="44">
        <f t="shared" si="63"/>
        <v>73.599999999999994</v>
      </c>
      <c r="M236" s="44">
        <f t="shared" si="63"/>
        <v>88.9</v>
      </c>
      <c r="N236" s="44">
        <f t="shared" si="63"/>
        <v>72.7</v>
      </c>
      <c r="O236" s="279">
        <v>120767</v>
      </c>
      <c r="P236" s="357"/>
      <c r="Q236" s="314" t="s">
        <v>4160</v>
      </c>
    </row>
    <row r="237" spans="1:17" ht="32.25" customHeight="1" x14ac:dyDescent="0.25">
      <c r="A237" s="300"/>
      <c r="B237" s="292"/>
      <c r="C237" s="292"/>
      <c r="D237" s="279"/>
      <c r="E237" s="279"/>
      <c r="F237" s="292"/>
      <c r="G237" s="181" t="s">
        <v>309</v>
      </c>
      <c r="H237" s="44">
        <f t="shared" ref="H237:H240" si="64">SUM(I237:N237)</f>
        <v>0</v>
      </c>
      <c r="I237" s="44">
        <v>0</v>
      </c>
      <c r="J237" s="44">
        <v>0</v>
      </c>
      <c r="K237" s="44">
        <v>0</v>
      </c>
      <c r="L237" s="44">
        <v>0</v>
      </c>
      <c r="M237" s="44">
        <v>0</v>
      </c>
      <c r="N237" s="44">
        <v>0</v>
      </c>
      <c r="O237" s="279"/>
      <c r="P237" s="357"/>
      <c r="Q237" s="314"/>
    </row>
    <row r="238" spans="1:17" ht="36" x14ac:dyDescent="0.25">
      <c r="A238" s="300"/>
      <c r="B238" s="292"/>
      <c r="C238" s="292"/>
      <c r="D238" s="279"/>
      <c r="E238" s="279"/>
      <c r="F238" s="292"/>
      <c r="G238" s="181" t="s">
        <v>18</v>
      </c>
      <c r="H238" s="44">
        <f t="shared" si="64"/>
        <v>0</v>
      </c>
      <c r="I238" s="44">
        <v>0</v>
      </c>
      <c r="J238" s="44">
        <v>0</v>
      </c>
      <c r="K238" s="44">
        <v>0</v>
      </c>
      <c r="L238" s="44">
        <v>0</v>
      </c>
      <c r="M238" s="44">
        <v>0</v>
      </c>
      <c r="N238" s="44">
        <v>0</v>
      </c>
      <c r="O238" s="279"/>
      <c r="P238" s="357"/>
      <c r="Q238" s="314"/>
    </row>
    <row r="239" spans="1:17" x14ac:dyDescent="0.25">
      <c r="A239" s="300"/>
      <c r="B239" s="292"/>
      <c r="C239" s="292"/>
      <c r="D239" s="279"/>
      <c r="E239" s="279"/>
      <c r="F239" s="292"/>
      <c r="G239" s="181" t="s">
        <v>19</v>
      </c>
      <c r="H239" s="44">
        <f t="shared" si="64"/>
        <v>0</v>
      </c>
      <c r="I239" s="44">
        <v>0</v>
      </c>
      <c r="J239" s="44">
        <v>0</v>
      </c>
      <c r="K239" s="44">
        <v>0</v>
      </c>
      <c r="L239" s="44">
        <v>0</v>
      </c>
      <c r="M239" s="44">
        <v>0</v>
      </c>
      <c r="N239" s="44">
        <v>0</v>
      </c>
      <c r="O239" s="279"/>
      <c r="P239" s="357"/>
      <c r="Q239" s="314"/>
    </row>
    <row r="240" spans="1:17" ht="24" x14ac:dyDescent="0.25">
      <c r="A240" s="300"/>
      <c r="B240" s="292"/>
      <c r="C240" s="292"/>
      <c r="D240" s="279"/>
      <c r="E240" s="279"/>
      <c r="F240" s="292"/>
      <c r="G240" s="181" t="s">
        <v>20</v>
      </c>
      <c r="H240" s="44">
        <f t="shared" si="64"/>
        <v>327.5</v>
      </c>
      <c r="I240" s="44">
        <v>0</v>
      </c>
      <c r="J240" s="44">
        <v>0</v>
      </c>
      <c r="K240" s="44">
        <v>92.3</v>
      </c>
      <c r="L240" s="44">
        <v>73.599999999999994</v>
      </c>
      <c r="M240" s="44">
        <v>88.9</v>
      </c>
      <c r="N240" s="44">
        <v>72.7</v>
      </c>
      <c r="O240" s="279"/>
      <c r="P240" s="357"/>
      <c r="Q240" s="314"/>
    </row>
    <row r="241" spans="1:17" ht="36.75" customHeight="1" x14ac:dyDescent="0.25">
      <c r="A241" s="300" t="s">
        <v>329</v>
      </c>
      <c r="B241" s="292"/>
      <c r="C241" s="292" t="s">
        <v>107</v>
      </c>
      <c r="D241" s="279" t="s">
        <v>66</v>
      </c>
      <c r="E241" s="279"/>
      <c r="F241" s="292" t="s">
        <v>330</v>
      </c>
      <c r="G241" s="181" t="s">
        <v>16</v>
      </c>
      <c r="H241" s="44">
        <f t="shared" ref="H241:N241" si="65">SUM(H242:H245)</f>
        <v>1662.6</v>
      </c>
      <c r="I241" s="44">
        <f t="shared" si="65"/>
        <v>0</v>
      </c>
      <c r="J241" s="44">
        <f t="shared" si="65"/>
        <v>0</v>
      </c>
      <c r="K241" s="44">
        <f t="shared" si="65"/>
        <v>0</v>
      </c>
      <c r="L241" s="44">
        <f t="shared" si="65"/>
        <v>586</v>
      </c>
      <c r="M241" s="44">
        <f t="shared" si="65"/>
        <v>514.29999999999995</v>
      </c>
      <c r="N241" s="44">
        <f t="shared" si="65"/>
        <v>562.29999999999995</v>
      </c>
      <c r="O241" s="279">
        <v>120767</v>
      </c>
      <c r="P241" s="292"/>
      <c r="Q241" s="279" t="s">
        <v>4155</v>
      </c>
    </row>
    <row r="242" spans="1:17" ht="32.25" customHeight="1" x14ac:dyDescent="0.25">
      <c r="A242" s="300"/>
      <c r="B242" s="292"/>
      <c r="C242" s="292"/>
      <c r="D242" s="279"/>
      <c r="E242" s="279"/>
      <c r="F242" s="292"/>
      <c r="G242" s="181" t="s">
        <v>309</v>
      </c>
      <c r="H242" s="44">
        <f t="shared" ref="H242:H245" si="66">SUM(I242:N242)</f>
        <v>1068.5999999999999</v>
      </c>
      <c r="I242" s="44">
        <v>0</v>
      </c>
      <c r="J242" s="44">
        <v>0</v>
      </c>
      <c r="K242" s="44">
        <v>0</v>
      </c>
      <c r="L242" s="44">
        <v>388</v>
      </c>
      <c r="M242" s="44">
        <v>316.3</v>
      </c>
      <c r="N242" s="44">
        <v>364.3</v>
      </c>
      <c r="O242" s="279"/>
      <c r="P242" s="292"/>
      <c r="Q242" s="279"/>
    </row>
    <row r="243" spans="1:17" ht="36" x14ac:dyDescent="0.25">
      <c r="A243" s="300"/>
      <c r="B243" s="292"/>
      <c r="C243" s="292"/>
      <c r="D243" s="279"/>
      <c r="E243" s="279"/>
      <c r="F243" s="292"/>
      <c r="G243" s="181" t="s">
        <v>18</v>
      </c>
      <c r="H243" s="44">
        <f t="shared" si="66"/>
        <v>0</v>
      </c>
      <c r="I243" s="44">
        <v>0</v>
      </c>
      <c r="J243" s="44">
        <v>0</v>
      </c>
      <c r="K243" s="44">
        <v>0</v>
      </c>
      <c r="L243" s="44">
        <v>0</v>
      </c>
      <c r="M243" s="44">
        <v>0</v>
      </c>
      <c r="N243" s="44">
        <v>0</v>
      </c>
      <c r="O243" s="279"/>
      <c r="P243" s="292"/>
      <c r="Q243" s="279"/>
    </row>
    <row r="244" spans="1:17" x14ac:dyDescent="0.25">
      <c r="A244" s="300"/>
      <c r="B244" s="292"/>
      <c r="C244" s="292"/>
      <c r="D244" s="279"/>
      <c r="E244" s="279"/>
      <c r="F244" s="292"/>
      <c r="G244" s="181" t="s">
        <v>19</v>
      </c>
      <c r="H244" s="44">
        <f t="shared" si="66"/>
        <v>0</v>
      </c>
      <c r="I244" s="44">
        <v>0</v>
      </c>
      <c r="J244" s="44">
        <v>0</v>
      </c>
      <c r="K244" s="44">
        <v>0</v>
      </c>
      <c r="L244" s="44">
        <v>0</v>
      </c>
      <c r="M244" s="44">
        <v>0</v>
      </c>
      <c r="N244" s="44">
        <v>0</v>
      </c>
      <c r="O244" s="279"/>
      <c r="P244" s="292"/>
      <c r="Q244" s="279"/>
    </row>
    <row r="245" spans="1:17" ht="24" x14ac:dyDescent="0.25">
      <c r="A245" s="300"/>
      <c r="B245" s="292"/>
      <c r="C245" s="292"/>
      <c r="D245" s="279"/>
      <c r="E245" s="279"/>
      <c r="F245" s="292"/>
      <c r="G245" s="181" t="s">
        <v>20</v>
      </c>
      <c r="H245" s="44">
        <f t="shared" si="66"/>
        <v>594</v>
      </c>
      <c r="I245" s="44">
        <v>0</v>
      </c>
      <c r="J245" s="44">
        <v>0</v>
      </c>
      <c r="K245" s="44">
        <v>0</v>
      </c>
      <c r="L245" s="44">
        <v>198</v>
      </c>
      <c r="M245" s="44">
        <v>198</v>
      </c>
      <c r="N245" s="44">
        <v>198</v>
      </c>
      <c r="O245" s="279"/>
      <c r="P245" s="292"/>
      <c r="Q245" s="279"/>
    </row>
    <row r="246" spans="1:17" ht="36.75" customHeight="1" x14ac:dyDescent="0.25">
      <c r="A246" s="300" t="s">
        <v>331</v>
      </c>
      <c r="B246" s="292"/>
      <c r="C246" s="292" t="s">
        <v>107</v>
      </c>
      <c r="D246" s="279" t="s">
        <v>160</v>
      </c>
      <c r="E246" s="279"/>
      <c r="F246" s="292" t="s">
        <v>332</v>
      </c>
      <c r="G246" s="181" t="s">
        <v>16</v>
      </c>
      <c r="H246" s="44">
        <f t="shared" ref="H246:N246" si="67">SUM(H247:H250)</f>
        <v>345.1</v>
      </c>
      <c r="I246" s="44">
        <f t="shared" si="67"/>
        <v>198</v>
      </c>
      <c r="J246" s="44">
        <f t="shared" si="67"/>
        <v>147.1</v>
      </c>
      <c r="K246" s="44">
        <f t="shared" si="67"/>
        <v>0</v>
      </c>
      <c r="L246" s="44">
        <f t="shared" si="67"/>
        <v>0</v>
      </c>
      <c r="M246" s="44">
        <f t="shared" si="67"/>
        <v>0</v>
      </c>
      <c r="N246" s="44">
        <f t="shared" si="67"/>
        <v>0</v>
      </c>
      <c r="O246" s="279">
        <v>120767</v>
      </c>
      <c r="P246" s="292"/>
      <c r="Q246" s="281" t="s">
        <v>4155</v>
      </c>
    </row>
    <row r="247" spans="1:17" ht="33" customHeight="1" x14ac:dyDescent="0.25">
      <c r="A247" s="300"/>
      <c r="B247" s="292"/>
      <c r="C247" s="292"/>
      <c r="D247" s="279"/>
      <c r="E247" s="279"/>
      <c r="F247" s="292"/>
      <c r="G247" s="181" t="s">
        <v>309</v>
      </c>
      <c r="H247" s="44">
        <f t="shared" ref="H247:H250" si="68">SUM(I247:N247)</f>
        <v>0</v>
      </c>
      <c r="I247" s="44">
        <v>0</v>
      </c>
      <c r="J247" s="44">
        <v>0</v>
      </c>
      <c r="K247" s="44">
        <v>0</v>
      </c>
      <c r="L247" s="44">
        <v>0</v>
      </c>
      <c r="M247" s="44">
        <v>0</v>
      </c>
      <c r="N247" s="44">
        <v>0</v>
      </c>
      <c r="O247" s="279"/>
      <c r="P247" s="292"/>
      <c r="Q247" s="282"/>
    </row>
    <row r="248" spans="1:17" ht="36" x14ac:dyDescent="0.25">
      <c r="A248" s="300"/>
      <c r="B248" s="292"/>
      <c r="C248" s="292"/>
      <c r="D248" s="279"/>
      <c r="E248" s="279"/>
      <c r="F248" s="292"/>
      <c r="G248" s="181" t="s">
        <v>18</v>
      </c>
      <c r="H248" s="44">
        <f t="shared" si="68"/>
        <v>0</v>
      </c>
      <c r="I248" s="44">
        <v>0</v>
      </c>
      <c r="J248" s="44">
        <v>0</v>
      </c>
      <c r="K248" s="44">
        <v>0</v>
      </c>
      <c r="L248" s="44">
        <v>0</v>
      </c>
      <c r="M248" s="44">
        <v>0</v>
      </c>
      <c r="N248" s="44">
        <v>0</v>
      </c>
      <c r="O248" s="279"/>
      <c r="P248" s="292"/>
      <c r="Q248" s="282"/>
    </row>
    <row r="249" spans="1:17" x14ac:dyDescent="0.25">
      <c r="A249" s="300"/>
      <c r="B249" s="292"/>
      <c r="C249" s="292"/>
      <c r="D249" s="279"/>
      <c r="E249" s="279"/>
      <c r="F249" s="292"/>
      <c r="G249" s="181" t="s">
        <v>19</v>
      </c>
      <c r="H249" s="44">
        <f t="shared" si="68"/>
        <v>0</v>
      </c>
      <c r="I249" s="44">
        <v>0</v>
      </c>
      <c r="J249" s="44">
        <v>0</v>
      </c>
      <c r="K249" s="44">
        <v>0</v>
      </c>
      <c r="L249" s="44">
        <v>0</v>
      </c>
      <c r="M249" s="44">
        <v>0</v>
      </c>
      <c r="N249" s="44">
        <v>0</v>
      </c>
      <c r="O249" s="279"/>
      <c r="P249" s="292"/>
      <c r="Q249" s="282"/>
    </row>
    <row r="250" spans="1:17" ht="24" x14ac:dyDescent="0.25">
      <c r="A250" s="300"/>
      <c r="B250" s="292"/>
      <c r="C250" s="292"/>
      <c r="D250" s="279"/>
      <c r="E250" s="279"/>
      <c r="F250" s="292"/>
      <c r="G250" s="181" t="s">
        <v>20</v>
      </c>
      <c r="H250" s="44">
        <f t="shared" si="68"/>
        <v>345.1</v>
      </c>
      <c r="I250" s="44">
        <v>198</v>
      </c>
      <c r="J250" s="44">
        <v>147.1</v>
      </c>
      <c r="K250" s="44">
        <v>0</v>
      </c>
      <c r="L250" s="44">
        <v>0</v>
      </c>
      <c r="M250" s="44">
        <v>0</v>
      </c>
      <c r="N250" s="44">
        <v>0</v>
      </c>
      <c r="O250" s="279"/>
      <c r="P250" s="292"/>
      <c r="Q250" s="283"/>
    </row>
    <row r="251" spans="1:17" ht="36.75" customHeight="1" x14ac:dyDescent="0.25">
      <c r="A251" s="292" t="s">
        <v>333</v>
      </c>
      <c r="B251" s="292"/>
      <c r="C251" s="292" t="s">
        <v>107</v>
      </c>
      <c r="D251" s="279" t="s">
        <v>86</v>
      </c>
      <c r="E251" s="279"/>
      <c r="F251" s="300" t="s">
        <v>334</v>
      </c>
      <c r="G251" s="181" t="s">
        <v>16</v>
      </c>
      <c r="H251" s="44">
        <f t="shared" ref="H251:N251" si="69">SUM(H252:H255)</f>
        <v>300</v>
      </c>
      <c r="I251" s="44">
        <f t="shared" si="69"/>
        <v>0</v>
      </c>
      <c r="J251" s="44">
        <f t="shared" si="69"/>
        <v>0</v>
      </c>
      <c r="K251" s="44">
        <f t="shared" si="69"/>
        <v>0</v>
      </c>
      <c r="L251" s="44">
        <f t="shared" si="69"/>
        <v>150</v>
      </c>
      <c r="M251" s="44">
        <f t="shared" si="69"/>
        <v>150</v>
      </c>
      <c r="N251" s="44">
        <f t="shared" si="69"/>
        <v>0</v>
      </c>
      <c r="O251" s="279">
        <v>120767</v>
      </c>
      <c r="P251" s="292"/>
      <c r="Q251" s="314" t="s">
        <v>4160</v>
      </c>
    </row>
    <row r="252" spans="1:17" ht="37.5" customHeight="1" x14ac:dyDescent="0.25">
      <c r="A252" s="292"/>
      <c r="B252" s="292"/>
      <c r="C252" s="292"/>
      <c r="D252" s="279"/>
      <c r="E252" s="279"/>
      <c r="F252" s="300"/>
      <c r="G252" s="181" t="s">
        <v>309</v>
      </c>
      <c r="H252" s="44">
        <f t="shared" ref="H252:H255" si="70">SUM(I252:N252)</f>
        <v>0</v>
      </c>
      <c r="I252" s="44">
        <v>0</v>
      </c>
      <c r="J252" s="44">
        <v>0</v>
      </c>
      <c r="K252" s="44">
        <v>0</v>
      </c>
      <c r="L252" s="44">
        <v>0</v>
      </c>
      <c r="M252" s="44">
        <v>0</v>
      </c>
      <c r="N252" s="44">
        <v>0</v>
      </c>
      <c r="O252" s="279"/>
      <c r="P252" s="292"/>
      <c r="Q252" s="314"/>
    </row>
    <row r="253" spans="1:17" ht="36" x14ac:dyDescent="0.25">
      <c r="A253" s="292"/>
      <c r="B253" s="292"/>
      <c r="C253" s="292"/>
      <c r="D253" s="279"/>
      <c r="E253" s="279"/>
      <c r="F253" s="300"/>
      <c r="G253" s="181" t="s">
        <v>18</v>
      </c>
      <c r="H253" s="44">
        <f t="shared" si="70"/>
        <v>300</v>
      </c>
      <c r="I253" s="44">
        <v>0</v>
      </c>
      <c r="J253" s="44">
        <v>0</v>
      </c>
      <c r="K253" s="44">
        <v>0</v>
      </c>
      <c r="L253" s="44">
        <v>150</v>
      </c>
      <c r="M253" s="44">
        <v>150</v>
      </c>
      <c r="N253" s="44">
        <v>0</v>
      </c>
      <c r="O253" s="279"/>
      <c r="P253" s="292"/>
      <c r="Q253" s="314"/>
    </row>
    <row r="254" spans="1:17" x14ac:dyDescent="0.25">
      <c r="A254" s="292"/>
      <c r="B254" s="292"/>
      <c r="C254" s="292"/>
      <c r="D254" s="279"/>
      <c r="E254" s="279"/>
      <c r="F254" s="300"/>
      <c r="G254" s="181" t="s">
        <v>19</v>
      </c>
      <c r="H254" s="44">
        <f t="shared" si="70"/>
        <v>0</v>
      </c>
      <c r="I254" s="44">
        <v>0</v>
      </c>
      <c r="J254" s="44">
        <v>0</v>
      </c>
      <c r="K254" s="44">
        <v>0</v>
      </c>
      <c r="L254" s="44">
        <v>0</v>
      </c>
      <c r="M254" s="44">
        <v>0</v>
      </c>
      <c r="N254" s="44">
        <v>0</v>
      </c>
      <c r="O254" s="279"/>
      <c r="P254" s="292"/>
      <c r="Q254" s="314"/>
    </row>
    <row r="255" spans="1:17" ht="24" x14ac:dyDescent="0.25">
      <c r="A255" s="292"/>
      <c r="B255" s="292"/>
      <c r="C255" s="292"/>
      <c r="D255" s="279"/>
      <c r="E255" s="279"/>
      <c r="F255" s="300"/>
      <c r="G255" s="181" t="s">
        <v>20</v>
      </c>
      <c r="H255" s="44">
        <f t="shared" si="70"/>
        <v>0</v>
      </c>
      <c r="I255" s="44">
        <v>0</v>
      </c>
      <c r="J255" s="44">
        <v>0</v>
      </c>
      <c r="K255" s="44">
        <v>0</v>
      </c>
      <c r="L255" s="44">
        <v>0</v>
      </c>
      <c r="M255" s="44">
        <v>0</v>
      </c>
      <c r="N255" s="44">
        <v>0</v>
      </c>
      <c r="O255" s="279"/>
      <c r="P255" s="292"/>
      <c r="Q255" s="314"/>
    </row>
    <row r="256" spans="1:17" ht="36.75" customHeight="1" x14ac:dyDescent="0.25">
      <c r="A256" s="292" t="s">
        <v>335</v>
      </c>
      <c r="B256" s="279"/>
      <c r="C256" s="292" t="s">
        <v>107</v>
      </c>
      <c r="D256" s="279" t="s">
        <v>336</v>
      </c>
      <c r="E256" s="279"/>
      <c r="F256" s="279" t="s">
        <v>343</v>
      </c>
      <c r="G256" s="181" t="s">
        <v>16</v>
      </c>
      <c r="H256" s="44">
        <f t="shared" ref="H256:N256" si="71">SUM(H257:H260)</f>
        <v>200</v>
      </c>
      <c r="I256" s="44">
        <f t="shared" si="71"/>
        <v>0</v>
      </c>
      <c r="J256" s="44">
        <f t="shared" si="71"/>
        <v>0</v>
      </c>
      <c r="K256" s="44">
        <f t="shared" si="71"/>
        <v>0</v>
      </c>
      <c r="L256" s="44">
        <f t="shared" si="71"/>
        <v>100</v>
      </c>
      <c r="M256" s="44">
        <f t="shared" si="71"/>
        <v>100</v>
      </c>
      <c r="N256" s="44">
        <f t="shared" si="71"/>
        <v>0</v>
      </c>
      <c r="O256" s="279">
        <v>120600</v>
      </c>
      <c r="P256" s="279"/>
      <c r="Q256" s="281" t="s">
        <v>4155</v>
      </c>
    </row>
    <row r="257" spans="1:17" ht="39.75" customHeight="1" x14ac:dyDescent="0.25">
      <c r="A257" s="292"/>
      <c r="B257" s="279"/>
      <c r="C257" s="292"/>
      <c r="D257" s="279"/>
      <c r="E257" s="279"/>
      <c r="F257" s="279"/>
      <c r="G257" s="181" t="s">
        <v>17</v>
      </c>
      <c r="H257" s="44">
        <f t="shared" ref="H257:H258" si="72">SUM(I257:N257)</f>
        <v>0</v>
      </c>
      <c r="I257" s="44">
        <v>0</v>
      </c>
      <c r="J257" s="44">
        <v>0</v>
      </c>
      <c r="K257" s="44">
        <v>0</v>
      </c>
      <c r="L257" s="44">
        <v>0</v>
      </c>
      <c r="M257" s="44">
        <v>0</v>
      </c>
      <c r="N257" s="44">
        <v>0</v>
      </c>
      <c r="O257" s="279"/>
      <c r="P257" s="279"/>
      <c r="Q257" s="282"/>
    </row>
    <row r="258" spans="1:17" ht="36" x14ac:dyDescent="0.25">
      <c r="A258" s="292"/>
      <c r="B258" s="279"/>
      <c r="C258" s="292"/>
      <c r="D258" s="279"/>
      <c r="E258" s="279"/>
      <c r="F258" s="279"/>
      <c r="G258" s="181" t="s">
        <v>18</v>
      </c>
      <c r="H258" s="44">
        <f t="shared" si="72"/>
        <v>200</v>
      </c>
      <c r="I258" s="44">
        <v>0</v>
      </c>
      <c r="J258" s="44">
        <v>0</v>
      </c>
      <c r="K258" s="44">
        <v>0</v>
      </c>
      <c r="L258" s="44">
        <v>100</v>
      </c>
      <c r="M258" s="44">
        <v>100</v>
      </c>
      <c r="N258" s="44">
        <v>0</v>
      </c>
      <c r="O258" s="279"/>
      <c r="P258" s="279"/>
      <c r="Q258" s="282"/>
    </row>
    <row r="259" spans="1:17" x14ac:dyDescent="0.25">
      <c r="A259" s="292"/>
      <c r="B259" s="279"/>
      <c r="C259" s="292"/>
      <c r="D259" s="279"/>
      <c r="E259" s="279"/>
      <c r="F259" s="279"/>
      <c r="G259" s="181" t="s">
        <v>19</v>
      </c>
      <c r="H259" s="44">
        <v>0</v>
      </c>
      <c r="I259" s="44">
        <v>0</v>
      </c>
      <c r="J259" s="44">
        <v>0</v>
      </c>
      <c r="K259" s="44">
        <v>0</v>
      </c>
      <c r="L259" s="44">
        <v>0</v>
      </c>
      <c r="M259" s="44">
        <v>0</v>
      </c>
      <c r="N259" s="44">
        <v>0</v>
      </c>
      <c r="O259" s="279"/>
      <c r="P259" s="279"/>
      <c r="Q259" s="282"/>
    </row>
    <row r="260" spans="1:17" ht="24" x14ac:dyDescent="0.25">
      <c r="A260" s="292"/>
      <c r="B260" s="279"/>
      <c r="C260" s="292"/>
      <c r="D260" s="279"/>
      <c r="E260" s="279"/>
      <c r="F260" s="279"/>
      <c r="G260" s="181" t="s">
        <v>20</v>
      </c>
      <c r="H260" s="44">
        <v>0</v>
      </c>
      <c r="I260" s="44">
        <v>0</v>
      </c>
      <c r="J260" s="44">
        <v>0</v>
      </c>
      <c r="K260" s="44">
        <v>0</v>
      </c>
      <c r="L260" s="44">
        <v>0</v>
      </c>
      <c r="M260" s="44">
        <v>0</v>
      </c>
      <c r="N260" s="44">
        <v>0</v>
      </c>
      <c r="O260" s="279"/>
      <c r="P260" s="279"/>
      <c r="Q260" s="283"/>
    </row>
    <row r="261" spans="1:17" ht="36.75" customHeight="1" x14ac:dyDescent="0.25">
      <c r="A261" s="292" t="s">
        <v>338</v>
      </c>
      <c r="B261" s="279"/>
      <c r="C261" s="292" t="s">
        <v>107</v>
      </c>
      <c r="D261" s="279" t="s">
        <v>344</v>
      </c>
      <c r="E261" s="279"/>
      <c r="F261" s="279" t="s">
        <v>343</v>
      </c>
      <c r="G261" s="181" t="s">
        <v>16</v>
      </c>
      <c r="H261" s="44">
        <f t="shared" ref="H261:N261" si="73">SUM(H262:H265)</f>
        <v>450</v>
      </c>
      <c r="I261" s="44">
        <f t="shared" si="73"/>
        <v>0</v>
      </c>
      <c r="J261" s="44">
        <f t="shared" si="73"/>
        <v>0</v>
      </c>
      <c r="K261" s="44">
        <f t="shared" si="73"/>
        <v>0</v>
      </c>
      <c r="L261" s="44">
        <f t="shared" si="73"/>
        <v>200</v>
      </c>
      <c r="M261" s="44">
        <f t="shared" si="73"/>
        <v>250</v>
      </c>
      <c r="N261" s="44">
        <f t="shared" si="73"/>
        <v>0</v>
      </c>
      <c r="O261" s="279">
        <v>120600</v>
      </c>
      <c r="P261" s="279"/>
      <c r="Q261" s="281" t="s">
        <v>4166</v>
      </c>
    </row>
    <row r="262" spans="1:17" ht="29.25" customHeight="1" x14ac:dyDescent="0.25">
      <c r="A262" s="292"/>
      <c r="B262" s="279"/>
      <c r="C262" s="292"/>
      <c r="D262" s="279"/>
      <c r="E262" s="279"/>
      <c r="F262" s="279"/>
      <c r="G262" s="181" t="s">
        <v>17</v>
      </c>
      <c r="H262" s="44">
        <f t="shared" ref="H262:H263" si="74">SUM(I262:N262)</f>
        <v>0</v>
      </c>
      <c r="I262" s="44">
        <v>0</v>
      </c>
      <c r="J262" s="44">
        <v>0</v>
      </c>
      <c r="K262" s="44">
        <v>0</v>
      </c>
      <c r="L262" s="44">
        <v>0</v>
      </c>
      <c r="M262" s="44">
        <v>0</v>
      </c>
      <c r="N262" s="44">
        <v>0</v>
      </c>
      <c r="O262" s="279"/>
      <c r="P262" s="279"/>
      <c r="Q262" s="282"/>
    </row>
    <row r="263" spans="1:17" ht="36" x14ac:dyDescent="0.25">
      <c r="A263" s="292"/>
      <c r="B263" s="279"/>
      <c r="C263" s="292"/>
      <c r="D263" s="279"/>
      <c r="E263" s="279"/>
      <c r="F263" s="279"/>
      <c r="G263" s="181" t="s">
        <v>18</v>
      </c>
      <c r="H263" s="44">
        <f t="shared" si="74"/>
        <v>450</v>
      </c>
      <c r="I263" s="44">
        <v>0</v>
      </c>
      <c r="J263" s="44">
        <v>0</v>
      </c>
      <c r="K263" s="44">
        <v>0</v>
      </c>
      <c r="L263" s="44">
        <v>200</v>
      </c>
      <c r="M263" s="44">
        <v>250</v>
      </c>
      <c r="N263" s="44">
        <v>0</v>
      </c>
      <c r="O263" s="279"/>
      <c r="P263" s="279"/>
      <c r="Q263" s="282"/>
    </row>
    <row r="264" spans="1:17" x14ac:dyDescent="0.25">
      <c r="A264" s="292"/>
      <c r="B264" s="279"/>
      <c r="C264" s="292"/>
      <c r="D264" s="279"/>
      <c r="E264" s="279"/>
      <c r="F264" s="279"/>
      <c r="G264" s="181" t="s">
        <v>19</v>
      </c>
      <c r="H264" s="44">
        <v>0</v>
      </c>
      <c r="I264" s="44">
        <v>0</v>
      </c>
      <c r="J264" s="44">
        <v>0</v>
      </c>
      <c r="K264" s="44">
        <v>0</v>
      </c>
      <c r="L264" s="44">
        <v>0</v>
      </c>
      <c r="M264" s="44">
        <v>0</v>
      </c>
      <c r="N264" s="44">
        <v>0</v>
      </c>
      <c r="O264" s="279"/>
      <c r="P264" s="279"/>
      <c r="Q264" s="282"/>
    </row>
    <row r="265" spans="1:17" ht="24" x14ac:dyDescent="0.25">
      <c r="A265" s="292"/>
      <c r="B265" s="279"/>
      <c r="C265" s="292"/>
      <c r="D265" s="279"/>
      <c r="E265" s="279"/>
      <c r="F265" s="279"/>
      <c r="G265" s="181" t="s">
        <v>20</v>
      </c>
      <c r="H265" s="44">
        <v>0</v>
      </c>
      <c r="I265" s="44">
        <v>0</v>
      </c>
      <c r="J265" s="44">
        <v>0</v>
      </c>
      <c r="K265" s="44">
        <v>0</v>
      </c>
      <c r="L265" s="44">
        <v>0</v>
      </c>
      <c r="M265" s="44">
        <v>0</v>
      </c>
      <c r="N265" s="44">
        <v>0</v>
      </c>
      <c r="O265" s="279"/>
      <c r="P265" s="279"/>
      <c r="Q265" s="283"/>
    </row>
    <row r="266" spans="1:17" ht="36.75" customHeight="1" x14ac:dyDescent="0.25">
      <c r="A266" s="292" t="s">
        <v>339</v>
      </c>
      <c r="B266" s="279"/>
      <c r="C266" s="292" t="s">
        <v>107</v>
      </c>
      <c r="D266" s="279" t="s">
        <v>345</v>
      </c>
      <c r="E266" s="279"/>
      <c r="F266" s="279" t="s">
        <v>346</v>
      </c>
      <c r="G266" s="181" t="s">
        <v>16</v>
      </c>
      <c r="H266" s="44">
        <f t="shared" ref="H266:N266" si="75">SUM(H267:H270)</f>
        <v>750</v>
      </c>
      <c r="I266" s="44">
        <f t="shared" si="75"/>
        <v>0</v>
      </c>
      <c r="J266" s="44">
        <f t="shared" si="75"/>
        <v>0</v>
      </c>
      <c r="K266" s="44">
        <f t="shared" si="75"/>
        <v>0</v>
      </c>
      <c r="L266" s="44">
        <f t="shared" si="75"/>
        <v>350</v>
      </c>
      <c r="M266" s="44">
        <f t="shared" si="75"/>
        <v>400</v>
      </c>
      <c r="N266" s="44">
        <f t="shared" si="75"/>
        <v>0</v>
      </c>
      <c r="O266" s="279">
        <v>120600</v>
      </c>
      <c r="P266" s="279"/>
      <c r="Q266" s="384" t="s">
        <v>4160</v>
      </c>
    </row>
    <row r="267" spans="1:17" ht="30.75" customHeight="1" x14ac:dyDescent="0.25">
      <c r="A267" s="292"/>
      <c r="B267" s="279"/>
      <c r="C267" s="292"/>
      <c r="D267" s="279"/>
      <c r="E267" s="279"/>
      <c r="F267" s="279"/>
      <c r="G267" s="181" t="s">
        <v>17</v>
      </c>
      <c r="H267" s="44">
        <f t="shared" ref="H267:H268" si="76">SUM(I267:N267)</f>
        <v>0</v>
      </c>
      <c r="I267" s="44">
        <v>0</v>
      </c>
      <c r="J267" s="44">
        <v>0</v>
      </c>
      <c r="K267" s="44">
        <v>0</v>
      </c>
      <c r="L267" s="44">
        <v>0</v>
      </c>
      <c r="M267" s="44">
        <v>0</v>
      </c>
      <c r="N267" s="44">
        <v>0</v>
      </c>
      <c r="O267" s="279"/>
      <c r="P267" s="279"/>
      <c r="Q267" s="385"/>
    </row>
    <row r="268" spans="1:17" ht="36" x14ac:dyDescent="0.25">
      <c r="A268" s="292"/>
      <c r="B268" s="279"/>
      <c r="C268" s="292"/>
      <c r="D268" s="279"/>
      <c r="E268" s="279"/>
      <c r="F268" s="279"/>
      <c r="G268" s="181" t="s">
        <v>18</v>
      </c>
      <c r="H268" s="44">
        <f t="shared" si="76"/>
        <v>750</v>
      </c>
      <c r="I268" s="44">
        <v>0</v>
      </c>
      <c r="J268" s="44">
        <v>0</v>
      </c>
      <c r="K268" s="44">
        <v>0</v>
      </c>
      <c r="L268" s="44">
        <v>350</v>
      </c>
      <c r="M268" s="44">
        <v>400</v>
      </c>
      <c r="N268" s="44">
        <v>0</v>
      </c>
      <c r="O268" s="279"/>
      <c r="P268" s="279"/>
      <c r="Q268" s="385"/>
    </row>
    <row r="269" spans="1:17" x14ac:dyDescent="0.25">
      <c r="A269" s="292"/>
      <c r="B269" s="279"/>
      <c r="C269" s="292"/>
      <c r="D269" s="279"/>
      <c r="E269" s="279"/>
      <c r="F269" s="279"/>
      <c r="G269" s="181" t="s">
        <v>19</v>
      </c>
      <c r="H269" s="44">
        <v>0</v>
      </c>
      <c r="I269" s="44">
        <v>0</v>
      </c>
      <c r="J269" s="44">
        <v>0</v>
      </c>
      <c r="K269" s="44">
        <v>0</v>
      </c>
      <c r="L269" s="44">
        <v>0</v>
      </c>
      <c r="M269" s="44">
        <v>0</v>
      </c>
      <c r="N269" s="44">
        <v>0</v>
      </c>
      <c r="O269" s="279"/>
      <c r="P269" s="279"/>
      <c r="Q269" s="385"/>
    </row>
    <row r="270" spans="1:17" ht="24" x14ac:dyDescent="0.25">
      <c r="A270" s="292"/>
      <c r="B270" s="279"/>
      <c r="C270" s="292"/>
      <c r="D270" s="279"/>
      <c r="E270" s="279"/>
      <c r="F270" s="279"/>
      <c r="G270" s="181" t="s">
        <v>20</v>
      </c>
      <c r="H270" s="44">
        <v>0</v>
      </c>
      <c r="I270" s="44">
        <v>0</v>
      </c>
      <c r="J270" s="44">
        <v>0</v>
      </c>
      <c r="K270" s="44">
        <v>0</v>
      </c>
      <c r="L270" s="44">
        <v>0</v>
      </c>
      <c r="M270" s="44">
        <v>0</v>
      </c>
      <c r="N270" s="44">
        <v>0</v>
      </c>
      <c r="O270" s="279"/>
      <c r="P270" s="279"/>
      <c r="Q270" s="386"/>
    </row>
    <row r="271" spans="1:17" ht="36.75" customHeight="1" x14ac:dyDescent="0.25">
      <c r="A271" s="292" t="s">
        <v>341</v>
      </c>
      <c r="B271" s="279"/>
      <c r="C271" s="292" t="s">
        <v>107</v>
      </c>
      <c r="D271" s="279" t="s">
        <v>347</v>
      </c>
      <c r="E271" s="279"/>
      <c r="F271" s="279" t="s">
        <v>348</v>
      </c>
      <c r="G271" s="181" t="s">
        <v>16</v>
      </c>
      <c r="H271" s="44">
        <f t="shared" ref="H271:N271" si="77">SUM(H272:H275)</f>
        <v>565.70000000000005</v>
      </c>
      <c r="I271" s="44">
        <f t="shared" si="77"/>
        <v>0</v>
      </c>
      <c r="J271" s="44">
        <f t="shared" si="77"/>
        <v>0</v>
      </c>
      <c r="K271" s="44">
        <f t="shared" si="77"/>
        <v>0</v>
      </c>
      <c r="L271" s="44">
        <f t="shared" si="77"/>
        <v>250</v>
      </c>
      <c r="M271" s="44">
        <f t="shared" si="77"/>
        <v>315.7</v>
      </c>
      <c r="N271" s="44">
        <f t="shared" si="77"/>
        <v>0</v>
      </c>
      <c r="O271" s="279">
        <v>120600</v>
      </c>
      <c r="P271" s="279"/>
      <c r="Q271" s="384" t="s">
        <v>4160</v>
      </c>
    </row>
    <row r="272" spans="1:17" ht="37.5" customHeight="1" x14ac:dyDescent="0.25">
      <c r="A272" s="292"/>
      <c r="B272" s="279"/>
      <c r="C272" s="292"/>
      <c r="D272" s="279"/>
      <c r="E272" s="279"/>
      <c r="F272" s="279"/>
      <c r="G272" s="181" t="s">
        <v>17</v>
      </c>
      <c r="H272" s="44">
        <f t="shared" ref="H272:H273" si="78">SUM(I272:N272)</f>
        <v>0</v>
      </c>
      <c r="I272" s="44">
        <v>0</v>
      </c>
      <c r="J272" s="44">
        <v>0</v>
      </c>
      <c r="K272" s="44">
        <v>0</v>
      </c>
      <c r="L272" s="44">
        <v>0</v>
      </c>
      <c r="M272" s="44">
        <v>0</v>
      </c>
      <c r="N272" s="44">
        <v>0</v>
      </c>
      <c r="O272" s="279"/>
      <c r="P272" s="279"/>
      <c r="Q272" s="385"/>
    </row>
    <row r="273" spans="1:17" ht="36" x14ac:dyDescent="0.25">
      <c r="A273" s="292"/>
      <c r="B273" s="279"/>
      <c r="C273" s="292"/>
      <c r="D273" s="279"/>
      <c r="E273" s="279"/>
      <c r="F273" s="279"/>
      <c r="G273" s="181" t="s">
        <v>18</v>
      </c>
      <c r="H273" s="44">
        <f t="shared" si="78"/>
        <v>565.70000000000005</v>
      </c>
      <c r="I273" s="44">
        <v>0</v>
      </c>
      <c r="J273" s="44">
        <v>0</v>
      </c>
      <c r="K273" s="44">
        <v>0</v>
      </c>
      <c r="L273" s="44">
        <v>250</v>
      </c>
      <c r="M273" s="44">
        <v>315.7</v>
      </c>
      <c r="N273" s="44">
        <v>0</v>
      </c>
      <c r="O273" s="279"/>
      <c r="P273" s="279"/>
      <c r="Q273" s="385"/>
    </row>
    <row r="274" spans="1:17" x14ac:dyDescent="0.25">
      <c r="A274" s="292"/>
      <c r="B274" s="279"/>
      <c r="C274" s="292"/>
      <c r="D274" s="279"/>
      <c r="E274" s="279"/>
      <c r="F274" s="279"/>
      <c r="G274" s="181" t="s">
        <v>19</v>
      </c>
      <c r="H274" s="44">
        <v>0</v>
      </c>
      <c r="I274" s="44">
        <v>0</v>
      </c>
      <c r="J274" s="44">
        <v>0</v>
      </c>
      <c r="K274" s="44">
        <v>0</v>
      </c>
      <c r="L274" s="44">
        <v>0</v>
      </c>
      <c r="M274" s="44">
        <v>0</v>
      </c>
      <c r="N274" s="44">
        <v>0</v>
      </c>
      <c r="O274" s="279"/>
      <c r="P274" s="279"/>
      <c r="Q274" s="385"/>
    </row>
    <row r="275" spans="1:17" ht="24" x14ac:dyDescent="0.25">
      <c r="A275" s="292"/>
      <c r="B275" s="279"/>
      <c r="C275" s="292"/>
      <c r="D275" s="279"/>
      <c r="E275" s="279"/>
      <c r="F275" s="279"/>
      <c r="G275" s="181" t="s">
        <v>20</v>
      </c>
      <c r="H275" s="44">
        <v>0</v>
      </c>
      <c r="I275" s="44">
        <v>0</v>
      </c>
      <c r="J275" s="44">
        <v>0</v>
      </c>
      <c r="K275" s="44">
        <v>0</v>
      </c>
      <c r="L275" s="44">
        <v>0</v>
      </c>
      <c r="M275" s="44">
        <v>0</v>
      </c>
      <c r="N275" s="44">
        <v>0</v>
      </c>
      <c r="O275" s="279"/>
      <c r="P275" s="279"/>
      <c r="Q275" s="386"/>
    </row>
    <row r="276" spans="1:17" ht="36.75" customHeight="1" x14ac:dyDescent="0.25">
      <c r="A276" s="292" t="s">
        <v>342</v>
      </c>
      <c r="B276" s="279"/>
      <c r="C276" s="292" t="s">
        <v>107</v>
      </c>
      <c r="D276" s="279" t="s">
        <v>349</v>
      </c>
      <c r="E276" s="279"/>
      <c r="F276" s="279" t="s">
        <v>346</v>
      </c>
      <c r="G276" s="181" t="s">
        <v>16</v>
      </c>
      <c r="H276" s="44">
        <f t="shared" ref="H276:N276" si="79">SUM(H277:H280)</f>
        <v>500</v>
      </c>
      <c r="I276" s="44">
        <f t="shared" si="79"/>
        <v>0</v>
      </c>
      <c r="J276" s="44">
        <f t="shared" si="79"/>
        <v>0</v>
      </c>
      <c r="K276" s="44">
        <f t="shared" si="79"/>
        <v>0</v>
      </c>
      <c r="L276" s="44">
        <f t="shared" si="79"/>
        <v>250</v>
      </c>
      <c r="M276" s="44">
        <f t="shared" si="79"/>
        <v>250</v>
      </c>
      <c r="N276" s="44">
        <f t="shared" si="79"/>
        <v>0</v>
      </c>
      <c r="O276" s="279">
        <v>120600</v>
      </c>
      <c r="P276" s="279"/>
      <c r="Q276" s="281" t="s">
        <v>4186</v>
      </c>
    </row>
    <row r="277" spans="1:17" ht="29.25" customHeight="1" x14ac:dyDescent="0.25">
      <c r="A277" s="292"/>
      <c r="B277" s="279"/>
      <c r="C277" s="292"/>
      <c r="D277" s="279"/>
      <c r="E277" s="279"/>
      <c r="F277" s="279"/>
      <c r="G277" s="181" t="s">
        <v>17</v>
      </c>
      <c r="H277" s="44">
        <f t="shared" ref="H277:H278" si="80">SUM(I277:N277)</f>
        <v>0</v>
      </c>
      <c r="I277" s="44">
        <v>0</v>
      </c>
      <c r="J277" s="44">
        <v>0</v>
      </c>
      <c r="K277" s="44">
        <v>0</v>
      </c>
      <c r="L277" s="44">
        <v>0</v>
      </c>
      <c r="M277" s="44">
        <v>0</v>
      </c>
      <c r="N277" s="44">
        <v>0</v>
      </c>
      <c r="O277" s="279"/>
      <c r="P277" s="279"/>
      <c r="Q277" s="282"/>
    </row>
    <row r="278" spans="1:17" ht="36" x14ac:dyDescent="0.25">
      <c r="A278" s="292"/>
      <c r="B278" s="279"/>
      <c r="C278" s="292"/>
      <c r="D278" s="279"/>
      <c r="E278" s="279"/>
      <c r="F278" s="279"/>
      <c r="G278" s="181" t="s">
        <v>18</v>
      </c>
      <c r="H278" s="44">
        <f t="shared" si="80"/>
        <v>500</v>
      </c>
      <c r="I278" s="44">
        <v>0</v>
      </c>
      <c r="J278" s="44">
        <v>0</v>
      </c>
      <c r="K278" s="44">
        <v>0</v>
      </c>
      <c r="L278" s="44">
        <v>250</v>
      </c>
      <c r="M278" s="44">
        <v>250</v>
      </c>
      <c r="N278" s="44">
        <v>0</v>
      </c>
      <c r="O278" s="279"/>
      <c r="P278" s="279"/>
      <c r="Q278" s="282"/>
    </row>
    <row r="279" spans="1:17" x14ac:dyDescent="0.25">
      <c r="A279" s="292"/>
      <c r="B279" s="279"/>
      <c r="C279" s="292"/>
      <c r="D279" s="279"/>
      <c r="E279" s="279"/>
      <c r="F279" s="279"/>
      <c r="G279" s="181" t="s">
        <v>19</v>
      </c>
      <c r="H279" s="44">
        <v>0</v>
      </c>
      <c r="I279" s="44">
        <v>0</v>
      </c>
      <c r="J279" s="44">
        <v>0</v>
      </c>
      <c r="K279" s="44">
        <v>0</v>
      </c>
      <c r="L279" s="44">
        <v>0</v>
      </c>
      <c r="M279" s="44">
        <v>0</v>
      </c>
      <c r="N279" s="44">
        <v>0</v>
      </c>
      <c r="O279" s="279"/>
      <c r="P279" s="279"/>
      <c r="Q279" s="282"/>
    </row>
    <row r="280" spans="1:17" ht="24" x14ac:dyDescent="0.25">
      <c r="A280" s="292"/>
      <c r="B280" s="279"/>
      <c r="C280" s="292"/>
      <c r="D280" s="279"/>
      <c r="E280" s="279"/>
      <c r="F280" s="279"/>
      <c r="G280" s="181" t="s">
        <v>20</v>
      </c>
      <c r="H280" s="44">
        <v>0</v>
      </c>
      <c r="I280" s="44">
        <v>0</v>
      </c>
      <c r="J280" s="44">
        <v>0</v>
      </c>
      <c r="K280" s="44">
        <v>0</v>
      </c>
      <c r="L280" s="44">
        <v>0</v>
      </c>
      <c r="M280" s="44">
        <v>0</v>
      </c>
      <c r="N280" s="44">
        <v>0</v>
      </c>
      <c r="O280" s="279"/>
      <c r="P280" s="279"/>
      <c r="Q280" s="283"/>
    </row>
    <row r="281" spans="1:17" ht="36" x14ac:dyDescent="0.25">
      <c r="A281" s="279" t="s">
        <v>351</v>
      </c>
      <c r="B281" s="279" t="s">
        <v>352</v>
      </c>
      <c r="C281" s="292" t="s">
        <v>107</v>
      </c>
      <c r="D281" s="279" t="s">
        <v>282</v>
      </c>
      <c r="E281" s="279" t="s">
        <v>353</v>
      </c>
      <c r="F281" s="279" t="s">
        <v>111</v>
      </c>
      <c r="G281" s="181" t="s">
        <v>16</v>
      </c>
      <c r="H281" s="44">
        <f t="shared" ref="H281:N281" si="81">SUM(H282:H285)</f>
        <v>134.80000000000001</v>
      </c>
      <c r="I281" s="44">
        <f t="shared" si="81"/>
        <v>100.7</v>
      </c>
      <c r="J281" s="44">
        <f t="shared" si="81"/>
        <v>34.1</v>
      </c>
      <c r="K281" s="44">
        <f t="shared" si="81"/>
        <v>0</v>
      </c>
      <c r="L281" s="44">
        <f t="shared" si="81"/>
        <v>0</v>
      </c>
      <c r="M281" s="44">
        <f t="shared" si="81"/>
        <v>0</v>
      </c>
      <c r="N281" s="44">
        <f t="shared" si="81"/>
        <v>0</v>
      </c>
      <c r="O281" s="279">
        <v>120616</v>
      </c>
      <c r="P281" s="279" t="s">
        <v>354</v>
      </c>
      <c r="Q281" s="279" t="s">
        <v>4155</v>
      </c>
    </row>
    <row r="282" spans="1:17" ht="34.5" customHeight="1" x14ac:dyDescent="0.25">
      <c r="A282" s="279"/>
      <c r="B282" s="279"/>
      <c r="C282" s="292"/>
      <c r="D282" s="279"/>
      <c r="E282" s="279"/>
      <c r="F282" s="279"/>
      <c r="G282" s="181" t="s">
        <v>17</v>
      </c>
      <c r="H282" s="44">
        <f t="shared" ref="H282:H283" si="82">SUM(I282:N282)</f>
        <v>0</v>
      </c>
      <c r="I282" s="44">
        <v>0</v>
      </c>
      <c r="J282" s="44">
        <v>0</v>
      </c>
      <c r="K282" s="44">
        <v>0</v>
      </c>
      <c r="L282" s="44">
        <v>0</v>
      </c>
      <c r="M282" s="44">
        <v>0</v>
      </c>
      <c r="N282" s="44">
        <v>0</v>
      </c>
      <c r="O282" s="279"/>
      <c r="P282" s="279"/>
      <c r="Q282" s="279"/>
    </row>
    <row r="283" spans="1:17" ht="36" x14ac:dyDescent="0.25">
      <c r="A283" s="279"/>
      <c r="B283" s="279"/>
      <c r="C283" s="292"/>
      <c r="D283" s="279"/>
      <c r="E283" s="279"/>
      <c r="F283" s="279"/>
      <c r="G283" s="181" t="s">
        <v>18</v>
      </c>
      <c r="H283" s="44">
        <f t="shared" si="82"/>
        <v>134.80000000000001</v>
      </c>
      <c r="I283" s="44">
        <v>100.7</v>
      </c>
      <c r="J283" s="44">
        <v>34.1</v>
      </c>
      <c r="K283" s="44">
        <v>0</v>
      </c>
      <c r="L283" s="44">
        <v>0</v>
      </c>
      <c r="M283" s="44">
        <v>0</v>
      </c>
      <c r="N283" s="44">
        <v>0</v>
      </c>
      <c r="O283" s="279"/>
      <c r="P283" s="279"/>
      <c r="Q283" s="279"/>
    </row>
    <row r="284" spans="1:17" x14ac:dyDescent="0.25">
      <c r="A284" s="279"/>
      <c r="B284" s="279"/>
      <c r="C284" s="292"/>
      <c r="D284" s="279"/>
      <c r="E284" s="279"/>
      <c r="F284" s="279"/>
      <c r="G284" s="181" t="s">
        <v>19</v>
      </c>
      <c r="H284" s="44">
        <v>0</v>
      </c>
      <c r="I284" s="44">
        <v>0</v>
      </c>
      <c r="J284" s="44">
        <v>0</v>
      </c>
      <c r="K284" s="44">
        <v>0</v>
      </c>
      <c r="L284" s="44">
        <v>0</v>
      </c>
      <c r="M284" s="44">
        <v>0</v>
      </c>
      <c r="N284" s="44">
        <v>0</v>
      </c>
      <c r="O284" s="279"/>
      <c r="P284" s="279"/>
      <c r="Q284" s="279"/>
    </row>
    <row r="285" spans="1:17" ht="24" x14ac:dyDescent="0.25">
      <c r="A285" s="279"/>
      <c r="B285" s="279"/>
      <c r="C285" s="292"/>
      <c r="D285" s="279"/>
      <c r="E285" s="279"/>
      <c r="F285" s="279"/>
      <c r="G285" s="181" t="s">
        <v>20</v>
      </c>
      <c r="H285" s="44">
        <v>0</v>
      </c>
      <c r="I285" s="44">
        <v>0</v>
      </c>
      <c r="J285" s="44">
        <v>0</v>
      </c>
      <c r="K285" s="44">
        <v>0</v>
      </c>
      <c r="L285" s="44">
        <v>0</v>
      </c>
      <c r="M285" s="44">
        <v>0</v>
      </c>
      <c r="N285" s="44">
        <v>0</v>
      </c>
      <c r="O285" s="279"/>
      <c r="P285" s="279"/>
      <c r="Q285" s="279"/>
    </row>
    <row r="286" spans="1:17" ht="36" x14ac:dyDescent="0.25">
      <c r="A286" s="279" t="s">
        <v>355</v>
      </c>
      <c r="B286" s="279" t="s">
        <v>352</v>
      </c>
      <c r="C286" s="292" t="s">
        <v>107</v>
      </c>
      <c r="D286" s="279">
        <v>2025</v>
      </c>
      <c r="E286" s="279" t="s">
        <v>356</v>
      </c>
      <c r="F286" s="279" t="s">
        <v>111</v>
      </c>
      <c r="G286" s="181" t="s">
        <v>16</v>
      </c>
      <c r="H286" s="44">
        <f t="shared" ref="H286:N286" si="83">SUM(H287:H290)</f>
        <v>57.8</v>
      </c>
      <c r="I286" s="44">
        <f t="shared" si="83"/>
        <v>57.8</v>
      </c>
      <c r="J286" s="44">
        <f t="shared" si="83"/>
        <v>0</v>
      </c>
      <c r="K286" s="44">
        <f t="shared" si="83"/>
        <v>0</v>
      </c>
      <c r="L286" s="44">
        <f t="shared" si="83"/>
        <v>0</v>
      </c>
      <c r="M286" s="44">
        <f t="shared" si="83"/>
        <v>0</v>
      </c>
      <c r="N286" s="44">
        <f t="shared" si="83"/>
        <v>0</v>
      </c>
      <c r="O286" s="279">
        <v>120616</v>
      </c>
      <c r="P286" s="279" t="s">
        <v>357</v>
      </c>
      <c r="Q286" s="279" t="s">
        <v>4155</v>
      </c>
    </row>
    <row r="287" spans="1:17" ht="31.5" customHeight="1" x14ac:dyDescent="0.25">
      <c r="A287" s="279"/>
      <c r="B287" s="279"/>
      <c r="C287" s="292"/>
      <c r="D287" s="279"/>
      <c r="E287" s="279"/>
      <c r="F287" s="279"/>
      <c r="G287" s="181" t="s">
        <v>17</v>
      </c>
      <c r="H287" s="44">
        <f t="shared" ref="H287:H288" si="84">SUM(I287:N287)</f>
        <v>0</v>
      </c>
      <c r="I287" s="44">
        <v>0</v>
      </c>
      <c r="J287" s="44">
        <v>0</v>
      </c>
      <c r="K287" s="44">
        <v>0</v>
      </c>
      <c r="L287" s="44">
        <v>0</v>
      </c>
      <c r="M287" s="44">
        <v>0</v>
      </c>
      <c r="N287" s="44">
        <v>0</v>
      </c>
      <c r="O287" s="279"/>
      <c r="P287" s="279"/>
      <c r="Q287" s="279"/>
    </row>
    <row r="288" spans="1:17" ht="36" x14ac:dyDescent="0.25">
      <c r="A288" s="279"/>
      <c r="B288" s="279"/>
      <c r="C288" s="292"/>
      <c r="D288" s="279"/>
      <c r="E288" s="279"/>
      <c r="F288" s="279"/>
      <c r="G288" s="181" t="s">
        <v>18</v>
      </c>
      <c r="H288" s="44">
        <f t="shared" si="84"/>
        <v>57.8</v>
      </c>
      <c r="I288" s="44">
        <v>57.8</v>
      </c>
      <c r="J288" s="44">
        <v>0</v>
      </c>
      <c r="K288" s="44">
        <v>0</v>
      </c>
      <c r="L288" s="44">
        <v>0</v>
      </c>
      <c r="M288" s="44">
        <v>0</v>
      </c>
      <c r="N288" s="44">
        <v>0</v>
      </c>
      <c r="O288" s="279"/>
      <c r="P288" s="279"/>
      <c r="Q288" s="279"/>
    </row>
    <row r="289" spans="1:17" x14ac:dyDescent="0.25">
      <c r="A289" s="279"/>
      <c r="B289" s="279"/>
      <c r="C289" s="292"/>
      <c r="D289" s="279"/>
      <c r="E289" s="279"/>
      <c r="F289" s="279"/>
      <c r="G289" s="181" t="s">
        <v>19</v>
      </c>
      <c r="H289" s="44">
        <v>0</v>
      </c>
      <c r="I289" s="44">
        <v>0</v>
      </c>
      <c r="J289" s="44">
        <v>0</v>
      </c>
      <c r="K289" s="44">
        <v>0</v>
      </c>
      <c r="L289" s="44">
        <v>0</v>
      </c>
      <c r="M289" s="44">
        <v>0</v>
      </c>
      <c r="N289" s="44">
        <v>0</v>
      </c>
      <c r="O289" s="279"/>
      <c r="P289" s="279"/>
      <c r="Q289" s="279"/>
    </row>
    <row r="290" spans="1:17" ht="24" x14ac:dyDescent="0.25">
      <c r="A290" s="279"/>
      <c r="B290" s="279"/>
      <c r="C290" s="292"/>
      <c r="D290" s="279"/>
      <c r="E290" s="279"/>
      <c r="F290" s="279"/>
      <c r="G290" s="181" t="s">
        <v>20</v>
      </c>
      <c r="H290" s="44">
        <v>0</v>
      </c>
      <c r="I290" s="44">
        <v>0</v>
      </c>
      <c r="J290" s="44">
        <v>0</v>
      </c>
      <c r="K290" s="44">
        <v>0</v>
      </c>
      <c r="L290" s="44">
        <v>0</v>
      </c>
      <c r="M290" s="44">
        <v>0</v>
      </c>
      <c r="N290" s="44">
        <v>0</v>
      </c>
      <c r="O290" s="279"/>
      <c r="P290" s="279"/>
      <c r="Q290" s="279"/>
    </row>
    <row r="291" spans="1:17" ht="36" x14ac:dyDescent="0.25">
      <c r="A291" s="279" t="s">
        <v>358</v>
      </c>
      <c r="B291" s="279" t="s">
        <v>352</v>
      </c>
      <c r="C291" s="292" t="s">
        <v>107</v>
      </c>
      <c r="D291" s="279">
        <v>2026</v>
      </c>
      <c r="E291" s="279" t="s">
        <v>359</v>
      </c>
      <c r="F291" s="279" t="s">
        <v>111</v>
      </c>
      <c r="G291" s="181" t="s">
        <v>16</v>
      </c>
      <c r="H291" s="44">
        <f t="shared" ref="H291:N291" si="85">SUM(H292:H295)</f>
        <v>12.8</v>
      </c>
      <c r="I291" s="44">
        <f t="shared" si="85"/>
        <v>0</v>
      </c>
      <c r="J291" s="44">
        <f t="shared" si="85"/>
        <v>12.8</v>
      </c>
      <c r="K291" s="44">
        <f t="shared" si="85"/>
        <v>0</v>
      </c>
      <c r="L291" s="44">
        <f t="shared" si="85"/>
        <v>0</v>
      </c>
      <c r="M291" s="44">
        <f t="shared" si="85"/>
        <v>0</v>
      </c>
      <c r="N291" s="44">
        <f t="shared" si="85"/>
        <v>0</v>
      </c>
      <c r="O291" s="279">
        <v>120616</v>
      </c>
      <c r="P291" s="279" t="s">
        <v>354</v>
      </c>
      <c r="Q291" s="279" t="s">
        <v>4155</v>
      </c>
    </row>
    <row r="292" spans="1:17" ht="30.75" customHeight="1" x14ac:dyDescent="0.25">
      <c r="A292" s="279"/>
      <c r="B292" s="279"/>
      <c r="C292" s="292"/>
      <c r="D292" s="279"/>
      <c r="E292" s="279"/>
      <c r="F292" s="279"/>
      <c r="G292" s="181" t="s">
        <v>17</v>
      </c>
      <c r="H292" s="44">
        <f t="shared" ref="H292:H293" si="86">SUM(I292:N292)</f>
        <v>0</v>
      </c>
      <c r="I292" s="44">
        <v>0</v>
      </c>
      <c r="J292" s="44">
        <v>0</v>
      </c>
      <c r="K292" s="44">
        <v>0</v>
      </c>
      <c r="L292" s="44">
        <v>0</v>
      </c>
      <c r="M292" s="44">
        <v>0</v>
      </c>
      <c r="N292" s="44">
        <v>0</v>
      </c>
      <c r="O292" s="279"/>
      <c r="P292" s="279"/>
      <c r="Q292" s="279"/>
    </row>
    <row r="293" spans="1:17" ht="36" x14ac:dyDescent="0.25">
      <c r="A293" s="279"/>
      <c r="B293" s="279"/>
      <c r="C293" s="292"/>
      <c r="D293" s="279"/>
      <c r="E293" s="279"/>
      <c r="F293" s="279"/>
      <c r="G293" s="181" t="s">
        <v>18</v>
      </c>
      <c r="H293" s="44">
        <f t="shared" si="86"/>
        <v>12.8</v>
      </c>
      <c r="I293" s="44">
        <v>0</v>
      </c>
      <c r="J293" s="44">
        <v>12.8</v>
      </c>
      <c r="K293" s="44">
        <v>0</v>
      </c>
      <c r="L293" s="44">
        <v>0</v>
      </c>
      <c r="M293" s="44">
        <v>0</v>
      </c>
      <c r="N293" s="44">
        <v>0</v>
      </c>
      <c r="O293" s="279"/>
      <c r="P293" s="279"/>
      <c r="Q293" s="279"/>
    </row>
    <row r="294" spans="1:17" x14ac:dyDescent="0.25">
      <c r="A294" s="279"/>
      <c r="B294" s="279"/>
      <c r="C294" s="292"/>
      <c r="D294" s="279"/>
      <c r="E294" s="279"/>
      <c r="F294" s="279"/>
      <c r="G294" s="181" t="s">
        <v>19</v>
      </c>
      <c r="H294" s="44">
        <v>0</v>
      </c>
      <c r="I294" s="44">
        <v>0</v>
      </c>
      <c r="J294" s="44">
        <v>0</v>
      </c>
      <c r="K294" s="44">
        <v>0</v>
      </c>
      <c r="L294" s="44">
        <v>0</v>
      </c>
      <c r="M294" s="44">
        <v>0</v>
      </c>
      <c r="N294" s="44">
        <v>0</v>
      </c>
      <c r="O294" s="279"/>
      <c r="P294" s="279"/>
      <c r="Q294" s="279"/>
    </row>
    <row r="295" spans="1:17" ht="24" x14ac:dyDescent="0.25">
      <c r="A295" s="279"/>
      <c r="B295" s="279"/>
      <c r="C295" s="292"/>
      <c r="D295" s="279"/>
      <c r="E295" s="279"/>
      <c r="F295" s="279"/>
      <c r="G295" s="181" t="s">
        <v>20</v>
      </c>
      <c r="H295" s="44">
        <v>0</v>
      </c>
      <c r="I295" s="44">
        <v>0</v>
      </c>
      <c r="J295" s="44">
        <v>0</v>
      </c>
      <c r="K295" s="44">
        <v>0</v>
      </c>
      <c r="L295" s="44">
        <v>0</v>
      </c>
      <c r="M295" s="44">
        <v>0</v>
      </c>
      <c r="N295" s="44">
        <v>0</v>
      </c>
      <c r="O295" s="279"/>
      <c r="P295" s="279"/>
      <c r="Q295" s="279"/>
    </row>
    <row r="296" spans="1:17" ht="36" x14ac:dyDescent="0.25">
      <c r="A296" s="331" t="s">
        <v>106</v>
      </c>
      <c r="B296" s="331"/>
      <c r="C296" s="331"/>
      <c r="D296" s="331"/>
      <c r="E296" s="331"/>
      <c r="F296" s="331"/>
      <c r="G296" s="186" t="s">
        <v>16</v>
      </c>
      <c r="H296" s="49">
        <f>SUM(H191,H196,H201,H206,H211,H216,H221,H226,H231,H236,H241,H246,H251,H256,H261,H266,H271,H276,H281,H286,H291)</f>
        <v>11208.999999999998</v>
      </c>
      <c r="I296" s="49">
        <f t="shared" ref="I296:N296" si="87">SUM(I191,I196,I201,I206,I211,I216,I221,I226,I231,I236,I241,I246,I251,I256,I261,I266,I271,I276,I281,I286,I291)</f>
        <v>356.5</v>
      </c>
      <c r="J296" s="49">
        <f t="shared" si="87"/>
        <v>194</v>
      </c>
      <c r="K296" s="49">
        <f t="shared" si="87"/>
        <v>450.1</v>
      </c>
      <c r="L296" s="49">
        <f t="shared" si="87"/>
        <v>4065.2000000000003</v>
      </c>
      <c r="M296" s="49">
        <f t="shared" si="87"/>
        <v>4045.6000000000004</v>
      </c>
      <c r="N296" s="49">
        <f t="shared" si="87"/>
        <v>2097.6</v>
      </c>
      <c r="O296" s="279" t="s">
        <v>125</v>
      </c>
      <c r="P296" s="292"/>
    </row>
    <row r="297" spans="1:17" ht="34.5" customHeight="1" x14ac:dyDescent="0.25">
      <c r="A297" s="331"/>
      <c r="B297" s="331"/>
      <c r="C297" s="331"/>
      <c r="D297" s="331"/>
      <c r="E297" s="331"/>
      <c r="F297" s="331"/>
      <c r="G297" s="186" t="s">
        <v>17</v>
      </c>
      <c r="H297" s="49">
        <f t="shared" ref="H297:N300" si="88">SUM(H192,H197,H202,H207,H212,H217,H222,H227,H232,H237,H242,H247,H252,H257,H262,H267,H272,H277,H282,H287,H292)</f>
        <v>4972</v>
      </c>
      <c r="I297" s="49">
        <f t="shared" si="88"/>
        <v>0</v>
      </c>
      <c r="J297" s="49">
        <f t="shared" si="88"/>
        <v>0</v>
      </c>
      <c r="K297" s="49">
        <f t="shared" si="88"/>
        <v>0</v>
      </c>
      <c r="L297" s="49">
        <f t="shared" si="88"/>
        <v>2000</v>
      </c>
      <c r="M297" s="49">
        <f t="shared" si="88"/>
        <v>1701.2</v>
      </c>
      <c r="N297" s="49">
        <f t="shared" si="88"/>
        <v>1270.8</v>
      </c>
      <c r="O297" s="279"/>
      <c r="P297" s="292"/>
    </row>
    <row r="298" spans="1:17" ht="36" x14ac:dyDescent="0.25">
      <c r="A298" s="331"/>
      <c r="B298" s="331"/>
      <c r="C298" s="331"/>
      <c r="D298" s="331"/>
      <c r="E298" s="331"/>
      <c r="F298" s="331"/>
      <c r="G298" s="186" t="s">
        <v>18</v>
      </c>
      <c r="H298" s="49">
        <f t="shared" si="88"/>
        <v>2984.2000000000007</v>
      </c>
      <c r="I298" s="49">
        <f t="shared" si="88"/>
        <v>158.5</v>
      </c>
      <c r="J298" s="49">
        <f t="shared" si="88"/>
        <v>46.900000000000006</v>
      </c>
      <c r="K298" s="49">
        <f t="shared" si="88"/>
        <v>0</v>
      </c>
      <c r="L298" s="49">
        <f t="shared" si="88"/>
        <v>1307.5</v>
      </c>
      <c r="M298" s="49">
        <f t="shared" si="88"/>
        <v>1470.9</v>
      </c>
      <c r="N298" s="49">
        <f t="shared" si="88"/>
        <v>0.4</v>
      </c>
      <c r="O298" s="279"/>
      <c r="P298" s="292"/>
    </row>
    <row r="299" spans="1:17" x14ac:dyDescent="0.25">
      <c r="A299" s="331"/>
      <c r="B299" s="331"/>
      <c r="C299" s="331"/>
      <c r="D299" s="331"/>
      <c r="E299" s="331"/>
      <c r="F299" s="331"/>
      <c r="G299" s="186" t="s">
        <v>19</v>
      </c>
      <c r="H299" s="49">
        <f t="shared" si="88"/>
        <v>0.60000000000000009</v>
      </c>
      <c r="I299" s="49">
        <f t="shared" si="88"/>
        <v>0</v>
      </c>
      <c r="J299" s="49">
        <f t="shared" si="88"/>
        <v>0</v>
      </c>
      <c r="K299" s="49">
        <f t="shared" si="88"/>
        <v>0</v>
      </c>
      <c r="L299" s="49">
        <f t="shared" si="88"/>
        <v>0.2</v>
      </c>
      <c r="M299" s="49">
        <f t="shared" si="88"/>
        <v>0.2</v>
      </c>
      <c r="N299" s="49">
        <f t="shared" si="88"/>
        <v>0.2</v>
      </c>
      <c r="O299" s="279"/>
      <c r="P299" s="292"/>
    </row>
    <row r="300" spans="1:17" ht="24" x14ac:dyDescent="0.25">
      <c r="A300" s="331"/>
      <c r="B300" s="331"/>
      <c r="C300" s="331"/>
      <c r="D300" s="331"/>
      <c r="E300" s="331"/>
      <c r="F300" s="331"/>
      <c r="G300" s="186" t="s">
        <v>20</v>
      </c>
      <c r="H300" s="49">
        <f t="shared" si="88"/>
        <v>3252.2000000000003</v>
      </c>
      <c r="I300" s="49">
        <f t="shared" si="88"/>
        <v>198</v>
      </c>
      <c r="J300" s="49">
        <f t="shared" si="88"/>
        <v>147.1</v>
      </c>
      <c r="K300" s="49">
        <f t="shared" si="88"/>
        <v>450.1</v>
      </c>
      <c r="L300" s="49">
        <f t="shared" si="88"/>
        <v>757.5</v>
      </c>
      <c r="M300" s="49">
        <f t="shared" si="88"/>
        <v>873.3</v>
      </c>
      <c r="N300" s="49">
        <f t="shared" si="88"/>
        <v>826.2</v>
      </c>
      <c r="O300" s="279"/>
      <c r="P300" s="292"/>
    </row>
    <row r="301" spans="1:17" ht="15.75" customHeight="1" x14ac:dyDescent="0.25">
      <c r="A301" s="306" t="s">
        <v>126</v>
      </c>
      <c r="B301" s="306"/>
      <c r="C301" s="306"/>
      <c r="D301" s="306"/>
      <c r="E301" s="306"/>
      <c r="F301" s="306"/>
      <c r="G301" s="306"/>
      <c r="H301" s="306"/>
      <c r="I301" s="306"/>
      <c r="J301" s="306"/>
      <c r="K301" s="306"/>
      <c r="L301" s="306"/>
      <c r="M301" s="306"/>
      <c r="N301" s="306"/>
      <c r="O301" s="306"/>
      <c r="P301" s="306"/>
    </row>
    <row r="302" spans="1:17" ht="54" customHeight="1" x14ac:dyDescent="0.25">
      <c r="A302" s="292" t="s">
        <v>360</v>
      </c>
      <c r="B302" s="292" t="s">
        <v>361</v>
      </c>
      <c r="C302" s="292" t="s">
        <v>362</v>
      </c>
      <c r="D302" s="279">
        <v>2028</v>
      </c>
      <c r="E302" s="279" t="s">
        <v>363</v>
      </c>
      <c r="F302" s="292" t="s">
        <v>364</v>
      </c>
      <c r="G302" s="249" t="s">
        <v>16</v>
      </c>
      <c r="H302" s="44">
        <f t="shared" ref="H302:N302" si="89">SUM(H303:H306)</f>
        <v>600</v>
      </c>
      <c r="I302" s="44">
        <f t="shared" si="89"/>
        <v>0</v>
      </c>
      <c r="J302" s="44">
        <f t="shared" si="89"/>
        <v>0</v>
      </c>
      <c r="K302" s="44">
        <f t="shared" si="89"/>
        <v>0</v>
      </c>
      <c r="L302" s="44">
        <f t="shared" si="89"/>
        <v>600</v>
      </c>
      <c r="M302" s="44">
        <f t="shared" si="89"/>
        <v>0</v>
      </c>
      <c r="N302" s="44">
        <f t="shared" si="89"/>
        <v>0</v>
      </c>
      <c r="O302" s="297">
        <v>2306</v>
      </c>
      <c r="P302" s="279" t="s">
        <v>365</v>
      </c>
      <c r="Q302" s="281" t="s">
        <v>4187</v>
      </c>
    </row>
    <row r="303" spans="1:17" ht="36" customHeight="1" x14ac:dyDescent="0.25">
      <c r="A303" s="292"/>
      <c r="B303" s="292"/>
      <c r="C303" s="292"/>
      <c r="D303" s="279"/>
      <c r="E303" s="279"/>
      <c r="F303" s="292"/>
      <c r="G303" s="249" t="s">
        <v>267</v>
      </c>
      <c r="H303" s="44">
        <f t="shared" ref="H303:H306" si="90">SUM(I303:N303)</f>
        <v>558</v>
      </c>
      <c r="I303" s="44">
        <v>0</v>
      </c>
      <c r="J303" s="44">
        <v>0</v>
      </c>
      <c r="K303" s="44">
        <v>0</v>
      </c>
      <c r="L303" s="44">
        <v>558</v>
      </c>
      <c r="M303" s="44">
        <v>0</v>
      </c>
      <c r="N303" s="44">
        <v>0</v>
      </c>
      <c r="O303" s="297"/>
      <c r="P303" s="279"/>
      <c r="Q303" s="282"/>
    </row>
    <row r="304" spans="1:17" ht="36" x14ac:dyDescent="0.25">
      <c r="A304" s="292"/>
      <c r="B304" s="292"/>
      <c r="C304" s="292"/>
      <c r="D304" s="279"/>
      <c r="E304" s="279"/>
      <c r="F304" s="292"/>
      <c r="G304" s="249" t="s">
        <v>18</v>
      </c>
      <c r="H304" s="44">
        <f t="shared" si="90"/>
        <v>39.9</v>
      </c>
      <c r="I304" s="44">
        <v>0</v>
      </c>
      <c r="J304" s="44">
        <v>0</v>
      </c>
      <c r="K304" s="44">
        <v>0</v>
      </c>
      <c r="L304" s="44">
        <v>39.9</v>
      </c>
      <c r="M304" s="44">
        <v>0</v>
      </c>
      <c r="N304" s="44">
        <v>0</v>
      </c>
      <c r="O304" s="297"/>
      <c r="P304" s="279"/>
      <c r="Q304" s="282"/>
    </row>
    <row r="305" spans="1:17" x14ac:dyDescent="0.25">
      <c r="A305" s="292"/>
      <c r="B305" s="292"/>
      <c r="C305" s="292"/>
      <c r="D305" s="279"/>
      <c r="E305" s="279"/>
      <c r="F305" s="292"/>
      <c r="G305" s="249" t="s">
        <v>19</v>
      </c>
      <c r="H305" s="44">
        <f t="shared" si="90"/>
        <v>2.1</v>
      </c>
      <c r="I305" s="44">
        <v>0</v>
      </c>
      <c r="J305" s="44">
        <v>0</v>
      </c>
      <c r="K305" s="44">
        <v>0</v>
      </c>
      <c r="L305" s="44">
        <v>2.1</v>
      </c>
      <c r="M305" s="44">
        <v>0</v>
      </c>
      <c r="N305" s="44">
        <v>0</v>
      </c>
      <c r="O305" s="297"/>
      <c r="P305" s="279"/>
      <c r="Q305" s="282"/>
    </row>
    <row r="306" spans="1:17" ht="24" x14ac:dyDescent="0.25">
      <c r="A306" s="292"/>
      <c r="B306" s="292"/>
      <c r="C306" s="292"/>
      <c r="D306" s="279"/>
      <c r="E306" s="279"/>
      <c r="F306" s="292"/>
      <c r="G306" s="249" t="s">
        <v>20</v>
      </c>
      <c r="H306" s="44">
        <f t="shared" si="90"/>
        <v>0</v>
      </c>
      <c r="I306" s="44">
        <v>0</v>
      </c>
      <c r="J306" s="44">
        <v>0</v>
      </c>
      <c r="K306" s="44">
        <v>0</v>
      </c>
      <c r="L306" s="44">
        <v>0</v>
      </c>
      <c r="M306" s="44">
        <v>0</v>
      </c>
      <c r="N306" s="44">
        <v>0</v>
      </c>
      <c r="O306" s="297"/>
      <c r="P306" s="279"/>
      <c r="Q306" s="283"/>
    </row>
    <row r="307" spans="1:17" ht="45" customHeight="1" x14ac:dyDescent="0.25">
      <c r="A307" s="292" t="s">
        <v>366</v>
      </c>
      <c r="B307" s="358"/>
      <c r="C307" s="358" t="s">
        <v>367</v>
      </c>
      <c r="D307" s="358" t="s">
        <v>176</v>
      </c>
      <c r="E307" s="358"/>
      <c r="F307" s="359" t="s">
        <v>368</v>
      </c>
      <c r="G307" s="249" t="s">
        <v>16</v>
      </c>
      <c r="H307" s="44">
        <f t="shared" ref="H307:N307" si="91">SUM(H308:H311)</f>
        <v>43.699999999999996</v>
      </c>
      <c r="I307" s="44">
        <f t="shared" si="91"/>
        <v>15</v>
      </c>
      <c r="J307" s="44">
        <f t="shared" si="91"/>
        <v>0</v>
      </c>
      <c r="K307" s="44">
        <f t="shared" si="91"/>
        <v>0</v>
      </c>
      <c r="L307" s="44">
        <f t="shared" si="91"/>
        <v>28.7</v>
      </c>
      <c r="M307" s="44">
        <f t="shared" si="91"/>
        <v>0</v>
      </c>
      <c r="N307" s="44">
        <f t="shared" si="91"/>
        <v>0</v>
      </c>
      <c r="O307" s="358" t="s">
        <v>369</v>
      </c>
      <c r="P307" s="358" t="s">
        <v>370</v>
      </c>
      <c r="Q307" s="281" t="s">
        <v>4187</v>
      </c>
    </row>
    <row r="308" spans="1:17" ht="33" customHeight="1" x14ac:dyDescent="0.25">
      <c r="A308" s="292"/>
      <c r="B308" s="358"/>
      <c r="C308" s="358"/>
      <c r="D308" s="358"/>
      <c r="E308" s="358"/>
      <c r="F308" s="359"/>
      <c r="G308" s="249" t="s">
        <v>267</v>
      </c>
      <c r="H308" s="44">
        <f t="shared" ref="H308:H311" si="92">SUM(I308:N308)</f>
        <v>26.7</v>
      </c>
      <c r="I308" s="44">
        <v>0</v>
      </c>
      <c r="J308" s="44">
        <v>0</v>
      </c>
      <c r="K308" s="44">
        <v>0</v>
      </c>
      <c r="L308" s="44">
        <v>26.7</v>
      </c>
      <c r="M308" s="44">
        <v>0</v>
      </c>
      <c r="N308" s="44">
        <v>0</v>
      </c>
      <c r="O308" s="358"/>
      <c r="P308" s="358"/>
      <c r="Q308" s="282"/>
    </row>
    <row r="309" spans="1:17" ht="36" x14ac:dyDescent="0.25">
      <c r="A309" s="292"/>
      <c r="B309" s="358"/>
      <c r="C309" s="358"/>
      <c r="D309" s="358"/>
      <c r="E309" s="358"/>
      <c r="F309" s="359"/>
      <c r="G309" s="249" t="s">
        <v>18</v>
      </c>
      <c r="H309" s="44">
        <f t="shared" si="92"/>
        <v>16.899999999999999</v>
      </c>
      <c r="I309" s="44">
        <v>15</v>
      </c>
      <c r="J309" s="44">
        <v>0</v>
      </c>
      <c r="K309" s="44">
        <v>0</v>
      </c>
      <c r="L309" s="44">
        <v>1.9</v>
      </c>
      <c r="M309" s="44">
        <v>0</v>
      </c>
      <c r="N309" s="44">
        <v>0</v>
      </c>
      <c r="O309" s="358"/>
      <c r="P309" s="358"/>
      <c r="Q309" s="282"/>
    </row>
    <row r="310" spans="1:17" x14ac:dyDescent="0.25">
      <c r="A310" s="292"/>
      <c r="B310" s="358"/>
      <c r="C310" s="358"/>
      <c r="D310" s="358"/>
      <c r="E310" s="358"/>
      <c r="F310" s="359"/>
      <c r="G310" s="249" t="s">
        <v>19</v>
      </c>
      <c r="H310" s="44">
        <f t="shared" si="92"/>
        <v>0.1</v>
      </c>
      <c r="I310" s="44">
        <v>0</v>
      </c>
      <c r="J310" s="44">
        <v>0</v>
      </c>
      <c r="K310" s="44">
        <v>0</v>
      </c>
      <c r="L310" s="44">
        <v>0.1</v>
      </c>
      <c r="M310" s="44">
        <v>0</v>
      </c>
      <c r="N310" s="44">
        <v>0</v>
      </c>
      <c r="O310" s="358"/>
      <c r="P310" s="358"/>
      <c r="Q310" s="282"/>
    </row>
    <row r="311" spans="1:17" ht="24" x14ac:dyDescent="0.25">
      <c r="A311" s="292"/>
      <c r="B311" s="358"/>
      <c r="C311" s="358"/>
      <c r="D311" s="358"/>
      <c r="E311" s="358"/>
      <c r="F311" s="359"/>
      <c r="G311" s="249" t="s">
        <v>20</v>
      </c>
      <c r="H311" s="44">
        <f t="shared" si="92"/>
        <v>0</v>
      </c>
      <c r="I311" s="44">
        <v>0</v>
      </c>
      <c r="J311" s="44">
        <v>0</v>
      </c>
      <c r="K311" s="44">
        <v>0</v>
      </c>
      <c r="L311" s="44">
        <v>0</v>
      </c>
      <c r="M311" s="44">
        <v>0</v>
      </c>
      <c r="N311" s="44">
        <v>0</v>
      </c>
      <c r="O311" s="358"/>
      <c r="P311" s="358"/>
      <c r="Q311" s="283"/>
    </row>
    <row r="312" spans="1:17" ht="64.5" customHeight="1" x14ac:dyDescent="0.25">
      <c r="A312" s="292" t="s">
        <v>371</v>
      </c>
      <c r="B312" s="300" t="s">
        <v>372</v>
      </c>
      <c r="C312" s="292" t="s">
        <v>362</v>
      </c>
      <c r="D312" s="279">
        <v>2028</v>
      </c>
      <c r="E312" s="279" t="s">
        <v>373</v>
      </c>
      <c r="F312" s="292" t="s">
        <v>374</v>
      </c>
      <c r="G312" s="249" t="s">
        <v>16</v>
      </c>
      <c r="H312" s="44">
        <f t="shared" ref="H312:N312" si="93">SUM(H313:H316)</f>
        <v>25.5</v>
      </c>
      <c r="I312" s="44">
        <f t="shared" si="93"/>
        <v>0</v>
      </c>
      <c r="J312" s="44">
        <f t="shared" si="93"/>
        <v>0</v>
      </c>
      <c r="K312" s="44">
        <f t="shared" si="93"/>
        <v>0</v>
      </c>
      <c r="L312" s="44">
        <f t="shared" si="93"/>
        <v>25.5</v>
      </c>
      <c r="M312" s="44">
        <f t="shared" si="93"/>
        <v>0</v>
      </c>
      <c r="N312" s="44">
        <f t="shared" si="93"/>
        <v>0</v>
      </c>
      <c r="O312" s="279">
        <v>673</v>
      </c>
      <c r="P312" s="279" t="s">
        <v>375</v>
      </c>
      <c r="Q312" s="281" t="s">
        <v>4187</v>
      </c>
    </row>
    <row r="313" spans="1:17" ht="24.75" customHeight="1" x14ac:dyDescent="0.25">
      <c r="A313" s="292"/>
      <c r="B313" s="300"/>
      <c r="C313" s="292"/>
      <c r="D313" s="279"/>
      <c r="E313" s="279"/>
      <c r="F313" s="292"/>
      <c r="G313" s="249" t="s">
        <v>267</v>
      </c>
      <c r="H313" s="44">
        <f t="shared" ref="H313:H316" si="94">SUM(I313:N313)</f>
        <v>23.7</v>
      </c>
      <c r="I313" s="44">
        <v>0</v>
      </c>
      <c r="J313" s="44">
        <v>0</v>
      </c>
      <c r="K313" s="44">
        <v>0</v>
      </c>
      <c r="L313" s="44">
        <v>23.7</v>
      </c>
      <c r="M313" s="44">
        <v>0</v>
      </c>
      <c r="N313" s="44">
        <v>0</v>
      </c>
      <c r="O313" s="279"/>
      <c r="P313" s="279"/>
      <c r="Q313" s="282"/>
    </row>
    <row r="314" spans="1:17" ht="36" x14ac:dyDescent="0.25">
      <c r="A314" s="292"/>
      <c r="B314" s="300"/>
      <c r="C314" s="292"/>
      <c r="D314" s="279"/>
      <c r="E314" s="279"/>
      <c r="F314" s="292"/>
      <c r="G314" s="249" t="s">
        <v>18</v>
      </c>
      <c r="H314" s="44">
        <f t="shared" si="94"/>
        <v>1.7</v>
      </c>
      <c r="I314" s="44">
        <v>0</v>
      </c>
      <c r="J314" s="44">
        <v>0</v>
      </c>
      <c r="K314" s="44">
        <v>0</v>
      </c>
      <c r="L314" s="44">
        <v>1.7</v>
      </c>
      <c r="M314" s="44">
        <v>0</v>
      </c>
      <c r="N314" s="44">
        <v>0</v>
      </c>
      <c r="O314" s="279"/>
      <c r="P314" s="279"/>
      <c r="Q314" s="282"/>
    </row>
    <row r="315" spans="1:17" x14ac:dyDescent="0.25">
      <c r="A315" s="292"/>
      <c r="B315" s="300"/>
      <c r="C315" s="292"/>
      <c r="D315" s="279"/>
      <c r="E315" s="279"/>
      <c r="F315" s="292"/>
      <c r="G315" s="249" t="s">
        <v>19</v>
      </c>
      <c r="H315" s="44">
        <f t="shared" si="94"/>
        <v>0.1</v>
      </c>
      <c r="I315" s="44">
        <v>0</v>
      </c>
      <c r="J315" s="44">
        <v>0</v>
      </c>
      <c r="K315" s="44">
        <v>0</v>
      </c>
      <c r="L315" s="44">
        <v>0.1</v>
      </c>
      <c r="M315" s="44">
        <v>0</v>
      </c>
      <c r="N315" s="44">
        <v>0</v>
      </c>
      <c r="O315" s="279"/>
      <c r="P315" s="279"/>
      <c r="Q315" s="282"/>
    </row>
    <row r="316" spans="1:17" ht="36" customHeight="1" x14ac:dyDescent="0.25">
      <c r="A316" s="292"/>
      <c r="B316" s="300"/>
      <c r="C316" s="292"/>
      <c r="D316" s="279"/>
      <c r="E316" s="279"/>
      <c r="F316" s="292"/>
      <c r="G316" s="249" t="s">
        <v>20</v>
      </c>
      <c r="H316" s="44">
        <f t="shared" si="94"/>
        <v>0</v>
      </c>
      <c r="I316" s="44">
        <v>0</v>
      </c>
      <c r="J316" s="44">
        <v>0</v>
      </c>
      <c r="K316" s="44">
        <v>0</v>
      </c>
      <c r="L316" s="44">
        <v>0</v>
      </c>
      <c r="M316" s="44">
        <v>0</v>
      </c>
      <c r="N316" s="44">
        <v>0</v>
      </c>
      <c r="O316" s="279"/>
      <c r="P316" s="279"/>
      <c r="Q316" s="283"/>
    </row>
    <row r="317" spans="1:17" ht="36.75" customHeight="1" x14ac:dyDescent="0.25">
      <c r="A317" s="300" t="s">
        <v>376</v>
      </c>
      <c r="B317" s="300" t="s">
        <v>377</v>
      </c>
      <c r="C317" s="292" t="s">
        <v>362</v>
      </c>
      <c r="D317" s="279">
        <v>2028</v>
      </c>
      <c r="E317" s="279">
        <v>7</v>
      </c>
      <c r="F317" s="292" t="s">
        <v>378</v>
      </c>
      <c r="G317" s="249" t="s">
        <v>16</v>
      </c>
      <c r="H317" s="44">
        <f t="shared" ref="H317:N317" si="95">SUM(H318:H321)</f>
        <v>250</v>
      </c>
      <c r="I317" s="44">
        <f t="shared" si="95"/>
        <v>0</v>
      </c>
      <c r="J317" s="44">
        <f t="shared" si="95"/>
        <v>0</v>
      </c>
      <c r="K317" s="44">
        <f t="shared" si="95"/>
        <v>0</v>
      </c>
      <c r="L317" s="44">
        <f t="shared" si="95"/>
        <v>250</v>
      </c>
      <c r="M317" s="44">
        <f t="shared" si="95"/>
        <v>0</v>
      </c>
      <c r="N317" s="44">
        <f t="shared" si="95"/>
        <v>0</v>
      </c>
      <c r="O317" s="297">
        <v>2306</v>
      </c>
      <c r="P317" s="292" t="s">
        <v>379</v>
      </c>
      <c r="Q317" s="281" t="s">
        <v>4187</v>
      </c>
    </row>
    <row r="318" spans="1:17" ht="24.75" customHeight="1" x14ac:dyDescent="0.25">
      <c r="A318" s="300"/>
      <c r="B318" s="300"/>
      <c r="C318" s="292"/>
      <c r="D318" s="279"/>
      <c r="E318" s="279"/>
      <c r="F318" s="292"/>
      <c r="G318" s="249" t="s">
        <v>267</v>
      </c>
      <c r="H318" s="44">
        <f t="shared" ref="H318:H321" si="96">SUM(I318:N318)</f>
        <v>232.5</v>
      </c>
      <c r="I318" s="44">
        <v>0</v>
      </c>
      <c r="J318" s="44">
        <v>0</v>
      </c>
      <c r="K318" s="44">
        <v>0</v>
      </c>
      <c r="L318" s="44">
        <v>232.5</v>
      </c>
      <c r="M318" s="44">
        <v>0</v>
      </c>
      <c r="N318" s="44">
        <v>0</v>
      </c>
      <c r="O318" s="297"/>
      <c r="P318" s="292"/>
      <c r="Q318" s="282"/>
    </row>
    <row r="319" spans="1:17" ht="36" x14ac:dyDescent="0.25">
      <c r="A319" s="300"/>
      <c r="B319" s="300"/>
      <c r="C319" s="292"/>
      <c r="D319" s="279"/>
      <c r="E319" s="279"/>
      <c r="F319" s="292"/>
      <c r="G319" s="249" t="s">
        <v>18</v>
      </c>
      <c r="H319" s="44">
        <f t="shared" si="96"/>
        <v>16.600000000000001</v>
      </c>
      <c r="I319" s="44">
        <v>0</v>
      </c>
      <c r="J319" s="44">
        <v>0</v>
      </c>
      <c r="K319" s="44">
        <v>0</v>
      </c>
      <c r="L319" s="44">
        <v>16.600000000000001</v>
      </c>
      <c r="M319" s="44">
        <v>0</v>
      </c>
      <c r="N319" s="44">
        <v>0</v>
      </c>
      <c r="O319" s="297"/>
      <c r="P319" s="292"/>
      <c r="Q319" s="282"/>
    </row>
    <row r="320" spans="1:17" x14ac:dyDescent="0.25">
      <c r="A320" s="300"/>
      <c r="B320" s="300"/>
      <c r="C320" s="292"/>
      <c r="D320" s="279"/>
      <c r="E320" s="279"/>
      <c r="F320" s="292"/>
      <c r="G320" s="249" t="s">
        <v>19</v>
      </c>
      <c r="H320" s="44">
        <f t="shared" si="96"/>
        <v>0.9</v>
      </c>
      <c r="I320" s="44">
        <v>0</v>
      </c>
      <c r="J320" s="44">
        <v>0</v>
      </c>
      <c r="K320" s="44">
        <v>0</v>
      </c>
      <c r="L320" s="44">
        <v>0.9</v>
      </c>
      <c r="M320" s="44">
        <v>0</v>
      </c>
      <c r="N320" s="44">
        <v>0</v>
      </c>
      <c r="O320" s="297"/>
      <c r="P320" s="292"/>
      <c r="Q320" s="282"/>
    </row>
    <row r="321" spans="1:17" ht="24" x14ac:dyDescent="0.25">
      <c r="A321" s="300"/>
      <c r="B321" s="300"/>
      <c r="C321" s="292"/>
      <c r="D321" s="279"/>
      <c r="E321" s="279"/>
      <c r="F321" s="292"/>
      <c r="G321" s="249" t="s">
        <v>20</v>
      </c>
      <c r="H321" s="44">
        <f t="shared" si="96"/>
        <v>0</v>
      </c>
      <c r="I321" s="44">
        <v>0</v>
      </c>
      <c r="J321" s="44">
        <v>0</v>
      </c>
      <c r="K321" s="44">
        <v>0</v>
      </c>
      <c r="L321" s="44">
        <v>0</v>
      </c>
      <c r="M321" s="44">
        <v>0</v>
      </c>
      <c r="N321" s="44">
        <v>0</v>
      </c>
      <c r="O321" s="297"/>
      <c r="P321" s="292"/>
      <c r="Q321" s="283"/>
    </row>
    <row r="322" spans="1:17" ht="36.75" customHeight="1" x14ac:dyDescent="0.25">
      <c r="A322" s="292" t="s">
        <v>380</v>
      </c>
      <c r="B322" s="292"/>
      <c r="C322" s="292" t="s">
        <v>362</v>
      </c>
      <c r="D322" s="279" t="s">
        <v>66</v>
      </c>
      <c r="E322" s="279"/>
      <c r="F322" s="292" t="s">
        <v>381</v>
      </c>
      <c r="G322" s="249" t="s">
        <v>16</v>
      </c>
      <c r="H322" s="44">
        <f t="shared" ref="H322:N322" si="97">SUM(H323:H326)</f>
        <v>472</v>
      </c>
      <c r="I322" s="44">
        <f t="shared" si="97"/>
        <v>0</v>
      </c>
      <c r="J322" s="44">
        <f t="shared" si="97"/>
        <v>0</v>
      </c>
      <c r="K322" s="44">
        <f t="shared" si="97"/>
        <v>0</v>
      </c>
      <c r="L322" s="44">
        <f t="shared" si="97"/>
        <v>120</v>
      </c>
      <c r="M322" s="44">
        <f t="shared" si="97"/>
        <v>130</v>
      </c>
      <c r="N322" s="44">
        <f t="shared" si="97"/>
        <v>222</v>
      </c>
      <c r="O322" s="279"/>
      <c r="P322" s="292"/>
      <c r="Q322" s="281" t="s">
        <v>4187</v>
      </c>
    </row>
    <row r="323" spans="1:17" ht="38.25" customHeight="1" x14ac:dyDescent="0.25">
      <c r="A323" s="292"/>
      <c r="B323" s="292"/>
      <c r="C323" s="292"/>
      <c r="D323" s="279"/>
      <c r="E323" s="279"/>
      <c r="F323" s="292"/>
      <c r="G323" s="249" t="s">
        <v>267</v>
      </c>
      <c r="H323" s="44">
        <f t="shared" ref="H323:H326" si="98">SUM(I323:N323)</f>
        <v>0</v>
      </c>
      <c r="I323" s="44">
        <v>0</v>
      </c>
      <c r="J323" s="44">
        <v>0</v>
      </c>
      <c r="K323" s="44">
        <v>0</v>
      </c>
      <c r="L323" s="44">
        <v>0</v>
      </c>
      <c r="M323" s="44">
        <v>0</v>
      </c>
      <c r="N323" s="44">
        <v>0</v>
      </c>
      <c r="O323" s="279"/>
      <c r="P323" s="292"/>
      <c r="Q323" s="282"/>
    </row>
    <row r="324" spans="1:17" ht="36" x14ac:dyDescent="0.25">
      <c r="A324" s="292"/>
      <c r="B324" s="292"/>
      <c r="C324" s="292"/>
      <c r="D324" s="279"/>
      <c r="E324" s="279"/>
      <c r="F324" s="292"/>
      <c r="G324" s="249" t="s">
        <v>18</v>
      </c>
      <c r="H324" s="44">
        <f t="shared" si="98"/>
        <v>80</v>
      </c>
      <c r="I324" s="44">
        <v>0</v>
      </c>
      <c r="J324" s="44">
        <v>0</v>
      </c>
      <c r="K324" s="44">
        <v>0</v>
      </c>
      <c r="L324" s="44">
        <v>20</v>
      </c>
      <c r="M324" s="44">
        <v>30</v>
      </c>
      <c r="N324" s="44">
        <v>30</v>
      </c>
      <c r="O324" s="279"/>
      <c r="P324" s="292"/>
      <c r="Q324" s="282"/>
    </row>
    <row r="325" spans="1:17" x14ac:dyDescent="0.25">
      <c r="A325" s="292"/>
      <c r="B325" s="292"/>
      <c r="C325" s="292"/>
      <c r="D325" s="279"/>
      <c r="E325" s="279"/>
      <c r="F325" s="292"/>
      <c r="G325" s="249" t="s">
        <v>19</v>
      </c>
      <c r="H325" s="44">
        <f t="shared" si="98"/>
        <v>0</v>
      </c>
      <c r="I325" s="44">
        <v>0</v>
      </c>
      <c r="J325" s="44">
        <v>0</v>
      </c>
      <c r="K325" s="44">
        <v>0</v>
      </c>
      <c r="L325" s="44">
        <v>0</v>
      </c>
      <c r="M325" s="44">
        <v>0</v>
      </c>
      <c r="N325" s="44">
        <v>0</v>
      </c>
      <c r="O325" s="279"/>
      <c r="P325" s="292"/>
      <c r="Q325" s="282"/>
    </row>
    <row r="326" spans="1:17" ht="24" x14ac:dyDescent="0.25">
      <c r="A326" s="292"/>
      <c r="B326" s="292"/>
      <c r="C326" s="292"/>
      <c r="D326" s="279"/>
      <c r="E326" s="279"/>
      <c r="F326" s="292"/>
      <c r="G326" s="249" t="s">
        <v>20</v>
      </c>
      <c r="H326" s="44">
        <f t="shared" si="98"/>
        <v>392</v>
      </c>
      <c r="I326" s="44">
        <v>0</v>
      </c>
      <c r="J326" s="44">
        <v>0</v>
      </c>
      <c r="K326" s="44">
        <v>0</v>
      </c>
      <c r="L326" s="44">
        <v>100</v>
      </c>
      <c r="M326" s="44">
        <v>100</v>
      </c>
      <c r="N326" s="44">
        <v>192</v>
      </c>
      <c r="O326" s="279"/>
      <c r="P326" s="292"/>
      <c r="Q326" s="283"/>
    </row>
    <row r="327" spans="1:17" ht="36.75" customHeight="1" x14ac:dyDescent="0.25">
      <c r="A327" s="292" t="s">
        <v>382</v>
      </c>
      <c r="B327" s="292" t="s">
        <v>383</v>
      </c>
      <c r="C327" s="292" t="s">
        <v>362</v>
      </c>
      <c r="D327" s="279" t="s">
        <v>30</v>
      </c>
      <c r="E327" s="279"/>
      <c r="F327" s="292" t="s">
        <v>384</v>
      </c>
      <c r="G327" s="249" t="s">
        <v>16</v>
      </c>
      <c r="H327" s="44">
        <f t="shared" ref="H327:N327" si="99">SUM(H328:H331)</f>
        <v>148</v>
      </c>
      <c r="I327" s="44">
        <f t="shared" si="99"/>
        <v>0</v>
      </c>
      <c r="J327" s="44">
        <f t="shared" si="99"/>
        <v>81.7</v>
      </c>
      <c r="K327" s="44">
        <f t="shared" si="99"/>
        <v>66.3</v>
      </c>
      <c r="L327" s="44">
        <f t="shared" si="99"/>
        <v>0</v>
      </c>
      <c r="M327" s="44">
        <f t="shared" si="99"/>
        <v>0</v>
      </c>
      <c r="N327" s="44">
        <f t="shared" si="99"/>
        <v>0</v>
      </c>
      <c r="O327" s="279"/>
      <c r="P327" s="292" t="s">
        <v>385</v>
      </c>
      <c r="Q327" s="281" t="s">
        <v>4187</v>
      </c>
    </row>
    <row r="328" spans="1:17" ht="27" customHeight="1" x14ac:dyDescent="0.25">
      <c r="A328" s="292"/>
      <c r="B328" s="292"/>
      <c r="C328" s="292"/>
      <c r="D328" s="279"/>
      <c r="E328" s="279"/>
      <c r="F328" s="292"/>
      <c r="G328" s="249" t="s">
        <v>267</v>
      </c>
      <c r="H328" s="44">
        <f t="shared" ref="H328:H331" si="100">SUM(I328:N328)</f>
        <v>0</v>
      </c>
      <c r="I328" s="44">
        <v>0</v>
      </c>
      <c r="J328" s="44">
        <v>0</v>
      </c>
      <c r="K328" s="44">
        <v>0</v>
      </c>
      <c r="L328" s="44">
        <v>0</v>
      </c>
      <c r="M328" s="44">
        <v>0</v>
      </c>
      <c r="N328" s="44">
        <v>0</v>
      </c>
      <c r="O328" s="279"/>
      <c r="P328" s="292"/>
      <c r="Q328" s="282"/>
    </row>
    <row r="329" spans="1:17" ht="36" x14ac:dyDescent="0.25">
      <c r="A329" s="292"/>
      <c r="B329" s="292"/>
      <c r="C329" s="292"/>
      <c r="D329" s="279"/>
      <c r="E329" s="279"/>
      <c r="F329" s="292"/>
      <c r="G329" s="249" t="s">
        <v>18</v>
      </c>
      <c r="H329" s="44">
        <f t="shared" si="100"/>
        <v>140.6</v>
      </c>
      <c r="I329" s="44">
        <v>0</v>
      </c>
      <c r="J329" s="44">
        <v>78</v>
      </c>
      <c r="K329" s="44">
        <v>62.6</v>
      </c>
      <c r="L329" s="44">
        <v>0</v>
      </c>
      <c r="M329" s="44">
        <v>0</v>
      </c>
      <c r="N329" s="44">
        <v>0</v>
      </c>
      <c r="O329" s="279"/>
      <c r="P329" s="292"/>
      <c r="Q329" s="282"/>
    </row>
    <row r="330" spans="1:17" x14ac:dyDescent="0.25">
      <c r="A330" s="292"/>
      <c r="B330" s="292"/>
      <c r="C330" s="292"/>
      <c r="D330" s="279"/>
      <c r="E330" s="279"/>
      <c r="F330" s="292"/>
      <c r="G330" s="249" t="s">
        <v>19</v>
      </c>
      <c r="H330" s="44">
        <f t="shared" si="100"/>
        <v>7.4</v>
      </c>
      <c r="I330" s="44">
        <v>0</v>
      </c>
      <c r="J330" s="44">
        <v>3.7</v>
      </c>
      <c r="K330" s="44">
        <v>3.7</v>
      </c>
      <c r="L330" s="44">
        <v>0</v>
      </c>
      <c r="M330" s="44">
        <v>0</v>
      </c>
      <c r="N330" s="44">
        <v>0</v>
      </c>
      <c r="O330" s="279"/>
      <c r="P330" s="292"/>
      <c r="Q330" s="282"/>
    </row>
    <row r="331" spans="1:17" ht="24" x14ac:dyDescent="0.25">
      <c r="A331" s="292"/>
      <c r="B331" s="292"/>
      <c r="C331" s="292"/>
      <c r="D331" s="279"/>
      <c r="E331" s="279"/>
      <c r="F331" s="292"/>
      <c r="G331" s="249" t="s">
        <v>20</v>
      </c>
      <c r="H331" s="44">
        <f t="shared" si="100"/>
        <v>0</v>
      </c>
      <c r="I331" s="44">
        <v>0</v>
      </c>
      <c r="J331" s="44">
        <v>0</v>
      </c>
      <c r="K331" s="44">
        <v>0</v>
      </c>
      <c r="L331" s="44">
        <v>0</v>
      </c>
      <c r="M331" s="44">
        <v>0</v>
      </c>
      <c r="N331" s="44">
        <v>0</v>
      </c>
      <c r="O331" s="279"/>
      <c r="P331" s="292"/>
      <c r="Q331" s="283"/>
    </row>
    <row r="332" spans="1:17" ht="36.75" customHeight="1" x14ac:dyDescent="0.25">
      <c r="A332" s="292" t="s">
        <v>386</v>
      </c>
      <c r="B332" s="292" t="s">
        <v>265</v>
      </c>
      <c r="C332" s="292" t="s">
        <v>362</v>
      </c>
      <c r="D332" s="279">
        <v>2025</v>
      </c>
      <c r="E332" s="279"/>
      <c r="F332" s="292" t="s">
        <v>387</v>
      </c>
      <c r="G332" s="249" t="s">
        <v>16</v>
      </c>
      <c r="H332" s="44">
        <f t="shared" ref="H332:N332" si="101">SUM(H333:H336)</f>
        <v>3</v>
      </c>
      <c r="I332" s="44">
        <f t="shared" si="101"/>
        <v>3</v>
      </c>
      <c r="J332" s="44">
        <f t="shared" si="101"/>
        <v>0</v>
      </c>
      <c r="K332" s="44">
        <f t="shared" si="101"/>
        <v>0</v>
      </c>
      <c r="L332" s="44">
        <f t="shared" si="101"/>
        <v>0</v>
      </c>
      <c r="M332" s="44">
        <f t="shared" si="101"/>
        <v>0</v>
      </c>
      <c r="N332" s="44">
        <f t="shared" si="101"/>
        <v>0</v>
      </c>
      <c r="O332" s="279"/>
      <c r="P332" s="292"/>
      <c r="Q332" s="281" t="s">
        <v>4187</v>
      </c>
    </row>
    <row r="333" spans="1:17" ht="29.25" customHeight="1" x14ac:dyDescent="0.25">
      <c r="A333" s="292"/>
      <c r="B333" s="292"/>
      <c r="C333" s="292"/>
      <c r="D333" s="279"/>
      <c r="E333" s="279"/>
      <c r="F333" s="292"/>
      <c r="G333" s="249" t="s">
        <v>267</v>
      </c>
      <c r="H333" s="44">
        <f t="shared" ref="H333:H336" si="102">SUM(I333:N333)</f>
        <v>3</v>
      </c>
      <c r="I333" s="44">
        <v>3</v>
      </c>
      <c r="J333" s="44">
        <v>0</v>
      </c>
      <c r="K333" s="44">
        <v>0</v>
      </c>
      <c r="L333" s="44">
        <v>0</v>
      </c>
      <c r="M333" s="44">
        <v>0</v>
      </c>
      <c r="N333" s="44">
        <v>0</v>
      </c>
      <c r="O333" s="279"/>
      <c r="P333" s="292"/>
      <c r="Q333" s="282"/>
    </row>
    <row r="334" spans="1:17" ht="36" x14ac:dyDescent="0.25">
      <c r="A334" s="292"/>
      <c r="B334" s="292"/>
      <c r="C334" s="292"/>
      <c r="D334" s="279"/>
      <c r="E334" s="279"/>
      <c r="F334" s="292"/>
      <c r="G334" s="249" t="s">
        <v>18</v>
      </c>
      <c r="H334" s="44">
        <f t="shared" si="102"/>
        <v>0</v>
      </c>
      <c r="I334" s="44">
        <v>0</v>
      </c>
      <c r="J334" s="44">
        <v>0</v>
      </c>
      <c r="K334" s="44">
        <v>0</v>
      </c>
      <c r="L334" s="44">
        <v>0</v>
      </c>
      <c r="M334" s="44">
        <v>0</v>
      </c>
      <c r="N334" s="44">
        <v>0</v>
      </c>
      <c r="O334" s="279"/>
      <c r="P334" s="292"/>
      <c r="Q334" s="282"/>
    </row>
    <row r="335" spans="1:17" x14ac:dyDescent="0.25">
      <c r="A335" s="292"/>
      <c r="B335" s="292"/>
      <c r="C335" s="292"/>
      <c r="D335" s="279"/>
      <c r="E335" s="279"/>
      <c r="F335" s="292"/>
      <c r="G335" s="249" t="s">
        <v>19</v>
      </c>
      <c r="H335" s="44">
        <f t="shared" si="102"/>
        <v>0</v>
      </c>
      <c r="I335" s="44">
        <v>0</v>
      </c>
      <c r="J335" s="44">
        <v>0</v>
      </c>
      <c r="K335" s="44">
        <v>0</v>
      </c>
      <c r="L335" s="44">
        <v>0</v>
      </c>
      <c r="M335" s="44">
        <v>0</v>
      </c>
      <c r="N335" s="44">
        <v>0</v>
      </c>
      <c r="O335" s="279"/>
      <c r="P335" s="292"/>
      <c r="Q335" s="282"/>
    </row>
    <row r="336" spans="1:17" ht="24" x14ac:dyDescent="0.25">
      <c r="A336" s="292"/>
      <c r="B336" s="292"/>
      <c r="C336" s="292"/>
      <c r="D336" s="279"/>
      <c r="E336" s="279"/>
      <c r="F336" s="292"/>
      <c r="G336" s="249" t="s">
        <v>20</v>
      </c>
      <c r="H336" s="44">
        <f t="shared" si="102"/>
        <v>0</v>
      </c>
      <c r="I336" s="44">
        <v>0</v>
      </c>
      <c r="J336" s="44">
        <v>0</v>
      </c>
      <c r="K336" s="44">
        <v>0</v>
      </c>
      <c r="L336" s="44">
        <v>0</v>
      </c>
      <c r="M336" s="44">
        <v>0</v>
      </c>
      <c r="N336" s="44">
        <v>0</v>
      </c>
      <c r="O336" s="279"/>
      <c r="P336" s="292"/>
      <c r="Q336" s="283"/>
    </row>
    <row r="337" spans="1:17" ht="34.5" customHeight="1" x14ac:dyDescent="0.25">
      <c r="A337" s="331" t="s">
        <v>135</v>
      </c>
      <c r="B337" s="331"/>
      <c r="C337" s="331"/>
      <c r="D337" s="331"/>
      <c r="E337" s="331"/>
      <c r="F337" s="331"/>
      <c r="G337" s="186" t="s">
        <v>16</v>
      </c>
      <c r="H337" s="49">
        <f>SUM(H302,H307,H312,H317,H322,H327,H332)</f>
        <v>1542.2</v>
      </c>
      <c r="I337" s="49">
        <f t="shared" ref="I337:N337" si="103">SUM(I302,I307,I312,I317,I322,I327,I332)</f>
        <v>18</v>
      </c>
      <c r="J337" s="49">
        <f t="shared" si="103"/>
        <v>81.7</v>
      </c>
      <c r="K337" s="49">
        <f t="shared" si="103"/>
        <v>66.3</v>
      </c>
      <c r="L337" s="49">
        <f t="shared" si="103"/>
        <v>1024.2</v>
      </c>
      <c r="M337" s="49">
        <f t="shared" si="103"/>
        <v>130</v>
      </c>
      <c r="N337" s="49">
        <f t="shared" si="103"/>
        <v>222</v>
      </c>
      <c r="O337" s="306"/>
      <c r="P337" s="331"/>
    </row>
    <row r="338" spans="1:17" ht="36.75" customHeight="1" x14ac:dyDescent="0.25">
      <c r="A338" s="331"/>
      <c r="B338" s="331"/>
      <c r="C338" s="331"/>
      <c r="D338" s="331"/>
      <c r="E338" s="331"/>
      <c r="F338" s="331"/>
      <c r="G338" s="186" t="s">
        <v>17</v>
      </c>
      <c r="H338" s="49">
        <f t="shared" ref="H338:N341" si="104">SUM(H303,H308,H313,H318,H323,H328,H333)</f>
        <v>843.90000000000009</v>
      </c>
      <c r="I338" s="49">
        <f t="shared" si="104"/>
        <v>3</v>
      </c>
      <c r="J338" s="49">
        <f t="shared" si="104"/>
        <v>0</v>
      </c>
      <c r="K338" s="49">
        <f t="shared" si="104"/>
        <v>0</v>
      </c>
      <c r="L338" s="49">
        <f t="shared" si="104"/>
        <v>840.90000000000009</v>
      </c>
      <c r="M338" s="49">
        <f t="shared" si="104"/>
        <v>0</v>
      </c>
      <c r="N338" s="49">
        <f t="shared" si="104"/>
        <v>0</v>
      </c>
      <c r="O338" s="306"/>
      <c r="P338" s="331"/>
    </row>
    <row r="339" spans="1:17" ht="15.75" customHeight="1" x14ac:dyDescent="0.25">
      <c r="A339" s="331"/>
      <c r="B339" s="331"/>
      <c r="C339" s="331"/>
      <c r="D339" s="331"/>
      <c r="E339" s="331"/>
      <c r="F339" s="331"/>
      <c r="G339" s="186" t="s">
        <v>18</v>
      </c>
      <c r="H339" s="49">
        <f t="shared" si="104"/>
        <v>295.7</v>
      </c>
      <c r="I339" s="49">
        <f t="shared" si="104"/>
        <v>15</v>
      </c>
      <c r="J339" s="49">
        <f t="shared" si="104"/>
        <v>78</v>
      </c>
      <c r="K339" s="49">
        <f t="shared" si="104"/>
        <v>62.6</v>
      </c>
      <c r="L339" s="49">
        <f t="shared" si="104"/>
        <v>80.099999999999994</v>
      </c>
      <c r="M339" s="49">
        <f t="shared" si="104"/>
        <v>30</v>
      </c>
      <c r="N339" s="49">
        <f t="shared" si="104"/>
        <v>30</v>
      </c>
      <c r="O339" s="306"/>
      <c r="P339" s="331"/>
    </row>
    <row r="340" spans="1:17" x14ac:dyDescent="0.25">
      <c r="A340" s="331"/>
      <c r="B340" s="331"/>
      <c r="C340" s="331"/>
      <c r="D340" s="331"/>
      <c r="E340" s="331"/>
      <c r="F340" s="331"/>
      <c r="G340" s="186" t="s">
        <v>19</v>
      </c>
      <c r="H340" s="49">
        <f t="shared" si="104"/>
        <v>10.600000000000001</v>
      </c>
      <c r="I340" s="49">
        <f t="shared" si="104"/>
        <v>0</v>
      </c>
      <c r="J340" s="49">
        <f t="shared" si="104"/>
        <v>3.7</v>
      </c>
      <c r="K340" s="49">
        <f t="shared" si="104"/>
        <v>3.7</v>
      </c>
      <c r="L340" s="49">
        <f t="shared" si="104"/>
        <v>3.2</v>
      </c>
      <c r="M340" s="49">
        <f t="shared" si="104"/>
        <v>0</v>
      </c>
      <c r="N340" s="49">
        <f t="shared" si="104"/>
        <v>0</v>
      </c>
      <c r="O340" s="306"/>
      <c r="P340" s="331"/>
    </row>
    <row r="341" spans="1:17" ht="24" x14ac:dyDescent="0.25">
      <c r="A341" s="331"/>
      <c r="B341" s="331"/>
      <c r="C341" s="331"/>
      <c r="D341" s="331"/>
      <c r="E341" s="331"/>
      <c r="F341" s="331"/>
      <c r="G341" s="186" t="s">
        <v>20</v>
      </c>
      <c r="H341" s="49">
        <f t="shared" si="104"/>
        <v>392</v>
      </c>
      <c r="I341" s="49">
        <f t="shared" si="104"/>
        <v>0</v>
      </c>
      <c r="J341" s="49">
        <f t="shared" si="104"/>
        <v>0</v>
      </c>
      <c r="K341" s="49">
        <f t="shared" si="104"/>
        <v>0</v>
      </c>
      <c r="L341" s="49">
        <f t="shared" si="104"/>
        <v>100</v>
      </c>
      <c r="M341" s="49">
        <f t="shared" si="104"/>
        <v>100</v>
      </c>
      <c r="N341" s="49">
        <f t="shared" si="104"/>
        <v>192</v>
      </c>
      <c r="O341" s="306"/>
      <c r="P341" s="331"/>
    </row>
    <row r="342" spans="1:17" x14ac:dyDescent="0.25">
      <c r="A342" s="306" t="s">
        <v>388</v>
      </c>
      <c r="B342" s="306"/>
      <c r="C342" s="306"/>
      <c r="D342" s="306"/>
      <c r="E342" s="306"/>
      <c r="F342" s="306"/>
      <c r="G342" s="306"/>
      <c r="H342" s="306"/>
      <c r="I342" s="306"/>
      <c r="J342" s="306"/>
      <c r="K342" s="306"/>
      <c r="L342" s="306"/>
      <c r="M342" s="306"/>
      <c r="N342" s="306"/>
      <c r="O342" s="306"/>
      <c r="P342" s="306"/>
    </row>
    <row r="343" spans="1:17" ht="36.75" customHeight="1" x14ac:dyDescent="0.25">
      <c r="A343" s="292" t="s">
        <v>389</v>
      </c>
      <c r="B343" s="292" t="s">
        <v>390</v>
      </c>
      <c r="C343" s="292" t="s">
        <v>388</v>
      </c>
      <c r="D343" s="279" t="s">
        <v>391</v>
      </c>
      <c r="E343" s="279"/>
      <c r="F343" s="292" t="s">
        <v>244</v>
      </c>
      <c r="G343" s="249" t="s">
        <v>16</v>
      </c>
      <c r="H343" s="44">
        <f t="shared" ref="H343:N343" si="105">SUM(H344:H347)</f>
        <v>30.2</v>
      </c>
      <c r="I343" s="44">
        <f t="shared" si="105"/>
        <v>30.2</v>
      </c>
      <c r="J343" s="44">
        <f t="shared" si="105"/>
        <v>0</v>
      </c>
      <c r="K343" s="44">
        <f t="shared" si="105"/>
        <v>0</v>
      </c>
      <c r="L343" s="44">
        <f t="shared" si="105"/>
        <v>0</v>
      </c>
      <c r="M343" s="44">
        <f t="shared" si="105"/>
        <v>0</v>
      </c>
      <c r="N343" s="44">
        <f t="shared" si="105"/>
        <v>0</v>
      </c>
      <c r="O343" s="279"/>
      <c r="P343" s="292"/>
      <c r="Q343" s="279" t="s">
        <v>4155</v>
      </c>
    </row>
    <row r="344" spans="1:17" ht="34.5" customHeight="1" x14ac:dyDescent="0.25">
      <c r="A344" s="292"/>
      <c r="B344" s="292"/>
      <c r="C344" s="292"/>
      <c r="D344" s="279"/>
      <c r="E344" s="279"/>
      <c r="F344" s="292"/>
      <c r="G344" s="249" t="s">
        <v>267</v>
      </c>
      <c r="H344" s="44">
        <f t="shared" ref="H344:H347" si="106">SUM(I344:N344)</f>
        <v>0</v>
      </c>
      <c r="I344" s="44">
        <v>0</v>
      </c>
      <c r="J344" s="44">
        <v>0</v>
      </c>
      <c r="K344" s="44">
        <v>0</v>
      </c>
      <c r="L344" s="44">
        <v>0</v>
      </c>
      <c r="M344" s="44">
        <v>0</v>
      </c>
      <c r="N344" s="44">
        <v>0</v>
      </c>
      <c r="O344" s="279"/>
      <c r="P344" s="292"/>
      <c r="Q344" s="279"/>
    </row>
    <row r="345" spans="1:17" ht="36" x14ac:dyDescent="0.25">
      <c r="A345" s="292"/>
      <c r="B345" s="292"/>
      <c r="C345" s="292"/>
      <c r="D345" s="279"/>
      <c r="E345" s="279"/>
      <c r="F345" s="292"/>
      <c r="G345" s="249" t="s">
        <v>18</v>
      </c>
      <c r="H345" s="44">
        <f t="shared" si="106"/>
        <v>30.2</v>
      </c>
      <c r="I345" s="44">
        <v>30.2</v>
      </c>
      <c r="J345" s="44">
        <v>0</v>
      </c>
      <c r="K345" s="44">
        <v>0</v>
      </c>
      <c r="L345" s="44">
        <v>0</v>
      </c>
      <c r="M345" s="44">
        <v>0</v>
      </c>
      <c r="N345" s="44">
        <v>0</v>
      </c>
      <c r="O345" s="279"/>
      <c r="P345" s="292"/>
      <c r="Q345" s="279"/>
    </row>
    <row r="346" spans="1:17" x14ac:dyDescent="0.25">
      <c r="A346" s="292"/>
      <c r="B346" s="292"/>
      <c r="C346" s="292"/>
      <c r="D346" s="279"/>
      <c r="E346" s="279"/>
      <c r="F346" s="292"/>
      <c r="G346" s="249" t="s">
        <v>19</v>
      </c>
      <c r="H346" s="44">
        <f t="shared" si="106"/>
        <v>0</v>
      </c>
      <c r="I346" s="44">
        <v>0</v>
      </c>
      <c r="J346" s="44">
        <v>0</v>
      </c>
      <c r="K346" s="44">
        <v>0</v>
      </c>
      <c r="L346" s="44">
        <v>0</v>
      </c>
      <c r="M346" s="44">
        <v>0</v>
      </c>
      <c r="N346" s="44">
        <v>0</v>
      </c>
      <c r="O346" s="279"/>
      <c r="P346" s="292"/>
      <c r="Q346" s="279"/>
    </row>
    <row r="347" spans="1:17" ht="24" x14ac:dyDescent="0.25">
      <c r="A347" s="292"/>
      <c r="B347" s="292"/>
      <c r="C347" s="292"/>
      <c r="D347" s="279"/>
      <c r="E347" s="279"/>
      <c r="F347" s="292"/>
      <c r="G347" s="249" t="s">
        <v>20</v>
      </c>
      <c r="H347" s="44">
        <f t="shared" si="106"/>
        <v>0</v>
      </c>
      <c r="I347" s="44">
        <v>0</v>
      </c>
      <c r="J347" s="44">
        <v>0</v>
      </c>
      <c r="K347" s="44">
        <v>0</v>
      </c>
      <c r="L347" s="44">
        <v>0</v>
      </c>
      <c r="M347" s="44">
        <v>0</v>
      </c>
      <c r="N347" s="44">
        <v>0</v>
      </c>
      <c r="O347" s="279"/>
      <c r="P347" s="292"/>
      <c r="Q347" s="279"/>
    </row>
    <row r="348" spans="1:17" ht="36.75" customHeight="1" x14ac:dyDescent="0.25">
      <c r="A348" s="292" t="s">
        <v>392</v>
      </c>
      <c r="B348" s="292" t="s">
        <v>390</v>
      </c>
      <c r="C348" s="292" t="s">
        <v>388</v>
      </c>
      <c r="D348" s="279" t="s">
        <v>391</v>
      </c>
      <c r="E348" s="279"/>
      <c r="F348" s="292" t="s">
        <v>244</v>
      </c>
      <c r="G348" s="249" t="s">
        <v>16</v>
      </c>
      <c r="H348" s="44">
        <f t="shared" ref="H348:N348" si="107">SUM(H349:H352)</f>
        <v>17.8</v>
      </c>
      <c r="I348" s="44">
        <f t="shared" si="107"/>
        <v>17.8</v>
      </c>
      <c r="J348" s="44">
        <f t="shared" si="107"/>
        <v>0</v>
      </c>
      <c r="K348" s="44">
        <f t="shared" si="107"/>
        <v>0</v>
      </c>
      <c r="L348" s="44">
        <f t="shared" si="107"/>
        <v>0</v>
      </c>
      <c r="M348" s="44">
        <f t="shared" si="107"/>
        <v>0</v>
      </c>
      <c r="N348" s="44">
        <f t="shared" si="107"/>
        <v>0</v>
      </c>
      <c r="O348" s="279"/>
      <c r="P348" s="292"/>
      <c r="Q348" s="279" t="s">
        <v>4155</v>
      </c>
    </row>
    <row r="349" spans="1:17" ht="32.25" customHeight="1" x14ac:dyDescent="0.25">
      <c r="A349" s="292"/>
      <c r="B349" s="292"/>
      <c r="C349" s="292"/>
      <c r="D349" s="279"/>
      <c r="E349" s="279"/>
      <c r="F349" s="292"/>
      <c r="G349" s="249" t="s">
        <v>267</v>
      </c>
      <c r="H349" s="44">
        <f t="shared" ref="H349:H352" si="108">SUM(I349:N349)</f>
        <v>0</v>
      </c>
      <c r="I349" s="44">
        <v>0</v>
      </c>
      <c r="J349" s="44">
        <v>0</v>
      </c>
      <c r="K349" s="44">
        <v>0</v>
      </c>
      <c r="L349" s="44">
        <v>0</v>
      </c>
      <c r="M349" s="44">
        <v>0</v>
      </c>
      <c r="N349" s="44">
        <v>0</v>
      </c>
      <c r="O349" s="279"/>
      <c r="P349" s="292"/>
      <c r="Q349" s="279"/>
    </row>
    <row r="350" spans="1:17" ht="36" x14ac:dyDescent="0.25">
      <c r="A350" s="292"/>
      <c r="B350" s="292"/>
      <c r="C350" s="292"/>
      <c r="D350" s="279"/>
      <c r="E350" s="279"/>
      <c r="F350" s="292"/>
      <c r="G350" s="249" t="s">
        <v>18</v>
      </c>
      <c r="H350" s="44">
        <f t="shared" si="108"/>
        <v>17.8</v>
      </c>
      <c r="I350" s="44">
        <v>17.8</v>
      </c>
      <c r="J350" s="44">
        <v>0</v>
      </c>
      <c r="K350" s="44">
        <v>0</v>
      </c>
      <c r="L350" s="44">
        <v>0</v>
      </c>
      <c r="M350" s="44">
        <v>0</v>
      </c>
      <c r="N350" s="44">
        <v>0</v>
      </c>
      <c r="O350" s="279"/>
      <c r="P350" s="292"/>
      <c r="Q350" s="279"/>
    </row>
    <row r="351" spans="1:17" x14ac:dyDescent="0.25">
      <c r="A351" s="292"/>
      <c r="B351" s="292"/>
      <c r="C351" s="292"/>
      <c r="D351" s="279"/>
      <c r="E351" s="279"/>
      <c r="F351" s="292"/>
      <c r="G351" s="249" t="s">
        <v>19</v>
      </c>
      <c r="H351" s="44">
        <f t="shared" si="108"/>
        <v>0</v>
      </c>
      <c r="I351" s="44">
        <v>0</v>
      </c>
      <c r="J351" s="44">
        <v>0</v>
      </c>
      <c r="K351" s="44">
        <v>0</v>
      </c>
      <c r="L351" s="44">
        <v>0</v>
      </c>
      <c r="M351" s="44">
        <v>0</v>
      </c>
      <c r="N351" s="44">
        <v>0</v>
      </c>
      <c r="O351" s="279"/>
      <c r="P351" s="292"/>
      <c r="Q351" s="279"/>
    </row>
    <row r="352" spans="1:17" ht="24" x14ac:dyDescent="0.25">
      <c r="A352" s="292"/>
      <c r="B352" s="292"/>
      <c r="C352" s="292"/>
      <c r="D352" s="279"/>
      <c r="E352" s="279"/>
      <c r="F352" s="292"/>
      <c r="G352" s="249" t="s">
        <v>20</v>
      </c>
      <c r="H352" s="44">
        <f t="shared" si="108"/>
        <v>0</v>
      </c>
      <c r="I352" s="44">
        <v>0</v>
      </c>
      <c r="J352" s="44">
        <v>0</v>
      </c>
      <c r="K352" s="44">
        <v>0</v>
      </c>
      <c r="L352" s="44">
        <v>0</v>
      </c>
      <c r="M352" s="44">
        <v>0</v>
      </c>
      <c r="N352" s="44">
        <v>0</v>
      </c>
      <c r="O352" s="279"/>
      <c r="P352" s="292"/>
      <c r="Q352" s="279"/>
    </row>
    <row r="353" spans="1:17" ht="36.75" customHeight="1" x14ac:dyDescent="0.25">
      <c r="A353" s="292" t="s">
        <v>393</v>
      </c>
      <c r="B353" s="292" t="s">
        <v>390</v>
      </c>
      <c r="C353" s="292" t="s">
        <v>388</v>
      </c>
      <c r="D353" s="279" t="s">
        <v>391</v>
      </c>
      <c r="E353" s="279"/>
      <c r="F353" s="292" t="s">
        <v>244</v>
      </c>
      <c r="G353" s="249" t="s">
        <v>16</v>
      </c>
      <c r="H353" s="44">
        <f t="shared" ref="H353:N353" si="109">SUM(H354:H357)</f>
        <v>30.2</v>
      </c>
      <c r="I353" s="44">
        <f t="shared" si="109"/>
        <v>30.2</v>
      </c>
      <c r="J353" s="44">
        <f t="shared" si="109"/>
        <v>0</v>
      </c>
      <c r="K353" s="44">
        <f t="shared" si="109"/>
        <v>0</v>
      </c>
      <c r="L353" s="44">
        <f t="shared" si="109"/>
        <v>0</v>
      </c>
      <c r="M353" s="44">
        <f t="shared" si="109"/>
        <v>0</v>
      </c>
      <c r="N353" s="44">
        <f t="shared" si="109"/>
        <v>0</v>
      </c>
      <c r="O353" s="279"/>
      <c r="P353" s="292"/>
      <c r="Q353" s="279" t="s">
        <v>4155</v>
      </c>
    </row>
    <row r="354" spans="1:17" ht="31.5" customHeight="1" x14ac:dyDescent="0.25">
      <c r="A354" s="292"/>
      <c r="B354" s="292"/>
      <c r="C354" s="292"/>
      <c r="D354" s="279"/>
      <c r="E354" s="279"/>
      <c r="F354" s="292"/>
      <c r="G354" s="249" t="s">
        <v>267</v>
      </c>
      <c r="H354" s="44">
        <f t="shared" ref="H354:H357" si="110">SUM(I354:N354)</f>
        <v>0</v>
      </c>
      <c r="I354" s="44">
        <v>0</v>
      </c>
      <c r="J354" s="44">
        <v>0</v>
      </c>
      <c r="K354" s="44">
        <v>0</v>
      </c>
      <c r="L354" s="44">
        <v>0</v>
      </c>
      <c r="M354" s="44">
        <v>0</v>
      </c>
      <c r="N354" s="44">
        <v>0</v>
      </c>
      <c r="O354" s="279"/>
      <c r="P354" s="292"/>
      <c r="Q354" s="279"/>
    </row>
    <row r="355" spans="1:17" ht="36" x14ac:dyDescent="0.25">
      <c r="A355" s="292"/>
      <c r="B355" s="292"/>
      <c r="C355" s="292"/>
      <c r="D355" s="279"/>
      <c r="E355" s="279"/>
      <c r="F355" s="292"/>
      <c r="G355" s="249" t="s">
        <v>18</v>
      </c>
      <c r="H355" s="44">
        <f t="shared" si="110"/>
        <v>30.2</v>
      </c>
      <c r="I355" s="44">
        <v>30.2</v>
      </c>
      <c r="J355" s="44">
        <v>0</v>
      </c>
      <c r="K355" s="44">
        <v>0</v>
      </c>
      <c r="L355" s="44">
        <v>0</v>
      </c>
      <c r="M355" s="44">
        <v>0</v>
      </c>
      <c r="N355" s="44">
        <v>0</v>
      </c>
      <c r="O355" s="279"/>
      <c r="P355" s="292"/>
      <c r="Q355" s="279"/>
    </row>
    <row r="356" spans="1:17" x14ac:dyDescent="0.25">
      <c r="A356" s="292"/>
      <c r="B356" s="292"/>
      <c r="C356" s="292"/>
      <c r="D356" s="279"/>
      <c r="E356" s="279"/>
      <c r="F356" s="292"/>
      <c r="G356" s="249" t="s">
        <v>19</v>
      </c>
      <c r="H356" s="44">
        <f t="shared" si="110"/>
        <v>0</v>
      </c>
      <c r="I356" s="44">
        <v>0</v>
      </c>
      <c r="J356" s="44">
        <v>0</v>
      </c>
      <c r="K356" s="44">
        <v>0</v>
      </c>
      <c r="L356" s="44">
        <v>0</v>
      </c>
      <c r="M356" s="44">
        <v>0</v>
      </c>
      <c r="N356" s="44">
        <v>0</v>
      </c>
      <c r="O356" s="279"/>
      <c r="P356" s="292"/>
      <c r="Q356" s="279"/>
    </row>
    <row r="357" spans="1:17" ht="24" x14ac:dyDescent="0.25">
      <c r="A357" s="292"/>
      <c r="B357" s="292"/>
      <c r="C357" s="292"/>
      <c r="D357" s="279"/>
      <c r="E357" s="279"/>
      <c r="F357" s="292"/>
      <c r="G357" s="249" t="s">
        <v>20</v>
      </c>
      <c r="H357" s="44">
        <f t="shared" si="110"/>
        <v>0</v>
      </c>
      <c r="I357" s="44">
        <v>0</v>
      </c>
      <c r="J357" s="44">
        <v>0</v>
      </c>
      <c r="K357" s="44">
        <v>0</v>
      </c>
      <c r="L357" s="44">
        <v>0</v>
      </c>
      <c r="M357" s="44">
        <v>0</v>
      </c>
      <c r="N357" s="44">
        <v>0</v>
      </c>
      <c r="O357" s="279"/>
      <c r="P357" s="292"/>
      <c r="Q357" s="279"/>
    </row>
    <row r="358" spans="1:17" ht="36.75" customHeight="1" x14ac:dyDescent="0.25">
      <c r="A358" s="292" t="s">
        <v>394</v>
      </c>
      <c r="B358" s="292" t="s">
        <v>390</v>
      </c>
      <c r="C358" s="292" t="s">
        <v>388</v>
      </c>
      <c r="D358" s="279" t="s">
        <v>391</v>
      </c>
      <c r="E358" s="279"/>
      <c r="F358" s="292" t="s">
        <v>244</v>
      </c>
      <c r="G358" s="249" t="s">
        <v>16</v>
      </c>
      <c r="H358" s="44">
        <f t="shared" ref="H358:N358" si="111">SUM(H359:H362)</f>
        <v>30.2</v>
      </c>
      <c r="I358" s="44">
        <f t="shared" si="111"/>
        <v>30.2</v>
      </c>
      <c r="J358" s="44">
        <f t="shared" si="111"/>
        <v>0</v>
      </c>
      <c r="K358" s="44">
        <f t="shared" si="111"/>
        <v>0</v>
      </c>
      <c r="L358" s="44">
        <f t="shared" si="111"/>
        <v>0</v>
      </c>
      <c r="M358" s="44">
        <f t="shared" si="111"/>
        <v>0</v>
      </c>
      <c r="N358" s="44">
        <f t="shared" si="111"/>
        <v>0</v>
      </c>
      <c r="O358" s="279"/>
      <c r="P358" s="292"/>
      <c r="Q358" s="279" t="s">
        <v>4155</v>
      </c>
    </row>
    <row r="359" spans="1:17" ht="27" customHeight="1" x14ac:dyDescent="0.25">
      <c r="A359" s="292"/>
      <c r="B359" s="292"/>
      <c r="C359" s="292"/>
      <c r="D359" s="279"/>
      <c r="E359" s="279"/>
      <c r="F359" s="292"/>
      <c r="G359" s="249" t="s">
        <v>267</v>
      </c>
      <c r="H359" s="44">
        <f t="shared" ref="H359:H362" si="112">SUM(I359:N359)</f>
        <v>0</v>
      </c>
      <c r="I359" s="44">
        <v>0</v>
      </c>
      <c r="J359" s="44">
        <v>0</v>
      </c>
      <c r="K359" s="44">
        <v>0</v>
      </c>
      <c r="L359" s="44">
        <v>0</v>
      </c>
      <c r="M359" s="44">
        <v>0</v>
      </c>
      <c r="N359" s="44">
        <v>0</v>
      </c>
      <c r="O359" s="279"/>
      <c r="P359" s="292"/>
      <c r="Q359" s="279"/>
    </row>
    <row r="360" spans="1:17" ht="36" x14ac:dyDescent="0.25">
      <c r="A360" s="292"/>
      <c r="B360" s="292"/>
      <c r="C360" s="292"/>
      <c r="D360" s="279"/>
      <c r="E360" s="279"/>
      <c r="F360" s="292"/>
      <c r="G360" s="249" t="s">
        <v>18</v>
      </c>
      <c r="H360" s="44">
        <f t="shared" si="112"/>
        <v>30.2</v>
      </c>
      <c r="I360" s="44">
        <v>30.2</v>
      </c>
      <c r="J360" s="44">
        <v>0</v>
      </c>
      <c r="K360" s="44">
        <v>0</v>
      </c>
      <c r="L360" s="44">
        <v>0</v>
      </c>
      <c r="M360" s="44">
        <v>0</v>
      </c>
      <c r="N360" s="44">
        <v>0</v>
      </c>
      <c r="O360" s="279"/>
      <c r="P360" s="292"/>
      <c r="Q360" s="279"/>
    </row>
    <row r="361" spans="1:17" x14ac:dyDescent="0.25">
      <c r="A361" s="292"/>
      <c r="B361" s="292"/>
      <c r="C361" s="292"/>
      <c r="D361" s="279"/>
      <c r="E361" s="279"/>
      <c r="F361" s="292"/>
      <c r="G361" s="249" t="s">
        <v>19</v>
      </c>
      <c r="H361" s="44">
        <f t="shared" si="112"/>
        <v>0</v>
      </c>
      <c r="I361" s="44">
        <v>0</v>
      </c>
      <c r="J361" s="44">
        <v>0</v>
      </c>
      <c r="K361" s="44">
        <v>0</v>
      </c>
      <c r="L361" s="44">
        <v>0</v>
      </c>
      <c r="M361" s="44">
        <v>0</v>
      </c>
      <c r="N361" s="44">
        <v>0</v>
      </c>
      <c r="O361" s="279"/>
      <c r="P361" s="292"/>
      <c r="Q361" s="279"/>
    </row>
    <row r="362" spans="1:17" ht="24" x14ac:dyDescent="0.25">
      <c r="A362" s="292"/>
      <c r="B362" s="292"/>
      <c r="C362" s="292"/>
      <c r="D362" s="279"/>
      <c r="E362" s="279"/>
      <c r="F362" s="292"/>
      <c r="G362" s="249" t="s">
        <v>20</v>
      </c>
      <c r="H362" s="44">
        <f t="shared" si="112"/>
        <v>0</v>
      </c>
      <c r="I362" s="44">
        <v>0</v>
      </c>
      <c r="J362" s="44">
        <v>0</v>
      </c>
      <c r="K362" s="44">
        <v>0</v>
      </c>
      <c r="L362" s="44">
        <v>0</v>
      </c>
      <c r="M362" s="44">
        <v>0</v>
      </c>
      <c r="N362" s="44">
        <v>0</v>
      </c>
      <c r="O362" s="279"/>
      <c r="P362" s="292"/>
      <c r="Q362" s="279"/>
    </row>
    <row r="363" spans="1:17" ht="36.75" customHeight="1" x14ac:dyDescent="0.25">
      <c r="A363" s="292" t="s">
        <v>395</v>
      </c>
      <c r="B363" s="292" t="s">
        <v>390</v>
      </c>
      <c r="C363" s="292" t="s">
        <v>388</v>
      </c>
      <c r="D363" s="279" t="s">
        <v>391</v>
      </c>
      <c r="E363" s="279"/>
      <c r="F363" s="292" t="s">
        <v>244</v>
      </c>
      <c r="G363" s="249" t="s">
        <v>16</v>
      </c>
      <c r="H363" s="44">
        <f t="shared" ref="H363:N363" si="113">SUM(H364:H367)</f>
        <v>47.9</v>
      </c>
      <c r="I363" s="44">
        <f t="shared" si="113"/>
        <v>47.9</v>
      </c>
      <c r="J363" s="44">
        <f t="shared" si="113"/>
        <v>0</v>
      </c>
      <c r="K363" s="44">
        <f t="shared" si="113"/>
        <v>0</v>
      </c>
      <c r="L363" s="44">
        <f t="shared" si="113"/>
        <v>0</v>
      </c>
      <c r="M363" s="44">
        <f t="shared" si="113"/>
        <v>0</v>
      </c>
      <c r="N363" s="44">
        <f t="shared" si="113"/>
        <v>0</v>
      </c>
      <c r="O363" s="279"/>
      <c r="P363" s="292"/>
      <c r="Q363" s="279" t="s">
        <v>4155</v>
      </c>
    </row>
    <row r="364" spans="1:17" ht="26.25" customHeight="1" x14ac:dyDescent="0.25">
      <c r="A364" s="292"/>
      <c r="B364" s="292"/>
      <c r="C364" s="292"/>
      <c r="D364" s="279"/>
      <c r="E364" s="279"/>
      <c r="F364" s="292"/>
      <c r="G364" s="249" t="s">
        <v>267</v>
      </c>
      <c r="H364" s="44">
        <f t="shared" ref="H364:H367" si="114">SUM(I364:N364)</f>
        <v>0</v>
      </c>
      <c r="I364" s="44">
        <v>0</v>
      </c>
      <c r="J364" s="44">
        <v>0</v>
      </c>
      <c r="K364" s="44">
        <v>0</v>
      </c>
      <c r="L364" s="44">
        <v>0</v>
      </c>
      <c r="M364" s="44">
        <v>0</v>
      </c>
      <c r="N364" s="44">
        <v>0</v>
      </c>
      <c r="O364" s="279"/>
      <c r="P364" s="292"/>
      <c r="Q364" s="279"/>
    </row>
    <row r="365" spans="1:17" ht="36" x14ac:dyDescent="0.25">
      <c r="A365" s="292"/>
      <c r="B365" s="292"/>
      <c r="C365" s="292"/>
      <c r="D365" s="279"/>
      <c r="E365" s="279"/>
      <c r="F365" s="292"/>
      <c r="G365" s="249" t="s">
        <v>18</v>
      </c>
      <c r="H365" s="44">
        <f t="shared" si="114"/>
        <v>47.9</v>
      </c>
      <c r="I365" s="44">
        <v>47.9</v>
      </c>
      <c r="J365" s="44">
        <v>0</v>
      </c>
      <c r="K365" s="44">
        <v>0</v>
      </c>
      <c r="L365" s="44">
        <v>0</v>
      </c>
      <c r="M365" s="44">
        <v>0</v>
      </c>
      <c r="N365" s="44">
        <v>0</v>
      </c>
      <c r="O365" s="279"/>
      <c r="P365" s="292"/>
      <c r="Q365" s="279"/>
    </row>
    <row r="366" spans="1:17" x14ac:dyDescent="0.25">
      <c r="A366" s="292"/>
      <c r="B366" s="292"/>
      <c r="C366" s="292"/>
      <c r="D366" s="279"/>
      <c r="E366" s="279"/>
      <c r="F366" s="292"/>
      <c r="G366" s="249" t="s">
        <v>19</v>
      </c>
      <c r="H366" s="44">
        <f t="shared" si="114"/>
        <v>0</v>
      </c>
      <c r="I366" s="44">
        <v>0</v>
      </c>
      <c r="J366" s="44">
        <v>0</v>
      </c>
      <c r="K366" s="44">
        <v>0</v>
      </c>
      <c r="L366" s="44">
        <v>0</v>
      </c>
      <c r="M366" s="44">
        <v>0</v>
      </c>
      <c r="N366" s="44">
        <v>0</v>
      </c>
      <c r="O366" s="279"/>
      <c r="P366" s="292"/>
      <c r="Q366" s="279"/>
    </row>
    <row r="367" spans="1:17" ht="24" x14ac:dyDescent="0.25">
      <c r="A367" s="292"/>
      <c r="B367" s="292"/>
      <c r="C367" s="292"/>
      <c r="D367" s="279"/>
      <c r="E367" s="279"/>
      <c r="F367" s="292"/>
      <c r="G367" s="249" t="s">
        <v>20</v>
      </c>
      <c r="H367" s="44">
        <f t="shared" si="114"/>
        <v>0</v>
      </c>
      <c r="I367" s="44">
        <v>0</v>
      </c>
      <c r="J367" s="44">
        <v>0</v>
      </c>
      <c r="K367" s="44">
        <v>0</v>
      </c>
      <c r="L367" s="44">
        <v>0</v>
      </c>
      <c r="M367" s="44">
        <v>0</v>
      </c>
      <c r="N367" s="44">
        <v>0</v>
      </c>
      <c r="O367" s="279"/>
      <c r="P367" s="292"/>
      <c r="Q367" s="279"/>
    </row>
    <row r="368" spans="1:17" ht="36.75" customHeight="1" x14ac:dyDescent="0.25">
      <c r="A368" s="292" t="s">
        <v>396</v>
      </c>
      <c r="B368" s="292" t="s">
        <v>390</v>
      </c>
      <c r="C368" s="292" t="s">
        <v>388</v>
      </c>
      <c r="D368" s="279" t="s">
        <v>391</v>
      </c>
      <c r="E368" s="279"/>
      <c r="F368" s="292" t="s">
        <v>244</v>
      </c>
      <c r="G368" s="249" t="s">
        <v>16</v>
      </c>
      <c r="H368" s="182">
        <f t="shared" ref="H368:N368" si="115">SUM(H369:H372)</f>
        <v>17.8</v>
      </c>
      <c r="I368" s="182">
        <f t="shared" si="115"/>
        <v>17.8</v>
      </c>
      <c r="J368" s="182">
        <f t="shared" si="115"/>
        <v>0</v>
      </c>
      <c r="K368" s="182">
        <f t="shared" si="115"/>
        <v>0</v>
      </c>
      <c r="L368" s="182">
        <f t="shared" si="115"/>
        <v>0</v>
      </c>
      <c r="M368" s="182">
        <f t="shared" si="115"/>
        <v>0</v>
      </c>
      <c r="N368" s="182">
        <f t="shared" si="115"/>
        <v>0</v>
      </c>
      <c r="O368" s="279"/>
      <c r="P368" s="292"/>
      <c r="Q368" s="279" t="s">
        <v>4155</v>
      </c>
    </row>
    <row r="369" spans="1:17" ht="29.25" customHeight="1" x14ac:dyDescent="0.25">
      <c r="A369" s="292"/>
      <c r="B369" s="292"/>
      <c r="C369" s="292"/>
      <c r="D369" s="279"/>
      <c r="E369" s="279"/>
      <c r="F369" s="292"/>
      <c r="G369" s="249" t="s">
        <v>267</v>
      </c>
      <c r="H369" s="182">
        <f t="shared" ref="H369:H372" si="116">SUM(I369:N369)</f>
        <v>0</v>
      </c>
      <c r="I369" s="182">
        <v>0</v>
      </c>
      <c r="J369" s="182">
        <v>0</v>
      </c>
      <c r="K369" s="182">
        <v>0</v>
      </c>
      <c r="L369" s="182">
        <v>0</v>
      </c>
      <c r="M369" s="182">
        <v>0</v>
      </c>
      <c r="N369" s="182">
        <v>0</v>
      </c>
      <c r="O369" s="279"/>
      <c r="P369" s="292"/>
      <c r="Q369" s="279"/>
    </row>
    <row r="370" spans="1:17" ht="36" x14ac:dyDescent="0.25">
      <c r="A370" s="292"/>
      <c r="B370" s="292"/>
      <c r="C370" s="292"/>
      <c r="D370" s="279"/>
      <c r="E370" s="279"/>
      <c r="F370" s="292"/>
      <c r="G370" s="249" t="s">
        <v>18</v>
      </c>
      <c r="H370" s="182">
        <f t="shared" si="116"/>
        <v>17.8</v>
      </c>
      <c r="I370" s="182">
        <v>17.8</v>
      </c>
      <c r="J370" s="182">
        <v>0</v>
      </c>
      <c r="K370" s="182">
        <v>0</v>
      </c>
      <c r="L370" s="182">
        <v>0</v>
      </c>
      <c r="M370" s="182">
        <v>0</v>
      </c>
      <c r="N370" s="182">
        <v>0</v>
      </c>
      <c r="O370" s="279"/>
      <c r="P370" s="292"/>
      <c r="Q370" s="279"/>
    </row>
    <row r="371" spans="1:17" x14ac:dyDescent="0.25">
      <c r="A371" s="292"/>
      <c r="B371" s="292"/>
      <c r="C371" s="292"/>
      <c r="D371" s="279"/>
      <c r="E371" s="279"/>
      <c r="F371" s="292"/>
      <c r="G371" s="249" t="s">
        <v>19</v>
      </c>
      <c r="H371" s="182">
        <f t="shared" si="116"/>
        <v>0</v>
      </c>
      <c r="I371" s="182">
        <v>0</v>
      </c>
      <c r="J371" s="182">
        <v>0</v>
      </c>
      <c r="K371" s="182">
        <v>0</v>
      </c>
      <c r="L371" s="182">
        <v>0</v>
      </c>
      <c r="M371" s="182">
        <v>0</v>
      </c>
      <c r="N371" s="182">
        <v>0</v>
      </c>
      <c r="O371" s="279"/>
      <c r="P371" s="292"/>
      <c r="Q371" s="279"/>
    </row>
    <row r="372" spans="1:17" ht="24" x14ac:dyDescent="0.25">
      <c r="A372" s="292"/>
      <c r="B372" s="292"/>
      <c r="C372" s="292"/>
      <c r="D372" s="279"/>
      <c r="E372" s="279"/>
      <c r="F372" s="292"/>
      <c r="G372" s="249" t="s">
        <v>20</v>
      </c>
      <c r="H372" s="182">
        <f t="shared" si="116"/>
        <v>0</v>
      </c>
      <c r="I372" s="182">
        <v>0</v>
      </c>
      <c r="J372" s="182">
        <v>0</v>
      </c>
      <c r="K372" s="182">
        <v>0</v>
      </c>
      <c r="L372" s="182">
        <v>0</v>
      </c>
      <c r="M372" s="182">
        <v>0</v>
      </c>
      <c r="N372" s="182">
        <v>0</v>
      </c>
      <c r="O372" s="279"/>
      <c r="P372" s="292"/>
      <c r="Q372" s="279"/>
    </row>
    <row r="373" spans="1:17" ht="36.75" customHeight="1" x14ac:dyDescent="0.25">
      <c r="A373" s="292" t="s">
        <v>397</v>
      </c>
      <c r="B373" s="292" t="s">
        <v>383</v>
      </c>
      <c r="C373" s="292" t="s">
        <v>388</v>
      </c>
      <c r="D373" s="279" t="s">
        <v>398</v>
      </c>
      <c r="E373" s="279" t="s">
        <v>399</v>
      </c>
      <c r="F373" s="292" t="s">
        <v>400</v>
      </c>
      <c r="G373" s="249" t="s">
        <v>16</v>
      </c>
      <c r="H373" s="182">
        <f t="shared" ref="H373:N373" si="117">SUM(H374:H377)</f>
        <v>32.9</v>
      </c>
      <c r="I373" s="182">
        <f t="shared" si="117"/>
        <v>4.2</v>
      </c>
      <c r="J373" s="182">
        <f t="shared" si="117"/>
        <v>0</v>
      </c>
      <c r="K373" s="182">
        <f t="shared" si="117"/>
        <v>0</v>
      </c>
      <c r="L373" s="182">
        <f t="shared" si="117"/>
        <v>28.7</v>
      </c>
      <c r="M373" s="182">
        <f t="shared" si="117"/>
        <v>0</v>
      </c>
      <c r="N373" s="182">
        <f t="shared" si="117"/>
        <v>0</v>
      </c>
      <c r="O373" s="279">
        <v>2300</v>
      </c>
      <c r="P373" s="292"/>
      <c r="Q373" s="279" t="s">
        <v>4155</v>
      </c>
    </row>
    <row r="374" spans="1:17" ht="30.75" customHeight="1" x14ac:dyDescent="0.25">
      <c r="A374" s="292"/>
      <c r="B374" s="292"/>
      <c r="C374" s="292"/>
      <c r="D374" s="279"/>
      <c r="E374" s="279"/>
      <c r="F374" s="292"/>
      <c r="G374" s="249" t="s">
        <v>267</v>
      </c>
      <c r="H374" s="182">
        <f t="shared" ref="H374:H377" si="118">SUM(I374:N374)</f>
        <v>27.3</v>
      </c>
      <c r="I374" s="182">
        <v>0</v>
      </c>
      <c r="J374" s="182">
        <v>0</v>
      </c>
      <c r="K374" s="182">
        <v>0</v>
      </c>
      <c r="L374" s="182">
        <v>27.3</v>
      </c>
      <c r="M374" s="182">
        <v>0</v>
      </c>
      <c r="N374" s="182">
        <v>0</v>
      </c>
      <c r="O374" s="279"/>
      <c r="P374" s="292"/>
      <c r="Q374" s="279"/>
    </row>
    <row r="375" spans="1:17" ht="36" x14ac:dyDescent="0.25">
      <c r="A375" s="292"/>
      <c r="B375" s="292"/>
      <c r="C375" s="292"/>
      <c r="D375" s="279"/>
      <c r="E375" s="279"/>
      <c r="F375" s="292"/>
      <c r="G375" s="249" t="s">
        <v>18</v>
      </c>
      <c r="H375" s="182">
        <f t="shared" si="118"/>
        <v>1.4</v>
      </c>
      <c r="I375" s="182">
        <v>0</v>
      </c>
      <c r="J375" s="182">
        <v>0</v>
      </c>
      <c r="K375" s="182">
        <v>0</v>
      </c>
      <c r="L375" s="182">
        <v>1.4</v>
      </c>
      <c r="M375" s="182">
        <v>0</v>
      </c>
      <c r="N375" s="182">
        <v>0</v>
      </c>
      <c r="O375" s="279"/>
      <c r="P375" s="292"/>
      <c r="Q375" s="279"/>
    </row>
    <row r="376" spans="1:17" x14ac:dyDescent="0.25">
      <c r="A376" s="292"/>
      <c r="B376" s="292"/>
      <c r="C376" s="292"/>
      <c r="D376" s="279"/>
      <c r="E376" s="279"/>
      <c r="F376" s="292"/>
      <c r="G376" s="249" t="s">
        <v>19</v>
      </c>
      <c r="H376" s="182">
        <f t="shared" si="118"/>
        <v>0</v>
      </c>
      <c r="I376" s="182">
        <v>0</v>
      </c>
      <c r="J376" s="182">
        <v>0</v>
      </c>
      <c r="K376" s="182">
        <v>0</v>
      </c>
      <c r="L376" s="182">
        <v>0</v>
      </c>
      <c r="M376" s="182">
        <v>0</v>
      </c>
      <c r="N376" s="182">
        <v>0</v>
      </c>
      <c r="O376" s="279"/>
      <c r="P376" s="292"/>
      <c r="Q376" s="279"/>
    </row>
    <row r="377" spans="1:17" ht="24" x14ac:dyDescent="0.25">
      <c r="A377" s="292"/>
      <c r="B377" s="292"/>
      <c r="C377" s="292"/>
      <c r="D377" s="279"/>
      <c r="E377" s="279"/>
      <c r="F377" s="292"/>
      <c r="G377" s="249" t="s">
        <v>20</v>
      </c>
      <c r="H377" s="182">
        <f t="shared" si="118"/>
        <v>4.2</v>
      </c>
      <c r="I377" s="182">
        <v>4.2</v>
      </c>
      <c r="J377" s="182">
        <v>0</v>
      </c>
      <c r="K377" s="182">
        <v>0</v>
      </c>
      <c r="L377" s="182">
        <v>0</v>
      </c>
      <c r="M377" s="182">
        <v>0</v>
      </c>
      <c r="N377" s="182">
        <v>0</v>
      </c>
      <c r="O377" s="279"/>
      <c r="P377" s="292"/>
      <c r="Q377" s="279"/>
    </row>
    <row r="378" spans="1:17" ht="36.75" customHeight="1" x14ac:dyDescent="0.25">
      <c r="A378" s="292" t="s">
        <v>401</v>
      </c>
      <c r="B378" s="292" t="s">
        <v>402</v>
      </c>
      <c r="C378" s="292" t="s">
        <v>388</v>
      </c>
      <c r="D378" s="279" t="s">
        <v>30</v>
      </c>
      <c r="E378" s="279"/>
      <c r="F378" s="292" t="s">
        <v>403</v>
      </c>
      <c r="G378" s="249" t="s">
        <v>16</v>
      </c>
      <c r="H378" s="44">
        <f t="shared" ref="H378:N378" si="119">SUM(H379:H382)</f>
        <v>219.89999999999998</v>
      </c>
      <c r="I378" s="44">
        <f t="shared" si="119"/>
        <v>0</v>
      </c>
      <c r="J378" s="44">
        <f t="shared" si="119"/>
        <v>20.9</v>
      </c>
      <c r="K378" s="44">
        <f t="shared" si="119"/>
        <v>199</v>
      </c>
      <c r="L378" s="44">
        <f t="shared" si="119"/>
        <v>0</v>
      </c>
      <c r="M378" s="44">
        <f t="shared" si="119"/>
        <v>0</v>
      </c>
      <c r="N378" s="44">
        <f t="shared" si="119"/>
        <v>0</v>
      </c>
      <c r="O378" s="279">
        <v>31304</v>
      </c>
      <c r="P378" s="292" t="s">
        <v>404</v>
      </c>
      <c r="Q378" s="279" t="s">
        <v>4155</v>
      </c>
    </row>
    <row r="379" spans="1:17" ht="27" customHeight="1" x14ac:dyDescent="0.25">
      <c r="A379" s="292"/>
      <c r="B379" s="292"/>
      <c r="C379" s="292"/>
      <c r="D379" s="279"/>
      <c r="E379" s="279"/>
      <c r="F379" s="292"/>
      <c r="G379" s="249" t="s">
        <v>17</v>
      </c>
      <c r="H379" s="44">
        <f t="shared" ref="H379:H382" si="120">SUM(I379:N379)</f>
        <v>181.29999999999998</v>
      </c>
      <c r="I379" s="44">
        <v>0</v>
      </c>
      <c r="J379" s="44">
        <v>17.2</v>
      </c>
      <c r="K379" s="44">
        <v>164.1</v>
      </c>
      <c r="L379" s="44">
        <v>0</v>
      </c>
      <c r="M379" s="44">
        <v>0</v>
      </c>
      <c r="N379" s="44">
        <v>0</v>
      </c>
      <c r="O379" s="279"/>
      <c r="P379" s="292"/>
      <c r="Q379" s="279"/>
    </row>
    <row r="380" spans="1:17" ht="36" x14ac:dyDescent="0.25">
      <c r="A380" s="292"/>
      <c r="B380" s="292"/>
      <c r="C380" s="292"/>
      <c r="D380" s="279"/>
      <c r="E380" s="279"/>
      <c r="F380" s="292"/>
      <c r="G380" s="249" t="s">
        <v>18</v>
      </c>
      <c r="H380" s="44">
        <f t="shared" si="120"/>
        <v>1.9</v>
      </c>
      <c r="I380" s="44">
        <v>0</v>
      </c>
      <c r="J380" s="44">
        <v>0.2</v>
      </c>
      <c r="K380" s="44">
        <v>1.7</v>
      </c>
      <c r="L380" s="44">
        <v>0</v>
      </c>
      <c r="M380" s="44">
        <v>0</v>
      </c>
      <c r="N380" s="44">
        <v>0</v>
      </c>
      <c r="O380" s="279"/>
      <c r="P380" s="292"/>
      <c r="Q380" s="279"/>
    </row>
    <row r="381" spans="1:17" x14ac:dyDescent="0.25">
      <c r="A381" s="292"/>
      <c r="B381" s="292"/>
      <c r="C381" s="292"/>
      <c r="D381" s="279"/>
      <c r="E381" s="279"/>
      <c r="F381" s="292"/>
      <c r="G381" s="249" t="s">
        <v>19</v>
      </c>
      <c r="H381" s="44">
        <f t="shared" si="120"/>
        <v>0</v>
      </c>
      <c r="I381" s="44">
        <v>0</v>
      </c>
      <c r="J381" s="44">
        <v>0</v>
      </c>
      <c r="K381" s="44">
        <v>0</v>
      </c>
      <c r="L381" s="44">
        <v>0</v>
      </c>
      <c r="M381" s="44">
        <v>0</v>
      </c>
      <c r="N381" s="44">
        <v>0</v>
      </c>
      <c r="O381" s="279"/>
      <c r="P381" s="292"/>
      <c r="Q381" s="279"/>
    </row>
    <row r="382" spans="1:17" ht="24" x14ac:dyDescent="0.25">
      <c r="A382" s="292"/>
      <c r="B382" s="292"/>
      <c r="C382" s="292"/>
      <c r="D382" s="279"/>
      <c r="E382" s="279"/>
      <c r="F382" s="292"/>
      <c r="G382" s="249" t="s">
        <v>20</v>
      </c>
      <c r="H382" s="44">
        <f t="shared" si="120"/>
        <v>36.700000000000003</v>
      </c>
      <c r="I382" s="44">
        <v>0</v>
      </c>
      <c r="J382" s="44">
        <v>3.5</v>
      </c>
      <c r="K382" s="44">
        <v>33.200000000000003</v>
      </c>
      <c r="L382" s="44">
        <v>0</v>
      </c>
      <c r="M382" s="44">
        <v>0</v>
      </c>
      <c r="N382" s="44">
        <v>0</v>
      </c>
      <c r="O382" s="279"/>
      <c r="P382" s="292"/>
      <c r="Q382" s="279"/>
    </row>
    <row r="383" spans="1:17" ht="32.25" customHeight="1" x14ac:dyDescent="0.25">
      <c r="A383" s="292" t="s">
        <v>405</v>
      </c>
      <c r="B383" s="292"/>
      <c r="C383" s="292" t="s">
        <v>388</v>
      </c>
      <c r="D383" s="279">
        <v>2028</v>
      </c>
      <c r="E383" s="279" t="s">
        <v>406</v>
      </c>
      <c r="F383" s="292" t="s">
        <v>407</v>
      </c>
      <c r="G383" s="249" t="s">
        <v>16</v>
      </c>
      <c r="H383" s="44">
        <f t="shared" ref="H383:N383" si="121">SUM(H384:H387)</f>
        <v>28.1</v>
      </c>
      <c r="I383" s="44">
        <f t="shared" si="121"/>
        <v>0</v>
      </c>
      <c r="J383" s="44">
        <f t="shared" si="121"/>
        <v>0</v>
      </c>
      <c r="K383" s="44">
        <f t="shared" si="121"/>
        <v>0</v>
      </c>
      <c r="L383" s="44">
        <f t="shared" si="121"/>
        <v>28.1</v>
      </c>
      <c r="M383" s="44">
        <f t="shared" si="121"/>
        <v>0</v>
      </c>
      <c r="N383" s="44">
        <f t="shared" si="121"/>
        <v>0</v>
      </c>
      <c r="O383" s="279">
        <v>31304</v>
      </c>
      <c r="P383" s="292" t="s">
        <v>404</v>
      </c>
      <c r="Q383" s="314" t="s">
        <v>4161</v>
      </c>
    </row>
    <row r="384" spans="1:17" ht="35.25" customHeight="1" x14ac:dyDescent="0.25">
      <c r="A384" s="292"/>
      <c r="B384" s="292"/>
      <c r="C384" s="292"/>
      <c r="D384" s="279"/>
      <c r="E384" s="279"/>
      <c r="F384" s="292"/>
      <c r="G384" s="249" t="s">
        <v>17</v>
      </c>
      <c r="H384" s="44">
        <f t="shared" ref="H384:H387" si="122">SUM(I384:N384)</f>
        <v>0</v>
      </c>
      <c r="I384" s="44">
        <v>0</v>
      </c>
      <c r="J384" s="44">
        <v>0</v>
      </c>
      <c r="K384" s="44">
        <v>0</v>
      </c>
      <c r="L384" s="44">
        <v>0</v>
      </c>
      <c r="M384" s="44">
        <v>0</v>
      </c>
      <c r="N384" s="44">
        <v>0</v>
      </c>
      <c r="O384" s="279"/>
      <c r="P384" s="292"/>
      <c r="Q384" s="314"/>
    </row>
    <row r="385" spans="1:17" ht="36" x14ac:dyDescent="0.25">
      <c r="A385" s="292"/>
      <c r="B385" s="292"/>
      <c r="C385" s="292"/>
      <c r="D385" s="279"/>
      <c r="E385" s="279"/>
      <c r="F385" s="292"/>
      <c r="G385" s="249" t="s">
        <v>18</v>
      </c>
      <c r="H385" s="44">
        <f t="shared" si="122"/>
        <v>28.1</v>
      </c>
      <c r="I385" s="44">
        <v>0</v>
      </c>
      <c r="J385" s="44">
        <v>0</v>
      </c>
      <c r="K385" s="44">
        <v>0</v>
      </c>
      <c r="L385" s="44">
        <v>28.1</v>
      </c>
      <c r="M385" s="44">
        <v>0</v>
      </c>
      <c r="N385" s="44">
        <v>0</v>
      </c>
      <c r="O385" s="279"/>
      <c r="P385" s="292"/>
      <c r="Q385" s="314"/>
    </row>
    <row r="386" spans="1:17" x14ac:dyDescent="0.25">
      <c r="A386" s="292"/>
      <c r="B386" s="292"/>
      <c r="C386" s="292"/>
      <c r="D386" s="279"/>
      <c r="E386" s="279"/>
      <c r="F386" s="292"/>
      <c r="G386" s="249" t="s">
        <v>19</v>
      </c>
      <c r="H386" s="44">
        <f t="shared" si="122"/>
        <v>0</v>
      </c>
      <c r="I386" s="44">
        <v>0</v>
      </c>
      <c r="J386" s="44">
        <v>0</v>
      </c>
      <c r="K386" s="44">
        <v>0</v>
      </c>
      <c r="L386" s="44">
        <v>0</v>
      </c>
      <c r="M386" s="44">
        <v>0</v>
      </c>
      <c r="N386" s="44">
        <v>0</v>
      </c>
      <c r="O386" s="279"/>
      <c r="P386" s="292"/>
      <c r="Q386" s="314"/>
    </row>
    <row r="387" spans="1:17" ht="24" x14ac:dyDescent="0.25">
      <c r="A387" s="292"/>
      <c r="B387" s="292"/>
      <c r="C387" s="292"/>
      <c r="D387" s="279"/>
      <c r="E387" s="279"/>
      <c r="F387" s="292"/>
      <c r="G387" s="249" t="s">
        <v>20</v>
      </c>
      <c r="H387" s="44">
        <f t="shared" si="122"/>
        <v>0</v>
      </c>
      <c r="I387" s="44">
        <v>0</v>
      </c>
      <c r="J387" s="44">
        <v>0</v>
      </c>
      <c r="K387" s="44">
        <v>0</v>
      </c>
      <c r="L387" s="44">
        <v>0</v>
      </c>
      <c r="M387" s="44">
        <v>0</v>
      </c>
      <c r="N387" s="44">
        <v>0</v>
      </c>
      <c r="O387" s="279"/>
      <c r="P387" s="292"/>
      <c r="Q387" s="314"/>
    </row>
    <row r="388" spans="1:17" ht="36.75" customHeight="1" x14ac:dyDescent="0.25">
      <c r="A388" s="292" t="s">
        <v>408</v>
      </c>
      <c r="B388" s="292" t="s">
        <v>409</v>
      </c>
      <c r="C388" s="292" t="s">
        <v>388</v>
      </c>
      <c r="D388" s="279">
        <v>2029</v>
      </c>
      <c r="E388" s="279"/>
      <c r="F388" s="292" t="s">
        <v>410</v>
      </c>
      <c r="G388" s="249" t="s">
        <v>16</v>
      </c>
      <c r="H388" s="44">
        <f t="shared" ref="H388:N388" si="123">SUM(H389:H392)</f>
        <v>21</v>
      </c>
      <c r="I388" s="44">
        <f t="shared" si="123"/>
        <v>0</v>
      </c>
      <c r="J388" s="44">
        <f t="shared" si="123"/>
        <v>0</v>
      </c>
      <c r="K388" s="44">
        <f t="shared" si="123"/>
        <v>0</v>
      </c>
      <c r="L388" s="44">
        <f t="shared" si="123"/>
        <v>0</v>
      </c>
      <c r="M388" s="44">
        <f t="shared" si="123"/>
        <v>21</v>
      </c>
      <c r="N388" s="44">
        <f t="shared" si="123"/>
        <v>0</v>
      </c>
      <c r="O388" s="279">
        <v>31304</v>
      </c>
      <c r="P388" s="292" t="s">
        <v>404</v>
      </c>
      <c r="Q388" s="279" t="s">
        <v>4155</v>
      </c>
    </row>
    <row r="389" spans="1:17" ht="30" customHeight="1" x14ac:dyDescent="0.25">
      <c r="A389" s="292"/>
      <c r="B389" s="292"/>
      <c r="C389" s="292"/>
      <c r="D389" s="279"/>
      <c r="E389" s="279"/>
      <c r="F389" s="292"/>
      <c r="G389" s="249" t="s">
        <v>17</v>
      </c>
      <c r="H389" s="44">
        <f t="shared" ref="H389:H392" si="124">SUM(I389:N389)</f>
        <v>20.8</v>
      </c>
      <c r="I389" s="44">
        <v>0</v>
      </c>
      <c r="J389" s="44">
        <v>0</v>
      </c>
      <c r="K389" s="44">
        <v>0</v>
      </c>
      <c r="L389" s="44">
        <v>0</v>
      </c>
      <c r="M389" s="44">
        <v>20.8</v>
      </c>
      <c r="N389" s="44">
        <v>0</v>
      </c>
      <c r="O389" s="279"/>
      <c r="P389" s="292"/>
      <c r="Q389" s="279"/>
    </row>
    <row r="390" spans="1:17" ht="36" x14ac:dyDescent="0.25">
      <c r="A390" s="292"/>
      <c r="B390" s="292"/>
      <c r="C390" s="292"/>
      <c r="D390" s="279"/>
      <c r="E390" s="279"/>
      <c r="F390" s="292"/>
      <c r="G390" s="249" t="s">
        <v>18</v>
      </c>
      <c r="H390" s="44">
        <f t="shared" si="124"/>
        <v>0.2</v>
      </c>
      <c r="I390" s="44">
        <v>0</v>
      </c>
      <c r="J390" s="44">
        <v>0</v>
      </c>
      <c r="K390" s="44">
        <v>0</v>
      </c>
      <c r="L390" s="44">
        <v>0</v>
      </c>
      <c r="M390" s="44">
        <v>0.2</v>
      </c>
      <c r="N390" s="44">
        <v>0</v>
      </c>
      <c r="O390" s="279"/>
      <c r="P390" s="292"/>
      <c r="Q390" s="279"/>
    </row>
    <row r="391" spans="1:17" x14ac:dyDescent="0.25">
      <c r="A391" s="292"/>
      <c r="B391" s="292"/>
      <c r="C391" s="292"/>
      <c r="D391" s="279"/>
      <c r="E391" s="279"/>
      <c r="F391" s="292"/>
      <c r="G391" s="249" t="s">
        <v>19</v>
      </c>
      <c r="H391" s="44">
        <f t="shared" si="124"/>
        <v>0</v>
      </c>
      <c r="I391" s="44">
        <v>0</v>
      </c>
      <c r="J391" s="44">
        <v>0</v>
      </c>
      <c r="K391" s="44">
        <v>0</v>
      </c>
      <c r="L391" s="44">
        <v>0</v>
      </c>
      <c r="M391" s="44">
        <v>0</v>
      </c>
      <c r="N391" s="44">
        <v>0</v>
      </c>
      <c r="O391" s="279"/>
      <c r="P391" s="292"/>
      <c r="Q391" s="279"/>
    </row>
    <row r="392" spans="1:17" ht="24" x14ac:dyDescent="0.25">
      <c r="A392" s="292"/>
      <c r="B392" s="292"/>
      <c r="C392" s="292"/>
      <c r="D392" s="279"/>
      <c r="E392" s="279"/>
      <c r="F392" s="292"/>
      <c r="G392" s="249" t="s">
        <v>20</v>
      </c>
      <c r="H392" s="44">
        <f t="shared" si="124"/>
        <v>0</v>
      </c>
      <c r="I392" s="44">
        <v>0</v>
      </c>
      <c r="J392" s="44">
        <v>0</v>
      </c>
      <c r="K392" s="44">
        <v>0</v>
      </c>
      <c r="L392" s="44">
        <v>0</v>
      </c>
      <c r="M392" s="44">
        <v>0</v>
      </c>
      <c r="N392" s="44">
        <v>0</v>
      </c>
      <c r="O392" s="279"/>
      <c r="P392" s="292"/>
      <c r="Q392" s="279"/>
    </row>
    <row r="393" spans="1:17" ht="36.75" customHeight="1" x14ac:dyDescent="0.25">
      <c r="A393" s="300" t="s">
        <v>411</v>
      </c>
      <c r="B393" s="292" t="s">
        <v>409</v>
      </c>
      <c r="C393" s="292" t="s">
        <v>388</v>
      </c>
      <c r="D393" s="279">
        <v>2025</v>
      </c>
      <c r="E393" s="279" t="s">
        <v>412</v>
      </c>
      <c r="F393" s="292" t="s">
        <v>413</v>
      </c>
      <c r="G393" s="249" t="s">
        <v>16</v>
      </c>
      <c r="H393" s="44">
        <f t="shared" ref="H393:N393" si="125">SUM(H394:H397)</f>
        <v>3.1</v>
      </c>
      <c r="I393" s="44">
        <f t="shared" si="125"/>
        <v>3.1</v>
      </c>
      <c r="J393" s="44">
        <f t="shared" si="125"/>
        <v>0</v>
      </c>
      <c r="K393" s="44">
        <f t="shared" si="125"/>
        <v>0</v>
      </c>
      <c r="L393" s="44">
        <f t="shared" si="125"/>
        <v>0</v>
      </c>
      <c r="M393" s="44">
        <f t="shared" si="125"/>
        <v>0</v>
      </c>
      <c r="N393" s="44">
        <f t="shared" si="125"/>
        <v>0</v>
      </c>
      <c r="O393" s="279">
        <v>31304</v>
      </c>
      <c r="P393" s="292" t="s">
        <v>404</v>
      </c>
      <c r="Q393" s="279" t="s">
        <v>4155</v>
      </c>
    </row>
    <row r="394" spans="1:17" ht="28.5" customHeight="1" x14ac:dyDescent="0.25">
      <c r="A394" s="300"/>
      <c r="B394" s="292"/>
      <c r="C394" s="292"/>
      <c r="D394" s="279"/>
      <c r="E394" s="279"/>
      <c r="F394" s="292"/>
      <c r="G394" s="249" t="s">
        <v>17</v>
      </c>
      <c r="H394" s="44">
        <f t="shared" ref="H394:H397" si="126">SUM(I394:N394)</f>
        <v>0</v>
      </c>
      <c r="I394" s="44">
        <v>0</v>
      </c>
      <c r="J394" s="44">
        <v>0</v>
      </c>
      <c r="K394" s="44">
        <v>0</v>
      </c>
      <c r="L394" s="44">
        <v>0</v>
      </c>
      <c r="M394" s="44">
        <v>0</v>
      </c>
      <c r="N394" s="44">
        <v>0</v>
      </c>
      <c r="O394" s="279"/>
      <c r="P394" s="292"/>
      <c r="Q394" s="279"/>
    </row>
    <row r="395" spans="1:17" ht="36" x14ac:dyDescent="0.25">
      <c r="A395" s="300"/>
      <c r="B395" s="292"/>
      <c r="C395" s="292"/>
      <c r="D395" s="279"/>
      <c r="E395" s="279"/>
      <c r="F395" s="292"/>
      <c r="G395" s="249" t="s">
        <v>18</v>
      </c>
      <c r="H395" s="44">
        <f t="shared" si="126"/>
        <v>3.1</v>
      </c>
      <c r="I395" s="44">
        <v>3.1</v>
      </c>
      <c r="J395" s="44">
        <v>0</v>
      </c>
      <c r="K395" s="44">
        <v>0</v>
      </c>
      <c r="L395" s="44">
        <v>0</v>
      </c>
      <c r="M395" s="44">
        <v>0</v>
      </c>
      <c r="N395" s="44">
        <v>0</v>
      </c>
      <c r="O395" s="279"/>
      <c r="P395" s="292"/>
      <c r="Q395" s="279"/>
    </row>
    <row r="396" spans="1:17" x14ac:dyDescent="0.25">
      <c r="A396" s="300"/>
      <c r="B396" s="292"/>
      <c r="C396" s="292"/>
      <c r="D396" s="279"/>
      <c r="E396" s="279"/>
      <c r="F396" s="292"/>
      <c r="G396" s="249" t="s">
        <v>19</v>
      </c>
      <c r="H396" s="44">
        <f t="shared" si="126"/>
        <v>0</v>
      </c>
      <c r="I396" s="44">
        <v>0</v>
      </c>
      <c r="J396" s="44">
        <v>0</v>
      </c>
      <c r="K396" s="44">
        <v>0</v>
      </c>
      <c r="L396" s="44">
        <v>0</v>
      </c>
      <c r="M396" s="44">
        <v>0</v>
      </c>
      <c r="N396" s="44">
        <v>0</v>
      </c>
      <c r="O396" s="279"/>
      <c r="P396" s="292"/>
      <c r="Q396" s="279"/>
    </row>
    <row r="397" spans="1:17" ht="24" x14ac:dyDescent="0.25">
      <c r="A397" s="300"/>
      <c r="B397" s="292"/>
      <c r="C397" s="292"/>
      <c r="D397" s="279"/>
      <c r="E397" s="279"/>
      <c r="F397" s="292"/>
      <c r="G397" s="249" t="s">
        <v>20</v>
      </c>
      <c r="H397" s="44">
        <f t="shared" si="126"/>
        <v>0</v>
      </c>
      <c r="I397" s="44">
        <v>0</v>
      </c>
      <c r="J397" s="44">
        <v>0</v>
      </c>
      <c r="K397" s="44">
        <v>0</v>
      </c>
      <c r="L397" s="44">
        <v>0</v>
      </c>
      <c r="M397" s="44">
        <v>0</v>
      </c>
      <c r="N397" s="44">
        <v>0</v>
      </c>
      <c r="O397" s="279"/>
      <c r="P397" s="292"/>
      <c r="Q397" s="279"/>
    </row>
    <row r="398" spans="1:17" ht="36.75" customHeight="1" x14ac:dyDescent="0.25">
      <c r="A398" s="292" t="s">
        <v>414</v>
      </c>
      <c r="B398" s="292" t="s">
        <v>402</v>
      </c>
      <c r="C398" s="292" t="s">
        <v>388</v>
      </c>
      <c r="D398" s="279">
        <v>2025</v>
      </c>
      <c r="E398" s="279"/>
      <c r="F398" s="292" t="s">
        <v>413</v>
      </c>
      <c r="G398" s="249" t="s">
        <v>16</v>
      </c>
      <c r="H398" s="44">
        <f t="shared" ref="H398:N398" si="127">SUM(H399:H402)</f>
        <v>30.4</v>
      </c>
      <c r="I398" s="44">
        <f t="shared" si="127"/>
        <v>30.4</v>
      </c>
      <c r="J398" s="44">
        <f t="shared" si="127"/>
        <v>0</v>
      </c>
      <c r="K398" s="44">
        <f t="shared" si="127"/>
        <v>0</v>
      </c>
      <c r="L398" s="44">
        <f t="shared" si="127"/>
        <v>0</v>
      </c>
      <c r="M398" s="44">
        <f t="shared" si="127"/>
        <v>0</v>
      </c>
      <c r="N398" s="44">
        <f t="shared" si="127"/>
        <v>0</v>
      </c>
      <c r="O398" s="279"/>
      <c r="P398" s="292" t="s">
        <v>404</v>
      </c>
      <c r="Q398" s="279" t="s">
        <v>4155</v>
      </c>
    </row>
    <row r="399" spans="1:17" ht="25.5" customHeight="1" x14ac:dyDescent="0.25">
      <c r="A399" s="292"/>
      <c r="B399" s="292"/>
      <c r="C399" s="292"/>
      <c r="D399" s="279"/>
      <c r="E399" s="279"/>
      <c r="F399" s="292"/>
      <c r="G399" s="249" t="s">
        <v>17</v>
      </c>
      <c r="H399" s="44">
        <f t="shared" ref="H399:H402" si="128">SUM(I399:N399)</f>
        <v>0</v>
      </c>
      <c r="I399" s="44">
        <v>0</v>
      </c>
      <c r="J399" s="44">
        <v>0</v>
      </c>
      <c r="K399" s="44">
        <v>0</v>
      </c>
      <c r="L399" s="44">
        <v>0</v>
      </c>
      <c r="M399" s="44">
        <v>0</v>
      </c>
      <c r="N399" s="44">
        <v>0</v>
      </c>
      <c r="O399" s="279"/>
      <c r="P399" s="292"/>
      <c r="Q399" s="279"/>
    </row>
    <row r="400" spans="1:17" ht="36" x14ac:dyDescent="0.25">
      <c r="A400" s="292"/>
      <c r="B400" s="292"/>
      <c r="C400" s="292"/>
      <c r="D400" s="279"/>
      <c r="E400" s="279"/>
      <c r="F400" s="292"/>
      <c r="G400" s="249" t="s">
        <v>18</v>
      </c>
      <c r="H400" s="44">
        <f t="shared" si="128"/>
        <v>30.4</v>
      </c>
      <c r="I400" s="44">
        <v>30.4</v>
      </c>
      <c r="J400" s="44">
        <v>0</v>
      </c>
      <c r="K400" s="44">
        <v>0</v>
      </c>
      <c r="L400" s="44">
        <v>0</v>
      </c>
      <c r="M400" s="44">
        <v>0</v>
      </c>
      <c r="N400" s="44">
        <v>0</v>
      </c>
      <c r="O400" s="279"/>
      <c r="P400" s="292"/>
      <c r="Q400" s="279"/>
    </row>
    <row r="401" spans="1:17" x14ac:dyDescent="0.25">
      <c r="A401" s="292"/>
      <c r="B401" s="292"/>
      <c r="C401" s="292"/>
      <c r="D401" s="279"/>
      <c r="E401" s="279"/>
      <c r="F401" s="292"/>
      <c r="G401" s="249" t="s">
        <v>19</v>
      </c>
      <c r="H401" s="44">
        <f t="shared" si="128"/>
        <v>0</v>
      </c>
      <c r="I401" s="44">
        <v>0</v>
      </c>
      <c r="J401" s="44">
        <v>0</v>
      </c>
      <c r="K401" s="44">
        <v>0</v>
      </c>
      <c r="L401" s="44">
        <v>0</v>
      </c>
      <c r="M401" s="44">
        <v>0</v>
      </c>
      <c r="N401" s="44">
        <v>0</v>
      </c>
      <c r="O401" s="279"/>
      <c r="P401" s="292"/>
      <c r="Q401" s="279"/>
    </row>
    <row r="402" spans="1:17" ht="24" x14ac:dyDescent="0.25">
      <c r="A402" s="292"/>
      <c r="B402" s="292"/>
      <c r="C402" s="292"/>
      <c r="D402" s="279"/>
      <c r="E402" s="279"/>
      <c r="F402" s="292"/>
      <c r="G402" s="249" t="s">
        <v>20</v>
      </c>
      <c r="H402" s="44">
        <f t="shared" si="128"/>
        <v>0</v>
      </c>
      <c r="I402" s="44">
        <v>0</v>
      </c>
      <c r="J402" s="44">
        <v>0</v>
      </c>
      <c r="K402" s="44">
        <v>0</v>
      </c>
      <c r="L402" s="44">
        <v>0</v>
      </c>
      <c r="M402" s="44">
        <v>0</v>
      </c>
      <c r="N402" s="44">
        <v>0</v>
      </c>
      <c r="O402" s="279"/>
      <c r="P402" s="292"/>
      <c r="Q402" s="279"/>
    </row>
    <row r="403" spans="1:17" ht="39" customHeight="1" x14ac:dyDescent="0.25">
      <c r="A403" s="292" t="s">
        <v>415</v>
      </c>
      <c r="B403" s="292" t="s">
        <v>402</v>
      </c>
      <c r="C403" s="292" t="s">
        <v>388</v>
      </c>
      <c r="D403" s="279" t="s">
        <v>30</v>
      </c>
      <c r="E403" s="279"/>
      <c r="F403" s="292" t="s">
        <v>416</v>
      </c>
      <c r="G403" s="249" t="s">
        <v>16</v>
      </c>
      <c r="H403" s="44">
        <f t="shared" ref="H403:N403" si="129">SUM(H404:H407)</f>
        <v>111.8</v>
      </c>
      <c r="I403" s="44">
        <f t="shared" si="129"/>
        <v>0</v>
      </c>
      <c r="J403" s="44">
        <f t="shared" si="129"/>
        <v>55.9</v>
      </c>
      <c r="K403" s="44">
        <f t="shared" si="129"/>
        <v>55.9</v>
      </c>
      <c r="L403" s="44">
        <f t="shared" si="129"/>
        <v>0</v>
      </c>
      <c r="M403" s="44">
        <f t="shared" si="129"/>
        <v>0</v>
      </c>
      <c r="N403" s="44">
        <f t="shared" si="129"/>
        <v>0</v>
      </c>
      <c r="O403" s="279">
        <v>31304</v>
      </c>
      <c r="P403" s="292" t="s">
        <v>404</v>
      </c>
      <c r="Q403" s="314" t="s">
        <v>4161</v>
      </c>
    </row>
    <row r="404" spans="1:17" ht="29.25" customHeight="1" x14ac:dyDescent="0.25">
      <c r="A404" s="292"/>
      <c r="B404" s="292"/>
      <c r="C404" s="292"/>
      <c r="D404" s="279"/>
      <c r="E404" s="279"/>
      <c r="F404" s="292"/>
      <c r="G404" s="249" t="s">
        <v>17</v>
      </c>
      <c r="H404" s="44">
        <f t="shared" ref="H404:H407" si="130">SUM(I404:N404)</f>
        <v>0</v>
      </c>
      <c r="I404" s="44">
        <v>0</v>
      </c>
      <c r="J404" s="44">
        <v>0</v>
      </c>
      <c r="K404" s="44">
        <v>0</v>
      </c>
      <c r="L404" s="44">
        <v>0</v>
      </c>
      <c r="M404" s="44">
        <v>0</v>
      </c>
      <c r="N404" s="44">
        <v>0</v>
      </c>
      <c r="O404" s="279"/>
      <c r="P404" s="292"/>
      <c r="Q404" s="314"/>
    </row>
    <row r="405" spans="1:17" ht="36" x14ac:dyDescent="0.25">
      <c r="A405" s="292"/>
      <c r="B405" s="292"/>
      <c r="C405" s="292"/>
      <c r="D405" s="279"/>
      <c r="E405" s="279"/>
      <c r="F405" s="292"/>
      <c r="G405" s="249" t="s">
        <v>18</v>
      </c>
      <c r="H405" s="44">
        <f t="shared" si="130"/>
        <v>0</v>
      </c>
      <c r="I405" s="44">
        <v>0</v>
      </c>
      <c r="J405" s="44">
        <v>0</v>
      </c>
      <c r="K405" s="44">
        <v>0</v>
      </c>
      <c r="L405" s="44">
        <v>0</v>
      </c>
      <c r="M405" s="44">
        <v>0</v>
      </c>
      <c r="N405" s="44">
        <v>0</v>
      </c>
      <c r="O405" s="279"/>
      <c r="P405" s="292"/>
      <c r="Q405" s="314"/>
    </row>
    <row r="406" spans="1:17" x14ac:dyDescent="0.25">
      <c r="A406" s="292"/>
      <c r="B406" s="292"/>
      <c r="C406" s="292"/>
      <c r="D406" s="279"/>
      <c r="E406" s="279"/>
      <c r="F406" s="292"/>
      <c r="G406" s="249" t="s">
        <v>19</v>
      </c>
      <c r="H406" s="44">
        <f t="shared" si="130"/>
        <v>0</v>
      </c>
      <c r="I406" s="44">
        <v>0</v>
      </c>
      <c r="J406" s="44">
        <v>0</v>
      </c>
      <c r="K406" s="44">
        <v>0</v>
      </c>
      <c r="L406" s="44">
        <v>0</v>
      </c>
      <c r="M406" s="44">
        <v>0</v>
      </c>
      <c r="N406" s="44">
        <v>0</v>
      </c>
      <c r="O406" s="279"/>
      <c r="P406" s="292"/>
      <c r="Q406" s="314"/>
    </row>
    <row r="407" spans="1:17" ht="24" x14ac:dyDescent="0.25">
      <c r="A407" s="292"/>
      <c r="B407" s="292"/>
      <c r="C407" s="292"/>
      <c r="D407" s="279"/>
      <c r="E407" s="279"/>
      <c r="F407" s="292"/>
      <c r="G407" s="249" t="s">
        <v>20</v>
      </c>
      <c r="H407" s="44">
        <f t="shared" si="130"/>
        <v>111.8</v>
      </c>
      <c r="I407" s="44">
        <v>0</v>
      </c>
      <c r="J407" s="44">
        <v>55.9</v>
      </c>
      <c r="K407" s="44">
        <v>55.9</v>
      </c>
      <c r="L407" s="44">
        <v>0</v>
      </c>
      <c r="M407" s="44">
        <v>0</v>
      </c>
      <c r="N407" s="44">
        <v>0</v>
      </c>
      <c r="O407" s="279"/>
      <c r="P407" s="292"/>
      <c r="Q407" s="314"/>
    </row>
    <row r="408" spans="1:17" ht="36.75" customHeight="1" x14ac:dyDescent="0.25">
      <c r="A408" s="292" t="s">
        <v>417</v>
      </c>
      <c r="B408" s="292" t="s">
        <v>402</v>
      </c>
      <c r="C408" s="292" t="s">
        <v>388</v>
      </c>
      <c r="D408" s="279" t="s">
        <v>66</v>
      </c>
      <c r="E408" s="279"/>
      <c r="F408" s="292" t="s">
        <v>403</v>
      </c>
      <c r="G408" s="249" t="s">
        <v>16</v>
      </c>
      <c r="H408" s="44">
        <f t="shared" ref="H408:N408" si="131">SUM(H409:H412)</f>
        <v>269</v>
      </c>
      <c r="I408" s="44">
        <f t="shared" si="131"/>
        <v>0</v>
      </c>
      <c r="J408" s="44">
        <f t="shared" si="131"/>
        <v>0</v>
      </c>
      <c r="K408" s="44">
        <f t="shared" si="131"/>
        <v>0</v>
      </c>
      <c r="L408" s="44">
        <f t="shared" si="131"/>
        <v>146.6</v>
      </c>
      <c r="M408" s="44">
        <f t="shared" si="131"/>
        <v>122.4</v>
      </c>
      <c r="N408" s="44">
        <f t="shared" si="131"/>
        <v>0</v>
      </c>
      <c r="O408" s="279">
        <v>31304</v>
      </c>
      <c r="P408" s="292" t="s">
        <v>404</v>
      </c>
      <c r="Q408" s="279" t="s">
        <v>4155</v>
      </c>
    </row>
    <row r="409" spans="1:17" ht="33.75" customHeight="1" x14ac:dyDescent="0.25">
      <c r="A409" s="292"/>
      <c r="B409" s="292"/>
      <c r="C409" s="292"/>
      <c r="D409" s="279"/>
      <c r="E409" s="279"/>
      <c r="F409" s="292"/>
      <c r="G409" s="249" t="s">
        <v>17</v>
      </c>
      <c r="H409" s="44">
        <f t="shared" ref="H409:H412" si="132">SUM(I409:N409)</f>
        <v>228.6</v>
      </c>
      <c r="I409" s="44">
        <v>0</v>
      </c>
      <c r="J409" s="44">
        <v>0</v>
      </c>
      <c r="K409" s="44">
        <v>0</v>
      </c>
      <c r="L409" s="44">
        <v>124.6</v>
      </c>
      <c r="M409" s="44">
        <v>104</v>
      </c>
      <c r="N409" s="44">
        <v>0</v>
      </c>
      <c r="O409" s="279"/>
      <c r="P409" s="292"/>
      <c r="Q409" s="279"/>
    </row>
    <row r="410" spans="1:17" ht="36" x14ac:dyDescent="0.25">
      <c r="A410" s="292"/>
      <c r="B410" s="292"/>
      <c r="C410" s="292"/>
      <c r="D410" s="279"/>
      <c r="E410" s="279"/>
      <c r="F410" s="292"/>
      <c r="G410" s="249" t="s">
        <v>18</v>
      </c>
      <c r="H410" s="44">
        <f t="shared" si="132"/>
        <v>40.4</v>
      </c>
      <c r="I410" s="44">
        <v>0</v>
      </c>
      <c r="J410" s="44">
        <v>0</v>
      </c>
      <c r="K410" s="44">
        <v>0</v>
      </c>
      <c r="L410" s="44">
        <v>22</v>
      </c>
      <c r="M410" s="44">
        <v>18.399999999999999</v>
      </c>
      <c r="N410" s="44">
        <v>0</v>
      </c>
      <c r="O410" s="279"/>
      <c r="P410" s="292"/>
      <c r="Q410" s="279"/>
    </row>
    <row r="411" spans="1:17" x14ac:dyDescent="0.25">
      <c r="A411" s="292"/>
      <c r="B411" s="292"/>
      <c r="C411" s="292"/>
      <c r="D411" s="279"/>
      <c r="E411" s="279"/>
      <c r="F411" s="292"/>
      <c r="G411" s="249" t="s">
        <v>19</v>
      </c>
      <c r="H411" s="44">
        <f t="shared" si="132"/>
        <v>0</v>
      </c>
      <c r="I411" s="44">
        <v>0</v>
      </c>
      <c r="J411" s="44">
        <v>0</v>
      </c>
      <c r="K411" s="44">
        <v>0</v>
      </c>
      <c r="L411" s="44">
        <v>0</v>
      </c>
      <c r="M411" s="44">
        <v>0</v>
      </c>
      <c r="N411" s="44">
        <v>0</v>
      </c>
      <c r="O411" s="279"/>
      <c r="P411" s="292"/>
      <c r="Q411" s="279"/>
    </row>
    <row r="412" spans="1:17" ht="24" x14ac:dyDescent="0.25">
      <c r="A412" s="292"/>
      <c r="B412" s="292"/>
      <c r="C412" s="292"/>
      <c r="D412" s="279"/>
      <c r="E412" s="279"/>
      <c r="F412" s="292"/>
      <c r="G412" s="249" t="s">
        <v>20</v>
      </c>
      <c r="H412" s="44">
        <f t="shared" si="132"/>
        <v>0</v>
      </c>
      <c r="I412" s="44">
        <v>0</v>
      </c>
      <c r="J412" s="44">
        <v>0</v>
      </c>
      <c r="K412" s="44">
        <v>0</v>
      </c>
      <c r="L412" s="44">
        <v>0</v>
      </c>
      <c r="M412" s="44">
        <v>0</v>
      </c>
      <c r="N412" s="44">
        <v>0</v>
      </c>
      <c r="O412" s="279"/>
      <c r="P412" s="292"/>
      <c r="Q412" s="279"/>
    </row>
    <row r="413" spans="1:17" ht="39.75" customHeight="1" x14ac:dyDescent="0.25">
      <c r="A413" s="300" t="s">
        <v>419</v>
      </c>
      <c r="B413" s="292" t="s">
        <v>402</v>
      </c>
      <c r="C413" s="292" t="s">
        <v>388</v>
      </c>
      <c r="D413" s="279">
        <v>2026</v>
      </c>
      <c r="E413" s="279">
        <v>9600</v>
      </c>
      <c r="F413" s="292" t="s">
        <v>403</v>
      </c>
      <c r="G413" s="249" t="s">
        <v>16</v>
      </c>
      <c r="H413" s="44">
        <f t="shared" ref="H413:N413" si="133">SUM(H414:H417)</f>
        <v>260.09999999999997</v>
      </c>
      <c r="I413" s="44">
        <f t="shared" si="133"/>
        <v>0</v>
      </c>
      <c r="J413" s="44">
        <f t="shared" si="133"/>
        <v>260.09999999999997</v>
      </c>
      <c r="K413" s="44">
        <f t="shared" si="133"/>
        <v>0</v>
      </c>
      <c r="L413" s="44">
        <f t="shared" si="133"/>
        <v>0</v>
      </c>
      <c r="M413" s="44">
        <f t="shared" si="133"/>
        <v>0</v>
      </c>
      <c r="N413" s="44">
        <f t="shared" si="133"/>
        <v>0</v>
      </c>
      <c r="O413" s="279">
        <v>31304</v>
      </c>
      <c r="P413" s="292" t="s">
        <v>404</v>
      </c>
      <c r="Q413" s="279" t="s">
        <v>4155</v>
      </c>
    </row>
    <row r="414" spans="1:17" ht="34.5" customHeight="1" x14ac:dyDescent="0.25">
      <c r="A414" s="300"/>
      <c r="B414" s="292"/>
      <c r="C414" s="292"/>
      <c r="D414" s="279"/>
      <c r="E414" s="279"/>
      <c r="F414" s="292"/>
      <c r="G414" s="249" t="s">
        <v>17</v>
      </c>
      <c r="H414" s="44">
        <f t="shared" ref="H414:H417" si="134">SUM(I414:N414)</f>
        <v>214.6</v>
      </c>
      <c r="I414" s="44">
        <v>0</v>
      </c>
      <c r="J414" s="44">
        <v>214.6</v>
      </c>
      <c r="K414" s="44">
        <v>0</v>
      </c>
      <c r="L414" s="44">
        <v>0</v>
      </c>
      <c r="M414" s="44">
        <v>0</v>
      </c>
      <c r="N414" s="44">
        <v>0</v>
      </c>
      <c r="O414" s="279"/>
      <c r="P414" s="292"/>
      <c r="Q414" s="279"/>
    </row>
    <row r="415" spans="1:17" ht="36" x14ac:dyDescent="0.25">
      <c r="A415" s="300"/>
      <c r="B415" s="292"/>
      <c r="C415" s="292"/>
      <c r="D415" s="279"/>
      <c r="E415" s="279"/>
      <c r="F415" s="292"/>
      <c r="G415" s="249" t="s">
        <v>18</v>
      </c>
      <c r="H415" s="44">
        <f t="shared" si="134"/>
        <v>2.2000000000000002</v>
      </c>
      <c r="I415" s="44">
        <v>0</v>
      </c>
      <c r="J415" s="44">
        <v>2.2000000000000002</v>
      </c>
      <c r="K415" s="44">
        <v>0</v>
      </c>
      <c r="L415" s="44">
        <v>0</v>
      </c>
      <c r="M415" s="44">
        <v>0</v>
      </c>
      <c r="N415" s="44">
        <v>0</v>
      </c>
      <c r="O415" s="279"/>
      <c r="P415" s="292"/>
      <c r="Q415" s="279"/>
    </row>
    <row r="416" spans="1:17" x14ac:dyDescent="0.25">
      <c r="A416" s="300"/>
      <c r="B416" s="292"/>
      <c r="C416" s="292"/>
      <c r="D416" s="279"/>
      <c r="E416" s="279"/>
      <c r="F416" s="292"/>
      <c r="G416" s="249" t="s">
        <v>19</v>
      </c>
      <c r="H416" s="44">
        <f t="shared" si="134"/>
        <v>0</v>
      </c>
      <c r="I416" s="44">
        <v>0</v>
      </c>
      <c r="J416" s="44">
        <v>0</v>
      </c>
      <c r="K416" s="44">
        <v>0</v>
      </c>
      <c r="L416" s="44">
        <v>0</v>
      </c>
      <c r="M416" s="44">
        <v>0</v>
      </c>
      <c r="N416" s="44">
        <v>0</v>
      </c>
      <c r="O416" s="279"/>
      <c r="P416" s="292"/>
      <c r="Q416" s="279"/>
    </row>
    <row r="417" spans="1:17" ht="24" x14ac:dyDescent="0.25">
      <c r="A417" s="300"/>
      <c r="B417" s="292"/>
      <c r="C417" s="292"/>
      <c r="D417" s="279"/>
      <c r="E417" s="279"/>
      <c r="F417" s="292"/>
      <c r="G417" s="249" t="s">
        <v>20</v>
      </c>
      <c r="H417" s="44">
        <f t="shared" si="134"/>
        <v>43.3</v>
      </c>
      <c r="I417" s="44">
        <v>0</v>
      </c>
      <c r="J417" s="44">
        <v>43.3</v>
      </c>
      <c r="K417" s="44">
        <v>0</v>
      </c>
      <c r="L417" s="44">
        <v>0</v>
      </c>
      <c r="M417" s="44">
        <v>0</v>
      </c>
      <c r="N417" s="44">
        <v>0</v>
      </c>
      <c r="O417" s="279"/>
      <c r="P417" s="292"/>
      <c r="Q417" s="279"/>
    </row>
    <row r="418" spans="1:17" ht="36.75" customHeight="1" x14ac:dyDescent="0.25">
      <c r="A418" s="300" t="s">
        <v>420</v>
      </c>
      <c r="B418" s="292" t="s">
        <v>402</v>
      </c>
      <c r="C418" s="292" t="s">
        <v>388</v>
      </c>
      <c r="D418" s="279" t="s">
        <v>421</v>
      </c>
      <c r="E418" s="279"/>
      <c r="F418" s="292" t="s">
        <v>403</v>
      </c>
      <c r="G418" s="249" t="s">
        <v>16</v>
      </c>
      <c r="H418" s="44">
        <f t="shared" ref="H418:N418" si="135">SUM(H419:H422)</f>
        <v>249.7</v>
      </c>
      <c r="I418" s="44">
        <f t="shared" si="135"/>
        <v>0</v>
      </c>
      <c r="J418" s="44">
        <f t="shared" si="135"/>
        <v>0</v>
      </c>
      <c r="K418" s="44">
        <f t="shared" si="135"/>
        <v>99.300000000000011</v>
      </c>
      <c r="L418" s="44">
        <f t="shared" si="135"/>
        <v>150.4</v>
      </c>
      <c r="M418" s="44">
        <f t="shared" si="135"/>
        <v>0</v>
      </c>
      <c r="N418" s="44">
        <f t="shared" si="135"/>
        <v>0</v>
      </c>
      <c r="O418" s="279">
        <v>31304</v>
      </c>
      <c r="P418" s="292" t="s">
        <v>404</v>
      </c>
      <c r="Q418" s="279" t="s">
        <v>4155</v>
      </c>
    </row>
    <row r="419" spans="1:17" ht="29.25" customHeight="1" x14ac:dyDescent="0.25">
      <c r="A419" s="300"/>
      <c r="B419" s="292"/>
      <c r="C419" s="292"/>
      <c r="D419" s="279"/>
      <c r="E419" s="279"/>
      <c r="F419" s="292"/>
      <c r="G419" s="249" t="s">
        <v>17</v>
      </c>
      <c r="H419" s="44">
        <f t="shared" ref="H419:H422" si="136">SUM(I419:N419)</f>
        <v>209.7</v>
      </c>
      <c r="I419" s="44">
        <v>0</v>
      </c>
      <c r="J419" s="44">
        <v>0</v>
      </c>
      <c r="K419" s="44">
        <v>81.900000000000006</v>
      </c>
      <c r="L419" s="44">
        <v>127.8</v>
      </c>
      <c r="M419" s="44">
        <v>0</v>
      </c>
      <c r="N419" s="44">
        <v>0</v>
      </c>
      <c r="O419" s="279"/>
      <c r="P419" s="292"/>
      <c r="Q419" s="279"/>
    </row>
    <row r="420" spans="1:17" ht="36" x14ac:dyDescent="0.25">
      <c r="A420" s="300"/>
      <c r="B420" s="292"/>
      <c r="C420" s="292"/>
      <c r="D420" s="279"/>
      <c r="E420" s="279"/>
      <c r="F420" s="292"/>
      <c r="G420" s="249" t="s">
        <v>18</v>
      </c>
      <c r="H420" s="44">
        <f t="shared" si="136"/>
        <v>23.400000000000002</v>
      </c>
      <c r="I420" s="44">
        <v>0</v>
      </c>
      <c r="J420" s="44">
        <v>0</v>
      </c>
      <c r="K420" s="44">
        <v>0.8</v>
      </c>
      <c r="L420" s="44">
        <v>22.6</v>
      </c>
      <c r="M420" s="44">
        <v>0</v>
      </c>
      <c r="N420" s="44">
        <v>0</v>
      </c>
      <c r="O420" s="279"/>
      <c r="P420" s="292"/>
      <c r="Q420" s="279"/>
    </row>
    <row r="421" spans="1:17" x14ac:dyDescent="0.25">
      <c r="A421" s="300"/>
      <c r="B421" s="292"/>
      <c r="C421" s="292"/>
      <c r="D421" s="279"/>
      <c r="E421" s="279"/>
      <c r="F421" s="292"/>
      <c r="G421" s="249" t="s">
        <v>19</v>
      </c>
      <c r="H421" s="44">
        <f t="shared" si="136"/>
        <v>0</v>
      </c>
      <c r="I421" s="44">
        <v>0</v>
      </c>
      <c r="J421" s="44">
        <v>0</v>
      </c>
      <c r="K421" s="44">
        <v>0</v>
      </c>
      <c r="L421" s="44">
        <v>0</v>
      </c>
      <c r="M421" s="44">
        <v>0</v>
      </c>
      <c r="N421" s="44">
        <v>0</v>
      </c>
      <c r="O421" s="279"/>
      <c r="P421" s="292"/>
      <c r="Q421" s="279"/>
    </row>
    <row r="422" spans="1:17" ht="24" x14ac:dyDescent="0.25">
      <c r="A422" s="300"/>
      <c r="B422" s="292"/>
      <c r="C422" s="292"/>
      <c r="D422" s="279"/>
      <c r="E422" s="279"/>
      <c r="F422" s="292"/>
      <c r="G422" s="249" t="s">
        <v>20</v>
      </c>
      <c r="H422" s="44">
        <f t="shared" si="136"/>
        <v>16.600000000000001</v>
      </c>
      <c r="I422" s="44">
        <v>0</v>
      </c>
      <c r="J422" s="44">
        <v>0</v>
      </c>
      <c r="K422" s="44">
        <v>16.600000000000001</v>
      </c>
      <c r="L422" s="44">
        <v>0</v>
      </c>
      <c r="M422" s="44">
        <v>0</v>
      </c>
      <c r="N422" s="44">
        <v>0</v>
      </c>
      <c r="O422" s="279"/>
      <c r="P422" s="292"/>
      <c r="Q422" s="279"/>
    </row>
    <row r="423" spans="1:17" ht="36.75" customHeight="1" x14ac:dyDescent="0.25">
      <c r="A423" s="292" t="s">
        <v>422</v>
      </c>
      <c r="B423" s="292" t="s">
        <v>402</v>
      </c>
      <c r="C423" s="292" t="s">
        <v>388</v>
      </c>
      <c r="D423" s="279">
        <v>2027</v>
      </c>
      <c r="E423" s="279">
        <v>45000</v>
      </c>
      <c r="F423" s="292" t="s">
        <v>403</v>
      </c>
      <c r="G423" s="249" t="s">
        <v>16</v>
      </c>
      <c r="H423" s="44">
        <f t="shared" ref="H423:N423" si="137">SUM(H424:H427)</f>
        <v>201.6</v>
      </c>
      <c r="I423" s="44">
        <f t="shared" si="137"/>
        <v>14.4</v>
      </c>
      <c r="J423" s="44">
        <f t="shared" si="137"/>
        <v>0</v>
      </c>
      <c r="K423" s="44">
        <f t="shared" si="137"/>
        <v>187.2</v>
      </c>
      <c r="L423" s="44">
        <f t="shared" si="137"/>
        <v>0</v>
      </c>
      <c r="M423" s="44">
        <f t="shared" si="137"/>
        <v>0</v>
      </c>
      <c r="N423" s="44">
        <f t="shared" si="137"/>
        <v>0</v>
      </c>
      <c r="O423" s="279">
        <v>31304</v>
      </c>
      <c r="P423" s="292" t="s">
        <v>404</v>
      </c>
      <c r="Q423" s="279" t="s">
        <v>4155</v>
      </c>
    </row>
    <row r="424" spans="1:17" ht="32.25" customHeight="1" x14ac:dyDescent="0.25">
      <c r="A424" s="292"/>
      <c r="B424" s="292"/>
      <c r="C424" s="292"/>
      <c r="D424" s="279"/>
      <c r="E424" s="279"/>
      <c r="F424" s="292"/>
      <c r="G424" s="249" t="s">
        <v>17</v>
      </c>
      <c r="H424" s="44">
        <f t="shared" ref="H424:H427" si="138">SUM(I424:N424)</f>
        <v>154.4</v>
      </c>
      <c r="I424" s="44">
        <v>0</v>
      </c>
      <c r="J424" s="44">
        <v>0</v>
      </c>
      <c r="K424" s="44">
        <v>154.4</v>
      </c>
      <c r="L424" s="44">
        <v>0</v>
      </c>
      <c r="M424" s="44">
        <v>0</v>
      </c>
      <c r="N424" s="44">
        <v>0</v>
      </c>
      <c r="O424" s="279"/>
      <c r="P424" s="292"/>
      <c r="Q424" s="279"/>
    </row>
    <row r="425" spans="1:17" ht="36" x14ac:dyDescent="0.25">
      <c r="A425" s="292"/>
      <c r="B425" s="292"/>
      <c r="C425" s="292"/>
      <c r="D425" s="279"/>
      <c r="E425" s="279"/>
      <c r="F425" s="292"/>
      <c r="G425" s="249" t="s">
        <v>18</v>
      </c>
      <c r="H425" s="44">
        <f t="shared" si="138"/>
        <v>16</v>
      </c>
      <c r="I425" s="44">
        <v>14.4</v>
      </c>
      <c r="J425" s="44">
        <v>0</v>
      </c>
      <c r="K425" s="44">
        <v>1.6</v>
      </c>
      <c r="L425" s="44">
        <v>0</v>
      </c>
      <c r="M425" s="44">
        <v>0</v>
      </c>
      <c r="N425" s="44">
        <v>0</v>
      </c>
      <c r="O425" s="279"/>
      <c r="P425" s="292"/>
      <c r="Q425" s="279"/>
    </row>
    <row r="426" spans="1:17" x14ac:dyDescent="0.25">
      <c r="A426" s="292"/>
      <c r="B426" s="292"/>
      <c r="C426" s="292"/>
      <c r="D426" s="279"/>
      <c r="E426" s="279"/>
      <c r="F426" s="292"/>
      <c r="G426" s="249" t="s">
        <v>19</v>
      </c>
      <c r="H426" s="44">
        <f t="shared" si="138"/>
        <v>0</v>
      </c>
      <c r="I426" s="44">
        <v>0</v>
      </c>
      <c r="J426" s="44">
        <v>0</v>
      </c>
      <c r="K426" s="44">
        <v>0</v>
      </c>
      <c r="L426" s="44">
        <v>0</v>
      </c>
      <c r="M426" s="44">
        <v>0</v>
      </c>
      <c r="N426" s="44">
        <v>0</v>
      </c>
      <c r="O426" s="279"/>
      <c r="P426" s="292"/>
      <c r="Q426" s="279"/>
    </row>
    <row r="427" spans="1:17" ht="24" x14ac:dyDescent="0.25">
      <c r="A427" s="292"/>
      <c r="B427" s="292"/>
      <c r="C427" s="292"/>
      <c r="D427" s="279"/>
      <c r="E427" s="279"/>
      <c r="F427" s="292"/>
      <c r="G427" s="249" t="s">
        <v>20</v>
      </c>
      <c r="H427" s="44">
        <f t="shared" si="138"/>
        <v>31.2</v>
      </c>
      <c r="I427" s="44">
        <v>0</v>
      </c>
      <c r="J427" s="44">
        <v>0</v>
      </c>
      <c r="K427" s="44">
        <v>31.2</v>
      </c>
      <c r="L427" s="44">
        <v>0</v>
      </c>
      <c r="M427" s="44">
        <v>0</v>
      </c>
      <c r="N427" s="44">
        <v>0</v>
      </c>
      <c r="O427" s="279"/>
      <c r="P427" s="292"/>
      <c r="Q427" s="279"/>
    </row>
    <row r="428" spans="1:17" ht="47.25" customHeight="1" x14ac:dyDescent="0.25">
      <c r="A428" s="292" t="s">
        <v>423</v>
      </c>
      <c r="B428" s="292" t="s">
        <v>402</v>
      </c>
      <c r="C428" s="292" t="s">
        <v>388</v>
      </c>
      <c r="D428" s="279" t="s">
        <v>60</v>
      </c>
      <c r="E428" s="279"/>
      <c r="F428" s="292" t="s">
        <v>403</v>
      </c>
      <c r="G428" s="249" t="s">
        <v>16</v>
      </c>
      <c r="H428" s="44">
        <f t="shared" ref="H428:N428" si="139">SUM(H429:H432)</f>
        <v>963.5</v>
      </c>
      <c r="I428" s="44">
        <f t="shared" si="139"/>
        <v>0</v>
      </c>
      <c r="J428" s="44">
        <f t="shared" si="139"/>
        <v>0</v>
      </c>
      <c r="K428" s="44">
        <f t="shared" si="139"/>
        <v>0</v>
      </c>
      <c r="L428" s="44">
        <f t="shared" si="139"/>
        <v>344.4</v>
      </c>
      <c r="M428" s="44">
        <f t="shared" si="139"/>
        <v>109.6</v>
      </c>
      <c r="N428" s="44">
        <f t="shared" si="139"/>
        <v>509.5</v>
      </c>
      <c r="O428" s="279">
        <v>31304</v>
      </c>
      <c r="P428" s="292" t="s">
        <v>404</v>
      </c>
      <c r="Q428" s="279" t="s">
        <v>4155</v>
      </c>
    </row>
    <row r="429" spans="1:17" ht="33.75" customHeight="1" x14ac:dyDescent="0.25">
      <c r="A429" s="292"/>
      <c r="B429" s="292"/>
      <c r="C429" s="292"/>
      <c r="D429" s="279"/>
      <c r="E429" s="279"/>
      <c r="F429" s="292"/>
      <c r="G429" s="249" t="s">
        <v>17</v>
      </c>
      <c r="H429" s="44">
        <f t="shared" ref="H429:H432" si="140">SUM(I429:N429)</f>
        <v>819</v>
      </c>
      <c r="I429" s="44">
        <v>0</v>
      </c>
      <c r="J429" s="44">
        <v>0</v>
      </c>
      <c r="K429" s="44">
        <v>0</v>
      </c>
      <c r="L429" s="44">
        <v>292.7</v>
      </c>
      <c r="M429" s="44">
        <v>93.2</v>
      </c>
      <c r="N429" s="44">
        <v>433.1</v>
      </c>
      <c r="O429" s="279"/>
      <c r="P429" s="292"/>
      <c r="Q429" s="279"/>
    </row>
    <row r="430" spans="1:17" ht="36" x14ac:dyDescent="0.25">
      <c r="A430" s="292"/>
      <c r="B430" s="292"/>
      <c r="C430" s="292"/>
      <c r="D430" s="279"/>
      <c r="E430" s="279"/>
      <c r="F430" s="292"/>
      <c r="G430" s="249" t="s">
        <v>18</v>
      </c>
      <c r="H430" s="44">
        <f t="shared" si="140"/>
        <v>144.5</v>
      </c>
      <c r="I430" s="44">
        <v>0</v>
      </c>
      <c r="J430" s="44">
        <v>0</v>
      </c>
      <c r="K430" s="44">
        <v>0</v>
      </c>
      <c r="L430" s="44">
        <v>51.7</v>
      </c>
      <c r="M430" s="44">
        <v>16.399999999999999</v>
      </c>
      <c r="N430" s="44">
        <v>76.400000000000006</v>
      </c>
      <c r="O430" s="279"/>
      <c r="P430" s="292"/>
      <c r="Q430" s="279"/>
    </row>
    <row r="431" spans="1:17" x14ac:dyDescent="0.25">
      <c r="A431" s="292"/>
      <c r="B431" s="292"/>
      <c r="C431" s="292"/>
      <c r="D431" s="279"/>
      <c r="E431" s="279"/>
      <c r="F431" s="292"/>
      <c r="G431" s="249" t="s">
        <v>19</v>
      </c>
      <c r="H431" s="44">
        <f t="shared" si="140"/>
        <v>0</v>
      </c>
      <c r="I431" s="44">
        <v>0</v>
      </c>
      <c r="J431" s="44">
        <v>0</v>
      </c>
      <c r="K431" s="44">
        <v>0</v>
      </c>
      <c r="L431" s="44">
        <v>0</v>
      </c>
      <c r="M431" s="44">
        <v>0</v>
      </c>
      <c r="N431" s="44">
        <v>0</v>
      </c>
      <c r="O431" s="279"/>
      <c r="P431" s="292"/>
      <c r="Q431" s="279"/>
    </row>
    <row r="432" spans="1:17" ht="24" x14ac:dyDescent="0.25">
      <c r="A432" s="292"/>
      <c r="B432" s="292"/>
      <c r="C432" s="292"/>
      <c r="D432" s="279"/>
      <c r="E432" s="279"/>
      <c r="F432" s="292"/>
      <c r="G432" s="249" t="s">
        <v>20</v>
      </c>
      <c r="H432" s="44">
        <f t="shared" si="140"/>
        <v>0</v>
      </c>
      <c r="I432" s="44">
        <v>0</v>
      </c>
      <c r="J432" s="44">
        <v>0</v>
      </c>
      <c r="K432" s="44">
        <v>0</v>
      </c>
      <c r="L432" s="44">
        <v>0</v>
      </c>
      <c r="M432" s="44">
        <v>0</v>
      </c>
      <c r="N432" s="44">
        <v>0</v>
      </c>
      <c r="O432" s="279"/>
      <c r="P432" s="292"/>
      <c r="Q432" s="279"/>
    </row>
    <row r="433" spans="1:17" ht="36.75" customHeight="1" x14ac:dyDescent="0.25">
      <c r="A433" s="292" t="s">
        <v>424</v>
      </c>
      <c r="B433" s="292" t="s">
        <v>402</v>
      </c>
      <c r="C433" s="292" t="s">
        <v>388</v>
      </c>
      <c r="D433" s="279">
        <v>2028</v>
      </c>
      <c r="E433" s="279"/>
      <c r="F433" s="292" t="s">
        <v>403</v>
      </c>
      <c r="G433" s="249" t="s">
        <v>16</v>
      </c>
      <c r="H433" s="44">
        <f t="shared" ref="H433:N433" si="141">SUM(H434:H437)</f>
        <v>55.099999999999994</v>
      </c>
      <c r="I433" s="44">
        <f t="shared" si="141"/>
        <v>0</v>
      </c>
      <c r="J433" s="44">
        <f t="shared" si="141"/>
        <v>0</v>
      </c>
      <c r="K433" s="44">
        <f t="shared" si="141"/>
        <v>0</v>
      </c>
      <c r="L433" s="44">
        <f t="shared" si="141"/>
        <v>55.099999999999994</v>
      </c>
      <c r="M433" s="44">
        <f t="shared" si="141"/>
        <v>0</v>
      </c>
      <c r="N433" s="44">
        <f t="shared" si="141"/>
        <v>0</v>
      </c>
      <c r="O433" s="279">
        <v>31304</v>
      </c>
      <c r="P433" s="292" t="s">
        <v>404</v>
      </c>
      <c r="Q433" s="279" t="s">
        <v>4155</v>
      </c>
    </row>
    <row r="434" spans="1:17" ht="30.75" customHeight="1" x14ac:dyDescent="0.25">
      <c r="A434" s="292"/>
      <c r="B434" s="292"/>
      <c r="C434" s="292"/>
      <c r="D434" s="279"/>
      <c r="E434" s="279"/>
      <c r="F434" s="292"/>
      <c r="G434" s="249" t="s">
        <v>17</v>
      </c>
      <c r="H434" s="44">
        <f t="shared" ref="H434:H437" si="142">SUM(I434:N434)</f>
        <v>46.8</v>
      </c>
      <c r="I434" s="44">
        <v>0</v>
      </c>
      <c r="J434" s="44">
        <v>0</v>
      </c>
      <c r="K434" s="44">
        <v>0</v>
      </c>
      <c r="L434" s="44">
        <v>46.8</v>
      </c>
      <c r="M434" s="44">
        <v>0</v>
      </c>
      <c r="N434" s="44">
        <v>0</v>
      </c>
      <c r="O434" s="279"/>
      <c r="P434" s="292"/>
      <c r="Q434" s="279"/>
    </row>
    <row r="435" spans="1:17" ht="36" x14ac:dyDescent="0.25">
      <c r="A435" s="292"/>
      <c r="B435" s="292"/>
      <c r="C435" s="292"/>
      <c r="D435" s="279"/>
      <c r="E435" s="279"/>
      <c r="F435" s="292"/>
      <c r="G435" s="249" t="s">
        <v>18</v>
      </c>
      <c r="H435" s="44">
        <f t="shared" si="142"/>
        <v>8.3000000000000007</v>
      </c>
      <c r="I435" s="44">
        <v>0</v>
      </c>
      <c r="J435" s="44">
        <v>0</v>
      </c>
      <c r="K435" s="44">
        <v>0</v>
      </c>
      <c r="L435" s="44">
        <v>8.3000000000000007</v>
      </c>
      <c r="M435" s="44">
        <v>0</v>
      </c>
      <c r="N435" s="44">
        <v>0</v>
      </c>
      <c r="O435" s="279"/>
      <c r="P435" s="292"/>
      <c r="Q435" s="279"/>
    </row>
    <row r="436" spans="1:17" x14ac:dyDescent="0.25">
      <c r="A436" s="292"/>
      <c r="B436" s="292"/>
      <c r="C436" s="292"/>
      <c r="D436" s="279"/>
      <c r="E436" s="279"/>
      <c r="F436" s="292"/>
      <c r="G436" s="249" t="s">
        <v>19</v>
      </c>
      <c r="H436" s="44">
        <f t="shared" si="142"/>
        <v>0</v>
      </c>
      <c r="I436" s="44">
        <v>0</v>
      </c>
      <c r="J436" s="44">
        <v>0</v>
      </c>
      <c r="K436" s="44">
        <v>0</v>
      </c>
      <c r="L436" s="44">
        <v>0</v>
      </c>
      <c r="M436" s="44">
        <v>0</v>
      </c>
      <c r="N436" s="44">
        <v>0</v>
      </c>
      <c r="O436" s="279"/>
      <c r="P436" s="292"/>
      <c r="Q436" s="279"/>
    </row>
    <row r="437" spans="1:17" ht="24" x14ac:dyDescent="0.25">
      <c r="A437" s="292"/>
      <c r="B437" s="292"/>
      <c r="C437" s="292"/>
      <c r="D437" s="279"/>
      <c r="E437" s="279"/>
      <c r="F437" s="292"/>
      <c r="G437" s="249" t="s">
        <v>20</v>
      </c>
      <c r="H437" s="44">
        <f t="shared" si="142"/>
        <v>0</v>
      </c>
      <c r="I437" s="44">
        <v>0</v>
      </c>
      <c r="J437" s="44">
        <v>0</v>
      </c>
      <c r="K437" s="44">
        <v>0</v>
      </c>
      <c r="L437" s="44">
        <v>0</v>
      </c>
      <c r="M437" s="44">
        <v>0</v>
      </c>
      <c r="N437" s="44">
        <v>0</v>
      </c>
      <c r="O437" s="279"/>
      <c r="P437" s="292"/>
      <c r="Q437" s="279"/>
    </row>
    <row r="438" spans="1:17" ht="39" customHeight="1" x14ac:dyDescent="0.25">
      <c r="A438" s="300" t="s">
        <v>425</v>
      </c>
      <c r="B438" s="292" t="s">
        <v>402</v>
      </c>
      <c r="C438" s="292" t="s">
        <v>388</v>
      </c>
      <c r="D438" s="279" t="s">
        <v>66</v>
      </c>
      <c r="E438" s="279"/>
      <c r="F438" s="292" t="s">
        <v>403</v>
      </c>
      <c r="G438" s="249" t="s">
        <v>16</v>
      </c>
      <c r="H438" s="44">
        <f t="shared" ref="H438:N438" si="143">SUM(H439:H442)</f>
        <v>890</v>
      </c>
      <c r="I438" s="44">
        <f t="shared" si="143"/>
        <v>0</v>
      </c>
      <c r="J438" s="44">
        <f t="shared" si="143"/>
        <v>0</v>
      </c>
      <c r="K438" s="44">
        <f t="shared" si="143"/>
        <v>0</v>
      </c>
      <c r="L438" s="44">
        <f t="shared" si="143"/>
        <v>363.90000000000003</v>
      </c>
      <c r="M438" s="44">
        <f t="shared" si="143"/>
        <v>140.9</v>
      </c>
      <c r="N438" s="44">
        <f t="shared" si="143"/>
        <v>385.2</v>
      </c>
      <c r="O438" s="279">
        <v>31304</v>
      </c>
      <c r="P438" s="292" t="s">
        <v>404</v>
      </c>
      <c r="Q438" s="279" t="s">
        <v>4155</v>
      </c>
    </row>
    <row r="439" spans="1:17" ht="28.5" customHeight="1" x14ac:dyDescent="0.25">
      <c r="A439" s="300"/>
      <c r="B439" s="292"/>
      <c r="C439" s="292"/>
      <c r="D439" s="279"/>
      <c r="E439" s="279"/>
      <c r="F439" s="292"/>
      <c r="G439" s="249" t="s">
        <v>17</v>
      </c>
      <c r="H439" s="44">
        <f t="shared" ref="H439:H442" si="144">SUM(I439:N439)</f>
        <v>756.5</v>
      </c>
      <c r="I439" s="44">
        <v>0</v>
      </c>
      <c r="J439" s="44">
        <v>0</v>
      </c>
      <c r="K439" s="44">
        <v>0</v>
      </c>
      <c r="L439" s="44">
        <v>309.3</v>
      </c>
      <c r="M439" s="44">
        <v>119.8</v>
      </c>
      <c r="N439" s="44">
        <v>327.39999999999998</v>
      </c>
      <c r="O439" s="279"/>
      <c r="P439" s="292"/>
      <c r="Q439" s="279"/>
    </row>
    <row r="440" spans="1:17" ht="36" x14ac:dyDescent="0.25">
      <c r="A440" s="300"/>
      <c r="B440" s="292"/>
      <c r="C440" s="292"/>
      <c r="D440" s="279"/>
      <c r="E440" s="279"/>
      <c r="F440" s="292"/>
      <c r="G440" s="249" t="s">
        <v>18</v>
      </c>
      <c r="H440" s="44">
        <f t="shared" si="144"/>
        <v>133.5</v>
      </c>
      <c r="I440" s="44">
        <v>0</v>
      </c>
      <c r="J440" s="44">
        <v>0</v>
      </c>
      <c r="K440" s="44">
        <v>0</v>
      </c>
      <c r="L440" s="44">
        <v>54.6</v>
      </c>
      <c r="M440" s="44">
        <v>21.1</v>
      </c>
      <c r="N440" s="44">
        <v>57.8</v>
      </c>
      <c r="O440" s="279"/>
      <c r="P440" s="292"/>
      <c r="Q440" s="279"/>
    </row>
    <row r="441" spans="1:17" x14ac:dyDescent="0.25">
      <c r="A441" s="300"/>
      <c r="B441" s="292"/>
      <c r="C441" s="292"/>
      <c r="D441" s="279"/>
      <c r="E441" s="279"/>
      <c r="F441" s="292"/>
      <c r="G441" s="249" t="s">
        <v>19</v>
      </c>
      <c r="H441" s="44">
        <f t="shared" si="144"/>
        <v>0</v>
      </c>
      <c r="I441" s="44">
        <v>0</v>
      </c>
      <c r="J441" s="44">
        <v>0</v>
      </c>
      <c r="K441" s="44">
        <v>0</v>
      </c>
      <c r="L441" s="44">
        <v>0</v>
      </c>
      <c r="M441" s="44">
        <v>0</v>
      </c>
      <c r="N441" s="44">
        <v>0</v>
      </c>
      <c r="O441" s="279"/>
      <c r="P441" s="292"/>
      <c r="Q441" s="279"/>
    </row>
    <row r="442" spans="1:17" ht="24" x14ac:dyDescent="0.25">
      <c r="A442" s="300"/>
      <c r="B442" s="292"/>
      <c r="C442" s="292"/>
      <c r="D442" s="279"/>
      <c r="E442" s="279"/>
      <c r="F442" s="292"/>
      <c r="G442" s="249" t="s">
        <v>20</v>
      </c>
      <c r="H442" s="44">
        <f t="shared" si="144"/>
        <v>0</v>
      </c>
      <c r="I442" s="44">
        <v>0</v>
      </c>
      <c r="J442" s="44">
        <v>0</v>
      </c>
      <c r="K442" s="44">
        <v>0</v>
      </c>
      <c r="L442" s="44">
        <v>0</v>
      </c>
      <c r="M442" s="44">
        <v>0</v>
      </c>
      <c r="N442" s="44">
        <v>0</v>
      </c>
      <c r="O442" s="279"/>
      <c r="P442" s="292"/>
      <c r="Q442" s="279"/>
    </row>
    <row r="443" spans="1:17" ht="36.75" customHeight="1" x14ac:dyDescent="0.25">
      <c r="A443" s="300" t="s">
        <v>426</v>
      </c>
      <c r="B443" s="292" t="s">
        <v>402</v>
      </c>
      <c r="C443" s="292" t="s">
        <v>388</v>
      </c>
      <c r="D443" s="279">
        <v>2025</v>
      </c>
      <c r="E443" s="279" t="s">
        <v>412</v>
      </c>
      <c r="F443" s="292" t="s">
        <v>427</v>
      </c>
      <c r="G443" s="249" t="s">
        <v>16</v>
      </c>
      <c r="H443" s="44">
        <f t="shared" ref="H443:N443" si="145">SUM(H444:H447)</f>
        <v>2.2000000000000002</v>
      </c>
      <c r="I443" s="44">
        <f t="shared" si="145"/>
        <v>2.2000000000000002</v>
      </c>
      <c r="J443" s="44">
        <f t="shared" si="145"/>
        <v>0</v>
      </c>
      <c r="K443" s="44">
        <f t="shared" si="145"/>
        <v>0</v>
      </c>
      <c r="L443" s="44">
        <f t="shared" si="145"/>
        <v>0</v>
      </c>
      <c r="M443" s="44">
        <f t="shared" si="145"/>
        <v>0</v>
      </c>
      <c r="N443" s="44">
        <f t="shared" si="145"/>
        <v>0</v>
      </c>
      <c r="O443" s="279">
        <v>31304</v>
      </c>
      <c r="P443" s="292" t="s">
        <v>404</v>
      </c>
      <c r="Q443" s="279" t="s">
        <v>4155</v>
      </c>
    </row>
    <row r="444" spans="1:17" ht="28.5" customHeight="1" x14ac:dyDescent="0.25">
      <c r="A444" s="300"/>
      <c r="B444" s="292"/>
      <c r="C444" s="292"/>
      <c r="D444" s="279"/>
      <c r="E444" s="279"/>
      <c r="F444" s="292"/>
      <c r="G444" s="249" t="s">
        <v>17</v>
      </c>
      <c r="H444" s="44">
        <f t="shared" ref="H444:H447" si="146">SUM(I444:N444)</f>
        <v>0</v>
      </c>
      <c r="I444" s="44">
        <v>0</v>
      </c>
      <c r="J444" s="44">
        <v>0</v>
      </c>
      <c r="K444" s="44">
        <v>0</v>
      </c>
      <c r="L444" s="44">
        <v>0</v>
      </c>
      <c r="M444" s="44">
        <v>0</v>
      </c>
      <c r="N444" s="44">
        <v>0</v>
      </c>
      <c r="O444" s="279"/>
      <c r="P444" s="292"/>
      <c r="Q444" s="279"/>
    </row>
    <row r="445" spans="1:17" ht="36" x14ac:dyDescent="0.25">
      <c r="A445" s="300"/>
      <c r="B445" s="292"/>
      <c r="C445" s="292"/>
      <c r="D445" s="279"/>
      <c r="E445" s="279"/>
      <c r="F445" s="292"/>
      <c r="G445" s="249" t="s">
        <v>18</v>
      </c>
      <c r="H445" s="44">
        <f t="shared" si="146"/>
        <v>2.2000000000000002</v>
      </c>
      <c r="I445" s="44">
        <v>2.2000000000000002</v>
      </c>
      <c r="J445" s="44">
        <v>0</v>
      </c>
      <c r="K445" s="44">
        <v>0</v>
      </c>
      <c r="L445" s="44">
        <v>0</v>
      </c>
      <c r="M445" s="44">
        <v>0</v>
      </c>
      <c r="N445" s="44">
        <v>0</v>
      </c>
      <c r="O445" s="279"/>
      <c r="P445" s="292"/>
      <c r="Q445" s="279"/>
    </row>
    <row r="446" spans="1:17" x14ac:dyDescent="0.25">
      <c r="A446" s="300"/>
      <c r="B446" s="292"/>
      <c r="C446" s="292"/>
      <c r="D446" s="279"/>
      <c r="E446" s="279"/>
      <c r="F446" s="292"/>
      <c r="G446" s="249" t="s">
        <v>19</v>
      </c>
      <c r="H446" s="44">
        <f t="shared" si="146"/>
        <v>0</v>
      </c>
      <c r="I446" s="44">
        <v>0</v>
      </c>
      <c r="J446" s="44">
        <v>0</v>
      </c>
      <c r="K446" s="44">
        <v>0</v>
      </c>
      <c r="L446" s="44">
        <v>0</v>
      </c>
      <c r="M446" s="44">
        <v>0</v>
      </c>
      <c r="N446" s="44">
        <v>0</v>
      </c>
      <c r="O446" s="279"/>
      <c r="P446" s="292"/>
      <c r="Q446" s="279"/>
    </row>
    <row r="447" spans="1:17" ht="24" x14ac:dyDescent="0.25">
      <c r="A447" s="300"/>
      <c r="B447" s="292"/>
      <c r="C447" s="292"/>
      <c r="D447" s="279"/>
      <c r="E447" s="279"/>
      <c r="F447" s="292"/>
      <c r="G447" s="249" t="s">
        <v>20</v>
      </c>
      <c r="H447" s="44">
        <f t="shared" si="146"/>
        <v>0</v>
      </c>
      <c r="I447" s="44">
        <v>0</v>
      </c>
      <c r="J447" s="44">
        <v>0</v>
      </c>
      <c r="K447" s="44">
        <v>0</v>
      </c>
      <c r="L447" s="44">
        <v>0</v>
      </c>
      <c r="M447" s="44">
        <v>0</v>
      </c>
      <c r="N447" s="44">
        <v>0</v>
      </c>
      <c r="O447" s="279"/>
      <c r="P447" s="292"/>
      <c r="Q447" s="279"/>
    </row>
    <row r="448" spans="1:17" ht="53.25" customHeight="1" x14ac:dyDescent="0.25">
      <c r="A448" s="292" t="s">
        <v>428</v>
      </c>
      <c r="B448" s="292" t="s">
        <v>402</v>
      </c>
      <c r="C448" s="292" t="s">
        <v>388</v>
      </c>
      <c r="D448" s="279">
        <v>2025</v>
      </c>
      <c r="E448" s="279" t="s">
        <v>412</v>
      </c>
      <c r="F448" s="292" t="s">
        <v>403</v>
      </c>
      <c r="G448" s="249" t="s">
        <v>16</v>
      </c>
      <c r="H448" s="44">
        <f t="shared" ref="H448:N448" si="147">SUM(H449:H452)</f>
        <v>24.5</v>
      </c>
      <c r="I448" s="44">
        <f t="shared" si="147"/>
        <v>24.5</v>
      </c>
      <c r="J448" s="44">
        <f t="shared" si="147"/>
        <v>0</v>
      </c>
      <c r="K448" s="44">
        <f t="shared" si="147"/>
        <v>0</v>
      </c>
      <c r="L448" s="44">
        <f t="shared" si="147"/>
        <v>0</v>
      </c>
      <c r="M448" s="44">
        <f t="shared" si="147"/>
        <v>0</v>
      </c>
      <c r="N448" s="44">
        <f t="shared" si="147"/>
        <v>0</v>
      </c>
      <c r="O448" s="279"/>
      <c r="P448" s="292" t="s">
        <v>404</v>
      </c>
      <c r="Q448" s="279" t="s">
        <v>4155</v>
      </c>
    </row>
    <row r="449" spans="1:17" ht="35.25" customHeight="1" x14ac:dyDescent="0.25">
      <c r="A449" s="292"/>
      <c r="B449" s="292"/>
      <c r="C449" s="292"/>
      <c r="D449" s="279"/>
      <c r="E449" s="279"/>
      <c r="F449" s="292"/>
      <c r="G449" s="249" t="s">
        <v>17</v>
      </c>
      <c r="H449" s="44">
        <f t="shared" ref="H449:H452" si="148">SUM(I449:N449)</f>
        <v>0</v>
      </c>
      <c r="I449" s="44">
        <v>0</v>
      </c>
      <c r="J449" s="44">
        <v>0</v>
      </c>
      <c r="K449" s="44">
        <v>0</v>
      </c>
      <c r="L449" s="44">
        <v>0</v>
      </c>
      <c r="M449" s="44">
        <v>0</v>
      </c>
      <c r="N449" s="44">
        <v>0</v>
      </c>
      <c r="O449" s="279"/>
      <c r="P449" s="292"/>
      <c r="Q449" s="279"/>
    </row>
    <row r="450" spans="1:17" ht="36" x14ac:dyDescent="0.25">
      <c r="A450" s="292"/>
      <c r="B450" s="292"/>
      <c r="C450" s="292"/>
      <c r="D450" s="279"/>
      <c r="E450" s="279"/>
      <c r="F450" s="292"/>
      <c r="G450" s="249" t="s">
        <v>18</v>
      </c>
      <c r="H450" s="44">
        <f t="shared" si="148"/>
        <v>24.5</v>
      </c>
      <c r="I450" s="44">
        <v>24.5</v>
      </c>
      <c r="J450" s="44">
        <v>0</v>
      </c>
      <c r="K450" s="44">
        <v>0</v>
      </c>
      <c r="L450" s="44">
        <v>0</v>
      </c>
      <c r="M450" s="44">
        <v>0</v>
      </c>
      <c r="N450" s="44">
        <v>0</v>
      </c>
      <c r="O450" s="279"/>
      <c r="P450" s="292"/>
      <c r="Q450" s="279"/>
    </row>
    <row r="451" spans="1:17" x14ac:dyDescent="0.25">
      <c r="A451" s="292"/>
      <c r="B451" s="292"/>
      <c r="C451" s="292"/>
      <c r="D451" s="279"/>
      <c r="E451" s="279"/>
      <c r="F451" s="292"/>
      <c r="G451" s="249" t="s">
        <v>19</v>
      </c>
      <c r="H451" s="44">
        <f t="shared" si="148"/>
        <v>0</v>
      </c>
      <c r="I451" s="44">
        <v>0</v>
      </c>
      <c r="J451" s="44">
        <v>0</v>
      </c>
      <c r="K451" s="44">
        <v>0</v>
      </c>
      <c r="L451" s="44">
        <v>0</v>
      </c>
      <c r="M451" s="44">
        <v>0</v>
      </c>
      <c r="N451" s="44">
        <v>0</v>
      </c>
      <c r="O451" s="279"/>
      <c r="P451" s="292"/>
      <c r="Q451" s="279"/>
    </row>
    <row r="452" spans="1:17" ht="24" x14ac:dyDescent="0.25">
      <c r="A452" s="292"/>
      <c r="B452" s="292"/>
      <c r="C452" s="292"/>
      <c r="D452" s="279"/>
      <c r="E452" s="279"/>
      <c r="F452" s="292"/>
      <c r="G452" s="249" t="s">
        <v>20</v>
      </c>
      <c r="H452" s="44">
        <f t="shared" si="148"/>
        <v>0</v>
      </c>
      <c r="I452" s="44">
        <v>0</v>
      </c>
      <c r="J452" s="44">
        <v>0</v>
      </c>
      <c r="K452" s="44">
        <v>0</v>
      </c>
      <c r="L452" s="44">
        <v>0</v>
      </c>
      <c r="M452" s="44">
        <v>0</v>
      </c>
      <c r="N452" s="44">
        <v>0</v>
      </c>
      <c r="O452" s="279"/>
      <c r="P452" s="292"/>
      <c r="Q452" s="279"/>
    </row>
    <row r="453" spans="1:17" ht="36.75" customHeight="1" x14ac:dyDescent="0.25">
      <c r="A453" s="292" t="s">
        <v>429</v>
      </c>
      <c r="B453" s="292" t="s">
        <v>409</v>
      </c>
      <c r="C453" s="292" t="s">
        <v>388</v>
      </c>
      <c r="D453" s="279">
        <v>2029</v>
      </c>
      <c r="E453" s="279"/>
      <c r="F453" s="292" t="s">
        <v>413</v>
      </c>
      <c r="G453" s="249" t="s">
        <v>16</v>
      </c>
      <c r="H453" s="44">
        <f t="shared" ref="H453:N453" si="149">SUM(H454:H457)</f>
        <v>128</v>
      </c>
      <c r="I453" s="44">
        <f t="shared" si="149"/>
        <v>0</v>
      </c>
      <c r="J453" s="44">
        <f t="shared" si="149"/>
        <v>0</v>
      </c>
      <c r="K453" s="44">
        <f t="shared" si="149"/>
        <v>0</v>
      </c>
      <c r="L453" s="44">
        <f t="shared" si="149"/>
        <v>0</v>
      </c>
      <c r="M453" s="44">
        <f t="shared" si="149"/>
        <v>128</v>
      </c>
      <c r="N453" s="44">
        <f t="shared" si="149"/>
        <v>0</v>
      </c>
      <c r="O453" s="279">
        <v>274</v>
      </c>
      <c r="P453" s="292" t="s">
        <v>404</v>
      </c>
      <c r="Q453" s="281" t="s">
        <v>4161</v>
      </c>
    </row>
    <row r="454" spans="1:17" ht="32.25" customHeight="1" x14ac:dyDescent="0.25">
      <c r="A454" s="292"/>
      <c r="B454" s="292"/>
      <c r="C454" s="292"/>
      <c r="D454" s="279"/>
      <c r="E454" s="279"/>
      <c r="F454" s="292"/>
      <c r="G454" s="249" t="s">
        <v>17</v>
      </c>
      <c r="H454" s="44">
        <f t="shared" ref="H454:H457" si="150">SUM(I454:N454)</f>
        <v>0</v>
      </c>
      <c r="I454" s="44">
        <v>0</v>
      </c>
      <c r="J454" s="44">
        <v>0</v>
      </c>
      <c r="K454" s="44">
        <v>0</v>
      </c>
      <c r="L454" s="44">
        <v>0</v>
      </c>
      <c r="M454" s="44">
        <v>0</v>
      </c>
      <c r="N454" s="44">
        <v>0</v>
      </c>
      <c r="O454" s="279"/>
      <c r="P454" s="292"/>
      <c r="Q454" s="282"/>
    </row>
    <row r="455" spans="1:17" ht="36" x14ac:dyDescent="0.25">
      <c r="A455" s="292"/>
      <c r="B455" s="292"/>
      <c r="C455" s="292"/>
      <c r="D455" s="279"/>
      <c r="E455" s="279"/>
      <c r="F455" s="292"/>
      <c r="G455" s="249" t="s">
        <v>18</v>
      </c>
      <c r="H455" s="44">
        <f t="shared" si="150"/>
        <v>0</v>
      </c>
      <c r="I455" s="44">
        <v>0</v>
      </c>
      <c r="J455" s="44">
        <v>0</v>
      </c>
      <c r="K455" s="44">
        <v>0</v>
      </c>
      <c r="L455" s="44">
        <v>0</v>
      </c>
      <c r="M455" s="44">
        <v>0</v>
      </c>
      <c r="N455" s="44">
        <v>0</v>
      </c>
      <c r="O455" s="279"/>
      <c r="P455" s="292"/>
      <c r="Q455" s="282"/>
    </row>
    <row r="456" spans="1:17" x14ac:dyDescent="0.25">
      <c r="A456" s="292"/>
      <c r="B456" s="292"/>
      <c r="C456" s="292"/>
      <c r="D456" s="279"/>
      <c r="E456" s="279"/>
      <c r="F456" s="292"/>
      <c r="G456" s="249" t="s">
        <v>19</v>
      </c>
      <c r="H456" s="44">
        <f t="shared" si="150"/>
        <v>0</v>
      </c>
      <c r="I456" s="44">
        <v>0</v>
      </c>
      <c r="J456" s="44">
        <v>0</v>
      </c>
      <c r="K456" s="44">
        <v>0</v>
      </c>
      <c r="L456" s="44">
        <v>0</v>
      </c>
      <c r="M456" s="44">
        <v>0</v>
      </c>
      <c r="N456" s="44">
        <v>0</v>
      </c>
      <c r="O456" s="279"/>
      <c r="P456" s="292"/>
      <c r="Q456" s="282"/>
    </row>
    <row r="457" spans="1:17" ht="24" x14ac:dyDescent="0.25">
      <c r="A457" s="292"/>
      <c r="B457" s="292"/>
      <c r="C457" s="292"/>
      <c r="D457" s="279"/>
      <c r="E457" s="279"/>
      <c r="F457" s="292"/>
      <c r="G457" s="249" t="s">
        <v>20</v>
      </c>
      <c r="H457" s="44">
        <f t="shared" si="150"/>
        <v>128</v>
      </c>
      <c r="I457" s="44">
        <v>0</v>
      </c>
      <c r="J457" s="44">
        <v>0</v>
      </c>
      <c r="K457" s="44">
        <v>0</v>
      </c>
      <c r="L457" s="44">
        <v>0</v>
      </c>
      <c r="M457" s="44">
        <v>128</v>
      </c>
      <c r="N457" s="44">
        <v>0</v>
      </c>
      <c r="O457" s="279"/>
      <c r="P457" s="292"/>
      <c r="Q457" s="283"/>
    </row>
    <row r="458" spans="1:17" ht="36.75" customHeight="1" x14ac:dyDescent="0.25">
      <c r="A458" s="292" t="s">
        <v>430</v>
      </c>
      <c r="B458" s="292"/>
      <c r="C458" s="292" t="s">
        <v>388</v>
      </c>
      <c r="D458" s="279">
        <v>2027</v>
      </c>
      <c r="E458" s="279"/>
      <c r="F458" s="279" t="s">
        <v>111</v>
      </c>
      <c r="G458" s="249" t="s">
        <v>16</v>
      </c>
      <c r="H458" s="44">
        <f t="shared" ref="H458:N458" si="151">SUM(H459:H462)</f>
        <v>100.1</v>
      </c>
      <c r="I458" s="44">
        <f t="shared" si="151"/>
        <v>0</v>
      </c>
      <c r="J458" s="44">
        <f t="shared" si="151"/>
        <v>0</v>
      </c>
      <c r="K458" s="44">
        <f t="shared" si="151"/>
        <v>100.1</v>
      </c>
      <c r="L458" s="44">
        <f t="shared" si="151"/>
        <v>0</v>
      </c>
      <c r="M458" s="44">
        <f t="shared" si="151"/>
        <v>0</v>
      </c>
      <c r="N458" s="44">
        <f t="shared" si="151"/>
        <v>0</v>
      </c>
      <c r="O458" s="279"/>
      <c r="P458" s="292"/>
      <c r="Q458" s="281" t="s">
        <v>4161</v>
      </c>
    </row>
    <row r="459" spans="1:17" ht="26.25" customHeight="1" x14ac:dyDescent="0.25">
      <c r="A459" s="292"/>
      <c r="B459" s="292"/>
      <c r="C459" s="292"/>
      <c r="D459" s="279"/>
      <c r="E459" s="279"/>
      <c r="F459" s="279"/>
      <c r="G459" s="249" t="s">
        <v>17</v>
      </c>
      <c r="H459" s="44">
        <f t="shared" ref="H459:H462" si="152">SUM(I459:N459)</f>
        <v>0</v>
      </c>
      <c r="I459" s="44">
        <v>0</v>
      </c>
      <c r="J459" s="44">
        <v>0</v>
      </c>
      <c r="K459" s="44">
        <v>0</v>
      </c>
      <c r="L459" s="44">
        <v>0</v>
      </c>
      <c r="M459" s="44">
        <v>0</v>
      </c>
      <c r="N459" s="44">
        <v>0</v>
      </c>
      <c r="O459" s="279"/>
      <c r="P459" s="292"/>
      <c r="Q459" s="282"/>
    </row>
    <row r="460" spans="1:17" ht="36" x14ac:dyDescent="0.25">
      <c r="A460" s="292"/>
      <c r="B460" s="292"/>
      <c r="C460" s="292"/>
      <c r="D460" s="279"/>
      <c r="E460" s="279"/>
      <c r="F460" s="279"/>
      <c r="G460" s="249" t="s">
        <v>18</v>
      </c>
      <c r="H460" s="44">
        <f t="shared" si="152"/>
        <v>100.1</v>
      </c>
      <c r="I460" s="44">
        <v>0</v>
      </c>
      <c r="J460" s="44">
        <v>0</v>
      </c>
      <c r="K460" s="44">
        <v>100.1</v>
      </c>
      <c r="L460" s="44">
        <v>0</v>
      </c>
      <c r="M460" s="44">
        <v>0</v>
      </c>
      <c r="N460" s="44">
        <v>0</v>
      </c>
      <c r="O460" s="279"/>
      <c r="P460" s="292"/>
      <c r="Q460" s="282"/>
    </row>
    <row r="461" spans="1:17" x14ac:dyDescent="0.25">
      <c r="A461" s="292"/>
      <c r="B461" s="292"/>
      <c r="C461" s="292"/>
      <c r="D461" s="279"/>
      <c r="E461" s="279"/>
      <c r="F461" s="279"/>
      <c r="G461" s="249" t="s">
        <v>19</v>
      </c>
      <c r="H461" s="44">
        <f t="shared" si="152"/>
        <v>0</v>
      </c>
      <c r="I461" s="44">
        <v>0</v>
      </c>
      <c r="J461" s="44">
        <v>0</v>
      </c>
      <c r="K461" s="44">
        <v>0</v>
      </c>
      <c r="L461" s="44">
        <v>0</v>
      </c>
      <c r="M461" s="44">
        <v>0</v>
      </c>
      <c r="N461" s="44">
        <v>0</v>
      </c>
      <c r="O461" s="279"/>
      <c r="P461" s="292"/>
      <c r="Q461" s="282"/>
    </row>
    <row r="462" spans="1:17" ht="24" x14ac:dyDescent="0.25">
      <c r="A462" s="292"/>
      <c r="B462" s="292"/>
      <c r="C462" s="292"/>
      <c r="D462" s="279"/>
      <c r="E462" s="279"/>
      <c r="F462" s="279"/>
      <c r="G462" s="249" t="s">
        <v>20</v>
      </c>
      <c r="H462" s="44">
        <f t="shared" si="152"/>
        <v>0</v>
      </c>
      <c r="I462" s="44">
        <v>0</v>
      </c>
      <c r="J462" s="44">
        <v>0</v>
      </c>
      <c r="K462" s="44">
        <v>0</v>
      </c>
      <c r="L462" s="44">
        <v>0</v>
      </c>
      <c r="M462" s="44">
        <v>0</v>
      </c>
      <c r="N462" s="44">
        <v>0</v>
      </c>
      <c r="O462" s="279"/>
      <c r="P462" s="292"/>
      <c r="Q462" s="283"/>
    </row>
    <row r="463" spans="1:17" ht="36.75" customHeight="1" x14ac:dyDescent="0.25">
      <c r="A463" s="292" t="s">
        <v>431</v>
      </c>
      <c r="B463" s="292"/>
      <c r="C463" s="292" t="s">
        <v>388</v>
      </c>
      <c r="D463" s="279">
        <v>2027</v>
      </c>
      <c r="E463" s="279"/>
      <c r="F463" s="279" t="s">
        <v>111</v>
      </c>
      <c r="G463" s="249" t="s">
        <v>16</v>
      </c>
      <c r="H463" s="44">
        <f t="shared" ref="H463:N463" si="153">SUM(H464:H467)</f>
        <v>100.4</v>
      </c>
      <c r="I463" s="44">
        <f t="shared" si="153"/>
        <v>0</v>
      </c>
      <c r="J463" s="44">
        <f t="shared" si="153"/>
        <v>0</v>
      </c>
      <c r="K463" s="44">
        <f t="shared" si="153"/>
        <v>100.4</v>
      </c>
      <c r="L463" s="44">
        <f t="shared" si="153"/>
        <v>0</v>
      </c>
      <c r="M463" s="44">
        <f t="shared" si="153"/>
        <v>0</v>
      </c>
      <c r="N463" s="44">
        <f t="shared" si="153"/>
        <v>0</v>
      </c>
      <c r="O463" s="279"/>
      <c r="P463" s="292"/>
      <c r="Q463" s="281" t="s">
        <v>4155</v>
      </c>
    </row>
    <row r="464" spans="1:17" ht="28.5" customHeight="1" x14ac:dyDescent="0.25">
      <c r="A464" s="292"/>
      <c r="B464" s="292"/>
      <c r="C464" s="292"/>
      <c r="D464" s="279"/>
      <c r="E464" s="279"/>
      <c r="F464" s="279"/>
      <c r="G464" s="249" t="s">
        <v>17</v>
      </c>
      <c r="H464" s="44">
        <f t="shared" ref="H464:H467" si="154">SUM(I464:N464)</f>
        <v>0</v>
      </c>
      <c r="I464" s="44">
        <v>0</v>
      </c>
      <c r="J464" s="44">
        <v>0</v>
      </c>
      <c r="K464" s="44">
        <v>0</v>
      </c>
      <c r="L464" s="44">
        <v>0</v>
      </c>
      <c r="M464" s="44">
        <v>0</v>
      </c>
      <c r="N464" s="44">
        <v>0</v>
      </c>
      <c r="O464" s="279"/>
      <c r="P464" s="292"/>
      <c r="Q464" s="282"/>
    </row>
    <row r="465" spans="1:17" ht="36" x14ac:dyDescent="0.25">
      <c r="A465" s="292"/>
      <c r="B465" s="292"/>
      <c r="C465" s="292"/>
      <c r="D465" s="279"/>
      <c r="E465" s="279"/>
      <c r="F465" s="279"/>
      <c r="G465" s="249" t="s">
        <v>18</v>
      </c>
      <c r="H465" s="44">
        <f t="shared" si="154"/>
        <v>100.4</v>
      </c>
      <c r="I465" s="44">
        <v>0</v>
      </c>
      <c r="J465" s="44">
        <v>0</v>
      </c>
      <c r="K465" s="44">
        <v>100.4</v>
      </c>
      <c r="L465" s="44">
        <v>0</v>
      </c>
      <c r="M465" s="44">
        <v>0</v>
      </c>
      <c r="N465" s="44">
        <v>0</v>
      </c>
      <c r="O465" s="279"/>
      <c r="P465" s="292"/>
      <c r="Q465" s="282"/>
    </row>
    <row r="466" spans="1:17" x14ac:dyDescent="0.25">
      <c r="A466" s="292"/>
      <c r="B466" s="292"/>
      <c r="C466" s="292"/>
      <c r="D466" s="279"/>
      <c r="E466" s="279"/>
      <c r="F466" s="279"/>
      <c r="G466" s="249" t="s">
        <v>19</v>
      </c>
      <c r="H466" s="44">
        <f t="shared" si="154"/>
        <v>0</v>
      </c>
      <c r="I466" s="44">
        <v>0</v>
      </c>
      <c r="J466" s="44">
        <v>0</v>
      </c>
      <c r="K466" s="44">
        <v>0</v>
      </c>
      <c r="L466" s="44">
        <v>0</v>
      </c>
      <c r="M466" s="44">
        <v>0</v>
      </c>
      <c r="N466" s="44">
        <v>0</v>
      </c>
      <c r="O466" s="279"/>
      <c r="P466" s="292"/>
      <c r="Q466" s="282"/>
    </row>
    <row r="467" spans="1:17" ht="24" x14ac:dyDescent="0.25">
      <c r="A467" s="292"/>
      <c r="B467" s="292"/>
      <c r="C467" s="292"/>
      <c r="D467" s="279"/>
      <c r="E467" s="279"/>
      <c r="F467" s="279"/>
      <c r="G467" s="249" t="s">
        <v>20</v>
      </c>
      <c r="H467" s="44">
        <f t="shared" si="154"/>
        <v>0</v>
      </c>
      <c r="I467" s="44">
        <v>0</v>
      </c>
      <c r="J467" s="44">
        <v>0</v>
      </c>
      <c r="K467" s="44">
        <v>0</v>
      </c>
      <c r="L467" s="44">
        <v>0</v>
      </c>
      <c r="M467" s="44">
        <v>0</v>
      </c>
      <c r="N467" s="44">
        <v>0</v>
      </c>
      <c r="O467" s="279"/>
      <c r="P467" s="292"/>
      <c r="Q467" s="283"/>
    </row>
    <row r="468" spans="1:17" ht="36.75" customHeight="1" x14ac:dyDescent="0.25">
      <c r="A468" s="292" t="s">
        <v>432</v>
      </c>
      <c r="B468" s="292"/>
      <c r="C468" s="292" t="s">
        <v>388</v>
      </c>
      <c r="D468" s="279">
        <v>2027</v>
      </c>
      <c r="E468" s="279"/>
      <c r="F468" s="279" t="s">
        <v>111</v>
      </c>
      <c r="G468" s="249" t="s">
        <v>16</v>
      </c>
      <c r="H468" s="44">
        <f t="shared" ref="H468:N468" si="155">SUM(H469:H472)</f>
        <v>37.5</v>
      </c>
      <c r="I468" s="44">
        <f t="shared" si="155"/>
        <v>0</v>
      </c>
      <c r="J468" s="44">
        <f t="shared" si="155"/>
        <v>0</v>
      </c>
      <c r="K468" s="44">
        <f t="shared" si="155"/>
        <v>37.5</v>
      </c>
      <c r="L468" s="44">
        <f t="shared" si="155"/>
        <v>0</v>
      </c>
      <c r="M468" s="44">
        <f t="shared" si="155"/>
        <v>0</v>
      </c>
      <c r="N468" s="44">
        <f t="shared" si="155"/>
        <v>0</v>
      </c>
      <c r="O468" s="279"/>
      <c r="P468" s="292"/>
      <c r="Q468" s="281" t="s">
        <v>4155</v>
      </c>
    </row>
    <row r="469" spans="1:17" ht="29.25" customHeight="1" x14ac:dyDescent="0.25">
      <c r="A469" s="292"/>
      <c r="B469" s="292"/>
      <c r="C469" s="292"/>
      <c r="D469" s="279"/>
      <c r="E469" s="279"/>
      <c r="F469" s="279"/>
      <c r="G469" s="249" t="s">
        <v>17</v>
      </c>
      <c r="H469" s="44">
        <f t="shared" ref="H469:H472" si="156">SUM(I469:N469)</f>
        <v>0</v>
      </c>
      <c r="I469" s="44">
        <v>0</v>
      </c>
      <c r="J469" s="44">
        <v>0</v>
      </c>
      <c r="K469" s="44">
        <v>0</v>
      </c>
      <c r="L469" s="44">
        <v>0</v>
      </c>
      <c r="M469" s="44">
        <v>0</v>
      </c>
      <c r="N469" s="44">
        <v>0</v>
      </c>
      <c r="O469" s="279"/>
      <c r="P469" s="292"/>
      <c r="Q469" s="282"/>
    </row>
    <row r="470" spans="1:17" ht="36" x14ac:dyDescent="0.25">
      <c r="A470" s="292"/>
      <c r="B470" s="292"/>
      <c r="C470" s="292"/>
      <c r="D470" s="279"/>
      <c r="E470" s="279"/>
      <c r="F470" s="279"/>
      <c r="G470" s="249" t="s">
        <v>18</v>
      </c>
      <c r="H470" s="44">
        <f t="shared" si="156"/>
        <v>37.5</v>
      </c>
      <c r="I470" s="44">
        <v>0</v>
      </c>
      <c r="J470" s="44">
        <v>0</v>
      </c>
      <c r="K470" s="44">
        <v>37.5</v>
      </c>
      <c r="L470" s="44">
        <v>0</v>
      </c>
      <c r="M470" s="44">
        <v>0</v>
      </c>
      <c r="N470" s="44">
        <v>0</v>
      </c>
      <c r="O470" s="279"/>
      <c r="P470" s="292"/>
      <c r="Q470" s="282"/>
    </row>
    <row r="471" spans="1:17" x14ac:dyDescent="0.25">
      <c r="A471" s="292"/>
      <c r="B471" s="292"/>
      <c r="C471" s="292"/>
      <c r="D471" s="279"/>
      <c r="E471" s="279"/>
      <c r="F471" s="279"/>
      <c r="G471" s="249" t="s">
        <v>19</v>
      </c>
      <c r="H471" s="44">
        <f t="shared" si="156"/>
        <v>0</v>
      </c>
      <c r="I471" s="44">
        <v>0</v>
      </c>
      <c r="J471" s="44">
        <v>0</v>
      </c>
      <c r="K471" s="44">
        <v>0</v>
      </c>
      <c r="L471" s="44">
        <v>0</v>
      </c>
      <c r="M471" s="44">
        <v>0</v>
      </c>
      <c r="N471" s="44">
        <v>0</v>
      </c>
      <c r="O471" s="279"/>
      <c r="P471" s="292"/>
      <c r="Q471" s="282"/>
    </row>
    <row r="472" spans="1:17" ht="24" x14ac:dyDescent="0.25">
      <c r="A472" s="292"/>
      <c r="B472" s="292"/>
      <c r="C472" s="292"/>
      <c r="D472" s="279"/>
      <c r="E472" s="279"/>
      <c r="F472" s="279"/>
      <c r="G472" s="249" t="s">
        <v>20</v>
      </c>
      <c r="H472" s="44">
        <f t="shared" si="156"/>
        <v>0</v>
      </c>
      <c r="I472" s="44">
        <v>0</v>
      </c>
      <c r="J472" s="44">
        <v>0</v>
      </c>
      <c r="K472" s="44">
        <v>0</v>
      </c>
      <c r="L472" s="44">
        <v>0</v>
      </c>
      <c r="M472" s="44">
        <v>0</v>
      </c>
      <c r="N472" s="44">
        <v>0</v>
      </c>
      <c r="O472" s="279"/>
      <c r="P472" s="292"/>
      <c r="Q472" s="283"/>
    </row>
    <row r="473" spans="1:17" ht="36" x14ac:dyDescent="0.25">
      <c r="A473" s="292" t="s">
        <v>433</v>
      </c>
      <c r="B473" s="292" t="s">
        <v>418</v>
      </c>
      <c r="C473" s="292" t="s">
        <v>388</v>
      </c>
      <c r="D473" s="279">
        <v>2025</v>
      </c>
      <c r="E473" s="279"/>
      <c r="F473" s="279" t="s">
        <v>434</v>
      </c>
      <c r="G473" s="249" t="s">
        <v>16</v>
      </c>
      <c r="H473" s="44">
        <f t="shared" ref="H473:N473" si="157">SUM(H474:H477)</f>
        <v>61.1</v>
      </c>
      <c r="I473" s="44">
        <f t="shared" si="157"/>
        <v>61.1</v>
      </c>
      <c r="J473" s="44">
        <f t="shared" si="157"/>
        <v>0</v>
      </c>
      <c r="K473" s="44">
        <f t="shared" si="157"/>
        <v>0</v>
      </c>
      <c r="L473" s="44">
        <f t="shared" si="157"/>
        <v>0</v>
      </c>
      <c r="M473" s="44">
        <f t="shared" si="157"/>
        <v>0</v>
      </c>
      <c r="N473" s="44">
        <f t="shared" si="157"/>
        <v>0</v>
      </c>
      <c r="O473" s="279">
        <v>7800</v>
      </c>
      <c r="P473" s="300" t="s">
        <v>435</v>
      </c>
      <c r="Q473" s="279" t="s">
        <v>4155</v>
      </c>
    </row>
    <row r="474" spans="1:17" ht="33.75" customHeight="1" x14ac:dyDescent="0.25">
      <c r="A474" s="292"/>
      <c r="B474" s="292"/>
      <c r="C474" s="292"/>
      <c r="D474" s="279"/>
      <c r="E474" s="279"/>
      <c r="F474" s="279"/>
      <c r="G474" s="249" t="s">
        <v>17</v>
      </c>
      <c r="H474" s="44">
        <f t="shared" ref="H474:H477" si="158">SUM(I474:N474)</f>
        <v>0</v>
      </c>
      <c r="I474" s="44">
        <v>0</v>
      </c>
      <c r="J474" s="44">
        <v>0</v>
      </c>
      <c r="K474" s="44">
        <v>0</v>
      </c>
      <c r="L474" s="44">
        <v>0</v>
      </c>
      <c r="M474" s="44">
        <v>0</v>
      </c>
      <c r="N474" s="44">
        <v>0</v>
      </c>
      <c r="O474" s="279"/>
      <c r="P474" s="300"/>
      <c r="Q474" s="279"/>
    </row>
    <row r="475" spans="1:17" ht="36" x14ac:dyDescent="0.25">
      <c r="A475" s="292"/>
      <c r="B475" s="292"/>
      <c r="C475" s="292"/>
      <c r="D475" s="279"/>
      <c r="E475" s="279"/>
      <c r="F475" s="279"/>
      <c r="G475" s="249" t="s">
        <v>18</v>
      </c>
      <c r="H475" s="44">
        <f t="shared" si="158"/>
        <v>61.1</v>
      </c>
      <c r="I475" s="44">
        <v>61.1</v>
      </c>
      <c r="J475" s="44">
        <v>0</v>
      </c>
      <c r="K475" s="44">
        <v>0</v>
      </c>
      <c r="L475" s="44">
        <v>0</v>
      </c>
      <c r="M475" s="44">
        <v>0</v>
      </c>
      <c r="N475" s="44">
        <v>0</v>
      </c>
      <c r="O475" s="279"/>
      <c r="P475" s="300"/>
      <c r="Q475" s="279"/>
    </row>
    <row r="476" spans="1:17" x14ac:dyDescent="0.25">
      <c r="A476" s="292"/>
      <c r="B476" s="292"/>
      <c r="C476" s="292"/>
      <c r="D476" s="279"/>
      <c r="E476" s="279"/>
      <c r="F476" s="279"/>
      <c r="G476" s="249" t="s">
        <v>19</v>
      </c>
      <c r="H476" s="44">
        <f t="shared" si="158"/>
        <v>0</v>
      </c>
      <c r="I476" s="44">
        <v>0</v>
      </c>
      <c r="J476" s="44">
        <v>0</v>
      </c>
      <c r="K476" s="44">
        <v>0</v>
      </c>
      <c r="L476" s="44">
        <v>0</v>
      </c>
      <c r="M476" s="44">
        <v>0</v>
      </c>
      <c r="N476" s="44">
        <v>0</v>
      </c>
      <c r="O476" s="279"/>
      <c r="P476" s="300"/>
      <c r="Q476" s="279"/>
    </row>
    <row r="477" spans="1:17" ht="24" x14ac:dyDescent="0.25">
      <c r="A477" s="292"/>
      <c r="B477" s="292"/>
      <c r="C477" s="292"/>
      <c r="D477" s="279"/>
      <c r="E477" s="279"/>
      <c r="F477" s="279"/>
      <c r="G477" s="249" t="s">
        <v>20</v>
      </c>
      <c r="H477" s="44">
        <f t="shared" si="158"/>
        <v>0</v>
      </c>
      <c r="I477" s="44">
        <v>0</v>
      </c>
      <c r="J477" s="44">
        <v>0</v>
      </c>
      <c r="K477" s="44">
        <v>0</v>
      </c>
      <c r="L477" s="44">
        <v>0</v>
      </c>
      <c r="M477" s="44">
        <v>0</v>
      </c>
      <c r="N477" s="44">
        <v>0</v>
      </c>
      <c r="O477" s="279"/>
      <c r="P477" s="300"/>
      <c r="Q477" s="279"/>
    </row>
    <row r="478" spans="1:17" ht="36" x14ac:dyDescent="0.25">
      <c r="A478" s="292" t="s">
        <v>436</v>
      </c>
      <c r="B478" s="292" t="s">
        <v>437</v>
      </c>
      <c r="C478" s="292" t="s">
        <v>388</v>
      </c>
      <c r="D478" s="279">
        <v>2025</v>
      </c>
      <c r="E478" s="279"/>
      <c r="F478" s="279" t="s">
        <v>434</v>
      </c>
      <c r="G478" s="249" t="s">
        <v>16</v>
      </c>
      <c r="H478" s="44">
        <f t="shared" ref="H478:N478" si="159">SUM(H479:H482)</f>
        <v>79</v>
      </c>
      <c r="I478" s="44">
        <f t="shared" si="159"/>
        <v>79</v>
      </c>
      <c r="J478" s="44">
        <f t="shared" si="159"/>
        <v>0</v>
      </c>
      <c r="K478" s="44">
        <f t="shared" si="159"/>
        <v>0</v>
      </c>
      <c r="L478" s="44">
        <f t="shared" si="159"/>
        <v>0</v>
      </c>
      <c r="M478" s="44">
        <f t="shared" si="159"/>
        <v>0</v>
      </c>
      <c r="N478" s="44">
        <f t="shared" si="159"/>
        <v>0</v>
      </c>
      <c r="O478" s="279">
        <v>1500</v>
      </c>
      <c r="P478" s="300" t="s">
        <v>438</v>
      </c>
      <c r="Q478" s="279" t="s">
        <v>4155</v>
      </c>
    </row>
    <row r="479" spans="1:17" ht="33.75" customHeight="1" x14ac:dyDescent="0.25">
      <c r="A479" s="292"/>
      <c r="B479" s="292"/>
      <c r="C479" s="292"/>
      <c r="D479" s="279"/>
      <c r="E479" s="279"/>
      <c r="F479" s="279"/>
      <c r="G479" s="249" t="s">
        <v>17</v>
      </c>
      <c r="H479" s="44">
        <f t="shared" ref="H479:H482" si="160">SUM(I479:N479)</f>
        <v>0</v>
      </c>
      <c r="I479" s="44">
        <v>0</v>
      </c>
      <c r="J479" s="44">
        <v>0</v>
      </c>
      <c r="K479" s="44">
        <v>0</v>
      </c>
      <c r="L479" s="44">
        <v>0</v>
      </c>
      <c r="M479" s="44">
        <v>0</v>
      </c>
      <c r="N479" s="44">
        <v>0</v>
      </c>
      <c r="O479" s="279"/>
      <c r="P479" s="300"/>
      <c r="Q479" s="279"/>
    </row>
    <row r="480" spans="1:17" ht="36" x14ac:dyDescent="0.25">
      <c r="A480" s="292"/>
      <c r="B480" s="292"/>
      <c r="C480" s="292"/>
      <c r="D480" s="279"/>
      <c r="E480" s="279"/>
      <c r="F480" s="279"/>
      <c r="G480" s="249" t="s">
        <v>18</v>
      </c>
      <c r="H480" s="44">
        <f t="shared" si="160"/>
        <v>79</v>
      </c>
      <c r="I480" s="44">
        <v>79</v>
      </c>
      <c r="J480" s="44">
        <v>0</v>
      </c>
      <c r="K480" s="44">
        <v>0</v>
      </c>
      <c r="L480" s="44">
        <v>0</v>
      </c>
      <c r="M480" s="44">
        <v>0</v>
      </c>
      <c r="N480" s="44">
        <v>0</v>
      </c>
      <c r="O480" s="279"/>
      <c r="P480" s="300"/>
      <c r="Q480" s="279"/>
    </row>
    <row r="481" spans="1:17" x14ac:dyDescent="0.25">
      <c r="A481" s="292"/>
      <c r="B481" s="292"/>
      <c r="C481" s="292"/>
      <c r="D481" s="279"/>
      <c r="E481" s="279"/>
      <c r="F481" s="279"/>
      <c r="G481" s="249" t="s">
        <v>19</v>
      </c>
      <c r="H481" s="44">
        <f t="shared" si="160"/>
        <v>0</v>
      </c>
      <c r="I481" s="44">
        <v>0</v>
      </c>
      <c r="J481" s="44">
        <v>0</v>
      </c>
      <c r="K481" s="44">
        <v>0</v>
      </c>
      <c r="L481" s="44">
        <v>0</v>
      </c>
      <c r="M481" s="44">
        <v>0</v>
      </c>
      <c r="N481" s="44">
        <v>0</v>
      </c>
      <c r="O481" s="279"/>
      <c r="P481" s="300"/>
      <c r="Q481" s="279"/>
    </row>
    <row r="482" spans="1:17" ht="24" x14ac:dyDescent="0.25">
      <c r="A482" s="292"/>
      <c r="B482" s="292"/>
      <c r="C482" s="292"/>
      <c r="D482" s="279"/>
      <c r="E482" s="279"/>
      <c r="F482" s="279"/>
      <c r="G482" s="249" t="s">
        <v>20</v>
      </c>
      <c r="H482" s="44">
        <f t="shared" si="160"/>
        <v>0</v>
      </c>
      <c r="I482" s="44">
        <v>0</v>
      </c>
      <c r="J482" s="44">
        <v>0</v>
      </c>
      <c r="K482" s="44">
        <v>0</v>
      </c>
      <c r="L482" s="44">
        <v>0</v>
      </c>
      <c r="M482" s="44">
        <v>0</v>
      </c>
      <c r="N482" s="44">
        <v>0</v>
      </c>
      <c r="O482" s="279"/>
      <c r="P482" s="300"/>
      <c r="Q482" s="279"/>
    </row>
    <row r="483" spans="1:17" ht="36" x14ac:dyDescent="0.25">
      <c r="A483" s="292" t="s">
        <v>439</v>
      </c>
      <c r="B483" s="292" t="s">
        <v>402</v>
      </c>
      <c r="C483" s="292" t="s">
        <v>388</v>
      </c>
      <c r="D483" s="279" t="s">
        <v>15</v>
      </c>
      <c r="E483" s="279"/>
      <c r="F483" s="279" t="s">
        <v>440</v>
      </c>
      <c r="G483" s="249" t="s">
        <v>16</v>
      </c>
      <c r="H483" s="44">
        <f t="shared" ref="H483:N483" si="161">SUM(H484:H487)</f>
        <v>87.3</v>
      </c>
      <c r="I483" s="44">
        <f t="shared" si="161"/>
        <v>0</v>
      </c>
      <c r="J483" s="44">
        <f t="shared" si="161"/>
        <v>2.2000000000000002</v>
      </c>
      <c r="K483" s="44">
        <f t="shared" si="161"/>
        <v>55.2</v>
      </c>
      <c r="L483" s="44">
        <f t="shared" si="161"/>
        <v>29.900000000000002</v>
      </c>
      <c r="M483" s="44">
        <f t="shared" si="161"/>
        <v>0</v>
      </c>
      <c r="N483" s="44">
        <f t="shared" si="161"/>
        <v>0</v>
      </c>
      <c r="O483" s="279">
        <v>30989</v>
      </c>
      <c r="P483" s="279"/>
      <c r="Q483" s="279" t="s">
        <v>4155</v>
      </c>
    </row>
    <row r="484" spans="1:17" ht="30.75" customHeight="1" x14ac:dyDescent="0.25">
      <c r="A484" s="292"/>
      <c r="B484" s="292"/>
      <c r="C484" s="292"/>
      <c r="D484" s="279"/>
      <c r="E484" s="279"/>
      <c r="F484" s="279"/>
      <c r="G484" s="249" t="s">
        <v>17</v>
      </c>
      <c r="H484" s="44">
        <f t="shared" ref="H484:H487" si="162">SUM(I484:N484)</f>
        <v>84.2</v>
      </c>
      <c r="I484" s="44">
        <v>0</v>
      </c>
      <c r="J484" s="44">
        <v>0</v>
      </c>
      <c r="K484" s="44">
        <v>54.6</v>
      </c>
      <c r="L484" s="44">
        <v>29.6</v>
      </c>
      <c r="M484" s="44">
        <v>0</v>
      </c>
      <c r="N484" s="44">
        <v>0</v>
      </c>
      <c r="O484" s="279"/>
      <c r="P484" s="279"/>
      <c r="Q484" s="279"/>
    </row>
    <row r="485" spans="1:17" ht="36" x14ac:dyDescent="0.25">
      <c r="A485" s="292"/>
      <c r="B485" s="292"/>
      <c r="C485" s="292"/>
      <c r="D485" s="279"/>
      <c r="E485" s="279"/>
      <c r="F485" s="279"/>
      <c r="G485" s="249" t="s">
        <v>18</v>
      </c>
      <c r="H485" s="44">
        <f t="shared" si="162"/>
        <v>3.1</v>
      </c>
      <c r="I485" s="44">
        <v>0</v>
      </c>
      <c r="J485" s="44">
        <v>2.2000000000000002</v>
      </c>
      <c r="K485" s="44">
        <v>0.6</v>
      </c>
      <c r="L485" s="44">
        <v>0.3</v>
      </c>
      <c r="M485" s="44">
        <v>0</v>
      </c>
      <c r="N485" s="44">
        <v>0</v>
      </c>
      <c r="O485" s="279"/>
      <c r="P485" s="279"/>
      <c r="Q485" s="279"/>
    </row>
    <row r="486" spans="1:17" x14ac:dyDescent="0.25">
      <c r="A486" s="292"/>
      <c r="B486" s="292"/>
      <c r="C486" s="292"/>
      <c r="D486" s="279"/>
      <c r="E486" s="279"/>
      <c r="F486" s="279"/>
      <c r="G486" s="249" t="s">
        <v>19</v>
      </c>
      <c r="H486" s="44">
        <f t="shared" si="162"/>
        <v>0</v>
      </c>
      <c r="I486" s="44">
        <v>0</v>
      </c>
      <c r="J486" s="44">
        <v>0</v>
      </c>
      <c r="K486" s="44">
        <v>0</v>
      </c>
      <c r="L486" s="44">
        <v>0</v>
      </c>
      <c r="M486" s="44">
        <v>0</v>
      </c>
      <c r="N486" s="44">
        <v>0</v>
      </c>
      <c r="O486" s="279"/>
      <c r="P486" s="279"/>
      <c r="Q486" s="279"/>
    </row>
    <row r="487" spans="1:17" ht="24" x14ac:dyDescent="0.25">
      <c r="A487" s="292"/>
      <c r="B487" s="292"/>
      <c r="C487" s="292"/>
      <c r="D487" s="279"/>
      <c r="E487" s="279"/>
      <c r="F487" s="279"/>
      <c r="G487" s="249" t="s">
        <v>20</v>
      </c>
      <c r="H487" s="44">
        <f t="shared" si="162"/>
        <v>0</v>
      </c>
      <c r="I487" s="44">
        <v>0</v>
      </c>
      <c r="J487" s="44">
        <v>0</v>
      </c>
      <c r="K487" s="44">
        <v>0</v>
      </c>
      <c r="L487" s="44">
        <v>0</v>
      </c>
      <c r="M487" s="44">
        <v>0</v>
      </c>
      <c r="N487" s="44">
        <v>0</v>
      </c>
      <c r="O487" s="279"/>
      <c r="P487" s="279"/>
      <c r="Q487" s="279"/>
    </row>
    <row r="488" spans="1:17" ht="55.5" customHeight="1" x14ac:dyDescent="0.25">
      <c r="A488" s="292" t="s">
        <v>441</v>
      </c>
      <c r="B488" s="292" t="s">
        <v>437</v>
      </c>
      <c r="C488" s="292" t="s">
        <v>388</v>
      </c>
      <c r="D488" s="279">
        <v>2026</v>
      </c>
      <c r="E488" s="279"/>
      <c r="F488" s="279" t="s">
        <v>442</v>
      </c>
      <c r="G488" s="249" t="s">
        <v>16</v>
      </c>
      <c r="H488" s="44">
        <f t="shared" ref="H488:N488" si="163">SUM(H489:H492)</f>
        <v>25.4</v>
      </c>
      <c r="I488" s="44">
        <f t="shared" si="163"/>
        <v>0</v>
      </c>
      <c r="J488" s="44">
        <f t="shared" si="163"/>
        <v>25.4</v>
      </c>
      <c r="K488" s="44">
        <f t="shared" si="163"/>
        <v>0</v>
      </c>
      <c r="L488" s="44">
        <f t="shared" si="163"/>
        <v>0</v>
      </c>
      <c r="M488" s="44">
        <f t="shared" si="163"/>
        <v>0</v>
      </c>
      <c r="N488" s="44">
        <f t="shared" si="163"/>
        <v>0</v>
      </c>
      <c r="O488" s="279">
        <v>30989</v>
      </c>
      <c r="P488" s="279"/>
      <c r="Q488" s="279" t="s">
        <v>4155</v>
      </c>
    </row>
    <row r="489" spans="1:17" ht="48.75" customHeight="1" x14ac:dyDescent="0.25">
      <c r="A489" s="292"/>
      <c r="B489" s="292"/>
      <c r="C489" s="292"/>
      <c r="D489" s="279"/>
      <c r="E489" s="279"/>
      <c r="F489" s="279"/>
      <c r="G489" s="249" t="s">
        <v>17</v>
      </c>
      <c r="H489" s="44">
        <f t="shared" ref="H489:H492" si="164">SUM(I489:N489)</f>
        <v>0</v>
      </c>
      <c r="I489" s="44">
        <v>0</v>
      </c>
      <c r="J489" s="44">
        <v>0</v>
      </c>
      <c r="K489" s="44">
        <v>0</v>
      </c>
      <c r="L489" s="44">
        <v>0</v>
      </c>
      <c r="M489" s="44">
        <v>0</v>
      </c>
      <c r="N489" s="44">
        <v>0</v>
      </c>
      <c r="O489" s="279"/>
      <c r="P489" s="279"/>
      <c r="Q489" s="279"/>
    </row>
    <row r="490" spans="1:17" ht="53.25" customHeight="1" x14ac:dyDescent="0.25">
      <c r="A490" s="292"/>
      <c r="B490" s="292"/>
      <c r="C490" s="292"/>
      <c r="D490" s="279"/>
      <c r="E490" s="279"/>
      <c r="F490" s="279"/>
      <c r="G490" s="249" t="s">
        <v>18</v>
      </c>
      <c r="H490" s="44">
        <f t="shared" si="164"/>
        <v>25.4</v>
      </c>
      <c r="I490" s="44">
        <v>0</v>
      </c>
      <c r="J490" s="44">
        <v>25.4</v>
      </c>
      <c r="K490" s="44">
        <v>0</v>
      </c>
      <c r="L490" s="44">
        <v>0</v>
      </c>
      <c r="M490" s="44">
        <v>0</v>
      </c>
      <c r="N490" s="44">
        <v>0</v>
      </c>
      <c r="O490" s="279"/>
      <c r="P490" s="279"/>
      <c r="Q490" s="279"/>
    </row>
    <row r="491" spans="1:17" x14ac:dyDescent="0.25">
      <c r="A491" s="292"/>
      <c r="B491" s="292"/>
      <c r="C491" s="292"/>
      <c r="D491" s="279"/>
      <c r="E491" s="279"/>
      <c r="F491" s="279"/>
      <c r="G491" s="249" t="s">
        <v>19</v>
      </c>
      <c r="H491" s="44">
        <f t="shared" si="164"/>
        <v>0</v>
      </c>
      <c r="I491" s="44">
        <v>0</v>
      </c>
      <c r="J491" s="44">
        <v>0</v>
      </c>
      <c r="K491" s="44">
        <v>0</v>
      </c>
      <c r="L491" s="44">
        <v>0</v>
      </c>
      <c r="M491" s="44">
        <v>0</v>
      </c>
      <c r="N491" s="44">
        <v>0</v>
      </c>
      <c r="O491" s="279"/>
      <c r="P491" s="279"/>
      <c r="Q491" s="279"/>
    </row>
    <row r="492" spans="1:17" ht="48" customHeight="1" x14ac:dyDescent="0.25">
      <c r="A492" s="292"/>
      <c r="B492" s="292"/>
      <c r="C492" s="292"/>
      <c r="D492" s="279"/>
      <c r="E492" s="279"/>
      <c r="F492" s="279"/>
      <c r="G492" s="249" t="s">
        <v>20</v>
      </c>
      <c r="H492" s="44">
        <f t="shared" si="164"/>
        <v>0</v>
      </c>
      <c r="I492" s="44">
        <v>0</v>
      </c>
      <c r="J492" s="44">
        <v>0</v>
      </c>
      <c r="K492" s="44">
        <v>0</v>
      </c>
      <c r="L492" s="44">
        <v>0</v>
      </c>
      <c r="M492" s="44">
        <v>0</v>
      </c>
      <c r="N492" s="44">
        <v>0</v>
      </c>
      <c r="O492" s="279"/>
      <c r="P492" s="279"/>
      <c r="Q492" s="279"/>
    </row>
    <row r="493" spans="1:17" ht="37.5" customHeight="1" x14ac:dyDescent="0.25">
      <c r="A493" s="331" t="s">
        <v>135</v>
      </c>
      <c r="B493" s="331"/>
      <c r="C493" s="331"/>
      <c r="D493" s="331"/>
      <c r="E493" s="331"/>
      <c r="F493" s="331"/>
      <c r="G493" s="186" t="s">
        <v>16</v>
      </c>
      <c r="H493" s="49">
        <f>SUM(H343,H348,H353,H358,H363,H368,H373,H378,H383,H388,H393,H398,H403,H408,H413,H418,H423,H428,H433,H438,H443,H448,H453,H458,H463,H468,H473,H478,H483,H488)</f>
        <v>4155.7999999999993</v>
      </c>
      <c r="I493" s="49">
        <f t="shared" ref="I493:N493" si="165">SUM(I343,I348,I353,I358,I363,I368,I373,I378,I383,I388,I393,I398,I403,I408,I413,I418,I423,I428,I433,I438,I443,I448,I453,I458,I463,I468,I473,I478,I483,I488)</f>
        <v>393</v>
      </c>
      <c r="J493" s="49">
        <f t="shared" si="165"/>
        <v>364.49999999999994</v>
      </c>
      <c r="K493" s="49">
        <f t="shared" si="165"/>
        <v>834.60000000000014</v>
      </c>
      <c r="L493" s="49">
        <f t="shared" si="165"/>
        <v>1147.1000000000001</v>
      </c>
      <c r="M493" s="49">
        <f t="shared" si="165"/>
        <v>521.9</v>
      </c>
      <c r="N493" s="49">
        <f t="shared" si="165"/>
        <v>894.7</v>
      </c>
      <c r="O493" s="328"/>
      <c r="P493" s="310"/>
    </row>
    <row r="494" spans="1:17" ht="36.75" customHeight="1" x14ac:dyDescent="0.25">
      <c r="A494" s="331"/>
      <c r="B494" s="331"/>
      <c r="C494" s="331"/>
      <c r="D494" s="331"/>
      <c r="E494" s="331"/>
      <c r="F494" s="331"/>
      <c r="G494" s="186" t="s">
        <v>17</v>
      </c>
      <c r="H494" s="49">
        <f t="shared" ref="H494:N497" si="166">SUM(H344,H349,H354,H359,H364,H369,H374,H379,H384,H389,H394,H399,H404,H409,H414,H419,H424,H429,H434,H439,H444,H449,H454,H459,H464,H469,H474,H479,H484,H489)</f>
        <v>2743.2</v>
      </c>
      <c r="I494" s="49">
        <f t="shared" si="166"/>
        <v>0</v>
      </c>
      <c r="J494" s="49">
        <f t="shared" si="166"/>
        <v>231.79999999999998</v>
      </c>
      <c r="K494" s="49">
        <f t="shared" si="166"/>
        <v>455</v>
      </c>
      <c r="L494" s="49">
        <f t="shared" si="166"/>
        <v>958.1</v>
      </c>
      <c r="M494" s="49">
        <f t="shared" si="166"/>
        <v>337.8</v>
      </c>
      <c r="N494" s="49">
        <f t="shared" si="166"/>
        <v>760.5</v>
      </c>
      <c r="O494" s="328"/>
      <c r="P494" s="310"/>
    </row>
    <row r="495" spans="1:17" ht="48.75" customHeight="1" x14ac:dyDescent="0.25">
      <c r="A495" s="331"/>
      <c r="B495" s="331"/>
      <c r="C495" s="331"/>
      <c r="D495" s="331"/>
      <c r="E495" s="331"/>
      <c r="F495" s="331"/>
      <c r="G495" s="186" t="s">
        <v>18</v>
      </c>
      <c r="H495" s="49">
        <f t="shared" si="166"/>
        <v>1040.8000000000002</v>
      </c>
      <c r="I495" s="49">
        <f t="shared" si="166"/>
        <v>388.8</v>
      </c>
      <c r="J495" s="49">
        <f t="shared" si="166"/>
        <v>30</v>
      </c>
      <c r="K495" s="49">
        <f t="shared" si="166"/>
        <v>242.7</v>
      </c>
      <c r="L495" s="49">
        <f t="shared" si="166"/>
        <v>189</v>
      </c>
      <c r="M495" s="49">
        <f t="shared" si="166"/>
        <v>56.1</v>
      </c>
      <c r="N495" s="49">
        <f t="shared" si="166"/>
        <v>134.19999999999999</v>
      </c>
      <c r="O495" s="328"/>
      <c r="P495" s="310"/>
    </row>
    <row r="496" spans="1:17" x14ac:dyDescent="0.25">
      <c r="A496" s="331"/>
      <c r="B496" s="331"/>
      <c r="C496" s="331"/>
      <c r="D496" s="331"/>
      <c r="E496" s="331"/>
      <c r="F496" s="331"/>
      <c r="G496" s="186" t="s">
        <v>19</v>
      </c>
      <c r="H496" s="49">
        <f t="shared" si="166"/>
        <v>0</v>
      </c>
      <c r="I496" s="49">
        <f t="shared" si="166"/>
        <v>0</v>
      </c>
      <c r="J496" s="49">
        <f t="shared" si="166"/>
        <v>0</v>
      </c>
      <c r="K496" s="49">
        <f t="shared" si="166"/>
        <v>0</v>
      </c>
      <c r="L496" s="49">
        <f t="shared" si="166"/>
        <v>0</v>
      </c>
      <c r="M496" s="49">
        <f t="shared" si="166"/>
        <v>0</v>
      </c>
      <c r="N496" s="49">
        <f t="shared" si="166"/>
        <v>0</v>
      </c>
      <c r="O496" s="328"/>
      <c r="P496" s="310"/>
    </row>
    <row r="497" spans="1:17" ht="32.25" customHeight="1" x14ac:dyDescent="0.25">
      <c r="A497" s="331"/>
      <c r="B497" s="331"/>
      <c r="C497" s="331"/>
      <c r="D497" s="331"/>
      <c r="E497" s="331"/>
      <c r="F497" s="331"/>
      <c r="G497" s="186" t="s">
        <v>20</v>
      </c>
      <c r="H497" s="49">
        <f t="shared" si="166"/>
        <v>371.79999999999995</v>
      </c>
      <c r="I497" s="49">
        <f t="shared" si="166"/>
        <v>4.2</v>
      </c>
      <c r="J497" s="49">
        <f t="shared" si="166"/>
        <v>102.69999999999999</v>
      </c>
      <c r="K497" s="49">
        <f t="shared" si="166"/>
        <v>136.89999999999998</v>
      </c>
      <c r="L497" s="49">
        <f t="shared" si="166"/>
        <v>0</v>
      </c>
      <c r="M497" s="49">
        <f t="shared" si="166"/>
        <v>128</v>
      </c>
      <c r="N497" s="49">
        <f t="shared" si="166"/>
        <v>0</v>
      </c>
      <c r="O497" s="328"/>
      <c r="P497" s="310"/>
    </row>
    <row r="498" spans="1:17" x14ac:dyDescent="0.25">
      <c r="A498" s="306" t="s">
        <v>443</v>
      </c>
      <c r="B498" s="306"/>
      <c r="C498" s="306"/>
      <c r="D498" s="306"/>
      <c r="E498" s="306"/>
      <c r="F498" s="306"/>
      <c r="G498" s="306"/>
      <c r="H498" s="306"/>
      <c r="I498" s="306"/>
      <c r="J498" s="306"/>
      <c r="K498" s="306"/>
      <c r="L498" s="306"/>
      <c r="M498" s="306"/>
      <c r="N498" s="306"/>
      <c r="O498" s="306"/>
      <c r="P498" s="306"/>
    </row>
    <row r="499" spans="1:17" ht="36.75" customHeight="1" x14ac:dyDescent="0.25">
      <c r="A499" s="292" t="s">
        <v>444</v>
      </c>
      <c r="B499" s="300" t="s">
        <v>445</v>
      </c>
      <c r="C499" s="292" t="s">
        <v>443</v>
      </c>
      <c r="D499" s="279">
        <v>2025</v>
      </c>
      <c r="E499" s="279" t="s">
        <v>446</v>
      </c>
      <c r="F499" s="292" t="s">
        <v>447</v>
      </c>
      <c r="G499" s="181" t="s">
        <v>16</v>
      </c>
      <c r="H499" s="44">
        <f t="shared" ref="H499:N499" si="167">SUM(H500:H503)</f>
        <v>469.09999999999997</v>
      </c>
      <c r="I499" s="44">
        <f t="shared" si="167"/>
        <v>469.09999999999997</v>
      </c>
      <c r="J499" s="44">
        <f t="shared" si="167"/>
        <v>0</v>
      </c>
      <c r="K499" s="44">
        <f t="shared" si="167"/>
        <v>0</v>
      </c>
      <c r="L499" s="44">
        <f t="shared" si="167"/>
        <v>0</v>
      </c>
      <c r="M499" s="44">
        <f t="shared" si="167"/>
        <v>0</v>
      </c>
      <c r="N499" s="44">
        <f t="shared" si="167"/>
        <v>0</v>
      </c>
      <c r="O499" s="279">
        <v>2000</v>
      </c>
      <c r="P499" s="292" t="s">
        <v>448</v>
      </c>
      <c r="Q499" s="279" t="s">
        <v>4155</v>
      </c>
    </row>
    <row r="500" spans="1:17" ht="36" customHeight="1" x14ac:dyDescent="0.25">
      <c r="A500" s="292"/>
      <c r="B500" s="300"/>
      <c r="C500" s="292"/>
      <c r="D500" s="279"/>
      <c r="E500" s="279"/>
      <c r="F500" s="292"/>
      <c r="G500" s="181" t="s">
        <v>309</v>
      </c>
      <c r="H500" s="44">
        <f t="shared" ref="H500:H503" si="168">SUM(I500:N500)</f>
        <v>464.4</v>
      </c>
      <c r="I500" s="44">
        <v>464.4</v>
      </c>
      <c r="J500" s="44">
        <v>0</v>
      </c>
      <c r="K500" s="44">
        <v>0</v>
      </c>
      <c r="L500" s="44">
        <v>0</v>
      </c>
      <c r="M500" s="44">
        <v>0</v>
      </c>
      <c r="N500" s="44">
        <v>0</v>
      </c>
      <c r="O500" s="279"/>
      <c r="P500" s="292"/>
      <c r="Q500" s="279"/>
    </row>
    <row r="501" spans="1:17" ht="36" x14ac:dyDescent="0.25">
      <c r="A501" s="292"/>
      <c r="B501" s="300"/>
      <c r="C501" s="292"/>
      <c r="D501" s="279"/>
      <c r="E501" s="279"/>
      <c r="F501" s="292"/>
      <c r="G501" s="181" t="s">
        <v>18</v>
      </c>
      <c r="H501" s="44">
        <f t="shared" si="168"/>
        <v>4.7</v>
      </c>
      <c r="I501" s="44">
        <v>4.7</v>
      </c>
      <c r="J501" s="44">
        <v>0</v>
      </c>
      <c r="K501" s="44">
        <v>0</v>
      </c>
      <c r="L501" s="44">
        <v>0</v>
      </c>
      <c r="M501" s="44">
        <v>0</v>
      </c>
      <c r="N501" s="44">
        <v>0</v>
      </c>
      <c r="O501" s="279"/>
      <c r="P501" s="292"/>
      <c r="Q501" s="279"/>
    </row>
    <row r="502" spans="1:17" x14ac:dyDescent="0.25">
      <c r="A502" s="292"/>
      <c r="B502" s="300"/>
      <c r="C502" s="292"/>
      <c r="D502" s="279"/>
      <c r="E502" s="279"/>
      <c r="F502" s="292"/>
      <c r="G502" s="181" t="s">
        <v>19</v>
      </c>
      <c r="H502" s="44">
        <f t="shared" si="168"/>
        <v>0</v>
      </c>
      <c r="I502" s="44">
        <v>0</v>
      </c>
      <c r="J502" s="44">
        <v>0</v>
      </c>
      <c r="K502" s="44">
        <v>0</v>
      </c>
      <c r="L502" s="44">
        <v>0</v>
      </c>
      <c r="M502" s="44">
        <v>0</v>
      </c>
      <c r="N502" s="44">
        <v>0</v>
      </c>
      <c r="O502" s="279"/>
      <c r="P502" s="292"/>
      <c r="Q502" s="279"/>
    </row>
    <row r="503" spans="1:17" ht="24" x14ac:dyDescent="0.25">
      <c r="A503" s="292"/>
      <c r="B503" s="300"/>
      <c r="C503" s="292"/>
      <c r="D503" s="279"/>
      <c r="E503" s="279"/>
      <c r="F503" s="292"/>
      <c r="G503" s="181" t="s">
        <v>20</v>
      </c>
      <c r="H503" s="44">
        <f t="shared" si="168"/>
        <v>0</v>
      </c>
      <c r="I503" s="44">
        <v>0</v>
      </c>
      <c r="J503" s="44">
        <v>0</v>
      </c>
      <c r="K503" s="44">
        <v>0</v>
      </c>
      <c r="L503" s="44">
        <v>0</v>
      </c>
      <c r="M503" s="44">
        <v>0</v>
      </c>
      <c r="N503" s="44">
        <v>0</v>
      </c>
      <c r="O503" s="279"/>
      <c r="P503" s="292"/>
      <c r="Q503" s="279"/>
    </row>
    <row r="504" spans="1:17" ht="36.75" customHeight="1" x14ac:dyDescent="0.25">
      <c r="A504" s="292" t="s">
        <v>449</v>
      </c>
      <c r="B504" s="310" t="s">
        <v>450</v>
      </c>
      <c r="C504" s="292" t="s">
        <v>443</v>
      </c>
      <c r="D504" s="279">
        <v>2025</v>
      </c>
      <c r="E504" s="279" t="s">
        <v>451</v>
      </c>
      <c r="F504" s="300" t="s">
        <v>452</v>
      </c>
      <c r="G504" s="181" t="s">
        <v>16</v>
      </c>
      <c r="H504" s="44">
        <f t="shared" ref="H504:N504" si="169">SUM(H505:H508)</f>
        <v>683.2</v>
      </c>
      <c r="I504" s="44">
        <f t="shared" si="169"/>
        <v>683.2</v>
      </c>
      <c r="J504" s="44">
        <f t="shared" si="169"/>
        <v>0</v>
      </c>
      <c r="K504" s="44">
        <f t="shared" si="169"/>
        <v>0</v>
      </c>
      <c r="L504" s="44">
        <f t="shared" si="169"/>
        <v>0</v>
      </c>
      <c r="M504" s="44">
        <f t="shared" si="169"/>
        <v>0</v>
      </c>
      <c r="N504" s="44">
        <f t="shared" si="169"/>
        <v>0</v>
      </c>
      <c r="O504" s="297">
        <v>4000</v>
      </c>
      <c r="P504" s="292" t="s">
        <v>453</v>
      </c>
      <c r="Q504" s="279" t="s">
        <v>4155</v>
      </c>
    </row>
    <row r="505" spans="1:17" ht="36.75" customHeight="1" x14ac:dyDescent="0.25">
      <c r="A505" s="292"/>
      <c r="B505" s="310"/>
      <c r="C505" s="292"/>
      <c r="D505" s="279"/>
      <c r="E505" s="279"/>
      <c r="F505" s="300"/>
      <c r="G505" s="181" t="s">
        <v>309</v>
      </c>
      <c r="H505" s="44">
        <f t="shared" ref="H505:H508" si="170">SUM(I505:N505)</f>
        <v>0</v>
      </c>
      <c r="I505" s="44">
        <v>0</v>
      </c>
      <c r="J505" s="44">
        <v>0</v>
      </c>
      <c r="K505" s="44">
        <v>0</v>
      </c>
      <c r="L505" s="44">
        <v>0</v>
      </c>
      <c r="M505" s="44">
        <v>0</v>
      </c>
      <c r="N505" s="44">
        <v>0</v>
      </c>
      <c r="O505" s="297"/>
      <c r="P505" s="292"/>
      <c r="Q505" s="279"/>
    </row>
    <row r="506" spans="1:17" ht="36" x14ac:dyDescent="0.25">
      <c r="A506" s="292"/>
      <c r="B506" s="310"/>
      <c r="C506" s="292"/>
      <c r="D506" s="279"/>
      <c r="E506" s="279"/>
      <c r="F506" s="300"/>
      <c r="G506" s="181" t="s">
        <v>18</v>
      </c>
      <c r="H506" s="44">
        <f t="shared" si="170"/>
        <v>683.2</v>
      </c>
      <c r="I506" s="44">
        <v>683.2</v>
      </c>
      <c r="J506" s="44">
        <v>0</v>
      </c>
      <c r="K506" s="44">
        <v>0</v>
      </c>
      <c r="L506" s="44">
        <v>0</v>
      </c>
      <c r="M506" s="44">
        <v>0</v>
      </c>
      <c r="N506" s="44">
        <v>0</v>
      </c>
      <c r="O506" s="297"/>
      <c r="P506" s="292"/>
      <c r="Q506" s="279"/>
    </row>
    <row r="507" spans="1:17" x14ac:dyDescent="0.25">
      <c r="A507" s="292"/>
      <c r="B507" s="310"/>
      <c r="C507" s="292"/>
      <c r="D507" s="279"/>
      <c r="E507" s="279"/>
      <c r="F507" s="300"/>
      <c r="G507" s="181" t="s">
        <v>19</v>
      </c>
      <c r="H507" s="44">
        <f t="shared" si="170"/>
        <v>0</v>
      </c>
      <c r="I507" s="44">
        <v>0</v>
      </c>
      <c r="J507" s="44">
        <v>0</v>
      </c>
      <c r="K507" s="44">
        <v>0</v>
      </c>
      <c r="L507" s="44">
        <v>0</v>
      </c>
      <c r="M507" s="44">
        <v>0</v>
      </c>
      <c r="N507" s="44">
        <v>0</v>
      </c>
      <c r="O507" s="297"/>
      <c r="P507" s="292"/>
      <c r="Q507" s="279"/>
    </row>
    <row r="508" spans="1:17" ht="24" x14ac:dyDescent="0.25">
      <c r="A508" s="292"/>
      <c r="B508" s="310"/>
      <c r="C508" s="292"/>
      <c r="D508" s="279"/>
      <c r="E508" s="279"/>
      <c r="F508" s="300"/>
      <c r="G508" s="181" t="s">
        <v>20</v>
      </c>
      <c r="H508" s="44">
        <f t="shared" si="170"/>
        <v>0</v>
      </c>
      <c r="I508" s="44">
        <v>0</v>
      </c>
      <c r="J508" s="44">
        <v>0</v>
      </c>
      <c r="K508" s="44">
        <v>0</v>
      </c>
      <c r="L508" s="44">
        <v>0</v>
      </c>
      <c r="M508" s="44">
        <v>0</v>
      </c>
      <c r="N508" s="44">
        <v>0</v>
      </c>
      <c r="O508" s="297"/>
      <c r="P508" s="292"/>
      <c r="Q508" s="279"/>
    </row>
    <row r="509" spans="1:17" ht="36.75" customHeight="1" x14ac:dyDescent="0.25">
      <c r="A509" s="292" t="s">
        <v>454</v>
      </c>
      <c r="B509" s="310" t="s">
        <v>450</v>
      </c>
      <c r="C509" s="292" t="s">
        <v>443</v>
      </c>
      <c r="D509" s="279" t="s">
        <v>66</v>
      </c>
      <c r="E509" s="279" t="s">
        <v>455</v>
      </c>
      <c r="F509" s="300" t="s">
        <v>456</v>
      </c>
      <c r="G509" s="181" t="s">
        <v>16</v>
      </c>
      <c r="H509" s="44">
        <f t="shared" ref="H509:N509" si="171">SUM(H510:H513)</f>
        <v>300</v>
      </c>
      <c r="I509" s="44">
        <f t="shared" si="171"/>
        <v>0</v>
      </c>
      <c r="J509" s="44">
        <f t="shared" si="171"/>
        <v>0</v>
      </c>
      <c r="K509" s="44">
        <f t="shared" si="171"/>
        <v>0</v>
      </c>
      <c r="L509" s="44">
        <f t="shared" si="171"/>
        <v>100</v>
      </c>
      <c r="M509" s="44">
        <f t="shared" si="171"/>
        <v>100</v>
      </c>
      <c r="N509" s="44">
        <f t="shared" si="171"/>
        <v>100</v>
      </c>
      <c r="O509" s="297">
        <v>2000</v>
      </c>
      <c r="P509" s="292" t="s">
        <v>453</v>
      </c>
      <c r="Q509" s="279" t="s">
        <v>4155</v>
      </c>
    </row>
    <row r="510" spans="1:17" ht="33.75" customHeight="1" x14ac:dyDescent="0.25">
      <c r="A510" s="292"/>
      <c r="B510" s="310"/>
      <c r="C510" s="292"/>
      <c r="D510" s="279"/>
      <c r="E510" s="279"/>
      <c r="F510" s="300"/>
      <c r="G510" s="181" t="s">
        <v>17</v>
      </c>
      <c r="H510" s="44">
        <f t="shared" ref="H510:H513" si="172">SUM(I510:N510)</f>
        <v>180</v>
      </c>
      <c r="I510" s="44">
        <v>0</v>
      </c>
      <c r="J510" s="44">
        <v>0</v>
      </c>
      <c r="K510" s="44">
        <v>0</v>
      </c>
      <c r="L510" s="44">
        <v>60</v>
      </c>
      <c r="M510" s="44">
        <v>60</v>
      </c>
      <c r="N510" s="44">
        <v>60</v>
      </c>
      <c r="O510" s="297"/>
      <c r="P510" s="292"/>
      <c r="Q510" s="279"/>
    </row>
    <row r="511" spans="1:17" ht="36" x14ac:dyDescent="0.25">
      <c r="A511" s="292"/>
      <c r="B511" s="310"/>
      <c r="C511" s="292"/>
      <c r="D511" s="279"/>
      <c r="E511" s="279"/>
      <c r="F511" s="300"/>
      <c r="G511" s="181" t="s">
        <v>18</v>
      </c>
      <c r="H511" s="44">
        <f t="shared" si="172"/>
        <v>120</v>
      </c>
      <c r="I511" s="44">
        <v>0</v>
      </c>
      <c r="J511" s="44">
        <v>0</v>
      </c>
      <c r="K511" s="44">
        <v>0</v>
      </c>
      <c r="L511" s="44">
        <v>40</v>
      </c>
      <c r="M511" s="44">
        <v>40</v>
      </c>
      <c r="N511" s="44">
        <v>40</v>
      </c>
      <c r="O511" s="297"/>
      <c r="P511" s="292"/>
      <c r="Q511" s="279"/>
    </row>
    <row r="512" spans="1:17" x14ac:dyDescent="0.25">
      <c r="A512" s="292"/>
      <c r="B512" s="310"/>
      <c r="C512" s="292"/>
      <c r="D512" s="279"/>
      <c r="E512" s="279"/>
      <c r="F512" s="300"/>
      <c r="G512" s="181" t="s">
        <v>19</v>
      </c>
      <c r="H512" s="44">
        <f t="shared" si="172"/>
        <v>0</v>
      </c>
      <c r="I512" s="44">
        <v>0</v>
      </c>
      <c r="J512" s="44">
        <v>0</v>
      </c>
      <c r="K512" s="44">
        <v>0</v>
      </c>
      <c r="L512" s="44">
        <v>0</v>
      </c>
      <c r="M512" s="44">
        <v>0</v>
      </c>
      <c r="N512" s="44">
        <v>0</v>
      </c>
      <c r="O512" s="297"/>
      <c r="P512" s="292"/>
      <c r="Q512" s="279"/>
    </row>
    <row r="513" spans="1:17" ht="24" x14ac:dyDescent="0.25">
      <c r="A513" s="292"/>
      <c r="B513" s="310"/>
      <c r="C513" s="292"/>
      <c r="D513" s="279"/>
      <c r="E513" s="279"/>
      <c r="F513" s="300"/>
      <c r="G513" s="181" t="s">
        <v>20</v>
      </c>
      <c r="H513" s="44">
        <f t="shared" si="172"/>
        <v>0</v>
      </c>
      <c r="I513" s="44">
        <v>0</v>
      </c>
      <c r="J513" s="44">
        <v>0</v>
      </c>
      <c r="K513" s="44">
        <v>0</v>
      </c>
      <c r="L513" s="44">
        <v>0</v>
      </c>
      <c r="M513" s="44">
        <v>0</v>
      </c>
      <c r="N513" s="44">
        <v>0</v>
      </c>
      <c r="O513" s="297"/>
      <c r="P513" s="292"/>
      <c r="Q513" s="279"/>
    </row>
    <row r="514" spans="1:17" ht="36.75" customHeight="1" x14ac:dyDescent="0.25">
      <c r="A514" s="292" t="s">
        <v>457</v>
      </c>
      <c r="B514" s="310" t="s">
        <v>450</v>
      </c>
      <c r="C514" s="292" t="s">
        <v>443</v>
      </c>
      <c r="D514" s="279" t="s">
        <v>160</v>
      </c>
      <c r="E514" s="279" t="s">
        <v>458</v>
      </c>
      <c r="F514" s="300" t="s">
        <v>456</v>
      </c>
      <c r="G514" s="181" t="s">
        <v>16</v>
      </c>
      <c r="H514" s="44">
        <f t="shared" ref="H514:N514" si="173">SUM(H515:H518)</f>
        <v>205.2</v>
      </c>
      <c r="I514" s="44">
        <f t="shared" si="173"/>
        <v>102.6</v>
      </c>
      <c r="J514" s="44">
        <f t="shared" si="173"/>
        <v>102.6</v>
      </c>
      <c r="K514" s="44">
        <f t="shared" si="173"/>
        <v>0</v>
      </c>
      <c r="L514" s="44">
        <f t="shared" si="173"/>
        <v>0</v>
      </c>
      <c r="M514" s="44">
        <f t="shared" si="173"/>
        <v>0</v>
      </c>
      <c r="N514" s="44">
        <f t="shared" si="173"/>
        <v>0</v>
      </c>
      <c r="O514" s="297">
        <v>2000</v>
      </c>
      <c r="P514" s="292" t="s">
        <v>453</v>
      </c>
      <c r="Q514" s="279" t="s">
        <v>4155</v>
      </c>
    </row>
    <row r="515" spans="1:17" ht="32.25" customHeight="1" x14ac:dyDescent="0.25">
      <c r="A515" s="292"/>
      <c r="B515" s="310"/>
      <c r="C515" s="292"/>
      <c r="D515" s="279"/>
      <c r="E515" s="279"/>
      <c r="F515" s="300"/>
      <c r="G515" s="181" t="s">
        <v>17</v>
      </c>
      <c r="H515" s="44">
        <f t="shared" ref="H515:H518" si="174">SUM(I515:N515)</f>
        <v>203</v>
      </c>
      <c r="I515" s="44">
        <v>101.5</v>
      </c>
      <c r="J515" s="44">
        <v>101.5</v>
      </c>
      <c r="K515" s="44">
        <v>0</v>
      </c>
      <c r="L515" s="44">
        <v>0</v>
      </c>
      <c r="M515" s="44">
        <v>0</v>
      </c>
      <c r="N515" s="44">
        <v>0</v>
      </c>
      <c r="O515" s="297"/>
      <c r="P515" s="292"/>
      <c r="Q515" s="279"/>
    </row>
    <row r="516" spans="1:17" ht="36" x14ac:dyDescent="0.25">
      <c r="A516" s="292"/>
      <c r="B516" s="310"/>
      <c r="C516" s="292"/>
      <c r="D516" s="279"/>
      <c r="E516" s="279"/>
      <c r="F516" s="300"/>
      <c r="G516" s="181" t="s">
        <v>18</v>
      </c>
      <c r="H516" s="44">
        <f t="shared" si="174"/>
        <v>2</v>
      </c>
      <c r="I516" s="44">
        <v>1</v>
      </c>
      <c r="J516" s="44">
        <v>1</v>
      </c>
      <c r="K516" s="44">
        <v>0</v>
      </c>
      <c r="L516" s="44">
        <v>0</v>
      </c>
      <c r="M516" s="44">
        <v>0</v>
      </c>
      <c r="N516" s="44">
        <v>0</v>
      </c>
      <c r="O516" s="297"/>
      <c r="P516" s="292"/>
      <c r="Q516" s="279"/>
    </row>
    <row r="517" spans="1:17" x14ac:dyDescent="0.25">
      <c r="A517" s="292"/>
      <c r="B517" s="310"/>
      <c r="C517" s="292"/>
      <c r="D517" s="279"/>
      <c r="E517" s="279"/>
      <c r="F517" s="300"/>
      <c r="G517" s="181" t="s">
        <v>19</v>
      </c>
      <c r="H517" s="44">
        <f t="shared" si="174"/>
        <v>0.2</v>
      </c>
      <c r="I517" s="44">
        <v>0.1</v>
      </c>
      <c r="J517" s="44">
        <v>0.1</v>
      </c>
      <c r="K517" s="44">
        <v>0</v>
      </c>
      <c r="L517" s="44">
        <v>0</v>
      </c>
      <c r="M517" s="44">
        <v>0</v>
      </c>
      <c r="N517" s="44">
        <v>0</v>
      </c>
      <c r="O517" s="297"/>
      <c r="P517" s="292"/>
      <c r="Q517" s="279"/>
    </row>
    <row r="518" spans="1:17" ht="24" x14ac:dyDescent="0.25">
      <c r="A518" s="292"/>
      <c r="B518" s="310"/>
      <c r="C518" s="292"/>
      <c r="D518" s="279"/>
      <c r="E518" s="279"/>
      <c r="F518" s="300"/>
      <c r="G518" s="181" t="s">
        <v>20</v>
      </c>
      <c r="H518" s="44">
        <f t="shared" si="174"/>
        <v>0</v>
      </c>
      <c r="I518" s="44">
        <v>0</v>
      </c>
      <c r="J518" s="44">
        <v>0</v>
      </c>
      <c r="K518" s="44">
        <v>0</v>
      </c>
      <c r="L518" s="44">
        <v>0</v>
      </c>
      <c r="M518" s="44">
        <v>0</v>
      </c>
      <c r="N518" s="44">
        <v>0</v>
      </c>
      <c r="O518" s="297"/>
      <c r="P518" s="292"/>
      <c r="Q518" s="279"/>
    </row>
    <row r="519" spans="1:17" ht="36.75" customHeight="1" x14ac:dyDescent="0.25">
      <c r="A519" s="292" t="s">
        <v>459</v>
      </c>
      <c r="B519" s="310" t="s">
        <v>450</v>
      </c>
      <c r="C519" s="292" t="s">
        <v>443</v>
      </c>
      <c r="D519" s="279" t="s">
        <v>160</v>
      </c>
      <c r="E519" s="279" t="s">
        <v>460</v>
      </c>
      <c r="F519" s="292" t="s">
        <v>461</v>
      </c>
      <c r="G519" s="181" t="s">
        <v>16</v>
      </c>
      <c r="H519" s="44">
        <f t="shared" ref="H519:N519" si="175">SUM(H520:H523)</f>
        <v>95</v>
      </c>
      <c r="I519" s="44">
        <f t="shared" si="175"/>
        <v>95</v>
      </c>
      <c r="J519" s="44">
        <f t="shared" si="175"/>
        <v>0</v>
      </c>
      <c r="K519" s="44">
        <f t="shared" si="175"/>
        <v>0</v>
      </c>
      <c r="L519" s="44">
        <f t="shared" si="175"/>
        <v>0</v>
      </c>
      <c r="M519" s="44">
        <f t="shared" si="175"/>
        <v>0</v>
      </c>
      <c r="N519" s="44">
        <f t="shared" si="175"/>
        <v>0</v>
      </c>
      <c r="O519" s="360">
        <v>5300</v>
      </c>
      <c r="P519" s="292" t="s">
        <v>453</v>
      </c>
      <c r="Q519" s="279" t="s">
        <v>4155</v>
      </c>
    </row>
    <row r="520" spans="1:17" ht="33.75" customHeight="1" x14ac:dyDescent="0.25">
      <c r="A520" s="292"/>
      <c r="B520" s="310"/>
      <c r="C520" s="292"/>
      <c r="D520" s="279"/>
      <c r="E520" s="279"/>
      <c r="F520" s="292"/>
      <c r="G520" s="181" t="s">
        <v>58</v>
      </c>
      <c r="H520" s="44">
        <f t="shared" ref="H520:H523" si="176">SUM(I520:N520)</f>
        <v>0</v>
      </c>
      <c r="I520" s="44">
        <v>0</v>
      </c>
      <c r="J520" s="44">
        <v>0</v>
      </c>
      <c r="K520" s="44">
        <v>0</v>
      </c>
      <c r="L520" s="44">
        <v>0</v>
      </c>
      <c r="M520" s="44">
        <v>0</v>
      </c>
      <c r="N520" s="44">
        <v>0</v>
      </c>
      <c r="O520" s="360"/>
      <c r="P520" s="292"/>
      <c r="Q520" s="279"/>
    </row>
    <row r="521" spans="1:17" x14ac:dyDescent="0.25">
      <c r="A521" s="292"/>
      <c r="B521" s="310"/>
      <c r="C521" s="292"/>
      <c r="D521" s="279"/>
      <c r="E521" s="279"/>
      <c r="F521" s="292"/>
      <c r="G521" s="181" t="s">
        <v>462</v>
      </c>
      <c r="H521" s="44">
        <f t="shared" si="176"/>
        <v>95</v>
      </c>
      <c r="I521" s="44">
        <v>95</v>
      </c>
      <c r="J521" s="44">
        <v>0</v>
      </c>
      <c r="K521" s="44">
        <v>0</v>
      </c>
      <c r="L521" s="44">
        <v>0</v>
      </c>
      <c r="M521" s="44">
        <v>0</v>
      </c>
      <c r="N521" s="44">
        <v>0</v>
      </c>
      <c r="O521" s="360"/>
      <c r="P521" s="292"/>
      <c r="Q521" s="279"/>
    </row>
    <row r="522" spans="1:17" ht="24" x14ac:dyDescent="0.25">
      <c r="A522" s="292"/>
      <c r="B522" s="310"/>
      <c r="C522" s="292"/>
      <c r="D522" s="279"/>
      <c r="E522" s="279"/>
      <c r="F522" s="292"/>
      <c r="G522" s="181" t="s">
        <v>463</v>
      </c>
      <c r="H522" s="44">
        <f t="shared" si="176"/>
        <v>0</v>
      </c>
      <c r="I522" s="44">
        <v>0</v>
      </c>
      <c r="J522" s="44">
        <v>0</v>
      </c>
      <c r="K522" s="44">
        <v>0</v>
      </c>
      <c r="L522" s="44">
        <v>0</v>
      </c>
      <c r="M522" s="44">
        <v>0</v>
      </c>
      <c r="N522" s="44">
        <v>0</v>
      </c>
      <c r="O522" s="360"/>
      <c r="P522" s="292"/>
      <c r="Q522" s="279"/>
    </row>
    <row r="523" spans="1:17" ht="24" x14ac:dyDescent="0.25">
      <c r="A523" s="292"/>
      <c r="B523" s="310"/>
      <c r="C523" s="292"/>
      <c r="D523" s="279"/>
      <c r="E523" s="279"/>
      <c r="F523" s="292"/>
      <c r="G523" s="181" t="s">
        <v>20</v>
      </c>
      <c r="H523" s="44">
        <f t="shared" si="176"/>
        <v>0</v>
      </c>
      <c r="I523" s="44">
        <v>0</v>
      </c>
      <c r="J523" s="44">
        <v>0</v>
      </c>
      <c r="K523" s="44">
        <v>0</v>
      </c>
      <c r="L523" s="44">
        <v>0</v>
      </c>
      <c r="M523" s="44">
        <v>0</v>
      </c>
      <c r="N523" s="44">
        <v>0</v>
      </c>
      <c r="O523" s="360"/>
      <c r="P523" s="292"/>
      <c r="Q523" s="279"/>
    </row>
    <row r="524" spans="1:17" ht="36.75" customHeight="1" x14ac:dyDescent="0.25">
      <c r="A524" s="292" t="s">
        <v>464</v>
      </c>
      <c r="B524" s="310" t="s">
        <v>450</v>
      </c>
      <c r="C524" s="292" t="s">
        <v>443</v>
      </c>
      <c r="D524" s="279" t="s">
        <v>160</v>
      </c>
      <c r="E524" s="279" t="s">
        <v>460</v>
      </c>
      <c r="F524" s="292"/>
      <c r="G524" s="181" t="s">
        <v>16</v>
      </c>
      <c r="H524" s="44">
        <f t="shared" ref="H524:N524" si="177">SUM(H525:H528)</f>
        <v>950.2</v>
      </c>
      <c r="I524" s="44">
        <f t="shared" si="177"/>
        <v>475.1</v>
      </c>
      <c r="J524" s="44">
        <f t="shared" si="177"/>
        <v>475.1</v>
      </c>
      <c r="K524" s="44">
        <f t="shared" si="177"/>
        <v>0</v>
      </c>
      <c r="L524" s="44">
        <f t="shared" si="177"/>
        <v>0</v>
      </c>
      <c r="M524" s="44">
        <f t="shared" si="177"/>
        <v>0</v>
      </c>
      <c r="N524" s="44">
        <f t="shared" si="177"/>
        <v>0</v>
      </c>
      <c r="O524" s="360">
        <v>5300</v>
      </c>
      <c r="P524" s="292" t="s">
        <v>453</v>
      </c>
      <c r="Q524" s="279" t="s">
        <v>4155</v>
      </c>
    </row>
    <row r="525" spans="1:17" ht="31.5" customHeight="1" x14ac:dyDescent="0.25">
      <c r="A525" s="292"/>
      <c r="B525" s="310"/>
      <c r="C525" s="292"/>
      <c r="D525" s="279"/>
      <c r="E525" s="279"/>
      <c r="F525" s="292"/>
      <c r="G525" s="181" t="s">
        <v>58</v>
      </c>
      <c r="H525" s="44">
        <f t="shared" ref="H525:H528" si="178">SUM(I525:N525)</f>
        <v>921.6</v>
      </c>
      <c r="I525" s="44">
        <v>460.8</v>
      </c>
      <c r="J525" s="44">
        <v>460.8</v>
      </c>
      <c r="K525" s="44">
        <v>0</v>
      </c>
      <c r="L525" s="44">
        <v>0</v>
      </c>
      <c r="M525" s="44">
        <v>0</v>
      </c>
      <c r="N525" s="44">
        <v>0</v>
      </c>
      <c r="O525" s="360"/>
      <c r="P525" s="292"/>
      <c r="Q525" s="279"/>
    </row>
    <row r="526" spans="1:17" x14ac:dyDescent="0.25">
      <c r="A526" s="292"/>
      <c r="B526" s="310"/>
      <c r="C526" s="292"/>
      <c r="D526" s="279"/>
      <c r="E526" s="279"/>
      <c r="F526" s="292"/>
      <c r="G526" s="181" t="s">
        <v>462</v>
      </c>
      <c r="H526" s="44">
        <f t="shared" si="178"/>
        <v>28.6</v>
      </c>
      <c r="I526" s="44">
        <v>14.3</v>
      </c>
      <c r="J526" s="44">
        <v>14.3</v>
      </c>
      <c r="K526" s="44">
        <v>0</v>
      </c>
      <c r="L526" s="44">
        <v>0</v>
      </c>
      <c r="M526" s="44">
        <v>0</v>
      </c>
      <c r="N526" s="44">
        <v>0</v>
      </c>
      <c r="O526" s="360"/>
      <c r="P526" s="292"/>
      <c r="Q526" s="279"/>
    </row>
    <row r="527" spans="1:17" ht="24" x14ac:dyDescent="0.25">
      <c r="A527" s="292"/>
      <c r="B527" s="310"/>
      <c r="C527" s="292"/>
      <c r="D527" s="279"/>
      <c r="E527" s="279"/>
      <c r="F527" s="292"/>
      <c r="G527" s="181" t="s">
        <v>463</v>
      </c>
      <c r="H527" s="44">
        <f t="shared" si="178"/>
        <v>0</v>
      </c>
      <c r="I527" s="44">
        <v>0</v>
      </c>
      <c r="J527" s="44">
        <v>0</v>
      </c>
      <c r="K527" s="44">
        <v>0</v>
      </c>
      <c r="L527" s="44">
        <v>0</v>
      </c>
      <c r="M527" s="44">
        <v>0</v>
      </c>
      <c r="N527" s="44">
        <v>0</v>
      </c>
      <c r="O527" s="360"/>
      <c r="P527" s="292"/>
      <c r="Q527" s="279"/>
    </row>
    <row r="528" spans="1:17" ht="24" x14ac:dyDescent="0.25">
      <c r="A528" s="292"/>
      <c r="B528" s="310"/>
      <c r="C528" s="292"/>
      <c r="D528" s="279"/>
      <c r="E528" s="279"/>
      <c r="F528" s="292"/>
      <c r="G528" s="181" t="s">
        <v>20</v>
      </c>
      <c r="H528" s="44">
        <f t="shared" si="178"/>
        <v>0</v>
      </c>
      <c r="I528" s="44">
        <v>0</v>
      </c>
      <c r="J528" s="44">
        <v>0</v>
      </c>
      <c r="K528" s="44">
        <v>0</v>
      </c>
      <c r="L528" s="44">
        <v>0</v>
      </c>
      <c r="M528" s="44">
        <v>0</v>
      </c>
      <c r="N528" s="44">
        <v>0</v>
      </c>
      <c r="O528" s="360"/>
      <c r="P528" s="292"/>
      <c r="Q528" s="279"/>
    </row>
    <row r="529" spans="1:17" ht="36.75" customHeight="1" x14ac:dyDescent="0.25">
      <c r="A529" s="292" t="s">
        <v>465</v>
      </c>
      <c r="B529" s="310" t="s">
        <v>450</v>
      </c>
      <c r="C529" s="292" t="s">
        <v>443</v>
      </c>
      <c r="D529" s="279" t="s">
        <v>160</v>
      </c>
      <c r="E529" s="279" t="s">
        <v>466</v>
      </c>
      <c r="F529" s="292" t="s">
        <v>461</v>
      </c>
      <c r="G529" s="181" t="s">
        <v>16</v>
      </c>
      <c r="H529" s="44">
        <f t="shared" ref="H529:N529" si="179">SUM(H530:H533)</f>
        <v>20</v>
      </c>
      <c r="I529" s="44">
        <f t="shared" si="179"/>
        <v>20</v>
      </c>
      <c r="J529" s="44">
        <f t="shared" si="179"/>
        <v>0</v>
      </c>
      <c r="K529" s="44">
        <f t="shared" si="179"/>
        <v>0</v>
      </c>
      <c r="L529" s="44">
        <f t="shared" si="179"/>
        <v>0</v>
      </c>
      <c r="M529" s="44">
        <f t="shared" si="179"/>
        <v>0</v>
      </c>
      <c r="N529" s="44">
        <f t="shared" si="179"/>
        <v>0</v>
      </c>
      <c r="O529" s="360">
        <v>1100</v>
      </c>
      <c r="P529" s="292" t="s">
        <v>453</v>
      </c>
      <c r="Q529" s="279" t="s">
        <v>4155</v>
      </c>
    </row>
    <row r="530" spans="1:17" ht="29.25" customHeight="1" x14ac:dyDescent="0.25">
      <c r="A530" s="292"/>
      <c r="B530" s="310"/>
      <c r="C530" s="292"/>
      <c r="D530" s="279"/>
      <c r="E530" s="279"/>
      <c r="F530" s="292"/>
      <c r="G530" s="181" t="s">
        <v>58</v>
      </c>
      <c r="H530" s="44">
        <f t="shared" ref="H530:H533" si="180">SUM(I530:N530)</f>
        <v>0</v>
      </c>
      <c r="I530" s="44">
        <v>0</v>
      </c>
      <c r="J530" s="44">
        <v>0</v>
      </c>
      <c r="K530" s="44">
        <v>0</v>
      </c>
      <c r="L530" s="44">
        <v>0</v>
      </c>
      <c r="M530" s="44">
        <v>0</v>
      </c>
      <c r="N530" s="44">
        <v>0</v>
      </c>
      <c r="O530" s="360"/>
      <c r="P530" s="292"/>
      <c r="Q530" s="279"/>
    </row>
    <row r="531" spans="1:17" x14ac:dyDescent="0.25">
      <c r="A531" s="292"/>
      <c r="B531" s="310"/>
      <c r="C531" s="292"/>
      <c r="D531" s="279"/>
      <c r="E531" s="279"/>
      <c r="F531" s="292"/>
      <c r="G531" s="181" t="s">
        <v>462</v>
      </c>
      <c r="H531" s="44">
        <f t="shared" si="180"/>
        <v>20</v>
      </c>
      <c r="I531" s="44">
        <v>20</v>
      </c>
      <c r="J531" s="44">
        <v>0</v>
      </c>
      <c r="K531" s="44">
        <v>0</v>
      </c>
      <c r="L531" s="44">
        <v>0</v>
      </c>
      <c r="M531" s="44">
        <v>0</v>
      </c>
      <c r="N531" s="44">
        <v>0</v>
      </c>
      <c r="O531" s="360"/>
      <c r="P531" s="292"/>
      <c r="Q531" s="279"/>
    </row>
    <row r="532" spans="1:17" ht="24" x14ac:dyDescent="0.25">
      <c r="A532" s="292"/>
      <c r="B532" s="310"/>
      <c r="C532" s="292"/>
      <c r="D532" s="279"/>
      <c r="E532" s="279"/>
      <c r="F532" s="292"/>
      <c r="G532" s="181" t="s">
        <v>463</v>
      </c>
      <c r="H532" s="44">
        <f t="shared" si="180"/>
        <v>0</v>
      </c>
      <c r="I532" s="44">
        <v>0</v>
      </c>
      <c r="J532" s="44">
        <v>0</v>
      </c>
      <c r="K532" s="44">
        <v>0</v>
      </c>
      <c r="L532" s="44">
        <v>0</v>
      </c>
      <c r="M532" s="44">
        <v>0</v>
      </c>
      <c r="N532" s="44">
        <v>0</v>
      </c>
      <c r="O532" s="360"/>
      <c r="P532" s="292"/>
      <c r="Q532" s="279"/>
    </row>
    <row r="533" spans="1:17" ht="24" x14ac:dyDescent="0.25">
      <c r="A533" s="292"/>
      <c r="B533" s="310"/>
      <c r="C533" s="292"/>
      <c r="D533" s="279"/>
      <c r="E533" s="279"/>
      <c r="F533" s="292"/>
      <c r="G533" s="181" t="s">
        <v>20</v>
      </c>
      <c r="H533" s="44">
        <f t="shared" si="180"/>
        <v>0</v>
      </c>
      <c r="I533" s="44">
        <v>0</v>
      </c>
      <c r="J533" s="44">
        <v>0</v>
      </c>
      <c r="K533" s="44">
        <v>0</v>
      </c>
      <c r="L533" s="44">
        <v>0</v>
      </c>
      <c r="M533" s="44">
        <v>0</v>
      </c>
      <c r="N533" s="44">
        <v>0</v>
      </c>
      <c r="O533" s="360"/>
      <c r="P533" s="292"/>
      <c r="Q533" s="279"/>
    </row>
    <row r="534" spans="1:17" ht="41.25" customHeight="1" x14ac:dyDescent="0.25">
      <c r="A534" s="292" t="s">
        <v>467</v>
      </c>
      <c r="B534" s="310" t="s">
        <v>450</v>
      </c>
      <c r="C534" s="292" t="s">
        <v>443</v>
      </c>
      <c r="D534" s="279">
        <v>2026</v>
      </c>
      <c r="E534" s="279" t="s">
        <v>466</v>
      </c>
      <c r="F534" s="292"/>
      <c r="G534" s="181" t="s">
        <v>16</v>
      </c>
      <c r="H534" s="44">
        <f t="shared" ref="H534:N534" si="181">SUM(H535:H538)</f>
        <v>200</v>
      </c>
      <c r="I534" s="44">
        <f t="shared" si="181"/>
        <v>0</v>
      </c>
      <c r="J534" s="44">
        <f t="shared" si="181"/>
        <v>200</v>
      </c>
      <c r="K534" s="44">
        <f t="shared" si="181"/>
        <v>0</v>
      </c>
      <c r="L534" s="44">
        <f t="shared" si="181"/>
        <v>0</v>
      </c>
      <c r="M534" s="44">
        <f t="shared" si="181"/>
        <v>0</v>
      </c>
      <c r="N534" s="44">
        <f t="shared" si="181"/>
        <v>0</v>
      </c>
      <c r="O534" s="360">
        <v>1100</v>
      </c>
      <c r="P534" s="292" t="s">
        <v>453</v>
      </c>
      <c r="Q534" s="279" t="s">
        <v>4155</v>
      </c>
    </row>
    <row r="535" spans="1:17" ht="28.5" customHeight="1" x14ac:dyDescent="0.25">
      <c r="A535" s="292"/>
      <c r="B535" s="310"/>
      <c r="C535" s="292"/>
      <c r="D535" s="279"/>
      <c r="E535" s="279"/>
      <c r="F535" s="292"/>
      <c r="G535" s="181" t="s">
        <v>58</v>
      </c>
      <c r="H535" s="44">
        <f t="shared" ref="H535:H538" si="182">SUM(I535:N535)</f>
        <v>194</v>
      </c>
      <c r="I535" s="44">
        <v>0</v>
      </c>
      <c r="J535" s="44">
        <v>194</v>
      </c>
      <c r="K535" s="44">
        <v>0</v>
      </c>
      <c r="L535" s="44">
        <v>0</v>
      </c>
      <c r="M535" s="44">
        <v>0</v>
      </c>
      <c r="N535" s="44">
        <v>0</v>
      </c>
      <c r="O535" s="360"/>
      <c r="P535" s="292"/>
      <c r="Q535" s="279"/>
    </row>
    <row r="536" spans="1:17" x14ac:dyDescent="0.25">
      <c r="A536" s="292"/>
      <c r="B536" s="310"/>
      <c r="C536" s="292"/>
      <c r="D536" s="279"/>
      <c r="E536" s="279"/>
      <c r="F536" s="292"/>
      <c r="G536" s="181" t="s">
        <v>462</v>
      </c>
      <c r="H536" s="44">
        <f t="shared" si="182"/>
        <v>6</v>
      </c>
      <c r="I536" s="44">
        <v>0</v>
      </c>
      <c r="J536" s="44">
        <v>6</v>
      </c>
      <c r="K536" s="44">
        <v>0</v>
      </c>
      <c r="L536" s="44">
        <v>0</v>
      </c>
      <c r="M536" s="44">
        <v>0</v>
      </c>
      <c r="N536" s="44">
        <v>0</v>
      </c>
      <c r="O536" s="360"/>
      <c r="P536" s="292"/>
      <c r="Q536" s="279"/>
    </row>
    <row r="537" spans="1:17" ht="24" x14ac:dyDescent="0.25">
      <c r="A537" s="292"/>
      <c r="B537" s="310"/>
      <c r="C537" s="292"/>
      <c r="D537" s="279"/>
      <c r="E537" s="279"/>
      <c r="F537" s="292"/>
      <c r="G537" s="181" t="s">
        <v>463</v>
      </c>
      <c r="H537" s="44">
        <f t="shared" si="182"/>
        <v>0</v>
      </c>
      <c r="I537" s="44">
        <v>0</v>
      </c>
      <c r="J537" s="44">
        <v>0</v>
      </c>
      <c r="K537" s="44">
        <v>0</v>
      </c>
      <c r="L537" s="44">
        <v>0</v>
      </c>
      <c r="M537" s="44">
        <v>0</v>
      </c>
      <c r="N537" s="44">
        <v>0</v>
      </c>
      <c r="O537" s="360"/>
      <c r="P537" s="292"/>
      <c r="Q537" s="279"/>
    </row>
    <row r="538" spans="1:17" ht="24" x14ac:dyDescent="0.25">
      <c r="A538" s="292"/>
      <c r="B538" s="310"/>
      <c r="C538" s="292"/>
      <c r="D538" s="279"/>
      <c r="E538" s="279"/>
      <c r="F538" s="292"/>
      <c r="G538" s="181" t="s">
        <v>20</v>
      </c>
      <c r="H538" s="44">
        <f t="shared" si="182"/>
        <v>0</v>
      </c>
      <c r="I538" s="44">
        <v>0</v>
      </c>
      <c r="J538" s="44">
        <v>0</v>
      </c>
      <c r="K538" s="44">
        <v>0</v>
      </c>
      <c r="L538" s="44">
        <v>0</v>
      </c>
      <c r="M538" s="44">
        <v>0</v>
      </c>
      <c r="N538" s="44">
        <v>0</v>
      </c>
      <c r="O538" s="360"/>
      <c r="P538" s="292"/>
      <c r="Q538" s="279"/>
    </row>
    <row r="539" spans="1:17" ht="42" customHeight="1" x14ac:dyDescent="0.25">
      <c r="A539" s="292" t="s">
        <v>468</v>
      </c>
      <c r="B539" s="310" t="s">
        <v>450</v>
      </c>
      <c r="C539" s="292" t="s">
        <v>443</v>
      </c>
      <c r="D539" s="279" t="s">
        <v>160</v>
      </c>
      <c r="E539" s="279" t="s">
        <v>466</v>
      </c>
      <c r="F539" s="292" t="s">
        <v>461</v>
      </c>
      <c r="G539" s="181" t="s">
        <v>16</v>
      </c>
      <c r="H539" s="44">
        <f t="shared" ref="H539:N539" si="183">SUM(H540:H543)</f>
        <v>16</v>
      </c>
      <c r="I539" s="44">
        <f t="shared" si="183"/>
        <v>16</v>
      </c>
      <c r="J539" s="44">
        <f t="shared" si="183"/>
        <v>0</v>
      </c>
      <c r="K539" s="44">
        <f t="shared" si="183"/>
        <v>0</v>
      </c>
      <c r="L539" s="44">
        <f t="shared" si="183"/>
        <v>0</v>
      </c>
      <c r="M539" s="44">
        <f t="shared" si="183"/>
        <v>0</v>
      </c>
      <c r="N539" s="44">
        <f t="shared" si="183"/>
        <v>0</v>
      </c>
      <c r="O539" s="328">
        <v>500</v>
      </c>
      <c r="P539" s="292" t="s">
        <v>453</v>
      </c>
      <c r="Q539" s="279" t="s">
        <v>4155</v>
      </c>
    </row>
    <row r="540" spans="1:17" ht="31.5" customHeight="1" x14ac:dyDescent="0.25">
      <c r="A540" s="292"/>
      <c r="B540" s="310"/>
      <c r="C540" s="292"/>
      <c r="D540" s="279"/>
      <c r="E540" s="279"/>
      <c r="F540" s="292"/>
      <c r="G540" s="181" t="s">
        <v>58</v>
      </c>
      <c r="H540" s="44">
        <f t="shared" ref="H540:H543" si="184">SUM(I540:N540)</f>
        <v>0</v>
      </c>
      <c r="I540" s="44">
        <v>0</v>
      </c>
      <c r="J540" s="44">
        <v>0</v>
      </c>
      <c r="K540" s="44">
        <v>0</v>
      </c>
      <c r="L540" s="44">
        <v>0</v>
      </c>
      <c r="M540" s="44">
        <v>0</v>
      </c>
      <c r="N540" s="44">
        <v>0</v>
      </c>
      <c r="O540" s="328"/>
      <c r="P540" s="292"/>
      <c r="Q540" s="279"/>
    </row>
    <row r="541" spans="1:17" x14ac:dyDescent="0.25">
      <c r="A541" s="292"/>
      <c r="B541" s="310"/>
      <c r="C541" s="292"/>
      <c r="D541" s="279"/>
      <c r="E541" s="279"/>
      <c r="F541" s="292"/>
      <c r="G541" s="181" t="s">
        <v>462</v>
      </c>
      <c r="H541" s="44">
        <f t="shared" si="184"/>
        <v>16</v>
      </c>
      <c r="I541" s="44">
        <v>16</v>
      </c>
      <c r="J541" s="44">
        <v>0</v>
      </c>
      <c r="K541" s="44">
        <v>0</v>
      </c>
      <c r="L541" s="44">
        <v>0</v>
      </c>
      <c r="M541" s="44">
        <v>0</v>
      </c>
      <c r="N541" s="44">
        <v>0</v>
      </c>
      <c r="O541" s="328"/>
      <c r="P541" s="292"/>
      <c r="Q541" s="279"/>
    </row>
    <row r="542" spans="1:17" ht="24" x14ac:dyDescent="0.25">
      <c r="A542" s="292"/>
      <c r="B542" s="310"/>
      <c r="C542" s="292"/>
      <c r="D542" s="279"/>
      <c r="E542" s="279"/>
      <c r="F542" s="292"/>
      <c r="G542" s="181" t="s">
        <v>463</v>
      </c>
      <c r="H542" s="44">
        <f t="shared" si="184"/>
        <v>0</v>
      </c>
      <c r="I542" s="44">
        <v>0</v>
      </c>
      <c r="J542" s="44">
        <v>0</v>
      </c>
      <c r="K542" s="44">
        <v>0</v>
      </c>
      <c r="L542" s="44">
        <v>0</v>
      </c>
      <c r="M542" s="44">
        <v>0</v>
      </c>
      <c r="N542" s="44">
        <v>0</v>
      </c>
      <c r="O542" s="328"/>
      <c r="P542" s="292"/>
      <c r="Q542" s="279"/>
    </row>
    <row r="543" spans="1:17" ht="24" x14ac:dyDescent="0.25">
      <c r="A543" s="292"/>
      <c r="B543" s="310"/>
      <c r="C543" s="292"/>
      <c r="D543" s="279"/>
      <c r="E543" s="279"/>
      <c r="F543" s="292"/>
      <c r="G543" s="181" t="s">
        <v>20</v>
      </c>
      <c r="H543" s="44">
        <f t="shared" si="184"/>
        <v>0</v>
      </c>
      <c r="I543" s="44">
        <v>0</v>
      </c>
      <c r="J543" s="44">
        <v>0</v>
      </c>
      <c r="K543" s="44">
        <v>0</v>
      </c>
      <c r="L543" s="44">
        <v>0</v>
      </c>
      <c r="M543" s="44">
        <v>0</v>
      </c>
      <c r="N543" s="44">
        <v>0</v>
      </c>
      <c r="O543" s="328"/>
      <c r="P543" s="292"/>
      <c r="Q543" s="279"/>
    </row>
    <row r="544" spans="1:17" ht="36.75" customHeight="1" x14ac:dyDescent="0.25">
      <c r="A544" s="292" t="s">
        <v>469</v>
      </c>
      <c r="B544" s="310" t="s">
        <v>450</v>
      </c>
      <c r="C544" s="292" t="s">
        <v>443</v>
      </c>
      <c r="D544" s="279">
        <v>2026</v>
      </c>
      <c r="E544" s="279" t="s">
        <v>470</v>
      </c>
      <c r="F544" s="292"/>
      <c r="G544" s="181" t="s">
        <v>16</v>
      </c>
      <c r="H544" s="44">
        <f t="shared" ref="H544:N544" si="185">SUM(H545:H548)</f>
        <v>160</v>
      </c>
      <c r="I544" s="44">
        <f t="shared" si="185"/>
        <v>0</v>
      </c>
      <c r="J544" s="44">
        <f t="shared" si="185"/>
        <v>160</v>
      </c>
      <c r="K544" s="44">
        <f t="shared" si="185"/>
        <v>0</v>
      </c>
      <c r="L544" s="44">
        <f t="shared" si="185"/>
        <v>0</v>
      </c>
      <c r="M544" s="44">
        <f t="shared" si="185"/>
        <v>0</v>
      </c>
      <c r="N544" s="44">
        <f t="shared" si="185"/>
        <v>0</v>
      </c>
      <c r="O544" s="328">
        <v>500</v>
      </c>
      <c r="P544" s="292" t="s">
        <v>453</v>
      </c>
      <c r="Q544" s="279" t="s">
        <v>4155</v>
      </c>
    </row>
    <row r="545" spans="1:17" ht="29.25" customHeight="1" x14ac:dyDescent="0.25">
      <c r="A545" s="292"/>
      <c r="B545" s="310"/>
      <c r="C545" s="292"/>
      <c r="D545" s="279"/>
      <c r="E545" s="279"/>
      <c r="F545" s="292"/>
      <c r="G545" s="181" t="s">
        <v>58</v>
      </c>
      <c r="H545" s="44">
        <f t="shared" ref="H545:H548" si="186">SUM(I545:N545)</f>
        <v>155.19999999999999</v>
      </c>
      <c r="I545" s="44">
        <v>0</v>
      </c>
      <c r="J545" s="44">
        <v>155.19999999999999</v>
      </c>
      <c r="K545" s="44">
        <v>0</v>
      </c>
      <c r="L545" s="44">
        <v>0</v>
      </c>
      <c r="M545" s="44">
        <v>0</v>
      </c>
      <c r="N545" s="44">
        <v>0</v>
      </c>
      <c r="O545" s="328"/>
      <c r="P545" s="292"/>
      <c r="Q545" s="279"/>
    </row>
    <row r="546" spans="1:17" x14ac:dyDescent="0.25">
      <c r="A546" s="292"/>
      <c r="B546" s="310"/>
      <c r="C546" s="292"/>
      <c r="D546" s="279"/>
      <c r="E546" s="279"/>
      <c r="F546" s="292"/>
      <c r="G546" s="181" t="s">
        <v>462</v>
      </c>
      <c r="H546" s="44">
        <f t="shared" si="186"/>
        <v>4.8</v>
      </c>
      <c r="I546" s="44">
        <v>0</v>
      </c>
      <c r="J546" s="44">
        <v>4.8</v>
      </c>
      <c r="K546" s="44">
        <v>0</v>
      </c>
      <c r="L546" s="44">
        <v>0</v>
      </c>
      <c r="M546" s="44">
        <v>0</v>
      </c>
      <c r="N546" s="44">
        <v>0</v>
      </c>
      <c r="O546" s="328"/>
      <c r="P546" s="292"/>
      <c r="Q546" s="279"/>
    </row>
    <row r="547" spans="1:17" ht="24" x14ac:dyDescent="0.25">
      <c r="A547" s="292"/>
      <c r="B547" s="310"/>
      <c r="C547" s="292"/>
      <c r="D547" s="279"/>
      <c r="E547" s="279"/>
      <c r="F547" s="292"/>
      <c r="G547" s="181" t="s">
        <v>463</v>
      </c>
      <c r="H547" s="44">
        <f t="shared" si="186"/>
        <v>0</v>
      </c>
      <c r="I547" s="44">
        <v>0</v>
      </c>
      <c r="J547" s="44">
        <v>0</v>
      </c>
      <c r="K547" s="44">
        <v>0</v>
      </c>
      <c r="L547" s="44">
        <v>0</v>
      </c>
      <c r="M547" s="44">
        <v>0</v>
      </c>
      <c r="N547" s="44">
        <v>0</v>
      </c>
      <c r="O547" s="328"/>
      <c r="P547" s="292"/>
      <c r="Q547" s="279"/>
    </row>
    <row r="548" spans="1:17" ht="24" x14ac:dyDescent="0.25">
      <c r="A548" s="292"/>
      <c r="B548" s="310"/>
      <c r="C548" s="292"/>
      <c r="D548" s="279"/>
      <c r="E548" s="279"/>
      <c r="F548" s="292"/>
      <c r="G548" s="181" t="s">
        <v>20</v>
      </c>
      <c r="H548" s="44">
        <f t="shared" si="186"/>
        <v>0</v>
      </c>
      <c r="I548" s="44">
        <v>0</v>
      </c>
      <c r="J548" s="44">
        <v>0</v>
      </c>
      <c r="K548" s="44">
        <v>0</v>
      </c>
      <c r="L548" s="44">
        <v>0</v>
      </c>
      <c r="M548" s="44">
        <v>0</v>
      </c>
      <c r="N548" s="44">
        <v>0</v>
      </c>
      <c r="O548" s="328"/>
      <c r="P548" s="292"/>
      <c r="Q548" s="279"/>
    </row>
    <row r="549" spans="1:17" ht="36.75" customHeight="1" x14ac:dyDescent="0.25">
      <c r="A549" s="292" t="s">
        <v>471</v>
      </c>
      <c r="B549" s="300" t="s">
        <v>445</v>
      </c>
      <c r="C549" s="292" t="s">
        <v>443</v>
      </c>
      <c r="D549" s="279" t="s">
        <v>160</v>
      </c>
      <c r="E549" s="279" t="s">
        <v>446</v>
      </c>
      <c r="F549" s="292" t="s">
        <v>472</v>
      </c>
      <c r="G549" s="181" t="s">
        <v>16</v>
      </c>
      <c r="H549" s="44">
        <f t="shared" ref="H549:N549" si="187">SUM(H550:H553)</f>
        <v>552.1</v>
      </c>
      <c r="I549" s="44">
        <f t="shared" si="187"/>
        <v>41.5</v>
      </c>
      <c r="J549" s="44">
        <f t="shared" si="187"/>
        <v>510.6</v>
      </c>
      <c r="K549" s="44">
        <f t="shared" si="187"/>
        <v>0</v>
      </c>
      <c r="L549" s="44">
        <f t="shared" si="187"/>
        <v>0</v>
      </c>
      <c r="M549" s="44">
        <f t="shared" si="187"/>
        <v>0</v>
      </c>
      <c r="N549" s="44">
        <f t="shared" si="187"/>
        <v>0</v>
      </c>
      <c r="O549" s="279">
        <v>5300</v>
      </c>
      <c r="P549" s="292" t="s">
        <v>448</v>
      </c>
      <c r="Q549" s="279" t="s">
        <v>4155</v>
      </c>
    </row>
    <row r="550" spans="1:17" ht="34.5" customHeight="1" x14ac:dyDescent="0.25">
      <c r="A550" s="292"/>
      <c r="B550" s="300"/>
      <c r="C550" s="292"/>
      <c r="D550" s="279"/>
      <c r="E550" s="279"/>
      <c r="F550" s="292"/>
      <c r="G550" s="181" t="s">
        <v>309</v>
      </c>
      <c r="H550" s="44">
        <f t="shared" ref="H550:H553" si="188">SUM(I550:N550)</f>
        <v>546.6</v>
      </c>
      <c r="I550" s="44">
        <v>41.1</v>
      </c>
      <c r="J550" s="44">
        <v>505.5</v>
      </c>
      <c r="K550" s="44">
        <v>0</v>
      </c>
      <c r="L550" s="44">
        <v>0</v>
      </c>
      <c r="M550" s="44">
        <v>0</v>
      </c>
      <c r="N550" s="44">
        <v>0</v>
      </c>
      <c r="O550" s="279"/>
      <c r="P550" s="292"/>
      <c r="Q550" s="279"/>
    </row>
    <row r="551" spans="1:17" ht="36" x14ac:dyDescent="0.25">
      <c r="A551" s="292"/>
      <c r="B551" s="300"/>
      <c r="C551" s="292"/>
      <c r="D551" s="279"/>
      <c r="E551" s="279"/>
      <c r="F551" s="292"/>
      <c r="G551" s="181" t="s">
        <v>18</v>
      </c>
      <c r="H551" s="44">
        <f t="shared" si="188"/>
        <v>5.5</v>
      </c>
      <c r="I551" s="44">
        <v>0.4</v>
      </c>
      <c r="J551" s="44">
        <v>5.0999999999999996</v>
      </c>
      <c r="K551" s="44">
        <v>0</v>
      </c>
      <c r="L551" s="44">
        <v>0</v>
      </c>
      <c r="M551" s="44">
        <v>0</v>
      </c>
      <c r="N551" s="44">
        <v>0</v>
      </c>
      <c r="O551" s="279"/>
      <c r="P551" s="292"/>
      <c r="Q551" s="279"/>
    </row>
    <row r="552" spans="1:17" x14ac:dyDescent="0.25">
      <c r="A552" s="292"/>
      <c r="B552" s="300"/>
      <c r="C552" s="292"/>
      <c r="D552" s="279"/>
      <c r="E552" s="279"/>
      <c r="F552" s="292"/>
      <c r="G552" s="181" t="s">
        <v>19</v>
      </c>
      <c r="H552" s="44">
        <f t="shared" si="188"/>
        <v>0</v>
      </c>
      <c r="I552" s="44">
        <v>0</v>
      </c>
      <c r="J552" s="44">
        <v>0</v>
      </c>
      <c r="K552" s="44">
        <v>0</v>
      </c>
      <c r="L552" s="44">
        <v>0</v>
      </c>
      <c r="M552" s="44">
        <v>0</v>
      </c>
      <c r="N552" s="44">
        <v>0</v>
      </c>
      <c r="O552" s="279"/>
      <c r="P552" s="292"/>
      <c r="Q552" s="279"/>
    </row>
    <row r="553" spans="1:17" ht="24" x14ac:dyDescent="0.25">
      <c r="A553" s="292"/>
      <c r="B553" s="300"/>
      <c r="C553" s="292"/>
      <c r="D553" s="279"/>
      <c r="E553" s="279"/>
      <c r="F553" s="292"/>
      <c r="G553" s="181" t="s">
        <v>20</v>
      </c>
      <c r="H553" s="44">
        <f t="shared" si="188"/>
        <v>0</v>
      </c>
      <c r="I553" s="44">
        <v>0</v>
      </c>
      <c r="J553" s="44">
        <v>0</v>
      </c>
      <c r="K553" s="44">
        <v>0</v>
      </c>
      <c r="L553" s="44">
        <v>0</v>
      </c>
      <c r="M553" s="44">
        <v>0</v>
      </c>
      <c r="N553" s="44">
        <v>0</v>
      </c>
      <c r="O553" s="279"/>
      <c r="P553" s="292"/>
      <c r="Q553" s="279"/>
    </row>
    <row r="554" spans="1:17" ht="36.75" customHeight="1" x14ac:dyDescent="0.25">
      <c r="A554" s="300" t="s">
        <v>473</v>
      </c>
      <c r="B554" s="292"/>
      <c r="C554" s="292" t="s">
        <v>443</v>
      </c>
      <c r="D554" s="279" t="s">
        <v>30</v>
      </c>
      <c r="E554" s="279" t="s">
        <v>474</v>
      </c>
      <c r="F554" s="292" t="s">
        <v>475</v>
      </c>
      <c r="G554" s="181" t="s">
        <v>16</v>
      </c>
      <c r="H554" s="44">
        <f t="shared" ref="H554:N554" si="189">SUM(H555:H558)</f>
        <v>313.59999999999997</v>
      </c>
      <c r="I554" s="44">
        <f t="shared" si="189"/>
        <v>0</v>
      </c>
      <c r="J554" s="44">
        <f t="shared" si="189"/>
        <v>87.399999999999991</v>
      </c>
      <c r="K554" s="44">
        <f t="shared" si="189"/>
        <v>226.2</v>
      </c>
      <c r="L554" s="44">
        <f t="shared" si="189"/>
        <v>0</v>
      </c>
      <c r="M554" s="44">
        <f t="shared" si="189"/>
        <v>0</v>
      </c>
      <c r="N554" s="44">
        <f t="shared" si="189"/>
        <v>0</v>
      </c>
      <c r="O554" s="279">
        <v>700</v>
      </c>
      <c r="P554" s="292" t="s">
        <v>476</v>
      </c>
      <c r="Q554" s="281" t="s">
        <v>4188</v>
      </c>
    </row>
    <row r="555" spans="1:17" ht="27.75" customHeight="1" x14ac:dyDescent="0.25">
      <c r="A555" s="300"/>
      <c r="B555" s="292"/>
      <c r="C555" s="292"/>
      <c r="D555" s="279"/>
      <c r="E555" s="279"/>
      <c r="F555" s="292"/>
      <c r="G555" s="181" t="s">
        <v>309</v>
      </c>
      <c r="H555" s="44">
        <f t="shared" ref="H555:H558" si="190">SUM(I555:N555)</f>
        <v>310.39999999999998</v>
      </c>
      <c r="I555" s="44">
        <v>0</v>
      </c>
      <c r="J555" s="44">
        <v>86.5</v>
      </c>
      <c r="K555" s="44">
        <v>223.9</v>
      </c>
      <c r="L555" s="44">
        <v>0</v>
      </c>
      <c r="M555" s="44">
        <v>0</v>
      </c>
      <c r="N555" s="44">
        <v>0</v>
      </c>
      <c r="O555" s="279"/>
      <c r="P555" s="292"/>
      <c r="Q555" s="282"/>
    </row>
    <row r="556" spans="1:17" ht="36" x14ac:dyDescent="0.25">
      <c r="A556" s="300"/>
      <c r="B556" s="292"/>
      <c r="C556" s="292"/>
      <c r="D556" s="279"/>
      <c r="E556" s="279"/>
      <c r="F556" s="292"/>
      <c r="G556" s="181" t="s">
        <v>18</v>
      </c>
      <c r="H556" s="44">
        <f t="shared" si="190"/>
        <v>2.9000000000000004</v>
      </c>
      <c r="I556" s="44">
        <v>0</v>
      </c>
      <c r="J556" s="44">
        <v>0.8</v>
      </c>
      <c r="K556" s="44">
        <v>2.1</v>
      </c>
      <c r="L556" s="44">
        <v>0</v>
      </c>
      <c r="M556" s="44">
        <v>0</v>
      </c>
      <c r="N556" s="44">
        <v>0</v>
      </c>
      <c r="O556" s="279"/>
      <c r="P556" s="292"/>
      <c r="Q556" s="282"/>
    </row>
    <row r="557" spans="1:17" x14ac:dyDescent="0.25">
      <c r="A557" s="300"/>
      <c r="B557" s="292"/>
      <c r="C557" s="292"/>
      <c r="D557" s="279"/>
      <c r="E557" s="279"/>
      <c r="F557" s="292"/>
      <c r="G557" s="181" t="s">
        <v>19</v>
      </c>
      <c r="H557" s="44">
        <f t="shared" si="190"/>
        <v>0.30000000000000004</v>
      </c>
      <c r="I557" s="44">
        <v>0</v>
      </c>
      <c r="J557" s="44">
        <v>0.1</v>
      </c>
      <c r="K557" s="44">
        <v>0.2</v>
      </c>
      <c r="L557" s="44">
        <v>0</v>
      </c>
      <c r="M557" s="44">
        <v>0</v>
      </c>
      <c r="N557" s="44">
        <v>0</v>
      </c>
      <c r="O557" s="279"/>
      <c r="P557" s="292"/>
      <c r="Q557" s="282"/>
    </row>
    <row r="558" spans="1:17" ht="24" x14ac:dyDescent="0.25">
      <c r="A558" s="300"/>
      <c r="B558" s="292"/>
      <c r="C558" s="292"/>
      <c r="D558" s="279"/>
      <c r="E558" s="279"/>
      <c r="F558" s="292"/>
      <c r="G558" s="181" t="s">
        <v>20</v>
      </c>
      <c r="H558" s="44">
        <f t="shared" si="190"/>
        <v>0</v>
      </c>
      <c r="I558" s="44">
        <v>0</v>
      </c>
      <c r="J558" s="44">
        <v>0</v>
      </c>
      <c r="K558" s="44">
        <v>0</v>
      </c>
      <c r="L558" s="44">
        <v>0</v>
      </c>
      <c r="M558" s="44">
        <v>0</v>
      </c>
      <c r="N558" s="44">
        <v>0</v>
      </c>
      <c r="O558" s="279"/>
      <c r="P558" s="292"/>
      <c r="Q558" s="283"/>
    </row>
    <row r="559" spans="1:17" ht="36.75" customHeight="1" x14ac:dyDescent="0.25">
      <c r="A559" s="292" t="s">
        <v>477</v>
      </c>
      <c r="B559" s="292" t="s">
        <v>478</v>
      </c>
      <c r="C559" s="292" t="s">
        <v>443</v>
      </c>
      <c r="D559" s="279" t="s">
        <v>421</v>
      </c>
      <c r="E559" s="279"/>
      <c r="F559" s="292" t="s">
        <v>456</v>
      </c>
      <c r="G559" s="181" t="s">
        <v>16</v>
      </c>
      <c r="H559" s="44">
        <f t="shared" ref="H559:N559" si="191">SUM(H560:H563)</f>
        <v>134.89999999999998</v>
      </c>
      <c r="I559" s="44">
        <f t="shared" si="191"/>
        <v>0</v>
      </c>
      <c r="J559" s="44">
        <f t="shared" si="191"/>
        <v>0</v>
      </c>
      <c r="K559" s="44">
        <f t="shared" si="191"/>
        <v>67.399999999999991</v>
      </c>
      <c r="L559" s="44">
        <f t="shared" si="191"/>
        <v>67.499999999999986</v>
      </c>
      <c r="M559" s="44">
        <f t="shared" si="191"/>
        <v>0</v>
      </c>
      <c r="N559" s="44">
        <f t="shared" si="191"/>
        <v>0</v>
      </c>
      <c r="O559" s="279">
        <v>4000</v>
      </c>
      <c r="P559" s="292" t="s">
        <v>453</v>
      </c>
      <c r="Q559" s="281" t="s">
        <v>4188</v>
      </c>
    </row>
    <row r="560" spans="1:17" ht="30.75" customHeight="1" x14ac:dyDescent="0.25">
      <c r="A560" s="292"/>
      <c r="B560" s="292"/>
      <c r="C560" s="292"/>
      <c r="D560" s="279"/>
      <c r="E560" s="279"/>
      <c r="F560" s="292"/>
      <c r="G560" s="181" t="s">
        <v>309</v>
      </c>
      <c r="H560" s="44">
        <f t="shared" ref="H560:H563" si="192">SUM(I560:N560)</f>
        <v>133.6</v>
      </c>
      <c r="I560" s="44">
        <v>0</v>
      </c>
      <c r="J560" s="44">
        <v>0</v>
      </c>
      <c r="K560" s="44">
        <v>66.8</v>
      </c>
      <c r="L560" s="44">
        <v>66.8</v>
      </c>
      <c r="M560" s="44">
        <v>0</v>
      </c>
      <c r="N560" s="44">
        <v>0</v>
      </c>
      <c r="O560" s="279"/>
      <c r="P560" s="292"/>
      <c r="Q560" s="282"/>
    </row>
    <row r="561" spans="1:17" ht="36" x14ac:dyDescent="0.25">
      <c r="A561" s="292"/>
      <c r="B561" s="292"/>
      <c r="C561" s="292"/>
      <c r="D561" s="279"/>
      <c r="E561" s="279"/>
      <c r="F561" s="292"/>
      <c r="G561" s="181" t="s">
        <v>18</v>
      </c>
      <c r="H561" s="44">
        <f t="shared" si="192"/>
        <v>1.2</v>
      </c>
      <c r="I561" s="44">
        <v>0</v>
      </c>
      <c r="J561" s="44">
        <v>0</v>
      </c>
      <c r="K561" s="44">
        <v>0.6</v>
      </c>
      <c r="L561" s="44">
        <v>0.6</v>
      </c>
      <c r="M561" s="44">
        <v>0</v>
      </c>
      <c r="N561" s="44">
        <v>0</v>
      </c>
      <c r="O561" s="279"/>
      <c r="P561" s="292"/>
      <c r="Q561" s="282"/>
    </row>
    <row r="562" spans="1:17" x14ac:dyDescent="0.25">
      <c r="A562" s="292"/>
      <c r="B562" s="292"/>
      <c r="C562" s="292"/>
      <c r="D562" s="279"/>
      <c r="E562" s="279"/>
      <c r="F562" s="292"/>
      <c r="G562" s="181" t="s">
        <v>19</v>
      </c>
      <c r="H562" s="44">
        <f t="shared" si="192"/>
        <v>0.1</v>
      </c>
      <c r="I562" s="44">
        <v>0</v>
      </c>
      <c r="J562" s="44">
        <v>0</v>
      </c>
      <c r="K562" s="44">
        <v>0</v>
      </c>
      <c r="L562" s="44">
        <v>0.1</v>
      </c>
      <c r="M562" s="44">
        <v>0</v>
      </c>
      <c r="N562" s="44">
        <v>0</v>
      </c>
      <c r="O562" s="279"/>
      <c r="P562" s="292"/>
      <c r="Q562" s="282"/>
    </row>
    <row r="563" spans="1:17" ht="24" x14ac:dyDescent="0.25">
      <c r="A563" s="292"/>
      <c r="B563" s="292"/>
      <c r="C563" s="292"/>
      <c r="D563" s="279"/>
      <c r="E563" s="279"/>
      <c r="F563" s="292"/>
      <c r="G563" s="181" t="s">
        <v>20</v>
      </c>
      <c r="H563" s="44">
        <f t="shared" si="192"/>
        <v>0</v>
      </c>
      <c r="I563" s="44">
        <v>0</v>
      </c>
      <c r="J563" s="44">
        <v>0</v>
      </c>
      <c r="K563" s="44">
        <v>0</v>
      </c>
      <c r="L563" s="44">
        <v>0</v>
      </c>
      <c r="M563" s="44">
        <v>0</v>
      </c>
      <c r="N563" s="44">
        <v>0</v>
      </c>
      <c r="O563" s="279"/>
      <c r="P563" s="292"/>
      <c r="Q563" s="283"/>
    </row>
    <row r="564" spans="1:17" ht="40.5" customHeight="1" x14ac:dyDescent="0.25">
      <c r="A564" s="292" t="s">
        <v>479</v>
      </c>
      <c r="B564" s="292" t="s">
        <v>450</v>
      </c>
      <c r="C564" s="292" t="s">
        <v>443</v>
      </c>
      <c r="D564" s="279" t="s">
        <v>421</v>
      </c>
      <c r="E564" s="279"/>
      <c r="F564" s="292" t="s">
        <v>456</v>
      </c>
      <c r="G564" s="181" t="s">
        <v>16</v>
      </c>
      <c r="H564" s="44">
        <f t="shared" ref="H564:N564" si="193">SUM(H565:H568)</f>
        <v>50</v>
      </c>
      <c r="I564" s="44">
        <f t="shared" si="193"/>
        <v>0</v>
      </c>
      <c r="J564" s="44">
        <f t="shared" si="193"/>
        <v>0</v>
      </c>
      <c r="K564" s="44">
        <f t="shared" si="193"/>
        <v>25</v>
      </c>
      <c r="L564" s="44">
        <f t="shared" si="193"/>
        <v>25</v>
      </c>
      <c r="M564" s="44">
        <f t="shared" si="193"/>
        <v>0</v>
      </c>
      <c r="N564" s="44">
        <f t="shared" si="193"/>
        <v>0</v>
      </c>
      <c r="O564" s="279">
        <v>4000</v>
      </c>
      <c r="P564" s="292" t="s">
        <v>453</v>
      </c>
      <c r="Q564" s="281" t="s">
        <v>4188</v>
      </c>
    </row>
    <row r="565" spans="1:17" ht="31.5" customHeight="1" x14ac:dyDescent="0.25">
      <c r="A565" s="292"/>
      <c r="B565" s="292"/>
      <c r="C565" s="292"/>
      <c r="D565" s="279"/>
      <c r="E565" s="279"/>
      <c r="F565" s="292"/>
      <c r="G565" s="181" t="s">
        <v>309</v>
      </c>
      <c r="H565" s="44">
        <f t="shared" ref="H565:H568" si="194">SUM(I565:N565)</f>
        <v>49.6</v>
      </c>
      <c r="I565" s="44">
        <v>0</v>
      </c>
      <c r="J565" s="44">
        <v>0</v>
      </c>
      <c r="K565" s="44">
        <v>24.8</v>
      </c>
      <c r="L565" s="44">
        <v>24.8</v>
      </c>
      <c r="M565" s="44">
        <v>0</v>
      </c>
      <c r="N565" s="44">
        <v>0</v>
      </c>
      <c r="O565" s="279"/>
      <c r="P565" s="292"/>
      <c r="Q565" s="282"/>
    </row>
    <row r="566" spans="1:17" ht="36" x14ac:dyDescent="0.25">
      <c r="A566" s="292"/>
      <c r="B566" s="292"/>
      <c r="C566" s="292"/>
      <c r="D566" s="279"/>
      <c r="E566" s="279"/>
      <c r="F566" s="292"/>
      <c r="G566" s="181" t="s">
        <v>18</v>
      </c>
      <c r="H566" s="44">
        <f t="shared" si="194"/>
        <v>0.4</v>
      </c>
      <c r="I566" s="44">
        <v>0</v>
      </c>
      <c r="J566" s="44">
        <v>0</v>
      </c>
      <c r="K566" s="44">
        <v>0.2</v>
      </c>
      <c r="L566" s="44">
        <v>0.2</v>
      </c>
      <c r="M566" s="44">
        <v>0</v>
      </c>
      <c r="N566" s="44">
        <v>0</v>
      </c>
      <c r="O566" s="279"/>
      <c r="P566" s="292"/>
      <c r="Q566" s="282"/>
    </row>
    <row r="567" spans="1:17" x14ac:dyDescent="0.25">
      <c r="A567" s="292"/>
      <c r="B567" s="292"/>
      <c r="C567" s="292"/>
      <c r="D567" s="279"/>
      <c r="E567" s="279"/>
      <c r="F567" s="292"/>
      <c r="G567" s="181" t="s">
        <v>19</v>
      </c>
      <c r="H567" s="44">
        <f t="shared" si="194"/>
        <v>0</v>
      </c>
      <c r="I567" s="44">
        <v>0</v>
      </c>
      <c r="J567" s="44">
        <v>0</v>
      </c>
      <c r="K567" s="44">
        <v>0</v>
      </c>
      <c r="L567" s="44">
        <v>0</v>
      </c>
      <c r="M567" s="44">
        <v>0</v>
      </c>
      <c r="N567" s="44">
        <v>0</v>
      </c>
      <c r="O567" s="279"/>
      <c r="P567" s="292"/>
      <c r="Q567" s="282"/>
    </row>
    <row r="568" spans="1:17" ht="24" x14ac:dyDescent="0.25">
      <c r="A568" s="292"/>
      <c r="B568" s="292"/>
      <c r="C568" s="292"/>
      <c r="D568" s="279"/>
      <c r="E568" s="279"/>
      <c r="F568" s="292"/>
      <c r="G568" s="181" t="s">
        <v>20</v>
      </c>
      <c r="H568" s="44">
        <f t="shared" si="194"/>
        <v>0</v>
      </c>
      <c r="I568" s="44">
        <v>0</v>
      </c>
      <c r="J568" s="44">
        <v>0</v>
      </c>
      <c r="K568" s="44">
        <v>0</v>
      </c>
      <c r="L568" s="44">
        <v>0</v>
      </c>
      <c r="M568" s="44">
        <v>0</v>
      </c>
      <c r="N568" s="44">
        <v>0</v>
      </c>
      <c r="O568" s="279"/>
      <c r="P568" s="292"/>
      <c r="Q568" s="283"/>
    </row>
    <row r="569" spans="1:17" ht="36.75" customHeight="1" x14ac:dyDescent="0.25">
      <c r="A569" s="292" t="s">
        <v>480</v>
      </c>
      <c r="B569" s="292" t="s">
        <v>450</v>
      </c>
      <c r="C569" s="292" t="s">
        <v>443</v>
      </c>
      <c r="D569" s="279" t="s">
        <v>421</v>
      </c>
      <c r="E569" s="279"/>
      <c r="F569" s="292" t="s">
        <v>456</v>
      </c>
      <c r="G569" s="181" t="s">
        <v>16</v>
      </c>
      <c r="H569" s="44">
        <f t="shared" ref="H569:N569" si="195">SUM(H570:H573)</f>
        <v>130.1</v>
      </c>
      <c r="I569" s="44">
        <f t="shared" si="195"/>
        <v>0</v>
      </c>
      <c r="J569" s="44">
        <f t="shared" si="195"/>
        <v>0</v>
      </c>
      <c r="K569" s="44">
        <f t="shared" si="195"/>
        <v>65</v>
      </c>
      <c r="L569" s="44">
        <f t="shared" si="195"/>
        <v>65.099999999999994</v>
      </c>
      <c r="M569" s="44">
        <f t="shared" si="195"/>
        <v>0</v>
      </c>
      <c r="N569" s="44">
        <f t="shared" si="195"/>
        <v>0</v>
      </c>
      <c r="O569" s="279">
        <v>4000</v>
      </c>
      <c r="P569" s="292" t="s">
        <v>453</v>
      </c>
      <c r="Q569" s="281" t="s">
        <v>4188</v>
      </c>
    </row>
    <row r="570" spans="1:17" ht="32.25" customHeight="1" x14ac:dyDescent="0.25">
      <c r="A570" s="292"/>
      <c r="B570" s="292"/>
      <c r="C570" s="292"/>
      <c r="D570" s="279"/>
      <c r="E570" s="279"/>
      <c r="F570" s="292"/>
      <c r="G570" s="181" t="s">
        <v>309</v>
      </c>
      <c r="H570" s="44">
        <f t="shared" ref="H570:H573" si="196">SUM(I570:N570)</f>
        <v>128.80000000000001</v>
      </c>
      <c r="I570" s="44">
        <v>0</v>
      </c>
      <c r="J570" s="44">
        <v>0</v>
      </c>
      <c r="K570" s="44">
        <v>64.400000000000006</v>
      </c>
      <c r="L570" s="44">
        <v>64.400000000000006</v>
      </c>
      <c r="M570" s="44">
        <v>0</v>
      </c>
      <c r="N570" s="44">
        <v>0</v>
      </c>
      <c r="O570" s="279"/>
      <c r="P570" s="292"/>
      <c r="Q570" s="282"/>
    </row>
    <row r="571" spans="1:17" ht="36" x14ac:dyDescent="0.25">
      <c r="A571" s="292"/>
      <c r="B571" s="292"/>
      <c r="C571" s="292"/>
      <c r="D571" s="279"/>
      <c r="E571" s="279"/>
      <c r="F571" s="292"/>
      <c r="G571" s="181" t="s">
        <v>18</v>
      </c>
      <c r="H571" s="44">
        <f t="shared" si="196"/>
        <v>1.2</v>
      </c>
      <c r="I571" s="44">
        <v>0</v>
      </c>
      <c r="J571" s="44">
        <v>0</v>
      </c>
      <c r="K571" s="44">
        <v>0.6</v>
      </c>
      <c r="L571" s="44">
        <v>0.6</v>
      </c>
      <c r="M571" s="44">
        <v>0</v>
      </c>
      <c r="N571" s="44">
        <v>0</v>
      </c>
      <c r="O571" s="279"/>
      <c r="P571" s="292"/>
      <c r="Q571" s="282"/>
    </row>
    <row r="572" spans="1:17" x14ac:dyDescent="0.25">
      <c r="A572" s="292"/>
      <c r="B572" s="292"/>
      <c r="C572" s="292"/>
      <c r="D572" s="279"/>
      <c r="E572" s="279"/>
      <c r="F572" s="292"/>
      <c r="G572" s="181" t="s">
        <v>19</v>
      </c>
      <c r="H572" s="44">
        <f t="shared" si="196"/>
        <v>0.1</v>
      </c>
      <c r="I572" s="44">
        <v>0</v>
      </c>
      <c r="J572" s="44">
        <v>0</v>
      </c>
      <c r="K572" s="44">
        <v>0</v>
      </c>
      <c r="L572" s="44">
        <v>0.1</v>
      </c>
      <c r="M572" s="44">
        <v>0</v>
      </c>
      <c r="N572" s="44">
        <v>0</v>
      </c>
      <c r="O572" s="279"/>
      <c r="P572" s="292"/>
      <c r="Q572" s="282"/>
    </row>
    <row r="573" spans="1:17" ht="24" x14ac:dyDescent="0.25">
      <c r="A573" s="292"/>
      <c r="B573" s="292"/>
      <c r="C573" s="292"/>
      <c r="D573" s="279"/>
      <c r="E573" s="279"/>
      <c r="F573" s="292"/>
      <c r="G573" s="181" t="s">
        <v>20</v>
      </c>
      <c r="H573" s="44">
        <f t="shared" si="196"/>
        <v>0</v>
      </c>
      <c r="I573" s="44">
        <v>0</v>
      </c>
      <c r="J573" s="44">
        <v>0</v>
      </c>
      <c r="K573" s="44">
        <v>0</v>
      </c>
      <c r="L573" s="44">
        <v>0</v>
      </c>
      <c r="M573" s="44">
        <v>0</v>
      </c>
      <c r="N573" s="44">
        <v>0</v>
      </c>
      <c r="O573" s="279"/>
      <c r="P573" s="292"/>
      <c r="Q573" s="283"/>
    </row>
    <row r="574" spans="1:17" ht="36" x14ac:dyDescent="0.25">
      <c r="A574" s="292" t="s">
        <v>483</v>
      </c>
      <c r="B574" s="292"/>
      <c r="C574" s="292" t="s">
        <v>443</v>
      </c>
      <c r="D574" s="279" t="s">
        <v>484</v>
      </c>
      <c r="E574" s="279"/>
      <c r="F574" s="292" t="s">
        <v>456</v>
      </c>
      <c r="G574" s="181" t="s">
        <v>16</v>
      </c>
      <c r="H574" s="44">
        <f t="shared" ref="H574:N574" si="197">SUM(H575:H578)</f>
        <v>100</v>
      </c>
      <c r="I574" s="44">
        <f t="shared" si="197"/>
        <v>0</v>
      </c>
      <c r="J574" s="44">
        <f t="shared" si="197"/>
        <v>0</v>
      </c>
      <c r="K574" s="44">
        <f t="shared" si="197"/>
        <v>0</v>
      </c>
      <c r="L574" s="44">
        <f t="shared" si="197"/>
        <v>0</v>
      </c>
      <c r="M574" s="44">
        <f t="shared" si="197"/>
        <v>50</v>
      </c>
      <c r="N574" s="44">
        <f t="shared" si="197"/>
        <v>50</v>
      </c>
      <c r="O574" s="279">
        <v>700</v>
      </c>
      <c r="P574" s="292" t="s">
        <v>485</v>
      </c>
      <c r="Q574" s="281" t="s">
        <v>4188</v>
      </c>
    </row>
    <row r="575" spans="1:17" ht="31.5" customHeight="1" x14ac:dyDescent="0.25">
      <c r="A575" s="292"/>
      <c r="B575" s="292"/>
      <c r="C575" s="292"/>
      <c r="D575" s="279"/>
      <c r="E575" s="279"/>
      <c r="F575" s="292"/>
      <c r="G575" s="181" t="s">
        <v>309</v>
      </c>
      <c r="H575" s="44">
        <f t="shared" ref="H575:H578" si="198">SUM(I575:N575)</f>
        <v>99</v>
      </c>
      <c r="I575" s="44">
        <v>0</v>
      </c>
      <c r="J575" s="44">
        <v>0</v>
      </c>
      <c r="K575" s="44">
        <v>0</v>
      </c>
      <c r="L575" s="44">
        <v>0</v>
      </c>
      <c r="M575" s="44">
        <v>49.5</v>
      </c>
      <c r="N575" s="44">
        <v>49.5</v>
      </c>
      <c r="O575" s="279"/>
      <c r="P575" s="292"/>
      <c r="Q575" s="282"/>
    </row>
    <row r="576" spans="1:17" ht="36" x14ac:dyDescent="0.25">
      <c r="A576" s="292"/>
      <c r="B576" s="292"/>
      <c r="C576" s="292"/>
      <c r="D576" s="279"/>
      <c r="E576" s="279"/>
      <c r="F576" s="292"/>
      <c r="G576" s="181" t="s">
        <v>18</v>
      </c>
      <c r="H576" s="44">
        <f t="shared" si="198"/>
        <v>1</v>
      </c>
      <c r="I576" s="44">
        <v>0</v>
      </c>
      <c r="J576" s="44">
        <v>0</v>
      </c>
      <c r="K576" s="44">
        <v>0</v>
      </c>
      <c r="L576" s="44">
        <v>0</v>
      </c>
      <c r="M576" s="44">
        <v>0.5</v>
      </c>
      <c r="N576" s="44">
        <v>0.5</v>
      </c>
      <c r="O576" s="279"/>
      <c r="P576" s="292"/>
      <c r="Q576" s="282"/>
    </row>
    <row r="577" spans="1:17" x14ac:dyDescent="0.25">
      <c r="A577" s="292"/>
      <c r="B577" s="292"/>
      <c r="C577" s="292"/>
      <c r="D577" s="279"/>
      <c r="E577" s="279"/>
      <c r="F577" s="292"/>
      <c r="G577" s="181" t="s">
        <v>19</v>
      </c>
      <c r="H577" s="44">
        <f t="shared" si="198"/>
        <v>0</v>
      </c>
      <c r="I577" s="44">
        <v>0</v>
      </c>
      <c r="J577" s="44">
        <v>0</v>
      </c>
      <c r="K577" s="44">
        <v>0</v>
      </c>
      <c r="L577" s="44">
        <v>0</v>
      </c>
      <c r="M577" s="44">
        <v>0</v>
      </c>
      <c r="N577" s="44">
        <v>0</v>
      </c>
      <c r="O577" s="279"/>
      <c r="P577" s="292"/>
      <c r="Q577" s="282"/>
    </row>
    <row r="578" spans="1:17" ht="24" x14ac:dyDescent="0.25">
      <c r="A578" s="292"/>
      <c r="B578" s="292"/>
      <c r="C578" s="292"/>
      <c r="D578" s="279"/>
      <c r="E578" s="279"/>
      <c r="F578" s="292"/>
      <c r="G578" s="181" t="s">
        <v>20</v>
      </c>
      <c r="H578" s="44">
        <f t="shared" si="198"/>
        <v>0</v>
      </c>
      <c r="I578" s="44">
        <v>0</v>
      </c>
      <c r="J578" s="44">
        <v>0</v>
      </c>
      <c r="K578" s="44">
        <v>0</v>
      </c>
      <c r="L578" s="44">
        <v>0</v>
      </c>
      <c r="M578" s="44">
        <v>0</v>
      </c>
      <c r="N578" s="44">
        <v>0</v>
      </c>
      <c r="O578" s="279"/>
      <c r="P578" s="292"/>
      <c r="Q578" s="283"/>
    </row>
    <row r="579" spans="1:17" ht="39" customHeight="1" x14ac:dyDescent="0.25">
      <c r="A579" s="331" t="s">
        <v>135</v>
      </c>
      <c r="B579" s="331"/>
      <c r="C579" s="331"/>
      <c r="D579" s="331"/>
      <c r="E579" s="331"/>
      <c r="F579" s="331"/>
      <c r="G579" s="186" t="s">
        <v>16</v>
      </c>
      <c r="H579" s="49">
        <f>SUM(H499,H504,H509,H514,H519,H524,H529,H534,H539,H544,H549,H554,H559,H564,H569,H574)</f>
        <v>4379.3999999999996</v>
      </c>
      <c r="I579" s="49">
        <f t="shared" ref="I579:N579" si="199">SUM(I499,I504,I509,I514,I519,I524,I529,I534,I539,I544,I549,I554,I559,I564,I569,I574)</f>
        <v>1902.5</v>
      </c>
      <c r="J579" s="49">
        <f t="shared" si="199"/>
        <v>1535.7000000000003</v>
      </c>
      <c r="K579" s="49">
        <f t="shared" si="199"/>
        <v>383.59999999999997</v>
      </c>
      <c r="L579" s="49">
        <f t="shared" si="199"/>
        <v>257.60000000000002</v>
      </c>
      <c r="M579" s="49">
        <f t="shared" si="199"/>
        <v>150</v>
      </c>
      <c r="N579" s="49">
        <f t="shared" si="199"/>
        <v>150</v>
      </c>
      <c r="O579" s="306"/>
      <c r="P579" s="331"/>
    </row>
    <row r="580" spans="1:17" ht="36.75" customHeight="1" x14ac:dyDescent="0.25">
      <c r="A580" s="331"/>
      <c r="B580" s="331"/>
      <c r="C580" s="331"/>
      <c r="D580" s="331"/>
      <c r="E580" s="331"/>
      <c r="F580" s="331"/>
      <c r="G580" s="186" t="s">
        <v>309</v>
      </c>
      <c r="H580" s="49">
        <f t="shared" ref="H580:N583" si="200">SUM(H500,H505,H510,H515,H520,H525,H530,H535,H540,H545,H550,H555,H560,H565,H570,H575)</f>
        <v>3386.2</v>
      </c>
      <c r="I580" s="49">
        <f t="shared" si="200"/>
        <v>1067.8</v>
      </c>
      <c r="J580" s="49">
        <f t="shared" si="200"/>
        <v>1503.5</v>
      </c>
      <c r="K580" s="49">
        <f t="shared" si="200"/>
        <v>379.9</v>
      </c>
      <c r="L580" s="49">
        <f t="shared" si="200"/>
        <v>216</v>
      </c>
      <c r="M580" s="49">
        <f t="shared" si="200"/>
        <v>109.5</v>
      </c>
      <c r="N580" s="49">
        <f t="shared" si="200"/>
        <v>109.5</v>
      </c>
      <c r="O580" s="306"/>
      <c r="P580" s="331"/>
    </row>
    <row r="581" spans="1:17" ht="46.5" customHeight="1" x14ac:dyDescent="0.25">
      <c r="A581" s="331"/>
      <c r="B581" s="331"/>
      <c r="C581" s="331"/>
      <c r="D581" s="331"/>
      <c r="E581" s="331"/>
      <c r="F581" s="331"/>
      <c r="G581" s="186" t="s">
        <v>18</v>
      </c>
      <c r="H581" s="49">
        <f t="shared" si="200"/>
        <v>992.50000000000011</v>
      </c>
      <c r="I581" s="49">
        <f t="shared" si="200"/>
        <v>834.6</v>
      </c>
      <c r="J581" s="49">
        <f t="shared" si="200"/>
        <v>32</v>
      </c>
      <c r="K581" s="49">
        <f t="shared" si="200"/>
        <v>3.5000000000000004</v>
      </c>
      <c r="L581" s="49">
        <f t="shared" si="200"/>
        <v>41.400000000000006</v>
      </c>
      <c r="M581" s="49">
        <f t="shared" si="200"/>
        <v>40.5</v>
      </c>
      <c r="N581" s="49">
        <f t="shared" si="200"/>
        <v>40.5</v>
      </c>
      <c r="O581" s="306"/>
      <c r="P581" s="331"/>
    </row>
    <row r="582" spans="1:17" x14ac:dyDescent="0.25">
      <c r="A582" s="331"/>
      <c r="B582" s="331"/>
      <c r="C582" s="331"/>
      <c r="D582" s="331"/>
      <c r="E582" s="331"/>
      <c r="F582" s="331"/>
      <c r="G582" s="186" t="s">
        <v>19</v>
      </c>
      <c r="H582" s="49">
        <f t="shared" si="200"/>
        <v>0.7</v>
      </c>
      <c r="I582" s="49">
        <f t="shared" si="200"/>
        <v>0.1</v>
      </c>
      <c r="J582" s="49">
        <f t="shared" si="200"/>
        <v>0.2</v>
      </c>
      <c r="K582" s="49">
        <f t="shared" si="200"/>
        <v>0.2</v>
      </c>
      <c r="L582" s="49">
        <f t="shared" si="200"/>
        <v>0.2</v>
      </c>
      <c r="M582" s="49">
        <f t="shared" si="200"/>
        <v>0</v>
      </c>
      <c r="N582" s="49">
        <f t="shared" si="200"/>
        <v>0</v>
      </c>
      <c r="O582" s="306"/>
      <c r="P582" s="331"/>
    </row>
    <row r="583" spans="1:17" ht="24" x14ac:dyDescent="0.25">
      <c r="A583" s="331"/>
      <c r="B583" s="331"/>
      <c r="C583" s="331"/>
      <c r="D583" s="331"/>
      <c r="E583" s="331"/>
      <c r="F583" s="331"/>
      <c r="G583" s="186" t="s">
        <v>20</v>
      </c>
      <c r="H583" s="49">
        <f t="shared" si="200"/>
        <v>0</v>
      </c>
      <c r="I583" s="49">
        <f t="shared" si="200"/>
        <v>0</v>
      </c>
      <c r="J583" s="49">
        <f t="shared" si="200"/>
        <v>0</v>
      </c>
      <c r="K583" s="49">
        <f t="shared" si="200"/>
        <v>0</v>
      </c>
      <c r="L583" s="49">
        <f t="shared" si="200"/>
        <v>0</v>
      </c>
      <c r="M583" s="49">
        <f t="shared" si="200"/>
        <v>0</v>
      </c>
      <c r="N583" s="49">
        <f t="shared" si="200"/>
        <v>0</v>
      </c>
      <c r="O583" s="306"/>
      <c r="P583" s="331"/>
    </row>
    <row r="584" spans="1:17" x14ac:dyDescent="0.25">
      <c r="A584" s="306" t="s">
        <v>486</v>
      </c>
      <c r="B584" s="306"/>
      <c r="C584" s="306"/>
      <c r="D584" s="306"/>
      <c r="E584" s="306"/>
      <c r="F584" s="306"/>
      <c r="G584" s="306"/>
      <c r="H584" s="306"/>
      <c r="I584" s="306"/>
      <c r="J584" s="306"/>
      <c r="K584" s="306"/>
      <c r="L584" s="306"/>
      <c r="M584" s="306"/>
      <c r="N584" s="306"/>
      <c r="O584" s="306"/>
      <c r="P584" s="306"/>
    </row>
    <row r="585" spans="1:17" ht="36.75" customHeight="1" x14ac:dyDescent="0.25">
      <c r="A585" s="292" t="s">
        <v>487</v>
      </c>
      <c r="B585" s="292" t="s">
        <v>488</v>
      </c>
      <c r="C585" s="292" t="s">
        <v>486</v>
      </c>
      <c r="D585" s="279">
        <v>2028</v>
      </c>
      <c r="E585" s="279" t="s">
        <v>489</v>
      </c>
      <c r="F585" s="292" t="s">
        <v>490</v>
      </c>
      <c r="G585" s="249" t="s">
        <v>16</v>
      </c>
      <c r="H585" s="44">
        <f t="shared" ref="H585:N585" si="201">SUM(H586:H589)</f>
        <v>12</v>
      </c>
      <c r="I585" s="44">
        <f t="shared" si="201"/>
        <v>0</v>
      </c>
      <c r="J585" s="44">
        <f t="shared" si="201"/>
        <v>0</v>
      </c>
      <c r="K585" s="44">
        <f t="shared" si="201"/>
        <v>0</v>
      </c>
      <c r="L585" s="44">
        <f t="shared" si="201"/>
        <v>12</v>
      </c>
      <c r="M585" s="44">
        <f t="shared" si="201"/>
        <v>0</v>
      </c>
      <c r="N585" s="44">
        <f t="shared" si="201"/>
        <v>0</v>
      </c>
      <c r="O585" s="279">
        <v>1121</v>
      </c>
      <c r="P585" s="292" t="s">
        <v>491</v>
      </c>
      <c r="Q585" s="281" t="s">
        <v>4162</v>
      </c>
    </row>
    <row r="586" spans="1:17" ht="43.5" customHeight="1" x14ac:dyDescent="0.25">
      <c r="A586" s="292"/>
      <c r="B586" s="292"/>
      <c r="C586" s="292"/>
      <c r="D586" s="279"/>
      <c r="E586" s="279"/>
      <c r="F586" s="292"/>
      <c r="G586" s="249" t="s">
        <v>267</v>
      </c>
      <c r="H586" s="44">
        <f t="shared" ref="H586:H589" si="202">SUM(I586:N586)</f>
        <v>0</v>
      </c>
      <c r="I586" s="44">
        <v>0</v>
      </c>
      <c r="J586" s="44">
        <v>0</v>
      </c>
      <c r="K586" s="44">
        <v>0</v>
      </c>
      <c r="L586" s="44">
        <v>0</v>
      </c>
      <c r="M586" s="44">
        <v>0</v>
      </c>
      <c r="N586" s="44">
        <v>0</v>
      </c>
      <c r="O586" s="279"/>
      <c r="P586" s="292"/>
      <c r="Q586" s="282"/>
    </row>
    <row r="587" spans="1:17" ht="36" x14ac:dyDescent="0.25">
      <c r="A587" s="292"/>
      <c r="B587" s="292"/>
      <c r="C587" s="292"/>
      <c r="D587" s="279"/>
      <c r="E587" s="279"/>
      <c r="F587" s="292"/>
      <c r="G587" s="249" t="s">
        <v>18</v>
      </c>
      <c r="H587" s="44">
        <f t="shared" si="202"/>
        <v>11.2</v>
      </c>
      <c r="I587" s="44">
        <v>0</v>
      </c>
      <c r="J587" s="44">
        <v>0</v>
      </c>
      <c r="K587" s="44">
        <v>0</v>
      </c>
      <c r="L587" s="44">
        <v>11.2</v>
      </c>
      <c r="M587" s="44">
        <v>0</v>
      </c>
      <c r="N587" s="44">
        <v>0</v>
      </c>
      <c r="O587" s="279"/>
      <c r="P587" s="292"/>
      <c r="Q587" s="282"/>
    </row>
    <row r="588" spans="1:17" x14ac:dyDescent="0.25">
      <c r="A588" s="292"/>
      <c r="B588" s="292"/>
      <c r="C588" s="292"/>
      <c r="D588" s="279"/>
      <c r="E588" s="279"/>
      <c r="F588" s="292"/>
      <c r="G588" s="249" t="s">
        <v>492</v>
      </c>
      <c r="H588" s="44">
        <f t="shared" si="202"/>
        <v>0.8</v>
      </c>
      <c r="I588" s="44">
        <v>0</v>
      </c>
      <c r="J588" s="44">
        <v>0</v>
      </c>
      <c r="K588" s="44">
        <v>0</v>
      </c>
      <c r="L588" s="44">
        <v>0.8</v>
      </c>
      <c r="M588" s="44">
        <v>0</v>
      </c>
      <c r="N588" s="44">
        <v>0</v>
      </c>
      <c r="O588" s="279"/>
      <c r="P588" s="292"/>
      <c r="Q588" s="282"/>
    </row>
    <row r="589" spans="1:17" ht="24" x14ac:dyDescent="0.25">
      <c r="A589" s="292"/>
      <c r="B589" s="292"/>
      <c r="C589" s="292"/>
      <c r="D589" s="279"/>
      <c r="E589" s="279"/>
      <c r="F589" s="292"/>
      <c r="G589" s="249" t="s">
        <v>20</v>
      </c>
      <c r="H589" s="44">
        <f t="shared" si="202"/>
        <v>0</v>
      </c>
      <c r="I589" s="44">
        <v>0</v>
      </c>
      <c r="J589" s="44">
        <v>0</v>
      </c>
      <c r="K589" s="44">
        <v>0</v>
      </c>
      <c r="L589" s="44">
        <v>0</v>
      </c>
      <c r="M589" s="44">
        <v>0</v>
      </c>
      <c r="N589" s="44">
        <v>0</v>
      </c>
      <c r="O589" s="279"/>
      <c r="P589" s="292"/>
      <c r="Q589" s="283"/>
    </row>
    <row r="590" spans="1:17" ht="36.75" customHeight="1" x14ac:dyDescent="0.25">
      <c r="A590" s="292" t="s">
        <v>493</v>
      </c>
      <c r="B590" s="292"/>
      <c r="C590" s="292" t="s">
        <v>486</v>
      </c>
      <c r="D590" s="279">
        <v>2028</v>
      </c>
      <c r="E590" s="279"/>
      <c r="F590" s="292"/>
      <c r="G590" s="249" t="s">
        <v>16</v>
      </c>
      <c r="H590" s="44">
        <f t="shared" ref="H590:N590" si="203">SUM(H591:H594)</f>
        <v>25</v>
      </c>
      <c r="I590" s="44">
        <f t="shared" si="203"/>
        <v>0</v>
      </c>
      <c r="J590" s="44">
        <f t="shared" si="203"/>
        <v>0</v>
      </c>
      <c r="K590" s="44">
        <f t="shared" si="203"/>
        <v>0</v>
      </c>
      <c r="L590" s="44">
        <f t="shared" si="203"/>
        <v>25</v>
      </c>
      <c r="M590" s="44">
        <f t="shared" si="203"/>
        <v>0</v>
      </c>
      <c r="N590" s="44">
        <f t="shared" si="203"/>
        <v>0</v>
      </c>
      <c r="O590" s="279"/>
      <c r="P590" s="292"/>
      <c r="Q590" s="281" t="s">
        <v>4162</v>
      </c>
    </row>
    <row r="591" spans="1:17" ht="30" customHeight="1" x14ac:dyDescent="0.25">
      <c r="A591" s="292"/>
      <c r="B591" s="292"/>
      <c r="C591" s="292"/>
      <c r="D591" s="279"/>
      <c r="E591" s="279"/>
      <c r="F591" s="292"/>
      <c r="G591" s="249" t="s">
        <v>267</v>
      </c>
      <c r="H591" s="44">
        <f t="shared" ref="H591:H594" si="204">SUM(I591:N591)</f>
        <v>0</v>
      </c>
      <c r="I591" s="44">
        <v>0</v>
      </c>
      <c r="J591" s="44">
        <v>0</v>
      </c>
      <c r="K591" s="44">
        <v>0</v>
      </c>
      <c r="L591" s="44">
        <v>0</v>
      </c>
      <c r="M591" s="44">
        <v>0</v>
      </c>
      <c r="N591" s="44">
        <v>0</v>
      </c>
      <c r="O591" s="279"/>
      <c r="P591" s="292"/>
      <c r="Q591" s="282"/>
    </row>
    <row r="592" spans="1:17" ht="36" x14ac:dyDescent="0.25">
      <c r="A592" s="292"/>
      <c r="B592" s="292"/>
      <c r="C592" s="292"/>
      <c r="D592" s="279"/>
      <c r="E592" s="279"/>
      <c r="F592" s="292"/>
      <c r="G592" s="249" t="s">
        <v>18</v>
      </c>
      <c r="H592" s="44">
        <f t="shared" si="204"/>
        <v>25</v>
      </c>
      <c r="I592" s="44">
        <v>0</v>
      </c>
      <c r="J592" s="44">
        <v>0</v>
      </c>
      <c r="K592" s="44">
        <v>0</v>
      </c>
      <c r="L592" s="44">
        <v>25</v>
      </c>
      <c r="M592" s="44">
        <v>0</v>
      </c>
      <c r="N592" s="44">
        <v>0</v>
      </c>
      <c r="O592" s="279"/>
      <c r="P592" s="292"/>
      <c r="Q592" s="282"/>
    </row>
    <row r="593" spans="1:17" x14ac:dyDescent="0.25">
      <c r="A593" s="292"/>
      <c r="B593" s="292"/>
      <c r="C593" s="292"/>
      <c r="D593" s="279"/>
      <c r="E593" s="279"/>
      <c r="F593" s="292"/>
      <c r="G593" s="249" t="s">
        <v>19</v>
      </c>
      <c r="H593" s="44">
        <f t="shared" si="204"/>
        <v>0</v>
      </c>
      <c r="I593" s="44">
        <v>0</v>
      </c>
      <c r="J593" s="44">
        <v>0</v>
      </c>
      <c r="K593" s="44">
        <v>0</v>
      </c>
      <c r="L593" s="44">
        <v>0</v>
      </c>
      <c r="M593" s="44">
        <v>0</v>
      </c>
      <c r="N593" s="44">
        <v>0</v>
      </c>
      <c r="O593" s="279"/>
      <c r="P593" s="292"/>
      <c r="Q593" s="282"/>
    </row>
    <row r="594" spans="1:17" ht="24" x14ac:dyDescent="0.25">
      <c r="A594" s="292"/>
      <c r="B594" s="292"/>
      <c r="C594" s="292"/>
      <c r="D594" s="279"/>
      <c r="E594" s="279"/>
      <c r="F594" s="292"/>
      <c r="G594" s="249" t="s">
        <v>20</v>
      </c>
      <c r="H594" s="44">
        <f t="shared" si="204"/>
        <v>0</v>
      </c>
      <c r="I594" s="44">
        <v>0</v>
      </c>
      <c r="J594" s="44">
        <v>0</v>
      </c>
      <c r="K594" s="44">
        <v>0</v>
      </c>
      <c r="L594" s="44">
        <v>0</v>
      </c>
      <c r="M594" s="44">
        <v>0</v>
      </c>
      <c r="N594" s="44">
        <v>0</v>
      </c>
      <c r="O594" s="279"/>
      <c r="P594" s="292"/>
      <c r="Q594" s="283"/>
    </row>
    <row r="595" spans="1:17" ht="36.75" customHeight="1" x14ac:dyDescent="0.25">
      <c r="A595" s="292" t="s">
        <v>494</v>
      </c>
      <c r="B595" s="292"/>
      <c r="C595" s="292" t="s">
        <v>486</v>
      </c>
      <c r="D595" s="279">
        <v>2025</v>
      </c>
      <c r="E595" s="279"/>
      <c r="F595" s="292"/>
      <c r="G595" s="249" t="s">
        <v>16</v>
      </c>
      <c r="H595" s="44">
        <f t="shared" ref="H595:N595" si="205">SUM(H596:H599)</f>
        <v>26.000000000000004</v>
      </c>
      <c r="I595" s="44">
        <f t="shared" si="205"/>
        <v>7.5</v>
      </c>
      <c r="J595" s="44">
        <f t="shared" si="205"/>
        <v>0</v>
      </c>
      <c r="K595" s="44">
        <f t="shared" si="205"/>
        <v>0</v>
      </c>
      <c r="L595" s="44">
        <f t="shared" si="205"/>
        <v>18.5</v>
      </c>
      <c r="M595" s="44">
        <f t="shared" si="205"/>
        <v>0</v>
      </c>
      <c r="N595" s="44">
        <f t="shared" si="205"/>
        <v>0</v>
      </c>
      <c r="O595" s="279"/>
      <c r="P595" s="292"/>
      <c r="Q595" s="281" t="s">
        <v>4162</v>
      </c>
    </row>
    <row r="596" spans="1:17" ht="30" customHeight="1" x14ac:dyDescent="0.25">
      <c r="A596" s="292"/>
      <c r="B596" s="292"/>
      <c r="C596" s="292"/>
      <c r="D596" s="279"/>
      <c r="E596" s="279"/>
      <c r="F596" s="292"/>
      <c r="G596" s="249" t="s">
        <v>267</v>
      </c>
      <c r="H596" s="44">
        <f t="shared" ref="H596:H599" si="206">SUM(I596:N596)</f>
        <v>7.4</v>
      </c>
      <c r="I596" s="44">
        <v>7.4</v>
      </c>
      <c r="J596" s="44">
        <v>0</v>
      </c>
      <c r="K596" s="44">
        <v>0</v>
      </c>
      <c r="L596" s="44">
        <v>0</v>
      </c>
      <c r="M596" s="44">
        <v>0</v>
      </c>
      <c r="N596" s="44">
        <v>0</v>
      </c>
      <c r="O596" s="279"/>
      <c r="P596" s="292"/>
      <c r="Q596" s="282"/>
    </row>
    <row r="597" spans="1:17" ht="36" x14ac:dyDescent="0.25">
      <c r="A597" s="292"/>
      <c r="B597" s="292"/>
      <c r="C597" s="292"/>
      <c r="D597" s="279"/>
      <c r="E597" s="279"/>
      <c r="F597" s="292"/>
      <c r="G597" s="249" t="s">
        <v>18</v>
      </c>
      <c r="H597" s="44">
        <f t="shared" si="206"/>
        <v>17.3</v>
      </c>
      <c r="I597" s="44">
        <v>0.1</v>
      </c>
      <c r="J597" s="44">
        <v>0</v>
      </c>
      <c r="K597" s="44">
        <v>0</v>
      </c>
      <c r="L597" s="44">
        <v>17.2</v>
      </c>
      <c r="M597" s="44">
        <v>0</v>
      </c>
      <c r="N597" s="44">
        <v>0</v>
      </c>
      <c r="O597" s="279"/>
      <c r="P597" s="292"/>
      <c r="Q597" s="282"/>
    </row>
    <row r="598" spans="1:17" x14ac:dyDescent="0.25">
      <c r="A598" s="292"/>
      <c r="B598" s="292"/>
      <c r="C598" s="292"/>
      <c r="D598" s="279"/>
      <c r="E598" s="279"/>
      <c r="F598" s="292"/>
      <c r="G598" s="249" t="s">
        <v>19</v>
      </c>
      <c r="H598" s="44">
        <f t="shared" si="206"/>
        <v>1.3</v>
      </c>
      <c r="I598" s="44">
        <v>0</v>
      </c>
      <c r="J598" s="44">
        <v>0</v>
      </c>
      <c r="K598" s="44">
        <v>0</v>
      </c>
      <c r="L598" s="44">
        <v>1.3</v>
      </c>
      <c r="M598" s="44">
        <v>0</v>
      </c>
      <c r="N598" s="44">
        <v>0</v>
      </c>
      <c r="O598" s="279"/>
      <c r="P598" s="292"/>
      <c r="Q598" s="282"/>
    </row>
    <row r="599" spans="1:17" ht="24" x14ac:dyDescent="0.25">
      <c r="A599" s="292"/>
      <c r="B599" s="292"/>
      <c r="C599" s="292"/>
      <c r="D599" s="279"/>
      <c r="E599" s="279"/>
      <c r="F599" s="292"/>
      <c r="G599" s="249" t="s">
        <v>20</v>
      </c>
      <c r="H599" s="44">
        <f t="shared" si="206"/>
        <v>0</v>
      </c>
      <c r="I599" s="44">
        <v>0</v>
      </c>
      <c r="J599" s="44">
        <v>0</v>
      </c>
      <c r="K599" s="44">
        <v>0</v>
      </c>
      <c r="L599" s="44">
        <v>0</v>
      </c>
      <c r="M599" s="44">
        <v>0</v>
      </c>
      <c r="N599" s="44">
        <v>0</v>
      </c>
      <c r="O599" s="279"/>
      <c r="P599" s="292"/>
      <c r="Q599" s="283"/>
    </row>
    <row r="600" spans="1:17" ht="36.75" customHeight="1" x14ac:dyDescent="0.25">
      <c r="A600" s="292" t="s">
        <v>495</v>
      </c>
      <c r="B600" s="292"/>
      <c r="C600" s="292" t="s">
        <v>486</v>
      </c>
      <c r="D600" s="279">
        <v>2028</v>
      </c>
      <c r="E600" s="279"/>
      <c r="F600" s="292"/>
      <c r="G600" s="249" t="s">
        <v>16</v>
      </c>
      <c r="H600" s="44">
        <f t="shared" ref="H600:N600" si="207">SUM(H601:H604)</f>
        <v>12</v>
      </c>
      <c r="I600" s="44">
        <f t="shared" si="207"/>
        <v>0</v>
      </c>
      <c r="J600" s="44">
        <f t="shared" si="207"/>
        <v>0</v>
      </c>
      <c r="K600" s="44">
        <f t="shared" si="207"/>
        <v>0</v>
      </c>
      <c r="L600" s="44">
        <f t="shared" si="207"/>
        <v>12</v>
      </c>
      <c r="M600" s="44">
        <f t="shared" si="207"/>
        <v>0</v>
      </c>
      <c r="N600" s="44">
        <f t="shared" si="207"/>
        <v>0</v>
      </c>
      <c r="O600" s="279"/>
      <c r="P600" s="292"/>
      <c r="Q600" s="281" t="s">
        <v>4162</v>
      </c>
    </row>
    <row r="601" spans="1:17" ht="36" customHeight="1" x14ac:dyDescent="0.25">
      <c r="A601" s="292"/>
      <c r="B601" s="292"/>
      <c r="C601" s="292"/>
      <c r="D601" s="279"/>
      <c r="E601" s="279"/>
      <c r="F601" s="292"/>
      <c r="G601" s="249" t="s">
        <v>267</v>
      </c>
      <c r="H601" s="44">
        <f t="shared" ref="H601:H604" si="208">SUM(I601:N601)</f>
        <v>0</v>
      </c>
      <c r="I601" s="44">
        <v>0</v>
      </c>
      <c r="J601" s="44">
        <v>0</v>
      </c>
      <c r="K601" s="44">
        <v>0</v>
      </c>
      <c r="L601" s="44">
        <v>0</v>
      </c>
      <c r="M601" s="44">
        <v>0</v>
      </c>
      <c r="N601" s="44">
        <v>0</v>
      </c>
      <c r="O601" s="279"/>
      <c r="P601" s="292"/>
      <c r="Q601" s="282"/>
    </row>
    <row r="602" spans="1:17" ht="36" x14ac:dyDescent="0.25">
      <c r="A602" s="292"/>
      <c r="B602" s="292"/>
      <c r="C602" s="292"/>
      <c r="D602" s="279"/>
      <c r="E602" s="279"/>
      <c r="F602" s="292"/>
      <c r="G602" s="249" t="s">
        <v>18</v>
      </c>
      <c r="H602" s="44">
        <f t="shared" si="208"/>
        <v>11.2</v>
      </c>
      <c r="I602" s="44">
        <v>0</v>
      </c>
      <c r="J602" s="44">
        <v>0</v>
      </c>
      <c r="K602" s="44">
        <v>0</v>
      </c>
      <c r="L602" s="44">
        <v>11.2</v>
      </c>
      <c r="M602" s="44">
        <v>0</v>
      </c>
      <c r="N602" s="44">
        <v>0</v>
      </c>
      <c r="O602" s="279"/>
      <c r="P602" s="292"/>
      <c r="Q602" s="282"/>
    </row>
    <row r="603" spans="1:17" x14ac:dyDescent="0.25">
      <c r="A603" s="292"/>
      <c r="B603" s="292"/>
      <c r="C603" s="292"/>
      <c r="D603" s="279"/>
      <c r="E603" s="279"/>
      <c r="F603" s="292"/>
      <c r="G603" s="249" t="s">
        <v>19</v>
      </c>
      <c r="H603" s="44">
        <f t="shared" si="208"/>
        <v>0.8</v>
      </c>
      <c r="I603" s="44">
        <v>0</v>
      </c>
      <c r="J603" s="44">
        <v>0</v>
      </c>
      <c r="K603" s="44">
        <v>0</v>
      </c>
      <c r="L603" s="44">
        <v>0.8</v>
      </c>
      <c r="M603" s="44">
        <v>0</v>
      </c>
      <c r="N603" s="44">
        <v>0</v>
      </c>
      <c r="O603" s="279"/>
      <c r="P603" s="292"/>
      <c r="Q603" s="282"/>
    </row>
    <row r="604" spans="1:17" ht="24" x14ac:dyDescent="0.25">
      <c r="A604" s="292"/>
      <c r="B604" s="292"/>
      <c r="C604" s="292"/>
      <c r="D604" s="279"/>
      <c r="E604" s="279"/>
      <c r="F604" s="292"/>
      <c r="G604" s="249" t="s">
        <v>20</v>
      </c>
      <c r="H604" s="44">
        <f t="shared" si="208"/>
        <v>0</v>
      </c>
      <c r="I604" s="44">
        <v>0</v>
      </c>
      <c r="J604" s="44">
        <v>0</v>
      </c>
      <c r="K604" s="44">
        <v>0</v>
      </c>
      <c r="L604" s="44">
        <v>0</v>
      </c>
      <c r="M604" s="44">
        <v>0</v>
      </c>
      <c r="N604" s="44">
        <v>0</v>
      </c>
      <c r="O604" s="279"/>
      <c r="P604" s="292"/>
      <c r="Q604" s="283"/>
    </row>
    <row r="605" spans="1:17" ht="36.75" customHeight="1" x14ac:dyDescent="0.25">
      <c r="A605" s="292" t="s">
        <v>496</v>
      </c>
      <c r="B605" s="292"/>
      <c r="C605" s="292" t="s">
        <v>486</v>
      </c>
      <c r="D605" s="279">
        <v>2030</v>
      </c>
      <c r="E605" s="279"/>
      <c r="F605" s="292"/>
      <c r="G605" s="249" t="s">
        <v>16</v>
      </c>
      <c r="H605" s="44">
        <f t="shared" ref="H605:N605" si="209">SUM(H606:H609)</f>
        <v>30</v>
      </c>
      <c r="I605" s="44">
        <f t="shared" si="209"/>
        <v>0</v>
      </c>
      <c r="J605" s="44">
        <f t="shared" si="209"/>
        <v>0</v>
      </c>
      <c r="K605" s="44">
        <f t="shared" si="209"/>
        <v>0</v>
      </c>
      <c r="L605" s="44">
        <f t="shared" si="209"/>
        <v>0</v>
      </c>
      <c r="M605" s="44">
        <f t="shared" si="209"/>
        <v>0</v>
      </c>
      <c r="N605" s="44">
        <f t="shared" si="209"/>
        <v>30</v>
      </c>
      <c r="O605" s="279"/>
      <c r="P605" s="292"/>
      <c r="Q605" s="281" t="s">
        <v>4162</v>
      </c>
    </row>
    <row r="606" spans="1:17" ht="39.75" customHeight="1" x14ac:dyDescent="0.25">
      <c r="A606" s="292"/>
      <c r="B606" s="292"/>
      <c r="C606" s="292"/>
      <c r="D606" s="279"/>
      <c r="E606" s="279"/>
      <c r="F606" s="292"/>
      <c r="G606" s="249" t="s">
        <v>267</v>
      </c>
      <c r="H606" s="44">
        <f t="shared" ref="H606:H609" si="210">SUM(I606:N606)</f>
        <v>0</v>
      </c>
      <c r="I606" s="44">
        <v>0</v>
      </c>
      <c r="J606" s="44">
        <v>0</v>
      </c>
      <c r="K606" s="44">
        <v>0</v>
      </c>
      <c r="L606" s="44">
        <v>0</v>
      </c>
      <c r="M606" s="44">
        <v>0</v>
      </c>
      <c r="N606" s="44">
        <v>0</v>
      </c>
      <c r="O606" s="279"/>
      <c r="P606" s="292"/>
      <c r="Q606" s="282"/>
    </row>
    <row r="607" spans="1:17" ht="36" x14ac:dyDescent="0.25">
      <c r="A607" s="292"/>
      <c r="B607" s="292"/>
      <c r="C607" s="292"/>
      <c r="D607" s="279"/>
      <c r="E607" s="279"/>
      <c r="F607" s="292"/>
      <c r="G607" s="249" t="s">
        <v>18</v>
      </c>
      <c r="H607" s="44">
        <f t="shared" si="210"/>
        <v>27.9</v>
      </c>
      <c r="I607" s="44">
        <v>0</v>
      </c>
      <c r="J607" s="44">
        <v>0</v>
      </c>
      <c r="K607" s="44">
        <v>0</v>
      </c>
      <c r="L607" s="44">
        <v>0</v>
      </c>
      <c r="M607" s="44">
        <v>0</v>
      </c>
      <c r="N607" s="44">
        <v>27.9</v>
      </c>
      <c r="O607" s="279"/>
      <c r="P607" s="292"/>
      <c r="Q607" s="282"/>
    </row>
    <row r="608" spans="1:17" x14ac:dyDescent="0.25">
      <c r="A608" s="292"/>
      <c r="B608" s="292"/>
      <c r="C608" s="292"/>
      <c r="D608" s="279"/>
      <c r="E608" s="279"/>
      <c r="F608" s="292"/>
      <c r="G608" s="249" t="s">
        <v>19</v>
      </c>
      <c r="H608" s="44">
        <f t="shared" si="210"/>
        <v>2.1</v>
      </c>
      <c r="I608" s="44">
        <v>0</v>
      </c>
      <c r="J608" s="44">
        <v>0</v>
      </c>
      <c r="K608" s="44">
        <v>0</v>
      </c>
      <c r="L608" s="44">
        <v>0</v>
      </c>
      <c r="M608" s="44">
        <v>0</v>
      </c>
      <c r="N608" s="44">
        <v>2.1</v>
      </c>
      <c r="O608" s="279"/>
      <c r="P608" s="292"/>
      <c r="Q608" s="282"/>
    </row>
    <row r="609" spans="1:17" ht="24" x14ac:dyDescent="0.25">
      <c r="A609" s="292"/>
      <c r="B609" s="292"/>
      <c r="C609" s="292"/>
      <c r="D609" s="279"/>
      <c r="E609" s="279"/>
      <c r="F609" s="292"/>
      <c r="G609" s="249" t="s">
        <v>20</v>
      </c>
      <c r="H609" s="44">
        <f t="shared" si="210"/>
        <v>0</v>
      </c>
      <c r="I609" s="44">
        <v>0</v>
      </c>
      <c r="J609" s="44">
        <v>0</v>
      </c>
      <c r="K609" s="44">
        <v>0</v>
      </c>
      <c r="L609" s="44">
        <v>0</v>
      </c>
      <c r="M609" s="44">
        <v>0</v>
      </c>
      <c r="N609" s="44">
        <v>0</v>
      </c>
      <c r="O609" s="279"/>
      <c r="P609" s="292"/>
      <c r="Q609" s="283"/>
    </row>
    <row r="610" spans="1:17" ht="36.75" customHeight="1" x14ac:dyDescent="0.25">
      <c r="A610" s="292" t="s">
        <v>497</v>
      </c>
      <c r="B610" s="292"/>
      <c r="C610" s="292" t="s">
        <v>486</v>
      </c>
      <c r="D610" s="279">
        <v>2030</v>
      </c>
      <c r="E610" s="279"/>
      <c r="F610" s="292"/>
      <c r="G610" s="249" t="s">
        <v>16</v>
      </c>
      <c r="H610" s="44">
        <f t="shared" ref="H610:N610" si="211">SUM(H611:H614)</f>
        <v>12</v>
      </c>
      <c r="I610" s="44">
        <f t="shared" si="211"/>
        <v>0</v>
      </c>
      <c r="J610" s="44">
        <f t="shared" si="211"/>
        <v>0</v>
      </c>
      <c r="K610" s="44">
        <f t="shared" si="211"/>
        <v>0</v>
      </c>
      <c r="L610" s="44">
        <f t="shared" si="211"/>
        <v>0</v>
      </c>
      <c r="M610" s="44">
        <f t="shared" si="211"/>
        <v>0</v>
      </c>
      <c r="N610" s="44">
        <f t="shared" si="211"/>
        <v>12</v>
      </c>
      <c r="O610" s="279"/>
      <c r="P610" s="292"/>
      <c r="Q610" s="281" t="s">
        <v>4162</v>
      </c>
    </row>
    <row r="611" spans="1:17" ht="29.25" customHeight="1" x14ac:dyDescent="0.25">
      <c r="A611" s="292"/>
      <c r="B611" s="292"/>
      <c r="C611" s="292"/>
      <c r="D611" s="279"/>
      <c r="E611" s="279"/>
      <c r="F611" s="292"/>
      <c r="G611" s="249" t="s">
        <v>267</v>
      </c>
      <c r="H611" s="44">
        <f t="shared" ref="H611:H614" si="212">SUM(I611:N611)</f>
        <v>0</v>
      </c>
      <c r="I611" s="44">
        <v>0</v>
      </c>
      <c r="J611" s="44">
        <v>0</v>
      </c>
      <c r="K611" s="44">
        <v>0</v>
      </c>
      <c r="L611" s="44">
        <v>0</v>
      </c>
      <c r="M611" s="44">
        <v>0</v>
      </c>
      <c r="N611" s="44">
        <v>0</v>
      </c>
      <c r="O611" s="279"/>
      <c r="P611" s="292"/>
      <c r="Q611" s="282"/>
    </row>
    <row r="612" spans="1:17" ht="36" x14ac:dyDescent="0.25">
      <c r="A612" s="292"/>
      <c r="B612" s="292"/>
      <c r="C612" s="292"/>
      <c r="D612" s="279"/>
      <c r="E612" s="279"/>
      <c r="F612" s="292"/>
      <c r="G612" s="249" t="s">
        <v>18</v>
      </c>
      <c r="H612" s="44">
        <f t="shared" si="212"/>
        <v>11.2</v>
      </c>
      <c r="I612" s="44">
        <v>0</v>
      </c>
      <c r="J612" s="44">
        <v>0</v>
      </c>
      <c r="K612" s="44">
        <v>0</v>
      </c>
      <c r="L612" s="44">
        <v>0</v>
      </c>
      <c r="M612" s="44">
        <v>0</v>
      </c>
      <c r="N612" s="44">
        <v>11.2</v>
      </c>
      <c r="O612" s="279"/>
      <c r="P612" s="292"/>
      <c r="Q612" s="282"/>
    </row>
    <row r="613" spans="1:17" x14ac:dyDescent="0.25">
      <c r="A613" s="292"/>
      <c r="B613" s="292"/>
      <c r="C613" s="292"/>
      <c r="D613" s="279"/>
      <c r="E613" s="279"/>
      <c r="F613" s="292"/>
      <c r="G613" s="249" t="s">
        <v>19</v>
      </c>
      <c r="H613" s="44">
        <f t="shared" si="212"/>
        <v>0.8</v>
      </c>
      <c r="I613" s="44">
        <v>0</v>
      </c>
      <c r="J613" s="44">
        <v>0</v>
      </c>
      <c r="K613" s="44">
        <v>0</v>
      </c>
      <c r="L613" s="44">
        <v>0</v>
      </c>
      <c r="M613" s="44">
        <v>0</v>
      </c>
      <c r="N613" s="44">
        <v>0.8</v>
      </c>
      <c r="O613" s="279"/>
      <c r="P613" s="292"/>
      <c r="Q613" s="282"/>
    </row>
    <row r="614" spans="1:17" ht="24" x14ac:dyDescent="0.25">
      <c r="A614" s="292"/>
      <c r="B614" s="292"/>
      <c r="C614" s="292"/>
      <c r="D614" s="279"/>
      <c r="E614" s="279"/>
      <c r="F614" s="292"/>
      <c r="G614" s="249" t="s">
        <v>20</v>
      </c>
      <c r="H614" s="44">
        <f t="shared" si="212"/>
        <v>0</v>
      </c>
      <c r="I614" s="44">
        <v>0</v>
      </c>
      <c r="J614" s="44">
        <v>0</v>
      </c>
      <c r="K614" s="44">
        <v>0</v>
      </c>
      <c r="L614" s="44">
        <v>0</v>
      </c>
      <c r="M614" s="44">
        <v>0</v>
      </c>
      <c r="N614" s="44">
        <v>0</v>
      </c>
      <c r="O614" s="279"/>
      <c r="P614" s="292"/>
      <c r="Q614" s="283"/>
    </row>
    <row r="615" spans="1:17" ht="36.75" customHeight="1" x14ac:dyDescent="0.25">
      <c r="A615" s="292" t="s">
        <v>498</v>
      </c>
      <c r="B615" s="292"/>
      <c r="C615" s="292" t="s">
        <v>486</v>
      </c>
      <c r="D615" s="279">
        <v>2029</v>
      </c>
      <c r="E615" s="279"/>
      <c r="F615" s="292"/>
      <c r="G615" s="249" t="s">
        <v>16</v>
      </c>
      <c r="H615" s="44">
        <f t="shared" ref="H615:N615" si="213">SUM(H616:H619)</f>
        <v>40</v>
      </c>
      <c r="I615" s="44">
        <f t="shared" si="213"/>
        <v>0</v>
      </c>
      <c r="J615" s="44">
        <f t="shared" si="213"/>
        <v>0</v>
      </c>
      <c r="K615" s="44">
        <f t="shared" si="213"/>
        <v>0</v>
      </c>
      <c r="L615" s="44">
        <f t="shared" si="213"/>
        <v>0</v>
      </c>
      <c r="M615" s="44">
        <f t="shared" si="213"/>
        <v>40</v>
      </c>
      <c r="N615" s="44">
        <f t="shared" si="213"/>
        <v>0</v>
      </c>
      <c r="O615" s="279"/>
      <c r="P615" s="292"/>
      <c r="Q615" s="384" t="s">
        <v>4162</v>
      </c>
    </row>
    <row r="616" spans="1:17" ht="30" customHeight="1" x14ac:dyDescent="0.25">
      <c r="A616" s="292"/>
      <c r="B616" s="292"/>
      <c r="C616" s="292"/>
      <c r="D616" s="279"/>
      <c r="E616" s="279"/>
      <c r="F616" s="292"/>
      <c r="G616" s="249" t="s">
        <v>267</v>
      </c>
      <c r="H616" s="44">
        <f t="shared" ref="H616:H619" si="214">SUM(I616:N616)</f>
        <v>0</v>
      </c>
      <c r="I616" s="44">
        <v>0</v>
      </c>
      <c r="J616" s="44">
        <v>0</v>
      </c>
      <c r="K616" s="44">
        <v>0</v>
      </c>
      <c r="L616" s="44">
        <v>0</v>
      </c>
      <c r="M616" s="44">
        <v>0</v>
      </c>
      <c r="N616" s="44">
        <v>0</v>
      </c>
      <c r="O616" s="279"/>
      <c r="P616" s="292"/>
      <c r="Q616" s="385"/>
    </row>
    <row r="617" spans="1:17" ht="36" x14ac:dyDescent="0.25">
      <c r="A617" s="292"/>
      <c r="B617" s="292"/>
      <c r="C617" s="292"/>
      <c r="D617" s="279"/>
      <c r="E617" s="279"/>
      <c r="F617" s="292"/>
      <c r="G617" s="249" t="s">
        <v>18</v>
      </c>
      <c r="H617" s="44">
        <f t="shared" si="214"/>
        <v>37.200000000000003</v>
      </c>
      <c r="I617" s="44">
        <v>0</v>
      </c>
      <c r="J617" s="44">
        <v>0</v>
      </c>
      <c r="K617" s="44">
        <v>0</v>
      </c>
      <c r="L617" s="44">
        <v>0</v>
      </c>
      <c r="M617" s="44">
        <v>37.200000000000003</v>
      </c>
      <c r="N617" s="44">
        <v>0</v>
      </c>
      <c r="O617" s="279"/>
      <c r="P617" s="292"/>
      <c r="Q617" s="385"/>
    </row>
    <row r="618" spans="1:17" x14ac:dyDescent="0.25">
      <c r="A618" s="292"/>
      <c r="B618" s="292"/>
      <c r="C618" s="292"/>
      <c r="D618" s="279"/>
      <c r="E618" s="279"/>
      <c r="F618" s="292"/>
      <c r="G618" s="249" t="s">
        <v>19</v>
      </c>
      <c r="H618" s="44">
        <f t="shared" si="214"/>
        <v>2.8</v>
      </c>
      <c r="I618" s="44">
        <v>0</v>
      </c>
      <c r="J618" s="44">
        <v>0</v>
      </c>
      <c r="K618" s="44">
        <v>0</v>
      </c>
      <c r="L618" s="44">
        <v>0</v>
      </c>
      <c r="M618" s="44">
        <v>2.8</v>
      </c>
      <c r="N618" s="44">
        <v>0</v>
      </c>
      <c r="O618" s="279"/>
      <c r="P618" s="292"/>
      <c r="Q618" s="385"/>
    </row>
    <row r="619" spans="1:17" ht="24" x14ac:dyDescent="0.25">
      <c r="A619" s="292"/>
      <c r="B619" s="292"/>
      <c r="C619" s="292"/>
      <c r="D619" s="279"/>
      <c r="E619" s="279"/>
      <c r="F619" s="292"/>
      <c r="G619" s="249" t="s">
        <v>20</v>
      </c>
      <c r="H619" s="44">
        <f t="shared" si="214"/>
        <v>0</v>
      </c>
      <c r="I619" s="44">
        <v>0</v>
      </c>
      <c r="J619" s="44">
        <v>0</v>
      </c>
      <c r="K619" s="44">
        <v>0</v>
      </c>
      <c r="L619" s="44">
        <v>0</v>
      </c>
      <c r="M619" s="44">
        <v>0</v>
      </c>
      <c r="N619" s="44">
        <v>0</v>
      </c>
      <c r="O619" s="279"/>
      <c r="P619" s="292"/>
      <c r="Q619" s="386"/>
    </row>
    <row r="620" spans="1:17" ht="36.75" customHeight="1" x14ac:dyDescent="0.25">
      <c r="A620" s="292" t="s">
        <v>499</v>
      </c>
      <c r="B620" s="292"/>
      <c r="C620" s="292" t="s">
        <v>486</v>
      </c>
      <c r="D620" s="279">
        <v>2028</v>
      </c>
      <c r="E620" s="279" t="s">
        <v>500</v>
      </c>
      <c r="F620" s="292" t="s">
        <v>501</v>
      </c>
      <c r="G620" s="249" t="s">
        <v>16</v>
      </c>
      <c r="H620" s="44">
        <f t="shared" ref="H620:N620" si="215">SUM(H621:H624)</f>
        <v>10</v>
      </c>
      <c r="I620" s="44">
        <f t="shared" si="215"/>
        <v>0</v>
      </c>
      <c r="J620" s="44">
        <f t="shared" si="215"/>
        <v>0</v>
      </c>
      <c r="K620" s="44">
        <f t="shared" si="215"/>
        <v>0</v>
      </c>
      <c r="L620" s="44">
        <f t="shared" si="215"/>
        <v>10</v>
      </c>
      <c r="M620" s="44">
        <f t="shared" si="215"/>
        <v>0</v>
      </c>
      <c r="N620" s="44">
        <f t="shared" si="215"/>
        <v>0</v>
      </c>
      <c r="O620" s="279"/>
      <c r="P620" s="292"/>
      <c r="Q620" s="384" t="s">
        <v>4162</v>
      </c>
    </row>
    <row r="621" spans="1:17" ht="40.5" customHeight="1" x14ac:dyDescent="0.25">
      <c r="A621" s="292"/>
      <c r="B621" s="292"/>
      <c r="C621" s="292"/>
      <c r="D621" s="279"/>
      <c r="E621" s="279"/>
      <c r="F621" s="292"/>
      <c r="G621" s="249" t="s">
        <v>267</v>
      </c>
      <c r="H621" s="44">
        <f t="shared" ref="H621:H624" si="216">SUM(I621:N621)</f>
        <v>0</v>
      </c>
      <c r="I621" s="44">
        <v>0</v>
      </c>
      <c r="J621" s="44">
        <v>0</v>
      </c>
      <c r="K621" s="44">
        <v>0</v>
      </c>
      <c r="L621" s="44">
        <v>0</v>
      </c>
      <c r="M621" s="44">
        <v>0</v>
      </c>
      <c r="N621" s="44">
        <v>0</v>
      </c>
      <c r="O621" s="279"/>
      <c r="P621" s="292"/>
      <c r="Q621" s="385"/>
    </row>
    <row r="622" spans="1:17" ht="36" x14ac:dyDescent="0.25">
      <c r="A622" s="292"/>
      <c r="B622" s="292"/>
      <c r="C622" s="292"/>
      <c r="D622" s="279"/>
      <c r="E622" s="279"/>
      <c r="F622" s="292"/>
      <c r="G622" s="249" t="s">
        <v>18</v>
      </c>
      <c r="H622" s="44">
        <f t="shared" si="216"/>
        <v>9.3000000000000007</v>
      </c>
      <c r="I622" s="44">
        <v>0</v>
      </c>
      <c r="J622" s="44">
        <v>0</v>
      </c>
      <c r="K622" s="44">
        <v>0</v>
      </c>
      <c r="L622" s="44">
        <v>9.3000000000000007</v>
      </c>
      <c r="M622" s="44">
        <v>0</v>
      </c>
      <c r="N622" s="44">
        <v>0</v>
      </c>
      <c r="O622" s="279"/>
      <c r="P622" s="292"/>
      <c r="Q622" s="385"/>
    </row>
    <row r="623" spans="1:17" x14ac:dyDescent="0.25">
      <c r="A623" s="292"/>
      <c r="B623" s="292"/>
      <c r="C623" s="292"/>
      <c r="D623" s="279"/>
      <c r="E623" s="279"/>
      <c r="F623" s="292"/>
      <c r="G623" s="249" t="s">
        <v>19</v>
      </c>
      <c r="H623" s="44">
        <f t="shared" si="216"/>
        <v>0.7</v>
      </c>
      <c r="I623" s="44">
        <v>0</v>
      </c>
      <c r="J623" s="44">
        <v>0</v>
      </c>
      <c r="K623" s="44">
        <v>0</v>
      </c>
      <c r="L623" s="44">
        <v>0.7</v>
      </c>
      <c r="M623" s="44">
        <v>0</v>
      </c>
      <c r="N623" s="44">
        <v>0</v>
      </c>
      <c r="O623" s="279"/>
      <c r="P623" s="292"/>
      <c r="Q623" s="385"/>
    </row>
    <row r="624" spans="1:17" ht="24" x14ac:dyDescent="0.25">
      <c r="A624" s="292"/>
      <c r="B624" s="292"/>
      <c r="C624" s="292"/>
      <c r="D624" s="279"/>
      <c r="E624" s="279"/>
      <c r="F624" s="292"/>
      <c r="G624" s="249" t="s">
        <v>20</v>
      </c>
      <c r="H624" s="44">
        <f t="shared" si="216"/>
        <v>0</v>
      </c>
      <c r="I624" s="44">
        <v>0</v>
      </c>
      <c r="J624" s="44">
        <v>0</v>
      </c>
      <c r="K624" s="44">
        <v>0</v>
      </c>
      <c r="L624" s="44">
        <v>0</v>
      </c>
      <c r="M624" s="44">
        <v>0</v>
      </c>
      <c r="N624" s="44">
        <v>0</v>
      </c>
      <c r="O624" s="279"/>
      <c r="P624" s="292"/>
      <c r="Q624" s="386"/>
    </row>
    <row r="625" spans="1:17" ht="36.75" customHeight="1" x14ac:dyDescent="0.25">
      <c r="A625" s="292" t="s">
        <v>502</v>
      </c>
      <c r="B625" s="292"/>
      <c r="C625" s="292" t="s">
        <v>486</v>
      </c>
      <c r="D625" s="279">
        <v>2028</v>
      </c>
      <c r="E625" s="279" t="s">
        <v>503</v>
      </c>
      <c r="F625" s="292" t="s">
        <v>501</v>
      </c>
      <c r="G625" s="249" t="s">
        <v>16</v>
      </c>
      <c r="H625" s="44">
        <f t="shared" ref="H625:N625" si="217">SUM(H626:H629)</f>
        <v>25.1</v>
      </c>
      <c r="I625" s="44">
        <f t="shared" si="217"/>
        <v>0</v>
      </c>
      <c r="J625" s="44">
        <f t="shared" si="217"/>
        <v>0</v>
      </c>
      <c r="K625" s="44">
        <f t="shared" si="217"/>
        <v>0</v>
      </c>
      <c r="L625" s="44">
        <f t="shared" si="217"/>
        <v>25.1</v>
      </c>
      <c r="M625" s="44">
        <f t="shared" si="217"/>
        <v>0</v>
      </c>
      <c r="N625" s="44">
        <f t="shared" si="217"/>
        <v>0</v>
      </c>
      <c r="O625" s="279"/>
      <c r="P625" s="292"/>
      <c r="Q625" s="384" t="s">
        <v>4162</v>
      </c>
    </row>
    <row r="626" spans="1:17" ht="34.5" customHeight="1" x14ac:dyDescent="0.25">
      <c r="A626" s="292"/>
      <c r="B626" s="292"/>
      <c r="C626" s="292"/>
      <c r="D626" s="279"/>
      <c r="E626" s="279"/>
      <c r="F626" s="292"/>
      <c r="G626" s="249" t="s">
        <v>267</v>
      </c>
      <c r="H626" s="44">
        <f t="shared" ref="H626:H629" si="218">SUM(I626:N626)</f>
        <v>0</v>
      </c>
      <c r="I626" s="44">
        <v>0</v>
      </c>
      <c r="J626" s="44">
        <v>0</v>
      </c>
      <c r="K626" s="44">
        <v>0</v>
      </c>
      <c r="L626" s="44">
        <v>0</v>
      </c>
      <c r="M626" s="44">
        <v>0</v>
      </c>
      <c r="N626" s="44">
        <v>0</v>
      </c>
      <c r="O626" s="279"/>
      <c r="P626" s="292"/>
      <c r="Q626" s="385"/>
    </row>
    <row r="627" spans="1:17" ht="36" x14ac:dyDescent="0.25">
      <c r="A627" s="292"/>
      <c r="B627" s="292"/>
      <c r="C627" s="292"/>
      <c r="D627" s="279"/>
      <c r="E627" s="279"/>
      <c r="F627" s="292"/>
      <c r="G627" s="249" t="s">
        <v>18</v>
      </c>
      <c r="H627" s="44">
        <f t="shared" si="218"/>
        <v>23.3</v>
      </c>
      <c r="I627" s="44">
        <v>0</v>
      </c>
      <c r="J627" s="44">
        <v>0</v>
      </c>
      <c r="K627" s="44">
        <v>0</v>
      </c>
      <c r="L627" s="44">
        <v>23.3</v>
      </c>
      <c r="M627" s="44">
        <v>0</v>
      </c>
      <c r="N627" s="44">
        <v>0</v>
      </c>
      <c r="O627" s="279"/>
      <c r="P627" s="292"/>
      <c r="Q627" s="385"/>
    </row>
    <row r="628" spans="1:17" x14ac:dyDescent="0.25">
      <c r="A628" s="292"/>
      <c r="B628" s="292"/>
      <c r="C628" s="292"/>
      <c r="D628" s="279"/>
      <c r="E628" s="279"/>
      <c r="F628" s="292"/>
      <c r="G628" s="249" t="s">
        <v>19</v>
      </c>
      <c r="H628" s="44">
        <f t="shared" si="218"/>
        <v>1.8</v>
      </c>
      <c r="I628" s="44">
        <v>0</v>
      </c>
      <c r="J628" s="44">
        <v>0</v>
      </c>
      <c r="K628" s="44">
        <v>0</v>
      </c>
      <c r="L628" s="44">
        <v>1.8</v>
      </c>
      <c r="M628" s="44">
        <v>0</v>
      </c>
      <c r="N628" s="44">
        <v>0</v>
      </c>
      <c r="O628" s="279"/>
      <c r="P628" s="292"/>
      <c r="Q628" s="385"/>
    </row>
    <row r="629" spans="1:17" ht="24" x14ac:dyDescent="0.25">
      <c r="A629" s="292"/>
      <c r="B629" s="292"/>
      <c r="C629" s="292"/>
      <c r="D629" s="279"/>
      <c r="E629" s="279"/>
      <c r="F629" s="292"/>
      <c r="G629" s="249" t="s">
        <v>20</v>
      </c>
      <c r="H629" s="44">
        <f t="shared" si="218"/>
        <v>0</v>
      </c>
      <c r="I629" s="44">
        <v>0</v>
      </c>
      <c r="J629" s="44">
        <v>0</v>
      </c>
      <c r="K629" s="44">
        <v>0</v>
      </c>
      <c r="L629" s="44">
        <v>0</v>
      </c>
      <c r="M629" s="44">
        <v>0</v>
      </c>
      <c r="N629" s="44">
        <v>0</v>
      </c>
      <c r="O629" s="279"/>
      <c r="P629" s="292"/>
      <c r="Q629" s="386"/>
    </row>
    <row r="630" spans="1:17" ht="36.75" customHeight="1" x14ac:dyDescent="0.25">
      <c r="A630" s="292" t="s">
        <v>504</v>
      </c>
      <c r="B630" s="292" t="s">
        <v>450</v>
      </c>
      <c r="C630" s="292" t="s">
        <v>486</v>
      </c>
      <c r="D630" s="279">
        <v>2027</v>
      </c>
      <c r="E630" s="279" t="s">
        <v>505</v>
      </c>
      <c r="F630" s="292" t="s">
        <v>501</v>
      </c>
      <c r="G630" s="249" t="s">
        <v>16</v>
      </c>
      <c r="H630" s="44">
        <f t="shared" ref="H630:N630" si="219">SUM(H631:H634)</f>
        <v>8</v>
      </c>
      <c r="I630" s="44">
        <f t="shared" si="219"/>
        <v>0</v>
      </c>
      <c r="J630" s="44">
        <f t="shared" si="219"/>
        <v>0</v>
      </c>
      <c r="K630" s="44">
        <f t="shared" si="219"/>
        <v>8</v>
      </c>
      <c r="L630" s="44">
        <f t="shared" si="219"/>
        <v>0</v>
      </c>
      <c r="M630" s="44">
        <f t="shared" si="219"/>
        <v>0</v>
      </c>
      <c r="N630" s="44">
        <f t="shared" si="219"/>
        <v>0</v>
      </c>
      <c r="O630" s="279">
        <v>487</v>
      </c>
      <c r="P630" s="292" t="s">
        <v>506</v>
      </c>
      <c r="Q630" s="384" t="s">
        <v>4162</v>
      </c>
    </row>
    <row r="631" spans="1:17" ht="31.5" customHeight="1" x14ac:dyDescent="0.25">
      <c r="A631" s="292"/>
      <c r="B631" s="292"/>
      <c r="C631" s="292"/>
      <c r="D631" s="279"/>
      <c r="E631" s="279"/>
      <c r="F631" s="292"/>
      <c r="G631" s="249" t="s">
        <v>267</v>
      </c>
      <c r="H631" s="44">
        <f t="shared" ref="H631:H634" si="220">SUM(I631:N631)</f>
        <v>0</v>
      </c>
      <c r="I631" s="44">
        <v>0</v>
      </c>
      <c r="J631" s="44">
        <v>0</v>
      </c>
      <c r="K631" s="44">
        <v>0</v>
      </c>
      <c r="L631" s="44">
        <v>0</v>
      </c>
      <c r="M631" s="44">
        <v>0</v>
      </c>
      <c r="N631" s="44">
        <v>0</v>
      </c>
      <c r="O631" s="279"/>
      <c r="P631" s="292"/>
      <c r="Q631" s="385"/>
    </row>
    <row r="632" spans="1:17" ht="36" x14ac:dyDescent="0.25">
      <c r="A632" s="292"/>
      <c r="B632" s="292"/>
      <c r="C632" s="292"/>
      <c r="D632" s="279"/>
      <c r="E632" s="279"/>
      <c r="F632" s="292"/>
      <c r="G632" s="249" t="s">
        <v>18</v>
      </c>
      <c r="H632" s="44">
        <f t="shared" si="220"/>
        <v>7.4</v>
      </c>
      <c r="I632" s="44">
        <v>0</v>
      </c>
      <c r="J632" s="44">
        <v>0</v>
      </c>
      <c r="K632" s="44">
        <v>7.4</v>
      </c>
      <c r="L632" s="44">
        <v>0</v>
      </c>
      <c r="M632" s="44">
        <v>0</v>
      </c>
      <c r="N632" s="44">
        <v>0</v>
      </c>
      <c r="O632" s="279"/>
      <c r="P632" s="292"/>
      <c r="Q632" s="385"/>
    </row>
    <row r="633" spans="1:17" x14ac:dyDescent="0.25">
      <c r="A633" s="292"/>
      <c r="B633" s="292"/>
      <c r="C633" s="292"/>
      <c r="D633" s="279"/>
      <c r="E633" s="279"/>
      <c r="F633" s="292"/>
      <c r="G633" s="249" t="s">
        <v>19</v>
      </c>
      <c r="H633" s="44">
        <f t="shared" si="220"/>
        <v>0.6</v>
      </c>
      <c r="I633" s="44">
        <v>0</v>
      </c>
      <c r="J633" s="44">
        <v>0</v>
      </c>
      <c r="K633" s="44">
        <v>0.6</v>
      </c>
      <c r="L633" s="44">
        <v>0</v>
      </c>
      <c r="M633" s="44">
        <v>0</v>
      </c>
      <c r="N633" s="44">
        <v>0</v>
      </c>
      <c r="O633" s="279"/>
      <c r="P633" s="292"/>
      <c r="Q633" s="385"/>
    </row>
    <row r="634" spans="1:17" ht="24" x14ac:dyDescent="0.25">
      <c r="A634" s="292"/>
      <c r="B634" s="292"/>
      <c r="C634" s="292"/>
      <c r="D634" s="279"/>
      <c r="E634" s="279"/>
      <c r="F634" s="292"/>
      <c r="G634" s="249" t="s">
        <v>20</v>
      </c>
      <c r="H634" s="44">
        <f t="shared" si="220"/>
        <v>0</v>
      </c>
      <c r="I634" s="44">
        <v>0</v>
      </c>
      <c r="J634" s="44">
        <v>0</v>
      </c>
      <c r="K634" s="44">
        <v>0</v>
      </c>
      <c r="L634" s="44">
        <v>0</v>
      </c>
      <c r="M634" s="44">
        <v>0</v>
      </c>
      <c r="N634" s="44">
        <v>0</v>
      </c>
      <c r="O634" s="279"/>
      <c r="P634" s="292"/>
      <c r="Q634" s="386"/>
    </row>
    <row r="635" spans="1:17" ht="36.75" customHeight="1" x14ac:dyDescent="0.25">
      <c r="A635" s="292" t="s">
        <v>508</v>
      </c>
      <c r="B635" s="292" t="s">
        <v>507</v>
      </c>
      <c r="C635" s="292" t="s">
        <v>486</v>
      </c>
      <c r="D635" s="279">
        <v>2029</v>
      </c>
      <c r="E635" s="279" t="s">
        <v>509</v>
      </c>
      <c r="F635" s="292" t="s">
        <v>510</v>
      </c>
      <c r="G635" s="249" t="s">
        <v>16</v>
      </c>
      <c r="H635" s="44">
        <f t="shared" ref="H635:N635" si="221">SUM(H636:H639)</f>
        <v>70</v>
      </c>
      <c r="I635" s="44">
        <f t="shared" si="221"/>
        <v>0</v>
      </c>
      <c r="J635" s="44">
        <f t="shared" si="221"/>
        <v>0</v>
      </c>
      <c r="K635" s="44">
        <f t="shared" si="221"/>
        <v>0</v>
      </c>
      <c r="L635" s="44">
        <f t="shared" si="221"/>
        <v>0</v>
      </c>
      <c r="M635" s="44">
        <f t="shared" si="221"/>
        <v>70</v>
      </c>
      <c r="N635" s="44">
        <f t="shared" si="221"/>
        <v>0</v>
      </c>
      <c r="O635" s="279">
        <v>9895</v>
      </c>
      <c r="P635" s="292" t="s">
        <v>506</v>
      </c>
      <c r="Q635" s="384" t="s">
        <v>4162</v>
      </c>
    </row>
    <row r="636" spans="1:17" ht="33" customHeight="1" x14ac:dyDescent="0.25">
      <c r="A636" s="292"/>
      <c r="B636" s="292"/>
      <c r="C636" s="292"/>
      <c r="D636" s="279"/>
      <c r="E636" s="279"/>
      <c r="F636" s="292"/>
      <c r="G636" s="249" t="s">
        <v>267</v>
      </c>
      <c r="H636" s="44">
        <f t="shared" ref="H636:H639" si="222">SUM(I636:N636)</f>
        <v>0</v>
      </c>
      <c r="I636" s="44">
        <v>0</v>
      </c>
      <c r="J636" s="44">
        <v>0</v>
      </c>
      <c r="K636" s="44">
        <v>0</v>
      </c>
      <c r="L636" s="44">
        <v>0</v>
      </c>
      <c r="M636" s="44">
        <v>0</v>
      </c>
      <c r="N636" s="44">
        <v>0</v>
      </c>
      <c r="O636" s="279"/>
      <c r="P636" s="292"/>
      <c r="Q636" s="385"/>
    </row>
    <row r="637" spans="1:17" ht="36" x14ac:dyDescent="0.25">
      <c r="A637" s="292"/>
      <c r="B637" s="292"/>
      <c r="C637" s="292"/>
      <c r="D637" s="279"/>
      <c r="E637" s="279"/>
      <c r="F637" s="292"/>
      <c r="G637" s="249" t="s">
        <v>18</v>
      </c>
      <c r="H637" s="44">
        <f t="shared" si="222"/>
        <v>65.099999999999994</v>
      </c>
      <c r="I637" s="44">
        <v>0</v>
      </c>
      <c r="J637" s="44">
        <v>0</v>
      </c>
      <c r="K637" s="44">
        <v>0</v>
      </c>
      <c r="L637" s="44">
        <v>0</v>
      </c>
      <c r="M637" s="44">
        <v>65.099999999999994</v>
      </c>
      <c r="N637" s="44">
        <v>0</v>
      </c>
      <c r="O637" s="279"/>
      <c r="P637" s="292"/>
      <c r="Q637" s="385"/>
    </row>
    <row r="638" spans="1:17" x14ac:dyDescent="0.25">
      <c r="A638" s="292"/>
      <c r="B638" s="292"/>
      <c r="C638" s="292"/>
      <c r="D638" s="279"/>
      <c r="E638" s="279"/>
      <c r="F638" s="292"/>
      <c r="G638" s="249" t="s">
        <v>19</v>
      </c>
      <c r="H638" s="44">
        <f t="shared" si="222"/>
        <v>4.9000000000000004</v>
      </c>
      <c r="I638" s="44">
        <v>0</v>
      </c>
      <c r="J638" s="44">
        <v>0</v>
      </c>
      <c r="K638" s="44">
        <v>0</v>
      </c>
      <c r="L638" s="44">
        <v>0</v>
      </c>
      <c r="M638" s="44">
        <v>4.9000000000000004</v>
      </c>
      <c r="N638" s="44">
        <v>0</v>
      </c>
      <c r="O638" s="279"/>
      <c r="P638" s="292"/>
      <c r="Q638" s="385"/>
    </row>
    <row r="639" spans="1:17" ht="24" x14ac:dyDescent="0.25">
      <c r="A639" s="292"/>
      <c r="B639" s="292"/>
      <c r="C639" s="292"/>
      <c r="D639" s="279"/>
      <c r="E639" s="279"/>
      <c r="F639" s="292"/>
      <c r="G639" s="249" t="s">
        <v>20</v>
      </c>
      <c r="H639" s="44">
        <f t="shared" si="222"/>
        <v>0</v>
      </c>
      <c r="I639" s="44">
        <v>0</v>
      </c>
      <c r="J639" s="44">
        <v>0</v>
      </c>
      <c r="K639" s="44">
        <v>0</v>
      </c>
      <c r="L639" s="44">
        <v>0</v>
      </c>
      <c r="M639" s="44">
        <v>0</v>
      </c>
      <c r="N639" s="44">
        <v>0</v>
      </c>
      <c r="O639" s="279"/>
      <c r="P639" s="292"/>
      <c r="Q639" s="386"/>
    </row>
    <row r="640" spans="1:17" ht="36.75" customHeight="1" x14ac:dyDescent="0.25">
      <c r="A640" s="292" t="s">
        <v>511</v>
      </c>
      <c r="B640" s="292" t="s">
        <v>507</v>
      </c>
      <c r="C640" s="292" t="s">
        <v>486</v>
      </c>
      <c r="D640" s="279">
        <v>2030</v>
      </c>
      <c r="E640" s="279" t="s">
        <v>509</v>
      </c>
      <c r="F640" s="292" t="s">
        <v>510</v>
      </c>
      <c r="G640" s="249" t="s">
        <v>16</v>
      </c>
      <c r="H640" s="44">
        <f t="shared" ref="H640:N640" si="223">SUM(H641:H644)</f>
        <v>42</v>
      </c>
      <c r="I640" s="44">
        <f t="shared" si="223"/>
        <v>0</v>
      </c>
      <c r="J640" s="44">
        <f t="shared" si="223"/>
        <v>0</v>
      </c>
      <c r="K640" s="44">
        <f t="shared" si="223"/>
        <v>0</v>
      </c>
      <c r="L640" s="44">
        <f t="shared" si="223"/>
        <v>0</v>
      </c>
      <c r="M640" s="44">
        <f t="shared" si="223"/>
        <v>0</v>
      </c>
      <c r="N640" s="44">
        <f t="shared" si="223"/>
        <v>42</v>
      </c>
      <c r="O640" s="279">
        <v>9896</v>
      </c>
      <c r="P640" s="292" t="s">
        <v>506</v>
      </c>
      <c r="Q640" s="384" t="s">
        <v>4162</v>
      </c>
    </row>
    <row r="641" spans="1:17" ht="32.25" customHeight="1" x14ac:dyDescent="0.25">
      <c r="A641" s="292"/>
      <c r="B641" s="292"/>
      <c r="C641" s="292"/>
      <c r="D641" s="279"/>
      <c r="E641" s="279"/>
      <c r="F641" s="292"/>
      <c r="G641" s="249" t="s">
        <v>267</v>
      </c>
      <c r="H641" s="44">
        <f t="shared" ref="H641:H644" si="224">SUM(I641:N641)</f>
        <v>0</v>
      </c>
      <c r="I641" s="44">
        <v>0</v>
      </c>
      <c r="J641" s="44">
        <v>0</v>
      </c>
      <c r="K641" s="44">
        <v>0</v>
      </c>
      <c r="L641" s="44">
        <v>0</v>
      </c>
      <c r="M641" s="44">
        <v>0</v>
      </c>
      <c r="N641" s="44">
        <v>0</v>
      </c>
      <c r="O641" s="279"/>
      <c r="P641" s="292"/>
      <c r="Q641" s="385"/>
    </row>
    <row r="642" spans="1:17" ht="36" x14ac:dyDescent="0.25">
      <c r="A642" s="292"/>
      <c r="B642" s="292"/>
      <c r="C642" s="292"/>
      <c r="D642" s="279"/>
      <c r="E642" s="279"/>
      <c r="F642" s="292"/>
      <c r="G642" s="249" t="s">
        <v>18</v>
      </c>
      <c r="H642" s="44">
        <f t="shared" si="224"/>
        <v>39.1</v>
      </c>
      <c r="I642" s="44">
        <v>0</v>
      </c>
      <c r="J642" s="44">
        <v>0</v>
      </c>
      <c r="K642" s="44">
        <v>0</v>
      </c>
      <c r="L642" s="44">
        <v>0</v>
      </c>
      <c r="M642" s="44">
        <v>0</v>
      </c>
      <c r="N642" s="44">
        <v>39.1</v>
      </c>
      <c r="O642" s="279"/>
      <c r="P642" s="292"/>
      <c r="Q642" s="385"/>
    </row>
    <row r="643" spans="1:17" x14ac:dyDescent="0.25">
      <c r="A643" s="292"/>
      <c r="B643" s="292"/>
      <c r="C643" s="292"/>
      <c r="D643" s="279"/>
      <c r="E643" s="279"/>
      <c r="F643" s="292"/>
      <c r="G643" s="249" t="s">
        <v>19</v>
      </c>
      <c r="H643" s="44">
        <f t="shared" si="224"/>
        <v>2.9</v>
      </c>
      <c r="I643" s="44">
        <v>0</v>
      </c>
      <c r="J643" s="44">
        <v>0</v>
      </c>
      <c r="K643" s="44">
        <v>0</v>
      </c>
      <c r="L643" s="44">
        <v>0</v>
      </c>
      <c r="M643" s="44">
        <v>0</v>
      </c>
      <c r="N643" s="44">
        <v>2.9</v>
      </c>
      <c r="O643" s="279"/>
      <c r="P643" s="292"/>
      <c r="Q643" s="385"/>
    </row>
    <row r="644" spans="1:17" ht="24" x14ac:dyDescent="0.25">
      <c r="A644" s="292"/>
      <c r="B644" s="292"/>
      <c r="C644" s="292"/>
      <c r="D644" s="279"/>
      <c r="E644" s="279"/>
      <c r="F644" s="292"/>
      <c r="G644" s="249" t="s">
        <v>20</v>
      </c>
      <c r="H644" s="44">
        <f t="shared" si="224"/>
        <v>0</v>
      </c>
      <c r="I644" s="44">
        <v>0</v>
      </c>
      <c r="J644" s="44">
        <v>0</v>
      </c>
      <c r="K644" s="44">
        <v>0</v>
      </c>
      <c r="L644" s="44">
        <v>0</v>
      </c>
      <c r="M644" s="44">
        <v>0</v>
      </c>
      <c r="N644" s="44">
        <v>0</v>
      </c>
      <c r="O644" s="279"/>
      <c r="P644" s="292"/>
      <c r="Q644" s="386"/>
    </row>
    <row r="645" spans="1:17" ht="36.75" customHeight="1" x14ac:dyDescent="0.25">
      <c r="A645" s="292" t="s">
        <v>512</v>
      </c>
      <c r="B645" s="292" t="s">
        <v>507</v>
      </c>
      <c r="C645" s="292" t="s">
        <v>486</v>
      </c>
      <c r="D645" s="279">
        <v>2027</v>
      </c>
      <c r="E645" s="279" t="s">
        <v>513</v>
      </c>
      <c r="F645" s="292" t="s">
        <v>510</v>
      </c>
      <c r="G645" s="249" t="s">
        <v>16</v>
      </c>
      <c r="H645" s="44">
        <f t="shared" ref="H645:N645" si="225">SUM(H646:H649)</f>
        <v>20</v>
      </c>
      <c r="I645" s="44">
        <f t="shared" si="225"/>
        <v>0</v>
      </c>
      <c r="J645" s="44">
        <f t="shared" si="225"/>
        <v>0</v>
      </c>
      <c r="K645" s="44">
        <f t="shared" si="225"/>
        <v>20</v>
      </c>
      <c r="L645" s="44">
        <f t="shared" si="225"/>
        <v>0</v>
      </c>
      <c r="M645" s="44">
        <f t="shared" si="225"/>
        <v>0</v>
      </c>
      <c r="N645" s="44">
        <f t="shared" si="225"/>
        <v>0</v>
      </c>
      <c r="O645" s="279">
        <v>9897</v>
      </c>
      <c r="P645" s="292" t="s">
        <v>506</v>
      </c>
      <c r="Q645" s="384" t="s">
        <v>4162</v>
      </c>
    </row>
    <row r="646" spans="1:17" ht="32.25" customHeight="1" x14ac:dyDescent="0.25">
      <c r="A646" s="292"/>
      <c r="B646" s="292"/>
      <c r="C646" s="292"/>
      <c r="D646" s="279"/>
      <c r="E646" s="279"/>
      <c r="F646" s="292"/>
      <c r="G646" s="249" t="s">
        <v>267</v>
      </c>
      <c r="H646" s="44">
        <f t="shared" ref="H646:H649" si="226">SUM(I646:N646)</f>
        <v>0</v>
      </c>
      <c r="I646" s="44">
        <v>0</v>
      </c>
      <c r="J646" s="44">
        <v>0</v>
      </c>
      <c r="K646" s="44">
        <v>0</v>
      </c>
      <c r="L646" s="44">
        <v>0</v>
      </c>
      <c r="M646" s="44">
        <v>0</v>
      </c>
      <c r="N646" s="44">
        <v>0</v>
      </c>
      <c r="O646" s="279"/>
      <c r="P646" s="292"/>
      <c r="Q646" s="385"/>
    </row>
    <row r="647" spans="1:17" ht="36" x14ac:dyDescent="0.25">
      <c r="A647" s="292"/>
      <c r="B647" s="292"/>
      <c r="C647" s="292"/>
      <c r="D647" s="279"/>
      <c r="E647" s="279"/>
      <c r="F647" s="292"/>
      <c r="G647" s="249" t="s">
        <v>18</v>
      </c>
      <c r="H647" s="44">
        <f t="shared" si="226"/>
        <v>18.600000000000001</v>
      </c>
      <c r="I647" s="44">
        <v>0</v>
      </c>
      <c r="J647" s="44">
        <v>0</v>
      </c>
      <c r="K647" s="44">
        <v>18.600000000000001</v>
      </c>
      <c r="L647" s="44">
        <v>0</v>
      </c>
      <c r="M647" s="44">
        <v>0</v>
      </c>
      <c r="N647" s="44">
        <v>0</v>
      </c>
      <c r="O647" s="279"/>
      <c r="P647" s="292"/>
      <c r="Q647" s="385"/>
    </row>
    <row r="648" spans="1:17" x14ac:dyDescent="0.25">
      <c r="A648" s="292"/>
      <c r="B648" s="292"/>
      <c r="C648" s="292"/>
      <c r="D648" s="279"/>
      <c r="E648" s="279"/>
      <c r="F648" s="292"/>
      <c r="G648" s="249" t="s">
        <v>19</v>
      </c>
      <c r="H648" s="44">
        <f t="shared" si="226"/>
        <v>1.4</v>
      </c>
      <c r="I648" s="44">
        <v>0</v>
      </c>
      <c r="J648" s="44">
        <v>0</v>
      </c>
      <c r="K648" s="44">
        <v>1.4</v>
      </c>
      <c r="L648" s="44">
        <v>0</v>
      </c>
      <c r="M648" s="44">
        <v>0</v>
      </c>
      <c r="N648" s="44">
        <v>0</v>
      </c>
      <c r="O648" s="279"/>
      <c r="P648" s="292"/>
      <c r="Q648" s="385"/>
    </row>
    <row r="649" spans="1:17" ht="24" x14ac:dyDescent="0.25">
      <c r="A649" s="292"/>
      <c r="B649" s="292"/>
      <c r="C649" s="292"/>
      <c r="D649" s="279"/>
      <c r="E649" s="279"/>
      <c r="F649" s="292"/>
      <c r="G649" s="249" t="s">
        <v>20</v>
      </c>
      <c r="H649" s="44">
        <f t="shared" si="226"/>
        <v>0</v>
      </c>
      <c r="I649" s="44">
        <v>0</v>
      </c>
      <c r="J649" s="44">
        <v>0</v>
      </c>
      <c r="K649" s="44">
        <v>0</v>
      </c>
      <c r="L649" s="44">
        <v>0</v>
      </c>
      <c r="M649" s="44">
        <v>0</v>
      </c>
      <c r="N649" s="44">
        <v>0</v>
      </c>
      <c r="O649" s="279"/>
      <c r="P649" s="292"/>
      <c r="Q649" s="386"/>
    </row>
    <row r="650" spans="1:17" ht="36.75" customHeight="1" x14ac:dyDescent="0.25">
      <c r="A650" s="292" t="s">
        <v>514</v>
      </c>
      <c r="B650" s="292" t="s">
        <v>507</v>
      </c>
      <c r="C650" s="292" t="s">
        <v>486</v>
      </c>
      <c r="D650" s="279">
        <v>2028</v>
      </c>
      <c r="E650" s="279" t="s">
        <v>513</v>
      </c>
      <c r="F650" s="292" t="s">
        <v>515</v>
      </c>
      <c r="G650" s="249" t="s">
        <v>16</v>
      </c>
      <c r="H650" s="44">
        <f t="shared" ref="H650:N650" si="227">SUM(H651:H654)</f>
        <v>22</v>
      </c>
      <c r="I650" s="44">
        <f t="shared" si="227"/>
        <v>0</v>
      </c>
      <c r="J650" s="44">
        <f t="shared" si="227"/>
        <v>0</v>
      </c>
      <c r="K650" s="44">
        <f t="shared" si="227"/>
        <v>0</v>
      </c>
      <c r="L650" s="44">
        <f t="shared" si="227"/>
        <v>22</v>
      </c>
      <c r="M650" s="44">
        <f t="shared" si="227"/>
        <v>0</v>
      </c>
      <c r="N650" s="44">
        <f t="shared" si="227"/>
        <v>0</v>
      </c>
      <c r="O650" s="279">
        <v>9898</v>
      </c>
      <c r="P650" s="292" t="s">
        <v>506</v>
      </c>
      <c r="Q650" s="384" t="s">
        <v>4162</v>
      </c>
    </row>
    <row r="651" spans="1:17" ht="33" customHeight="1" x14ac:dyDescent="0.25">
      <c r="A651" s="292"/>
      <c r="B651" s="292"/>
      <c r="C651" s="292"/>
      <c r="D651" s="279"/>
      <c r="E651" s="279"/>
      <c r="F651" s="292"/>
      <c r="G651" s="249" t="s">
        <v>267</v>
      </c>
      <c r="H651" s="44">
        <f t="shared" ref="H651:H654" si="228">SUM(I651:N651)</f>
        <v>0</v>
      </c>
      <c r="I651" s="44">
        <v>0</v>
      </c>
      <c r="J651" s="44">
        <v>0</v>
      </c>
      <c r="K651" s="44">
        <v>0</v>
      </c>
      <c r="L651" s="44">
        <v>0</v>
      </c>
      <c r="M651" s="44">
        <v>0</v>
      </c>
      <c r="N651" s="44">
        <v>0</v>
      </c>
      <c r="O651" s="279"/>
      <c r="P651" s="292"/>
      <c r="Q651" s="385"/>
    </row>
    <row r="652" spans="1:17" ht="36" x14ac:dyDescent="0.25">
      <c r="A652" s="292"/>
      <c r="B652" s="292"/>
      <c r="C652" s="292"/>
      <c r="D652" s="279"/>
      <c r="E652" s="279"/>
      <c r="F652" s="292"/>
      <c r="G652" s="249" t="s">
        <v>18</v>
      </c>
      <c r="H652" s="44">
        <f t="shared" si="228"/>
        <v>20.5</v>
      </c>
      <c r="I652" s="44">
        <v>0</v>
      </c>
      <c r="J652" s="44">
        <v>0</v>
      </c>
      <c r="K652" s="44">
        <v>0</v>
      </c>
      <c r="L652" s="44">
        <v>20.5</v>
      </c>
      <c r="M652" s="44">
        <v>0</v>
      </c>
      <c r="N652" s="44">
        <v>0</v>
      </c>
      <c r="O652" s="279"/>
      <c r="P652" s="292"/>
      <c r="Q652" s="385"/>
    </row>
    <row r="653" spans="1:17" x14ac:dyDescent="0.25">
      <c r="A653" s="292"/>
      <c r="B653" s="292"/>
      <c r="C653" s="292"/>
      <c r="D653" s="279"/>
      <c r="E653" s="279"/>
      <c r="F653" s="292"/>
      <c r="G653" s="249" t="s">
        <v>19</v>
      </c>
      <c r="H653" s="44">
        <f t="shared" si="228"/>
        <v>1.5</v>
      </c>
      <c r="I653" s="44">
        <v>0</v>
      </c>
      <c r="J653" s="44">
        <v>0</v>
      </c>
      <c r="K653" s="44">
        <v>0</v>
      </c>
      <c r="L653" s="44">
        <v>1.5</v>
      </c>
      <c r="M653" s="44">
        <v>0</v>
      </c>
      <c r="N653" s="44">
        <v>0</v>
      </c>
      <c r="O653" s="279"/>
      <c r="P653" s="292"/>
      <c r="Q653" s="385"/>
    </row>
    <row r="654" spans="1:17" ht="24" x14ac:dyDescent="0.25">
      <c r="A654" s="292"/>
      <c r="B654" s="292"/>
      <c r="C654" s="292"/>
      <c r="D654" s="279"/>
      <c r="E654" s="279"/>
      <c r="F654" s="292"/>
      <c r="G654" s="249" t="s">
        <v>20</v>
      </c>
      <c r="H654" s="44">
        <f t="shared" si="228"/>
        <v>0</v>
      </c>
      <c r="I654" s="44">
        <v>0</v>
      </c>
      <c r="J654" s="44">
        <v>0</v>
      </c>
      <c r="K654" s="44">
        <v>0</v>
      </c>
      <c r="L654" s="44">
        <v>0</v>
      </c>
      <c r="M654" s="44">
        <v>0</v>
      </c>
      <c r="N654" s="44">
        <v>0</v>
      </c>
      <c r="O654" s="279"/>
      <c r="P654" s="292"/>
      <c r="Q654" s="386"/>
    </row>
    <row r="655" spans="1:17" ht="36.75" customHeight="1" x14ac:dyDescent="0.25">
      <c r="A655" s="292" t="s">
        <v>516</v>
      </c>
      <c r="B655" s="292" t="s">
        <v>517</v>
      </c>
      <c r="C655" s="292" t="s">
        <v>486</v>
      </c>
      <c r="D655" s="279">
        <v>2030</v>
      </c>
      <c r="E655" s="279" t="s">
        <v>509</v>
      </c>
      <c r="F655" s="292" t="s">
        <v>515</v>
      </c>
      <c r="G655" s="249" t="s">
        <v>16</v>
      </c>
      <c r="H655" s="44">
        <f t="shared" ref="H655:N655" si="229">SUM(H656:H659)</f>
        <v>120</v>
      </c>
      <c r="I655" s="44">
        <f t="shared" si="229"/>
        <v>0</v>
      </c>
      <c r="J655" s="44">
        <f t="shared" si="229"/>
        <v>0</v>
      </c>
      <c r="K655" s="44">
        <f t="shared" si="229"/>
        <v>0</v>
      </c>
      <c r="L655" s="44">
        <f t="shared" si="229"/>
        <v>0</v>
      </c>
      <c r="M655" s="44">
        <f t="shared" si="229"/>
        <v>0</v>
      </c>
      <c r="N655" s="44">
        <f t="shared" si="229"/>
        <v>120</v>
      </c>
      <c r="O655" s="279">
        <v>9899</v>
      </c>
      <c r="P655" s="292" t="s">
        <v>506</v>
      </c>
      <c r="Q655" s="384" t="s">
        <v>4162</v>
      </c>
    </row>
    <row r="656" spans="1:17" ht="33" customHeight="1" x14ac:dyDescent="0.25">
      <c r="A656" s="292"/>
      <c r="B656" s="292"/>
      <c r="C656" s="292"/>
      <c r="D656" s="279"/>
      <c r="E656" s="279"/>
      <c r="F656" s="292"/>
      <c r="G656" s="249" t="s">
        <v>267</v>
      </c>
      <c r="H656" s="44">
        <f t="shared" ref="H656:H659" si="230">SUM(I656:N656)</f>
        <v>0</v>
      </c>
      <c r="I656" s="44">
        <v>0</v>
      </c>
      <c r="J656" s="44">
        <v>0</v>
      </c>
      <c r="K656" s="44">
        <v>0</v>
      </c>
      <c r="L656" s="44">
        <v>0</v>
      </c>
      <c r="M656" s="44">
        <v>0</v>
      </c>
      <c r="N656" s="44">
        <v>0</v>
      </c>
      <c r="O656" s="279"/>
      <c r="P656" s="292"/>
      <c r="Q656" s="385"/>
    </row>
    <row r="657" spans="1:17" ht="36" x14ac:dyDescent="0.25">
      <c r="A657" s="292"/>
      <c r="B657" s="292"/>
      <c r="C657" s="292"/>
      <c r="D657" s="279"/>
      <c r="E657" s="279"/>
      <c r="F657" s="292"/>
      <c r="G657" s="249" t="s">
        <v>18</v>
      </c>
      <c r="H657" s="44">
        <f t="shared" si="230"/>
        <v>120</v>
      </c>
      <c r="I657" s="44">
        <v>0</v>
      </c>
      <c r="J657" s="44">
        <v>0</v>
      </c>
      <c r="K657" s="44">
        <v>0</v>
      </c>
      <c r="L657" s="44">
        <v>0</v>
      </c>
      <c r="M657" s="44">
        <v>0</v>
      </c>
      <c r="N657" s="44">
        <v>120</v>
      </c>
      <c r="O657" s="279"/>
      <c r="P657" s="292"/>
      <c r="Q657" s="385"/>
    </row>
    <row r="658" spans="1:17" x14ac:dyDescent="0.25">
      <c r="A658" s="292"/>
      <c r="B658" s="292"/>
      <c r="C658" s="292"/>
      <c r="D658" s="279"/>
      <c r="E658" s="279"/>
      <c r="F658" s="292"/>
      <c r="G658" s="249" t="s">
        <v>19</v>
      </c>
      <c r="H658" s="44">
        <f t="shared" si="230"/>
        <v>0</v>
      </c>
      <c r="I658" s="44">
        <v>0</v>
      </c>
      <c r="J658" s="44">
        <v>0</v>
      </c>
      <c r="K658" s="44">
        <v>0</v>
      </c>
      <c r="L658" s="44">
        <v>0</v>
      </c>
      <c r="M658" s="44">
        <v>0</v>
      </c>
      <c r="N658" s="44">
        <v>0</v>
      </c>
      <c r="O658" s="279"/>
      <c r="P658" s="292"/>
      <c r="Q658" s="385"/>
    </row>
    <row r="659" spans="1:17" ht="24" x14ac:dyDescent="0.25">
      <c r="A659" s="292"/>
      <c r="B659" s="292"/>
      <c r="C659" s="292"/>
      <c r="D659" s="279"/>
      <c r="E659" s="279"/>
      <c r="F659" s="292"/>
      <c r="G659" s="249" t="s">
        <v>20</v>
      </c>
      <c r="H659" s="44">
        <f t="shared" si="230"/>
        <v>0</v>
      </c>
      <c r="I659" s="44">
        <v>0</v>
      </c>
      <c r="J659" s="44">
        <v>0</v>
      </c>
      <c r="K659" s="44">
        <v>0</v>
      </c>
      <c r="L659" s="44">
        <v>0</v>
      </c>
      <c r="M659" s="44">
        <v>0</v>
      </c>
      <c r="N659" s="44">
        <v>0</v>
      </c>
      <c r="O659" s="279"/>
      <c r="P659" s="292"/>
      <c r="Q659" s="386"/>
    </row>
    <row r="660" spans="1:17" ht="36.75" customHeight="1" x14ac:dyDescent="0.25">
      <c r="A660" s="292" t="s">
        <v>518</v>
      </c>
      <c r="B660" s="292" t="s">
        <v>478</v>
      </c>
      <c r="C660" s="292" t="s">
        <v>486</v>
      </c>
      <c r="D660" s="279">
        <v>2029</v>
      </c>
      <c r="E660" s="279">
        <v>3.5</v>
      </c>
      <c r="F660" s="292" t="s">
        <v>519</v>
      </c>
      <c r="G660" s="249" t="s">
        <v>16</v>
      </c>
      <c r="H660" s="44">
        <f t="shared" ref="H660:N660" si="231">SUM(H661:H664)</f>
        <v>25.1</v>
      </c>
      <c r="I660" s="44">
        <f t="shared" si="231"/>
        <v>0</v>
      </c>
      <c r="J660" s="44">
        <f t="shared" si="231"/>
        <v>0</v>
      </c>
      <c r="K660" s="44">
        <f t="shared" si="231"/>
        <v>0</v>
      </c>
      <c r="L660" s="44">
        <f t="shared" si="231"/>
        <v>0</v>
      </c>
      <c r="M660" s="44">
        <f t="shared" si="231"/>
        <v>25.1</v>
      </c>
      <c r="N660" s="44">
        <f t="shared" si="231"/>
        <v>0</v>
      </c>
      <c r="O660" s="279">
        <v>1121</v>
      </c>
      <c r="P660" s="292" t="s">
        <v>506</v>
      </c>
      <c r="Q660" s="384" t="s">
        <v>4162</v>
      </c>
    </row>
    <row r="661" spans="1:17" ht="30" customHeight="1" x14ac:dyDescent="0.25">
      <c r="A661" s="292"/>
      <c r="B661" s="292"/>
      <c r="C661" s="292"/>
      <c r="D661" s="279"/>
      <c r="E661" s="279"/>
      <c r="F661" s="292"/>
      <c r="G661" s="249" t="s">
        <v>267</v>
      </c>
      <c r="H661" s="44">
        <f t="shared" ref="H661:H664" si="232">SUM(I661:N661)</f>
        <v>0</v>
      </c>
      <c r="I661" s="44">
        <v>0</v>
      </c>
      <c r="J661" s="44">
        <v>0</v>
      </c>
      <c r="K661" s="44">
        <v>0</v>
      </c>
      <c r="L661" s="44">
        <v>0</v>
      </c>
      <c r="M661" s="44">
        <v>0</v>
      </c>
      <c r="N661" s="44">
        <v>0</v>
      </c>
      <c r="O661" s="279"/>
      <c r="P661" s="292"/>
      <c r="Q661" s="385"/>
    </row>
    <row r="662" spans="1:17" ht="36" x14ac:dyDescent="0.25">
      <c r="A662" s="292"/>
      <c r="B662" s="292"/>
      <c r="C662" s="292"/>
      <c r="D662" s="279"/>
      <c r="E662" s="279"/>
      <c r="F662" s="292"/>
      <c r="G662" s="249" t="s">
        <v>18</v>
      </c>
      <c r="H662" s="44">
        <f t="shared" si="232"/>
        <v>23.3</v>
      </c>
      <c r="I662" s="44">
        <v>0</v>
      </c>
      <c r="J662" s="44">
        <v>0</v>
      </c>
      <c r="K662" s="44">
        <v>0</v>
      </c>
      <c r="L662" s="44">
        <v>0</v>
      </c>
      <c r="M662" s="44">
        <v>23.3</v>
      </c>
      <c r="N662" s="44">
        <v>0</v>
      </c>
      <c r="O662" s="279"/>
      <c r="P662" s="292"/>
      <c r="Q662" s="385"/>
    </row>
    <row r="663" spans="1:17" x14ac:dyDescent="0.25">
      <c r="A663" s="292"/>
      <c r="B663" s="292"/>
      <c r="C663" s="292"/>
      <c r="D663" s="279"/>
      <c r="E663" s="279"/>
      <c r="F663" s="292"/>
      <c r="G663" s="249" t="s">
        <v>19</v>
      </c>
      <c r="H663" s="44">
        <f t="shared" si="232"/>
        <v>1.8</v>
      </c>
      <c r="I663" s="44">
        <v>0</v>
      </c>
      <c r="J663" s="44">
        <v>0</v>
      </c>
      <c r="K663" s="44">
        <v>0</v>
      </c>
      <c r="L663" s="44">
        <v>0</v>
      </c>
      <c r="M663" s="44">
        <v>1.8</v>
      </c>
      <c r="N663" s="44">
        <v>0</v>
      </c>
      <c r="O663" s="279"/>
      <c r="P663" s="292"/>
      <c r="Q663" s="385"/>
    </row>
    <row r="664" spans="1:17" ht="24" x14ac:dyDescent="0.25">
      <c r="A664" s="292"/>
      <c r="B664" s="292"/>
      <c r="C664" s="292"/>
      <c r="D664" s="279"/>
      <c r="E664" s="279"/>
      <c r="F664" s="292"/>
      <c r="G664" s="249" t="s">
        <v>20</v>
      </c>
      <c r="H664" s="44">
        <f t="shared" si="232"/>
        <v>0</v>
      </c>
      <c r="I664" s="44">
        <v>0</v>
      </c>
      <c r="J664" s="44">
        <v>0</v>
      </c>
      <c r="K664" s="44">
        <v>0</v>
      </c>
      <c r="L664" s="44">
        <v>0</v>
      </c>
      <c r="M664" s="44">
        <v>0</v>
      </c>
      <c r="N664" s="44">
        <v>0</v>
      </c>
      <c r="O664" s="279"/>
      <c r="P664" s="292"/>
      <c r="Q664" s="386"/>
    </row>
    <row r="665" spans="1:17" ht="36.75" customHeight="1" x14ac:dyDescent="0.25">
      <c r="A665" s="292" t="s">
        <v>521</v>
      </c>
      <c r="B665" s="292"/>
      <c r="C665" s="292" t="s">
        <v>486</v>
      </c>
      <c r="D665" s="279" t="s">
        <v>522</v>
      </c>
      <c r="E665" s="279"/>
      <c r="F665" s="292" t="s">
        <v>523</v>
      </c>
      <c r="G665" s="249" t="s">
        <v>16</v>
      </c>
      <c r="H665" s="44">
        <f t="shared" ref="H665:N665" si="233">SUM(H666:H669)</f>
        <v>90</v>
      </c>
      <c r="I665" s="44">
        <f t="shared" si="233"/>
        <v>0</v>
      </c>
      <c r="J665" s="44">
        <f t="shared" si="233"/>
        <v>0</v>
      </c>
      <c r="K665" s="44">
        <f t="shared" si="233"/>
        <v>0</v>
      </c>
      <c r="L665" s="44">
        <f t="shared" si="233"/>
        <v>0</v>
      </c>
      <c r="M665" s="44">
        <f t="shared" si="233"/>
        <v>60</v>
      </c>
      <c r="N665" s="44">
        <f t="shared" si="233"/>
        <v>30</v>
      </c>
      <c r="O665" s="279"/>
      <c r="P665" s="292"/>
      <c r="Q665" s="384" t="s">
        <v>4162</v>
      </c>
    </row>
    <row r="666" spans="1:17" ht="28.5" customHeight="1" x14ac:dyDescent="0.25">
      <c r="A666" s="292"/>
      <c r="B666" s="292"/>
      <c r="C666" s="292"/>
      <c r="D666" s="279"/>
      <c r="E666" s="279"/>
      <c r="F666" s="292"/>
      <c r="G666" s="249" t="s">
        <v>309</v>
      </c>
      <c r="H666" s="44">
        <f t="shared" ref="H666:H669" si="234">SUM(I666:N666)</f>
        <v>0</v>
      </c>
      <c r="I666" s="44">
        <v>0</v>
      </c>
      <c r="J666" s="44">
        <v>0</v>
      </c>
      <c r="K666" s="44">
        <v>0</v>
      </c>
      <c r="L666" s="44">
        <v>0</v>
      </c>
      <c r="M666" s="44">
        <v>0</v>
      </c>
      <c r="N666" s="44">
        <v>0</v>
      </c>
      <c r="O666" s="279"/>
      <c r="P666" s="292"/>
      <c r="Q666" s="385"/>
    </row>
    <row r="667" spans="1:17" ht="36" x14ac:dyDescent="0.25">
      <c r="A667" s="292"/>
      <c r="B667" s="292"/>
      <c r="C667" s="292"/>
      <c r="D667" s="279"/>
      <c r="E667" s="279"/>
      <c r="F667" s="292"/>
      <c r="G667" s="249" t="s">
        <v>18</v>
      </c>
      <c r="H667" s="44">
        <f t="shared" si="234"/>
        <v>84.4</v>
      </c>
      <c r="I667" s="44">
        <v>0</v>
      </c>
      <c r="J667" s="44">
        <v>0</v>
      </c>
      <c r="K667" s="44">
        <v>0</v>
      </c>
      <c r="L667" s="44">
        <v>0</v>
      </c>
      <c r="M667" s="44">
        <v>56.5</v>
      </c>
      <c r="N667" s="44">
        <v>27.9</v>
      </c>
      <c r="O667" s="279"/>
      <c r="P667" s="292"/>
      <c r="Q667" s="385"/>
    </row>
    <row r="668" spans="1:17" x14ac:dyDescent="0.25">
      <c r="A668" s="292"/>
      <c r="B668" s="292"/>
      <c r="C668" s="292"/>
      <c r="D668" s="279"/>
      <c r="E668" s="279"/>
      <c r="F668" s="292"/>
      <c r="G668" s="249" t="s">
        <v>19</v>
      </c>
      <c r="H668" s="44">
        <f t="shared" si="234"/>
        <v>5.6</v>
      </c>
      <c r="I668" s="44">
        <v>0</v>
      </c>
      <c r="J668" s="44">
        <v>0</v>
      </c>
      <c r="K668" s="44">
        <v>0</v>
      </c>
      <c r="L668" s="44">
        <v>0</v>
      </c>
      <c r="M668" s="44">
        <v>3.5</v>
      </c>
      <c r="N668" s="44">
        <v>2.1</v>
      </c>
      <c r="O668" s="279"/>
      <c r="P668" s="292"/>
      <c r="Q668" s="385"/>
    </row>
    <row r="669" spans="1:17" ht="24" x14ac:dyDescent="0.25">
      <c r="A669" s="292"/>
      <c r="B669" s="292"/>
      <c r="C669" s="292"/>
      <c r="D669" s="279"/>
      <c r="E669" s="279"/>
      <c r="F669" s="292"/>
      <c r="G669" s="249" t="s">
        <v>20</v>
      </c>
      <c r="H669" s="44">
        <f t="shared" si="234"/>
        <v>0</v>
      </c>
      <c r="I669" s="44">
        <v>0</v>
      </c>
      <c r="J669" s="44">
        <v>0</v>
      </c>
      <c r="K669" s="44">
        <v>0</v>
      </c>
      <c r="L669" s="44">
        <v>0</v>
      </c>
      <c r="M669" s="44">
        <v>0</v>
      </c>
      <c r="N669" s="44">
        <v>0</v>
      </c>
      <c r="O669" s="279"/>
      <c r="P669" s="292"/>
      <c r="Q669" s="386"/>
    </row>
    <row r="670" spans="1:17" ht="36" x14ac:dyDescent="0.25">
      <c r="A670" s="292" t="s">
        <v>524</v>
      </c>
      <c r="B670" s="279"/>
      <c r="C670" s="292" t="s">
        <v>486</v>
      </c>
      <c r="D670" s="279">
        <v>2025</v>
      </c>
      <c r="E670" s="279"/>
      <c r="F670" s="292" t="s">
        <v>525</v>
      </c>
      <c r="G670" s="249" t="s">
        <v>16</v>
      </c>
      <c r="H670" s="44">
        <f t="shared" ref="H670:N670" si="235">SUM(H671:H674)</f>
        <v>18.5</v>
      </c>
      <c r="I670" s="44">
        <f t="shared" si="235"/>
        <v>18.5</v>
      </c>
      <c r="J670" s="44">
        <f t="shared" si="235"/>
        <v>0</v>
      </c>
      <c r="K670" s="44">
        <f t="shared" si="235"/>
        <v>0</v>
      </c>
      <c r="L670" s="44">
        <f t="shared" si="235"/>
        <v>0</v>
      </c>
      <c r="M670" s="44">
        <f t="shared" si="235"/>
        <v>0</v>
      </c>
      <c r="N670" s="44">
        <f t="shared" si="235"/>
        <v>0</v>
      </c>
      <c r="O670" s="328">
        <v>1051</v>
      </c>
      <c r="P670" s="292" t="s">
        <v>526</v>
      </c>
      <c r="Q670" s="384" t="s">
        <v>4162</v>
      </c>
    </row>
    <row r="671" spans="1:17" ht="34.5" customHeight="1" x14ac:dyDescent="0.25">
      <c r="A671" s="292"/>
      <c r="B671" s="279"/>
      <c r="C671" s="292"/>
      <c r="D671" s="279"/>
      <c r="E671" s="279"/>
      <c r="F671" s="292"/>
      <c r="G671" s="249" t="s">
        <v>309</v>
      </c>
      <c r="H671" s="44">
        <f t="shared" ref="H671:H699" si="236">SUM(I671:N671)</f>
        <v>0</v>
      </c>
      <c r="I671" s="44">
        <v>0</v>
      </c>
      <c r="J671" s="44">
        <v>0</v>
      </c>
      <c r="K671" s="44">
        <v>0</v>
      </c>
      <c r="L671" s="44">
        <v>0</v>
      </c>
      <c r="M671" s="44">
        <v>0</v>
      </c>
      <c r="N671" s="44">
        <v>0</v>
      </c>
      <c r="O671" s="328"/>
      <c r="P671" s="292"/>
      <c r="Q671" s="385"/>
    </row>
    <row r="672" spans="1:17" ht="36" x14ac:dyDescent="0.25">
      <c r="A672" s="292"/>
      <c r="B672" s="279"/>
      <c r="C672" s="292"/>
      <c r="D672" s="279"/>
      <c r="E672" s="279"/>
      <c r="F672" s="292"/>
      <c r="G672" s="249" t="s">
        <v>18</v>
      </c>
      <c r="H672" s="44">
        <f t="shared" si="236"/>
        <v>17.2</v>
      </c>
      <c r="I672" s="44">
        <v>17.2</v>
      </c>
      <c r="J672" s="44">
        <v>0</v>
      </c>
      <c r="K672" s="44">
        <v>0</v>
      </c>
      <c r="L672" s="44">
        <v>0</v>
      </c>
      <c r="M672" s="44">
        <v>0</v>
      </c>
      <c r="N672" s="44">
        <v>0</v>
      </c>
      <c r="O672" s="328"/>
      <c r="P672" s="292"/>
      <c r="Q672" s="385"/>
    </row>
    <row r="673" spans="1:17" x14ac:dyDescent="0.25">
      <c r="A673" s="292"/>
      <c r="B673" s="279"/>
      <c r="C673" s="292"/>
      <c r="D673" s="279"/>
      <c r="E673" s="279"/>
      <c r="F673" s="292"/>
      <c r="G673" s="249" t="s">
        <v>19</v>
      </c>
      <c r="H673" s="44">
        <f t="shared" si="236"/>
        <v>1.3</v>
      </c>
      <c r="I673" s="44">
        <v>1.3</v>
      </c>
      <c r="J673" s="44">
        <v>0</v>
      </c>
      <c r="K673" s="44">
        <v>0</v>
      </c>
      <c r="L673" s="44">
        <v>0</v>
      </c>
      <c r="M673" s="44">
        <v>0</v>
      </c>
      <c r="N673" s="44">
        <v>0</v>
      </c>
      <c r="O673" s="328"/>
      <c r="P673" s="292"/>
      <c r="Q673" s="385"/>
    </row>
    <row r="674" spans="1:17" ht="24" x14ac:dyDescent="0.25">
      <c r="A674" s="292"/>
      <c r="B674" s="279"/>
      <c r="C674" s="292"/>
      <c r="D674" s="279"/>
      <c r="E674" s="279"/>
      <c r="F674" s="292"/>
      <c r="G674" s="249" t="s">
        <v>20</v>
      </c>
      <c r="H674" s="44">
        <f t="shared" si="236"/>
        <v>0</v>
      </c>
      <c r="I674" s="44">
        <v>0</v>
      </c>
      <c r="J674" s="44">
        <v>0</v>
      </c>
      <c r="K674" s="44">
        <v>0</v>
      </c>
      <c r="L674" s="44">
        <v>0</v>
      </c>
      <c r="M674" s="44">
        <v>0</v>
      </c>
      <c r="N674" s="44">
        <v>0</v>
      </c>
      <c r="O674" s="328"/>
      <c r="P674" s="292"/>
      <c r="Q674" s="386"/>
    </row>
    <row r="675" spans="1:17" ht="38.25" x14ac:dyDescent="0.25">
      <c r="A675" s="361" t="s">
        <v>527</v>
      </c>
      <c r="B675" s="362" t="s">
        <v>528</v>
      </c>
      <c r="C675" s="362" t="s">
        <v>486</v>
      </c>
      <c r="D675" s="363">
        <v>2025</v>
      </c>
      <c r="E675" s="363" t="s">
        <v>529</v>
      </c>
      <c r="F675" s="362" t="s">
        <v>530</v>
      </c>
      <c r="G675" s="253" t="s">
        <v>16</v>
      </c>
      <c r="H675" s="150">
        <f t="shared" si="236"/>
        <v>3</v>
      </c>
      <c r="I675" s="150">
        <f t="shared" ref="I675:N675" si="237">SUM(I676:I679)</f>
        <v>3</v>
      </c>
      <c r="J675" s="150">
        <f t="shared" si="237"/>
        <v>0</v>
      </c>
      <c r="K675" s="150">
        <f t="shared" si="237"/>
        <v>0</v>
      </c>
      <c r="L675" s="150">
        <f t="shared" si="237"/>
        <v>0</v>
      </c>
      <c r="M675" s="150">
        <f t="shared" si="237"/>
        <v>0</v>
      </c>
      <c r="N675" s="150">
        <f t="shared" si="237"/>
        <v>0</v>
      </c>
      <c r="O675" s="363">
        <v>9989</v>
      </c>
      <c r="P675" s="363" t="s">
        <v>531</v>
      </c>
      <c r="Q675" s="279" t="s">
        <v>4155</v>
      </c>
    </row>
    <row r="676" spans="1:17" ht="25.5" x14ac:dyDescent="0.25">
      <c r="A676" s="361"/>
      <c r="B676" s="362"/>
      <c r="C676" s="362"/>
      <c r="D676" s="363"/>
      <c r="E676" s="363"/>
      <c r="F676" s="362"/>
      <c r="G676" s="253" t="s">
        <v>309</v>
      </c>
      <c r="H676" s="150">
        <f t="shared" si="236"/>
        <v>0</v>
      </c>
      <c r="I676" s="150">
        <v>0</v>
      </c>
      <c r="J676" s="150">
        <v>0</v>
      </c>
      <c r="K676" s="150">
        <v>0</v>
      </c>
      <c r="L676" s="150">
        <v>0</v>
      </c>
      <c r="M676" s="150">
        <v>0</v>
      </c>
      <c r="N676" s="150">
        <v>0</v>
      </c>
      <c r="O676" s="363"/>
      <c r="P676" s="363"/>
      <c r="Q676" s="279"/>
    </row>
    <row r="677" spans="1:17" ht="38.25" x14ac:dyDescent="0.25">
      <c r="A677" s="361"/>
      <c r="B677" s="362"/>
      <c r="C677" s="362"/>
      <c r="D677" s="363"/>
      <c r="E677" s="363"/>
      <c r="F677" s="362"/>
      <c r="G677" s="253" t="s">
        <v>18</v>
      </c>
      <c r="H677" s="150">
        <f t="shared" si="236"/>
        <v>3</v>
      </c>
      <c r="I677" s="150">
        <v>3</v>
      </c>
      <c r="J677" s="150">
        <v>0</v>
      </c>
      <c r="K677" s="150">
        <v>0</v>
      </c>
      <c r="L677" s="150">
        <v>0</v>
      </c>
      <c r="M677" s="150">
        <v>0</v>
      </c>
      <c r="N677" s="150">
        <v>0</v>
      </c>
      <c r="O677" s="363"/>
      <c r="P677" s="363"/>
      <c r="Q677" s="279"/>
    </row>
    <row r="678" spans="1:17" x14ac:dyDescent="0.25">
      <c r="A678" s="361"/>
      <c r="B678" s="362"/>
      <c r="C678" s="362"/>
      <c r="D678" s="363"/>
      <c r="E678" s="363"/>
      <c r="F678" s="362"/>
      <c r="G678" s="253" t="s">
        <v>19</v>
      </c>
      <c r="H678" s="150">
        <f t="shared" si="236"/>
        <v>0</v>
      </c>
      <c r="I678" s="150">
        <v>0</v>
      </c>
      <c r="J678" s="150">
        <v>0</v>
      </c>
      <c r="K678" s="150">
        <v>0</v>
      </c>
      <c r="L678" s="150">
        <v>0</v>
      </c>
      <c r="M678" s="150">
        <v>0</v>
      </c>
      <c r="N678" s="150">
        <v>0</v>
      </c>
      <c r="O678" s="363"/>
      <c r="P678" s="363"/>
      <c r="Q678" s="279"/>
    </row>
    <row r="679" spans="1:17" ht="25.5" x14ac:dyDescent="0.25">
      <c r="A679" s="361"/>
      <c r="B679" s="362"/>
      <c r="C679" s="362"/>
      <c r="D679" s="363"/>
      <c r="E679" s="363"/>
      <c r="F679" s="362"/>
      <c r="G679" s="253" t="s">
        <v>20</v>
      </c>
      <c r="H679" s="150">
        <f t="shared" si="236"/>
        <v>0</v>
      </c>
      <c r="I679" s="150">
        <v>0</v>
      </c>
      <c r="J679" s="150">
        <v>0</v>
      </c>
      <c r="K679" s="150">
        <v>0</v>
      </c>
      <c r="L679" s="150">
        <v>0</v>
      </c>
      <c r="M679" s="150">
        <v>0</v>
      </c>
      <c r="N679" s="150">
        <v>0</v>
      </c>
      <c r="O679" s="363"/>
      <c r="P679" s="363"/>
      <c r="Q679" s="279"/>
    </row>
    <row r="680" spans="1:17" ht="38.25" x14ac:dyDescent="0.25">
      <c r="A680" s="361" t="s">
        <v>532</v>
      </c>
      <c r="B680" s="362" t="s">
        <v>533</v>
      </c>
      <c r="C680" s="362" t="s">
        <v>486</v>
      </c>
      <c r="D680" s="363">
        <v>2025</v>
      </c>
      <c r="E680" s="363" t="s">
        <v>534</v>
      </c>
      <c r="F680" s="362" t="s">
        <v>530</v>
      </c>
      <c r="G680" s="253" t="s">
        <v>16</v>
      </c>
      <c r="H680" s="150">
        <f t="shared" si="236"/>
        <v>2.6</v>
      </c>
      <c r="I680" s="150">
        <f t="shared" ref="I680:N680" si="238">SUM(I681:I684)</f>
        <v>2.6</v>
      </c>
      <c r="J680" s="150">
        <f t="shared" si="238"/>
        <v>0</v>
      </c>
      <c r="K680" s="150">
        <f t="shared" si="238"/>
        <v>0</v>
      </c>
      <c r="L680" s="150">
        <f t="shared" si="238"/>
        <v>0</v>
      </c>
      <c r="M680" s="150">
        <f t="shared" si="238"/>
        <v>0</v>
      </c>
      <c r="N680" s="150">
        <f t="shared" si="238"/>
        <v>0</v>
      </c>
      <c r="O680" s="363">
        <v>9989</v>
      </c>
      <c r="P680" s="363" t="s">
        <v>535</v>
      </c>
      <c r="Q680" s="279" t="s">
        <v>4155</v>
      </c>
    </row>
    <row r="681" spans="1:17" ht="25.5" x14ac:dyDescent="0.25">
      <c r="A681" s="361"/>
      <c r="B681" s="362"/>
      <c r="C681" s="362"/>
      <c r="D681" s="363"/>
      <c r="E681" s="363"/>
      <c r="F681" s="362"/>
      <c r="G681" s="253" t="s">
        <v>309</v>
      </c>
      <c r="H681" s="150">
        <f t="shared" si="236"/>
        <v>0</v>
      </c>
      <c r="I681" s="150">
        <v>0</v>
      </c>
      <c r="J681" s="150">
        <v>0</v>
      </c>
      <c r="K681" s="150">
        <v>0</v>
      </c>
      <c r="L681" s="150">
        <v>0</v>
      </c>
      <c r="M681" s="150">
        <v>0</v>
      </c>
      <c r="N681" s="150">
        <v>0</v>
      </c>
      <c r="O681" s="363"/>
      <c r="P681" s="363"/>
      <c r="Q681" s="279"/>
    </row>
    <row r="682" spans="1:17" ht="38.25" x14ac:dyDescent="0.25">
      <c r="A682" s="361"/>
      <c r="B682" s="362"/>
      <c r="C682" s="362"/>
      <c r="D682" s="363"/>
      <c r="E682" s="363"/>
      <c r="F682" s="362"/>
      <c r="G682" s="253" t="s">
        <v>18</v>
      </c>
      <c r="H682" s="150">
        <f t="shared" si="236"/>
        <v>2.6</v>
      </c>
      <c r="I682" s="150">
        <v>2.6</v>
      </c>
      <c r="J682" s="150">
        <v>0</v>
      </c>
      <c r="K682" s="150">
        <v>0</v>
      </c>
      <c r="L682" s="150">
        <v>0</v>
      </c>
      <c r="M682" s="150">
        <v>0</v>
      </c>
      <c r="N682" s="150">
        <v>0</v>
      </c>
      <c r="O682" s="363"/>
      <c r="P682" s="363"/>
      <c r="Q682" s="279"/>
    </row>
    <row r="683" spans="1:17" x14ac:dyDescent="0.25">
      <c r="A683" s="361"/>
      <c r="B683" s="362"/>
      <c r="C683" s="362"/>
      <c r="D683" s="363"/>
      <c r="E683" s="363"/>
      <c r="F683" s="362"/>
      <c r="G683" s="253" t="s">
        <v>19</v>
      </c>
      <c r="H683" s="150">
        <f t="shared" si="236"/>
        <v>0</v>
      </c>
      <c r="I683" s="150">
        <v>0</v>
      </c>
      <c r="J683" s="150">
        <v>0</v>
      </c>
      <c r="K683" s="150">
        <v>0</v>
      </c>
      <c r="L683" s="150">
        <v>0</v>
      </c>
      <c r="M683" s="150">
        <v>0</v>
      </c>
      <c r="N683" s="150">
        <v>0</v>
      </c>
      <c r="O683" s="363"/>
      <c r="P683" s="363"/>
      <c r="Q683" s="279"/>
    </row>
    <row r="684" spans="1:17" ht="25.5" x14ac:dyDescent="0.25">
      <c r="A684" s="361"/>
      <c r="B684" s="362"/>
      <c r="C684" s="362"/>
      <c r="D684" s="363"/>
      <c r="E684" s="363"/>
      <c r="F684" s="362"/>
      <c r="G684" s="253" t="s">
        <v>20</v>
      </c>
      <c r="H684" s="150">
        <f t="shared" si="236"/>
        <v>0</v>
      </c>
      <c r="I684" s="150">
        <v>0</v>
      </c>
      <c r="J684" s="150">
        <v>0</v>
      </c>
      <c r="K684" s="150">
        <v>0</v>
      </c>
      <c r="L684" s="150">
        <v>0</v>
      </c>
      <c r="M684" s="150">
        <v>0</v>
      </c>
      <c r="N684" s="150">
        <v>0</v>
      </c>
      <c r="O684" s="363"/>
      <c r="P684" s="363"/>
      <c r="Q684" s="279"/>
    </row>
    <row r="685" spans="1:17" ht="38.25" x14ac:dyDescent="0.25">
      <c r="A685" s="361" t="s">
        <v>536</v>
      </c>
      <c r="B685" s="362" t="s">
        <v>528</v>
      </c>
      <c r="C685" s="362" t="s">
        <v>486</v>
      </c>
      <c r="D685" s="363">
        <v>2025</v>
      </c>
      <c r="E685" s="363" t="s">
        <v>537</v>
      </c>
      <c r="F685" s="362" t="s">
        <v>530</v>
      </c>
      <c r="G685" s="253" t="s">
        <v>16</v>
      </c>
      <c r="H685" s="150">
        <f t="shared" si="236"/>
        <v>1.5</v>
      </c>
      <c r="I685" s="150">
        <f t="shared" ref="I685:N685" si="239">SUM(I686:I689)</f>
        <v>1.5</v>
      </c>
      <c r="J685" s="150">
        <f t="shared" si="239"/>
        <v>0</v>
      </c>
      <c r="K685" s="150">
        <f t="shared" si="239"/>
        <v>0</v>
      </c>
      <c r="L685" s="150">
        <f t="shared" si="239"/>
        <v>0</v>
      </c>
      <c r="M685" s="150">
        <f t="shared" si="239"/>
        <v>0</v>
      </c>
      <c r="N685" s="150">
        <f t="shared" si="239"/>
        <v>0</v>
      </c>
      <c r="O685" s="363">
        <v>9989</v>
      </c>
      <c r="P685" s="363" t="s">
        <v>538</v>
      </c>
      <c r="Q685" s="281" t="s">
        <v>4162</v>
      </c>
    </row>
    <row r="686" spans="1:17" ht="25.5" x14ac:dyDescent="0.25">
      <c r="A686" s="361"/>
      <c r="B686" s="362"/>
      <c r="C686" s="362"/>
      <c r="D686" s="363"/>
      <c r="E686" s="363"/>
      <c r="F686" s="362"/>
      <c r="G686" s="253" t="s">
        <v>309</v>
      </c>
      <c r="H686" s="150">
        <f t="shared" si="236"/>
        <v>0</v>
      </c>
      <c r="I686" s="150">
        <v>0</v>
      </c>
      <c r="J686" s="150">
        <v>0</v>
      </c>
      <c r="K686" s="150">
        <v>0</v>
      </c>
      <c r="L686" s="150">
        <v>0</v>
      </c>
      <c r="M686" s="150">
        <v>0</v>
      </c>
      <c r="N686" s="150">
        <v>0</v>
      </c>
      <c r="O686" s="363"/>
      <c r="P686" s="363"/>
      <c r="Q686" s="282"/>
    </row>
    <row r="687" spans="1:17" ht="38.25" x14ac:dyDescent="0.25">
      <c r="A687" s="361"/>
      <c r="B687" s="362"/>
      <c r="C687" s="362"/>
      <c r="D687" s="363"/>
      <c r="E687" s="363"/>
      <c r="F687" s="362"/>
      <c r="G687" s="253" t="s">
        <v>18</v>
      </c>
      <c r="H687" s="150">
        <f t="shared" si="236"/>
        <v>1.5</v>
      </c>
      <c r="I687" s="150">
        <v>1.5</v>
      </c>
      <c r="J687" s="150">
        <v>0</v>
      </c>
      <c r="K687" s="150">
        <v>0</v>
      </c>
      <c r="L687" s="150">
        <v>0</v>
      </c>
      <c r="M687" s="150">
        <v>0</v>
      </c>
      <c r="N687" s="150">
        <v>0</v>
      </c>
      <c r="O687" s="363"/>
      <c r="P687" s="363"/>
      <c r="Q687" s="282"/>
    </row>
    <row r="688" spans="1:17" x14ac:dyDescent="0.25">
      <c r="A688" s="361"/>
      <c r="B688" s="362"/>
      <c r="C688" s="362"/>
      <c r="D688" s="363"/>
      <c r="E688" s="363"/>
      <c r="F688" s="362"/>
      <c r="G688" s="253" t="s">
        <v>19</v>
      </c>
      <c r="H688" s="150">
        <f t="shared" si="236"/>
        <v>0</v>
      </c>
      <c r="I688" s="150">
        <v>0</v>
      </c>
      <c r="J688" s="150">
        <v>0</v>
      </c>
      <c r="K688" s="150">
        <v>0</v>
      </c>
      <c r="L688" s="150">
        <v>0</v>
      </c>
      <c r="M688" s="150">
        <v>0</v>
      </c>
      <c r="N688" s="150">
        <v>0</v>
      </c>
      <c r="O688" s="363"/>
      <c r="P688" s="363"/>
      <c r="Q688" s="282"/>
    </row>
    <row r="689" spans="1:17" ht="25.5" x14ac:dyDescent="0.25">
      <c r="A689" s="361"/>
      <c r="B689" s="362"/>
      <c r="C689" s="362"/>
      <c r="D689" s="363"/>
      <c r="E689" s="363"/>
      <c r="F689" s="362"/>
      <c r="G689" s="253" t="s">
        <v>20</v>
      </c>
      <c r="H689" s="150">
        <f t="shared" si="236"/>
        <v>0</v>
      </c>
      <c r="I689" s="150">
        <v>0</v>
      </c>
      <c r="J689" s="150">
        <v>0</v>
      </c>
      <c r="K689" s="150">
        <v>0</v>
      </c>
      <c r="L689" s="150">
        <v>0</v>
      </c>
      <c r="M689" s="150">
        <v>0</v>
      </c>
      <c r="N689" s="150">
        <v>0</v>
      </c>
      <c r="O689" s="363"/>
      <c r="P689" s="363"/>
      <c r="Q689" s="283"/>
    </row>
    <row r="690" spans="1:17" ht="38.25" x14ac:dyDescent="0.25">
      <c r="A690" s="361" t="s">
        <v>539</v>
      </c>
      <c r="B690" s="362" t="s">
        <v>528</v>
      </c>
      <c r="C690" s="362" t="s">
        <v>486</v>
      </c>
      <c r="D690" s="363">
        <v>2025</v>
      </c>
      <c r="E690" s="363" t="s">
        <v>537</v>
      </c>
      <c r="F690" s="362" t="s">
        <v>530</v>
      </c>
      <c r="G690" s="253" t="s">
        <v>16</v>
      </c>
      <c r="H690" s="150">
        <f t="shared" si="236"/>
        <v>7.1</v>
      </c>
      <c r="I690" s="150">
        <f t="shared" ref="I690:N690" si="240">SUM(I691:I694)</f>
        <v>7.1</v>
      </c>
      <c r="J690" s="150">
        <f t="shared" si="240"/>
        <v>0</v>
      </c>
      <c r="K690" s="150">
        <f t="shared" si="240"/>
        <v>0</v>
      </c>
      <c r="L690" s="150">
        <f t="shared" si="240"/>
        <v>0</v>
      </c>
      <c r="M690" s="150">
        <f t="shared" si="240"/>
        <v>0</v>
      </c>
      <c r="N690" s="150">
        <f t="shared" si="240"/>
        <v>0</v>
      </c>
      <c r="O690" s="363">
        <v>9989</v>
      </c>
      <c r="P690" s="363" t="s">
        <v>538</v>
      </c>
      <c r="Q690" s="279" t="s">
        <v>4155</v>
      </c>
    </row>
    <row r="691" spans="1:17" ht="25.5" x14ac:dyDescent="0.25">
      <c r="A691" s="361"/>
      <c r="B691" s="362"/>
      <c r="C691" s="362"/>
      <c r="D691" s="363"/>
      <c r="E691" s="363"/>
      <c r="F691" s="362"/>
      <c r="G691" s="253" t="s">
        <v>309</v>
      </c>
      <c r="H691" s="150">
        <f t="shared" si="236"/>
        <v>0</v>
      </c>
      <c r="I691" s="150">
        <v>0</v>
      </c>
      <c r="J691" s="150">
        <v>0</v>
      </c>
      <c r="K691" s="150">
        <v>0</v>
      </c>
      <c r="L691" s="150">
        <v>0</v>
      </c>
      <c r="M691" s="150">
        <v>0</v>
      </c>
      <c r="N691" s="150">
        <v>0</v>
      </c>
      <c r="O691" s="363"/>
      <c r="P691" s="363"/>
      <c r="Q691" s="279"/>
    </row>
    <row r="692" spans="1:17" ht="38.25" x14ac:dyDescent="0.25">
      <c r="A692" s="361"/>
      <c r="B692" s="362"/>
      <c r="C692" s="362"/>
      <c r="D692" s="363"/>
      <c r="E692" s="363"/>
      <c r="F692" s="362"/>
      <c r="G692" s="253" t="s">
        <v>18</v>
      </c>
      <c r="H692" s="150">
        <f t="shared" si="236"/>
        <v>7.1</v>
      </c>
      <c r="I692" s="150">
        <v>7.1</v>
      </c>
      <c r="J692" s="150">
        <v>0</v>
      </c>
      <c r="K692" s="150">
        <v>0</v>
      </c>
      <c r="L692" s="150">
        <v>0</v>
      </c>
      <c r="M692" s="150">
        <v>0</v>
      </c>
      <c r="N692" s="150">
        <v>0</v>
      </c>
      <c r="O692" s="363"/>
      <c r="P692" s="363"/>
      <c r="Q692" s="279"/>
    </row>
    <row r="693" spans="1:17" x14ac:dyDescent="0.25">
      <c r="A693" s="361"/>
      <c r="B693" s="362"/>
      <c r="C693" s="362"/>
      <c r="D693" s="363"/>
      <c r="E693" s="363"/>
      <c r="F693" s="362"/>
      <c r="G693" s="253" t="s">
        <v>19</v>
      </c>
      <c r="H693" s="150">
        <f t="shared" si="236"/>
        <v>0</v>
      </c>
      <c r="I693" s="150">
        <v>0</v>
      </c>
      <c r="J693" s="150">
        <v>0</v>
      </c>
      <c r="K693" s="150">
        <v>0</v>
      </c>
      <c r="L693" s="150">
        <v>0</v>
      </c>
      <c r="M693" s="150">
        <v>0</v>
      </c>
      <c r="N693" s="150">
        <v>0</v>
      </c>
      <c r="O693" s="363"/>
      <c r="P693" s="363"/>
      <c r="Q693" s="279"/>
    </row>
    <row r="694" spans="1:17" ht="25.5" x14ac:dyDescent="0.25">
      <c r="A694" s="361"/>
      <c r="B694" s="362"/>
      <c r="C694" s="362"/>
      <c r="D694" s="363"/>
      <c r="E694" s="363"/>
      <c r="F694" s="362"/>
      <c r="G694" s="253" t="s">
        <v>20</v>
      </c>
      <c r="H694" s="150">
        <f t="shared" si="236"/>
        <v>0</v>
      </c>
      <c r="I694" s="150">
        <v>0</v>
      </c>
      <c r="J694" s="150">
        <v>0</v>
      </c>
      <c r="K694" s="150">
        <v>0</v>
      </c>
      <c r="L694" s="150">
        <v>0</v>
      </c>
      <c r="M694" s="150">
        <v>0</v>
      </c>
      <c r="N694" s="150">
        <v>0</v>
      </c>
      <c r="O694" s="363"/>
      <c r="P694" s="363"/>
      <c r="Q694" s="279"/>
    </row>
    <row r="695" spans="1:17" ht="38.25" x14ac:dyDescent="0.25">
      <c r="A695" s="361" t="s">
        <v>540</v>
      </c>
      <c r="B695" s="362" t="s">
        <v>528</v>
      </c>
      <c r="C695" s="362" t="s">
        <v>486</v>
      </c>
      <c r="D695" s="363">
        <v>2026</v>
      </c>
      <c r="E695" s="363" t="s">
        <v>537</v>
      </c>
      <c r="F695" s="362" t="s">
        <v>541</v>
      </c>
      <c r="G695" s="253" t="s">
        <v>16</v>
      </c>
      <c r="H695" s="150">
        <f t="shared" si="236"/>
        <v>100.3</v>
      </c>
      <c r="I695" s="150">
        <f t="shared" ref="I695:N695" si="241">SUM(I696:I699)</f>
        <v>0</v>
      </c>
      <c r="J695" s="150">
        <f t="shared" si="241"/>
        <v>100.3</v>
      </c>
      <c r="K695" s="150">
        <f t="shared" si="241"/>
        <v>0</v>
      </c>
      <c r="L695" s="150">
        <f t="shared" si="241"/>
        <v>0</v>
      </c>
      <c r="M695" s="150">
        <f t="shared" si="241"/>
        <v>0</v>
      </c>
      <c r="N695" s="150">
        <f t="shared" si="241"/>
        <v>0</v>
      </c>
      <c r="O695" s="364">
        <v>9989</v>
      </c>
      <c r="P695" s="363" t="s">
        <v>538</v>
      </c>
      <c r="Q695" s="279" t="s">
        <v>4155</v>
      </c>
    </row>
    <row r="696" spans="1:17" ht="25.5" x14ac:dyDescent="0.25">
      <c r="A696" s="361"/>
      <c r="B696" s="362"/>
      <c r="C696" s="362"/>
      <c r="D696" s="363"/>
      <c r="E696" s="363"/>
      <c r="F696" s="362"/>
      <c r="G696" s="253" t="s">
        <v>309</v>
      </c>
      <c r="H696" s="150">
        <f t="shared" si="236"/>
        <v>0</v>
      </c>
      <c r="I696" s="150">
        <v>0</v>
      </c>
      <c r="J696" s="150">
        <v>0</v>
      </c>
      <c r="K696" s="150">
        <v>0</v>
      </c>
      <c r="L696" s="150">
        <v>0</v>
      </c>
      <c r="M696" s="150">
        <v>0</v>
      </c>
      <c r="N696" s="150">
        <v>0</v>
      </c>
      <c r="O696" s="364"/>
      <c r="P696" s="363"/>
      <c r="Q696" s="279"/>
    </row>
    <row r="697" spans="1:17" ht="38.25" x14ac:dyDescent="0.25">
      <c r="A697" s="361"/>
      <c r="B697" s="362"/>
      <c r="C697" s="362"/>
      <c r="D697" s="363"/>
      <c r="E697" s="363"/>
      <c r="F697" s="362"/>
      <c r="G697" s="253" t="s">
        <v>18</v>
      </c>
      <c r="H697" s="150">
        <f t="shared" si="236"/>
        <v>100.3</v>
      </c>
      <c r="I697" s="150">
        <v>0</v>
      </c>
      <c r="J697" s="150">
        <v>100.3</v>
      </c>
      <c r="K697" s="150">
        <v>0</v>
      </c>
      <c r="L697" s="150">
        <v>0</v>
      </c>
      <c r="M697" s="150">
        <v>0</v>
      </c>
      <c r="N697" s="150">
        <v>0</v>
      </c>
      <c r="O697" s="364"/>
      <c r="P697" s="363"/>
      <c r="Q697" s="279"/>
    </row>
    <row r="698" spans="1:17" x14ac:dyDescent="0.25">
      <c r="A698" s="361"/>
      <c r="B698" s="362"/>
      <c r="C698" s="362"/>
      <c r="D698" s="363"/>
      <c r="E698" s="363"/>
      <c r="F698" s="362"/>
      <c r="G698" s="253" t="s">
        <v>19</v>
      </c>
      <c r="H698" s="150">
        <f t="shared" si="236"/>
        <v>0</v>
      </c>
      <c r="I698" s="150">
        <v>0</v>
      </c>
      <c r="J698" s="150">
        <v>0</v>
      </c>
      <c r="K698" s="150">
        <v>0</v>
      </c>
      <c r="L698" s="150">
        <v>0</v>
      </c>
      <c r="M698" s="150">
        <v>0</v>
      </c>
      <c r="N698" s="150">
        <v>0</v>
      </c>
      <c r="O698" s="364"/>
      <c r="P698" s="363"/>
      <c r="Q698" s="279"/>
    </row>
    <row r="699" spans="1:17" ht="25.5" x14ac:dyDescent="0.25">
      <c r="A699" s="361"/>
      <c r="B699" s="362"/>
      <c r="C699" s="362"/>
      <c r="D699" s="363"/>
      <c r="E699" s="363"/>
      <c r="F699" s="362"/>
      <c r="G699" s="253" t="s">
        <v>20</v>
      </c>
      <c r="H699" s="150">
        <f t="shared" si="236"/>
        <v>0</v>
      </c>
      <c r="I699" s="150">
        <v>0</v>
      </c>
      <c r="J699" s="150">
        <v>0</v>
      </c>
      <c r="K699" s="150">
        <v>0</v>
      </c>
      <c r="L699" s="150">
        <v>0</v>
      </c>
      <c r="M699" s="150">
        <v>0</v>
      </c>
      <c r="N699" s="150">
        <v>0</v>
      </c>
      <c r="O699" s="364"/>
      <c r="P699" s="363"/>
      <c r="Q699" s="279"/>
    </row>
    <row r="700" spans="1:17" ht="37.5" customHeight="1" x14ac:dyDescent="0.25">
      <c r="A700" s="331" t="s">
        <v>135</v>
      </c>
      <c r="B700" s="331"/>
      <c r="C700" s="331"/>
      <c r="D700" s="331"/>
      <c r="E700" s="331"/>
      <c r="F700" s="331"/>
      <c r="G700" s="186" t="s">
        <v>16</v>
      </c>
      <c r="H700" s="49">
        <f>SUM(H585,H590,H595,H600,H605,H610,H615,H620,H625,H630,H635,H640,H645,H650,H655,H660,H665,H670,H675,H680,H685,H690,H695)</f>
        <v>722.2</v>
      </c>
      <c r="I700" s="49">
        <f t="shared" ref="I700:N700" si="242">SUM(I585,I590,I595,I600,I605,I610,I615,I620,I625,I630,I635,I640,I645,I650,I655,I660,I665,I670,I675,I680,I685,I690,I695)</f>
        <v>40.200000000000003</v>
      </c>
      <c r="J700" s="49">
        <f t="shared" si="242"/>
        <v>100.3</v>
      </c>
      <c r="K700" s="49">
        <f t="shared" si="242"/>
        <v>28</v>
      </c>
      <c r="L700" s="49">
        <f t="shared" si="242"/>
        <v>124.6</v>
      </c>
      <c r="M700" s="49">
        <f t="shared" si="242"/>
        <v>195.1</v>
      </c>
      <c r="N700" s="49">
        <f t="shared" si="242"/>
        <v>234</v>
      </c>
      <c r="O700" s="279"/>
      <c r="P700" s="292"/>
    </row>
    <row r="701" spans="1:17" ht="30" customHeight="1" x14ac:dyDescent="0.25">
      <c r="A701" s="331"/>
      <c r="B701" s="331"/>
      <c r="C701" s="331"/>
      <c r="D701" s="331"/>
      <c r="E701" s="331"/>
      <c r="F701" s="331"/>
      <c r="G701" s="186" t="s">
        <v>17</v>
      </c>
      <c r="H701" s="49">
        <f t="shared" ref="H701:N704" si="243">SUM(H586,H591,H596,H601,H606,H611,H616,H621,H626,H631,H636,H641,H646,H651,H656,H661,H666,H671,H676,H681,H686,H691,H696)</f>
        <v>7.4</v>
      </c>
      <c r="I701" s="49">
        <f t="shared" si="243"/>
        <v>7.4</v>
      </c>
      <c r="J701" s="49">
        <f t="shared" si="243"/>
        <v>0</v>
      </c>
      <c r="K701" s="49">
        <f t="shared" si="243"/>
        <v>0</v>
      </c>
      <c r="L701" s="49">
        <f t="shared" si="243"/>
        <v>0</v>
      </c>
      <c r="M701" s="49">
        <f t="shared" si="243"/>
        <v>0</v>
      </c>
      <c r="N701" s="49">
        <f t="shared" si="243"/>
        <v>0</v>
      </c>
      <c r="O701" s="279"/>
      <c r="P701" s="292"/>
    </row>
    <row r="702" spans="1:17" ht="36" x14ac:dyDescent="0.25">
      <c r="A702" s="331"/>
      <c r="B702" s="331"/>
      <c r="C702" s="331"/>
      <c r="D702" s="331"/>
      <c r="E702" s="331"/>
      <c r="F702" s="331"/>
      <c r="G702" s="186" t="s">
        <v>18</v>
      </c>
      <c r="H702" s="49">
        <f t="shared" si="243"/>
        <v>683.70000000000016</v>
      </c>
      <c r="I702" s="49">
        <f t="shared" si="243"/>
        <v>31.5</v>
      </c>
      <c r="J702" s="49">
        <f t="shared" si="243"/>
        <v>100.3</v>
      </c>
      <c r="K702" s="49">
        <f t="shared" si="243"/>
        <v>26</v>
      </c>
      <c r="L702" s="49">
        <f t="shared" si="243"/>
        <v>117.7</v>
      </c>
      <c r="M702" s="49">
        <f t="shared" si="243"/>
        <v>182.1</v>
      </c>
      <c r="N702" s="49">
        <f t="shared" si="243"/>
        <v>226.1</v>
      </c>
      <c r="O702" s="279"/>
      <c r="P702" s="292"/>
    </row>
    <row r="703" spans="1:17" x14ac:dyDescent="0.25">
      <c r="A703" s="331"/>
      <c r="B703" s="331"/>
      <c r="C703" s="331"/>
      <c r="D703" s="331"/>
      <c r="E703" s="331"/>
      <c r="F703" s="331"/>
      <c r="G703" s="186" t="s">
        <v>19</v>
      </c>
      <c r="H703" s="49">
        <f t="shared" si="243"/>
        <v>31.099999999999998</v>
      </c>
      <c r="I703" s="49">
        <f t="shared" si="243"/>
        <v>1.3</v>
      </c>
      <c r="J703" s="49">
        <f t="shared" si="243"/>
        <v>0</v>
      </c>
      <c r="K703" s="49">
        <f t="shared" si="243"/>
        <v>2</v>
      </c>
      <c r="L703" s="49">
        <f t="shared" si="243"/>
        <v>6.9</v>
      </c>
      <c r="M703" s="49">
        <f t="shared" si="243"/>
        <v>13</v>
      </c>
      <c r="N703" s="49">
        <f t="shared" si="243"/>
        <v>7.9</v>
      </c>
      <c r="O703" s="279"/>
      <c r="P703" s="292"/>
    </row>
    <row r="704" spans="1:17" ht="24" x14ac:dyDescent="0.25">
      <c r="A704" s="331"/>
      <c r="B704" s="331"/>
      <c r="C704" s="331"/>
      <c r="D704" s="331"/>
      <c r="E704" s="331"/>
      <c r="F704" s="331"/>
      <c r="G704" s="186" t="s">
        <v>20</v>
      </c>
      <c r="H704" s="49">
        <f t="shared" si="243"/>
        <v>0</v>
      </c>
      <c r="I704" s="49">
        <f t="shared" si="243"/>
        <v>0</v>
      </c>
      <c r="J704" s="49">
        <f t="shared" si="243"/>
        <v>0</v>
      </c>
      <c r="K704" s="49">
        <f t="shared" si="243"/>
        <v>0</v>
      </c>
      <c r="L704" s="49">
        <f t="shared" si="243"/>
        <v>0</v>
      </c>
      <c r="M704" s="49">
        <f t="shared" si="243"/>
        <v>0</v>
      </c>
      <c r="N704" s="49">
        <f t="shared" si="243"/>
        <v>0</v>
      </c>
      <c r="O704" s="279"/>
      <c r="P704" s="292"/>
    </row>
    <row r="705" spans="1:17" x14ac:dyDescent="0.25">
      <c r="A705" s="306" t="s">
        <v>136</v>
      </c>
      <c r="B705" s="306"/>
      <c r="C705" s="306"/>
      <c r="D705" s="306"/>
      <c r="E705" s="306"/>
      <c r="F705" s="306"/>
      <c r="G705" s="306"/>
      <c r="H705" s="306"/>
      <c r="I705" s="306"/>
      <c r="J705" s="306"/>
      <c r="K705" s="306"/>
      <c r="L705" s="306"/>
      <c r="M705" s="306"/>
      <c r="N705" s="306"/>
      <c r="O705" s="306"/>
      <c r="P705" s="306"/>
    </row>
    <row r="706" spans="1:17" ht="60.75" customHeight="1" x14ac:dyDescent="0.25">
      <c r="A706" s="292" t="s">
        <v>542</v>
      </c>
      <c r="B706" s="292" t="s">
        <v>543</v>
      </c>
      <c r="C706" s="292" t="s">
        <v>136</v>
      </c>
      <c r="D706" s="279" t="s">
        <v>544</v>
      </c>
      <c r="E706" s="279"/>
      <c r="F706" s="279" t="s">
        <v>545</v>
      </c>
      <c r="G706" s="249" t="s">
        <v>16</v>
      </c>
      <c r="H706" s="44">
        <f t="shared" ref="H706:N706" si="244">SUM(H707:H710)</f>
        <v>0</v>
      </c>
      <c r="I706" s="44">
        <f t="shared" si="244"/>
        <v>0</v>
      </c>
      <c r="J706" s="44">
        <f t="shared" si="244"/>
        <v>0</v>
      </c>
      <c r="K706" s="44">
        <f t="shared" si="244"/>
        <v>0</v>
      </c>
      <c r="L706" s="44">
        <f t="shared" si="244"/>
        <v>0</v>
      </c>
      <c r="M706" s="44">
        <f t="shared" si="244"/>
        <v>0</v>
      </c>
      <c r="N706" s="44">
        <f t="shared" si="244"/>
        <v>0</v>
      </c>
      <c r="O706" s="279">
        <v>500</v>
      </c>
      <c r="P706" s="292" t="s">
        <v>546</v>
      </c>
      <c r="Q706" s="281" t="s">
        <v>4189</v>
      </c>
    </row>
    <row r="707" spans="1:17" ht="34.5" customHeight="1" x14ac:dyDescent="0.25">
      <c r="A707" s="292"/>
      <c r="B707" s="292"/>
      <c r="C707" s="292"/>
      <c r="D707" s="279"/>
      <c r="E707" s="279"/>
      <c r="F707" s="279"/>
      <c r="G707" s="249" t="s">
        <v>267</v>
      </c>
      <c r="H707" s="44">
        <f t="shared" ref="H707:H710" si="245">SUM(I707:N707)</f>
        <v>0</v>
      </c>
      <c r="I707" s="44">
        <v>0</v>
      </c>
      <c r="J707" s="44">
        <v>0</v>
      </c>
      <c r="K707" s="44">
        <v>0</v>
      </c>
      <c r="L707" s="44">
        <v>0</v>
      </c>
      <c r="M707" s="44">
        <v>0</v>
      </c>
      <c r="N707" s="44">
        <v>0</v>
      </c>
      <c r="O707" s="279"/>
      <c r="P707" s="292"/>
      <c r="Q707" s="282"/>
    </row>
    <row r="708" spans="1:17" ht="48" customHeight="1" x14ac:dyDescent="0.25">
      <c r="A708" s="292"/>
      <c r="B708" s="292"/>
      <c r="C708" s="292"/>
      <c r="D708" s="279"/>
      <c r="E708" s="279"/>
      <c r="F708" s="279"/>
      <c r="G708" s="249" t="s">
        <v>18</v>
      </c>
      <c r="H708" s="44">
        <f t="shared" si="245"/>
        <v>0</v>
      </c>
      <c r="I708" s="44">
        <v>0</v>
      </c>
      <c r="J708" s="44">
        <v>0</v>
      </c>
      <c r="K708" s="44">
        <v>0</v>
      </c>
      <c r="L708" s="44">
        <v>0</v>
      </c>
      <c r="M708" s="44">
        <v>0</v>
      </c>
      <c r="N708" s="44">
        <v>0</v>
      </c>
      <c r="O708" s="279"/>
      <c r="P708" s="292"/>
      <c r="Q708" s="282"/>
    </row>
    <row r="709" spans="1:17" ht="35.25" customHeight="1" x14ac:dyDescent="0.25">
      <c r="A709" s="292"/>
      <c r="B709" s="292"/>
      <c r="C709" s="292"/>
      <c r="D709" s="279"/>
      <c r="E709" s="279"/>
      <c r="F709" s="279"/>
      <c r="G709" s="249" t="s">
        <v>19</v>
      </c>
      <c r="H709" s="44">
        <f t="shared" si="245"/>
        <v>0</v>
      </c>
      <c r="I709" s="44">
        <v>0</v>
      </c>
      <c r="J709" s="44">
        <v>0</v>
      </c>
      <c r="K709" s="44">
        <v>0</v>
      </c>
      <c r="L709" s="44">
        <v>0</v>
      </c>
      <c r="M709" s="44">
        <v>0</v>
      </c>
      <c r="N709" s="44">
        <v>0</v>
      </c>
      <c r="O709" s="279"/>
      <c r="P709" s="292"/>
      <c r="Q709" s="282"/>
    </row>
    <row r="710" spans="1:17" ht="43.5" customHeight="1" x14ac:dyDescent="0.25">
      <c r="A710" s="292"/>
      <c r="B710" s="292"/>
      <c r="C710" s="292"/>
      <c r="D710" s="279"/>
      <c r="E710" s="279"/>
      <c r="F710" s="279"/>
      <c r="G710" s="249" t="s">
        <v>20</v>
      </c>
      <c r="H710" s="44">
        <f t="shared" si="245"/>
        <v>0</v>
      </c>
      <c r="I710" s="44">
        <v>0</v>
      </c>
      <c r="J710" s="44">
        <v>0</v>
      </c>
      <c r="K710" s="44">
        <v>0</v>
      </c>
      <c r="L710" s="44">
        <v>0</v>
      </c>
      <c r="M710" s="44">
        <v>0</v>
      </c>
      <c r="N710" s="44">
        <v>0</v>
      </c>
      <c r="O710" s="279"/>
      <c r="P710" s="292"/>
      <c r="Q710" s="283"/>
    </row>
    <row r="711" spans="1:17" ht="45" customHeight="1" x14ac:dyDescent="0.25">
      <c r="A711" s="292" t="s">
        <v>547</v>
      </c>
      <c r="B711" s="292" t="s">
        <v>265</v>
      </c>
      <c r="C711" s="292" t="s">
        <v>136</v>
      </c>
      <c r="D711" s="279">
        <v>2025</v>
      </c>
      <c r="E711" s="279"/>
      <c r="F711" s="279" t="s">
        <v>545</v>
      </c>
      <c r="G711" s="249" t="s">
        <v>16</v>
      </c>
      <c r="H711" s="44">
        <f t="shared" ref="H711:N711" si="246">SUM(H712:H715)</f>
        <v>5.0999999999999996</v>
      </c>
      <c r="I711" s="44">
        <f t="shared" si="246"/>
        <v>5.0999999999999996</v>
      </c>
      <c r="J711" s="44">
        <f t="shared" si="246"/>
        <v>0</v>
      </c>
      <c r="K711" s="44">
        <f t="shared" si="246"/>
        <v>0</v>
      </c>
      <c r="L711" s="44">
        <f t="shared" si="246"/>
        <v>0</v>
      </c>
      <c r="M711" s="44">
        <f t="shared" si="246"/>
        <v>0</v>
      </c>
      <c r="N711" s="44">
        <f t="shared" si="246"/>
        <v>0</v>
      </c>
      <c r="O711" s="279">
        <v>500</v>
      </c>
      <c r="P711" s="292" t="s">
        <v>548</v>
      </c>
      <c r="Q711" s="281" t="s">
        <v>4189</v>
      </c>
    </row>
    <row r="712" spans="1:17" ht="40.5" customHeight="1" x14ac:dyDescent="0.25">
      <c r="A712" s="292"/>
      <c r="B712" s="292"/>
      <c r="C712" s="292"/>
      <c r="D712" s="279"/>
      <c r="E712" s="279"/>
      <c r="F712" s="279"/>
      <c r="G712" s="249" t="s">
        <v>267</v>
      </c>
      <c r="H712" s="44">
        <f t="shared" ref="H712:H715" si="247">SUM(I712:N712)</f>
        <v>5.0999999999999996</v>
      </c>
      <c r="I712" s="44">
        <v>5.0999999999999996</v>
      </c>
      <c r="J712" s="44">
        <v>0</v>
      </c>
      <c r="K712" s="44">
        <v>0</v>
      </c>
      <c r="L712" s="44">
        <v>0</v>
      </c>
      <c r="M712" s="44">
        <v>0</v>
      </c>
      <c r="N712" s="44">
        <v>0</v>
      </c>
      <c r="O712" s="279"/>
      <c r="P712" s="292"/>
      <c r="Q712" s="282"/>
    </row>
    <row r="713" spans="1:17" ht="36" x14ac:dyDescent="0.25">
      <c r="A713" s="292"/>
      <c r="B713" s="292"/>
      <c r="C713" s="292"/>
      <c r="D713" s="279"/>
      <c r="E713" s="279"/>
      <c r="F713" s="279"/>
      <c r="G713" s="249" t="s">
        <v>18</v>
      </c>
      <c r="H713" s="44">
        <f t="shared" si="247"/>
        <v>0</v>
      </c>
      <c r="I713" s="44">
        <v>0</v>
      </c>
      <c r="J713" s="44">
        <v>0</v>
      </c>
      <c r="K713" s="44">
        <v>0</v>
      </c>
      <c r="L713" s="44">
        <v>0</v>
      </c>
      <c r="M713" s="44">
        <v>0</v>
      </c>
      <c r="N713" s="44">
        <v>0</v>
      </c>
      <c r="O713" s="279"/>
      <c r="P713" s="292"/>
      <c r="Q713" s="282"/>
    </row>
    <row r="714" spans="1:17" x14ac:dyDescent="0.25">
      <c r="A714" s="292"/>
      <c r="B714" s="292"/>
      <c r="C714" s="292"/>
      <c r="D714" s="279"/>
      <c r="E714" s="279"/>
      <c r="F714" s="279"/>
      <c r="G714" s="249" t="s">
        <v>19</v>
      </c>
      <c r="H714" s="44">
        <f t="shared" si="247"/>
        <v>0</v>
      </c>
      <c r="I714" s="44">
        <v>0</v>
      </c>
      <c r="J714" s="44">
        <v>0</v>
      </c>
      <c r="K714" s="44">
        <v>0</v>
      </c>
      <c r="L714" s="44">
        <v>0</v>
      </c>
      <c r="M714" s="44">
        <v>0</v>
      </c>
      <c r="N714" s="44">
        <v>0</v>
      </c>
      <c r="O714" s="279"/>
      <c r="P714" s="292"/>
      <c r="Q714" s="282"/>
    </row>
    <row r="715" spans="1:17" ht="24" x14ac:dyDescent="0.25">
      <c r="A715" s="292"/>
      <c r="B715" s="292"/>
      <c r="C715" s="292"/>
      <c r="D715" s="279"/>
      <c r="E715" s="279"/>
      <c r="F715" s="279"/>
      <c r="G715" s="249" t="s">
        <v>20</v>
      </c>
      <c r="H715" s="44">
        <f t="shared" si="247"/>
        <v>0</v>
      </c>
      <c r="I715" s="44">
        <v>0</v>
      </c>
      <c r="J715" s="44">
        <v>0</v>
      </c>
      <c r="K715" s="44">
        <v>0</v>
      </c>
      <c r="L715" s="44">
        <v>0</v>
      </c>
      <c r="M715" s="44">
        <v>0</v>
      </c>
      <c r="N715" s="44">
        <v>0</v>
      </c>
      <c r="O715" s="279"/>
      <c r="P715" s="292"/>
      <c r="Q715" s="283"/>
    </row>
    <row r="716" spans="1:17" ht="45" customHeight="1" x14ac:dyDescent="0.25">
      <c r="A716" s="292" t="s">
        <v>549</v>
      </c>
      <c r="B716" s="292"/>
      <c r="C716" s="292" t="s">
        <v>136</v>
      </c>
      <c r="D716" s="279">
        <v>2026</v>
      </c>
      <c r="E716" s="279"/>
      <c r="F716" s="279" t="s">
        <v>111</v>
      </c>
      <c r="G716" s="249" t="s">
        <v>16</v>
      </c>
      <c r="H716" s="44">
        <f t="shared" ref="H716:N716" si="248">SUM(H717:H720)</f>
        <v>28</v>
      </c>
      <c r="I716" s="44">
        <f t="shared" si="248"/>
        <v>0</v>
      </c>
      <c r="J716" s="44">
        <f t="shared" si="248"/>
        <v>28</v>
      </c>
      <c r="K716" s="44">
        <f t="shared" si="248"/>
        <v>0</v>
      </c>
      <c r="L716" s="44">
        <f t="shared" si="248"/>
        <v>0</v>
      </c>
      <c r="M716" s="44">
        <f t="shared" si="248"/>
        <v>0</v>
      </c>
      <c r="N716" s="44">
        <f t="shared" si="248"/>
        <v>0</v>
      </c>
      <c r="O716" s="297"/>
      <c r="P716" s="292"/>
      <c r="Q716" s="281" t="s">
        <v>4189</v>
      </c>
    </row>
    <row r="717" spans="1:17" ht="32.25" customHeight="1" x14ac:dyDescent="0.25">
      <c r="A717" s="292"/>
      <c r="B717" s="292"/>
      <c r="C717" s="292"/>
      <c r="D717" s="279"/>
      <c r="E717" s="279"/>
      <c r="F717" s="279"/>
      <c r="G717" s="249" t="s">
        <v>17</v>
      </c>
      <c r="H717" s="44">
        <f t="shared" ref="H717:H720" si="249">SUM(I717:N717)</f>
        <v>0</v>
      </c>
      <c r="I717" s="44">
        <v>0</v>
      </c>
      <c r="J717" s="44">
        <v>0</v>
      </c>
      <c r="K717" s="44">
        <v>0</v>
      </c>
      <c r="L717" s="44">
        <v>0</v>
      </c>
      <c r="M717" s="44">
        <v>0</v>
      </c>
      <c r="N717" s="44">
        <v>0</v>
      </c>
      <c r="O717" s="297"/>
      <c r="P717" s="292"/>
      <c r="Q717" s="282"/>
    </row>
    <row r="718" spans="1:17" ht="36" x14ac:dyDescent="0.25">
      <c r="A718" s="292"/>
      <c r="B718" s="292"/>
      <c r="C718" s="292"/>
      <c r="D718" s="279"/>
      <c r="E718" s="279"/>
      <c r="F718" s="279"/>
      <c r="G718" s="249" t="s">
        <v>18</v>
      </c>
      <c r="H718" s="44">
        <f t="shared" si="249"/>
        <v>28</v>
      </c>
      <c r="I718" s="44">
        <v>0</v>
      </c>
      <c r="J718" s="44">
        <v>28</v>
      </c>
      <c r="K718" s="44">
        <v>0</v>
      </c>
      <c r="L718" s="44">
        <v>0</v>
      </c>
      <c r="M718" s="44">
        <v>0</v>
      </c>
      <c r="N718" s="44">
        <v>0</v>
      </c>
      <c r="O718" s="297"/>
      <c r="P718" s="292"/>
      <c r="Q718" s="282"/>
    </row>
    <row r="719" spans="1:17" x14ac:dyDescent="0.25">
      <c r="A719" s="292"/>
      <c r="B719" s="292"/>
      <c r="C719" s="292"/>
      <c r="D719" s="279"/>
      <c r="E719" s="279"/>
      <c r="F719" s="279"/>
      <c r="G719" s="249" t="s">
        <v>19</v>
      </c>
      <c r="H719" s="44">
        <f t="shared" si="249"/>
        <v>0</v>
      </c>
      <c r="I719" s="44">
        <v>0</v>
      </c>
      <c r="J719" s="44">
        <v>0</v>
      </c>
      <c r="K719" s="44">
        <v>0</v>
      </c>
      <c r="L719" s="44">
        <v>0</v>
      </c>
      <c r="M719" s="44">
        <v>0</v>
      </c>
      <c r="N719" s="44">
        <v>0</v>
      </c>
      <c r="O719" s="297"/>
      <c r="P719" s="292"/>
      <c r="Q719" s="282"/>
    </row>
    <row r="720" spans="1:17" ht="24" x14ac:dyDescent="0.25">
      <c r="A720" s="292"/>
      <c r="B720" s="292"/>
      <c r="C720" s="292"/>
      <c r="D720" s="279"/>
      <c r="E720" s="279"/>
      <c r="F720" s="279"/>
      <c r="G720" s="249" t="s">
        <v>20</v>
      </c>
      <c r="H720" s="44">
        <f t="shared" si="249"/>
        <v>0</v>
      </c>
      <c r="I720" s="44">
        <v>0</v>
      </c>
      <c r="J720" s="44">
        <v>0</v>
      </c>
      <c r="K720" s="44">
        <v>0</v>
      </c>
      <c r="L720" s="44">
        <v>0</v>
      </c>
      <c r="M720" s="44">
        <v>0</v>
      </c>
      <c r="N720" s="44">
        <v>0</v>
      </c>
      <c r="O720" s="297"/>
      <c r="P720" s="292"/>
      <c r="Q720" s="283"/>
    </row>
    <row r="721" spans="1:17" ht="45" customHeight="1" x14ac:dyDescent="0.25">
      <c r="A721" s="292" t="s">
        <v>550</v>
      </c>
      <c r="B721" s="292"/>
      <c r="C721" s="292" t="s">
        <v>136</v>
      </c>
      <c r="D721" s="279">
        <v>2026</v>
      </c>
      <c r="E721" s="279"/>
      <c r="F721" s="279" t="s">
        <v>111</v>
      </c>
      <c r="G721" s="249" t="s">
        <v>16</v>
      </c>
      <c r="H721" s="44">
        <f t="shared" ref="H721:N721" si="250">SUM(H722:H725)</f>
        <v>31</v>
      </c>
      <c r="I721" s="44">
        <f t="shared" si="250"/>
        <v>0</v>
      </c>
      <c r="J721" s="44">
        <f t="shared" si="250"/>
        <v>31</v>
      </c>
      <c r="K721" s="44">
        <f t="shared" si="250"/>
        <v>0</v>
      </c>
      <c r="L721" s="44">
        <f t="shared" si="250"/>
        <v>0</v>
      </c>
      <c r="M721" s="44">
        <f t="shared" si="250"/>
        <v>0</v>
      </c>
      <c r="N721" s="44">
        <f t="shared" si="250"/>
        <v>0</v>
      </c>
      <c r="O721" s="297"/>
      <c r="P721" s="292"/>
      <c r="Q721" s="281" t="s">
        <v>4189</v>
      </c>
    </row>
    <row r="722" spans="1:17" ht="33.75" customHeight="1" x14ac:dyDescent="0.25">
      <c r="A722" s="292"/>
      <c r="B722" s="292"/>
      <c r="C722" s="292"/>
      <c r="D722" s="279"/>
      <c r="E722" s="279"/>
      <c r="F722" s="279"/>
      <c r="G722" s="249" t="s">
        <v>17</v>
      </c>
      <c r="H722" s="44">
        <f t="shared" ref="H722:H725" si="251">SUM(I722:N722)</f>
        <v>0</v>
      </c>
      <c r="I722" s="44">
        <v>0</v>
      </c>
      <c r="J722" s="44">
        <v>0</v>
      </c>
      <c r="K722" s="44">
        <v>0</v>
      </c>
      <c r="L722" s="44">
        <v>0</v>
      </c>
      <c r="M722" s="44">
        <v>0</v>
      </c>
      <c r="N722" s="44">
        <v>0</v>
      </c>
      <c r="O722" s="297"/>
      <c r="P722" s="292"/>
      <c r="Q722" s="282"/>
    </row>
    <row r="723" spans="1:17" ht="36" x14ac:dyDescent="0.25">
      <c r="A723" s="292"/>
      <c r="B723" s="292"/>
      <c r="C723" s="292"/>
      <c r="D723" s="279"/>
      <c r="E723" s="279"/>
      <c r="F723" s="279"/>
      <c r="G723" s="249" t="s">
        <v>18</v>
      </c>
      <c r="H723" s="44">
        <f t="shared" si="251"/>
        <v>31</v>
      </c>
      <c r="I723" s="44">
        <v>0</v>
      </c>
      <c r="J723" s="44">
        <v>31</v>
      </c>
      <c r="K723" s="44">
        <v>0</v>
      </c>
      <c r="L723" s="44">
        <v>0</v>
      </c>
      <c r="M723" s="44">
        <v>0</v>
      </c>
      <c r="N723" s="44">
        <v>0</v>
      </c>
      <c r="O723" s="297"/>
      <c r="P723" s="292"/>
      <c r="Q723" s="282"/>
    </row>
    <row r="724" spans="1:17" x14ac:dyDescent="0.25">
      <c r="A724" s="292"/>
      <c r="B724" s="292"/>
      <c r="C724" s="292"/>
      <c r="D724" s="279"/>
      <c r="E724" s="279"/>
      <c r="F724" s="279"/>
      <c r="G724" s="249" t="s">
        <v>19</v>
      </c>
      <c r="H724" s="44">
        <f t="shared" si="251"/>
        <v>0</v>
      </c>
      <c r="I724" s="44">
        <v>0</v>
      </c>
      <c r="J724" s="44">
        <v>0</v>
      </c>
      <c r="K724" s="44">
        <v>0</v>
      </c>
      <c r="L724" s="44">
        <v>0</v>
      </c>
      <c r="M724" s="44">
        <v>0</v>
      </c>
      <c r="N724" s="44">
        <v>0</v>
      </c>
      <c r="O724" s="297"/>
      <c r="P724" s="292"/>
      <c r="Q724" s="282"/>
    </row>
    <row r="725" spans="1:17" ht="24" x14ac:dyDescent="0.25">
      <c r="A725" s="292"/>
      <c r="B725" s="292"/>
      <c r="C725" s="292"/>
      <c r="D725" s="279"/>
      <c r="E725" s="279"/>
      <c r="F725" s="279"/>
      <c r="G725" s="249" t="s">
        <v>20</v>
      </c>
      <c r="H725" s="44">
        <f t="shared" si="251"/>
        <v>0</v>
      </c>
      <c r="I725" s="44">
        <v>0</v>
      </c>
      <c r="J725" s="44">
        <v>0</v>
      </c>
      <c r="K725" s="44">
        <v>0</v>
      </c>
      <c r="L725" s="44">
        <v>0</v>
      </c>
      <c r="M725" s="44">
        <v>0</v>
      </c>
      <c r="N725" s="44">
        <v>0</v>
      </c>
      <c r="O725" s="297"/>
      <c r="P725" s="292"/>
      <c r="Q725" s="283"/>
    </row>
    <row r="726" spans="1:17" ht="36" x14ac:dyDescent="0.25">
      <c r="A726" s="292" t="s">
        <v>551</v>
      </c>
      <c r="B726" s="279"/>
      <c r="C726" s="292" t="s">
        <v>136</v>
      </c>
      <c r="D726" s="279">
        <v>2025</v>
      </c>
      <c r="E726" s="279"/>
      <c r="F726" s="292" t="s">
        <v>525</v>
      </c>
      <c r="G726" s="249" t="s">
        <v>16</v>
      </c>
      <c r="H726" s="44">
        <f t="shared" ref="H726:N726" si="252">SUM(H727:H730)</f>
        <v>31</v>
      </c>
      <c r="I726" s="44">
        <f t="shared" si="252"/>
        <v>31</v>
      </c>
      <c r="J726" s="44">
        <f t="shared" si="252"/>
        <v>0</v>
      </c>
      <c r="K726" s="44">
        <f t="shared" si="252"/>
        <v>0</v>
      </c>
      <c r="L726" s="44">
        <f t="shared" si="252"/>
        <v>0</v>
      </c>
      <c r="M726" s="44">
        <f t="shared" si="252"/>
        <v>0</v>
      </c>
      <c r="N726" s="44">
        <f t="shared" si="252"/>
        <v>0</v>
      </c>
      <c r="O726" s="328">
        <v>7254</v>
      </c>
      <c r="P726" s="292" t="s">
        <v>552</v>
      </c>
      <c r="Q726" s="281" t="s">
        <v>4189</v>
      </c>
    </row>
    <row r="727" spans="1:17" ht="42" customHeight="1" x14ac:dyDescent="0.25">
      <c r="A727" s="292"/>
      <c r="B727" s="279"/>
      <c r="C727" s="292"/>
      <c r="D727" s="279"/>
      <c r="E727" s="279"/>
      <c r="F727" s="292"/>
      <c r="G727" s="249" t="s">
        <v>17</v>
      </c>
      <c r="H727" s="44">
        <f t="shared" ref="H727:H730" si="253">SUM(I727:N727)</f>
        <v>0</v>
      </c>
      <c r="I727" s="44">
        <v>0</v>
      </c>
      <c r="J727" s="44">
        <v>0</v>
      </c>
      <c r="K727" s="44">
        <v>0</v>
      </c>
      <c r="L727" s="44">
        <v>0</v>
      </c>
      <c r="M727" s="44">
        <v>0</v>
      </c>
      <c r="N727" s="44">
        <v>0</v>
      </c>
      <c r="O727" s="328"/>
      <c r="P727" s="292"/>
      <c r="Q727" s="282"/>
    </row>
    <row r="728" spans="1:17" ht="36" x14ac:dyDescent="0.25">
      <c r="A728" s="292"/>
      <c r="B728" s="279"/>
      <c r="C728" s="292"/>
      <c r="D728" s="279"/>
      <c r="E728" s="279"/>
      <c r="F728" s="292"/>
      <c r="G728" s="249" t="s">
        <v>18</v>
      </c>
      <c r="H728" s="44">
        <f t="shared" si="253"/>
        <v>28.8</v>
      </c>
      <c r="I728" s="44">
        <v>28.8</v>
      </c>
      <c r="J728" s="44">
        <v>0</v>
      </c>
      <c r="K728" s="44">
        <v>0</v>
      </c>
      <c r="L728" s="44">
        <v>0</v>
      </c>
      <c r="M728" s="44">
        <v>0</v>
      </c>
      <c r="N728" s="44">
        <v>0</v>
      </c>
      <c r="O728" s="328"/>
      <c r="P728" s="292"/>
      <c r="Q728" s="282"/>
    </row>
    <row r="729" spans="1:17" x14ac:dyDescent="0.25">
      <c r="A729" s="292"/>
      <c r="B729" s="279"/>
      <c r="C729" s="292"/>
      <c r="D729" s="279"/>
      <c r="E729" s="279"/>
      <c r="F729" s="292"/>
      <c r="G729" s="249" t="s">
        <v>19</v>
      </c>
      <c r="H729" s="44">
        <f t="shared" si="253"/>
        <v>2.2000000000000002</v>
      </c>
      <c r="I729" s="44">
        <v>2.2000000000000002</v>
      </c>
      <c r="J729" s="44">
        <v>0</v>
      </c>
      <c r="K729" s="44">
        <v>0</v>
      </c>
      <c r="L729" s="44">
        <v>0</v>
      </c>
      <c r="M729" s="44">
        <v>0</v>
      </c>
      <c r="N729" s="44">
        <v>0</v>
      </c>
      <c r="O729" s="328"/>
      <c r="P729" s="292"/>
      <c r="Q729" s="282"/>
    </row>
    <row r="730" spans="1:17" ht="33" customHeight="1" x14ac:dyDescent="0.25">
      <c r="A730" s="292"/>
      <c r="B730" s="279"/>
      <c r="C730" s="292"/>
      <c r="D730" s="279"/>
      <c r="E730" s="279"/>
      <c r="F730" s="292"/>
      <c r="G730" s="249" t="s">
        <v>20</v>
      </c>
      <c r="H730" s="44">
        <f t="shared" si="253"/>
        <v>0</v>
      </c>
      <c r="I730" s="44">
        <v>0</v>
      </c>
      <c r="J730" s="44">
        <v>0</v>
      </c>
      <c r="K730" s="44">
        <v>0</v>
      </c>
      <c r="L730" s="44">
        <v>0</v>
      </c>
      <c r="M730" s="44">
        <v>0</v>
      </c>
      <c r="N730" s="44">
        <v>0</v>
      </c>
      <c r="O730" s="328"/>
      <c r="P730" s="292"/>
      <c r="Q730" s="283"/>
    </row>
    <row r="731" spans="1:17" ht="39.75" customHeight="1" x14ac:dyDescent="0.25">
      <c r="A731" s="331" t="s">
        <v>135</v>
      </c>
      <c r="B731" s="331"/>
      <c r="C731" s="331"/>
      <c r="D731" s="331"/>
      <c r="E731" s="331"/>
      <c r="F731" s="331"/>
      <c r="G731" s="186" t="s">
        <v>16</v>
      </c>
      <c r="H731" s="49">
        <f>SUM(H706,H711,H716,H721,H726)</f>
        <v>95.1</v>
      </c>
      <c r="I731" s="49">
        <f t="shared" ref="I731:N731" si="254">SUM(I706,I711,I716,I721,I726)</f>
        <v>36.1</v>
      </c>
      <c r="J731" s="49">
        <f t="shared" si="254"/>
        <v>59</v>
      </c>
      <c r="K731" s="49">
        <f t="shared" si="254"/>
        <v>0</v>
      </c>
      <c r="L731" s="49">
        <f t="shared" si="254"/>
        <v>0</v>
      </c>
      <c r="M731" s="49">
        <f t="shared" si="254"/>
        <v>0</v>
      </c>
      <c r="N731" s="49">
        <f t="shared" si="254"/>
        <v>0</v>
      </c>
      <c r="O731" s="279"/>
      <c r="P731" s="292"/>
    </row>
    <row r="732" spans="1:17" ht="36.75" customHeight="1" x14ac:dyDescent="0.25">
      <c r="A732" s="331"/>
      <c r="B732" s="331"/>
      <c r="C732" s="331"/>
      <c r="D732" s="331"/>
      <c r="E732" s="331"/>
      <c r="F732" s="331"/>
      <c r="G732" s="186" t="s">
        <v>17</v>
      </c>
      <c r="H732" s="49">
        <f t="shared" ref="H732:N735" si="255">SUM(H707,H712,H717,H722,H727)</f>
        <v>5.0999999999999996</v>
      </c>
      <c r="I732" s="49">
        <f t="shared" si="255"/>
        <v>5.0999999999999996</v>
      </c>
      <c r="J732" s="49">
        <f t="shared" si="255"/>
        <v>0</v>
      </c>
      <c r="K732" s="49">
        <f t="shared" si="255"/>
        <v>0</v>
      </c>
      <c r="L732" s="49">
        <f t="shared" si="255"/>
        <v>0</v>
      </c>
      <c r="M732" s="49">
        <f t="shared" si="255"/>
        <v>0</v>
      </c>
      <c r="N732" s="49">
        <f t="shared" si="255"/>
        <v>0</v>
      </c>
      <c r="O732" s="279"/>
      <c r="P732" s="292"/>
    </row>
    <row r="733" spans="1:17" ht="36" x14ac:dyDescent="0.25">
      <c r="A733" s="331"/>
      <c r="B733" s="331"/>
      <c r="C733" s="331"/>
      <c r="D733" s="331"/>
      <c r="E733" s="331"/>
      <c r="F733" s="331"/>
      <c r="G733" s="186" t="s">
        <v>18</v>
      </c>
      <c r="H733" s="49">
        <f t="shared" si="255"/>
        <v>87.8</v>
      </c>
      <c r="I733" s="49">
        <f t="shared" si="255"/>
        <v>28.8</v>
      </c>
      <c r="J733" s="49">
        <f t="shared" si="255"/>
        <v>59</v>
      </c>
      <c r="K733" s="49">
        <f t="shared" si="255"/>
        <v>0</v>
      </c>
      <c r="L733" s="49">
        <f t="shared" si="255"/>
        <v>0</v>
      </c>
      <c r="M733" s="49">
        <f t="shared" si="255"/>
        <v>0</v>
      </c>
      <c r="N733" s="49">
        <f t="shared" si="255"/>
        <v>0</v>
      </c>
      <c r="O733" s="279"/>
      <c r="P733" s="292"/>
    </row>
    <row r="734" spans="1:17" ht="24" x14ac:dyDescent="0.25">
      <c r="A734" s="331"/>
      <c r="B734" s="331"/>
      <c r="C734" s="331"/>
      <c r="D734" s="331"/>
      <c r="E734" s="331"/>
      <c r="F734" s="331"/>
      <c r="G734" s="186" t="s">
        <v>463</v>
      </c>
      <c r="H734" s="49">
        <f t="shared" si="255"/>
        <v>2.2000000000000002</v>
      </c>
      <c r="I734" s="49">
        <f t="shared" si="255"/>
        <v>2.2000000000000002</v>
      </c>
      <c r="J734" s="49">
        <f t="shared" si="255"/>
        <v>0</v>
      </c>
      <c r="K734" s="49">
        <f t="shared" si="255"/>
        <v>0</v>
      </c>
      <c r="L734" s="49">
        <f t="shared" si="255"/>
        <v>0</v>
      </c>
      <c r="M734" s="49">
        <f t="shared" si="255"/>
        <v>0</v>
      </c>
      <c r="N734" s="49">
        <f t="shared" si="255"/>
        <v>0</v>
      </c>
      <c r="O734" s="279"/>
      <c r="P734" s="292"/>
    </row>
    <row r="735" spans="1:17" ht="35.25" customHeight="1" x14ac:dyDescent="0.25">
      <c r="A735" s="331"/>
      <c r="B735" s="331"/>
      <c r="C735" s="331"/>
      <c r="D735" s="331"/>
      <c r="E735" s="331"/>
      <c r="F735" s="331"/>
      <c r="G735" s="186" t="s">
        <v>20</v>
      </c>
      <c r="H735" s="49">
        <f t="shared" si="255"/>
        <v>0</v>
      </c>
      <c r="I735" s="49">
        <f t="shared" si="255"/>
        <v>0</v>
      </c>
      <c r="J735" s="49">
        <f t="shared" si="255"/>
        <v>0</v>
      </c>
      <c r="K735" s="49">
        <f t="shared" si="255"/>
        <v>0</v>
      </c>
      <c r="L735" s="49">
        <f t="shared" si="255"/>
        <v>0</v>
      </c>
      <c r="M735" s="49">
        <f t="shared" si="255"/>
        <v>0</v>
      </c>
      <c r="N735" s="49">
        <f t="shared" si="255"/>
        <v>0</v>
      </c>
      <c r="O735" s="279"/>
      <c r="P735" s="292"/>
    </row>
    <row r="736" spans="1:17" x14ac:dyDescent="0.25">
      <c r="A736" s="306" t="s">
        <v>142</v>
      </c>
      <c r="B736" s="306"/>
      <c r="C736" s="306"/>
      <c r="D736" s="306"/>
      <c r="E736" s="306"/>
      <c r="F736" s="306"/>
      <c r="G736" s="306"/>
      <c r="H736" s="306"/>
      <c r="I736" s="306"/>
      <c r="J736" s="306"/>
      <c r="K736" s="306"/>
      <c r="L736" s="306"/>
      <c r="M736" s="306"/>
      <c r="N736" s="306"/>
      <c r="O736" s="306"/>
      <c r="P736" s="306"/>
    </row>
    <row r="737" spans="1:17" ht="36.75" customHeight="1" x14ac:dyDescent="0.25">
      <c r="A737" s="292" t="s">
        <v>554</v>
      </c>
      <c r="B737" s="292" t="s">
        <v>506</v>
      </c>
      <c r="C737" s="292" t="s">
        <v>142</v>
      </c>
      <c r="D737" s="279" t="s">
        <v>421</v>
      </c>
      <c r="E737" s="279"/>
      <c r="F737" s="292" t="s">
        <v>555</v>
      </c>
      <c r="G737" s="181" t="s">
        <v>16</v>
      </c>
      <c r="H737" s="44">
        <f t="shared" ref="H737:N737" si="256">SUM(H738:H741)</f>
        <v>61.6</v>
      </c>
      <c r="I737" s="44">
        <f t="shared" si="256"/>
        <v>0</v>
      </c>
      <c r="J737" s="44">
        <f t="shared" si="256"/>
        <v>0</v>
      </c>
      <c r="K737" s="44">
        <f t="shared" si="256"/>
        <v>30.8</v>
      </c>
      <c r="L737" s="44">
        <f t="shared" si="256"/>
        <v>30.8</v>
      </c>
      <c r="M737" s="44">
        <f t="shared" si="256"/>
        <v>0</v>
      </c>
      <c r="N737" s="44">
        <f t="shared" si="256"/>
        <v>0</v>
      </c>
      <c r="O737" s="279"/>
      <c r="P737" s="292" t="s">
        <v>556</v>
      </c>
      <c r="Q737" s="281" t="s">
        <v>4190</v>
      </c>
    </row>
    <row r="738" spans="1:17" ht="37.5" customHeight="1" x14ac:dyDescent="0.25">
      <c r="A738" s="292"/>
      <c r="B738" s="292"/>
      <c r="C738" s="292"/>
      <c r="D738" s="279"/>
      <c r="E738" s="279"/>
      <c r="F738" s="292"/>
      <c r="G738" s="181" t="s">
        <v>17</v>
      </c>
      <c r="H738" s="44">
        <f t="shared" ref="H738:H741" si="257">SUM(I738:N738)</f>
        <v>0</v>
      </c>
      <c r="I738" s="44">
        <v>0</v>
      </c>
      <c r="J738" s="44">
        <v>0</v>
      </c>
      <c r="K738" s="44">
        <v>0</v>
      </c>
      <c r="L738" s="44">
        <v>0</v>
      </c>
      <c r="M738" s="44">
        <v>0</v>
      </c>
      <c r="N738" s="44">
        <v>0</v>
      </c>
      <c r="O738" s="279"/>
      <c r="P738" s="292"/>
      <c r="Q738" s="282"/>
    </row>
    <row r="739" spans="1:17" ht="36" x14ac:dyDescent="0.25">
      <c r="A739" s="292"/>
      <c r="B739" s="292"/>
      <c r="C739" s="292"/>
      <c r="D739" s="279"/>
      <c r="E739" s="279"/>
      <c r="F739" s="292"/>
      <c r="G739" s="181" t="s">
        <v>18</v>
      </c>
      <c r="H739" s="44">
        <f t="shared" si="257"/>
        <v>55.4</v>
      </c>
      <c r="I739" s="44">
        <v>0</v>
      </c>
      <c r="J739" s="44">
        <v>0</v>
      </c>
      <c r="K739" s="44">
        <v>27.7</v>
      </c>
      <c r="L739" s="44">
        <v>27.7</v>
      </c>
      <c r="M739" s="44">
        <v>0</v>
      </c>
      <c r="N739" s="44">
        <v>0</v>
      </c>
      <c r="O739" s="279"/>
      <c r="P739" s="292"/>
      <c r="Q739" s="282"/>
    </row>
    <row r="740" spans="1:17" x14ac:dyDescent="0.25">
      <c r="A740" s="292"/>
      <c r="B740" s="292"/>
      <c r="C740" s="292"/>
      <c r="D740" s="279"/>
      <c r="E740" s="279"/>
      <c r="F740" s="292"/>
      <c r="G740" s="181" t="s">
        <v>19</v>
      </c>
      <c r="H740" s="44">
        <f t="shared" si="257"/>
        <v>6.2</v>
      </c>
      <c r="I740" s="44">
        <v>0</v>
      </c>
      <c r="J740" s="44">
        <v>0</v>
      </c>
      <c r="K740" s="44">
        <v>3.1</v>
      </c>
      <c r="L740" s="44">
        <v>3.1</v>
      </c>
      <c r="M740" s="44">
        <v>0</v>
      </c>
      <c r="N740" s="44">
        <v>0</v>
      </c>
      <c r="O740" s="279"/>
      <c r="P740" s="292"/>
      <c r="Q740" s="282"/>
    </row>
    <row r="741" spans="1:17" ht="24" x14ac:dyDescent="0.25">
      <c r="A741" s="292"/>
      <c r="B741" s="292"/>
      <c r="C741" s="292"/>
      <c r="D741" s="279"/>
      <c r="E741" s="279"/>
      <c r="F741" s="292"/>
      <c r="G741" s="181" t="s">
        <v>20</v>
      </c>
      <c r="H741" s="44">
        <f t="shared" si="257"/>
        <v>0</v>
      </c>
      <c r="I741" s="44">
        <v>0</v>
      </c>
      <c r="J741" s="44">
        <v>0</v>
      </c>
      <c r="K741" s="44">
        <v>0</v>
      </c>
      <c r="L741" s="44">
        <v>0</v>
      </c>
      <c r="M741" s="44">
        <v>0</v>
      </c>
      <c r="N741" s="44">
        <v>0</v>
      </c>
      <c r="O741" s="279"/>
      <c r="P741" s="292"/>
      <c r="Q741" s="283"/>
    </row>
    <row r="742" spans="1:17" ht="36.75" customHeight="1" x14ac:dyDescent="0.25">
      <c r="A742" s="292" t="s">
        <v>557</v>
      </c>
      <c r="B742" s="292" t="s">
        <v>506</v>
      </c>
      <c r="C742" s="292" t="s">
        <v>142</v>
      </c>
      <c r="D742" s="279" t="s">
        <v>86</v>
      </c>
      <c r="E742" s="279"/>
      <c r="F742" s="292" t="s">
        <v>558</v>
      </c>
      <c r="G742" s="181" t="s">
        <v>16</v>
      </c>
      <c r="H742" s="44">
        <f t="shared" ref="H742:N742" si="258">SUM(H743:H746)</f>
        <v>45.4</v>
      </c>
      <c r="I742" s="44">
        <f t="shared" si="258"/>
        <v>0</v>
      </c>
      <c r="J742" s="44">
        <f t="shared" si="258"/>
        <v>0</v>
      </c>
      <c r="K742" s="44">
        <f t="shared" si="258"/>
        <v>0</v>
      </c>
      <c r="L742" s="44">
        <f t="shared" si="258"/>
        <v>22.7</v>
      </c>
      <c r="M742" s="44">
        <f t="shared" si="258"/>
        <v>22.7</v>
      </c>
      <c r="N742" s="44">
        <f t="shared" si="258"/>
        <v>0</v>
      </c>
      <c r="O742" s="279"/>
      <c r="P742" s="292" t="s">
        <v>556</v>
      </c>
      <c r="Q742" s="281" t="s">
        <v>4190</v>
      </c>
    </row>
    <row r="743" spans="1:17" ht="39.75" customHeight="1" x14ac:dyDescent="0.25">
      <c r="A743" s="292"/>
      <c r="B743" s="292"/>
      <c r="C743" s="292"/>
      <c r="D743" s="279"/>
      <c r="E743" s="279"/>
      <c r="F743" s="292"/>
      <c r="G743" s="181" t="s">
        <v>17</v>
      </c>
      <c r="H743" s="44">
        <f t="shared" ref="H743:H746" si="259">SUM(I743:N743)</f>
        <v>0</v>
      </c>
      <c r="I743" s="44">
        <v>0</v>
      </c>
      <c r="J743" s="44">
        <v>0</v>
      </c>
      <c r="K743" s="44">
        <v>0</v>
      </c>
      <c r="L743" s="44">
        <v>0</v>
      </c>
      <c r="M743" s="44">
        <v>0</v>
      </c>
      <c r="N743" s="44">
        <v>0</v>
      </c>
      <c r="O743" s="279"/>
      <c r="P743" s="292"/>
      <c r="Q743" s="282"/>
    </row>
    <row r="744" spans="1:17" ht="36" x14ac:dyDescent="0.25">
      <c r="A744" s="292"/>
      <c r="B744" s="292"/>
      <c r="C744" s="292"/>
      <c r="D744" s="279"/>
      <c r="E744" s="279"/>
      <c r="F744" s="292"/>
      <c r="G744" s="181" t="s">
        <v>18</v>
      </c>
      <c r="H744" s="44">
        <f t="shared" si="259"/>
        <v>40.799999999999997</v>
      </c>
      <c r="I744" s="44">
        <v>0</v>
      </c>
      <c r="J744" s="44">
        <v>0</v>
      </c>
      <c r="K744" s="44">
        <v>0</v>
      </c>
      <c r="L744" s="44">
        <v>20.399999999999999</v>
      </c>
      <c r="M744" s="44">
        <v>20.399999999999999</v>
      </c>
      <c r="N744" s="44">
        <v>0</v>
      </c>
      <c r="O744" s="279"/>
      <c r="P744" s="292"/>
      <c r="Q744" s="282"/>
    </row>
    <row r="745" spans="1:17" x14ac:dyDescent="0.25">
      <c r="A745" s="292"/>
      <c r="B745" s="292"/>
      <c r="C745" s="292"/>
      <c r="D745" s="279"/>
      <c r="E745" s="279"/>
      <c r="F745" s="292"/>
      <c r="G745" s="181" t="s">
        <v>19</v>
      </c>
      <c r="H745" s="44">
        <f t="shared" si="259"/>
        <v>4.5999999999999996</v>
      </c>
      <c r="I745" s="44">
        <v>0</v>
      </c>
      <c r="J745" s="44">
        <v>0</v>
      </c>
      <c r="K745" s="44">
        <v>0</v>
      </c>
      <c r="L745" s="44">
        <v>2.2999999999999998</v>
      </c>
      <c r="M745" s="44">
        <v>2.2999999999999998</v>
      </c>
      <c r="N745" s="44">
        <v>0</v>
      </c>
      <c r="O745" s="279"/>
      <c r="P745" s="292"/>
      <c r="Q745" s="282"/>
    </row>
    <row r="746" spans="1:17" ht="24" x14ac:dyDescent="0.25">
      <c r="A746" s="292"/>
      <c r="B746" s="292"/>
      <c r="C746" s="292"/>
      <c r="D746" s="279"/>
      <c r="E746" s="279"/>
      <c r="F746" s="292"/>
      <c r="G746" s="181" t="s">
        <v>20</v>
      </c>
      <c r="H746" s="44">
        <f t="shared" si="259"/>
        <v>0</v>
      </c>
      <c r="I746" s="44">
        <v>0</v>
      </c>
      <c r="J746" s="44">
        <v>0</v>
      </c>
      <c r="K746" s="44">
        <v>0</v>
      </c>
      <c r="L746" s="44">
        <v>0</v>
      </c>
      <c r="M746" s="44">
        <v>0</v>
      </c>
      <c r="N746" s="44">
        <v>0</v>
      </c>
      <c r="O746" s="279"/>
      <c r="P746" s="292"/>
      <c r="Q746" s="283"/>
    </row>
    <row r="747" spans="1:17" ht="36.75" customHeight="1" x14ac:dyDescent="0.25">
      <c r="A747" s="292" t="s">
        <v>559</v>
      </c>
      <c r="B747" s="292" t="s">
        <v>506</v>
      </c>
      <c r="C747" s="292" t="s">
        <v>142</v>
      </c>
      <c r="D747" s="279">
        <v>2029</v>
      </c>
      <c r="E747" s="279"/>
      <c r="F747" s="292" t="s">
        <v>558</v>
      </c>
      <c r="G747" s="181" t="s">
        <v>16</v>
      </c>
      <c r="H747" s="44">
        <f t="shared" ref="H747:N747" si="260">SUM(H748:H751)</f>
        <v>10.6</v>
      </c>
      <c r="I747" s="44">
        <f t="shared" si="260"/>
        <v>0</v>
      </c>
      <c r="J747" s="44">
        <f t="shared" si="260"/>
        <v>0</v>
      </c>
      <c r="K747" s="44">
        <f t="shared" si="260"/>
        <v>0</v>
      </c>
      <c r="L747" s="44">
        <f t="shared" si="260"/>
        <v>0</v>
      </c>
      <c r="M747" s="44">
        <f t="shared" si="260"/>
        <v>10.6</v>
      </c>
      <c r="N747" s="44">
        <f t="shared" si="260"/>
        <v>0</v>
      </c>
      <c r="O747" s="279"/>
      <c r="P747" s="292" t="s">
        <v>556</v>
      </c>
      <c r="Q747" s="281" t="s">
        <v>4190</v>
      </c>
    </row>
    <row r="748" spans="1:17" ht="29.25" customHeight="1" x14ac:dyDescent="0.25">
      <c r="A748" s="292"/>
      <c r="B748" s="292"/>
      <c r="C748" s="292"/>
      <c r="D748" s="279"/>
      <c r="E748" s="279"/>
      <c r="F748" s="292"/>
      <c r="G748" s="181" t="s">
        <v>17</v>
      </c>
      <c r="H748" s="44">
        <f t="shared" ref="H748:H751" si="261">SUM(I748:N748)</f>
        <v>0</v>
      </c>
      <c r="I748" s="44">
        <v>0</v>
      </c>
      <c r="J748" s="44">
        <v>0</v>
      </c>
      <c r="K748" s="44">
        <v>0</v>
      </c>
      <c r="L748" s="44">
        <v>0</v>
      </c>
      <c r="M748" s="44">
        <v>0</v>
      </c>
      <c r="N748" s="44">
        <v>0</v>
      </c>
      <c r="O748" s="279"/>
      <c r="P748" s="292"/>
      <c r="Q748" s="282"/>
    </row>
    <row r="749" spans="1:17" ht="36" x14ac:dyDescent="0.25">
      <c r="A749" s="292"/>
      <c r="B749" s="292"/>
      <c r="C749" s="292"/>
      <c r="D749" s="279"/>
      <c r="E749" s="279"/>
      <c r="F749" s="292"/>
      <c r="G749" s="181" t="s">
        <v>18</v>
      </c>
      <c r="H749" s="44">
        <f t="shared" si="261"/>
        <v>9.5</v>
      </c>
      <c r="I749" s="44">
        <v>0</v>
      </c>
      <c r="J749" s="44">
        <v>0</v>
      </c>
      <c r="K749" s="44">
        <v>0</v>
      </c>
      <c r="L749" s="44">
        <v>0</v>
      </c>
      <c r="M749" s="44">
        <v>9.5</v>
      </c>
      <c r="N749" s="44">
        <v>0</v>
      </c>
      <c r="O749" s="279"/>
      <c r="P749" s="292"/>
      <c r="Q749" s="282"/>
    </row>
    <row r="750" spans="1:17" x14ac:dyDescent="0.25">
      <c r="A750" s="292"/>
      <c r="B750" s="292"/>
      <c r="C750" s="292"/>
      <c r="D750" s="279"/>
      <c r="E750" s="279"/>
      <c r="F750" s="292"/>
      <c r="G750" s="181" t="s">
        <v>19</v>
      </c>
      <c r="H750" s="44">
        <f t="shared" si="261"/>
        <v>1.1000000000000001</v>
      </c>
      <c r="I750" s="44">
        <v>0</v>
      </c>
      <c r="J750" s="44">
        <v>0</v>
      </c>
      <c r="K750" s="44">
        <v>0</v>
      </c>
      <c r="L750" s="44">
        <v>0</v>
      </c>
      <c r="M750" s="44">
        <v>1.1000000000000001</v>
      </c>
      <c r="N750" s="44">
        <v>0</v>
      </c>
      <c r="O750" s="279"/>
      <c r="P750" s="292"/>
      <c r="Q750" s="282"/>
    </row>
    <row r="751" spans="1:17" ht="24" x14ac:dyDescent="0.25">
      <c r="A751" s="292"/>
      <c r="B751" s="292"/>
      <c r="C751" s="292"/>
      <c r="D751" s="279"/>
      <c r="E751" s="279"/>
      <c r="F751" s="292"/>
      <c r="G751" s="181" t="s">
        <v>20</v>
      </c>
      <c r="H751" s="44">
        <f t="shared" si="261"/>
        <v>0</v>
      </c>
      <c r="I751" s="44">
        <v>0</v>
      </c>
      <c r="J751" s="44">
        <v>0</v>
      </c>
      <c r="K751" s="44">
        <v>0</v>
      </c>
      <c r="L751" s="44">
        <v>0</v>
      </c>
      <c r="M751" s="44">
        <v>0</v>
      </c>
      <c r="N751" s="44">
        <v>0</v>
      </c>
      <c r="O751" s="279"/>
      <c r="P751" s="292"/>
      <c r="Q751" s="283"/>
    </row>
    <row r="752" spans="1:17" ht="36.75" customHeight="1" x14ac:dyDescent="0.25">
      <c r="A752" s="292" t="s">
        <v>560</v>
      </c>
      <c r="B752" s="292" t="s">
        <v>506</v>
      </c>
      <c r="C752" s="292" t="s">
        <v>142</v>
      </c>
      <c r="D752" s="279">
        <v>2029</v>
      </c>
      <c r="E752" s="279"/>
      <c r="F752" s="292" t="s">
        <v>561</v>
      </c>
      <c r="G752" s="181" t="s">
        <v>16</v>
      </c>
      <c r="H752" s="44">
        <f t="shared" ref="H752:N752" si="262">SUM(H753:H756)</f>
        <v>12.2</v>
      </c>
      <c r="I752" s="44">
        <f t="shared" si="262"/>
        <v>0</v>
      </c>
      <c r="J752" s="44">
        <f t="shared" si="262"/>
        <v>0</v>
      </c>
      <c r="K752" s="44">
        <f t="shared" si="262"/>
        <v>0</v>
      </c>
      <c r="L752" s="44">
        <f t="shared" si="262"/>
        <v>0</v>
      </c>
      <c r="M752" s="44">
        <f t="shared" si="262"/>
        <v>12.2</v>
      </c>
      <c r="N752" s="44">
        <f t="shared" si="262"/>
        <v>0</v>
      </c>
      <c r="O752" s="279"/>
      <c r="P752" s="292" t="s">
        <v>556</v>
      </c>
      <c r="Q752" s="281" t="s">
        <v>4190</v>
      </c>
    </row>
    <row r="753" spans="1:17" ht="33.75" customHeight="1" x14ac:dyDescent="0.25">
      <c r="A753" s="292"/>
      <c r="B753" s="292"/>
      <c r="C753" s="292"/>
      <c r="D753" s="279"/>
      <c r="E753" s="279"/>
      <c r="F753" s="292"/>
      <c r="G753" s="181" t="s">
        <v>17</v>
      </c>
      <c r="H753" s="44">
        <f t="shared" ref="H753:H756" si="263">SUM(I753:N753)</f>
        <v>0</v>
      </c>
      <c r="I753" s="44">
        <v>0</v>
      </c>
      <c r="J753" s="44">
        <v>0</v>
      </c>
      <c r="K753" s="44">
        <v>0</v>
      </c>
      <c r="L753" s="44">
        <v>0</v>
      </c>
      <c r="M753" s="44">
        <v>0</v>
      </c>
      <c r="N753" s="44">
        <v>0</v>
      </c>
      <c r="O753" s="279"/>
      <c r="P753" s="292"/>
      <c r="Q753" s="282"/>
    </row>
    <row r="754" spans="1:17" ht="36" x14ac:dyDescent="0.25">
      <c r="A754" s="292"/>
      <c r="B754" s="292"/>
      <c r="C754" s="292"/>
      <c r="D754" s="279"/>
      <c r="E754" s="279"/>
      <c r="F754" s="292"/>
      <c r="G754" s="181" t="s">
        <v>18</v>
      </c>
      <c r="H754" s="44">
        <f t="shared" si="263"/>
        <v>11</v>
      </c>
      <c r="I754" s="44">
        <v>0</v>
      </c>
      <c r="J754" s="44">
        <v>0</v>
      </c>
      <c r="K754" s="44">
        <v>0</v>
      </c>
      <c r="L754" s="44">
        <v>0</v>
      </c>
      <c r="M754" s="44">
        <v>11</v>
      </c>
      <c r="N754" s="44">
        <v>0</v>
      </c>
      <c r="O754" s="279"/>
      <c r="P754" s="292"/>
      <c r="Q754" s="282"/>
    </row>
    <row r="755" spans="1:17" x14ac:dyDescent="0.25">
      <c r="A755" s="292"/>
      <c r="B755" s="292"/>
      <c r="C755" s="292"/>
      <c r="D755" s="279"/>
      <c r="E755" s="279"/>
      <c r="F755" s="292"/>
      <c r="G755" s="181" t="s">
        <v>19</v>
      </c>
      <c r="H755" s="44">
        <f t="shared" si="263"/>
        <v>1.2</v>
      </c>
      <c r="I755" s="44">
        <v>0</v>
      </c>
      <c r="J755" s="44">
        <v>0</v>
      </c>
      <c r="K755" s="44">
        <v>0</v>
      </c>
      <c r="L755" s="44">
        <v>0</v>
      </c>
      <c r="M755" s="44">
        <v>1.2</v>
      </c>
      <c r="N755" s="44">
        <v>0</v>
      </c>
      <c r="O755" s="279"/>
      <c r="P755" s="292"/>
      <c r="Q755" s="282"/>
    </row>
    <row r="756" spans="1:17" ht="24" x14ac:dyDescent="0.25">
      <c r="A756" s="292"/>
      <c r="B756" s="292"/>
      <c r="C756" s="292"/>
      <c r="D756" s="279"/>
      <c r="E756" s="279"/>
      <c r="F756" s="292"/>
      <c r="G756" s="181" t="s">
        <v>20</v>
      </c>
      <c r="H756" s="44">
        <f t="shared" si="263"/>
        <v>0</v>
      </c>
      <c r="I756" s="44">
        <v>0</v>
      </c>
      <c r="J756" s="44">
        <v>0</v>
      </c>
      <c r="K756" s="44">
        <v>0</v>
      </c>
      <c r="L756" s="44">
        <v>0</v>
      </c>
      <c r="M756" s="44">
        <v>0</v>
      </c>
      <c r="N756" s="44">
        <v>0</v>
      </c>
      <c r="O756" s="279"/>
      <c r="P756" s="292"/>
      <c r="Q756" s="283"/>
    </row>
    <row r="757" spans="1:17" ht="36.75" customHeight="1" x14ac:dyDescent="0.25">
      <c r="A757" s="292" t="s">
        <v>562</v>
      </c>
      <c r="B757" s="292" t="s">
        <v>506</v>
      </c>
      <c r="C757" s="292" t="s">
        <v>142</v>
      </c>
      <c r="D757" s="279">
        <v>2027</v>
      </c>
      <c r="E757" s="279"/>
      <c r="F757" s="292" t="s">
        <v>558</v>
      </c>
      <c r="G757" s="181" t="s">
        <v>16</v>
      </c>
      <c r="H757" s="44">
        <f t="shared" ref="H757:N757" si="264">SUM(H758:H761)</f>
        <v>18.899999999999999</v>
      </c>
      <c r="I757" s="44">
        <f t="shared" si="264"/>
        <v>0</v>
      </c>
      <c r="J757" s="44">
        <f t="shared" si="264"/>
        <v>0</v>
      </c>
      <c r="K757" s="44">
        <f t="shared" si="264"/>
        <v>18.899999999999999</v>
      </c>
      <c r="L757" s="44">
        <f t="shared" si="264"/>
        <v>0</v>
      </c>
      <c r="M757" s="44">
        <f t="shared" si="264"/>
        <v>0</v>
      </c>
      <c r="N757" s="44">
        <f t="shared" si="264"/>
        <v>0</v>
      </c>
      <c r="O757" s="279"/>
      <c r="P757" s="292" t="s">
        <v>556</v>
      </c>
      <c r="Q757" s="281" t="s">
        <v>4190</v>
      </c>
    </row>
    <row r="758" spans="1:17" ht="32.25" customHeight="1" x14ac:dyDescent="0.25">
      <c r="A758" s="292"/>
      <c r="B758" s="292"/>
      <c r="C758" s="292"/>
      <c r="D758" s="279"/>
      <c r="E758" s="279"/>
      <c r="F758" s="292"/>
      <c r="G758" s="181" t="s">
        <v>17</v>
      </c>
      <c r="H758" s="44">
        <f t="shared" ref="H758:H761" si="265">SUM(I758:N758)</f>
        <v>0</v>
      </c>
      <c r="I758" s="44">
        <v>0</v>
      </c>
      <c r="J758" s="44">
        <v>0</v>
      </c>
      <c r="K758" s="44">
        <v>0</v>
      </c>
      <c r="L758" s="44">
        <v>0</v>
      </c>
      <c r="M758" s="44">
        <v>0</v>
      </c>
      <c r="N758" s="44">
        <v>0</v>
      </c>
      <c r="O758" s="279"/>
      <c r="P758" s="292"/>
      <c r="Q758" s="282"/>
    </row>
    <row r="759" spans="1:17" ht="36" x14ac:dyDescent="0.25">
      <c r="A759" s="292"/>
      <c r="B759" s="292"/>
      <c r="C759" s="292"/>
      <c r="D759" s="279"/>
      <c r="E759" s="279"/>
      <c r="F759" s="292"/>
      <c r="G759" s="181" t="s">
        <v>18</v>
      </c>
      <c r="H759" s="44">
        <f t="shared" si="265"/>
        <v>17</v>
      </c>
      <c r="I759" s="44">
        <v>0</v>
      </c>
      <c r="J759" s="44">
        <v>0</v>
      </c>
      <c r="K759" s="44">
        <v>17</v>
      </c>
      <c r="L759" s="44">
        <v>0</v>
      </c>
      <c r="M759" s="44">
        <v>0</v>
      </c>
      <c r="N759" s="44">
        <v>0</v>
      </c>
      <c r="O759" s="279"/>
      <c r="P759" s="292"/>
      <c r="Q759" s="282"/>
    </row>
    <row r="760" spans="1:17" x14ac:dyDescent="0.25">
      <c r="A760" s="292"/>
      <c r="B760" s="292"/>
      <c r="C760" s="292"/>
      <c r="D760" s="279"/>
      <c r="E760" s="279"/>
      <c r="F760" s="292"/>
      <c r="G760" s="181" t="s">
        <v>19</v>
      </c>
      <c r="H760" s="44">
        <f t="shared" si="265"/>
        <v>1.9</v>
      </c>
      <c r="I760" s="44">
        <v>0</v>
      </c>
      <c r="J760" s="44">
        <v>0</v>
      </c>
      <c r="K760" s="44">
        <v>1.9</v>
      </c>
      <c r="L760" s="44">
        <v>0</v>
      </c>
      <c r="M760" s="44">
        <v>0</v>
      </c>
      <c r="N760" s="44">
        <v>0</v>
      </c>
      <c r="O760" s="279"/>
      <c r="P760" s="292"/>
      <c r="Q760" s="282"/>
    </row>
    <row r="761" spans="1:17" ht="24" x14ac:dyDescent="0.25">
      <c r="A761" s="292"/>
      <c r="B761" s="292"/>
      <c r="C761" s="292"/>
      <c r="D761" s="279"/>
      <c r="E761" s="279"/>
      <c r="F761" s="292"/>
      <c r="G761" s="181" t="s">
        <v>20</v>
      </c>
      <c r="H761" s="44">
        <f t="shared" si="265"/>
        <v>0</v>
      </c>
      <c r="I761" s="44">
        <v>0</v>
      </c>
      <c r="J761" s="44">
        <v>0</v>
      </c>
      <c r="K761" s="44">
        <v>0</v>
      </c>
      <c r="L761" s="44">
        <v>0</v>
      </c>
      <c r="M761" s="44">
        <v>0</v>
      </c>
      <c r="N761" s="44">
        <v>0</v>
      </c>
      <c r="O761" s="279"/>
      <c r="P761" s="292"/>
      <c r="Q761" s="283"/>
    </row>
    <row r="762" spans="1:17" ht="36.75" customHeight="1" x14ac:dyDescent="0.25">
      <c r="A762" s="292" t="s">
        <v>563</v>
      </c>
      <c r="B762" s="292" t="s">
        <v>506</v>
      </c>
      <c r="C762" s="292" t="s">
        <v>142</v>
      </c>
      <c r="D762" s="279">
        <v>2030</v>
      </c>
      <c r="E762" s="279"/>
      <c r="F762" s="292" t="s">
        <v>564</v>
      </c>
      <c r="G762" s="181" t="s">
        <v>16</v>
      </c>
      <c r="H762" s="44">
        <f t="shared" ref="H762:N762" si="266">SUM(H763:H766)</f>
        <v>10.6</v>
      </c>
      <c r="I762" s="44">
        <f t="shared" si="266"/>
        <v>0</v>
      </c>
      <c r="J762" s="44">
        <f t="shared" si="266"/>
        <v>0</v>
      </c>
      <c r="K762" s="44">
        <f t="shared" si="266"/>
        <v>0</v>
      </c>
      <c r="L762" s="44">
        <f t="shared" si="266"/>
        <v>0</v>
      </c>
      <c r="M762" s="44">
        <f t="shared" si="266"/>
        <v>0</v>
      </c>
      <c r="N762" s="44">
        <f t="shared" si="266"/>
        <v>10.6</v>
      </c>
      <c r="O762" s="279"/>
      <c r="P762" s="292" t="s">
        <v>556</v>
      </c>
      <c r="Q762" s="281" t="s">
        <v>4190</v>
      </c>
    </row>
    <row r="763" spans="1:17" ht="45" customHeight="1" x14ac:dyDescent="0.25">
      <c r="A763" s="292"/>
      <c r="B763" s="292"/>
      <c r="C763" s="292"/>
      <c r="D763" s="279"/>
      <c r="E763" s="279"/>
      <c r="F763" s="292"/>
      <c r="G763" s="181" t="s">
        <v>17</v>
      </c>
      <c r="H763" s="44">
        <f t="shared" ref="H763:H766" si="267">SUM(I763:N763)</f>
        <v>0</v>
      </c>
      <c r="I763" s="44">
        <v>0</v>
      </c>
      <c r="J763" s="44">
        <v>0</v>
      </c>
      <c r="K763" s="44">
        <v>0</v>
      </c>
      <c r="L763" s="44">
        <v>0</v>
      </c>
      <c r="M763" s="44">
        <v>0</v>
      </c>
      <c r="N763" s="44">
        <v>0</v>
      </c>
      <c r="O763" s="279"/>
      <c r="P763" s="292"/>
      <c r="Q763" s="282"/>
    </row>
    <row r="764" spans="1:17" ht="36" x14ac:dyDescent="0.25">
      <c r="A764" s="292"/>
      <c r="B764" s="292"/>
      <c r="C764" s="292"/>
      <c r="D764" s="279"/>
      <c r="E764" s="279"/>
      <c r="F764" s="292"/>
      <c r="G764" s="181" t="s">
        <v>565</v>
      </c>
      <c r="H764" s="44">
        <f t="shared" si="267"/>
        <v>9.5</v>
      </c>
      <c r="I764" s="44">
        <v>0</v>
      </c>
      <c r="J764" s="44">
        <v>0</v>
      </c>
      <c r="K764" s="44">
        <v>0</v>
      </c>
      <c r="L764" s="44">
        <v>0</v>
      </c>
      <c r="M764" s="44">
        <v>0</v>
      </c>
      <c r="N764" s="44">
        <v>9.5</v>
      </c>
      <c r="O764" s="279"/>
      <c r="P764" s="292"/>
      <c r="Q764" s="282"/>
    </row>
    <row r="765" spans="1:17" x14ac:dyDescent="0.25">
      <c r="A765" s="292"/>
      <c r="B765" s="292"/>
      <c r="C765" s="292"/>
      <c r="D765" s="279"/>
      <c r="E765" s="279"/>
      <c r="F765" s="292"/>
      <c r="G765" s="181" t="s">
        <v>19</v>
      </c>
      <c r="H765" s="44">
        <f t="shared" si="267"/>
        <v>1.1000000000000001</v>
      </c>
      <c r="I765" s="44">
        <v>0</v>
      </c>
      <c r="J765" s="44">
        <v>0</v>
      </c>
      <c r="K765" s="44">
        <v>0</v>
      </c>
      <c r="L765" s="44">
        <v>0</v>
      </c>
      <c r="M765" s="44">
        <v>0</v>
      </c>
      <c r="N765" s="44">
        <v>1.1000000000000001</v>
      </c>
      <c r="O765" s="279"/>
      <c r="P765" s="292"/>
      <c r="Q765" s="282"/>
    </row>
    <row r="766" spans="1:17" ht="24" x14ac:dyDescent="0.25">
      <c r="A766" s="292"/>
      <c r="B766" s="292"/>
      <c r="C766" s="292"/>
      <c r="D766" s="279"/>
      <c r="E766" s="279"/>
      <c r="F766" s="292"/>
      <c r="G766" s="181" t="s">
        <v>20</v>
      </c>
      <c r="H766" s="44">
        <f t="shared" si="267"/>
        <v>0</v>
      </c>
      <c r="I766" s="44">
        <v>0</v>
      </c>
      <c r="J766" s="44">
        <v>0</v>
      </c>
      <c r="K766" s="44">
        <v>0</v>
      </c>
      <c r="L766" s="44">
        <v>0</v>
      </c>
      <c r="M766" s="44">
        <v>0</v>
      </c>
      <c r="N766" s="44">
        <v>0</v>
      </c>
      <c r="O766" s="279"/>
      <c r="P766" s="292"/>
      <c r="Q766" s="283"/>
    </row>
    <row r="767" spans="1:17" ht="36.75" customHeight="1" x14ac:dyDescent="0.25">
      <c r="A767" s="292" t="s">
        <v>566</v>
      </c>
      <c r="B767" s="292" t="s">
        <v>506</v>
      </c>
      <c r="C767" s="292" t="s">
        <v>142</v>
      </c>
      <c r="D767" s="279">
        <v>2030</v>
      </c>
      <c r="E767" s="279"/>
      <c r="F767" s="292" t="s">
        <v>564</v>
      </c>
      <c r="G767" s="181" t="s">
        <v>16</v>
      </c>
      <c r="H767" s="44">
        <f t="shared" ref="H767:N767" si="268">SUM(H768:H771)</f>
        <v>8.6</v>
      </c>
      <c r="I767" s="44">
        <f t="shared" si="268"/>
        <v>0</v>
      </c>
      <c r="J767" s="44">
        <f t="shared" si="268"/>
        <v>0</v>
      </c>
      <c r="K767" s="44">
        <f t="shared" si="268"/>
        <v>0</v>
      </c>
      <c r="L767" s="44">
        <f t="shared" si="268"/>
        <v>0</v>
      </c>
      <c r="M767" s="44">
        <f t="shared" si="268"/>
        <v>0</v>
      </c>
      <c r="N767" s="44">
        <f t="shared" si="268"/>
        <v>8.6</v>
      </c>
      <c r="O767" s="279"/>
      <c r="P767" s="292" t="s">
        <v>556</v>
      </c>
      <c r="Q767" s="281" t="s">
        <v>4190</v>
      </c>
    </row>
    <row r="768" spans="1:17" ht="32.25" customHeight="1" x14ac:dyDescent="0.25">
      <c r="A768" s="292"/>
      <c r="B768" s="292"/>
      <c r="C768" s="292"/>
      <c r="D768" s="279"/>
      <c r="E768" s="279"/>
      <c r="F768" s="292"/>
      <c r="G768" s="181" t="s">
        <v>17</v>
      </c>
      <c r="H768" s="44">
        <f t="shared" ref="H768:H771" si="269">SUM(I768:N768)</f>
        <v>0</v>
      </c>
      <c r="I768" s="44">
        <v>0</v>
      </c>
      <c r="J768" s="44">
        <v>0</v>
      </c>
      <c r="K768" s="44">
        <v>0</v>
      </c>
      <c r="L768" s="44">
        <v>0</v>
      </c>
      <c r="M768" s="44">
        <v>0</v>
      </c>
      <c r="N768" s="44">
        <v>0</v>
      </c>
      <c r="O768" s="279"/>
      <c r="P768" s="292"/>
      <c r="Q768" s="282"/>
    </row>
    <row r="769" spans="1:17" ht="36" x14ac:dyDescent="0.25">
      <c r="A769" s="292"/>
      <c r="B769" s="292"/>
      <c r="C769" s="292"/>
      <c r="D769" s="279"/>
      <c r="E769" s="279"/>
      <c r="F769" s="292"/>
      <c r="G769" s="181" t="s">
        <v>18</v>
      </c>
      <c r="H769" s="44">
        <f t="shared" si="269"/>
        <v>7.7</v>
      </c>
      <c r="I769" s="44">
        <v>0</v>
      </c>
      <c r="J769" s="44">
        <v>0</v>
      </c>
      <c r="K769" s="44">
        <v>0</v>
      </c>
      <c r="L769" s="44">
        <v>0</v>
      </c>
      <c r="M769" s="44">
        <v>0</v>
      </c>
      <c r="N769" s="44">
        <v>7.7</v>
      </c>
      <c r="O769" s="279"/>
      <c r="P769" s="292"/>
      <c r="Q769" s="282"/>
    </row>
    <row r="770" spans="1:17" x14ac:dyDescent="0.25">
      <c r="A770" s="292"/>
      <c r="B770" s="292"/>
      <c r="C770" s="292"/>
      <c r="D770" s="279"/>
      <c r="E770" s="279"/>
      <c r="F770" s="292"/>
      <c r="G770" s="181" t="s">
        <v>19</v>
      </c>
      <c r="H770" s="44">
        <f t="shared" si="269"/>
        <v>0.9</v>
      </c>
      <c r="I770" s="44">
        <v>0</v>
      </c>
      <c r="J770" s="44">
        <v>0</v>
      </c>
      <c r="K770" s="44">
        <v>0</v>
      </c>
      <c r="L770" s="44">
        <v>0</v>
      </c>
      <c r="M770" s="44">
        <v>0</v>
      </c>
      <c r="N770" s="44">
        <v>0.9</v>
      </c>
      <c r="O770" s="279"/>
      <c r="P770" s="292"/>
      <c r="Q770" s="282"/>
    </row>
    <row r="771" spans="1:17" ht="24" x14ac:dyDescent="0.25">
      <c r="A771" s="292"/>
      <c r="B771" s="292"/>
      <c r="C771" s="292"/>
      <c r="D771" s="279"/>
      <c r="E771" s="279"/>
      <c r="F771" s="292"/>
      <c r="G771" s="181" t="s">
        <v>20</v>
      </c>
      <c r="H771" s="44">
        <f t="shared" si="269"/>
        <v>0</v>
      </c>
      <c r="I771" s="44">
        <v>0</v>
      </c>
      <c r="J771" s="44">
        <v>0</v>
      </c>
      <c r="K771" s="44">
        <v>0</v>
      </c>
      <c r="L771" s="44">
        <v>0</v>
      </c>
      <c r="M771" s="44">
        <v>0</v>
      </c>
      <c r="N771" s="44">
        <v>0</v>
      </c>
      <c r="O771" s="279"/>
      <c r="P771" s="292"/>
      <c r="Q771" s="283"/>
    </row>
    <row r="772" spans="1:17" ht="36.75" customHeight="1" x14ac:dyDescent="0.25">
      <c r="A772" s="292" t="s">
        <v>567</v>
      </c>
      <c r="B772" s="292" t="s">
        <v>506</v>
      </c>
      <c r="C772" s="292" t="s">
        <v>142</v>
      </c>
      <c r="D772" s="279" t="s">
        <v>568</v>
      </c>
      <c r="E772" s="279"/>
      <c r="F772" s="292" t="s">
        <v>569</v>
      </c>
      <c r="G772" s="181" t="s">
        <v>16</v>
      </c>
      <c r="H772" s="44">
        <f t="shared" ref="H772:N772" si="270">SUM(H773:H776)</f>
        <v>1294</v>
      </c>
      <c r="I772" s="44">
        <f t="shared" si="270"/>
        <v>0</v>
      </c>
      <c r="J772" s="44">
        <f t="shared" si="270"/>
        <v>0</v>
      </c>
      <c r="K772" s="44">
        <f t="shared" si="270"/>
        <v>0</v>
      </c>
      <c r="L772" s="44">
        <f t="shared" si="270"/>
        <v>647</v>
      </c>
      <c r="M772" s="44">
        <f t="shared" si="270"/>
        <v>647</v>
      </c>
      <c r="N772" s="44">
        <f t="shared" si="270"/>
        <v>0</v>
      </c>
      <c r="O772" s="279"/>
      <c r="P772" s="292"/>
      <c r="Q772" s="281" t="s">
        <v>4190</v>
      </c>
    </row>
    <row r="773" spans="1:17" ht="35.25" customHeight="1" x14ac:dyDescent="0.25">
      <c r="A773" s="292"/>
      <c r="B773" s="292"/>
      <c r="C773" s="292"/>
      <c r="D773" s="279"/>
      <c r="E773" s="279"/>
      <c r="F773" s="292"/>
      <c r="G773" s="181" t="s">
        <v>17</v>
      </c>
      <c r="H773" s="44">
        <f t="shared" ref="H773:H776" si="271">SUM(I773:N773)</f>
        <v>1255.2</v>
      </c>
      <c r="I773" s="44">
        <v>0</v>
      </c>
      <c r="J773" s="44">
        <v>0</v>
      </c>
      <c r="K773" s="44">
        <v>0</v>
      </c>
      <c r="L773" s="44">
        <v>627.6</v>
      </c>
      <c r="M773" s="44">
        <v>627.6</v>
      </c>
      <c r="N773" s="44">
        <v>0</v>
      </c>
      <c r="O773" s="279"/>
      <c r="P773" s="292"/>
      <c r="Q773" s="282"/>
    </row>
    <row r="774" spans="1:17" ht="36" x14ac:dyDescent="0.25">
      <c r="A774" s="292"/>
      <c r="B774" s="292"/>
      <c r="C774" s="292"/>
      <c r="D774" s="279"/>
      <c r="E774" s="279"/>
      <c r="F774" s="292"/>
      <c r="G774" s="181" t="s">
        <v>18</v>
      </c>
      <c r="H774" s="44">
        <f t="shared" si="271"/>
        <v>35</v>
      </c>
      <c r="I774" s="44">
        <v>0</v>
      </c>
      <c r="J774" s="44">
        <v>0</v>
      </c>
      <c r="K774" s="44">
        <v>0</v>
      </c>
      <c r="L774" s="44">
        <v>17.5</v>
      </c>
      <c r="M774" s="44">
        <v>17.5</v>
      </c>
      <c r="N774" s="44">
        <v>0</v>
      </c>
      <c r="O774" s="279"/>
      <c r="P774" s="292"/>
      <c r="Q774" s="282"/>
    </row>
    <row r="775" spans="1:17" x14ac:dyDescent="0.25">
      <c r="A775" s="292"/>
      <c r="B775" s="292"/>
      <c r="C775" s="292"/>
      <c r="D775" s="279"/>
      <c r="E775" s="279"/>
      <c r="F775" s="292"/>
      <c r="G775" s="181" t="s">
        <v>19</v>
      </c>
      <c r="H775" s="44">
        <f t="shared" si="271"/>
        <v>3.8</v>
      </c>
      <c r="I775" s="44">
        <v>0</v>
      </c>
      <c r="J775" s="44">
        <v>0</v>
      </c>
      <c r="K775" s="44">
        <v>0</v>
      </c>
      <c r="L775" s="44">
        <v>1.9</v>
      </c>
      <c r="M775" s="44">
        <v>1.9</v>
      </c>
      <c r="N775" s="44">
        <v>0</v>
      </c>
      <c r="O775" s="279"/>
      <c r="P775" s="292"/>
      <c r="Q775" s="282"/>
    </row>
    <row r="776" spans="1:17" ht="24" x14ac:dyDescent="0.25">
      <c r="A776" s="292"/>
      <c r="B776" s="292"/>
      <c r="C776" s="292"/>
      <c r="D776" s="279"/>
      <c r="E776" s="279"/>
      <c r="F776" s="292"/>
      <c r="G776" s="181" t="s">
        <v>20</v>
      </c>
      <c r="H776" s="44">
        <f t="shared" si="271"/>
        <v>0</v>
      </c>
      <c r="I776" s="44">
        <v>0</v>
      </c>
      <c r="J776" s="44">
        <v>0</v>
      </c>
      <c r="K776" s="44">
        <v>0</v>
      </c>
      <c r="L776" s="44">
        <v>0</v>
      </c>
      <c r="M776" s="44">
        <v>0</v>
      </c>
      <c r="N776" s="44">
        <v>0</v>
      </c>
      <c r="O776" s="279"/>
      <c r="P776" s="292"/>
      <c r="Q776" s="283"/>
    </row>
    <row r="777" spans="1:17" ht="33.75" customHeight="1" x14ac:dyDescent="0.25">
      <c r="A777" s="292" t="s">
        <v>570</v>
      </c>
      <c r="B777" s="292" t="s">
        <v>506</v>
      </c>
      <c r="C777" s="292" t="s">
        <v>142</v>
      </c>
      <c r="D777" s="279" t="s">
        <v>568</v>
      </c>
      <c r="E777" s="279"/>
      <c r="F777" s="292" t="s">
        <v>569</v>
      </c>
      <c r="G777" s="181" t="s">
        <v>16</v>
      </c>
      <c r="H777" s="44">
        <f t="shared" ref="H777:N777" si="272">SUM(H778:H781)</f>
        <v>944</v>
      </c>
      <c r="I777" s="44">
        <f t="shared" si="272"/>
        <v>0</v>
      </c>
      <c r="J777" s="44">
        <f t="shared" si="272"/>
        <v>0</v>
      </c>
      <c r="K777" s="44">
        <f t="shared" si="272"/>
        <v>0</v>
      </c>
      <c r="L777" s="44">
        <f t="shared" si="272"/>
        <v>472</v>
      </c>
      <c r="M777" s="44">
        <f t="shared" si="272"/>
        <v>472</v>
      </c>
      <c r="N777" s="44">
        <f t="shared" si="272"/>
        <v>0</v>
      </c>
      <c r="O777" s="279"/>
      <c r="P777" s="292"/>
      <c r="Q777" s="281" t="s">
        <v>4190</v>
      </c>
    </row>
    <row r="778" spans="1:17" ht="30.75" customHeight="1" x14ac:dyDescent="0.25">
      <c r="A778" s="292"/>
      <c r="B778" s="292"/>
      <c r="C778" s="292"/>
      <c r="D778" s="279"/>
      <c r="E778" s="279"/>
      <c r="F778" s="292"/>
      <c r="G778" s="181" t="s">
        <v>17</v>
      </c>
      <c r="H778" s="44">
        <f t="shared" ref="H778:H781" si="273">SUM(I778:N778)</f>
        <v>916</v>
      </c>
      <c r="I778" s="44">
        <v>0</v>
      </c>
      <c r="J778" s="44">
        <v>0</v>
      </c>
      <c r="K778" s="44">
        <v>0</v>
      </c>
      <c r="L778" s="44">
        <v>458</v>
      </c>
      <c r="M778" s="44">
        <v>458</v>
      </c>
      <c r="N778" s="44">
        <v>0</v>
      </c>
      <c r="O778" s="279"/>
      <c r="P778" s="292"/>
      <c r="Q778" s="282"/>
    </row>
    <row r="779" spans="1:17" ht="36" x14ac:dyDescent="0.25">
      <c r="A779" s="292"/>
      <c r="B779" s="292"/>
      <c r="C779" s="292"/>
      <c r="D779" s="279"/>
      <c r="E779" s="279"/>
      <c r="F779" s="292"/>
      <c r="G779" s="181" t="s">
        <v>18</v>
      </c>
      <c r="H779" s="44">
        <f t="shared" si="273"/>
        <v>25.2</v>
      </c>
      <c r="I779" s="44">
        <v>0</v>
      </c>
      <c r="J779" s="44">
        <v>0</v>
      </c>
      <c r="K779" s="44">
        <v>0</v>
      </c>
      <c r="L779" s="44">
        <v>12.6</v>
      </c>
      <c r="M779" s="44">
        <v>12.6</v>
      </c>
      <c r="N779" s="44">
        <v>0</v>
      </c>
      <c r="O779" s="279"/>
      <c r="P779" s="292"/>
      <c r="Q779" s="282"/>
    </row>
    <row r="780" spans="1:17" x14ac:dyDescent="0.25">
      <c r="A780" s="292"/>
      <c r="B780" s="292"/>
      <c r="C780" s="292"/>
      <c r="D780" s="279"/>
      <c r="E780" s="279"/>
      <c r="F780" s="292"/>
      <c r="G780" s="181" t="s">
        <v>19</v>
      </c>
      <c r="H780" s="44">
        <f t="shared" si="273"/>
        <v>2.8</v>
      </c>
      <c r="I780" s="44">
        <v>0</v>
      </c>
      <c r="J780" s="44">
        <v>0</v>
      </c>
      <c r="K780" s="44">
        <v>0</v>
      </c>
      <c r="L780" s="44">
        <v>1.4</v>
      </c>
      <c r="M780" s="44">
        <v>1.4</v>
      </c>
      <c r="N780" s="44">
        <v>0</v>
      </c>
      <c r="O780" s="279"/>
      <c r="P780" s="292"/>
      <c r="Q780" s="282"/>
    </row>
    <row r="781" spans="1:17" ht="24" x14ac:dyDescent="0.25">
      <c r="A781" s="292"/>
      <c r="B781" s="292"/>
      <c r="C781" s="292"/>
      <c r="D781" s="279"/>
      <c r="E781" s="279"/>
      <c r="F781" s="292"/>
      <c r="G781" s="181" t="s">
        <v>20</v>
      </c>
      <c r="H781" s="44">
        <f t="shared" si="273"/>
        <v>0</v>
      </c>
      <c r="I781" s="44">
        <v>0</v>
      </c>
      <c r="J781" s="44">
        <v>0</v>
      </c>
      <c r="K781" s="44">
        <v>0</v>
      </c>
      <c r="L781" s="44">
        <v>0</v>
      </c>
      <c r="M781" s="44">
        <v>0</v>
      </c>
      <c r="N781" s="44">
        <v>0</v>
      </c>
      <c r="O781" s="279"/>
      <c r="P781" s="292"/>
      <c r="Q781" s="283"/>
    </row>
    <row r="782" spans="1:17" ht="24" customHeight="1" x14ac:dyDescent="0.25">
      <c r="A782" s="292" t="s">
        <v>571</v>
      </c>
      <c r="B782" s="292" t="s">
        <v>506</v>
      </c>
      <c r="C782" s="292" t="s">
        <v>142</v>
      </c>
      <c r="D782" s="279" t="s">
        <v>568</v>
      </c>
      <c r="E782" s="279"/>
      <c r="F782" s="292" t="s">
        <v>569</v>
      </c>
      <c r="G782" s="181" t="s">
        <v>16</v>
      </c>
      <c r="H782" s="44">
        <f t="shared" ref="H782:N782" si="274">SUM(H783:H786)</f>
        <v>947</v>
      </c>
      <c r="I782" s="44">
        <f t="shared" si="274"/>
        <v>0</v>
      </c>
      <c r="J782" s="44">
        <f t="shared" si="274"/>
        <v>0</v>
      </c>
      <c r="K782" s="44">
        <f t="shared" si="274"/>
        <v>0</v>
      </c>
      <c r="L782" s="44">
        <f t="shared" si="274"/>
        <v>473.5</v>
      </c>
      <c r="M782" s="44">
        <f t="shared" si="274"/>
        <v>473.5</v>
      </c>
      <c r="N782" s="44">
        <f t="shared" si="274"/>
        <v>0</v>
      </c>
      <c r="O782" s="279"/>
      <c r="P782" s="292"/>
      <c r="Q782" s="281" t="s">
        <v>4190</v>
      </c>
    </row>
    <row r="783" spans="1:17" ht="34.5" customHeight="1" x14ac:dyDescent="0.25">
      <c r="A783" s="292"/>
      <c r="B783" s="292"/>
      <c r="C783" s="292"/>
      <c r="D783" s="279"/>
      <c r="E783" s="279"/>
      <c r="F783" s="292"/>
      <c r="G783" s="181" t="s">
        <v>17</v>
      </c>
      <c r="H783" s="44">
        <f t="shared" ref="H783:H786" si="275">SUM(I783:N783)</f>
        <v>919</v>
      </c>
      <c r="I783" s="44">
        <v>0</v>
      </c>
      <c r="J783" s="44">
        <v>0</v>
      </c>
      <c r="K783" s="44">
        <v>0</v>
      </c>
      <c r="L783" s="44">
        <v>459.5</v>
      </c>
      <c r="M783" s="44">
        <v>459.5</v>
      </c>
      <c r="N783" s="44">
        <v>0</v>
      </c>
      <c r="O783" s="279"/>
      <c r="P783" s="292"/>
      <c r="Q783" s="282"/>
    </row>
    <row r="784" spans="1:17" ht="36" x14ac:dyDescent="0.25">
      <c r="A784" s="292"/>
      <c r="B784" s="292"/>
      <c r="C784" s="292"/>
      <c r="D784" s="279"/>
      <c r="E784" s="279"/>
      <c r="F784" s="292"/>
      <c r="G784" s="181" t="s">
        <v>18</v>
      </c>
      <c r="H784" s="44">
        <f t="shared" si="275"/>
        <v>25.2</v>
      </c>
      <c r="I784" s="44">
        <v>0</v>
      </c>
      <c r="J784" s="44">
        <v>0</v>
      </c>
      <c r="K784" s="44">
        <v>0</v>
      </c>
      <c r="L784" s="44">
        <v>12.6</v>
      </c>
      <c r="M784" s="44">
        <v>12.6</v>
      </c>
      <c r="N784" s="44">
        <v>0</v>
      </c>
      <c r="O784" s="279"/>
      <c r="P784" s="292"/>
      <c r="Q784" s="282"/>
    </row>
    <row r="785" spans="1:17" x14ac:dyDescent="0.25">
      <c r="A785" s="292"/>
      <c r="B785" s="292"/>
      <c r="C785" s="292"/>
      <c r="D785" s="279"/>
      <c r="E785" s="279"/>
      <c r="F785" s="292"/>
      <c r="G785" s="181" t="s">
        <v>19</v>
      </c>
      <c r="H785" s="44">
        <f t="shared" si="275"/>
        <v>2.8</v>
      </c>
      <c r="I785" s="44">
        <v>0</v>
      </c>
      <c r="J785" s="44">
        <v>0</v>
      </c>
      <c r="K785" s="44">
        <v>0</v>
      </c>
      <c r="L785" s="44">
        <v>1.4</v>
      </c>
      <c r="M785" s="44">
        <v>1.4</v>
      </c>
      <c r="N785" s="44">
        <v>0</v>
      </c>
      <c r="O785" s="279"/>
      <c r="P785" s="292"/>
      <c r="Q785" s="282"/>
    </row>
    <row r="786" spans="1:17" ht="33.75" customHeight="1" x14ac:dyDescent="0.25">
      <c r="A786" s="292"/>
      <c r="B786" s="292"/>
      <c r="C786" s="292"/>
      <c r="D786" s="279"/>
      <c r="E786" s="279"/>
      <c r="F786" s="292"/>
      <c r="G786" s="181" t="s">
        <v>20</v>
      </c>
      <c r="H786" s="44">
        <f t="shared" si="275"/>
        <v>0</v>
      </c>
      <c r="I786" s="44">
        <v>0</v>
      </c>
      <c r="J786" s="44">
        <v>0</v>
      </c>
      <c r="K786" s="44">
        <v>0</v>
      </c>
      <c r="L786" s="44">
        <v>0</v>
      </c>
      <c r="M786" s="44">
        <v>0</v>
      </c>
      <c r="N786" s="44">
        <v>0</v>
      </c>
      <c r="O786" s="279"/>
      <c r="P786" s="292"/>
      <c r="Q786" s="283"/>
    </row>
    <row r="787" spans="1:17" ht="36.75" customHeight="1" x14ac:dyDescent="0.25">
      <c r="A787" s="292" t="s">
        <v>572</v>
      </c>
      <c r="B787" s="292" t="s">
        <v>573</v>
      </c>
      <c r="C787" s="292" t="s">
        <v>142</v>
      </c>
      <c r="D787" s="279">
        <v>2027</v>
      </c>
      <c r="E787" s="279" t="s">
        <v>574</v>
      </c>
      <c r="F787" s="292" t="s">
        <v>575</v>
      </c>
      <c r="G787" s="181" t="s">
        <v>16</v>
      </c>
      <c r="H787" s="44">
        <f t="shared" ref="H787:N787" si="276">SUM(H788:H791)</f>
        <v>109.6</v>
      </c>
      <c r="I787" s="44">
        <f t="shared" si="276"/>
        <v>0</v>
      </c>
      <c r="J787" s="44">
        <f t="shared" si="276"/>
        <v>0</v>
      </c>
      <c r="K787" s="44">
        <f t="shared" si="276"/>
        <v>109.6</v>
      </c>
      <c r="L787" s="44">
        <f t="shared" si="276"/>
        <v>0</v>
      </c>
      <c r="M787" s="44">
        <f t="shared" si="276"/>
        <v>0</v>
      </c>
      <c r="N787" s="44">
        <f t="shared" si="276"/>
        <v>0</v>
      </c>
      <c r="O787" s="279">
        <v>1008</v>
      </c>
      <c r="P787" s="292" t="s">
        <v>576</v>
      </c>
      <c r="Q787" s="281" t="s">
        <v>4190</v>
      </c>
    </row>
    <row r="788" spans="1:17" ht="34.5" customHeight="1" x14ac:dyDescent="0.25">
      <c r="A788" s="292"/>
      <c r="B788" s="292"/>
      <c r="C788" s="292"/>
      <c r="D788" s="279"/>
      <c r="E788" s="279"/>
      <c r="F788" s="292"/>
      <c r="G788" s="181" t="s">
        <v>17</v>
      </c>
      <c r="H788" s="44">
        <f t="shared" ref="H788:H791" si="277">SUM(I788:N788)</f>
        <v>98.6</v>
      </c>
      <c r="I788" s="44">
        <v>0</v>
      </c>
      <c r="J788" s="44">
        <v>0</v>
      </c>
      <c r="K788" s="44">
        <v>98.6</v>
      </c>
      <c r="L788" s="44">
        <v>0</v>
      </c>
      <c r="M788" s="44">
        <v>0</v>
      </c>
      <c r="N788" s="44">
        <v>0</v>
      </c>
      <c r="O788" s="279"/>
      <c r="P788" s="292"/>
      <c r="Q788" s="282"/>
    </row>
    <row r="789" spans="1:17" ht="36" x14ac:dyDescent="0.25">
      <c r="A789" s="292"/>
      <c r="B789" s="292"/>
      <c r="C789" s="292"/>
      <c r="D789" s="279"/>
      <c r="E789" s="279"/>
      <c r="F789" s="292"/>
      <c r="G789" s="181" t="s">
        <v>18</v>
      </c>
      <c r="H789" s="44">
        <f t="shared" si="277"/>
        <v>5.5</v>
      </c>
      <c r="I789" s="44">
        <v>0</v>
      </c>
      <c r="J789" s="44">
        <v>0</v>
      </c>
      <c r="K789" s="44">
        <v>5.5</v>
      </c>
      <c r="L789" s="44">
        <v>0</v>
      </c>
      <c r="M789" s="44">
        <v>0</v>
      </c>
      <c r="N789" s="44">
        <v>0</v>
      </c>
      <c r="O789" s="279"/>
      <c r="P789" s="292"/>
      <c r="Q789" s="282"/>
    </row>
    <row r="790" spans="1:17" x14ac:dyDescent="0.25">
      <c r="A790" s="292"/>
      <c r="B790" s="292"/>
      <c r="C790" s="292"/>
      <c r="D790" s="279"/>
      <c r="E790" s="279"/>
      <c r="F790" s="292"/>
      <c r="G790" s="181" t="s">
        <v>577</v>
      </c>
      <c r="H790" s="44">
        <f t="shared" si="277"/>
        <v>5.5</v>
      </c>
      <c r="I790" s="44">
        <v>0</v>
      </c>
      <c r="J790" s="44">
        <v>0</v>
      </c>
      <c r="K790" s="44">
        <v>5.5</v>
      </c>
      <c r="L790" s="44">
        <v>0</v>
      </c>
      <c r="M790" s="44">
        <v>0</v>
      </c>
      <c r="N790" s="44">
        <v>0</v>
      </c>
      <c r="O790" s="279"/>
      <c r="P790" s="292"/>
      <c r="Q790" s="282"/>
    </row>
    <row r="791" spans="1:17" ht="24" x14ac:dyDescent="0.25">
      <c r="A791" s="292"/>
      <c r="B791" s="292"/>
      <c r="C791" s="292"/>
      <c r="D791" s="279"/>
      <c r="E791" s="279"/>
      <c r="F791" s="292"/>
      <c r="G791" s="181" t="s">
        <v>20</v>
      </c>
      <c r="H791" s="44">
        <f t="shared" si="277"/>
        <v>0</v>
      </c>
      <c r="I791" s="44">
        <v>0</v>
      </c>
      <c r="J791" s="44">
        <v>0</v>
      </c>
      <c r="K791" s="44">
        <v>0</v>
      </c>
      <c r="L791" s="44">
        <v>0</v>
      </c>
      <c r="M791" s="44">
        <v>0</v>
      </c>
      <c r="N791" s="44">
        <v>0</v>
      </c>
      <c r="O791" s="279"/>
      <c r="P791" s="292"/>
      <c r="Q791" s="283"/>
    </row>
    <row r="792" spans="1:17" ht="48.75" customHeight="1" x14ac:dyDescent="0.25">
      <c r="A792" s="292" t="s">
        <v>578</v>
      </c>
      <c r="B792" s="292" t="s">
        <v>573</v>
      </c>
      <c r="C792" s="292" t="s">
        <v>142</v>
      </c>
      <c r="D792" s="279">
        <v>2027</v>
      </c>
      <c r="E792" s="279" t="s">
        <v>579</v>
      </c>
      <c r="F792" s="292" t="s">
        <v>575</v>
      </c>
      <c r="G792" s="181" t="s">
        <v>16</v>
      </c>
      <c r="H792" s="44">
        <f t="shared" ref="H792:N792" si="278">SUM(H793:H796)</f>
        <v>20</v>
      </c>
      <c r="I792" s="44">
        <f t="shared" si="278"/>
        <v>0</v>
      </c>
      <c r="J792" s="44">
        <f t="shared" si="278"/>
        <v>0</v>
      </c>
      <c r="K792" s="44">
        <f t="shared" si="278"/>
        <v>20</v>
      </c>
      <c r="L792" s="44">
        <f t="shared" si="278"/>
        <v>0</v>
      </c>
      <c r="M792" s="44">
        <f t="shared" si="278"/>
        <v>0</v>
      </c>
      <c r="N792" s="44">
        <f t="shared" si="278"/>
        <v>0</v>
      </c>
      <c r="O792" s="279">
        <v>115</v>
      </c>
      <c r="P792" s="292" t="s">
        <v>576</v>
      </c>
      <c r="Q792" s="281" t="s">
        <v>4190</v>
      </c>
    </row>
    <row r="793" spans="1:17" ht="35.25" customHeight="1" x14ac:dyDescent="0.25">
      <c r="A793" s="292"/>
      <c r="B793" s="292"/>
      <c r="C793" s="292"/>
      <c r="D793" s="279"/>
      <c r="E793" s="279"/>
      <c r="F793" s="292"/>
      <c r="G793" s="181" t="s">
        <v>17</v>
      </c>
      <c r="H793" s="44">
        <f t="shared" ref="H793:H796" si="279">SUM(I793:N793)</f>
        <v>18</v>
      </c>
      <c r="I793" s="44">
        <v>0</v>
      </c>
      <c r="J793" s="44">
        <v>0</v>
      </c>
      <c r="K793" s="44">
        <v>18</v>
      </c>
      <c r="L793" s="44">
        <v>0</v>
      </c>
      <c r="M793" s="44">
        <v>0</v>
      </c>
      <c r="N793" s="44">
        <v>0</v>
      </c>
      <c r="O793" s="279"/>
      <c r="P793" s="292"/>
      <c r="Q793" s="282"/>
    </row>
    <row r="794" spans="1:17" ht="36" x14ac:dyDescent="0.25">
      <c r="A794" s="292"/>
      <c r="B794" s="292"/>
      <c r="C794" s="292"/>
      <c r="D794" s="279"/>
      <c r="E794" s="279"/>
      <c r="F794" s="292"/>
      <c r="G794" s="181" t="s">
        <v>18</v>
      </c>
      <c r="H794" s="44">
        <f t="shared" si="279"/>
        <v>1</v>
      </c>
      <c r="I794" s="44">
        <v>0</v>
      </c>
      <c r="J794" s="44">
        <v>0</v>
      </c>
      <c r="K794" s="44">
        <v>1</v>
      </c>
      <c r="L794" s="44">
        <v>0</v>
      </c>
      <c r="M794" s="44">
        <v>0</v>
      </c>
      <c r="N794" s="44">
        <v>0</v>
      </c>
      <c r="O794" s="279"/>
      <c r="P794" s="292"/>
      <c r="Q794" s="282"/>
    </row>
    <row r="795" spans="1:17" x14ac:dyDescent="0.25">
      <c r="A795" s="292"/>
      <c r="B795" s="292"/>
      <c r="C795" s="292"/>
      <c r="D795" s="279"/>
      <c r="E795" s="279"/>
      <c r="F795" s="292"/>
      <c r="G795" s="181" t="s">
        <v>577</v>
      </c>
      <c r="H795" s="44">
        <f t="shared" si="279"/>
        <v>1</v>
      </c>
      <c r="I795" s="44">
        <v>0</v>
      </c>
      <c r="J795" s="44">
        <v>0</v>
      </c>
      <c r="K795" s="44">
        <v>1</v>
      </c>
      <c r="L795" s="44">
        <v>0</v>
      </c>
      <c r="M795" s="44">
        <v>0</v>
      </c>
      <c r="N795" s="44">
        <v>0</v>
      </c>
      <c r="O795" s="279"/>
      <c r="P795" s="292"/>
      <c r="Q795" s="282"/>
    </row>
    <row r="796" spans="1:17" ht="24" x14ac:dyDescent="0.25">
      <c r="A796" s="292"/>
      <c r="B796" s="292"/>
      <c r="C796" s="292"/>
      <c r="D796" s="279"/>
      <c r="E796" s="279"/>
      <c r="F796" s="292"/>
      <c r="G796" s="181" t="s">
        <v>20</v>
      </c>
      <c r="H796" s="44">
        <f t="shared" si="279"/>
        <v>0</v>
      </c>
      <c r="I796" s="44">
        <v>0</v>
      </c>
      <c r="J796" s="44">
        <v>0</v>
      </c>
      <c r="K796" s="44">
        <v>0</v>
      </c>
      <c r="L796" s="44">
        <v>0</v>
      </c>
      <c r="M796" s="44">
        <v>0</v>
      </c>
      <c r="N796" s="44">
        <v>0</v>
      </c>
      <c r="O796" s="279"/>
      <c r="P796" s="292"/>
      <c r="Q796" s="283"/>
    </row>
    <row r="797" spans="1:17" ht="36.75" customHeight="1" x14ac:dyDescent="0.25">
      <c r="A797" s="292" t="s">
        <v>580</v>
      </c>
      <c r="B797" s="292" t="s">
        <v>573</v>
      </c>
      <c r="C797" s="292" t="s">
        <v>142</v>
      </c>
      <c r="D797" s="279">
        <v>2027</v>
      </c>
      <c r="E797" s="279" t="s">
        <v>581</v>
      </c>
      <c r="F797" s="292" t="s">
        <v>575</v>
      </c>
      <c r="G797" s="181" t="s">
        <v>16</v>
      </c>
      <c r="H797" s="44">
        <f t="shared" ref="H797:N797" si="280">SUM(H798:H801)</f>
        <v>96.6</v>
      </c>
      <c r="I797" s="44">
        <f t="shared" si="280"/>
        <v>0</v>
      </c>
      <c r="J797" s="44">
        <f t="shared" si="280"/>
        <v>0</v>
      </c>
      <c r="K797" s="44">
        <f t="shared" si="280"/>
        <v>96.6</v>
      </c>
      <c r="L797" s="44">
        <f t="shared" si="280"/>
        <v>0</v>
      </c>
      <c r="M797" s="44">
        <f t="shared" si="280"/>
        <v>0</v>
      </c>
      <c r="N797" s="44">
        <f t="shared" si="280"/>
        <v>0</v>
      </c>
      <c r="O797" s="279">
        <v>574</v>
      </c>
      <c r="P797" s="292" t="s">
        <v>576</v>
      </c>
      <c r="Q797" s="281" t="s">
        <v>4190</v>
      </c>
    </row>
    <row r="798" spans="1:17" ht="27" customHeight="1" x14ac:dyDescent="0.25">
      <c r="A798" s="292"/>
      <c r="B798" s="292"/>
      <c r="C798" s="292"/>
      <c r="D798" s="279"/>
      <c r="E798" s="279"/>
      <c r="F798" s="292"/>
      <c r="G798" s="181" t="s">
        <v>17</v>
      </c>
      <c r="H798" s="44">
        <f t="shared" ref="H798:H801" si="281">SUM(I798:N798)</f>
        <v>87</v>
      </c>
      <c r="I798" s="44">
        <v>0</v>
      </c>
      <c r="J798" s="44">
        <v>0</v>
      </c>
      <c r="K798" s="44">
        <v>87</v>
      </c>
      <c r="L798" s="44">
        <v>0</v>
      </c>
      <c r="M798" s="44">
        <v>0</v>
      </c>
      <c r="N798" s="44">
        <v>0</v>
      </c>
      <c r="O798" s="279"/>
      <c r="P798" s="292"/>
      <c r="Q798" s="282"/>
    </row>
    <row r="799" spans="1:17" ht="36" x14ac:dyDescent="0.25">
      <c r="A799" s="292"/>
      <c r="B799" s="292"/>
      <c r="C799" s="292"/>
      <c r="D799" s="279"/>
      <c r="E799" s="279"/>
      <c r="F799" s="292"/>
      <c r="G799" s="181" t="s">
        <v>18</v>
      </c>
      <c r="H799" s="44">
        <f t="shared" si="281"/>
        <v>4.8</v>
      </c>
      <c r="I799" s="44">
        <v>0</v>
      </c>
      <c r="J799" s="44">
        <v>0</v>
      </c>
      <c r="K799" s="44">
        <v>4.8</v>
      </c>
      <c r="L799" s="44">
        <v>0</v>
      </c>
      <c r="M799" s="44">
        <v>0</v>
      </c>
      <c r="N799" s="44">
        <v>0</v>
      </c>
      <c r="O799" s="279"/>
      <c r="P799" s="292"/>
      <c r="Q799" s="282"/>
    </row>
    <row r="800" spans="1:17" x14ac:dyDescent="0.25">
      <c r="A800" s="292"/>
      <c r="B800" s="292"/>
      <c r="C800" s="292"/>
      <c r="D800" s="279"/>
      <c r="E800" s="279"/>
      <c r="F800" s="292"/>
      <c r="G800" s="181" t="s">
        <v>577</v>
      </c>
      <c r="H800" s="44">
        <f t="shared" si="281"/>
        <v>4.8</v>
      </c>
      <c r="I800" s="44">
        <v>0</v>
      </c>
      <c r="J800" s="44">
        <v>0</v>
      </c>
      <c r="K800" s="44">
        <v>4.8</v>
      </c>
      <c r="L800" s="44">
        <v>0</v>
      </c>
      <c r="M800" s="44">
        <v>0</v>
      </c>
      <c r="N800" s="44">
        <v>0</v>
      </c>
      <c r="O800" s="279"/>
      <c r="P800" s="292"/>
      <c r="Q800" s="282"/>
    </row>
    <row r="801" spans="1:17" ht="24" x14ac:dyDescent="0.25">
      <c r="A801" s="292"/>
      <c r="B801" s="292"/>
      <c r="C801" s="292"/>
      <c r="D801" s="279"/>
      <c r="E801" s="279"/>
      <c r="F801" s="292"/>
      <c r="G801" s="181" t="s">
        <v>20</v>
      </c>
      <c r="H801" s="44">
        <f t="shared" si="281"/>
        <v>0</v>
      </c>
      <c r="I801" s="44">
        <v>0</v>
      </c>
      <c r="J801" s="44">
        <v>0</v>
      </c>
      <c r="K801" s="44">
        <v>0</v>
      </c>
      <c r="L801" s="44">
        <v>0</v>
      </c>
      <c r="M801" s="44">
        <v>0</v>
      </c>
      <c r="N801" s="44">
        <v>0</v>
      </c>
      <c r="O801" s="279"/>
      <c r="P801" s="292"/>
      <c r="Q801" s="283"/>
    </row>
    <row r="802" spans="1:17" ht="36.75" customHeight="1" x14ac:dyDescent="0.25">
      <c r="A802" s="292" t="s">
        <v>582</v>
      </c>
      <c r="B802" s="292"/>
      <c r="C802" s="292" t="s">
        <v>142</v>
      </c>
      <c r="D802" s="279">
        <v>2030</v>
      </c>
      <c r="E802" s="279"/>
      <c r="F802" s="292" t="s">
        <v>583</v>
      </c>
      <c r="G802" s="181" t="s">
        <v>16</v>
      </c>
      <c r="H802" s="44">
        <f t="shared" ref="H802:N802" si="282">SUM(H803:H806)</f>
        <v>42</v>
      </c>
      <c r="I802" s="44">
        <f t="shared" si="282"/>
        <v>0</v>
      </c>
      <c r="J802" s="44">
        <f t="shared" si="282"/>
        <v>0</v>
      </c>
      <c r="K802" s="44">
        <f t="shared" si="282"/>
        <v>0</v>
      </c>
      <c r="L802" s="44">
        <f t="shared" si="282"/>
        <v>0</v>
      </c>
      <c r="M802" s="44">
        <f t="shared" si="282"/>
        <v>0</v>
      </c>
      <c r="N802" s="44">
        <f t="shared" si="282"/>
        <v>42</v>
      </c>
      <c r="O802" s="279">
        <v>31495</v>
      </c>
      <c r="P802" s="292" t="s">
        <v>576</v>
      </c>
      <c r="Q802" s="281" t="s">
        <v>4190</v>
      </c>
    </row>
    <row r="803" spans="1:17" ht="35.25" customHeight="1" x14ac:dyDescent="0.25">
      <c r="A803" s="292"/>
      <c r="B803" s="292"/>
      <c r="C803" s="292"/>
      <c r="D803" s="279"/>
      <c r="E803" s="279"/>
      <c r="F803" s="292"/>
      <c r="G803" s="181" t="s">
        <v>17</v>
      </c>
      <c r="H803" s="44">
        <f t="shared" ref="H803:H806" si="283">SUM(I803:N803)</f>
        <v>0</v>
      </c>
      <c r="I803" s="44">
        <v>0</v>
      </c>
      <c r="J803" s="44">
        <v>0</v>
      </c>
      <c r="K803" s="44">
        <v>0</v>
      </c>
      <c r="L803" s="44">
        <v>0</v>
      </c>
      <c r="M803" s="44">
        <v>0</v>
      </c>
      <c r="N803" s="44">
        <v>0</v>
      </c>
      <c r="O803" s="279"/>
      <c r="P803" s="292"/>
      <c r="Q803" s="282"/>
    </row>
    <row r="804" spans="1:17" ht="36" x14ac:dyDescent="0.25">
      <c r="A804" s="292"/>
      <c r="B804" s="292"/>
      <c r="C804" s="292"/>
      <c r="D804" s="279"/>
      <c r="E804" s="279"/>
      <c r="F804" s="292"/>
      <c r="G804" s="181" t="s">
        <v>18</v>
      </c>
      <c r="H804" s="44">
        <f t="shared" si="283"/>
        <v>21</v>
      </c>
      <c r="I804" s="44">
        <v>0</v>
      </c>
      <c r="J804" s="44">
        <v>0</v>
      </c>
      <c r="K804" s="44">
        <v>0</v>
      </c>
      <c r="L804" s="44">
        <v>0</v>
      </c>
      <c r="M804" s="44">
        <v>0</v>
      </c>
      <c r="N804" s="44">
        <v>21</v>
      </c>
      <c r="O804" s="279"/>
      <c r="P804" s="292"/>
      <c r="Q804" s="282"/>
    </row>
    <row r="805" spans="1:17" x14ac:dyDescent="0.25">
      <c r="A805" s="292"/>
      <c r="B805" s="292"/>
      <c r="C805" s="292"/>
      <c r="D805" s="279"/>
      <c r="E805" s="279"/>
      <c r="F805" s="292"/>
      <c r="G805" s="181" t="s">
        <v>577</v>
      </c>
      <c r="H805" s="44">
        <f t="shared" si="283"/>
        <v>21</v>
      </c>
      <c r="I805" s="44">
        <v>0</v>
      </c>
      <c r="J805" s="44">
        <v>0</v>
      </c>
      <c r="K805" s="44">
        <v>0</v>
      </c>
      <c r="L805" s="44">
        <v>0</v>
      </c>
      <c r="M805" s="44">
        <v>0</v>
      </c>
      <c r="N805" s="44">
        <v>21</v>
      </c>
      <c r="O805" s="279"/>
      <c r="P805" s="292"/>
      <c r="Q805" s="282"/>
    </row>
    <row r="806" spans="1:17" ht="24" x14ac:dyDescent="0.25">
      <c r="A806" s="292"/>
      <c r="B806" s="292"/>
      <c r="C806" s="292"/>
      <c r="D806" s="279"/>
      <c r="E806" s="279"/>
      <c r="F806" s="292"/>
      <c r="G806" s="181" t="s">
        <v>20</v>
      </c>
      <c r="H806" s="44">
        <f t="shared" si="283"/>
        <v>0</v>
      </c>
      <c r="I806" s="44">
        <v>0</v>
      </c>
      <c r="J806" s="44">
        <v>0</v>
      </c>
      <c r="K806" s="44">
        <v>0</v>
      </c>
      <c r="L806" s="44">
        <v>0</v>
      </c>
      <c r="M806" s="44">
        <v>0</v>
      </c>
      <c r="N806" s="44">
        <v>0</v>
      </c>
      <c r="O806" s="279"/>
      <c r="P806" s="292"/>
      <c r="Q806" s="283"/>
    </row>
    <row r="807" spans="1:17" ht="36.75" customHeight="1" x14ac:dyDescent="0.25">
      <c r="A807" s="292" t="s">
        <v>584</v>
      </c>
      <c r="B807" s="292" t="s">
        <v>383</v>
      </c>
      <c r="C807" s="292" t="s">
        <v>142</v>
      </c>
      <c r="D807" s="279">
        <v>2028</v>
      </c>
      <c r="E807" s="279" t="s">
        <v>585</v>
      </c>
      <c r="F807" s="292" t="s">
        <v>586</v>
      </c>
      <c r="G807" s="181" t="s">
        <v>16</v>
      </c>
      <c r="H807" s="44">
        <f t="shared" ref="H807:N807" si="284">SUM(H808:H811)</f>
        <v>8.7000000000000011</v>
      </c>
      <c r="I807" s="44">
        <f t="shared" si="284"/>
        <v>0</v>
      </c>
      <c r="J807" s="44">
        <f t="shared" si="284"/>
        <v>0</v>
      </c>
      <c r="K807" s="44">
        <f t="shared" si="284"/>
        <v>0</v>
      </c>
      <c r="L807" s="44">
        <f t="shared" si="284"/>
        <v>8.7000000000000011</v>
      </c>
      <c r="M807" s="44">
        <f t="shared" si="284"/>
        <v>0</v>
      </c>
      <c r="N807" s="44">
        <f t="shared" si="284"/>
        <v>0</v>
      </c>
      <c r="O807" s="279">
        <v>3200</v>
      </c>
      <c r="P807" s="292" t="s">
        <v>576</v>
      </c>
      <c r="Q807" s="279" t="s">
        <v>4155</v>
      </c>
    </row>
    <row r="808" spans="1:17" ht="39" customHeight="1" x14ac:dyDescent="0.25">
      <c r="A808" s="292"/>
      <c r="B808" s="292"/>
      <c r="C808" s="292"/>
      <c r="D808" s="279"/>
      <c r="E808" s="279"/>
      <c r="F808" s="292"/>
      <c r="G808" s="181" t="s">
        <v>17</v>
      </c>
      <c r="H808" s="44">
        <f t="shared" ref="H808:H811" si="285">SUM(I808:N808)</f>
        <v>8.3000000000000007</v>
      </c>
      <c r="I808" s="44">
        <v>0</v>
      </c>
      <c r="J808" s="44">
        <v>0</v>
      </c>
      <c r="K808" s="44">
        <v>0</v>
      </c>
      <c r="L808" s="44">
        <v>8.3000000000000007</v>
      </c>
      <c r="M808" s="44">
        <v>0</v>
      </c>
      <c r="N808" s="44">
        <v>0</v>
      </c>
      <c r="O808" s="279"/>
      <c r="P808" s="292"/>
      <c r="Q808" s="279"/>
    </row>
    <row r="809" spans="1:17" ht="36" x14ac:dyDescent="0.25">
      <c r="A809" s="292"/>
      <c r="B809" s="292"/>
      <c r="C809" s="292"/>
      <c r="D809" s="279"/>
      <c r="E809" s="279"/>
      <c r="F809" s="292"/>
      <c r="G809" s="181" t="s">
        <v>18</v>
      </c>
      <c r="H809" s="44">
        <f t="shared" si="285"/>
        <v>0.4</v>
      </c>
      <c r="I809" s="44">
        <v>0</v>
      </c>
      <c r="J809" s="44">
        <v>0</v>
      </c>
      <c r="K809" s="44">
        <v>0</v>
      </c>
      <c r="L809" s="44">
        <v>0.4</v>
      </c>
      <c r="M809" s="44">
        <v>0</v>
      </c>
      <c r="N809" s="44">
        <v>0</v>
      </c>
      <c r="O809" s="279"/>
      <c r="P809" s="292"/>
      <c r="Q809" s="279"/>
    </row>
    <row r="810" spans="1:17" x14ac:dyDescent="0.25">
      <c r="A810" s="292"/>
      <c r="B810" s="292"/>
      <c r="C810" s="292"/>
      <c r="D810" s="279"/>
      <c r="E810" s="279"/>
      <c r="F810" s="292"/>
      <c r="G810" s="181" t="s">
        <v>577</v>
      </c>
      <c r="H810" s="44">
        <f t="shared" si="285"/>
        <v>0</v>
      </c>
      <c r="I810" s="44">
        <v>0</v>
      </c>
      <c r="J810" s="44">
        <v>0</v>
      </c>
      <c r="K810" s="44">
        <v>0</v>
      </c>
      <c r="L810" s="44">
        <v>0</v>
      </c>
      <c r="M810" s="44">
        <v>0</v>
      </c>
      <c r="N810" s="44">
        <v>0</v>
      </c>
      <c r="O810" s="279"/>
      <c r="P810" s="292"/>
      <c r="Q810" s="279"/>
    </row>
    <row r="811" spans="1:17" ht="24" x14ac:dyDescent="0.25">
      <c r="A811" s="292"/>
      <c r="B811" s="292"/>
      <c r="C811" s="292"/>
      <c r="D811" s="279"/>
      <c r="E811" s="279"/>
      <c r="F811" s="292"/>
      <c r="G811" s="181" t="s">
        <v>20</v>
      </c>
      <c r="H811" s="44">
        <f t="shared" si="285"/>
        <v>0</v>
      </c>
      <c r="I811" s="44">
        <v>0</v>
      </c>
      <c r="J811" s="44">
        <v>0</v>
      </c>
      <c r="K811" s="44">
        <v>0</v>
      </c>
      <c r="L811" s="44">
        <v>0</v>
      </c>
      <c r="M811" s="44">
        <v>0</v>
      </c>
      <c r="N811" s="44">
        <v>0</v>
      </c>
      <c r="O811" s="279"/>
      <c r="P811" s="292"/>
      <c r="Q811" s="279"/>
    </row>
    <row r="812" spans="1:17" ht="36.75" customHeight="1" x14ac:dyDescent="0.25">
      <c r="A812" s="292" t="s">
        <v>587</v>
      </c>
      <c r="B812" s="292" t="s">
        <v>383</v>
      </c>
      <c r="C812" s="292" t="s">
        <v>142</v>
      </c>
      <c r="D812" s="279">
        <v>2028</v>
      </c>
      <c r="E812" s="279" t="s">
        <v>588</v>
      </c>
      <c r="F812" s="292" t="s">
        <v>589</v>
      </c>
      <c r="G812" s="181" t="s">
        <v>16</v>
      </c>
      <c r="H812" s="44">
        <f t="shared" ref="H812:N812" si="286">SUM(H813:H816)</f>
        <v>1.9</v>
      </c>
      <c r="I812" s="44">
        <f t="shared" si="286"/>
        <v>0</v>
      </c>
      <c r="J812" s="44">
        <f t="shared" si="286"/>
        <v>0</v>
      </c>
      <c r="K812" s="44">
        <f t="shared" si="286"/>
        <v>0</v>
      </c>
      <c r="L812" s="44">
        <f t="shared" si="286"/>
        <v>1.9</v>
      </c>
      <c r="M812" s="44">
        <f t="shared" si="286"/>
        <v>0</v>
      </c>
      <c r="N812" s="44">
        <f t="shared" si="286"/>
        <v>0</v>
      </c>
      <c r="O812" s="279">
        <v>3200</v>
      </c>
      <c r="P812" s="292" t="s">
        <v>576</v>
      </c>
      <c r="Q812" s="279" t="s">
        <v>4155</v>
      </c>
    </row>
    <row r="813" spans="1:17" ht="25.5" customHeight="1" x14ac:dyDescent="0.25">
      <c r="A813" s="292"/>
      <c r="B813" s="292"/>
      <c r="C813" s="292"/>
      <c r="D813" s="279"/>
      <c r="E813" s="279"/>
      <c r="F813" s="292"/>
      <c r="G813" s="181" t="s">
        <v>17</v>
      </c>
      <c r="H813" s="44">
        <f t="shared" ref="H813:H816" si="287">SUM(I813:N813)</f>
        <v>0</v>
      </c>
      <c r="I813" s="44">
        <v>0</v>
      </c>
      <c r="J813" s="44">
        <v>0</v>
      </c>
      <c r="K813" s="44">
        <v>0</v>
      </c>
      <c r="L813" s="44">
        <v>0</v>
      </c>
      <c r="M813" s="44">
        <v>0</v>
      </c>
      <c r="N813" s="44">
        <v>0</v>
      </c>
      <c r="O813" s="279"/>
      <c r="P813" s="292"/>
      <c r="Q813" s="279"/>
    </row>
    <row r="814" spans="1:17" ht="36" x14ac:dyDescent="0.25">
      <c r="A814" s="292"/>
      <c r="B814" s="292"/>
      <c r="C814" s="292"/>
      <c r="D814" s="279"/>
      <c r="E814" s="279"/>
      <c r="F814" s="292"/>
      <c r="G814" s="181" t="s">
        <v>18</v>
      </c>
      <c r="H814" s="44">
        <f t="shared" si="287"/>
        <v>1.9</v>
      </c>
      <c r="I814" s="44">
        <v>0</v>
      </c>
      <c r="J814" s="44">
        <v>0</v>
      </c>
      <c r="K814" s="44">
        <v>0</v>
      </c>
      <c r="L814" s="44">
        <v>1.9</v>
      </c>
      <c r="M814" s="44">
        <v>0</v>
      </c>
      <c r="N814" s="44">
        <v>0</v>
      </c>
      <c r="O814" s="279"/>
      <c r="P814" s="292"/>
      <c r="Q814" s="279"/>
    </row>
    <row r="815" spans="1:17" x14ac:dyDescent="0.25">
      <c r="A815" s="292"/>
      <c r="B815" s="292"/>
      <c r="C815" s="292"/>
      <c r="D815" s="279"/>
      <c r="E815" s="279"/>
      <c r="F815" s="292"/>
      <c r="G815" s="181" t="s">
        <v>577</v>
      </c>
      <c r="H815" s="44">
        <f t="shared" si="287"/>
        <v>0</v>
      </c>
      <c r="I815" s="44">
        <v>0</v>
      </c>
      <c r="J815" s="44">
        <v>0</v>
      </c>
      <c r="K815" s="44">
        <v>0</v>
      </c>
      <c r="L815" s="44">
        <v>0</v>
      </c>
      <c r="M815" s="44">
        <v>0</v>
      </c>
      <c r="N815" s="44">
        <v>0</v>
      </c>
      <c r="O815" s="279"/>
      <c r="P815" s="292"/>
      <c r="Q815" s="279"/>
    </row>
    <row r="816" spans="1:17" ht="24" x14ac:dyDescent="0.25">
      <c r="A816" s="292"/>
      <c r="B816" s="292"/>
      <c r="C816" s="292"/>
      <c r="D816" s="279"/>
      <c r="E816" s="279"/>
      <c r="F816" s="292"/>
      <c r="G816" s="181" t="s">
        <v>20</v>
      </c>
      <c r="H816" s="44">
        <f t="shared" si="287"/>
        <v>0</v>
      </c>
      <c r="I816" s="44">
        <v>0</v>
      </c>
      <c r="J816" s="44">
        <v>0</v>
      </c>
      <c r="K816" s="44">
        <v>0</v>
      </c>
      <c r="L816" s="44">
        <v>0</v>
      </c>
      <c r="M816" s="44">
        <v>0</v>
      </c>
      <c r="N816" s="44">
        <v>0</v>
      </c>
      <c r="O816" s="279"/>
      <c r="P816" s="292"/>
      <c r="Q816" s="279"/>
    </row>
    <row r="817" spans="1:17" ht="36.75" customHeight="1" x14ac:dyDescent="0.25">
      <c r="A817" s="292" t="s">
        <v>590</v>
      </c>
      <c r="B817" s="292" t="s">
        <v>383</v>
      </c>
      <c r="C817" s="292" t="s">
        <v>142</v>
      </c>
      <c r="D817" s="279">
        <v>2028</v>
      </c>
      <c r="E817" s="279" t="s">
        <v>591</v>
      </c>
      <c r="F817" s="292" t="s">
        <v>592</v>
      </c>
      <c r="G817" s="181" t="s">
        <v>16</v>
      </c>
      <c r="H817" s="44">
        <f t="shared" ref="H817:N817" si="288">SUM(H818:H821)</f>
        <v>39.5</v>
      </c>
      <c r="I817" s="44">
        <f t="shared" si="288"/>
        <v>0</v>
      </c>
      <c r="J817" s="44">
        <f t="shared" si="288"/>
        <v>0</v>
      </c>
      <c r="K817" s="44">
        <f t="shared" si="288"/>
        <v>0</v>
      </c>
      <c r="L817" s="44">
        <f t="shared" si="288"/>
        <v>39.5</v>
      </c>
      <c r="M817" s="44">
        <f t="shared" si="288"/>
        <v>0</v>
      </c>
      <c r="N817" s="44">
        <f t="shared" si="288"/>
        <v>0</v>
      </c>
      <c r="O817" s="279">
        <v>3200</v>
      </c>
      <c r="P817" s="292" t="s">
        <v>576</v>
      </c>
      <c r="Q817" s="279" t="s">
        <v>4155</v>
      </c>
    </row>
    <row r="818" spans="1:17" ht="34.5" customHeight="1" x14ac:dyDescent="0.25">
      <c r="A818" s="292"/>
      <c r="B818" s="292"/>
      <c r="C818" s="292"/>
      <c r="D818" s="279"/>
      <c r="E818" s="279"/>
      <c r="F818" s="292"/>
      <c r="G818" s="181" t="s">
        <v>17</v>
      </c>
      <c r="H818" s="44">
        <f t="shared" ref="H818:H821" si="289">SUM(I818:N818)</f>
        <v>37.5</v>
      </c>
      <c r="I818" s="44">
        <v>0</v>
      </c>
      <c r="J818" s="44">
        <v>0</v>
      </c>
      <c r="K818" s="44">
        <v>0</v>
      </c>
      <c r="L818" s="44">
        <v>37.5</v>
      </c>
      <c r="M818" s="44">
        <v>0</v>
      </c>
      <c r="N818" s="44">
        <v>0</v>
      </c>
      <c r="O818" s="279"/>
      <c r="P818" s="292"/>
      <c r="Q818" s="279"/>
    </row>
    <row r="819" spans="1:17" ht="36" x14ac:dyDescent="0.25">
      <c r="A819" s="292"/>
      <c r="B819" s="292"/>
      <c r="C819" s="292"/>
      <c r="D819" s="279"/>
      <c r="E819" s="279"/>
      <c r="F819" s="292"/>
      <c r="G819" s="181" t="s">
        <v>18</v>
      </c>
      <c r="H819" s="44">
        <f t="shared" si="289"/>
        <v>2</v>
      </c>
      <c r="I819" s="44">
        <v>0</v>
      </c>
      <c r="J819" s="44">
        <v>0</v>
      </c>
      <c r="K819" s="44">
        <v>0</v>
      </c>
      <c r="L819" s="44">
        <v>2</v>
      </c>
      <c r="M819" s="44">
        <v>0</v>
      </c>
      <c r="N819" s="44">
        <v>0</v>
      </c>
      <c r="O819" s="279"/>
      <c r="P819" s="292"/>
      <c r="Q819" s="279"/>
    </row>
    <row r="820" spans="1:17" x14ac:dyDescent="0.25">
      <c r="A820" s="292"/>
      <c r="B820" s="292"/>
      <c r="C820" s="292"/>
      <c r="D820" s="279"/>
      <c r="E820" s="279"/>
      <c r="F820" s="292"/>
      <c r="G820" s="181" t="s">
        <v>577</v>
      </c>
      <c r="H820" s="44">
        <f t="shared" si="289"/>
        <v>0</v>
      </c>
      <c r="I820" s="44">
        <v>0</v>
      </c>
      <c r="J820" s="44">
        <v>0</v>
      </c>
      <c r="K820" s="44">
        <v>0</v>
      </c>
      <c r="L820" s="44">
        <v>0</v>
      </c>
      <c r="M820" s="44">
        <v>0</v>
      </c>
      <c r="N820" s="44">
        <v>0</v>
      </c>
      <c r="O820" s="279"/>
      <c r="P820" s="292"/>
      <c r="Q820" s="279"/>
    </row>
    <row r="821" spans="1:17" ht="24" x14ac:dyDescent="0.25">
      <c r="A821" s="292"/>
      <c r="B821" s="292"/>
      <c r="C821" s="292"/>
      <c r="D821" s="279"/>
      <c r="E821" s="279"/>
      <c r="F821" s="292"/>
      <c r="G821" s="181" t="s">
        <v>20</v>
      </c>
      <c r="H821" s="44">
        <f t="shared" si="289"/>
        <v>0</v>
      </c>
      <c r="I821" s="44">
        <v>0</v>
      </c>
      <c r="J821" s="44">
        <v>0</v>
      </c>
      <c r="K821" s="44">
        <v>0</v>
      </c>
      <c r="L821" s="44">
        <v>0</v>
      </c>
      <c r="M821" s="44">
        <v>0</v>
      </c>
      <c r="N821" s="44">
        <v>0</v>
      </c>
      <c r="O821" s="279"/>
      <c r="P821" s="292"/>
      <c r="Q821" s="279"/>
    </row>
    <row r="822" spans="1:17" ht="36.75" customHeight="1" x14ac:dyDescent="0.25">
      <c r="A822" s="292" t="s">
        <v>593</v>
      </c>
      <c r="B822" s="292" t="s">
        <v>383</v>
      </c>
      <c r="C822" s="292" t="s">
        <v>142</v>
      </c>
      <c r="D822" s="279" t="s">
        <v>594</v>
      </c>
      <c r="E822" s="279" t="s">
        <v>595</v>
      </c>
      <c r="F822" s="292" t="s">
        <v>592</v>
      </c>
      <c r="G822" s="181" t="s">
        <v>16</v>
      </c>
      <c r="H822" s="44">
        <f t="shared" ref="H822:N822" si="290">SUM(H823:H826)</f>
        <v>241.1</v>
      </c>
      <c r="I822" s="44">
        <f t="shared" si="290"/>
        <v>9.6999999999999993</v>
      </c>
      <c r="J822" s="44">
        <f t="shared" si="290"/>
        <v>0</v>
      </c>
      <c r="K822" s="44">
        <f t="shared" si="290"/>
        <v>0</v>
      </c>
      <c r="L822" s="44">
        <f t="shared" si="290"/>
        <v>9.6999999999999993</v>
      </c>
      <c r="M822" s="44">
        <f t="shared" si="290"/>
        <v>221.7</v>
      </c>
      <c r="N822" s="44">
        <f t="shared" si="290"/>
        <v>0</v>
      </c>
      <c r="O822" s="279">
        <v>3200</v>
      </c>
      <c r="P822" s="292" t="s">
        <v>576</v>
      </c>
      <c r="Q822" s="279" t="s">
        <v>4155</v>
      </c>
    </row>
    <row r="823" spans="1:17" ht="28.5" customHeight="1" x14ac:dyDescent="0.25">
      <c r="A823" s="292"/>
      <c r="B823" s="292"/>
      <c r="C823" s="292"/>
      <c r="D823" s="279"/>
      <c r="E823" s="279"/>
      <c r="F823" s="292"/>
      <c r="G823" s="181" t="s">
        <v>17</v>
      </c>
      <c r="H823" s="44">
        <f t="shared" ref="H823:H826" si="291">SUM(I823:N823)</f>
        <v>210.6</v>
      </c>
      <c r="I823" s="44">
        <v>0</v>
      </c>
      <c r="J823" s="44">
        <v>0</v>
      </c>
      <c r="K823" s="44">
        <v>0</v>
      </c>
      <c r="L823" s="44">
        <v>0</v>
      </c>
      <c r="M823" s="44">
        <v>210.6</v>
      </c>
      <c r="N823" s="44">
        <v>0</v>
      </c>
      <c r="O823" s="279"/>
      <c r="P823" s="292"/>
      <c r="Q823" s="279"/>
    </row>
    <row r="824" spans="1:17" ht="36" x14ac:dyDescent="0.25">
      <c r="A824" s="292"/>
      <c r="B824" s="292"/>
      <c r="C824" s="292"/>
      <c r="D824" s="279"/>
      <c r="E824" s="279"/>
      <c r="F824" s="292"/>
      <c r="G824" s="181" t="s">
        <v>18</v>
      </c>
      <c r="H824" s="44">
        <f t="shared" si="291"/>
        <v>30.5</v>
      </c>
      <c r="I824" s="44">
        <v>9.6999999999999993</v>
      </c>
      <c r="J824" s="44">
        <v>0</v>
      </c>
      <c r="K824" s="44">
        <v>0</v>
      </c>
      <c r="L824" s="44">
        <v>9.6999999999999993</v>
      </c>
      <c r="M824" s="44">
        <v>11.1</v>
      </c>
      <c r="N824" s="44">
        <v>0</v>
      </c>
      <c r="O824" s="279"/>
      <c r="P824" s="292"/>
      <c r="Q824" s="279"/>
    </row>
    <row r="825" spans="1:17" x14ac:dyDescent="0.25">
      <c r="A825" s="292"/>
      <c r="B825" s="292"/>
      <c r="C825" s="292"/>
      <c r="D825" s="279"/>
      <c r="E825" s="279"/>
      <c r="F825" s="292"/>
      <c r="G825" s="181" t="s">
        <v>577</v>
      </c>
      <c r="H825" s="44">
        <f t="shared" si="291"/>
        <v>0</v>
      </c>
      <c r="I825" s="44">
        <v>0</v>
      </c>
      <c r="J825" s="44">
        <v>0</v>
      </c>
      <c r="K825" s="44">
        <v>0</v>
      </c>
      <c r="L825" s="44">
        <v>0</v>
      </c>
      <c r="M825" s="44">
        <v>0</v>
      </c>
      <c r="N825" s="44">
        <v>0</v>
      </c>
      <c r="O825" s="279"/>
      <c r="P825" s="292"/>
      <c r="Q825" s="279"/>
    </row>
    <row r="826" spans="1:17" ht="24" x14ac:dyDescent="0.25">
      <c r="A826" s="292"/>
      <c r="B826" s="292"/>
      <c r="C826" s="292"/>
      <c r="D826" s="279"/>
      <c r="E826" s="279"/>
      <c r="F826" s="292"/>
      <c r="G826" s="181" t="s">
        <v>20</v>
      </c>
      <c r="H826" s="44">
        <f t="shared" si="291"/>
        <v>0</v>
      </c>
      <c r="I826" s="44">
        <v>0</v>
      </c>
      <c r="J826" s="44">
        <v>0</v>
      </c>
      <c r="K826" s="44">
        <v>0</v>
      </c>
      <c r="L826" s="44">
        <v>0</v>
      </c>
      <c r="M826" s="44">
        <v>0</v>
      </c>
      <c r="N826" s="44">
        <v>0</v>
      </c>
      <c r="O826" s="279"/>
      <c r="P826" s="292"/>
      <c r="Q826" s="279"/>
    </row>
    <row r="827" spans="1:17" ht="36.75" customHeight="1" x14ac:dyDescent="0.25">
      <c r="A827" s="292" t="s">
        <v>596</v>
      </c>
      <c r="B827" s="292" t="s">
        <v>383</v>
      </c>
      <c r="C827" s="292" t="s">
        <v>142</v>
      </c>
      <c r="D827" s="279">
        <v>2028</v>
      </c>
      <c r="E827" s="279" t="s">
        <v>597</v>
      </c>
      <c r="F827" s="292" t="s">
        <v>586</v>
      </c>
      <c r="G827" s="181" t="s">
        <v>16</v>
      </c>
      <c r="H827" s="44">
        <f t="shared" ref="H827:N827" si="292">SUM(H828:H831)</f>
        <v>6</v>
      </c>
      <c r="I827" s="44">
        <f t="shared" si="292"/>
        <v>0</v>
      </c>
      <c r="J827" s="44">
        <f t="shared" si="292"/>
        <v>0</v>
      </c>
      <c r="K827" s="44">
        <f t="shared" si="292"/>
        <v>0</v>
      </c>
      <c r="L827" s="44">
        <f t="shared" si="292"/>
        <v>6</v>
      </c>
      <c r="M827" s="44">
        <f t="shared" si="292"/>
        <v>0</v>
      </c>
      <c r="N827" s="44">
        <f t="shared" si="292"/>
        <v>0</v>
      </c>
      <c r="O827" s="279">
        <v>3200</v>
      </c>
      <c r="P827" s="292" t="s">
        <v>576</v>
      </c>
      <c r="Q827" s="279" t="s">
        <v>4155</v>
      </c>
    </row>
    <row r="828" spans="1:17" ht="32.25" customHeight="1" x14ac:dyDescent="0.25">
      <c r="A828" s="292"/>
      <c r="B828" s="292"/>
      <c r="C828" s="292"/>
      <c r="D828" s="279"/>
      <c r="E828" s="279"/>
      <c r="F828" s="292"/>
      <c r="G828" s="181" t="s">
        <v>17</v>
      </c>
      <c r="H828" s="44">
        <f t="shared" ref="H828:H831" si="293">SUM(I828:N828)</f>
        <v>5.7</v>
      </c>
      <c r="I828" s="44">
        <v>0</v>
      </c>
      <c r="J828" s="44">
        <v>0</v>
      </c>
      <c r="K828" s="44">
        <v>0</v>
      </c>
      <c r="L828" s="44">
        <v>5.7</v>
      </c>
      <c r="M828" s="44">
        <v>0</v>
      </c>
      <c r="N828" s="44">
        <v>0</v>
      </c>
      <c r="O828" s="279"/>
      <c r="P828" s="292"/>
      <c r="Q828" s="279"/>
    </row>
    <row r="829" spans="1:17" ht="36" x14ac:dyDescent="0.25">
      <c r="A829" s="292"/>
      <c r="B829" s="292"/>
      <c r="C829" s="292"/>
      <c r="D829" s="279"/>
      <c r="E829" s="279"/>
      <c r="F829" s="292"/>
      <c r="G829" s="181" t="s">
        <v>18</v>
      </c>
      <c r="H829" s="44">
        <f t="shared" si="293"/>
        <v>0.3</v>
      </c>
      <c r="I829" s="44">
        <v>0</v>
      </c>
      <c r="J829" s="44">
        <v>0</v>
      </c>
      <c r="K829" s="44">
        <v>0</v>
      </c>
      <c r="L829" s="44">
        <v>0.3</v>
      </c>
      <c r="M829" s="44">
        <v>0</v>
      </c>
      <c r="N829" s="44">
        <v>0</v>
      </c>
      <c r="O829" s="279"/>
      <c r="P829" s="292"/>
      <c r="Q829" s="279"/>
    </row>
    <row r="830" spans="1:17" x14ac:dyDescent="0.25">
      <c r="A830" s="292"/>
      <c r="B830" s="292"/>
      <c r="C830" s="292"/>
      <c r="D830" s="279"/>
      <c r="E830" s="279"/>
      <c r="F830" s="292"/>
      <c r="G830" s="181" t="s">
        <v>577</v>
      </c>
      <c r="H830" s="44">
        <f t="shared" si="293"/>
        <v>0</v>
      </c>
      <c r="I830" s="44">
        <v>0</v>
      </c>
      <c r="J830" s="44">
        <v>0</v>
      </c>
      <c r="K830" s="44">
        <v>0</v>
      </c>
      <c r="L830" s="44">
        <v>0</v>
      </c>
      <c r="M830" s="44">
        <v>0</v>
      </c>
      <c r="N830" s="44">
        <v>0</v>
      </c>
      <c r="O830" s="279"/>
      <c r="P830" s="292"/>
      <c r="Q830" s="279"/>
    </row>
    <row r="831" spans="1:17" ht="24" x14ac:dyDescent="0.25">
      <c r="A831" s="292"/>
      <c r="B831" s="292"/>
      <c r="C831" s="292"/>
      <c r="D831" s="279"/>
      <c r="E831" s="279"/>
      <c r="F831" s="292"/>
      <c r="G831" s="181" t="s">
        <v>20</v>
      </c>
      <c r="H831" s="44">
        <f t="shared" si="293"/>
        <v>0</v>
      </c>
      <c r="I831" s="44">
        <v>0</v>
      </c>
      <c r="J831" s="44">
        <v>0</v>
      </c>
      <c r="K831" s="44">
        <v>0</v>
      </c>
      <c r="L831" s="44">
        <v>0</v>
      </c>
      <c r="M831" s="44">
        <v>0</v>
      </c>
      <c r="N831" s="44">
        <v>0</v>
      </c>
      <c r="O831" s="279"/>
      <c r="P831" s="292"/>
      <c r="Q831" s="279"/>
    </row>
    <row r="832" spans="1:17" ht="36.75" customHeight="1" x14ac:dyDescent="0.25">
      <c r="A832" s="292" t="s">
        <v>598</v>
      </c>
      <c r="B832" s="292" t="s">
        <v>383</v>
      </c>
      <c r="C832" s="292" t="s">
        <v>142</v>
      </c>
      <c r="D832" s="279" t="s">
        <v>594</v>
      </c>
      <c r="E832" s="279" t="s">
        <v>599</v>
      </c>
      <c r="F832" s="292" t="s">
        <v>600</v>
      </c>
      <c r="G832" s="181" t="s">
        <v>16</v>
      </c>
      <c r="H832" s="44">
        <f t="shared" ref="H832:N832" si="294">SUM(H833:H836)</f>
        <v>30.900000000000002</v>
      </c>
      <c r="I832" s="44">
        <f t="shared" si="294"/>
        <v>0</v>
      </c>
      <c r="J832" s="44">
        <f t="shared" si="294"/>
        <v>0</v>
      </c>
      <c r="K832" s="44">
        <f t="shared" si="294"/>
        <v>0</v>
      </c>
      <c r="L832" s="44">
        <f t="shared" si="294"/>
        <v>1.3</v>
      </c>
      <c r="M832" s="44">
        <f t="shared" si="294"/>
        <v>29.6</v>
      </c>
      <c r="N832" s="44">
        <f t="shared" si="294"/>
        <v>0</v>
      </c>
      <c r="O832" s="279">
        <v>3200</v>
      </c>
      <c r="P832" s="292" t="s">
        <v>576</v>
      </c>
      <c r="Q832" s="279" t="s">
        <v>4155</v>
      </c>
    </row>
    <row r="833" spans="1:17" ht="27" customHeight="1" x14ac:dyDescent="0.25">
      <c r="A833" s="292"/>
      <c r="B833" s="292"/>
      <c r="C833" s="292"/>
      <c r="D833" s="279"/>
      <c r="E833" s="279"/>
      <c r="F833" s="292"/>
      <c r="G833" s="181" t="s">
        <v>17</v>
      </c>
      <c r="H833" s="44">
        <f t="shared" ref="H833:H836" si="295">SUM(I833:N833)</f>
        <v>28.1</v>
      </c>
      <c r="I833" s="44">
        <v>0</v>
      </c>
      <c r="J833" s="44">
        <v>0</v>
      </c>
      <c r="K833" s="44">
        <v>0</v>
      </c>
      <c r="L833" s="44">
        <v>0</v>
      </c>
      <c r="M833" s="44">
        <v>28.1</v>
      </c>
      <c r="N833" s="44">
        <v>0</v>
      </c>
      <c r="O833" s="279"/>
      <c r="P833" s="292"/>
      <c r="Q833" s="279"/>
    </row>
    <row r="834" spans="1:17" ht="36" x14ac:dyDescent="0.25">
      <c r="A834" s="292"/>
      <c r="B834" s="292"/>
      <c r="C834" s="292"/>
      <c r="D834" s="279"/>
      <c r="E834" s="279"/>
      <c r="F834" s="292"/>
      <c r="G834" s="181" t="s">
        <v>18</v>
      </c>
      <c r="H834" s="44">
        <f t="shared" si="295"/>
        <v>2.8</v>
      </c>
      <c r="I834" s="44">
        <v>0</v>
      </c>
      <c r="J834" s="44">
        <v>0</v>
      </c>
      <c r="K834" s="44">
        <v>0</v>
      </c>
      <c r="L834" s="44">
        <v>1.3</v>
      </c>
      <c r="M834" s="44">
        <v>1.5</v>
      </c>
      <c r="N834" s="44">
        <v>0</v>
      </c>
      <c r="O834" s="279"/>
      <c r="P834" s="292"/>
      <c r="Q834" s="279"/>
    </row>
    <row r="835" spans="1:17" x14ac:dyDescent="0.25">
      <c r="A835" s="292"/>
      <c r="B835" s="292"/>
      <c r="C835" s="292"/>
      <c r="D835" s="279"/>
      <c r="E835" s="279"/>
      <c r="F835" s="292"/>
      <c r="G835" s="181" t="s">
        <v>577</v>
      </c>
      <c r="H835" s="44">
        <f t="shared" si="295"/>
        <v>0</v>
      </c>
      <c r="I835" s="44">
        <v>0</v>
      </c>
      <c r="J835" s="44">
        <v>0</v>
      </c>
      <c r="K835" s="44">
        <v>0</v>
      </c>
      <c r="L835" s="44">
        <v>0</v>
      </c>
      <c r="M835" s="44">
        <v>0</v>
      </c>
      <c r="N835" s="44">
        <v>0</v>
      </c>
      <c r="O835" s="279"/>
      <c r="P835" s="292"/>
      <c r="Q835" s="279"/>
    </row>
    <row r="836" spans="1:17" ht="24" x14ac:dyDescent="0.25">
      <c r="A836" s="292"/>
      <c r="B836" s="292"/>
      <c r="C836" s="292"/>
      <c r="D836" s="279"/>
      <c r="E836" s="279"/>
      <c r="F836" s="292"/>
      <c r="G836" s="181" t="s">
        <v>20</v>
      </c>
      <c r="H836" s="44">
        <f t="shared" si="295"/>
        <v>0</v>
      </c>
      <c r="I836" s="44">
        <v>0</v>
      </c>
      <c r="J836" s="44">
        <v>0</v>
      </c>
      <c r="K836" s="44">
        <v>0</v>
      </c>
      <c r="L836" s="44">
        <v>0</v>
      </c>
      <c r="M836" s="44">
        <v>0</v>
      </c>
      <c r="N836" s="44">
        <v>0</v>
      </c>
      <c r="O836" s="279"/>
      <c r="P836" s="292"/>
      <c r="Q836" s="279"/>
    </row>
    <row r="837" spans="1:17" ht="36.75" customHeight="1" x14ac:dyDescent="0.25">
      <c r="A837" s="292" t="s">
        <v>601</v>
      </c>
      <c r="B837" s="292"/>
      <c r="C837" s="292" t="s">
        <v>142</v>
      </c>
      <c r="D837" s="279" t="s">
        <v>594</v>
      </c>
      <c r="E837" s="279" t="s">
        <v>602</v>
      </c>
      <c r="F837" s="292" t="s">
        <v>603</v>
      </c>
      <c r="G837" s="181" t="s">
        <v>16</v>
      </c>
      <c r="H837" s="44">
        <f t="shared" ref="H837:N837" si="296">SUM(H838:H841)</f>
        <v>22</v>
      </c>
      <c r="I837" s="44">
        <f t="shared" si="296"/>
        <v>0</v>
      </c>
      <c r="J837" s="44">
        <f t="shared" si="296"/>
        <v>0</v>
      </c>
      <c r="K837" s="44">
        <f t="shared" si="296"/>
        <v>0</v>
      </c>
      <c r="L837" s="44">
        <f t="shared" si="296"/>
        <v>2</v>
      </c>
      <c r="M837" s="44">
        <f t="shared" si="296"/>
        <v>20</v>
      </c>
      <c r="N837" s="44">
        <f t="shared" si="296"/>
        <v>0</v>
      </c>
      <c r="O837" s="279">
        <v>3200</v>
      </c>
      <c r="P837" s="292" t="s">
        <v>576</v>
      </c>
      <c r="Q837" s="279" t="s">
        <v>4155</v>
      </c>
    </row>
    <row r="838" spans="1:17" ht="28.5" customHeight="1" x14ac:dyDescent="0.25">
      <c r="A838" s="292"/>
      <c r="B838" s="292"/>
      <c r="C838" s="292"/>
      <c r="D838" s="279"/>
      <c r="E838" s="279"/>
      <c r="F838" s="292"/>
      <c r="G838" s="181" t="s">
        <v>17</v>
      </c>
      <c r="H838" s="44">
        <f t="shared" ref="H838:H841" si="297">SUM(I838:N838)</f>
        <v>19</v>
      </c>
      <c r="I838" s="44">
        <v>0</v>
      </c>
      <c r="J838" s="44">
        <v>0</v>
      </c>
      <c r="K838" s="44">
        <v>0</v>
      </c>
      <c r="L838" s="44">
        <v>0</v>
      </c>
      <c r="M838" s="44">
        <v>19</v>
      </c>
      <c r="N838" s="44">
        <v>0</v>
      </c>
      <c r="O838" s="279"/>
      <c r="P838" s="292"/>
      <c r="Q838" s="279"/>
    </row>
    <row r="839" spans="1:17" ht="36" x14ac:dyDescent="0.25">
      <c r="A839" s="292"/>
      <c r="B839" s="292"/>
      <c r="C839" s="292"/>
      <c r="D839" s="279"/>
      <c r="E839" s="279"/>
      <c r="F839" s="292"/>
      <c r="G839" s="181" t="s">
        <v>18</v>
      </c>
      <c r="H839" s="44">
        <f t="shared" si="297"/>
        <v>3</v>
      </c>
      <c r="I839" s="44">
        <v>0</v>
      </c>
      <c r="J839" s="44">
        <v>0</v>
      </c>
      <c r="K839" s="44">
        <v>0</v>
      </c>
      <c r="L839" s="44">
        <v>2</v>
      </c>
      <c r="M839" s="44">
        <v>1</v>
      </c>
      <c r="N839" s="44">
        <v>0</v>
      </c>
      <c r="O839" s="279"/>
      <c r="P839" s="292"/>
      <c r="Q839" s="279"/>
    </row>
    <row r="840" spans="1:17" x14ac:dyDescent="0.25">
      <c r="A840" s="292"/>
      <c r="B840" s="292"/>
      <c r="C840" s="292"/>
      <c r="D840" s="279"/>
      <c r="E840" s="279"/>
      <c r="F840" s="292"/>
      <c r="G840" s="181" t="s">
        <v>577</v>
      </c>
      <c r="H840" s="44">
        <f t="shared" si="297"/>
        <v>0</v>
      </c>
      <c r="I840" s="44">
        <v>0</v>
      </c>
      <c r="J840" s="44">
        <v>0</v>
      </c>
      <c r="K840" s="44">
        <v>0</v>
      </c>
      <c r="L840" s="44">
        <v>0</v>
      </c>
      <c r="M840" s="44">
        <v>0</v>
      </c>
      <c r="N840" s="44">
        <v>0</v>
      </c>
      <c r="O840" s="279"/>
      <c r="P840" s="292"/>
      <c r="Q840" s="279"/>
    </row>
    <row r="841" spans="1:17" ht="24" x14ac:dyDescent="0.25">
      <c r="A841" s="292"/>
      <c r="B841" s="292"/>
      <c r="C841" s="292"/>
      <c r="D841" s="279"/>
      <c r="E841" s="279"/>
      <c r="F841" s="292"/>
      <c r="G841" s="181" t="s">
        <v>20</v>
      </c>
      <c r="H841" s="44">
        <f t="shared" si="297"/>
        <v>0</v>
      </c>
      <c r="I841" s="44">
        <v>0</v>
      </c>
      <c r="J841" s="44">
        <v>0</v>
      </c>
      <c r="K841" s="44">
        <v>0</v>
      </c>
      <c r="L841" s="44">
        <v>0</v>
      </c>
      <c r="M841" s="44">
        <v>0</v>
      </c>
      <c r="N841" s="44">
        <v>0</v>
      </c>
      <c r="O841" s="279"/>
      <c r="P841" s="292"/>
      <c r="Q841" s="279"/>
    </row>
    <row r="842" spans="1:17" ht="24.75" customHeight="1" x14ac:dyDescent="0.25">
      <c r="A842" s="292" t="s">
        <v>604</v>
      </c>
      <c r="B842" s="292"/>
      <c r="C842" s="292" t="s">
        <v>142</v>
      </c>
      <c r="D842" s="279" t="s">
        <v>66</v>
      </c>
      <c r="E842" s="279" t="s">
        <v>605</v>
      </c>
      <c r="F842" s="292" t="s">
        <v>603</v>
      </c>
      <c r="G842" s="181" t="s">
        <v>16</v>
      </c>
      <c r="H842" s="44">
        <f t="shared" ref="H842:N842" si="298">SUM(H843:H846)</f>
        <v>443.09999999999997</v>
      </c>
      <c r="I842" s="44">
        <f t="shared" si="298"/>
        <v>0</v>
      </c>
      <c r="J842" s="44">
        <f t="shared" si="298"/>
        <v>0</v>
      </c>
      <c r="K842" s="44">
        <f t="shared" si="298"/>
        <v>0</v>
      </c>
      <c r="L842" s="44">
        <f t="shared" si="298"/>
        <v>147.69999999999999</v>
      </c>
      <c r="M842" s="44">
        <f t="shared" si="298"/>
        <v>147.69999999999999</v>
      </c>
      <c r="N842" s="44">
        <f t="shared" si="298"/>
        <v>147.69999999999999</v>
      </c>
      <c r="O842" s="279">
        <v>44300</v>
      </c>
      <c r="P842" s="292" t="s">
        <v>576</v>
      </c>
      <c r="Q842" s="281" t="s">
        <v>4190</v>
      </c>
    </row>
    <row r="843" spans="1:17" ht="31.5" customHeight="1" x14ac:dyDescent="0.25">
      <c r="A843" s="292"/>
      <c r="B843" s="292"/>
      <c r="C843" s="292"/>
      <c r="D843" s="279"/>
      <c r="E843" s="279"/>
      <c r="F843" s="292"/>
      <c r="G843" s="181" t="s">
        <v>17</v>
      </c>
      <c r="H843" s="44">
        <f t="shared" ref="H843:H846" si="299">SUM(I843:N843)</f>
        <v>265.79999999999995</v>
      </c>
      <c r="I843" s="44">
        <v>0</v>
      </c>
      <c r="J843" s="44">
        <v>0</v>
      </c>
      <c r="K843" s="44">
        <v>0</v>
      </c>
      <c r="L843" s="44">
        <v>88.6</v>
      </c>
      <c r="M843" s="44">
        <v>88.6</v>
      </c>
      <c r="N843" s="44">
        <v>88.6</v>
      </c>
      <c r="O843" s="279"/>
      <c r="P843" s="292"/>
      <c r="Q843" s="282"/>
    </row>
    <row r="844" spans="1:17" ht="36" x14ac:dyDescent="0.25">
      <c r="A844" s="292"/>
      <c r="B844" s="292"/>
      <c r="C844" s="292"/>
      <c r="D844" s="279"/>
      <c r="E844" s="279"/>
      <c r="F844" s="292"/>
      <c r="G844" s="181" t="s">
        <v>18</v>
      </c>
      <c r="H844" s="44">
        <f t="shared" si="299"/>
        <v>177.3</v>
      </c>
      <c r="I844" s="44">
        <v>0</v>
      </c>
      <c r="J844" s="44">
        <v>0</v>
      </c>
      <c r="K844" s="44">
        <v>0</v>
      </c>
      <c r="L844" s="44">
        <v>59.1</v>
      </c>
      <c r="M844" s="44">
        <v>59.1</v>
      </c>
      <c r="N844" s="44">
        <v>59.1</v>
      </c>
      <c r="O844" s="279"/>
      <c r="P844" s="292"/>
      <c r="Q844" s="282"/>
    </row>
    <row r="845" spans="1:17" x14ac:dyDescent="0.25">
      <c r="A845" s="292"/>
      <c r="B845" s="292"/>
      <c r="C845" s="292"/>
      <c r="D845" s="279"/>
      <c r="E845" s="279"/>
      <c r="F845" s="292"/>
      <c r="G845" s="181" t="s">
        <v>577</v>
      </c>
      <c r="H845" s="44">
        <f t="shared" si="299"/>
        <v>0</v>
      </c>
      <c r="I845" s="44">
        <v>0</v>
      </c>
      <c r="J845" s="44">
        <v>0</v>
      </c>
      <c r="K845" s="44">
        <v>0</v>
      </c>
      <c r="L845" s="44">
        <v>0</v>
      </c>
      <c r="M845" s="44">
        <v>0</v>
      </c>
      <c r="N845" s="44">
        <v>0</v>
      </c>
      <c r="O845" s="279"/>
      <c r="P845" s="292"/>
      <c r="Q845" s="282"/>
    </row>
    <row r="846" spans="1:17" ht="24" x14ac:dyDescent="0.25">
      <c r="A846" s="292"/>
      <c r="B846" s="292"/>
      <c r="C846" s="292"/>
      <c r="D846" s="279"/>
      <c r="E846" s="279"/>
      <c r="F846" s="292"/>
      <c r="G846" s="181" t="s">
        <v>20</v>
      </c>
      <c r="H846" s="44">
        <f t="shared" si="299"/>
        <v>0</v>
      </c>
      <c r="I846" s="44">
        <v>0</v>
      </c>
      <c r="J846" s="44">
        <v>0</v>
      </c>
      <c r="K846" s="44">
        <v>0</v>
      </c>
      <c r="L846" s="44">
        <v>0</v>
      </c>
      <c r="M846" s="44">
        <v>0</v>
      </c>
      <c r="N846" s="44">
        <v>0</v>
      </c>
      <c r="O846" s="279"/>
      <c r="P846" s="292"/>
      <c r="Q846" s="283"/>
    </row>
    <row r="847" spans="1:17" ht="36" x14ac:dyDescent="0.25">
      <c r="A847" s="292" t="s">
        <v>608</v>
      </c>
      <c r="B847" s="292"/>
      <c r="C847" s="292" t="s">
        <v>142</v>
      </c>
      <c r="D847" s="279">
        <v>2027</v>
      </c>
      <c r="E847" s="279"/>
      <c r="F847" s="279" t="s">
        <v>111</v>
      </c>
      <c r="G847" s="181" t="s">
        <v>16</v>
      </c>
      <c r="H847" s="44">
        <f t="shared" ref="H847:N847" si="300">SUM(H848:H851)</f>
        <v>229.4</v>
      </c>
      <c r="I847" s="44">
        <f t="shared" si="300"/>
        <v>0</v>
      </c>
      <c r="J847" s="44">
        <f t="shared" si="300"/>
        <v>0</v>
      </c>
      <c r="K847" s="44">
        <f t="shared" si="300"/>
        <v>229.4</v>
      </c>
      <c r="L847" s="44">
        <f t="shared" si="300"/>
        <v>0</v>
      </c>
      <c r="M847" s="44">
        <f t="shared" si="300"/>
        <v>0</v>
      </c>
      <c r="N847" s="44">
        <f t="shared" si="300"/>
        <v>0</v>
      </c>
      <c r="O847" s="279"/>
      <c r="P847" s="279"/>
      <c r="Q847" s="279" t="s">
        <v>4155</v>
      </c>
    </row>
    <row r="848" spans="1:17" ht="30.75" customHeight="1" x14ac:dyDescent="0.25">
      <c r="A848" s="292"/>
      <c r="B848" s="292"/>
      <c r="C848" s="292"/>
      <c r="D848" s="279"/>
      <c r="E848" s="279"/>
      <c r="F848" s="279"/>
      <c r="G848" s="181" t="s">
        <v>17</v>
      </c>
      <c r="H848" s="44">
        <f t="shared" ref="H848:H851" si="301">SUM(I848:N848)</f>
        <v>0</v>
      </c>
      <c r="I848" s="44">
        <v>0</v>
      </c>
      <c r="J848" s="44">
        <v>0</v>
      </c>
      <c r="K848" s="44">
        <v>0</v>
      </c>
      <c r="L848" s="44">
        <v>0</v>
      </c>
      <c r="M848" s="44">
        <v>0</v>
      </c>
      <c r="N848" s="44">
        <v>0</v>
      </c>
      <c r="O848" s="279"/>
      <c r="P848" s="279"/>
      <c r="Q848" s="279"/>
    </row>
    <row r="849" spans="1:17" ht="36" x14ac:dyDescent="0.25">
      <c r="A849" s="292"/>
      <c r="B849" s="292"/>
      <c r="C849" s="292"/>
      <c r="D849" s="279"/>
      <c r="E849" s="279"/>
      <c r="F849" s="279"/>
      <c r="G849" s="181" t="s">
        <v>18</v>
      </c>
      <c r="H849" s="44">
        <f t="shared" si="301"/>
        <v>229.4</v>
      </c>
      <c r="I849" s="44">
        <v>0</v>
      </c>
      <c r="J849" s="44">
        <v>0</v>
      </c>
      <c r="K849" s="44">
        <v>229.4</v>
      </c>
      <c r="L849" s="44">
        <v>0</v>
      </c>
      <c r="M849" s="44">
        <v>0</v>
      </c>
      <c r="N849" s="44">
        <v>0</v>
      </c>
      <c r="O849" s="279"/>
      <c r="P849" s="279"/>
      <c r="Q849" s="279"/>
    </row>
    <row r="850" spans="1:17" x14ac:dyDescent="0.25">
      <c r="A850" s="292"/>
      <c r="B850" s="292"/>
      <c r="C850" s="292"/>
      <c r="D850" s="279"/>
      <c r="E850" s="279"/>
      <c r="F850" s="279"/>
      <c r="G850" s="181" t="s">
        <v>577</v>
      </c>
      <c r="H850" s="44">
        <f t="shared" si="301"/>
        <v>0</v>
      </c>
      <c r="I850" s="44">
        <v>0</v>
      </c>
      <c r="J850" s="44">
        <v>0</v>
      </c>
      <c r="K850" s="44">
        <v>0</v>
      </c>
      <c r="L850" s="44">
        <v>0</v>
      </c>
      <c r="M850" s="44">
        <v>0</v>
      </c>
      <c r="N850" s="44">
        <v>0</v>
      </c>
      <c r="O850" s="279"/>
      <c r="P850" s="279"/>
      <c r="Q850" s="279"/>
    </row>
    <row r="851" spans="1:17" ht="24" x14ac:dyDescent="0.25">
      <c r="A851" s="292"/>
      <c r="B851" s="292"/>
      <c r="C851" s="292"/>
      <c r="D851" s="279"/>
      <c r="E851" s="279"/>
      <c r="F851" s="279"/>
      <c r="G851" s="181" t="s">
        <v>20</v>
      </c>
      <c r="H851" s="44">
        <f t="shared" si="301"/>
        <v>0</v>
      </c>
      <c r="I851" s="44">
        <v>0</v>
      </c>
      <c r="J851" s="44">
        <v>0</v>
      </c>
      <c r="K851" s="44">
        <v>0</v>
      </c>
      <c r="L851" s="44">
        <v>0</v>
      </c>
      <c r="M851" s="44">
        <v>0</v>
      </c>
      <c r="N851" s="44">
        <v>0</v>
      </c>
      <c r="O851" s="279"/>
      <c r="P851" s="279"/>
      <c r="Q851" s="279"/>
    </row>
    <row r="852" spans="1:17" ht="36" x14ac:dyDescent="0.25">
      <c r="A852" s="300" t="s">
        <v>609</v>
      </c>
      <c r="B852" s="292" t="s">
        <v>383</v>
      </c>
      <c r="C852" s="300" t="s">
        <v>142</v>
      </c>
      <c r="D852" s="279" t="s">
        <v>282</v>
      </c>
      <c r="E852" s="279" t="s">
        <v>610</v>
      </c>
      <c r="F852" s="279" t="s">
        <v>520</v>
      </c>
      <c r="G852" s="181" t="s">
        <v>16</v>
      </c>
      <c r="H852" s="44">
        <f t="shared" ref="H852:N852" si="302">SUM(H853:H856)</f>
        <v>97.6</v>
      </c>
      <c r="I852" s="44">
        <f t="shared" si="302"/>
        <v>97.6</v>
      </c>
      <c r="J852" s="44">
        <f t="shared" si="302"/>
        <v>0</v>
      </c>
      <c r="K852" s="44">
        <f t="shared" si="302"/>
        <v>0</v>
      </c>
      <c r="L852" s="44">
        <f t="shared" si="302"/>
        <v>0</v>
      </c>
      <c r="M852" s="44">
        <f t="shared" si="302"/>
        <v>0</v>
      </c>
      <c r="N852" s="44">
        <f t="shared" si="302"/>
        <v>0</v>
      </c>
      <c r="O852" s="279">
        <v>43035</v>
      </c>
      <c r="P852" s="292" t="s">
        <v>611</v>
      </c>
      <c r="Q852" s="279" t="s">
        <v>4155</v>
      </c>
    </row>
    <row r="853" spans="1:17" ht="26.25" customHeight="1" x14ac:dyDescent="0.25">
      <c r="A853" s="300"/>
      <c r="B853" s="292"/>
      <c r="C853" s="300"/>
      <c r="D853" s="279"/>
      <c r="E853" s="279"/>
      <c r="F853" s="279"/>
      <c r="G853" s="181" t="s">
        <v>17</v>
      </c>
      <c r="H853" s="44">
        <f t="shared" ref="H853:H856" si="303">SUM(I853:N853)</f>
        <v>0</v>
      </c>
      <c r="I853" s="44">
        <v>0</v>
      </c>
      <c r="J853" s="44">
        <v>0</v>
      </c>
      <c r="K853" s="44">
        <v>0</v>
      </c>
      <c r="L853" s="44">
        <v>0</v>
      </c>
      <c r="M853" s="44">
        <v>0</v>
      </c>
      <c r="N853" s="44">
        <v>0</v>
      </c>
      <c r="O853" s="279"/>
      <c r="P853" s="292"/>
      <c r="Q853" s="279"/>
    </row>
    <row r="854" spans="1:17" ht="36" x14ac:dyDescent="0.25">
      <c r="A854" s="300"/>
      <c r="B854" s="292"/>
      <c r="C854" s="300"/>
      <c r="D854" s="279"/>
      <c r="E854" s="279"/>
      <c r="F854" s="279"/>
      <c r="G854" s="181" t="s">
        <v>18</v>
      </c>
      <c r="H854" s="44">
        <f t="shared" si="303"/>
        <v>97.6</v>
      </c>
      <c r="I854" s="44">
        <v>97.6</v>
      </c>
      <c r="J854" s="44">
        <v>0</v>
      </c>
      <c r="K854" s="44">
        <v>0</v>
      </c>
      <c r="L854" s="44">
        <v>0</v>
      </c>
      <c r="M854" s="44">
        <v>0</v>
      </c>
      <c r="N854" s="44">
        <v>0</v>
      </c>
      <c r="O854" s="279"/>
      <c r="P854" s="292"/>
      <c r="Q854" s="279"/>
    </row>
    <row r="855" spans="1:17" x14ac:dyDescent="0.25">
      <c r="A855" s="300"/>
      <c r="B855" s="292"/>
      <c r="C855" s="300"/>
      <c r="D855" s="279"/>
      <c r="E855" s="279"/>
      <c r="F855" s="279"/>
      <c r="G855" s="181" t="s">
        <v>577</v>
      </c>
      <c r="H855" s="44">
        <f t="shared" si="303"/>
        <v>0</v>
      </c>
      <c r="I855" s="44">
        <v>0</v>
      </c>
      <c r="J855" s="44">
        <v>0</v>
      </c>
      <c r="K855" s="44">
        <v>0</v>
      </c>
      <c r="L855" s="44">
        <v>0</v>
      </c>
      <c r="M855" s="44">
        <v>0</v>
      </c>
      <c r="N855" s="44">
        <v>0</v>
      </c>
      <c r="O855" s="279"/>
      <c r="P855" s="292"/>
      <c r="Q855" s="279"/>
    </row>
    <row r="856" spans="1:17" ht="42.75" customHeight="1" x14ac:dyDescent="0.25">
      <c r="A856" s="300"/>
      <c r="B856" s="292"/>
      <c r="C856" s="300"/>
      <c r="D856" s="279"/>
      <c r="E856" s="279"/>
      <c r="F856" s="279"/>
      <c r="G856" s="181" t="s">
        <v>20</v>
      </c>
      <c r="H856" s="44">
        <f t="shared" si="303"/>
        <v>0</v>
      </c>
      <c r="I856" s="44">
        <v>0</v>
      </c>
      <c r="J856" s="44">
        <v>0</v>
      </c>
      <c r="K856" s="44">
        <v>0</v>
      </c>
      <c r="L856" s="44">
        <v>0</v>
      </c>
      <c r="M856" s="44">
        <v>0</v>
      </c>
      <c r="N856" s="44">
        <v>0</v>
      </c>
      <c r="O856" s="279"/>
      <c r="P856" s="292"/>
      <c r="Q856" s="279"/>
    </row>
    <row r="857" spans="1:17" ht="44.25" customHeight="1" x14ac:dyDescent="0.25">
      <c r="A857" s="331" t="s">
        <v>135</v>
      </c>
      <c r="B857" s="331"/>
      <c r="C857" s="331"/>
      <c r="D857" s="331"/>
      <c r="E857" s="331"/>
      <c r="F857" s="331"/>
      <c r="G857" s="249" t="s">
        <v>16</v>
      </c>
      <c r="H857" s="49">
        <f>SUM(H737,H742,H747,H752,H757,H762,H767,H772,H777,H782,H787,H792,H797,H802,H807,H812,H817,H822,H827,H832,H837,H842,H847,H852)</f>
        <v>4741.3</v>
      </c>
      <c r="I857" s="49">
        <f t="shared" ref="I857:N857" si="304">SUM(I737,I742,I747,I752,I757,I762,I767,I772,I777,I782,I787,I792,I797,I802,I807,I812,I817,I822,I827,I832,I837,I842,I847,I852)</f>
        <v>107.3</v>
      </c>
      <c r="J857" s="49">
        <f t="shared" si="304"/>
        <v>0</v>
      </c>
      <c r="K857" s="49">
        <f t="shared" si="304"/>
        <v>505.29999999999995</v>
      </c>
      <c r="L857" s="49">
        <f t="shared" si="304"/>
        <v>1862.8000000000002</v>
      </c>
      <c r="M857" s="49">
        <f t="shared" si="304"/>
        <v>2057</v>
      </c>
      <c r="N857" s="49">
        <f t="shared" si="304"/>
        <v>208.89999999999998</v>
      </c>
      <c r="O857" s="279"/>
      <c r="P857" s="292"/>
    </row>
    <row r="858" spans="1:17" ht="36.75" customHeight="1" x14ac:dyDescent="0.25">
      <c r="A858" s="331"/>
      <c r="B858" s="331"/>
      <c r="C858" s="331"/>
      <c r="D858" s="331"/>
      <c r="E858" s="331"/>
      <c r="F858" s="331"/>
      <c r="G858" s="249" t="s">
        <v>267</v>
      </c>
      <c r="H858" s="49">
        <f t="shared" ref="H858:N861" si="305">SUM(H738,H743,H748,H753,H758,H763,H768,H773,H778,H783,H788,H793,H798,H803,H808,H813,H818,H823,H828,H833,H838,H843,H848,H853)</f>
        <v>3868.7999999999993</v>
      </c>
      <c r="I858" s="49">
        <f t="shared" si="305"/>
        <v>0</v>
      </c>
      <c r="J858" s="49">
        <f t="shared" si="305"/>
        <v>0</v>
      </c>
      <c r="K858" s="49">
        <f t="shared" si="305"/>
        <v>203.6</v>
      </c>
      <c r="L858" s="49">
        <f t="shared" si="305"/>
        <v>1685.1999999999998</v>
      </c>
      <c r="M858" s="49">
        <f t="shared" si="305"/>
        <v>1891.3999999999996</v>
      </c>
      <c r="N858" s="49">
        <f t="shared" si="305"/>
        <v>88.6</v>
      </c>
      <c r="O858" s="279"/>
      <c r="P858" s="292"/>
    </row>
    <row r="859" spans="1:17" ht="36" x14ac:dyDescent="0.25">
      <c r="A859" s="331"/>
      <c r="B859" s="331"/>
      <c r="C859" s="331"/>
      <c r="D859" s="331"/>
      <c r="E859" s="331"/>
      <c r="F859" s="331"/>
      <c r="G859" s="249" t="s">
        <v>18</v>
      </c>
      <c r="H859" s="49">
        <f t="shared" si="305"/>
        <v>813.8</v>
      </c>
      <c r="I859" s="49">
        <f t="shared" si="305"/>
        <v>107.3</v>
      </c>
      <c r="J859" s="49">
        <f t="shared" si="305"/>
        <v>0</v>
      </c>
      <c r="K859" s="49">
        <f t="shared" si="305"/>
        <v>285.39999999999998</v>
      </c>
      <c r="L859" s="49">
        <f t="shared" si="305"/>
        <v>167.5</v>
      </c>
      <c r="M859" s="49">
        <f t="shared" si="305"/>
        <v>156.29999999999998</v>
      </c>
      <c r="N859" s="49">
        <f t="shared" si="305"/>
        <v>97.300000000000011</v>
      </c>
      <c r="O859" s="279"/>
      <c r="P859" s="292"/>
    </row>
    <row r="860" spans="1:17" x14ac:dyDescent="0.25">
      <c r="A860" s="331"/>
      <c r="B860" s="331"/>
      <c r="C860" s="331"/>
      <c r="D860" s="331"/>
      <c r="E860" s="331"/>
      <c r="F860" s="331"/>
      <c r="G860" s="249" t="s">
        <v>577</v>
      </c>
      <c r="H860" s="49">
        <f t="shared" si="305"/>
        <v>58.7</v>
      </c>
      <c r="I860" s="49">
        <f t="shared" si="305"/>
        <v>0</v>
      </c>
      <c r="J860" s="49">
        <f t="shared" si="305"/>
        <v>0</v>
      </c>
      <c r="K860" s="49">
        <f t="shared" si="305"/>
        <v>16.3</v>
      </c>
      <c r="L860" s="49">
        <f t="shared" si="305"/>
        <v>10.100000000000001</v>
      </c>
      <c r="M860" s="49">
        <f t="shared" si="305"/>
        <v>9.3000000000000007</v>
      </c>
      <c r="N860" s="49">
        <f t="shared" si="305"/>
        <v>23</v>
      </c>
      <c r="O860" s="279"/>
      <c r="P860" s="292"/>
    </row>
    <row r="861" spans="1:17" ht="24" x14ac:dyDescent="0.25">
      <c r="A861" s="331"/>
      <c r="B861" s="331"/>
      <c r="C861" s="331"/>
      <c r="D861" s="331"/>
      <c r="E861" s="331"/>
      <c r="F861" s="331"/>
      <c r="G861" s="249" t="s">
        <v>20</v>
      </c>
      <c r="H861" s="49">
        <f t="shared" si="305"/>
        <v>0</v>
      </c>
      <c r="I861" s="49">
        <f t="shared" si="305"/>
        <v>0</v>
      </c>
      <c r="J861" s="49">
        <f t="shared" si="305"/>
        <v>0</v>
      </c>
      <c r="K861" s="49">
        <f t="shared" si="305"/>
        <v>0</v>
      </c>
      <c r="L861" s="49">
        <f t="shared" si="305"/>
        <v>0</v>
      </c>
      <c r="M861" s="49">
        <f t="shared" si="305"/>
        <v>0</v>
      </c>
      <c r="N861" s="49">
        <f t="shared" si="305"/>
        <v>0</v>
      </c>
      <c r="O861" s="279"/>
      <c r="P861" s="292"/>
    </row>
    <row r="862" spans="1:17" x14ac:dyDescent="0.25">
      <c r="A862" s="306" t="s">
        <v>149</v>
      </c>
      <c r="B862" s="306"/>
      <c r="C862" s="306"/>
      <c r="D862" s="306"/>
      <c r="E862" s="306"/>
      <c r="F862" s="306"/>
      <c r="G862" s="306"/>
      <c r="H862" s="306"/>
      <c r="I862" s="306"/>
      <c r="J862" s="306"/>
      <c r="K862" s="306"/>
      <c r="L862" s="306"/>
      <c r="M862" s="306"/>
      <c r="N862" s="306"/>
      <c r="O862" s="306"/>
      <c r="P862" s="306"/>
    </row>
    <row r="863" spans="1:17" ht="36.75" customHeight="1" x14ac:dyDescent="0.25">
      <c r="A863" s="292" t="s">
        <v>612</v>
      </c>
      <c r="B863" s="292" t="s">
        <v>390</v>
      </c>
      <c r="C863" s="292" t="s">
        <v>149</v>
      </c>
      <c r="D863" s="279" t="s">
        <v>613</v>
      </c>
      <c r="E863" s="279"/>
      <c r="F863" s="292" t="s">
        <v>244</v>
      </c>
      <c r="G863" s="249" t="s">
        <v>16</v>
      </c>
      <c r="H863" s="44">
        <f t="shared" ref="H863:N863" si="306">SUM(H864:H867)</f>
        <v>16.8</v>
      </c>
      <c r="I863" s="44">
        <f t="shared" si="306"/>
        <v>16.8</v>
      </c>
      <c r="J863" s="44">
        <f t="shared" si="306"/>
        <v>0</v>
      </c>
      <c r="K863" s="44">
        <f t="shared" si="306"/>
        <v>0</v>
      </c>
      <c r="L863" s="44">
        <f t="shared" si="306"/>
        <v>0</v>
      </c>
      <c r="M863" s="44">
        <f t="shared" si="306"/>
        <v>0</v>
      </c>
      <c r="N863" s="44">
        <f t="shared" si="306"/>
        <v>0</v>
      </c>
      <c r="O863" s="306"/>
      <c r="P863" s="331"/>
      <c r="Q863" s="314" t="s">
        <v>4155</v>
      </c>
    </row>
    <row r="864" spans="1:17" ht="36.75" customHeight="1" x14ac:dyDescent="0.25">
      <c r="A864" s="292"/>
      <c r="B864" s="292"/>
      <c r="C864" s="292"/>
      <c r="D864" s="279"/>
      <c r="E864" s="279"/>
      <c r="F864" s="292"/>
      <c r="G864" s="249" t="s">
        <v>267</v>
      </c>
      <c r="H864" s="44">
        <f t="shared" ref="H864:H867" si="307">SUM(I864:N864)</f>
        <v>0</v>
      </c>
      <c r="I864" s="44">
        <v>0</v>
      </c>
      <c r="J864" s="44">
        <v>0</v>
      </c>
      <c r="K864" s="44">
        <v>0</v>
      </c>
      <c r="L864" s="44">
        <v>0</v>
      </c>
      <c r="M864" s="44">
        <v>0</v>
      </c>
      <c r="N864" s="44">
        <v>0</v>
      </c>
      <c r="O864" s="306"/>
      <c r="P864" s="331"/>
      <c r="Q864" s="314"/>
    </row>
    <row r="865" spans="1:17" ht="36" x14ac:dyDescent="0.25">
      <c r="A865" s="292"/>
      <c r="B865" s="292"/>
      <c r="C865" s="292"/>
      <c r="D865" s="279"/>
      <c r="E865" s="279"/>
      <c r="F865" s="292"/>
      <c r="G865" s="249" t="s">
        <v>18</v>
      </c>
      <c r="H865" s="44">
        <f t="shared" si="307"/>
        <v>16.8</v>
      </c>
      <c r="I865" s="44">
        <v>16.8</v>
      </c>
      <c r="J865" s="44">
        <v>0</v>
      </c>
      <c r="K865" s="44">
        <v>0</v>
      </c>
      <c r="L865" s="44">
        <v>0</v>
      </c>
      <c r="M865" s="44">
        <v>0</v>
      </c>
      <c r="N865" s="44">
        <v>0</v>
      </c>
      <c r="O865" s="306"/>
      <c r="P865" s="331"/>
      <c r="Q865" s="314"/>
    </row>
    <row r="866" spans="1:17" x14ac:dyDescent="0.25">
      <c r="A866" s="292"/>
      <c r="B866" s="292"/>
      <c r="C866" s="292"/>
      <c r="D866" s="279"/>
      <c r="E866" s="279"/>
      <c r="F866" s="292"/>
      <c r="G866" s="249" t="s">
        <v>19</v>
      </c>
      <c r="H866" s="44">
        <f t="shared" si="307"/>
        <v>0</v>
      </c>
      <c r="I866" s="44">
        <v>0</v>
      </c>
      <c r="J866" s="44">
        <v>0</v>
      </c>
      <c r="K866" s="44">
        <v>0</v>
      </c>
      <c r="L866" s="44">
        <v>0</v>
      </c>
      <c r="M866" s="44">
        <v>0</v>
      </c>
      <c r="N866" s="44">
        <v>0</v>
      </c>
      <c r="O866" s="306"/>
      <c r="P866" s="331"/>
      <c r="Q866" s="314"/>
    </row>
    <row r="867" spans="1:17" ht="24" x14ac:dyDescent="0.25">
      <c r="A867" s="292"/>
      <c r="B867" s="292"/>
      <c r="C867" s="292"/>
      <c r="D867" s="279"/>
      <c r="E867" s="279"/>
      <c r="F867" s="292"/>
      <c r="G867" s="249" t="s">
        <v>20</v>
      </c>
      <c r="H867" s="44">
        <f t="shared" si="307"/>
        <v>0</v>
      </c>
      <c r="I867" s="44">
        <v>0</v>
      </c>
      <c r="J867" s="44">
        <v>0</v>
      </c>
      <c r="K867" s="44">
        <v>0</v>
      </c>
      <c r="L867" s="44">
        <v>0</v>
      </c>
      <c r="M867" s="44">
        <v>0</v>
      </c>
      <c r="N867" s="44">
        <v>0</v>
      </c>
      <c r="O867" s="306"/>
      <c r="P867" s="331"/>
      <c r="Q867" s="314"/>
    </row>
    <row r="868" spans="1:17" ht="36.75" customHeight="1" x14ac:dyDescent="0.25">
      <c r="A868" s="292" t="s">
        <v>614</v>
      </c>
      <c r="B868" s="292" t="s">
        <v>390</v>
      </c>
      <c r="C868" s="292" t="s">
        <v>149</v>
      </c>
      <c r="D868" s="279" t="s">
        <v>613</v>
      </c>
      <c r="E868" s="279"/>
      <c r="F868" s="292" t="s">
        <v>244</v>
      </c>
      <c r="G868" s="249" t="s">
        <v>16</v>
      </c>
      <c r="H868" s="44">
        <f t="shared" ref="H868:N868" si="308">SUM(H869:H872)</f>
        <v>11</v>
      </c>
      <c r="I868" s="44">
        <f t="shared" si="308"/>
        <v>11</v>
      </c>
      <c r="J868" s="44">
        <f t="shared" si="308"/>
        <v>0</v>
      </c>
      <c r="K868" s="44">
        <f t="shared" si="308"/>
        <v>0</v>
      </c>
      <c r="L868" s="44">
        <f t="shared" si="308"/>
        <v>0</v>
      </c>
      <c r="M868" s="44">
        <f t="shared" si="308"/>
        <v>0</v>
      </c>
      <c r="N868" s="44">
        <f t="shared" si="308"/>
        <v>0</v>
      </c>
      <c r="O868" s="306"/>
      <c r="P868" s="331"/>
      <c r="Q868" s="314" t="s">
        <v>4155</v>
      </c>
    </row>
    <row r="869" spans="1:17" ht="36.75" customHeight="1" x14ac:dyDescent="0.25">
      <c r="A869" s="292"/>
      <c r="B869" s="292"/>
      <c r="C869" s="292"/>
      <c r="D869" s="279"/>
      <c r="E869" s="279"/>
      <c r="F869" s="292"/>
      <c r="G869" s="249" t="s">
        <v>267</v>
      </c>
      <c r="H869" s="44">
        <f t="shared" ref="H869:H872" si="309">SUM(I869:N869)</f>
        <v>0</v>
      </c>
      <c r="I869" s="44">
        <v>0</v>
      </c>
      <c r="J869" s="44">
        <v>0</v>
      </c>
      <c r="K869" s="44">
        <v>0</v>
      </c>
      <c r="L869" s="44">
        <v>0</v>
      </c>
      <c r="M869" s="44">
        <v>0</v>
      </c>
      <c r="N869" s="44">
        <v>0</v>
      </c>
      <c r="O869" s="306"/>
      <c r="P869" s="331"/>
      <c r="Q869" s="314"/>
    </row>
    <row r="870" spans="1:17" ht="36" x14ac:dyDescent="0.25">
      <c r="A870" s="292"/>
      <c r="B870" s="292"/>
      <c r="C870" s="292"/>
      <c r="D870" s="279"/>
      <c r="E870" s="279"/>
      <c r="F870" s="292"/>
      <c r="G870" s="249" t="s">
        <v>18</v>
      </c>
      <c r="H870" s="44">
        <f t="shared" si="309"/>
        <v>11</v>
      </c>
      <c r="I870" s="44">
        <v>11</v>
      </c>
      <c r="J870" s="44">
        <v>0</v>
      </c>
      <c r="K870" s="44">
        <v>0</v>
      </c>
      <c r="L870" s="44">
        <v>0</v>
      </c>
      <c r="M870" s="44">
        <v>0</v>
      </c>
      <c r="N870" s="44">
        <v>0</v>
      </c>
      <c r="O870" s="306"/>
      <c r="P870" s="331"/>
      <c r="Q870" s="314"/>
    </row>
    <row r="871" spans="1:17" x14ac:dyDescent="0.25">
      <c r="A871" s="292"/>
      <c r="B871" s="292"/>
      <c r="C871" s="292"/>
      <c r="D871" s="279"/>
      <c r="E871" s="279"/>
      <c r="F871" s="292"/>
      <c r="G871" s="249" t="s">
        <v>19</v>
      </c>
      <c r="H871" s="44">
        <f t="shared" si="309"/>
        <v>0</v>
      </c>
      <c r="I871" s="44">
        <v>0</v>
      </c>
      <c r="J871" s="44">
        <v>0</v>
      </c>
      <c r="K871" s="44">
        <v>0</v>
      </c>
      <c r="L871" s="44">
        <v>0</v>
      </c>
      <c r="M871" s="44">
        <v>0</v>
      </c>
      <c r="N871" s="44">
        <v>0</v>
      </c>
      <c r="O871" s="306"/>
      <c r="P871" s="331"/>
      <c r="Q871" s="314"/>
    </row>
    <row r="872" spans="1:17" ht="24" x14ac:dyDescent="0.25">
      <c r="A872" s="292"/>
      <c r="B872" s="292"/>
      <c r="C872" s="292"/>
      <c r="D872" s="279"/>
      <c r="E872" s="279"/>
      <c r="F872" s="292"/>
      <c r="G872" s="249" t="s">
        <v>20</v>
      </c>
      <c r="H872" s="44">
        <f t="shared" si="309"/>
        <v>0</v>
      </c>
      <c r="I872" s="44">
        <v>0</v>
      </c>
      <c r="J872" s="44">
        <v>0</v>
      </c>
      <c r="K872" s="44">
        <v>0</v>
      </c>
      <c r="L872" s="44">
        <v>0</v>
      </c>
      <c r="M872" s="44">
        <v>0</v>
      </c>
      <c r="N872" s="44">
        <v>0</v>
      </c>
      <c r="O872" s="306"/>
      <c r="P872" s="331"/>
      <c r="Q872" s="314"/>
    </row>
    <row r="873" spans="1:17" ht="36.75" customHeight="1" x14ac:dyDescent="0.25">
      <c r="A873" s="292" t="s">
        <v>620</v>
      </c>
      <c r="B873" s="292" t="s">
        <v>383</v>
      </c>
      <c r="C873" s="292" t="s">
        <v>149</v>
      </c>
      <c r="D873" s="279">
        <v>2025</v>
      </c>
      <c r="E873" s="279" t="s">
        <v>621</v>
      </c>
      <c r="F873" s="279" t="s">
        <v>607</v>
      </c>
      <c r="G873" s="249" t="s">
        <v>16</v>
      </c>
      <c r="H873" s="44">
        <f t="shared" ref="H873:N873" si="310">SUM(H874:H877)</f>
        <v>3.2</v>
      </c>
      <c r="I873" s="44">
        <f t="shared" si="310"/>
        <v>3.2</v>
      </c>
      <c r="J873" s="44">
        <f t="shared" si="310"/>
        <v>0</v>
      </c>
      <c r="K873" s="44">
        <f t="shared" si="310"/>
        <v>0</v>
      </c>
      <c r="L873" s="44">
        <f t="shared" si="310"/>
        <v>0</v>
      </c>
      <c r="M873" s="44">
        <f t="shared" si="310"/>
        <v>0</v>
      </c>
      <c r="N873" s="44">
        <f t="shared" si="310"/>
        <v>0</v>
      </c>
      <c r="O873" s="279">
        <v>7471</v>
      </c>
      <c r="P873" s="292" t="s">
        <v>615</v>
      </c>
      <c r="Q873" s="281" t="s">
        <v>4191</v>
      </c>
    </row>
    <row r="874" spans="1:17" ht="37.5" customHeight="1" x14ac:dyDescent="0.25">
      <c r="A874" s="292"/>
      <c r="B874" s="292"/>
      <c r="C874" s="292"/>
      <c r="D874" s="279"/>
      <c r="E874" s="279"/>
      <c r="F874" s="279"/>
      <c r="G874" s="249" t="s">
        <v>17</v>
      </c>
      <c r="H874" s="44">
        <f t="shared" ref="H874:H877" si="311">SUM(I874:N874)</f>
        <v>0</v>
      </c>
      <c r="I874" s="44">
        <v>0</v>
      </c>
      <c r="J874" s="44">
        <v>0</v>
      </c>
      <c r="K874" s="44">
        <v>0</v>
      </c>
      <c r="L874" s="44">
        <v>0</v>
      </c>
      <c r="M874" s="44">
        <v>0</v>
      </c>
      <c r="N874" s="44">
        <v>0</v>
      </c>
      <c r="O874" s="279"/>
      <c r="P874" s="292"/>
      <c r="Q874" s="282"/>
    </row>
    <row r="875" spans="1:17" ht="36" x14ac:dyDescent="0.25">
      <c r="A875" s="292"/>
      <c r="B875" s="292"/>
      <c r="C875" s="292"/>
      <c r="D875" s="279"/>
      <c r="E875" s="279"/>
      <c r="F875" s="279"/>
      <c r="G875" s="249" t="s">
        <v>18</v>
      </c>
      <c r="H875" s="44">
        <f t="shared" si="311"/>
        <v>0</v>
      </c>
      <c r="I875" s="44">
        <v>0</v>
      </c>
      <c r="J875" s="44">
        <v>0</v>
      </c>
      <c r="K875" s="44">
        <v>0</v>
      </c>
      <c r="L875" s="44">
        <v>0</v>
      </c>
      <c r="M875" s="44">
        <v>0</v>
      </c>
      <c r="N875" s="44">
        <v>0</v>
      </c>
      <c r="O875" s="279"/>
      <c r="P875" s="292"/>
      <c r="Q875" s="282"/>
    </row>
    <row r="876" spans="1:17" x14ac:dyDescent="0.25">
      <c r="A876" s="292"/>
      <c r="B876" s="292"/>
      <c r="C876" s="292"/>
      <c r="D876" s="279"/>
      <c r="E876" s="279"/>
      <c r="F876" s="279"/>
      <c r="G876" s="249" t="s">
        <v>19</v>
      </c>
      <c r="H876" s="44">
        <f t="shared" si="311"/>
        <v>3.2</v>
      </c>
      <c r="I876" s="44">
        <v>3.2</v>
      </c>
      <c r="J876" s="44">
        <v>0</v>
      </c>
      <c r="K876" s="44">
        <v>0</v>
      </c>
      <c r="L876" s="44">
        <v>0</v>
      </c>
      <c r="M876" s="44">
        <v>0</v>
      </c>
      <c r="N876" s="44">
        <v>0</v>
      </c>
      <c r="O876" s="279"/>
      <c r="P876" s="292"/>
      <c r="Q876" s="282"/>
    </row>
    <row r="877" spans="1:17" ht="24" x14ac:dyDescent="0.25">
      <c r="A877" s="292"/>
      <c r="B877" s="292"/>
      <c r="C877" s="292"/>
      <c r="D877" s="279"/>
      <c r="E877" s="279"/>
      <c r="F877" s="279"/>
      <c r="G877" s="249" t="s">
        <v>20</v>
      </c>
      <c r="H877" s="44">
        <f t="shared" si="311"/>
        <v>0</v>
      </c>
      <c r="I877" s="44">
        <v>0</v>
      </c>
      <c r="J877" s="44">
        <v>0</v>
      </c>
      <c r="K877" s="44">
        <v>0</v>
      </c>
      <c r="L877" s="44">
        <v>0</v>
      </c>
      <c r="M877" s="44">
        <v>0</v>
      </c>
      <c r="N877" s="44">
        <v>0</v>
      </c>
      <c r="O877" s="279"/>
      <c r="P877" s="292"/>
      <c r="Q877" s="283"/>
    </row>
    <row r="878" spans="1:17" ht="36.75" customHeight="1" x14ac:dyDescent="0.25">
      <c r="A878" s="292" t="s">
        <v>622</v>
      </c>
      <c r="B878" s="292" t="s">
        <v>383</v>
      </c>
      <c r="C878" s="292" t="s">
        <v>149</v>
      </c>
      <c r="D878" s="279" t="s">
        <v>30</v>
      </c>
      <c r="E878" s="279" t="s">
        <v>621</v>
      </c>
      <c r="F878" s="292" t="s">
        <v>623</v>
      </c>
      <c r="G878" s="249" t="s">
        <v>16</v>
      </c>
      <c r="H878" s="44">
        <f t="shared" ref="H878:N878" si="312">SUM(H879:H882)</f>
        <v>34.400000000000006</v>
      </c>
      <c r="I878" s="44">
        <f t="shared" si="312"/>
        <v>0</v>
      </c>
      <c r="J878" s="44">
        <f t="shared" si="312"/>
        <v>20.6</v>
      </c>
      <c r="K878" s="44">
        <f t="shared" si="312"/>
        <v>13.8</v>
      </c>
      <c r="L878" s="44">
        <f t="shared" si="312"/>
        <v>0</v>
      </c>
      <c r="M878" s="44">
        <f t="shared" si="312"/>
        <v>0</v>
      </c>
      <c r="N878" s="44">
        <f t="shared" si="312"/>
        <v>0</v>
      </c>
      <c r="O878" s="279">
        <v>7471</v>
      </c>
      <c r="P878" s="292" t="s">
        <v>615</v>
      </c>
      <c r="Q878" s="281" t="s">
        <v>4191</v>
      </c>
    </row>
    <row r="879" spans="1:17" ht="35.25" customHeight="1" x14ac:dyDescent="0.25">
      <c r="A879" s="292"/>
      <c r="B879" s="292"/>
      <c r="C879" s="292"/>
      <c r="D879" s="279"/>
      <c r="E879" s="279"/>
      <c r="F879" s="292"/>
      <c r="G879" s="249" t="s">
        <v>17</v>
      </c>
      <c r="H879" s="44">
        <f t="shared" ref="H879:H882" si="313">SUM(I879:N879)</f>
        <v>17.200000000000003</v>
      </c>
      <c r="I879" s="44">
        <v>0</v>
      </c>
      <c r="J879" s="44">
        <v>10.3</v>
      </c>
      <c r="K879" s="44">
        <v>6.9</v>
      </c>
      <c r="L879" s="44">
        <v>0</v>
      </c>
      <c r="M879" s="44">
        <v>0</v>
      </c>
      <c r="N879" s="44">
        <v>0</v>
      </c>
      <c r="O879" s="279"/>
      <c r="P879" s="292"/>
      <c r="Q879" s="282"/>
    </row>
    <row r="880" spans="1:17" ht="36" x14ac:dyDescent="0.25">
      <c r="A880" s="292"/>
      <c r="B880" s="292"/>
      <c r="C880" s="292"/>
      <c r="D880" s="279"/>
      <c r="E880" s="279"/>
      <c r="F880" s="292"/>
      <c r="G880" s="249" t="s">
        <v>18</v>
      </c>
      <c r="H880" s="44">
        <f t="shared" si="313"/>
        <v>17.200000000000003</v>
      </c>
      <c r="I880" s="44">
        <v>0</v>
      </c>
      <c r="J880" s="44">
        <v>10.3</v>
      </c>
      <c r="K880" s="44">
        <v>6.9</v>
      </c>
      <c r="L880" s="44">
        <v>0</v>
      </c>
      <c r="M880" s="44">
        <v>0</v>
      </c>
      <c r="N880" s="44">
        <v>0</v>
      </c>
      <c r="O880" s="279"/>
      <c r="P880" s="292"/>
      <c r="Q880" s="282"/>
    </row>
    <row r="881" spans="1:17" x14ac:dyDescent="0.25">
      <c r="A881" s="292"/>
      <c r="B881" s="292"/>
      <c r="C881" s="292"/>
      <c r="D881" s="279"/>
      <c r="E881" s="279"/>
      <c r="F881" s="292"/>
      <c r="G881" s="249" t="s">
        <v>19</v>
      </c>
      <c r="H881" s="44">
        <f t="shared" si="313"/>
        <v>0</v>
      </c>
      <c r="I881" s="44">
        <v>0</v>
      </c>
      <c r="J881" s="44">
        <v>0</v>
      </c>
      <c r="K881" s="44">
        <v>0</v>
      </c>
      <c r="L881" s="44">
        <v>0</v>
      </c>
      <c r="M881" s="44">
        <v>0</v>
      </c>
      <c r="N881" s="44">
        <v>0</v>
      </c>
      <c r="O881" s="279"/>
      <c r="P881" s="292"/>
      <c r="Q881" s="282"/>
    </row>
    <row r="882" spans="1:17" ht="24" x14ac:dyDescent="0.25">
      <c r="A882" s="292"/>
      <c r="B882" s="292"/>
      <c r="C882" s="292"/>
      <c r="D882" s="279"/>
      <c r="E882" s="279"/>
      <c r="F882" s="292"/>
      <c r="G882" s="249" t="s">
        <v>20</v>
      </c>
      <c r="H882" s="44">
        <f t="shared" si="313"/>
        <v>0</v>
      </c>
      <c r="I882" s="44">
        <v>0</v>
      </c>
      <c r="J882" s="44">
        <v>0</v>
      </c>
      <c r="K882" s="44">
        <v>0</v>
      </c>
      <c r="L882" s="44">
        <v>0</v>
      </c>
      <c r="M882" s="44">
        <v>0</v>
      </c>
      <c r="N882" s="44">
        <v>0</v>
      </c>
      <c r="O882" s="279"/>
      <c r="P882" s="292"/>
      <c r="Q882" s="283"/>
    </row>
    <row r="883" spans="1:17" ht="36.75" customHeight="1" x14ac:dyDescent="0.25">
      <c r="A883" s="292" t="s">
        <v>624</v>
      </c>
      <c r="B883" s="292" t="s">
        <v>383</v>
      </c>
      <c r="C883" s="292" t="s">
        <v>149</v>
      </c>
      <c r="D883" s="279">
        <v>2026</v>
      </c>
      <c r="E883" s="279"/>
      <c r="F883" s="279" t="s">
        <v>607</v>
      </c>
      <c r="G883" s="249" t="s">
        <v>16</v>
      </c>
      <c r="H883" s="44">
        <f t="shared" ref="H883:N883" si="314">SUM(H884:H887)</f>
        <v>4.8</v>
      </c>
      <c r="I883" s="44">
        <f t="shared" si="314"/>
        <v>0</v>
      </c>
      <c r="J883" s="44">
        <f t="shared" si="314"/>
        <v>4.8</v>
      </c>
      <c r="K883" s="44">
        <f t="shared" si="314"/>
        <v>0</v>
      </c>
      <c r="L883" s="44">
        <f t="shared" si="314"/>
        <v>0</v>
      </c>
      <c r="M883" s="44">
        <f t="shared" si="314"/>
        <v>0</v>
      </c>
      <c r="N883" s="44">
        <f t="shared" si="314"/>
        <v>0</v>
      </c>
      <c r="O883" s="279">
        <v>1421</v>
      </c>
      <c r="P883" s="292" t="s">
        <v>615</v>
      </c>
      <c r="Q883" s="281" t="s">
        <v>4191</v>
      </c>
    </row>
    <row r="884" spans="1:17" ht="33.75" customHeight="1" x14ac:dyDescent="0.25">
      <c r="A884" s="292"/>
      <c r="B884" s="292"/>
      <c r="C884" s="292"/>
      <c r="D884" s="279"/>
      <c r="E884" s="279"/>
      <c r="F884" s="279"/>
      <c r="G884" s="249" t="s">
        <v>17</v>
      </c>
      <c r="H884" s="44">
        <f t="shared" ref="H884:H887" si="315">SUM(I884:N884)</f>
        <v>0</v>
      </c>
      <c r="I884" s="44">
        <v>0</v>
      </c>
      <c r="J884" s="44">
        <v>0</v>
      </c>
      <c r="K884" s="44">
        <v>0</v>
      </c>
      <c r="L884" s="44">
        <v>0</v>
      </c>
      <c r="M884" s="44">
        <v>0</v>
      </c>
      <c r="N884" s="44">
        <v>0</v>
      </c>
      <c r="O884" s="279"/>
      <c r="P884" s="292"/>
      <c r="Q884" s="282"/>
    </row>
    <row r="885" spans="1:17" ht="36" x14ac:dyDescent="0.25">
      <c r="A885" s="292"/>
      <c r="B885" s="292"/>
      <c r="C885" s="292"/>
      <c r="D885" s="279"/>
      <c r="E885" s="279"/>
      <c r="F885" s="279"/>
      <c r="G885" s="249" t="s">
        <v>18</v>
      </c>
      <c r="H885" s="44">
        <f t="shared" si="315"/>
        <v>0</v>
      </c>
      <c r="I885" s="44">
        <v>0</v>
      </c>
      <c r="J885" s="44">
        <v>0</v>
      </c>
      <c r="K885" s="44">
        <v>0</v>
      </c>
      <c r="L885" s="44">
        <v>0</v>
      </c>
      <c r="M885" s="44">
        <v>0</v>
      </c>
      <c r="N885" s="44">
        <v>0</v>
      </c>
      <c r="O885" s="279"/>
      <c r="P885" s="292"/>
      <c r="Q885" s="282"/>
    </row>
    <row r="886" spans="1:17" x14ac:dyDescent="0.25">
      <c r="A886" s="292"/>
      <c r="B886" s="292"/>
      <c r="C886" s="292"/>
      <c r="D886" s="279"/>
      <c r="E886" s="279"/>
      <c r="F886" s="279"/>
      <c r="G886" s="249" t="s">
        <v>19</v>
      </c>
      <c r="H886" s="44">
        <f t="shared" si="315"/>
        <v>4.8</v>
      </c>
      <c r="I886" s="44">
        <v>0</v>
      </c>
      <c r="J886" s="44">
        <v>4.8</v>
      </c>
      <c r="K886" s="44">
        <v>0</v>
      </c>
      <c r="L886" s="44">
        <v>0</v>
      </c>
      <c r="M886" s="44">
        <v>0</v>
      </c>
      <c r="N886" s="44">
        <v>0</v>
      </c>
      <c r="O886" s="279"/>
      <c r="P886" s="292"/>
      <c r="Q886" s="282"/>
    </row>
    <row r="887" spans="1:17" ht="24" x14ac:dyDescent="0.25">
      <c r="A887" s="292"/>
      <c r="B887" s="292"/>
      <c r="C887" s="292"/>
      <c r="D887" s="279"/>
      <c r="E887" s="279"/>
      <c r="F887" s="279"/>
      <c r="G887" s="249" t="s">
        <v>20</v>
      </c>
      <c r="H887" s="44">
        <f t="shared" si="315"/>
        <v>0</v>
      </c>
      <c r="I887" s="44">
        <v>0</v>
      </c>
      <c r="J887" s="44">
        <v>0</v>
      </c>
      <c r="K887" s="44">
        <v>0</v>
      </c>
      <c r="L887" s="44">
        <v>0</v>
      </c>
      <c r="M887" s="44">
        <v>0</v>
      </c>
      <c r="N887" s="44">
        <v>0</v>
      </c>
      <c r="O887" s="279"/>
      <c r="P887" s="292"/>
      <c r="Q887" s="283"/>
    </row>
    <row r="888" spans="1:17" ht="36.75" customHeight="1" x14ac:dyDescent="0.25">
      <c r="A888" s="292" t="s">
        <v>625</v>
      </c>
      <c r="B888" s="292" t="s">
        <v>383</v>
      </c>
      <c r="C888" s="292" t="s">
        <v>149</v>
      </c>
      <c r="D888" s="279" t="s">
        <v>421</v>
      </c>
      <c r="E888" s="279"/>
      <c r="F888" s="292" t="s">
        <v>626</v>
      </c>
      <c r="G888" s="249" t="s">
        <v>16</v>
      </c>
      <c r="H888" s="44">
        <f t="shared" ref="H888:N888" si="316">SUM(H889:H892)</f>
        <v>134.80000000000001</v>
      </c>
      <c r="I888" s="44">
        <f t="shared" si="316"/>
        <v>0</v>
      </c>
      <c r="J888" s="44">
        <f t="shared" si="316"/>
        <v>0</v>
      </c>
      <c r="K888" s="44">
        <f t="shared" si="316"/>
        <v>80.8</v>
      </c>
      <c r="L888" s="44">
        <f t="shared" si="316"/>
        <v>54</v>
      </c>
      <c r="M888" s="44">
        <f t="shared" si="316"/>
        <v>0</v>
      </c>
      <c r="N888" s="44">
        <f t="shared" si="316"/>
        <v>0</v>
      </c>
      <c r="O888" s="279">
        <v>1421</v>
      </c>
      <c r="P888" s="292" t="s">
        <v>615</v>
      </c>
      <c r="Q888" s="281" t="s">
        <v>4191</v>
      </c>
    </row>
    <row r="889" spans="1:17" ht="40.5" customHeight="1" x14ac:dyDescent="0.25">
      <c r="A889" s="292"/>
      <c r="B889" s="292"/>
      <c r="C889" s="292"/>
      <c r="D889" s="279"/>
      <c r="E889" s="279"/>
      <c r="F889" s="292"/>
      <c r="G889" s="249" t="s">
        <v>17</v>
      </c>
      <c r="H889" s="44">
        <f t="shared" ref="H889:H892" si="317">SUM(I889:N889)</f>
        <v>67.400000000000006</v>
      </c>
      <c r="I889" s="44">
        <v>0</v>
      </c>
      <c r="J889" s="44">
        <v>0</v>
      </c>
      <c r="K889" s="44">
        <v>40.4</v>
      </c>
      <c r="L889" s="44">
        <v>27</v>
      </c>
      <c r="M889" s="44">
        <v>0</v>
      </c>
      <c r="N889" s="44">
        <v>0</v>
      </c>
      <c r="O889" s="279"/>
      <c r="P889" s="292"/>
      <c r="Q889" s="282"/>
    </row>
    <row r="890" spans="1:17" ht="36" x14ac:dyDescent="0.25">
      <c r="A890" s="292"/>
      <c r="B890" s="292"/>
      <c r="C890" s="292"/>
      <c r="D890" s="279"/>
      <c r="E890" s="279"/>
      <c r="F890" s="292"/>
      <c r="G890" s="249" t="s">
        <v>18</v>
      </c>
      <c r="H890" s="44">
        <f t="shared" si="317"/>
        <v>67.400000000000006</v>
      </c>
      <c r="I890" s="44">
        <v>0</v>
      </c>
      <c r="J890" s="44">
        <v>0</v>
      </c>
      <c r="K890" s="44">
        <v>40.4</v>
      </c>
      <c r="L890" s="44">
        <v>27</v>
      </c>
      <c r="M890" s="44">
        <v>0</v>
      </c>
      <c r="N890" s="44">
        <v>0</v>
      </c>
      <c r="O890" s="279"/>
      <c r="P890" s="292"/>
      <c r="Q890" s="282"/>
    </row>
    <row r="891" spans="1:17" x14ac:dyDescent="0.25">
      <c r="A891" s="292"/>
      <c r="B891" s="292"/>
      <c r="C891" s="292"/>
      <c r="D891" s="279"/>
      <c r="E891" s="279"/>
      <c r="F891" s="292"/>
      <c r="G891" s="249" t="s">
        <v>19</v>
      </c>
      <c r="H891" s="44">
        <f t="shared" si="317"/>
        <v>0</v>
      </c>
      <c r="I891" s="44">
        <v>0</v>
      </c>
      <c r="J891" s="44">
        <v>0</v>
      </c>
      <c r="K891" s="44">
        <v>0</v>
      </c>
      <c r="L891" s="44">
        <v>0</v>
      </c>
      <c r="M891" s="44">
        <v>0</v>
      </c>
      <c r="N891" s="44">
        <v>0</v>
      </c>
      <c r="O891" s="279"/>
      <c r="P891" s="292"/>
      <c r="Q891" s="282"/>
    </row>
    <row r="892" spans="1:17" ht="24" x14ac:dyDescent="0.25">
      <c r="A892" s="292"/>
      <c r="B892" s="292"/>
      <c r="C892" s="292"/>
      <c r="D892" s="279"/>
      <c r="E892" s="279"/>
      <c r="F892" s="292"/>
      <c r="G892" s="249" t="s">
        <v>20</v>
      </c>
      <c r="H892" s="44">
        <f t="shared" si="317"/>
        <v>0</v>
      </c>
      <c r="I892" s="44">
        <v>0</v>
      </c>
      <c r="J892" s="44">
        <v>0</v>
      </c>
      <c r="K892" s="44">
        <v>0</v>
      </c>
      <c r="L892" s="44">
        <v>0</v>
      </c>
      <c r="M892" s="44">
        <v>0</v>
      </c>
      <c r="N892" s="44">
        <v>0</v>
      </c>
      <c r="O892" s="279"/>
      <c r="P892" s="292"/>
      <c r="Q892" s="283"/>
    </row>
    <row r="893" spans="1:17" ht="36.75" customHeight="1" x14ac:dyDescent="0.25">
      <c r="A893" s="292" t="s">
        <v>627</v>
      </c>
      <c r="B893" s="292" t="s">
        <v>383</v>
      </c>
      <c r="C893" s="292" t="s">
        <v>149</v>
      </c>
      <c r="D893" s="279">
        <v>2026</v>
      </c>
      <c r="E893" s="279"/>
      <c r="F893" s="279" t="s">
        <v>607</v>
      </c>
      <c r="G893" s="249" t="s">
        <v>16</v>
      </c>
      <c r="H893" s="44">
        <f t="shared" ref="H893:N893" si="318">SUM(H894:H897)</f>
        <v>2.2000000000000002</v>
      </c>
      <c r="I893" s="44">
        <f t="shared" si="318"/>
        <v>0</v>
      </c>
      <c r="J893" s="44">
        <f t="shared" si="318"/>
        <v>2.2000000000000002</v>
      </c>
      <c r="K893" s="44">
        <f t="shared" si="318"/>
        <v>0</v>
      </c>
      <c r="L893" s="44">
        <f t="shared" si="318"/>
        <v>0</v>
      </c>
      <c r="M893" s="44">
        <f t="shared" si="318"/>
        <v>0</v>
      </c>
      <c r="N893" s="44">
        <f t="shared" si="318"/>
        <v>0</v>
      </c>
      <c r="O893" s="279">
        <v>220</v>
      </c>
      <c r="P893" s="292" t="s">
        <v>615</v>
      </c>
      <c r="Q893" s="281" t="s">
        <v>4191</v>
      </c>
    </row>
    <row r="894" spans="1:17" ht="39" customHeight="1" x14ac:dyDescent="0.25">
      <c r="A894" s="292"/>
      <c r="B894" s="292"/>
      <c r="C894" s="292"/>
      <c r="D894" s="279"/>
      <c r="E894" s="279"/>
      <c r="F894" s="279"/>
      <c r="G894" s="249" t="s">
        <v>17</v>
      </c>
      <c r="H894" s="44">
        <f t="shared" ref="H894:H897" si="319">SUM(I894:N894)</f>
        <v>0</v>
      </c>
      <c r="I894" s="44">
        <v>0</v>
      </c>
      <c r="J894" s="44">
        <v>0</v>
      </c>
      <c r="K894" s="44">
        <v>0</v>
      </c>
      <c r="L894" s="44">
        <v>0</v>
      </c>
      <c r="M894" s="44">
        <v>0</v>
      </c>
      <c r="N894" s="44">
        <v>0</v>
      </c>
      <c r="O894" s="279"/>
      <c r="P894" s="292"/>
      <c r="Q894" s="282"/>
    </row>
    <row r="895" spans="1:17" ht="36" x14ac:dyDescent="0.25">
      <c r="A895" s="292"/>
      <c r="B895" s="292"/>
      <c r="C895" s="292"/>
      <c r="D895" s="279"/>
      <c r="E895" s="279"/>
      <c r="F895" s="279"/>
      <c r="G895" s="249" t="s">
        <v>18</v>
      </c>
      <c r="H895" s="44">
        <f t="shared" si="319"/>
        <v>0</v>
      </c>
      <c r="I895" s="44">
        <v>0</v>
      </c>
      <c r="J895" s="44">
        <v>0</v>
      </c>
      <c r="K895" s="44">
        <v>0</v>
      </c>
      <c r="L895" s="44">
        <v>0</v>
      </c>
      <c r="M895" s="44">
        <v>0</v>
      </c>
      <c r="N895" s="44">
        <v>0</v>
      </c>
      <c r="O895" s="279"/>
      <c r="P895" s="292"/>
      <c r="Q895" s="282"/>
    </row>
    <row r="896" spans="1:17" x14ac:dyDescent="0.25">
      <c r="A896" s="292"/>
      <c r="B896" s="292"/>
      <c r="C896" s="292"/>
      <c r="D896" s="279"/>
      <c r="E896" s="279"/>
      <c r="F896" s="279"/>
      <c r="G896" s="249" t="s">
        <v>19</v>
      </c>
      <c r="H896" s="44">
        <f t="shared" si="319"/>
        <v>2.2000000000000002</v>
      </c>
      <c r="I896" s="44">
        <v>0</v>
      </c>
      <c r="J896" s="44">
        <v>2.2000000000000002</v>
      </c>
      <c r="K896" s="44">
        <v>0</v>
      </c>
      <c r="L896" s="44">
        <v>0</v>
      </c>
      <c r="M896" s="44">
        <v>0</v>
      </c>
      <c r="N896" s="44">
        <v>0</v>
      </c>
      <c r="O896" s="279"/>
      <c r="P896" s="292"/>
      <c r="Q896" s="282"/>
    </row>
    <row r="897" spans="1:17" ht="24" x14ac:dyDescent="0.25">
      <c r="A897" s="292"/>
      <c r="B897" s="292"/>
      <c r="C897" s="292"/>
      <c r="D897" s="279"/>
      <c r="E897" s="279"/>
      <c r="F897" s="279"/>
      <c r="G897" s="249" t="s">
        <v>20</v>
      </c>
      <c r="H897" s="44">
        <f t="shared" si="319"/>
        <v>0</v>
      </c>
      <c r="I897" s="44">
        <v>0</v>
      </c>
      <c r="J897" s="44">
        <v>0</v>
      </c>
      <c r="K897" s="44">
        <v>0</v>
      </c>
      <c r="L897" s="44">
        <v>0</v>
      </c>
      <c r="M897" s="44">
        <v>0</v>
      </c>
      <c r="N897" s="44">
        <v>0</v>
      </c>
      <c r="O897" s="279"/>
      <c r="P897" s="292"/>
      <c r="Q897" s="283"/>
    </row>
    <row r="898" spans="1:17" ht="36.75" customHeight="1" x14ac:dyDescent="0.25">
      <c r="A898" s="292" t="s">
        <v>628</v>
      </c>
      <c r="B898" s="292" t="s">
        <v>383</v>
      </c>
      <c r="C898" s="292" t="s">
        <v>149</v>
      </c>
      <c r="D898" s="279" t="s">
        <v>421</v>
      </c>
      <c r="E898" s="279"/>
      <c r="F898" s="292" t="s">
        <v>629</v>
      </c>
      <c r="G898" s="249" t="s">
        <v>16</v>
      </c>
      <c r="H898" s="44">
        <f t="shared" ref="H898:N898" si="320">SUM(H899:H902)</f>
        <v>28</v>
      </c>
      <c r="I898" s="44">
        <f t="shared" si="320"/>
        <v>0</v>
      </c>
      <c r="J898" s="44">
        <f t="shared" si="320"/>
        <v>0</v>
      </c>
      <c r="K898" s="44">
        <f t="shared" si="320"/>
        <v>16.8</v>
      </c>
      <c r="L898" s="44">
        <f t="shared" si="320"/>
        <v>11.2</v>
      </c>
      <c r="M898" s="44">
        <f t="shared" si="320"/>
        <v>0</v>
      </c>
      <c r="N898" s="44">
        <f t="shared" si="320"/>
        <v>0</v>
      </c>
      <c r="O898" s="279">
        <v>220</v>
      </c>
      <c r="P898" s="292" t="s">
        <v>615</v>
      </c>
      <c r="Q898" s="281" t="s">
        <v>4191</v>
      </c>
    </row>
    <row r="899" spans="1:17" ht="43.5" customHeight="1" x14ac:dyDescent="0.25">
      <c r="A899" s="292"/>
      <c r="B899" s="292"/>
      <c r="C899" s="292"/>
      <c r="D899" s="279"/>
      <c r="E899" s="279"/>
      <c r="F899" s="292"/>
      <c r="G899" s="249" t="s">
        <v>17</v>
      </c>
      <c r="H899" s="44">
        <f t="shared" ref="H899:H902" si="321">SUM(I899:N899)</f>
        <v>14</v>
      </c>
      <c r="I899" s="44">
        <v>0</v>
      </c>
      <c r="J899" s="44">
        <v>0</v>
      </c>
      <c r="K899" s="44">
        <v>8.4</v>
      </c>
      <c r="L899" s="44">
        <v>5.6</v>
      </c>
      <c r="M899" s="44">
        <v>0</v>
      </c>
      <c r="N899" s="44">
        <v>0</v>
      </c>
      <c r="O899" s="279"/>
      <c r="P899" s="292"/>
      <c r="Q899" s="282"/>
    </row>
    <row r="900" spans="1:17" ht="36" x14ac:dyDescent="0.25">
      <c r="A900" s="292"/>
      <c r="B900" s="292"/>
      <c r="C900" s="292"/>
      <c r="D900" s="279"/>
      <c r="E900" s="279"/>
      <c r="F900" s="292"/>
      <c r="G900" s="249" t="s">
        <v>18</v>
      </c>
      <c r="H900" s="44">
        <f t="shared" si="321"/>
        <v>14</v>
      </c>
      <c r="I900" s="44">
        <v>0</v>
      </c>
      <c r="J900" s="44">
        <v>0</v>
      </c>
      <c r="K900" s="44">
        <v>8.4</v>
      </c>
      <c r="L900" s="44">
        <v>5.6</v>
      </c>
      <c r="M900" s="44">
        <v>0</v>
      </c>
      <c r="N900" s="44">
        <v>0</v>
      </c>
      <c r="O900" s="279"/>
      <c r="P900" s="292"/>
      <c r="Q900" s="282"/>
    </row>
    <row r="901" spans="1:17" x14ac:dyDescent="0.25">
      <c r="A901" s="292"/>
      <c r="B901" s="292"/>
      <c r="C901" s="292"/>
      <c r="D901" s="279"/>
      <c r="E901" s="279"/>
      <c r="F901" s="292"/>
      <c r="G901" s="249" t="s">
        <v>19</v>
      </c>
      <c r="H901" s="44">
        <f t="shared" si="321"/>
        <v>0</v>
      </c>
      <c r="I901" s="44">
        <v>0</v>
      </c>
      <c r="J901" s="44">
        <v>0</v>
      </c>
      <c r="K901" s="44">
        <v>0</v>
      </c>
      <c r="L901" s="44">
        <v>0</v>
      </c>
      <c r="M901" s="44">
        <v>0</v>
      </c>
      <c r="N901" s="44">
        <v>0</v>
      </c>
      <c r="O901" s="279"/>
      <c r="P901" s="292"/>
      <c r="Q901" s="282"/>
    </row>
    <row r="902" spans="1:17" ht="24" x14ac:dyDescent="0.25">
      <c r="A902" s="292"/>
      <c r="B902" s="292"/>
      <c r="C902" s="292"/>
      <c r="D902" s="279"/>
      <c r="E902" s="279"/>
      <c r="F902" s="292"/>
      <c r="G902" s="249" t="s">
        <v>20</v>
      </c>
      <c r="H902" s="44">
        <f t="shared" si="321"/>
        <v>0</v>
      </c>
      <c r="I902" s="44">
        <v>0</v>
      </c>
      <c r="J902" s="44">
        <v>0</v>
      </c>
      <c r="K902" s="44">
        <v>0</v>
      </c>
      <c r="L902" s="44">
        <v>0</v>
      </c>
      <c r="M902" s="44">
        <v>0</v>
      </c>
      <c r="N902" s="44">
        <v>0</v>
      </c>
      <c r="O902" s="279"/>
      <c r="P902" s="292"/>
      <c r="Q902" s="283"/>
    </row>
    <row r="903" spans="1:17" ht="36.75" customHeight="1" x14ac:dyDescent="0.25">
      <c r="A903" s="292" t="s">
        <v>630</v>
      </c>
      <c r="B903" s="292" t="s">
        <v>383</v>
      </c>
      <c r="C903" s="292" t="s">
        <v>149</v>
      </c>
      <c r="D903" s="279">
        <v>2027</v>
      </c>
      <c r="E903" s="279"/>
      <c r="F903" s="279" t="s">
        <v>607</v>
      </c>
      <c r="G903" s="249" t="s">
        <v>16</v>
      </c>
      <c r="H903" s="44">
        <f t="shared" ref="H903:N903" si="322">SUM(H904:H907)</f>
        <v>8.6</v>
      </c>
      <c r="I903" s="44">
        <f t="shared" si="322"/>
        <v>0</v>
      </c>
      <c r="J903" s="44">
        <f t="shared" si="322"/>
        <v>0</v>
      </c>
      <c r="K903" s="44">
        <f t="shared" si="322"/>
        <v>8.6</v>
      </c>
      <c r="L903" s="44">
        <f t="shared" si="322"/>
        <v>0</v>
      </c>
      <c r="M903" s="44">
        <f t="shared" si="322"/>
        <v>0</v>
      </c>
      <c r="N903" s="44">
        <f t="shared" si="322"/>
        <v>0</v>
      </c>
      <c r="O903" s="279">
        <v>6050</v>
      </c>
      <c r="P903" s="292" t="s">
        <v>615</v>
      </c>
      <c r="Q903" s="281" t="s">
        <v>4191</v>
      </c>
    </row>
    <row r="904" spans="1:17" ht="34.5" customHeight="1" x14ac:dyDescent="0.25">
      <c r="A904" s="292"/>
      <c r="B904" s="292"/>
      <c r="C904" s="292"/>
      <c r="D904" s="279"/>
      <c r="E904" s="279"/>
      <c r="F904" s="279"/>
      <c r="G904" s="249" t="s">
        <v>17</v>
      </c>
      <c r="H904" s="44">
        <f t="shared" ref="H904:H907" si="323">SUM(I904:N904)</f>
        <v>0</v>
      </c>
      <c r="I904" s="44">
        <v>0</v>
      </c>
      <c r="J904" s="44">
        <v>0</v>
      </c>
      <c r="K904" s="44">
        <v>0</v>
      </c>
      <c r="L904" s="44">
        <v>0</v>
      </c>
      <c r="M904" s="44">
        <v>0</v>
      </c>
      <c r="N904" s="44">
        <v>0</v>
      </c>
      <c r="O904" s="279"/>
      <c r="P904" s="292"/>
      <c r="Q904" s="282"/>
    </row>
    <row r="905" spans="1:17" ht="36" x14ac:dyDescent="0.25">
      <c r="A905" s="292"/>
      <c r="B905" s="292"/>
      <c r="C905" s="292"/>
      <c r="D905" s="279"/>
      <c r="E905" s="279"/>
      <c r="F905" s="279"/>
      <c r="G905" s="249" t="s">
        <v>18</v>
      </c>
      <c r="H905" s="44">
        <f t="shared" si="323"/>
        <v>0</v>
      </c>
      <c r="I905" s="44">
        <v>0</v>
      </c>
      <c r="J905" s="44">
        <v>0</v>
      </c>
      <c r="K905" s="44">
        <v>0</v>
      </c>
      <c r="L905" s="44">
        <v>0</v>
      </c>
      <c r="M905" s="44">
        <v>0</v>
      </c>
      <c r="N905" s="44">
        <v>0</v>
      </c>
      <c r="O905" s="279"/>
      <c r="P905" s="292"/>
      <c r="Q905" s="282"/>
    </row>
    <row r="906" spans="1:17" x14ac:dyDescent="0.25">
      <c r="A906" s="292"/>
      <c r="B906" s="292"/>
      <c r="C906" s="292"/>
      <c r="D906" s="279"/>
      <c r="E906" s="279"/>
      <c r="F906" s="279"/>
      <c r="G906" s="249" t="s">
        <v>19</v>
      </c>
      <c r="H906" s="44">
        <f t="shared" si="323"/>
        <v>8.6</v>
      </c>
      <c r="I906" s="44">
        <v>0</v>
      </c>
      <c r="J906" s="44">
        <v>0</v>
      </c>
      <c r="K906" s="44">
        <v>8.6</v>
      </c>
      <c r="L906" s="44">
        <v>0</v>
      </c>
      <c r="M906" s="44">
        <v>0</v>
      </c>
      <c r="N906" s="44">
        <v>0</v>
      </c>
      <c r="O906" s="279"/>
      <c r="P906" s="292"/>
      <c r="Q906" s="282"/>
    </row>
    <row r="907" spans="1:17" ht="24" x14ac:dyDescent="0.25">
      <c r="A907" s="292"/>
      <c r="B907" s="292"/>
      <c r="C907" s="292"/>
      <c r="D907" s="279"/>
      <c r="E907" s="279"/>
      <c r="F907" s="279"/>
      <c r="G907" s="249" t="s">
        <v>20</v>
      </c>
      <c r="H907" s="44">
        <f t="shared" si="323"/>
        <v>0</v>
      </c>
      <c r="I907" s="44">
        <v>0</v>
      </c>
      <c r="J907" s="44">
        <v>0</v>
      </c>
      <c r="K907" s="44">
        <v>0</v>
      </c>
      <c r="L907" s="44">
        <v>0</v>
      </c>
      <c r="M907" s="44">
        <v>0</v>
      </c>
      <c r="N907" s="44">
        <v>0</v>
      </c>
      <c r="O907" s="279"/>
      <c r="P907" s="292"/>
      <c r="Q907" s="283"/>
    </row>
    <row r="908" spans="1:17" ht="36.75" customHeight="1" x14ac:dyDescent="0.25">
      <c r="A908" s="292" t="s">
        <v>631</v>
      </c>
      <c r="B908" s="292" t="s">
        <v>383</v>
      </c>
      <c r="C908" s="292" t="s">
        <v>149</v>
      </c>
      <c r="D908" s="279" t="s">
        <v>86</v>
      </c>
      <c r="E908" s="279"/>
      <c r="F908" s="292" t="s">
        <v>632</v>
      </c>
      <c r="G908" s="249" t="s">
        <v>16</v>
      </c>
      <c r="H908" s="44">
        <f t="shared" ref="H908:N908" si="324">SUM(H909:H912)</f>
        <v>326.8</v>
      </c>
      <c r="I908" s="44">
        <f t="shared" si="324"/>
        <v>0</v>
      </c>
      <c r="J908" s="44">
        <f t="shared" si="324"/>
        <v>0</v>
      </c>
      <c r="K908" s="44">
        <f t="shared" si="324"/>
        <v>0</v>
      </c>
      <c r="L908" s="44">
        <f t="shared" si="324"/>
        <v>196</v>
      </c>
      <c r="M908" s="44">
        <f t="shared" si="324"/>
        <v>130.80000000000001</v>
      </c>
      <c r="N908" s="44">
        <f t="shared" si="324"/>
        <v>0</v>
      </c>
      <c r="O908" s="279">
        <v>6050</v>
      </c>
      <c r="P908" s="292" t="s">
        <v>615</v>
      </c>
      <c r="Q908" s="281" t="s">
        <v>4191</v>
      </c>
    </row>
    <row r="909" spans="1:17" ht="34.5" customHeight="1" x14ac:dyDescent="0.25">
      <c r="A909" s="292"/>
      <c r="B909" s="292"/>
      <c r="C909" s="292"/>
      <c r="D909" s="279"/>
      <c r="E909" s="279"/>
      <c r="F909" s="292"/>
      <c r="G909" s="249" t="s">
        <v>17</v>
      </c>
      <c r="H909" s="44">
        <f t="shared" ref="H909:H912" si="325">SUM(I909:N909)</f>
        <v>163.4</v>
      </c>
      <c r="I909" s="44">
        <v>0</v>
      </c>
      <c r="J909" s="44">
        <v>0</v>
      </c>
      <c r="K909" s="44">
        <v>0</v>
      </c>
      <c r="L909" s="44">
        <v>98</v>
      </c>
      <c r="M909" s="44">
        <v>65.400000000000006</v>
      </c>
      <c r="N909" s="44">
        <v>0</v>
      </c>
      <c r="O909" s="279"/>
      <c r="P909" s="292"/>
      <c r="Q909" s="282"/>
    </row>
    <row r="910" spans="1:17" ht="36" x14ac:dyDescent="0.25">
      <c r="A910" s="292"/>
      <c r="B910" s="292"/>
      <c r="C910" s="292"/>
      <c r="D910" s="279"/>
      <c r="E910" s="279"/>
      <c r="F910" s="292"/>
      <c r="G910" s="249" t="s">
        <v>18</v>
      </c>
      <c r="H910" s="44">
        <f t="shared" si="325"/>
        <v>163.4</v>
      </c>
      <c r="I910" s="44">
        <v>0</v>
      </c>
      <c r="J910" s="44">
        <v>0</v>
      </c>
      <c r="K910" s="44">
        <v>0</v>
      </c>
      <c r="L910" s="44">
        <v>98</v>
      </c>
      <c r="M910" s="44">
        <v>65.400000000000006</v>
      </c>
      <c r="N910" s="44">
        <v>0</v>
      </c>
      <c r="O910" s="279"/>
      <c r="P910" s="292"/>
      <c r="Q910" s="282"/>
    </row>
    <row r="911" spans="1:17" x14ac:dyDescent="0.25">
      <c r="A911" s="292"/>
      <c r="B911" s="292"/>
      <c r="C911" s="292"/>
      <c r="D911" s="279"/>
      <c r="E911" s="279"/>
      <c r="F911" s="292"/>
      <c r="G911" s="249" t="s">
        <v>19</v>
      </c>
      <c r="H911" s="44">
        <f t="shared" si="325"/>
        <v>0</v>
      </c>
      <c r="I911" s="44">
        <v>0</v>
      </c>
      <c r="J911" s="44">
        <v>0</v>
      </c>
      <c r="K911" s="44">
        <v>0</v>
      </c>
      <c r="L911" s="44">
        <v>0</v>
      </c>
      <c r="M911" s="44">
        <v>0</v>
      </c>
      <c r="N911" s="44">
        <v>0</v>
      </c>
      <c r="O911" s="279"/>
      <c r="P911" s="292"/>
      <c r="Q911" s="282"/>
    </row>
    <row r="912" spans="1:17" ht="24" x14ac:dyDescent="0.25">
      <c r="A912" s="292"/>
      <c r="B912" s="292"/>
      <c r="C912" s="292"/>
      <c r="D912" s="279"/>
      <c r="E912" s="279"/>
      <c r="F912" s="292"/>
      <c r="G912" s="249" t="s">
        <v>20</v>
      </c>
      <c r="H912" s="44">
        <f t="shared" si="325"/>
        <v>0</v>
      </c>
      <c r="I912" s="44">
        <v>0</v>
      </c>
      <c r="J912" s="44">
        <v>0</v>
      </c>
      <c r="K912" s="44">
        <v>0</v>
      </c>
      <c r="L912" s="44">
        <v>0</v>
      </c>
      <c r="M912" s="44">
        <v>0</v>
      </c>
      <c r="N912" s="44">
        <v>0</v>
      </c>
      <c r="O912" s="279"/>
      <c r="P912" s="292"/>
      <c r="Q912" s="283"/>
    </row>
    <row r="913" spans="1:17" ht="36.75" customHeight="1" x14ac:dyDescent="0.25">
      <c r="A913" s="292" t="s">
        <v>633</v>
      </c>
      <c r="B913" s="292" t="s">
        <v>383</v>
      </c>
      <c r="C913" s="292" t="s">
        <v>149</v>
      </c>
      <c r="D913" s="279">
        <v>2028</v>
      </c>
      <c r="E913" s="279"/>
      <c r="F913" s="279" t="s">
        <v>607</v>
      </c>
      <c r="G913" s="249" t="s">
        <v>16</v>
      </c>
      <c r="H913" s="44">
        <f t="shared" ref="H913:N913" si="326">SUM(H914:H917)</f>
        <v>1.6</v>
      </c>
      <c r="I913" s="44">
        <f t="shared" si="326"/>
        <v>0</v>
      </c>
      <c r="J913" s="44">
        <f t="shared" si="326"/>
        <v>0</v>
      </c>
      <c r="K913" s="44">
        <f t="shared" si="326"/>
        <v>0</v>
      </c>
      <c r="L913" s="44">
        <f t="shared" si="326"/>
        <v>1.6</v>
      </c>
      <c r="M913" s="44">
        <f t="shared" si="326"/>
        <v>0</v>
      </c>
      <c r="N913" s="44">
        <f t="shared" si="326"/>
        <v>0</v>
      </c>
      <c r="O913" s="279">
        <v>280</v>
      </c>
      <c r="P913" s="292" t="s">
        <v>634</v>
      </c>
      <c r="Q913" s="314" t="s">
        <v>4155</v>
      </c>
    </row>
    <row r="914" spans="1:17" ht="36.75" customHeight="1" x14ac:dyDescent="0.25">
      <c r="A914" s="292"/>
      <c r="B914" s="292"/>
      <c r="C914" s="292"/>
      <c r="D914" s="279"/>
      <c r="E914" s="279"/>
      <c r="F914" s="279"/>
      <c r="G914" s="249" t="s">
        <v>17</v>
      </c>
      <c r="H914" s="44">
        <f t="shared" ref="H914:H917" si="327">SUM(I914:N914)</f>
        <v>0</v>
      </c>
      <c r="I914" s="44">
        <v>0</v>
      </c>
      <c r="J914" s="44">
        <v>0</v>
      </c>
      <c r="K914" s="44">
        <v>0</v>
      </c>
      <c r="L914" s="44">
        <v>0</v>
      </c>
      <c r="M914" s="44">
        <v>0</v>
      </c>
      <c r="N914" s="44">
        <v>0</v>
      </c>
      <c r="O914" s="279"/>
      <c r="P914" s="292"/>
      <c r="Q914" s="314"/>
    </row>
    <row r="915" spans="1:17" ht="36" x14ac:dyDescent="0.25">
      <c r="A915" s="292"/>
      <c r="B915" s="292"/>
      <c r="C915" s="292"/>
      <c r="D915" s="279"/>
      <c r="E915" s="279"/>
      <c r="F915" s="279"/>
      <c r="G915" s="249" t="s">
        <v>18</v>
      </c>
      <c r="H915" s="44">
        <f t="shared" si="327"/>
        <v>0</v>
      </c>
      <c r="I915" s="44">
        <v>0</v>
      </c>
      <c r="J915" s="44">
        <v>0</v>
      </c>
      <c r="K915" s="44">
        <v>0</v>
      </c>
      <c r="L915" s="44">
        <v>0</v>
      </c>
      <c r="M915" s="44">
        <v>0</v>
      </c>
      <c r="N915" s="44">
        <v>0</v>
      </c>
      <c r="O915" s="279"/>
      <c r="P915" s="292"/>
      <c r="Q915" s="314"/>
    </row>
    <row r="916" spans="1:17" x14ac:dyDescent="0.25">
      <c r="A916" s="292"/>
      <c r="B916" s="292"/>
      <c r="C916" s="292"/>
      <c r="D916" s="279"/>
      <c r="E916" s="279"/>
      <c r="F916" s="279"/>
      <c r="G916" s="249" t="s">
        <v>19</v>
      </c>
      <c r="H916" s="44">
        <f t="shared" si="327"/>
        <v>1.6</v>
      </c>
      <c r="I916" s="44">
        <v>0</v>
      </c>
      <c r="J916" s="44">
        <v>0</v>
      </c>
      <c r="K916" s="44">
        <v>0</v>
      </c>
      <c r="L916" s="44">
        <v>1.6</v>
      </c>
      <c r="M916" s="44">
        <v>0</v>
      </c>
      <c r="N916" s="44">
        <v>0</v>
      </c>
      <c r="O916" s="279"/>
      <c r="P916" s="292"/>
      <c r="Q916" s="314"/>
    </row>
    <row r="917" spans="1:17" ht="24" x14ac:dyDescent="0.25">
      <c r="A917" s="292"/>
      <c r="B917" s="292"/>
      <c r="C917" s="292"/>
      <c r="D917" s="279"/>
      <c r="E917" s="279"/>
      <c r="F917" s="279"/>
      <c r="G917" s="249" t="s">
        <v>20</v>
      </c>
      <c r="H917" s="44">
        <f t="shared" si="327"/>
        <v>0</v>
      </c>
      <c r="I917" s="44">
        <v>0</v>
      </c>
      <c r="J917" s="44">
        <v>0</v>
      </c>
      <c r="K917" s="44">
        <v>0</v>
      </c>
      <c r="L917" s="44">
        <v>0</v>
      </c>
      <c r="M917" s="44">
        <v>0</v>
      </c>
      <c r="N917" s="44">
        <v>0</v>
      </c>
      <c r="O917" s="279"/>
      <c r="P917" s="292"/>
      <c r="Q917" s="314"/>
    </row>
    <row r="918" spans="1:17" ht="36.75" customHeight="1" x14ac:dyDescent="0.25">
      <c r="A918" s="292" t="s">
        <v>635</v>
      </c>
      <c r="B918" s="292" t="s">
        <v>383</v>
      </c>
      <c r="C918" s="292" t="s">
        <v>149</v>
      </c>
      <c r="D918" s="279" t="s">
        <v>484</v>
      </c>
      <c r="E918" s="279"/>
      <c r="F918" s="292" t="s">
        <v>636</v>
      </c>
      <c r="G918" s="249" t="s">
        <v>16</v>
      </c>
      <c r="H918" s="44">
        <f t="shared" ref="H918:N918" si="328">SUM(H919:H922)</f>
        <v>56.4</v>
      </c>
      <c r="I918" s="44">
        <f t="shared" si="328"/>
        <v>0</v>
      </c>
      <c r="J918" s="44">
        <f t="shared" si="328"/>
        <v>0</v>
      </c>
      <c r="K918" s="44">
        <f t="shared" si="328"/>
        <v>0</v>
      </c>
      <c r="L918" s="44">
        <f t="shared" si="328"/>
        <v>0</v>
      </c>
      <c r="M918" s="44">
        <f t="shared" si="328"/>
        <v>33.799999999999997</v>
      </c>
      <c r="N918" s="44">
        <f t="shared" si="328"/>
        <v>22.6</v>
      </c>
      <c r="O918" s="279">
        <v>280</v>
      </c>
      <c r="P918" s="292" t="s">
        <v>634</v>
      </c>
      <c r="Q918" s="314" t="s">
        <v>4155</v>
      </c>
    </row>
    <row r="919" spans="1:17" ht="32.25" customHeight="1" x14ac:dyDescent="0.25">
      <c r="A919" s="292"/>
      <c r="B919" s="292"/>
      <c r="C919" s="292"/>
      <c r="D919" s="279"/>
      <c r="E919" s="279"/>
      <c r="F919" s="292"/>
      <c r="G919" s="249" t="s">
        <v>17</v>
      </c>
      <c r="H919" s="44">
        <f t="shared" ref="H919:H922" si="329">SUM(I919:N919)</f>
        <v>28.2</v>
      </c>
      <c r="I919" s="44">
        <v>0</v>
      </c>
      <c r="J919" s="44">
        <v>0</v>
      </c>
      <c r="K919" s="44">
        <v>0</v>
      </c>
      <c r="L919" s="44">
        <v>0</v>
      </c>
      <c r="M919" s="44">
        <v>16.899999999999999</v>
      </c>
      <c r="N919" s="44">
        <v>11.3</v>
      </c>
      <c r="O919" s="279"/>
      <c r="P919" s="292"/>
      <c r="Q919" s="314"/>
    </row>
    <row r="920" spans="1:17" ht="36" x14ac:dyDescent="0.25">
      <c r="A920" s="292"/>
      <c r="B920" s="292"/>
      <c r="C920" s="292"/>
      <c r="D920" s="279"/>
      <c r="E920" s="279"/>
      <c r="F920" s="292"/>
      <c r="G920" s="249" t="s">
        <v>18</v>
      </c>
      <c r="H920" s="44">
        <f t="shared" si="329"/>
        <v>28.2</v>
      </c>
      <c r="I920" s="44">
        <v>0</v>
      </c>
      <c r="J920" s="44">
        <v>0</v>
      </c>
      <c r="K920" s="44">
        <v>0</v>
      </c>
      <c r="L920" s="44">
        <v>0</v>
      </c>
      <c r="M920" s="44">
        <v>16.899999999999999</v>
      </c>
      <c r="N920" s="44">
        <v>11.3</v>
      </c>
      <c r="O920" s="279"/>
      <c r="P920" s="292"/>
      <c r="Q920" s="314"/>
    </row>
    <row r="921" spans="1:17" x14ac:dyDescent="0.25">
      <c r="A921" s="292"/>
      <c r="B921" s="292"/>
      <c r="C921" s="292"/>
      <c r="D921" s="279"/>
      <c r="E921" s="279"/>
      <c r="F921" s="292"/>
      <c r="G921" s="249" t="s">
        <v>19</v>
      </c>
      <c r="H921" s="44">
        <f t="shared" si="329"/>
        <v>0</v>
      </c>
      <c r="I921" s="44">
        <v>0</v>
      </c>
      <c r="J921" s="44">
        <v>0</v>
      </c>
      <c r="K921" s="44">
        <v>0</v>
      </c>
      <c r="L921" s="44">
        <v>0</v>
      </c>
      <c r="M921" s="44">
        <v>0</v>
      </c>
      <c r="N921" s="44">
        <v>0</v>
      </c>
      <c r="O921" s="279"/>
      <c r="P921" s="292"/>
      <c r="Q921" s="314"/>
    </row>
    <row r="922" spans="1:17" ht="24" x14ac:dyDescent="0.25">
      <c r="A922" s="292"/>
      <c r="B922" s="292"/>
      <c r="C922" s="292"/>
      <c r="D922" s="279"/>
      <c r="E922" s="279"/>
      <c r="F922" s="292"/>
      <c r="G922" s="249" t="s">
        <v>20</v>
      </c>
      <c r="H922" s="44">
        <f t="shared" si="329"/>
        <v>0</v>
      </c>
      <c r="I922" s="44">
        <v>0</v>
      </c>
      <c r="J922" s="44">
        <v>0</v>
      </c>
      <c r="K922" s="44">
        <v>0</v>
      </c>
      <c r="L922" s="44">
        <v>0</v>
      </c>
      <c r="M922" s="44">
        <v>0</v>
      </c>
      <c r="N922" s="44">
        <v>0</v>
      </c>
      <c r="O922" s="279"/>
      <c r="P922" s="292"/>
      <c r="Q922" s="314"/>
    </row>
    <row r="923" spans="1:17" ht="36.75" customHeight="1" x14ac:dyDescent="0.25">
      <c r="A923" s="292" t="s">
        <v>637</v>
      </c>
      <c r="B923" s="292" t="s">
        <v>383</v>
      </c>
      <c r="C923" s="292" t="s">
        <v>149</v>
      </c>
      <c r="D923" s="279">
        <v>2028</v>
      </c>
      <c r="E923" s="279"/>
      <c r="F923" s="292" t="s">
        <v>607</v>
      </c>
      <c r="G923" s="249" t="s">
        <v>16</v>
      </c>
      <c r="H923" s="44">
        <f t="shared" ref="H923:N923" si="330">SUM(H924:H927)</f>
        <v>4.8</v>
      </c>
      <c r="I923" s="44">
        <f t="shared" si="330"/>
        <v>0</v>
      </c>
      <c r="J923" s="44">
        <f t="shared" si="330"/>
        <v>0</v>
      </c>
      <c r="K923" s="44">
        <f t="shared" si="330"/>
        <v>0</v>
      </c>
      <c r="L923" s="44">
        <f t="shared" si="330"/>
        <v>4.8</v>
      </c>
      <c r="M923" s="44">
        <f t="shared" si="330"/>
        <v>0</v>
      </c>
      <c r="N923" s="44">
        <f t="shared" si="330"/>
        <v>0</v>
      </c>
      <c r="O923" s="279">
        <v>280</v>
      </c>
      <c r="P923" s="292" t="s">
        <v>634</v>
      </c>
      <c r="Q923" s="281" t="s">
        <v>4191</v>
      </c>
    </row>
    <row r="924" spans="1:17" ht="31.5" customHeight="1" x14ac:dyDescent="0.25">
      <c r="A924" s="292"/>
      <c r="B924" s="292"/>
      <c r="C924" s="292"/>
      <c r="D924" s="279"/>
      <c r="E924" s="279"/>
      <c r="F924" s="292"/>
      <c r="G924" s="249" t="s">
        <v>17</v>
      </c>
      <c r="H924" s="44">
        <f t="shared" ref="H924:H927" si="331">SUM(I924:N924)</f>
        <v>0</v>
      </c>
      <c r="I924" s="44">
        <v>0</v>
      </c>
      <c r="J924" s="44">
        <v>0</v>
      </c>
      <c r="K924" s="44">
        <v>0</v>
      </c>
      <c r="L924" s="44">
        <v>0</v>
      </c>
      <c r="M924" s="44">
        <v>0</v>
      </c>
      <c r="N924" s="44">
        <v>0</v>
      </c>
      <c r="O924" s="279"/>
      <c r="P924" s="292"/>
      <c r="Q924" s="282"/>
    </row>
    <row r="925" spans="1:17" ht="36" x14ac:dyDescent="0.25">
      <c r="A925" s="292"/>
      <c r="B925" s="292"/>
      <c r="C925" s="292"/>
      <c r="D925" s="279"/>
      <c r="E925" s="279"/>
      <c r="F925" s="292"/>
      <c r="G925" s="249" t="s">
        <v>18</v>
      </c>
      <c r="H925" s="44">
        <f t="shared" si="331"/>
        <v>0</v>
      </c>
      <c r="I925" s="44">
        <v>0</v>
      </c>
      <c r="J925" s="44">
        <v>0</v>
      </c>
      <c r="K925" s="44">
        <v>0</v>
      </c>
      <c r="L925" s="44">
        <v>0</v>
      </c>
      <c r="M925" s="44">
        <v>0</v>
      </c>
      <c r="N925" s="44">
        <v>0</v>
      </c>
      <c r="O925" s="279"/>
      <c r="P925" s="292"/>
      <c r="Q925" s="282"/>
    </row>
    <row r="926" spans="1:17" x14ac:dyDescent="0.25">
      <c r="A926" s="292"/>
      <c r="B926" s="292"/>
      <c r="C926" s="292"/>
      <c r="D926" s="279"/>
      <c r="E926" s="279"/>
      <c r="F926" s="292"/>
      <c r="G926" s="249" t="s">
        <v>19</v>
      </c>
      <c r="H926" s="44">
        <f t="shared" si="331"/>
        <v>4.8</v>
      </c>
      <c r="I926" s="44">
        <v>0</v>
      </c>
      <c r="J926" s="44">
        <v>0</v>
      </c>
      <c r="K926" s="44">
        <v>0</v>
      </c>
      <c r="L926" s="44">
        <v>4.8</v>
      </c>
      <c r="M926" s="44">
        <v>0</v>
      </c>
      <c r="N926" s="44">
        <v>0</v>
      </c>
      <c r="O926" s="279"/>
      <c r="P926" s="292"/>
      <c r="Q926" s="282"/>
    </row>
    <row r="927" spans="1:17" ht="24" x14ac:dyDescent="0.25">
      <c r="A927" s="292"/>
      <c r="B927" s="292"/>
      <c r="C927" s="292"/>
      <c r="D927" s="279"/>
      <c r="E927" s="279"/>
      <c r="F927" s="292"/>
      <c r="G927" s="249" t="s">
        <v>20</v>
      </c>
      <c r="H927" s="44">
        <f t="shared" si="331"/>
        <v>0</v>
      </c>
      <c r="I927" s="44">
        <v>0</v>
      </c>
      <c r="J927" s="44">
        <v>0</v>
      </c>
      <c r="K927" s="44">
        <v>0</v>
      </c>
      <c r="L927" s="44">
        <v>0</v>
      </c>
      <c r="M927" s="44">
        <v>0</v>
      </c>
      <c r="N927" s="44">
        <v>0</v>
      </c>
      <c r="O927" s="279"/>
      <c r="P927" s="292"/>
      <c r="Q927" s="283"/>
    </row>
    <row r="928" spans="1:17" ht="36.75" customHeight="1" x14ac:dyDescent="0.25">
      <c r="A928" s="292" t="s">
        <v>638</v>
      </c>
      <c r="B928" s="292" t="s">
        <v>383</v>
      </c>
      <c r="C928" s="292" t="s">
        <v>149</v>
      </c>
      <c r="D928" s="279" t="s">
        <v>484</v>
      </c>
      <c r="E928" s="279"/>
      <c r="F928" s="292" t="s">
        <v>639</v>
      </c>
      <c r="G928" s="249" t="s">
        <v>16</v>
      </c>
      <c r="H928" s="44">
        <f t="shared" ref="H928:N928" si="332">SUM(H929:H932)</f>
        <v>35</v>
      </c>
      <c r="I928" s="44">
        <f t="shared" si="332"/>
        <v>0</v>
      </c>
      <c r="J928" s="44">
        <f t="shared" si="332"/>
        <v>0</v>
      </c>
      <c r="K928" s="44">
        <f t="shared" si="332"/>
        <v>0</v>
      </c>
      <c r="L928" s="44">
        <f t="shared" si="332"/>
        <v>0</v>
      </c>
      <c r="M928" s="44">
        <f t="shared" si="332"/>
        <v>21</v>
      </c>
      <c r="N928" s="44">
        <f t="shared" si="332"/>
        <v>14</v>
      </c>
      <c r="O928" s="279">
        <v>280</v>
      </c>
      <c r="P928" s="292" t="s">
        <v>634</v>
      </c>
      <c r="Q928" s="281" t="s">
        <v>4191</v>
      </c>
    </row>
    <row r="929" spans="1:17" ht="35.25" customHeight="1" x14ac:dyDescent="0.25">
      <c r="A929" s="292"/>
      <c r="B929" s="292"/>
      <c r="C929" s="292"/>
      <c r="D929" s="279"/>
      <c r="E929" s="279"/>
      <c r="F929" s="292"/>
      <c r="G929" s="249" t="s">
        <v>17</v>
      </c>
      <c r="H929" s="44">
        <f t="shared" ref="H929:H932" si="333">SUM(I929:N929)</f>
        <v>0</v>
      </c>
      <c r="I929" s="44">
        <v>0</v>
      </c>
      <c r="J929" s="44">
        <v>0</v>
      </c>
      <c r="K929" s="44">
        <v>0</v>
      </c>
      <c r="L929" s="44">
        <v>0</v>
      </c>
      <c r="M929" s="44">
        <v>0</v>
      </c>
      <c r="N929" s="44">
        <v>0</v>
      </c>
      <c r="O929" s="279"/>
      <c r="P929" s="292"/>
      <c r="Q929" s="282"/>
    </row>
    <row r="930" spans="1:17" ht="36" x14ac:dyDescent="0.25">
      <c r="A930" s="292"/>
      <c r="B930" s="292"/>
      <c r="C930" s="292"/>
      <c r="D930" s="279"/>
      <c r="E930" s="279"/>
      <c r="F930" s="292"/>
      <c r="G930" s="249" t="s">
        <v>18</v>
      </c>
      <c r="H930" s="44">
        <f t="shared" si="333"/>
        <v>35</v>
      </c>
      <c r="I930" s="44">
        <v>0</v>
      </c>
      <c r="J930" s="44">
        <v>0</v>
      </c>
      <c r="K930" s="44">
        <v>0</v>
      </c>
      <c r="L930" s="44">
        <v>0</v>
      </c>
      <c r="M930" s="44">
        <v>21</v>
      </c>
      <c r="N930" s="44">
        <v>14</v>
      </c>
      <c r="O930" s="279"/>
      <c r="P930" s="292"/>
      <c r="Q930" s="282"/>
    </row>
    <row r="931" spans="1:17" x14ac:dyDescent="0.25">
      <c r="A931" s="292"/>
      <c r="B931" s="292"/>
      <c r="C931" s="292"/>
      <c r="D931" s="279"/>
      <c r="E931" s="279"/>
      <c r="F931" s="292"/>
      <c r="G931" s="249" t="s">
        <v>19</v>
      </c>
      <c r="H931" s="44">
        <f t="shared" si="333"/>
        <v>0</v>
      </c>
      <c r="I931" s="44">
        <v>0</v>
      </c>
      <c r="J931" s="44">
        <v>0</v>
      </c>
      <c r="K931" s="44">
        <v>0</v>
      </c>
      <c r="L931" s="44">
        <v>0</v>
      </c>
      <c r="M931" s="44">
        <v>0</v>
      </c>
      <c r="N931" s="44">
        <v>0</v>
      </c>
      <c r="O931" s="279"/>
      <c r="P931" s="292"/>
      <c r="Q931" s="282"/>
    </row>
    <row r="932" spans="1:17" ht="24" x14ac:dyDescent="0.25">
      <c r="A932" s="292"/>
      <c r="B932" s="292"/>
      <c r="C932" s="292"/>
      <c r="D932" s="279"/>
      <c r="E932" s="279"/>
      <c r="F932" s="292"/>
      <c r="G932" s="249" t="s">
        <v>20</v>
      </c>
      <c r="H932" s="44">
        <f t="shared" si="333"/>
        <v>0</v>
      </c>
      <c r="I932" s="44">
        <v>0</v>
      </c>
      <c r="J932" s="44">
        <v>0</v>
      </c>
      <c r="K932" s="44">
        <v>0</v>
      </c>
      <c r="L932" s="44">
        <v>0</v>
      </c>
      <c r="M932" s="44">
        <v>0</v>
      </c>
      <c r="N932" s="44">
        <v>0</v>
      </c>
      <c r="O932" s="279"/>
      <c r="P932" s="292"/>
      <c r="Q932" s="283"/>
    </row>
    <row r="933" spans="1:17" ht="36.75" customHeight="1" x14ac:dyDescent="0.25">
      <c r="A933" s="292" t="s">
        <v>640</v>
      </c>
      <c r="B933" s="292" t="s">
        <v>265</v>
      </c>
      <c r="C933" s="292" t="s">
        <v>149</v>
      </c>
      <c r="D933" s="279">
        <v>2025</v>
      </c>
      <c r="E933" s="279"/>
      <c r="F933" s="279" t="s">
        <v>545</v>
      </c>
      <c r="G933" s="249" t="s">
        <v>16</v>
      </c>
      <c r="H933" s="44">
        <f t="shared" ref="H933:N933" si="334">SUM(H934:H937)</f>
        <v>5.2</v>
      </c>
      <c r="I933" s="44">
        <f t="shared" si="334"/>
        <v>5.2</v>
      </c>
      <c r="J933" s="44">
        <f t="shared" si="334"/>
        <v>0</v>
      </c>
      <c r="K933" s="44">
        <f t="shared" si="334"/>
        <v>0</v>
      </c>
      <c r="L933" s="44">
        <f t="shared" si="334"/>
        <v>0</v>
      </c>
      <c r="M933" s="44">
        <f t="shared" si="334"/>
        <v>0</v>
      </c>
      <c r="N933" s="44">
        <f t="shared" si="334"/>
        <v>0</v>
      </c>
      <c r="O933" s="306"/>
      <c r="P933" s="331"/>
      <c r="Q933" s="281" t="s">
        <v>4191</v>
      </c>
    </row>
    <row r="934" spans="1:17" ht="34.5" customHeight="1" x14ac:dyDescent="0.25">
      <c r="A934" s="292"/>
      <c r="B934" s="292"/>
      <c r="C934" s="292"/>
      <c r="D934" s="279"/>
      <c r="E934" s="279"/>
      <c r="F934" s="279"/>
      <c r="G934" s="249" t="s">
        <v>17</v>
      </c>
      <c r="H934" s="44">
        <f t="shared" ref="H934:H937" si="335">SUM(I934:N934)</f>
        <v>5.2</v>
      </c>
      <c r="I934" s="44">
        <v>5.2</v>
      </c>
      <c r="J934" s="44">
        <v>0</v>
      </c>
      <c r="K934" s="44">
        <v>0</v>
      </c>
      <c r="L934" s="44">
        <v>0</v>
      </c>
      <c r="M934" s="44">
        <v>0</v>
      </c>
      <c r="N934" s="44">
        <v>0</v>
      </c>
      <c r="O934" s="306"/>
      <c r="P934" s="331"/>
      <c r="Q934" s="282"/>
    </row>
    <row r="935" spans="1:17" ht="36" x14ac:dyDescent="0.25">
      <c r="A935" s="292"/>
      <c r="B935" s="292"/>
      <c r="C935" s="292"/>
      <c r="D935" s="279"/>
      <c r="E935" s="279"/>
      <c r="F935" s="279"/>
      <c r="G935" s="249" t="s">
        <v>18</v>
      </c>
      <c r="H935" s="44">
        <f t="shared" si="335"/>
        <v>0</v>
      </c>
      <c r="I935" s="44">
        <v>0</v>
      </c>
      <c r="J935" s="44">
        <v>0</v>
      </c>
      <c r="K935" s="44">
        <v>0</v>
      </c>
      <c r="L935" s="44">
        <v>0</v>
      </c>
      <c r="M935" s="44">
        <v>0</v>
      </c>
      <c r="N935" s="44">
        <v>0</v>
      </c>
      <c r="O935" s="306"/>
      <c r="P935" s="331"/>
      <c r="Q935" s="282"/>
    </row>
    <row r="936" spans="1:17" x14ac:dyDescent="0.25">
      <c r="A936" s="292"/>
      <c r="B936" s="292"/>
      <c r="C936" s="292"/>
      <c r="D936" s="279"/>
      <c r="E936" s="279"/>
      <c r="F936" s="279"/>
      <c r="G936" s="249" t="s">
        <v>19</v>
      </c>
      <c r="H936" s="44">
        <f t="shared" si="335"/>
        <v>0</v>
      </c>
      <c r="I936" s="44">
        <v>0</v>
      </c>
      <c r="J936" s="44">
        <v>0</v>
      </c>
      <c r="K936" s="44">
        <v>0</v>
      </c>
      <c r="L936" s="44">
        <v>0</v>
      </c>
      <c r="M936" s="44">
        <v>0</v>
      </c>
      <c r="N936" s="44">
        <v>0</v>
      </c>
      <c r="O936" s="306"/>
      <c r="P936" s="331"/>
      <c r="Q936" s="282"/>
    </row>
    <row r="937" spans="1:17" ht="24" x14ac:dyDescent="0.25">
      <c r="A937" s="292"/>
      <c r="B937" s="292"/>
      <c r="C937" s="292"/>
      <c r="D937" s="279"/>
      <c r="E937" s="279"/>
      <c r="F937" s="279"/>
      <c r="G937" s="249" t="s">
        <v>20</v>
      </c>
      <c r="H937" s="44">
        <f t="shared" si="335"/>
        <v>0</v>
      </c>
      <c r="I937" s="44">
        <v>0</v>
      </c>
      <c r="J937" s="44">
        <v>0</v>
      </c>
      <c r="K937" s="44">
        <v>0</v>
      </c>
      <c r="L937" s="44">
        <v>0</v>
      </c>
      <c r="M937" s="44">
        <v>0</v>
      </c>
      <c r="N937" s="44">
        <v>0</v>
      </c>
      <c r="O937" s="306"/>
      <c r="P937" s="331"/>
      <c r="Q937" s="283"/>
    </row>
    <row r="938" spans="1:17" ht="36.75" customHeight="1" x14ac:dyDescent="0.25">
      <c r="A938" s="292" t="s">
        <v>641</v>
      </c>
      <c r="B938" s="292" t="s">
        <v>642</v>
      </c>
      <c r="C938" s="292" t="s">
        <v>149</v>
      </c>
      <c r="D938" s="279" t="s">
        <v>66</v>
      </c>
      <c r="E938" s="279" t="s">
        <v>618</v>
      </c>
      <c r="F938" s="292" t="s">
        <v>619</v>
      </c>
      <c r="G938" s="249" t="s">
        <v>16</v>
      </c>
      <c r="H938" s="44">
        <f t="shared" ref="H938:N938" si="336">SUM(H939:H942)</f>
        <v>1044</v>
      </c>
      <c r="I938" s="44">
        <f t="shared" si="336"/>
        <v>0</v>
      </c>
      <c r="J938" s="44">
        <f t="shared" si="336"/>
        <v>0</v>
      </c>
      <c r="K938" s="44">
        <f t="shared" si="336"/>
        <v>0</v>
      </c>
      <c r="L938" s="44">
        <f t="shared" si="336"/>
        <v>348</v>
      </c>
      <c r="M938" s="44">
        <f t="shared" si="336"/>
        <v>348</v>
      </c>
      <c r="N938" s="44">
        <f t="shared" si="336"/>
        <v>348</v>
      </c>
      <c r="O938" s="306"/>
      <c r="P938" s="331"/>
      <c r="Q938" s="281" t="s">
        <v>4191</v>
      </c>
    </row>
    <row r="939" spans="1:17" ht="34.5" customHeight="1" x14ac:dyDescent="0.25">
      <c r="A939" s="292"/>
      <c r="B939" s="292"/>
      <c r="C939" s="292"/>
      <c r="D939" s="279"/>
      <c r="E939" s="279"/>
      <c r="F939" s="292"/>
      <c r="G939" s="249" t="s">
        <v>17</v>
      </c>
      <c r="H939" s="44">
        <f t="shared" ref="H939:H942" si="337">SUM(I939:N939)</f>
        <v>626.40000000000009</v>
      </c>
      <c r="I939" s="44">
        <v>0</v>
      </c>
      <c r="J939" s="44">
        <v>0</v>
      </c>
      <c r="K939" s="44">
        <v>0</v>
      </c>
      <c r="L939" s="44">
        <v>208.8</v>
      </c>
      <c r="M939" s="44">
        <v>208.8</v>
      </c>
      <c r="N939" s="44">
        <v>208.8</v>
      </c>
      <c r="O939" s="306"/>
      <c r="P939" s="331"/>
      <c r="Q939" s="282"/>
    </row>
    <row r="940" spans="1:17" ht="36" x14ac:dyDescent="0.25">
      <c r="A940" s="292"/>
      <c r="B940" s="292"/>
      <c r="C940" s="292"/>
      <c r="D940" s="279"/>
      <c r="E940" s="279"/>
      <c r="F940" s="292"/>
      <c r="G940" s="249" t="s">
        <v>18</v>
      </c>
      <c r="H940" s="44">
        <f t="shared" si="337"/>
        <v>417.59999999999997</v>
      </c>
      <c r="I940" s="44">
        <v>0</v>
      </c>
      <c r="J940" s="44">
        <v>0</v>
      </c>
      <c r="K940" s="44">
        <v>0</v>
      </c>
      <c r="L940" s="44">
        <v>139.19999999999999</v>
      </c>
      <c r="M940" s="44">
        <v>139.19999999999999</v>
      </c>
      <c r="N940" s="44">
        <v>139.19999999999999</v>
      </c>
      <c r="O940" s="306"/>
      <c r="P940" s="331"/>
      <c r="Q940" s="282"/>
    </row>
    <row r="941" spans="1:17" x14ac:dyDescent="0.25">
      <c r="A941" s="292"/>
      <c r="B941" s="292"/>
      <c r="C941" s="292"/>
      <c r="D941" s="279"/>
      <c r="E941" s="279"/>
      <c r="F941" s="292"/>
      <c r="G941" s="249" t="s">
        <v>19</v>
      </c>
      <c r="H941" s="44">
        <f t="shared" si="337"/>
        <v>0</v>
      </c>
      <c r="I941" s="44">
        <v>0</v>
      </c>
      <c r="J941" s="44">
        <v>0</v>
      </c>
      <c r="K941" s="44">
        <v>0</v>
      </c>
      <c r="L941" s="44">
        <v>0</v>
      </c>
      <c r="M941" s="44">
        <v>0</v>
      </c>
      <c r="N941" s="44">
        <v>0</v>
      </c>
      <c r="O941" s="306"/>
      <c r="P941" s="331"/>
      <c r="Q941" s="282"/>
    </row>
    <row r="942" spans="1:17" ht="24" x14ac:dyDescent="0.25">
      <c r="A942" s="292"/>
      <c r="B942" s="292"/>
      <c r="C942" s="292"/>
      <c r="D942" s="279"/>
      <c r="E942" s="279"/>
      <c r="F942" s="292"/>
      <c r="G942" s="249" t="s">
        <v>20</v>
      </c>
      <c r="H942" s="44">
        <f t="shared" si="337"/>
        <v>0</v>
      </c>
      <c r="I942" s="44">
        <v>0</v>
      </c>
      <c r="J942" s="44">
        <v>0</v>
      </c>
      <c r="K942" s="44">
        <v>0</v>
      </c>
      <c r="L942" s="44">
        <v>0</v>
      </c>
      <c r="M942" s="44">
        <v>0</v>
      </c>
      <c r="N942" s="44">
        <v>0</v>
      </c>
      <c r="O942" s="306"/>
      <c r="P942" s="331"/>
      <c r="Q942" s="283"/>
    </row>
    <row r="943" spans="1:17" ht="36.75" customHeight="1" x14ac:dyDescent="0.25">
      <c r="A943" s="292" t="s">
        <v>643</v>
      </c>
      <c r="B943" s="279"/>
      <c r="C943" s="292" t="s">
        <v>149</v>
      </c>
      <c r="D943" s="279">
        <v>2025</v>
      </c>
      <c r="E943" s="279"/>
      <c r="F943" s="292" t="s">
        <v>525</v>
      </c>
      <c r="G943" s="249" t="s">
        <v>16</v>
      </c>
      <c r="H943" s="44">
        <f t="shared" ref="H943:N943" si="338">SUM(H944:H947)</f>
        <v>2.9000000000000004</v>
      </c>
      <c r="I943" s="44">
        <f t="shared" si="338"/>
        <v>2.9000000000000004</v>
      </c>
      <c r="J943" s="44">
        <f t="shared" si="338"/>
        <v>0</v>
      </c>
      <c r="K943" s="44">
        <f t="shared" si="338"/>
        <v>0</v>
      </c>
      <c r="L943" s="44">
        <f t="shared" si="338"/>
        <v>0</v>
      </c>
      <c r="M943" s="44">
        <f t="shared" si="338"/>
        <v>0</v>
      </c>
      <c r="N943" s="44">
        <f t="shared" si="338"/>
        <v>0</v>
      </c>
      <c r="O943" s="328">
        <v>692</v>
      </c>
      <c r="P943" s="292" t="s">
        <v>644</v>
      </c>
      <c r="Q943" s="281" t="s">
        <v>4191</v>
      </c>
    </row>
    <row r="944" spans="1:17" ht="30.75" customHeight="1" x14ac:dyDescent="0.25">
      <c r="A944" s="292"/>
      <c r="B944" s="279"/>
      <c r="C944" s="292"/>
      <c r="D944" s="279"/>
      <c r="E944" s="279"/>
      <c r="F944" s="292"/>
      <c r="G944" s="249" t="s">
        <v>17</v>
      </c>
      <c r="H944" s="44">
        <f t="shared" ref="H944:H947" si="339">SUM(I944:N944)</f>
        <v>0</v>
      </c>
      <c r="I944" s="44">
        <v>0</v>
      </c>
      <c r="J944" s="44">
        <v>0</v>
      </c>
      <c r="K944" s="44">
        <v>0</v>
      </c>
      <c r="L944" s="44">
        <v>0</v>
      </c>
      <c r="M944" s="44">
        <v>0</v>
      </c>
      <c r="N944" s="44">
        <v>0</v>
      </c>
      <c r="O944" s="328"/>
      <c r="P944" s="292"/>
      <c r="Q944" s="282"/>
    </row>
    <row r="945" spans="1:17" ht="36" x14ac:dyDescent="0.25">
      <c r="A945" s="292"/>
      <c r="B945" s="279"/>
      <c r="C945" s="292"/>
      <c r="D945" s="279"/>
      <c r="E945" s="279"/>
      <c r="F945" s="292"/>
      <c r="G945" s="249" t="s">
        <v>18</v>
      </c>
      <c r="H945" s="44">
        <f t="shared" si="339"/>
        <v>2.7</v>
      </c>
      <c r="I945" s="44">
        <v>2.7</v>
      </c>
      <c r="J945" s="44">
        <v>0</v>
      </c>
      <c r="K945" s="44">
        <v>0</v>
      </c>
      <c r="L945" s="44">
        <v>0</v>
      </c>
      <c r="M945" s="44">
        <v>0</v>
      </c>
      <c r="N945" s="44">
        <v>0</v>
      </c>
      <c r="O945" s="328"/>
      <c r="P945" s="292"/>
      <c r="Q945" s="282"/>
    </row>
    <row r="946" spans="1:17" x14ac:dyDescent="0.25">
      <c r="A946" s="292"/>
      <c r="B946" s="279"/>
      <c r="C946" s="292"/>
      <c r="D946" s="279"/>
      <c r="E946" s="279"/>
      <c r="F946" s="292"/>
      <c r="G946" s="249" t="s">
        <v>19</v>
      </c>
      <c r="H946" s="44">
        <f t="shared" si="339"/>
        <v>0.2</v>
      </c>
      <c r="I946" s="44">
        <v>0.2</v>
      </c>
      <c r="J946" s="44">
        <v>0</v>
      </c>
      <c r="K946" s="44">
        <v>0</v>
      </c>
      <c r="L946" s="44">
        <v>0</v>
      </c>
      <c r="M946" s="44">
        <v>0</v>
      </c>
      <c r="N946" s="44">
        <v>0</v>
      </c>
      <c r="O946" s="328"/>
      <c r="P946" s="292"/>
      <c r="Q946" s="282"/>
    </row>
    <row r="947" spans="1:17" ht="24" x14ac:dyDescent="0.25">
      <c r="A947" s="292"/>
      <c r="B947" s="279"/>
      <c r="C947" s="292"/>
      <c r="D947" s="279"/>
      <c r="E947" s="279"/>
      <c r="F947" s="292"/>
      <c r="G947" s="249" t="s">
        <v>20</v>
      </c>
      <c r="H947" s="44">
        <f t="shared" si="339"/>
        <v>0</v>
      </c>
      <c r="I947" s="44">
        <v>0</v>
      </c>
      <c r="J947" s="44">
        <v>0</v>
      </c>
      <c r="K947" s="44">
        <v>0</v>
      </c>
      <c r="L947" s="44">
        <v>0</v>
      </c>
      <c r="M947" s="44">
        <v>0</v>
      </c>
      <c r="N947" s="44">
        <v>0</v>
      </c>
      <c r="O947" s="328"/>
      <c r="P947" s="292"/>
      <c r="Q947" s="283"/>
    </row>
    <row r="948" spans="1:17" ht="36.75" customHeight="1" x14ac:dyDescent="0.25">
      <c r="A948" s="292" t="s">
        <v>645</v>
      </c>
      <c r="B948" s="279"/>
      <c r="C948" s="292" t="s">
        <v>149</v>
      </c>
      <c r="D948" s="279">
        <v>2025</v>
      </c>
      <c r="E948" s="279"/>
      <c r="F948" s="292" t="s">
        <v>525</v>
      </c>
      <c r="G948" s="249" t="s">
        <v>16</v>
      </c>
      <c r="H948" s="44">
        <f t="shared" ref="H948:N948" si="340">SUM(H949:H952)</f>
        <v>2.1</v>
      </c>
      <c r="I948" s="44">
        <f t="shared" si="340"/>
        <v>2.1</v>
      </c>
      <c r="J948" s="44">
        <f t="shared" si="340"/>
        <v>0</v>
      </c>
      <c r="K948" s="44">
        <f t="shared" si="340"/>
        <v>0</v>
      </c>
      <c r="L948" s="44">
        <f t="shared" si="340"/>
        <v>0</v>
      </c>
      <c r="M948" s="44">
        <f t="shared" si="340"/>
        <v>0</v>
      </c>
      <c r="N948" s="44">
        <f t="shared" si="340"/>
        <v>0</v>
      </c>
      <c r="O948" s="328">
        <v>7781</v>
      </c>
      <c r="P948" s="292" t="s">
        <v>644</v>
      </c>
      <c r="Q948" s="281" t="s">
        <v>4191</v>
      </c>
    </row>
    <row r="949" spans="1:17" ht="32.25" customHeight="1" x14ac:dyDescent="0.25">
      <c r="A949" s="292"/>
      <c r="B949" s="279"/>
      <c r="C949" s="292"/>
      <c r="D949" s="279"/>
      <c r="E949" s="279"/>
      <c r="F949" s="292"/>
      <c r="G949" s="249" t="s">
        <v>17</v>
      </c>
      <c r="H949" s="44">
        <f t="shared" ref="H949:H952" si="341">SUM(I949:N949)</f>
        <v>0</v>
      </c>
      <c r="I949" s="44">
        <v>0</v>
      </c>
      <c r="J949" s="44">
        <v>0</v>
      </c>
      <c r="K949" s="44">
        <v>0</v>
      </c>
      <c r="L949" s="44">
        <v>0</v>
      </c>
      <c r="M949" s="44">
        <v>0</v>
      </c>
      <c r="N949" s="44">
        <v>0</v>
      </c>
      <c r="O949" s="328"/>
      <c r="P949" s="292"/>
      <c r="Q949" s="282"/>
    </row>
    <row r="950" spans="1:17" ht="36" x14ac:dyDescent="0.25">
      <c r="A950" s="292"/>
      <c r="B950" s="279"/>
      <c r="C950" s="292"/>
      <c r="D950" s="279"/>
      <c r="E950" s="279"/>
      <c r="F950" s="292"/>
      <c r="G950" s="249" t="s">
        <v>18</v>
      </c>
      <c r="H950" s="44">
        <f t="shared" si="341"/>
        <v>2</v>
      </c>
      <c r="I950" s="44">
        <v>2</v>
      </c>
      <c r="J950" s="44">
        <v>0</v>
      </c>
      <c r="K950" s="44">
        <v>0</v>
      </c>
      <c r="L950" s="44">
        <v>0</v>
      </c>
      <c r="M950" s="44">
        <v>0</v>
      </c>
      <c r="N950" s="44">
        <v>0</v>
      </c>
      <c r="O950" s="328"/>
      <c r="P950" s="292"/>
      <c r="Q950" s="282"/>
    </row>
    <row r="951" spans="1:17" x14ac:dyDescent="0.25">
      <c r="A951" s="292"/>
      <c r="B951" s="279"/>
      <c r="C951" s="292"/>
      <c r="D951" s="279"/>
      <c r="E951" s="279"/>
      <c r="F951" s="292"/>
      <c r="G951" s="249" t="s">
        <v>19</v>
      </c>
      <c r="H951" s="44">
        <f t="shared" si="341"/>
        <v>0.1</v>
      </c>
      <c r="I951" s="44">
        <v>0.1</v>
      </c>
      <c r="J951" s="44">
        <v>0</v>
      </c>
      <c r="K951" s="44">
        <v>0</v>
      </c>
      <c r="L951" s="44">
        <v>0</v>
      </c>
      <c r="M951" s="44">
        <v>0</v>
      </c>
      <c r="N951" s="44">
        <v>0</v>
      </c>
      <c r="O951" s="328"/>
      <c r="P951" s="292"/>
      <c r="Q951" s="282"/>
    </row>
    <row r="952" spans="1:17" ht="24" x14ac:dyDescent="0.25">
      <c r="A952" s="292"/>
      <c r="B952" s="279"/>
      <c r="C952" s="292"/>
      <c r="D952" s="279"/>
      <c r="E952" s="279"/>
      <c r="F952" s="292"/>
      <c r="G952" s="249" t="s">
        <v>20</v>
      </c>
      <c r="H952" s="44">
        <f t="shared" si="341"/>
        <v>0</v>
      </c>
      <c r="I952" s="44">
        <v>0</v>
      </c>
      <c r="J952" s="44">
        <v>0</v>
      </c>
      <c r="K952" s="44">
        <v>0</v>
      </c>
      <c r="L952" s="44">
        <v>0</v>
      </c>
      <c r="M952" s="44">
        <v>0</v>
      </c>
      <c r="N952" s="44">
        <v>0</v>
      </c>
      <c r="O952" s="328"/>
      <c r="P952" s="292"/>
      <c r="Q952" s="283"/>
    </row>
    <row r="953" spans="1:17" ht="36.75" customHeight="1" x14ac:dyDescent="0.25">
      <c r="A953" s="292" t="s">
        <v>646</v>
      </c>
      <c r="B953" s="279"/>
      <c r="C953" s="292" t="s">
        <v>149</v>
      </c>
      <c r="D953" s="279">
        <v>2025</v>
      </c>
      <c r="E953" s="279"/>
      <c r="F953" s="292" t="s">
        <v>525</v>
      </c>
      <c r="G953" s="249" t="s">
        <v>16</v>
      </c>
      <c r="H953" s="44">
        <f t="shared" ref="H953:N953" si="342">SUM(H954:H957)</f>
        <v>2.7</v>
      </c>
      <c r="I953" s="44">
        <f t="shared" si="342"/>
        <v>2.7</v>
      </c>
      <c r="J953" s="44">
        <f t="shared" si="342"/>
        <v>0</v>
      </c>
      <c r="K953" s="44">
        <f t="shared" si="342"/>
        <v>0</v>
      </c>
      <c r="L953" s="44">
        <f t="shared" si="342"/>
        <v>0</v>
      </c>
      <c r="M953" s="44">
        <f t="shared" si="342"/>
        <v>0</v>
      </c>
      <c r="N953" s="44">
        <f t="shared" si="342"/>
        <v>0</v>
      </c>
      <c r="O953" s="328">
        <v>7781</v>
      </c>
      <c r="P953" s="292" t="s">
        <v>644</v>
      </c>
      <c r="Q953" s="281" t="s">
        <v>4191</v>
      </c>
    </row>
    <row r="954" spans="1:17" ht="28.5" customHeight="1" x14ac:dyDescent="0.25">
      <c r="A954" s="292"/>
      <c r="B954" s="279"/>
      <c r="C954" s="292"/>
      <c r="D954" s="279"/>
      <c r="E954" s="279"/>
      <c r="F954" s="292"/>
      <c r="G954" s="249" t="s">
        <v>17</v>
      </c>
      <c r="H954" s="44">
        <f t="shared" ref="H954:H957" si="343">SUM(I954:N954)</f>
        <v>0</v>
      </c>
      <c r="I954" s="44">
        <v>0</v>
      </c>
      <c r="J954" s="44">
        <v>0</v>
      </c>
      <c r="K954" s="44">
        <v>0</v>
      </c>
      <c r="L954" s="44">
        <v>0</v>
      </c>
      <c r="M954" s="44">
        <v>0</v>
      </c>
      <c r="N954" s="44">
        <v>0</v>
      </c>
      <c r="O954" s="328"/>
      <c r="P954" s="292"/>
      <c r="Q954" s="282"/>
    </row>
    <row r="955" spans="1:17" ht="36" x14ac:dyDescent="0.25">
      <c r="A955" s="292"/>
      <c r="B955" s="279"/>
      <c r="C955" s="292"/>
      <c r="D955" s="279"/>
      <c r="E955" s="279"/>
      <c r="F955" s="292"/>
      <c r="G955" s="249" t="s">
        <v>18</v>
      </c>
      <c r="H955" s="44">
        <f t="shared" si="343"/>
        <v>2.5</v>
      </c>
      <c r="I955" s="44">
        <v>2.5</v>
      </c>
      <c r="J955" s="44">
        <v>0</v>
      </c>
      <c r="K955" s="44">
        <v>0</v>
      </c>
      <c r="L955" s="44">
        <v>0</v>
      </c>
      <c r="M955" s="44">
        <v>0</v>
      </c>
      <c r="N955" s="44">
        <v>0</v>
      </c>
      <c r="O955" s="328"/>
      <c r="P955" s="292"/>
      <c r="Q955" s="282"/>
    </row>
    <row r="956" spans="1:17" x14ac:dyDescent="0.25">
      <c r="A956" s="292"/>
      <c r="B956" s="279"/>
      <c r="C956" s="292"/>
      <c r="D956" s="279"/>
      <c r="E956" s="279"/>
      <c r="F956" s="292"/>
      <c r="G956" s="249" t="s">
        <v>19</v>
      </c>
      <c r="H956" s="44">
        <f t="shared" si="343"/>
        <v>0.2</v>
      </c>
      <c r="I956" s="44">
        <v>0.2</v>
      </c>
      <c r="J956" s="44">
        <v>0</v>
      </c>
      <c r="K956" s="44">
        <v>0</v>
      </c>
      <c r="L956" s="44">
        <v>0</v>
      </c>
      <c r="M956" s="44">
        <v>0</v>
      </c>
      <c r="N956" s="44">
        <v>0</v>
      </c>
      <c r="O956" s="328"/>
      <c r="P956" s="292"/>
      <c r="Q956" s="282"/>
    </row>
    <row r="957" spans="1:17" ht="24" x14ac:dyDescent="0.25">
      <c r="A957" s="292"/>
      <c r="B957" s="279"/>
      <c r="C957" s="292"/>
      <c r="D957" s="279"/>
      <c r="E957" s="279"/>
      <c r="F957" s="292"/>
      <c r="G957" s="249" t="s">
        <v>20</v>
      </c>
      <c r="H957" s="44">
        <f t="shared" si="343"/>
        <v>0</v>
      </c>
      <c r="I957" s="44">
        <v>0</v>
      </c>
      <c r="J957" s="44">
        <v>0</v>
      </c>
      <c r="K957" s="44">
        <v>0</v>
      </c>
      <c r="L957" s="44">
        <v>0</v>
      </c>
      <c r="M957" s="44">
        <v>0</v>
      </c>
      <c r="N957" s="44">
        <v>0</v>
      </c>
      <c r="O957" s="328"/>
      <c r="P957" s="292"/>
      <c r="Q957" s="283"/>
    </row>
    <row r="958" spans="1:17" ht="36.75" customHeight="1" x14ac:dyDescent="0.25">
      <c r="A958" s="292" t="s">
        <v>647</v>
      </c>
      <c r="B958" s="279"/>
      <c r="C958" s="292" t="s">
        <v>149</v>
      </c>
      <c r="D958" s="279">
        <v>2025</v>
      </c>
      <c r="E958" s="279"/>
      <c r="F958" s="292" t="s">
        <v>525</v>
      </c>
      <c r="G958" s="249" t="s">
        <v>16</v>
      </c>
      <c r="H958" s="44">
        <f t="shared" ref="H958:N958" si="344">SUM(H959:H962)</f>
        <v>2.4</v>
      </c>
      <c r="I958" s="44">
        <f t="shared" si="344"/>
        <v>2.4</v>
      </c>
      <c r="J958" s="44">
        <f t="shared" si="344"/>
        <v>0</v>
      </c>
      <c r="K958" s="44">
        <f t="shared" si="344"/>
        <v>0</v>
      </c>
      <c r="L958" s="44">
        <f t="shared" si="344"/>
        <v>0</v>
      </c>
      <c r="M958" s="44">
        <f t="shared" si="344"/>
        <v>0</v>
      </c>
      <c r="N958" s="44">
        <f t="shared" si="344"/>
        <v>0</v>
      </c>
      <c r="O958" s="328">
        <v>7781</v>
      </c>
      <c r="P958" s="292" t="s">
        <v>644</v>
      </c>
      <c r="Q958" s="281" t="s">
        <v>4191</v>
      </c>
    </row>
    <row r="959" spans="1:17" ht="35.25" customHeight="1" x14ac:dyDescent="0.25">
      <c r="A959" s="292"/>
      <c r="B959" s="279"/>
      <c r="C959" s="292"/>
      <c r="D959" s="279"/>
      <c r="E959" s="279"/>
      <c r="F959" s="292"/>
      <c r="G959" s="249" t="s">
        <v>17</v>
      </c>
      <c r="H959" s="44">
        <f t="shared" ref="H959:H962" si="345">SUM(I959:N959)</f>
        <v>0</v>
      </c>
      <c r="I959" s="44">
        <v>0</v>
      </c>
      <c r="J959" s="44">
        <v>0</v>
      </c>
      <c r="K959" s="44">
        <v>0</v>
      </c>
      <c r="L959" s="44">
        <v>0</v>
      </c>
      <c r="M959" s="44">
        <v>0</v>
      </c>
      <c r="N959" s="44">
        <v>0</v>
      </c>
      <c r="O959" s="328"/>
      <c r="P959" s="292"/>
      <c r="Q959" s="282"/>
    </row>
    <row r="960" spans="1:17" ht="36" x14ac:dyDescent="0.25">
      <c r="A960" s="292"/>
      <c r="B960" s="279"/>
      <c r="C960" s="292"/>
      <c r="D960" s="279"/>
      <c r="E960" s="279"/>
      <c r="F960" s="292"/>
      <c r="G960" s="249" t="s">
        <v>18</v>
      </c>
      <c r="H960" s="44">
        <f t="shared" si="345"/>
        <v>2.2999999999999998</v>
      </c>
      <c r="I960" s="44">
        <v>2.2999999999999998</v>
      </c>
      <c r="J960" s="44">
        <v>0</v>
      </c>
      <c r="K960" s="44">
        <v>0</v>
      </c>
      <c r="L960" s="44">
        <v>0</v>
      </c>
      <c r="M960" s="44">
        <v>0</v>
      </c>
      <c r="N960" s="44">
        <v>0</v>
      </c>
      <c r="O960" s="328"/>
      <c r="P960" s="292"/>
      <c r="Q960" s="282"/>
    </row>
    <row r="961" spans="1:17" x14ac:dyDescent="0.25">
      <c r="A961" s="292"/>
      <c r="B961" s="279"/>
      <c r="C961" s="292"/>
      <c r="D961" s="279"/>
      <c r="E961" s="279"/>
      <c r="F961" s="292"/>
      <c r="G961" s="249" t="s">
        <v>19</v>
      </c>
      <c r="H961" s="44">
        <f t="shared" si="345"/>
        <v>0.1</v>
      </c>
      <c r="I961" s="44">
        <v>0.1</v>
      </c>
      <c r="J961" s="44">
        <v>0</v>
      </c>
      <c r="K961" s="44">
        <v>0</v>
      </c>
      <c r="L961" s="44">
        <v>0</v>
      </c>
      <c r="M961" s="44">
        <v>0</v>
      </c>
      <c r="N961" s="44">
        <v>0</v>
      </c>
      <c r="O961" s="328"/>
      <c r="P961" s="292"/>
      <c r="Q961" s="282"/>
    </row>
    <row r="962" spans="1:17" ht="24" x14ac:dyDescent="0.25">
      <c r="A962" s="292"/>
      <c r="B962" s="279"/>
      <c r="C962" s="292"/>
      <c r="D962" s="279"/>
      <c r="E962" s="279"/>
      <c r="F962" s="292"/>
      <c r="G962" s="249" t="s">
        <v>20</v>
      </c>
      <c r="H962" s="44">
        <f t="shared" si="345"/>
        <v>0</v>
      </c>
      <c r="I962" s="44">
        <v>0</v>
      </c>
      <c r="J962" s="44">
        <v>0</v>
      </c>
      <c r="K962" s="44">
        <v>0</v>
      </c>
      <c r="L962" s="44">
        <v>0</v>
      </c>
      <c r="M962" s="44">
        <v>0</v>
      </c>
      <c r="N962" s="44">
        <v>0</v>
      </c>
      <c r="O962" s="328"/>
      <c r="P962" s="292"/>
      <c r="Q962" s="283"/>
    </row>
    <row r="963" spans="1:17" ht="36.75" customHeight="1" x14ac:dyDescent="0.25">
      <c r="A963" s="292" t="s">
        <v>648</v>
      </c>
      <c r="B963" s="279"/>
      <c r="C963" s="292" t="s">
        <v>149</v>
      </c>
      <c r="D963" s="279">
        <v>2025</v>
      </c>
      <c r="E963" s="279"/>
      <c r="F963" s="292" t="s">
        <v>525</v>
      </c>
      <c r="G963" s="249" t="s">
        <v>16</v>
      </c>
      <c r="H963" s="44">
        <f t="shared" ref="H963:N963" si="346">SUM(H964:H967)</f>
        <v>2.4000000000000004</v>
      </c>
      <c r="I963" s="44">
        <f t="shared" si="346"/>
        <v>2.4000000000000004</v>
      </c>
      <c r="J963" s="44">
        <f t="shared" si="346"/>
        <v>0</v>
      </c>
      <c r="K963" s="44">
        <f t="shared" si="346"/>
        <v>0</v>
      </c>
      <c r="L963" s="44">
        <f t="shared" si="346"/>
        <v>0</v>
      </c>
      <c r="M963" s="44">
        <f t="shared" si="346"/>
        <v>0</v>
      </c>
      <c r="N963" s="44">
        <f t="shared" si="346"/>
        <v>0</v>
      </c>
      <c r="O963" s="328">
        <v>54</v>
      </c>
      <c r="P963" s="292" t="s">
        <v>644</v>
      </c>
      <c r="Q963" s="281" t="s">
        <v>4191</v>
      </c>
    </row>
    <row r="964" spans="1:17" ht="35.25" customHeight="1" x14ac:dyDescent="0.25">
      <c r="A964" s="292"/>
      <c r="B964" s="279"/>
      <c r="C964" s="292"/>
      <c r="D964" s="279"/>
      <c r="E964" s="279"/>
      <c r="F964" s="292"/>
      <c r="G964" s="249" t="s">
        <v>17</v>
      </c>
      <c r="H964" s="44">
        <f t="shared" ref="H964:H967" si="347">SUM(I964:N964)</f>
        <v>0</v>
      </c>
      <c r="I964" s="44">
        <v>0</v>
      </c>
      <c r="J964" s="44">
        <v>0</v>
      </c>
      <c r="K964" s="44">
        <v>0</v>
      </c>
      <c r="L964" s="44">
        <v>0</v>
      </c>
      <c r="M964" s="44">
        <v>0</v>
      </c>
      <c r="N964" s="44">
        <v>0</v>
      </c>
      <c r="O964" s="328"/>
      <c r="P964" s="292"/>
      <c r="Q964" s="282"/>
    </row>
    <row r="965" spans="1:17" ht="36" x14ac:dyDescent="0.25">
      <c r="A965" s="292"/>
      <c r="B965" s="279"/>
      <c r="C965" s="292"/>
      <c r="D965" s="279"/>
      <c r="E965" s="279"/>
      <c r="F965" s="292"/>
      <c r="G965" s="249" t="s">
        <v>18</v>
      </c>
      <c r="H965" s="44">
        <f t="shared" si="347"/>
        <v>2.2000000000000002</v>
      </c>
      <c r="I965" s="44">
        <v>2.2000000000000002</v>
      </c>
      <c r="J965" s="44">
        <v>0</v>
      </c>
      <c r="K965" s="44">
        <v>0</v>
      </c>
      <c r="L965" s="44">
        <v>0</v>
      </c>
      <c r="M965" s="44">
        <v>0</v>
      </c>
      <c r="N965" s="44">
        <v>0</v>
      </c>
      <c r="O965" s="328"/>
      <c r="P965" s="292"/>
      <c r="Q965" s="282"/>
    </row>
    <row r="966" spans="1:17" x14ac:dyDescent="0.25">
      <c r="A966" s="292"/>
      <c r="B966" s="279"/>
      <c r="C966" s="292"/>
      <c r="D966" s="279"/>
      <c r="E966" s="279"/>
      <c r="F966" s="292"/>
      <c r="G966" s="249" t="s">
        <v>19</v>
      </c>
      <c r="H966" s="44">
        <f t="shared" si="347"/>
        <v>0.2</v>
      </c>
      <c r="I966" s="44">
        <v>0.2</v>
      </c>
      <c r="J966" s="44">
        <v>0</v>
      </c>
      <c r="K966" s="44">
        <v>0</v>
      </c>
      <c r="L966" s="44">
        <v>0</v>
      </c>
      <c r="M966" s="44">
        <v>0</v>
      </c>
      <c r="N966" s="44">
        <v>0</v>
      </c>
      <c r="O966" s="328"/>
      <c r="P966" s="292"/>
      <c r="Q966" s="282"/>
    </row>
    <row r="967" spans="1:17" ht="24" x14ac:dyDescent="0.25">
      <c r="A967" s="292"/>
      <c r="B967" s="279"/>
      <c r="C967" s="292"/>
      <c r="D967" s="279"/>
      <c r="E967" s="279"/>
      <c r="F967" s="292"/>
      <c r="G967" s="249" t="s">
        <v>20</v>
      </c>
      <c r="H967" s="44">
        <f t="shared" si="347"/>
        <v>0</v>
      </c>
      <c r="I967" s="44">
        <v>0</v>
      </c>
      <c r="J967" s="44">
        <v>0</v>
      </c>
      <c r="K967" s="44">
        <v>0</v>
      </c>
      <c r="L967" s="44">
        <v>0</v>
      </c>
      <c r="M967" s="44">
        <v>0</v>
      </c>
      <c r="N967" s="44">
        <v>0</v>
      </c>
      <c r="O967" s="328"/>
      <c r="P967" s="292"/>
      <c r="Q967" s="283"/>
    </row>
    <row r="968" spans="1:17" ht="36.75" customHeight="1" x14ac:dyDescent="0.25">
      <c r="A968" s="292" t="s">
        <v>649</v>
      </c>
      <c r="B968" s="279"/>
      <c r="C968" s="292" t="s">
        <v>149</v>
      </c>
      <c r="D968" s="279">
        <v>2025</v>
      </c>
      <c r="E968" s="279"/>
      <c r="F968" s="292" t="s">
        <v>525</v>
      </c>
      <c r="G968" s="249" t="s">
        <v>16</v>
      </c>
      <c r="H968" s="44">
        <f t="shared" ref="H968:N968" si="348">SUM(H969:H972)</f>
        <v>2.1</v>
      </c>
      <c r="I968" s="44">
        <f t="shared" si="348"/>
        <v>2.1</v>
      </c>
      <c r="J968" s="44">
        <f t="shared" si="348"/>
        <v>0</v>
      </c>
      <c r="K968" s="44">
        <f t="shared" si="348"/>
        <v>0</v>
      </c>
      <c r="L968" s="44">
        <f t="shared" si="348"/>
        <v>0</v>
      </c>
      <c r="M968" s="44">
        <f t="shared" si="348"/>
        <v>0</v>
      </c>
      <c r="N968" s="44">
        <f t="shared" si="348"/>
        <v>0</v>
      </c>
      <c r="O968" s="328">
        <v>317</v>
      </c>
      <c r="P968" s="292" t="s">
        <v>644</v>
      </c>
      <c r="Q968" s="281" t="s">
        <v>4191</v>
      </c>
    </row>
    <row r="969" spans="1:17" ht="31.5" customHeight="1" x14ac:dyDescent="0.25">
      <c r="A969" s="292"/>
      <c r="B969" s="279"/>
      <c r="C969" s="292"/>
      <c r="D969" s="279"/>
      <c r="E969" s="279"/>
      <c r="F969" s="292"/>
      <c r="G969" s="249" t="s">
        <v>17</v>
      </c>
      <c r="H969" s="44">
        <f t="shared" ref="H969:H972" si="349">SUM(I969:N969)</f>
        <v>0</v>
      </c>
      <c r="I969" s="44">
        <v>0</v>
      </c>
      <c r="J969" s="44">
        <v>0</v>
      </c>
      <c r="K969" s="44">
        <v>0</v>
      </c>
      <c r="L969" s="44">
        <v>0</v>
      </c>
      <c r="M969" s="44">
        <v>0</v>
      </c>
      <c r="N969" s="44">
        <v>0</v>
      </c>
      <c r="O969" s="328"/>
      <c r="P969" s="292"/>
      <c r="Q969" s="282"/>
    </row>
    <row r="970" spans="1:17" ht="36" x14ac:dyDescent="0.25">
      <c r="A970" s="292"/>
      <c r="B970" s="279"/>
      <c r="C970" s="292"/>
      <c r="D970" s="279"/>
      <c r="E970" s="279"/>
      <c r="F970" s="292"/>
      <c r="G970" s="249" t="s">
        <v>18</v>
      </c>
      <c r="H970" s="44">
        <f t="shared" si="349"/>
        <v>2</v>
      </c>
      <c r="I970" s="44">
        <v>2</v>
      </c>
      <c r="J970" s="44">
        <v>0</v>
      </c>
      <c r="K970" s="44">
        <v>0</v>
      </c>
      <c r="L970" s="44">
        <v>0</v>
      </c>
      <c r="M970" s="44">
        <v>0</v>
      </c>
      <c r="N970" s="44">
        <v>0</v>
      </c>
      <c r="O970" s="328"/>
      <c r="P970" s="292"/>
      <c r="Q970" s="282"/>
    </row>
    <row r="971" spans="1:17" x14ac:dyDescent="0.25">
      <c r="A971" s="292"/>
      <c r="B971" s="279"/>
      <c r="C971" s="292"/>
      <c r="D971" s="279"/>
      <c r="E971" s="279"/>
      <c r="F971" s="292"/>
      <c r="G971" s="249" t="s">
        <v>19</v>
      </c>
      <c r="H971" s="44">
        <f t="shared" si="349"/>
        <v>0.1</v>
      </c>
      <c r="I971" s="44">
        <v>0.1</v>
      </c>
      <c r="J971" s="44">
        <v>0</v>
      </c>
      <c r="K971" s="44">
        <v>0</v>
      </c>
      <c r="L971" s="44">
        <v>0</v>
      </c>
      <c r="M971" s="44">
        <v>0</v>
      </c>
      <c r="N971" s="44">
        <v>0</v>
      </c>
      <c r="O971" s="328"/>
      <c r="P971" s="292"/>
      <c r="Q971" s="282"/>
    </row>
    <row r="972" spans="1:17" ht="24" x14ac:dyDescent="0.25">
      <c r="A972" s="292"/>
      <c r="B972" s="279"/>
      <c r="C972" s="292"/>
      <c r="D972" s="279"/>
      <c r="E972" s="279"/>
      <c r="F972" s="292"/>
      <c r="G972" s="249" t="s">
        <v>20</v>
      </c>
      <c r="H972" s="44">
        <f t="shared" si="349"/>
        <v>0</v>
      </c>
      <c r="I972" s="44">
        <v>0</v>
      </c>
      <c r="J972" s="44">
        <v>0</v>
      </c>
      <c r="K972" s="44">
        <v>0</v>
      </c>
      <c r="L972" s="44">
        <v>0</v>
      </c>
      <c r="M972" s="44">
        <v>0</v>
      </c>
      <c r="N972" s="44">
        <v>0</v>
      </c>
      <c r="O972" s="328"/>
      <c r="P972" s="292"/>
      <c r="Q972" s="283"/>
    </row>
    <row r="973" spans="1:17" ht="36.75" customHeight="1" x14ac:dyDescent="0.25">
      <c r="A973" s="292" t="s">
        <v>650</v>
      </c>
      <c r="B973" s="279"/>
      <c r="C973" s="292" t="s">
        <v>149</v>
      </c>
      <c r="D973" s="279">
        <v>2025</v>
      </c>
      <c r="E973" s="279"/>
      <c r="F973" s="292" t="s">
        <v>525</v>
      </c>
      <c r="G973" s="249" t="s">
        <v>16</v>
      </c>
      <c r="H973" s="44">
        <f t="shared" ref="H973:N973" si="350">SUM(H974:H977)</f>
        <v>2.4000000000000004</v>
      </c>
      <c r="I973" s="44">
        <f t="shared" si="350"/>
        <v>2.4000000000000004</v>
      </c>
      <c r="J973" s="44">
        <f t="shared" si="350"/>
        <v>0</v>
      </c>
      <c r="K973" s="44">
        <f t="shared" si="350"/>
        <v>0</v>
      </c>
      <c r="L973" s="44">
        <f t="shared" si="350"/>
        <v>0</v>
      </c>
      <c r="M973" s="44">
        <f t="shared" si="350"/>
        <v>0</v>
      </c>
      <c r="N973" s="44">
        <f t="shared" si="350"/>
        <v>0</v>
      </c>
      <c r="O973" s="328">
        <v>216</v>
      </c>
      <c r="P973" s="292" t="s">
        <v>644</v>
      </c>
      <c r="Q973" s="281" t="s">
        <v>4191</v>
      </c>
    </row>
    <row r="974" spans="1:17" ht="37.5" customHeight="1" x14ac:dyDescent="0.25">
      <c r="A974" s="292"/>
      <c r="B974" s="279"/>
      <c r="C974" s="292"/>
      <c r="D974" s="279"/>
      <c r="E974" s="279"/>
      <c r="F974" s="292"/>
      <c r="G974" s="249" t="s">
        <v>17</v>
      </c>
      <c r="H974" s="44">
        <f t="shared" ref="H974:H977" si="351">SUM(I974:N974)</f>
        <v>0</v>
      </c>
      <c r="I974" s="44">
        <v>0</v>
      </c>
      <c r="J974" s="44">
        <v>0</v>
      </c>
      <c r="K974" s="44">
        <v>0</v>
      </c>
      <c r="L974" s="44">
        <v>0</v>
      </c>
      <c r="M974" s="44">
        <v>0</v>
      </c>
      <c r="N974" s="44">
        <v>0</v>
      </c>
      <c r="O974" s="328"/>
      <c r="P974" s="292"/>
      <c r="Q974" s="282"/>
    </row>
    <row r="975" spans="1:17" ht="36" x14ac:dyDescent="0.25">
      <c r="A975" s="292"/>
      <c r="B975" s="279"/>
      <c r="C975" s="292"/>
      <c r="D975" s="279"/>
      <c r="E975" s="279"/>
      <c r="F975" s="292"/>
      <c r="G975" s="249" t="s">
        <v>18</v>
      </c>
      <c r="H975" s="44">
        <f t="shared" si="351"/>
        <v>2.2000000000000002</v>
      </c>
      <c r="I975" s="44">
        <v>2.2000000000000002</v>
      </c>
      <c r="J975" s="44">
        <v>0</v>
      </c>
      <c r="K975" s="44">
        <v>0</v>
      </c>
      <c r="L975" s="44">
        <v>0</v>
      </c>
      <c r="M975" s="44">
        <v>0</v>
      </c>
      <c r="N975" s="44">
        <v>0</v>
      </c>
      <c r="O975" s="328"/>
      <c r="P975" s="292"/>
      <c r="Q975" s="282"/>
    </row>
    <row r="976" spans="1:17" x14ac:dyDescent="0.25">
      <c r="A976" s="292"/>
      <c r="B976" s="279"/>
      <c r="C976" s="292"/>
      <c r="D976" s="279"/>
      <c r="E976" s="279"/>
      <c r="F976" s="292"/>
      <c r="G976" s="249" t="s">
        <v>19</v>
      </c>
      <c r="H976" s="44">
        <f t="shared" si="351"/>
        <v>0.2</v>
      </c>
      <c r="I976" s="44">
        <v>0.2</v>
      </c>
      <c r="J976" s="44">
        <v>0</v>
      </c>
      <c r="K976" s="44">
        <v>0</v>
      </c>
      <c r="L976" s="44">
        <v>0</v>
      </c>
      <c r="M976" s="44">
        <v>0</v>
      </c>
      <c r="N976" s="44">
        <v>0</v>
      </c>
      <c r="O976" s="328"/>
      <c r="P976" s="292"/>
      <c r="Q976" s="282"/>
    </row>
    <row r="977" spans="1:17" ht="24" x14ac:dyDescent="0.25">
      <c r="A977" s="292"/>
      <c r="B977" s="279"/>
      <c r="C977" s="292"/>
      <c r="D977" s="279"/>
      <c r="E977" s="279"/>
      <c r="F977" s="292"/>
      <c r="G977" s="249" t="s">
        <v>20</v>
      </c>
      <c r="H977" s="44">
        <f t="shared" si="351"/>
        <v>0</v>
      </c>
      <c r="I977" s="44">
        <v>0</v>
      </c>
      <c r="J977" s="44">
        <v>0</v>
      </c>
      <c r="K977" s="44">
        <v>0</v>
      </c>
      <c r="L977" s="44">
        <v>0</v>
      </c>
      <c r="M977" s="44">
        <v>0</v>
      </c>
      <c r="N977" s="44">
        <v>0</v>
      </c>
      <c r="O977" s="328"/>
      <c r="P977" s="292"/>
      <c r="Q977" s="283"/>
    </row>
    <row r="978" spans="1:17" ht="36.75" customHeight="1" x14ac:dyDescent="0.25">
      <c r="A978" s="292" t="s">
        <v>651</v>
      </c>
      <c r="B978" s="279"/>
      <c r="C978" s="292" t="s">
        <v>149</v>
      </c>
      <c r="D978" s="279">
        <v>2025</v>
      </c>
      <c r="E978" s="279"/>
      <c r="F978" s="292" t="s">
        <v>525</v>
      </c>
      <c r="G978" s="249" t="s">
        <v>16</v>
      </c>
      <c r="H978" s="44">
        <f t="shared" ref="H978:N978" si="352">SUM(H979:H982)</f>
        <v>1.3</v>
      </c>
      <c r="I978" s="44">
        <f t="shared" si="352"/>
        <v>1.3</v>
      </c>
      <c r="J978" s="44">
        <f t="shared" si="352"/>
        <v>0</v>
      </c>
      <c r="K978" s="44">
        <f t="shared" si="352"/>
        <v>0</v>
      </c>
      <c r="L978" s="44">
        <f t="shared" si="352"/>
        <v>0</v>
      </c>
      <c r="M978" s="44">
        <f t="shared" si="352"/>
        <v>0</v>
      </c>
      <c r="N978" s="44">
        <f t="shared" si="352"/>
        <v>0</v>
      </c>
      <c r="O978" s="328">
        <v>350</v>
      </c>
      <c r="P978" s="292" t="s">
        <v>644</v>
      </c>
      <c r="Q978" s="281" t="s">
        <v>4191</v>
      </c>
    </row>
    <row r="979" spans="1:17" ht="30.75" customHeight="1" x14ac:dyDescent="0.25">
      <c r="A979" s="292"/>
      <c r="B979" s="279"/>
      <c r="C979" s="292"/>
      <c r="D979" s="279"/>
      <c r="E979" s="279"/>
      <c r="F979" s="292"/>
      <c r="G979" s="249" t="s">
        <v>17</v>
      </c>
      <c r="H979" s="44">
        <f t="shared" ref="H979:H982" si="353">SUM(I979:N979)</f>
        <v>0</v>
      </c>
      <c r="I979" s="44">
        <v>0</v>
      </c>
      <c r="J979" s="44">
        <v>0</v>
      </c>
      <c r="K979" s="44">
        <v>0</v>
      </c>
      <c r="L979" s="44">
        <v>0</v>
      </c>
      <c r="M979" s="44">
        <v>0</v>
      </c>
      <c r="N979" s="44">
        <v>0</v>
      </c>
      <c r="O979" s="328"/>
      <c r="P979" s="292"/>
      <c r="Q979" s="282"/>
    </row>
    <row r="980" spans="1:17" ht="36" x14ac:dyDescent="0.25">
      <c r="A980" s="292"/>
      <c r="B980" s="279"/>
      <c r="C980" s="292"/>
      <c r="D980" s="279"/>
      <c r="E980" s="279"/>
      <c r="F980" s="292"/>
      <c r="G980" s="249" t="s">
        <v>18</v>
      </c>
      <c r="H980" s="44">
        <f t="shared" si="353"/>
        <v>1.2</v>
      </c>
      <c r="I980" s="44">
        <v>1.2</v>
      </c>
      <c r="J980" s="44">
        <v>0</v>
      </c>
      <c r="K980" s="44">
        <v>0</v>
      </c>
      <c r="L980" s="44">
        <v>0</v>
      </c>
      <c r="M980" s="44">
        <v>0</v>
      </c>
      <c r="N980" s="44">
        <v>0</v>
      </c>
      <c r="O980" s="328"/>
      <c r="P980" s="292"/>
      <c r="Q980" s="282"/>
    </row>
    <row r="981" spans="1:17" x14ac:dyDescent="0.25">
      <c r="A981" s="292"/>
      <c r="B981" s="279"/>
      <c r="C981" s="292"/>
      <c r="D981" s="279"/>
      <c r="E981" s="279"/>
      <c r="F981" s="292"/>
      <c r="G981" s="249" t="s">
        <v>19</v>
      </c>
      <c r="H981" s="44">
        <f t="shared" si="353"/>
        <v>0.1</v>
      </c>
      <c r="I981" s="44">
        <v>0.1</v>
      </c>
      <c r="J981" s="44">
        <v>0</v>
      </c>
      <c r="K981" s="44">
        <v>0</v>
      </c>
      <c r="L981" s="44">
        <v>0</v>
      </c>
      <c r="M981" s="44">
        <v>0</v>
      </c>
      <c r="N981" s="44">
        <v>0</v>
      </c>
      <c r="O981" s="328"/>
      <c r="P981" s="292"/>
      <c r="Q981" s="282"/>
    </row>
    <row r="982" spans="1:17" ht="24" x14ac:dyDescent="0.25">
      <c r="A982" s="292"/>
      <c r="B982" s="279"/>
      <c r="C982" s="292"/>
      <c r="D982" s="279"/>
      <c r="E982" s="279"/>
      <c r="F982" s="292"/>
      <c r="G982" s="249" t="s">
        <v>20</v>
      </c>
      <c r="H982" s="44">
        <f t="shared" si="353"/>
        <v>0</v>
      </c>
      <c r="I982" s="44">
        <v>0</v>
      </c>
      <c r="J982" s="44">
        <v>0</v>
      </c>
      <c r="K982" s="44">
        <v>0</v>
      </c>
      <c r="L982" s="44">
        <v>0</v>
      </c>
      <c r="M982" s="44">
        <v>0</v>
      </c>
      <c r="N982" s="44">
        <v>0</v>
      </c>
      <c r="O982" s="328"/>
      <c r="P982" s="292"/>
      <c r="Q982" s="283"/>
    </row>
    <row r="983" spans="1:17" ht="36.75" customHeight="1" x14ac:dyDescent="0.25">
      <c r="A983" s="292" t="s">
        <v>652</v>
      </c>
      <c r="B983" s="279"/>
      <c r="C983" s="292" t="s">
        <v>149</v>
      </c>
      <c r="D983" s="279">
        <v>2025</v>
      </c>
      <c r="E983" s="279"/>
      <c r="F983" s="292" t="s">
        <v>525</v>
      </c>
      <c r="G983" s="249" t="s">
        <v>16</v>
      </c>
      <c r="H983" s="44">
        <f t="shared" ref="H983:N983" si="354">SUM(H984:H987)</f>
        <v>2.4000000000000004</v>
      </c>
      <c r="I983" s="44">
        <f t="shared" si="354"/>
        <v>2.4000000000000004</v>
      </c>
      <c r="J983" s="44">
        <f t="shared" si="354"/>
        <v>0</v>
      </c>
      <c r="K983" s="44">
        <f t="shared" si="354"/>
        <v>0</v>
      </c>
      <c r="L983" s="44">
        <f t="shared" si="354"/>
        <v>0</v>
      </c>
      <c r="M983" s="44">
        <f t="shared" si="354"/>
        <v>0</v>
      </c>
      <c r="N983" s="44">
        <f t="shared" si="354"/>
        <v>0</v>
      </c>
      <c r="O983" s="328">
        <v>38</v>
      </c>
      <c r="P983" s="292" t="s">
        <v>644</v>
      </c>
      <c r="Q983" s="281" t="s">
        <v>4191</v>
      </c>
    </row>
    <row r="984" spans="1:17" ht="29.25" customHeight="1" x14ac:dyDescent="0.25">
      <c r="A984" s="292"/>
      <c r="B984" s="279"/>
      <c r="C984" s="292"/>
      <c r="D984" s="279"/>
      <c r="E984" s="279"/>
      <c r="F984" s="292"/>
      <c r="G984" s="249" t="s">
        <v>17</v>
      </c>
      <c r="H984" s="44">
        <f t="shared" ref="H984:H987" si="355">SUM(I984:N984)</f>
        <v>0</v>
      </c>
      <c r="I984" s="44">
        <v>0</v>
      </c>
      <c r="J984" s="44">
        <v>0</v>
      </c>
      <c r="K984" s="44">
        <v>0</v>
      </c>
      <c r="L984" s="44">
        <v>0</v>
      </c>
      <c r="M984" s="44">
        <v>0</v>
      </c>
      <c r="N984" s="44">
        <v>0</v>
      </c>
      <c r="O984" s="328"/>
      <c r="P984" s="292"/>
      <c r="Q984" s="282"/>
    </row>
    <row r="985" spans="1:17" ht="36" x14ac:dyDescent="0.25">
      <c r="A985" s="292"/>
      <c r="B985" s="279"/>
      <c r="C985" s="292"/>
      <c r="D985" s="279"/>
      <c r="E985" s="279"/>
      <c r="F985" s="292"/>
      <c r="G985" s="249" t="s">
        <v>18</v>
      </c>
      <c r="H985" s="44">
        <f t="shared" si="355"/>
        <v>2.2000000000000002</v>
      </c>
      <c r="I985" s="44">
        <v>2.2000000000000002</v>
      </c>
      <c r="J985" s="44">
        <v>0</v>
      </c>
      <c r="K985" s="44">
        <v>0</v>
      </c>
      <c r="L985" s="44">
        <v>0</v>
      </c>
      <c r="M985" s="44">
        <v>0</v>
      </c>
      <c r="N985" s="44">
        <v>0</v>
      </c>
      <c r="O985" s="328"/>
      <c r="P985" s="292"/>
      <c r="Q985" s="282"/>
    </row>
    <row r="986" spans="1:17" x14ac:dyDescent="0.25">
      <c r="A986" s="292"/>
      <c r="B986" s="279"/>
      <c r="C986" s="292"/>
      <c r="D986" s="279"/>
      <c r="E986" s="279"/>
      <c r="F986" s="292"/>
      <c r="G986" s="249" t="s">
        <v>19</v>
      </c>
      <c r="H986" s="44">
        <f t="shared" si="355"/>
        <v>0.2</v>
      </c>
      <c r="I986" s="44">
        <v>0.2</v>
      </c>
      <c r="J986" s="44">
        <v>0</v>
      </c>
      <c r="K986" s="44">
        <v>0</v>
      </c>
      <c r="L986" s="44">
        <v>0</v>
      </c>
      <c r="M986" s="44">
        <v>0</v>
      </c>
      <c r="N986" s="44">
        <v>0</v>
      </c>
      <c r="O986" s="328"/>
      <c r="P986" s="292"/>
      <c r="Q986" s="282"/>
    </row>
    <row r="987" spans="1:17" ht="24" x14ac:dyDescent="0.25">
      <c r="A987" s="292"/>
      <c r="B987" s="279"/>
      <c r="C987" s="292"/>
      <c r="D987" s="279"/>
      <c r="E987" s="279"/>
      <c r="F987" s="292"/>
      <c r="G987" s="249" t="s">
        <v>20</v>
      </c>
      <c r="H987" s="44">
        <f t="shared" si="355"/>
        <v>0</v>
      </c>
      <c r="I987" s="44">
        <v>0</v>
      </c>
      <c r="J987" s="44">
        <v>0</v>
      </c>
      <c r="K987" s="44">
        <v>0</v>
      </c>
      <c r="L987" s="44">
        <v>0</v>
      </c>
      <c r="M987" s="44">
        <v>0</v>
      </c>
      <c r="N987" s="44">
        <v>0</v>
      </c>
      <c r="O987" s="328"/>
      <c r="P987" s="292"/>
      <c r="Q987" s="283"/>
    </row>
    <row r="988" spans="1:17" ht="36" x14ac:dyDescent="0.25">
      <c r="A988" s="292" t="s">
        <v>653</v>
      </c>
      <c r="B988" s="279"/>
      <c r="C988" s="292" t="s">
        <v>149</v>
      </c>
      <c r="D988" s="279">
        <v>2025</v>
      </c>
      <c r="E988" s="279"/>
      <c r="F988" s="292" t="s">
        <v>525</v>
      </c>
      <c r="G988" s="249" t="s">
        <v>16</v>
      </c>
      <c r="H988" s="44">
        <f t="shared" ref="H988:N988" si="356">SUM(H989:H992)</f>
        <v>2.4000000000000004</v>
      </c>
      <c r="I988" s="44">
        <f t="shared" si="356"/>
        <v>2.4000000000000004</v>
      </c>
      <c r="J988" s="44">
        <f t="shared" si="356"/>
        <v>0</v>
      </c>
      <c r="K988" s="44">
        <f t="shared" si="356"/>
        <v>0</v>
      </c>
      <c r="L988" s="44">
        <f t="shared" si="356"/>
        <v>0</v>
      </c>
      <c r="M988" s="44">
        <f t="shared" si="356"/>
        <v>0</v>
      </c>
      <c r="N988" s="44">
        <f t="shared" si="356"/>
        <v>0</v>
      </c>
      <c r="O988" s="328">
        <v>83</v>
      </c>
      <c r="P988" s="292" t="s">
        <v>644</v>
      </c>
      <c r="Q988" s="281" t="s">
        <v>4191</v>
      </c>
    </row>
    <row r="989" spans="1:17" ht="39" customHeight="1" x14ac:dyDescent="0.25">
      <c r="A989" s="292"/>
      <c r="B989" s="279"/>
      <c r="C989" s="292"/>
      <c r="D989" s="279"/>
      <c r="E989" s="279"/>
      <c r="F989" s="292"/>
      <c r="G989" s="249" t="s">
        <v>17</v>
      </c>
      <c r="H989" s="44">
        <f t="shared" ref="H989:H992" si="357">SUM(I989:N989)</f>
        <v>0</v>
      </c>
      <c r="I989" s="44">
        <v>0</v>
      </c>
      <c r="J989" s="44">
        <v>0</v>
      </c>
      <c r="K989" s="44">
        <v>0</v>
      </c>
      <c r="L989" s="44">
        <v>0</v>
      </c>
      <c r="M989" s="44">
        <v>0</v>
      </c>
      <c r="N989" s="44">
        <v>0</v>
      </c>
      <c r="O989" s="328"/>
      <c r="P989" s="292"/>
      <c r="Q989" s="282"/>
    </row>
    <row r="990" spans="1:17" ht="36" x14ac:dyDescent="0.25">
      <c r="A990" s="292"/>
      <c r="B990" s="279"/>
      <c r="C990" s="292"/>
      <c r="D990" s="279"/>
      <c r="E990" s="279"/>
      <c r="F990" s="292"/>
      <c r="G990" s="249" t="s">
        <v>18</v>
      </c>
      <c r="H990" s="44">
        <f t="shared" si="357"/>
        <v>2.2000000000000002</v>
      </c>
      <c r="I990" s="44">
        <v>2.2000000000000002</v>
      </c>
      <c r="J990" s="44">
        <v>0</v>
      </c>
      <c r="K990" s="44">
        <v>0</v>
      </c>
      <c r="L990" s="44">
        <v>0</v>
      </c>
      <c r="M990" s="44">
        <v>0</v>
      </c>
      <c r="N990" s="44">
        <v>0</v>
      </c>
      <c r="O990" s="328"/>
      <c r="P990" s="292"/>
      <c r="Q990" s="282"/>
    </row>
    <row r="991" spans="1:17" x14ac:dyDescent="0.25">
      <c r="A991" s="292"/>
      <c r="B991" s="279"/>
      <c r="C991" s="292"/>
      <c r="D991" s="279"/>
      <c r="E991" s="279"/>
      <c r="F991" s="292"/>
      <c r="G991" s="249" t="s">
        <v>19</v>
      </c>
      <c r="H991" s="44">
        <f t="shared" si="357"/>
        <v>0.2</v>
      </c>
      <c r="I991" s="44">
        <v>0.2</v>
      </c>
      <c r="J991" s="44">
        <v>0</v>
      </c>
      <c r="K991" s="44">
        <v>0</v>
      </c>
      <c r="L991" s="44">
        <v>0</v>
      </c>
      <c r="M991" s="44">
        <v>0</v>
      </c>
      <c r="N991" s="44">
        <v>0</v>
      </c>
      <c r="O991" s="328"/>
      <c r="P991" s="292"/>
      <c r="Q991" s="282"/>
    </row>
    <row r="992" spans="1:17" ht="24" x14ac:dyDescent="0.25">
      <c r="A992" s="292"/>
      <c r="B992" s="279"/>
      <c r="C992" s="292"/>
      <c r="D992" s="279"/>
      <c r="E992" s="279"/>
      <c r="F992" s="292"/>
      <c r="G992" s="249" t="s">
        <v>20</v>
      </c>
      <c r="H992" s="44">
        <f t="shared" si="357"/>
        <v>0</v>
      </c>
      <c r="I992" s="44">
        <v>0</v>
      </c>
      <c r="J992" s="44">
        <v>0</v>
      </c>
      <c r="K992" s="44">
        <v>0</v>
      </c>
      <c r="L992" s="44">
        <v>0</v>
      </c>
      <c r="M992" s="44">
        <v>0</v>
      </c>
      <c r="N992" s="44">
        <v>0</v>
      </c>
      <c r="O992" s="328"/>
      <c r="P992" s="292"/>
      <c r="Q992" s="283"/>
    </row>
    <row r="993" spans="1:17" ht="36" x14ac:dyDescent="0.25">
      <c r="A993" s="300" t="s">
        <v>654</v>
      </c>
      <c r="B993" s="292" t="s">
        <v>383</v>
      </c>
      <c r="C993" s="292" t="s">
        <v>149</v>
      </c>
      <c r="D993" s="279">
        <v>2025</v>
      </c>
      <c r="E993" s="279" t="s">
        <v>616</v>
      </c>
      <c r="F993" s="279" t="s">
        <v>617</v>
      </c>
      <c r="G993" s="249" t="s">
        <v>16</v>
      </c>
      <c r="H993" s="44">
        <f t="shared" ref="H993:N993" si="358">SUM(H994:H997)</f>
        <v>12.7</v>
      </c>
      <c r="I993" s="44">
        <f t="shared" si="358"/>
        <v>12.7</v>
      </c>
      <c r="J993" s="44">
        <f t="shared" si="358"/>
        <v>0</v>
      </c>
      <c r="K993" s="44">
        <f t="shared" si="358"/>
        <v>0</v>
      </c>
      <c r="L993" s="44">
        <f t="shared" si="358"/>
        <v>0</v>
      </c>
      <c r="M993" s="44">
        <f t="shared" si="358"/>
        <v>0</v>
      </c>
      <c r="N993" s="44">
        <f t="shared" si="358"/>
        <v>0</v>
      </c>
      <c r="O993" s="279">
        <v>7471</v>
      </c>
      <c r="P993" s="292" t="s">
        <v>655</v>
      </c>
      <c r="Q993" s="281" t="s">
        <v>4191</v>
      </c>
    </row>
    <row r="994" spans="1:17" ht="29.25" customHeight="1" x14ac:dyDescent="0.25">
      <c r="A994" s="300"/>
      <c r="B994" s="292"/>
      <c r="C994" s="292"/>
      <c r="D994" s="279"/>
      <c r="E994" s="279"/>
      <c r="F994" s="279"/>
      <c r="G994" s="249" t="s">
        <v>17</v>
      </c>
      <c r="H994" s="44">
        <f t="shared" ref="H994:H997" si="359">SUM(I994:N994)</f>
        <v>0</v>
      </c>
      <c r="I994" s="44">
        <v>0</v>
      </c>
      <c r="J994" s="44">
        <v>0</v>
      </c>
      <c r="K994" s="44">
        <v>0</v>
      </c>
      <c r="L994" s="44">
        <v>0</v>
      </c>
      <c r="M994" s="44">
        <v>0</v>
      </c>
      <c r="N994" s="44">
        <v>0</v>
      </c>
      <c r="O994" s="279"/>
      <c r="P994" s="292"/>
      <c r="Q994" s="282"/>
    </row>
    <row r="995" spans="1:17" ht="36" x14ac:dyDescent="0.25">
      <c r="A995" s="300"/>
      <c r="B995" s="292"/>
      <c r="C995" s="292"/>
      <c r="D995" s="279"/>
      <c r="E995" s="279"/>
      <c r="F995" s="279"/>
      <c r="G995" s="249" t="s">
        <v>18</v>
      </c>
      <c r="H995" s="44">
        <f t="shared" si="359"/>
        <v>12.7</v>
      </c>
      <c r="I995" s="44">
        <v>12.7</v>
      </c>
      <c r="J995" s="44">
        <v>0</v>
      </c>
      <c r="K995" s="44">
        <v>0</v>
      </c>
      <c r="L995" s="44">
        <v>0</v>
      </c>
      <c r="M995" s="44">
        <v>0</v>
      </c>
      <c r="N995" s="44">
        <v>0</v>
      </c>
      <c r="O995" s="279"/>
      <c r="P995" s="292"/>
      <c r="Q995" s="282"/>
    </row>
    <row r="996" spans="1:17" x14ac:dyDescent="0.25">
      <c r="A996" s="300"/>
      <c r="B996" s="292"/>
      <c r="C996" s="292"/>
      <c r="D996" s="279"/>
      <c r="E996" s="279"/>
      <c r="F996" s="279"/>
      <c r="G996" s="249" t="s">
        <v>19</v>
      </c>
      <c r="H996" s="44">
        <f t="shared" si="359"/>
        <v>0</v>
      </c>
      <c r="I996" s="44">
        <v>0</v>
      </c>
      <c r="J996" s="44">
        <v>0</v>
      </c>
      <c r="K996" s="44">
        <v>0</v>
      </c>
      <c r="L996" s="44">
        <v>0</v>
      </c>
      <c r="M996" s="44">
        <v>0</v>
      </c>
      <c r="N996" s="44">
        <v>0</v>
      </c>
      <c r="O996" s="279"/>
      <c r="P996" s="292"/>
      <c r="Q996" s="282"/>
    </row>
    <row r="997" spans="1:17" ht="24" x14ac:dyDescent="0.25">
      <c r="A997" s="300"/>
      <c r="B997" s="292"/>
      <c r="C997" s="292"/>
      <c r="D997" s="279"/>
      <c r="E997" s="279"/>
      <c r="F997" s="279"/>
      <c r="G997" s="249" t="s">
        <v>20</v>
      </c>
      <c r="H997" s="44">
        <f t="shared" si="359"/>
        <v>0</v>
      </c>
      <c r="I997" s="44">
        <v>0</v>
      </c>
      <c r="J997" s="44">
        <v>0</v>
      </c>
      <c r="K997" s="44">
        <v>0</v>
      </c>
      <c r="L997" s="44">
        <v>0</v>
      </c>
      <c r="M997" s="44">
        <v>0</v>
      </c>
      <c r="N997" s="44">
        <v>0</v>
      </c>
      <c r="O997" s="279"/>
      <c r="P997" s="292"/>
      <c r="Q997" s="283"/>
    </row>
    <row r="998" spans="1:17" ht="36" x14ac:dyDescent="0.25">
      <c r="A998" s="365" t="s">
        <v>656</v>
      </c>
      <c r="B998" s="366" t="s">
        <v>383</v>
      </c>
      <c r="C998" s="366" t="s">
        <v>149</v>
      </c>
      <c r="D998" s="367">
        <v>2025</v>
      </c>
      <c r="E998" s="367" t="s">
        <v>618</v>
      </c>
      <c r="F998" s="367" t="s">
        <v>619</v>
      </c>
      <c r="G998" s="268" t="s">
        <v>16</v>
      </c>
      <c r="H998" s="161">
        <f t="shared" ref="H998:N998" si="360">SUM(H999:H1002)</f>
        <v>2.6</v>
      </c>
      <c r="I998" s="161">
        <f t="shared" si="360"/>
        <v>2.6</v>
      </c>
      <c r="J998" s="161">
        <f t="shared" si="360"/>
        <v>0</v>
      </c>
      <c r="K998" s="161">
        <f t="shared" si="360"/>
        <v>0</v>
      </c>
      <c r="L998" s="161">
        <f t="shared" si="360"/>
        <v>0</v>
      </c>
      <c r="M998" s="161">
        <f t="shared" si="360"/>
        <v>0</v>
      </c>
      <c r="N998" s="161">
        <f t="shared" si="360"/>
        <v>0</v>
      </c>
      <c r="O998" s="367">
        <v>267</v>
      </c>
      <c r="P998" s="366" t="s">
        <v>657</v>
      </c>
      <c r="Q998" s="281" t="s">
        <v>4191</v>
      </c>
    </row>
    <row r="999" spans="1:17" ht="35.25" customHeight="1" x14ac:dyDescent="0.25">
      <c r="A999" s="365"/>
      <c r="B999" s="366"/>
      <c r="C999" s="366"/>
      <c r="D999" s="367"/>
      <c r="E999" s="367"/>
      <c r="F999" s="367"/>
      <c r="G999" s="268" t="s">
        <v>17</v>
      </c>
      <c r="H999" s="161">
        <f t="shared" ref="H999:H1002" si="361">SUM(I999:N999)</f>
        <v>0</v>
      </c>
      <c r="I999" s="161">
        <v>0</v>
      </c>
      <c r="J999" s="161">
        <v>0</v>
      </c>
      <c r="K999" s="161">
        <v>0</v>
      </c>
      <c r="L999" s="161">
        <v>0</v>
      </c>
      <c r="M999" s="161">
        <v>0</v>
      </c>
      <c r="N999" s="161">
        <v>0</v>
      </c>
      <c r="O999" s="367"/>
      <c r="P999" s="366"/>
      <c r="Q999" s="282"/>
    </row>
    <row r="1000" spans="1:17" ht="36" x14ac:dyDescent="0.25">
      <c r="A1000" s="365"/>
      <c r="B1000" s="366"/>
      <c r="C1000" s="366"/>
      <c r="D1000" s="367"/>
      <c r="E1000" s="367"/>
      <c r="F1000" s="367"/>
      <c r="G1000" s="268" t="s">
        <v>18</v>
      </c>
      <c r="H1000" s="161">
        <f t="shared" si="361"/>
        <v>2.6</v>
      </c>
      <c r="I1000" s="161">
        <v>2.6</v>
      </c>
      <c r="J1000" s="161">
        <v>0</v>
      </c>
      <c r="K1000" s="161">
        <v>0</v>
      </c>
      <c r="L1000" s="161">
        <v>0</v>
      </c>
      <c r="M1000" s="161">
        <v>0</v>
      </c>
      <c r="N1000" s="161">
        <v>0</v>
      </c>
      <c r="O1000" s="367"/>
      <c r="P1000" s="366"/>
      <c r="Q1000" s="282"/>
    </row>
    <row r="1001" spans="1:17" x14ac:dyDescent="0.25">
      <c r="A1001" s="365"/>
      <c r="B1001" s="366"/>
      <c r="C1001" s="366"/>
      <c r="D1001" s="367"/>
      <c r="E1001" s="367"/>
      <c r="F1001" s="367"/>
      <c r="G1001" s="268" t="s">
        <v>19</v>
      </c>
      <c r="H1001" s="161">
        <f t="shared" si="361"/>
        <v>0</v>
      </c>
      <c r="I1001" s="161">
        <v>0</v>
      </c>
      <c r="J1001" s="161">
        <v>0</v>
      </c>
      <c r="K1001" s="161">
        <v>0</v>
      </c>
      <c r="L1001" s="161">
        <v>0</v>
      </c>
      <c r="M1001" s="161">
        <v>0</v>
      </c>
      <c r="N1001" s="161">
        <v>0</v>
      </c>
      <c r="O1001" s="367"/>
      <c r="P1001" s="366"/>
      <c r="Q1001" s="282"/>
    </row>
    <row r="1002" spans="1:17" ht="24" x14ac:dyDescent="0.25">
      <c r="A1002" s="365"/>
      <c r="B1002" s="366"/>
      <c r="C1002" s="366"/>
      <c r="D1002" s="367"/>
      <c r="E1002" s="367"/>
      <c r="F1002" s="367"/>
      <c r="G1002" s="268" t="s">
        <v>20</v>
      </c>
      <c r="H1002" s="161">
        <f t="shared" si="361"/>
        <v>0</v>
      </c>
      <c r="I1002" s="161">
        <v>0</v>
      </c>
      <c r="J1002" s="161">
        <v>0</v>
      </c>
      <c r="K1002" s="161">
        <v>0</v>
      </c>
      <c r="L1002" s="161">
        <v>0</v>
      </c>
      <c r="M1002" s="161">
        <v>0</v>
      </c>
      <c r="N1002" s="161">
        <v>0</v>
      </c>
      <c r="O1002" s="367"/>
      <c r="P1002" s="366"/>
      <c r="Q1002" s="283"/>
    </row>
    <row r="1003" spans="1:17" ht="36" x14ac:dyDescent="0.25">
      <c r="A1003" s="365" t="s">
        <v>658</v>
      </c>
      <c r="B1003" s="366" t="s">
        <v>383</v>
      </c>
      <c r="C1003" s="366" t="s">
        <v>149</v>
      </c>
      <c r="D1003" s="367" t="s">
        <v>522</v>
      </c>
      <c r="E1003" s="367" t="s">
        <v>618</v>
      </c>
      <c r="F1003" s="367" t="s">
        <v>619</v>
      </c>
      <c r="G1003" s="268" t="s">
        <v>16</v>
      </c>
      <c r="H1003" s="161">
        <f t="shared" ref="H1003:N1003" si="362">SUM(H1004:H1007)</f>
        <v>52</v>
      </c>
      <c r="I1003" s="161">
        <f t="shared" si="362"/>
        <v>0</v>
      </c>
      <c r="J1003" s="161">
        <f t="shared" si="362"/>
        <v>0</v>
      </c>
      <c r="K1003" s="161">
        <f t="shared" si="362"/>
        <v>0</v>
      </c>
      <c r="L1003" s="161">
        <f t="shared" si="362"/>
        <v>0</v>
      </c>
      <c r="M1003" s="161">
        <f t="shared" si="362"/>
        <v>26</v>
      </c>
      <c r="N1003" s="161">
        <f t="shared" si="362"/>
        <v>26</v>
      </c>
      <c r="O1003" s="367">
        <v>267</v>
      </c>
      <c r="P1003" s="366" t="s">
        <v>657</v>
      </c>
      <c r="Q1003" s="281" t="s">
        <v>4191</v>
      </c>
    </row>
    <row r="1004" spans="1:17" ht="27" customHeight="1" x14ac:dyDescent="0.25">
      <c r="A1004" s="365"/>
      <c r="B1004" s="366"/>
      <c r="C1004" s="366"/>
      <c r="D1004" s="367"/>
      <c r="E1004" s="367"/>
      <c r="F1004" s="367"/>
      <c r="G1004" s="268" t="s">
        <v>17</v>
      </c>
      <c r="H1004" s="161">
        <f t="shared" ref="H1004:H1007" si="363">SUM(I1004:N1004)</f>
        <v>0</v>
      </c>
      <c r="I1004" s="161">
        <v>0</v>
      </c>
      <c r="J1004" s="161">
        <v>0</v>
      </c>
      <c r="K1004" s="161">
        <v>0</v>
      </c>
      <c r="L1004" s="161">
        <v>0</v>
      </c>
      <c r="M1004" s="161">
        <v>0</v>
      </c>
      <c r="N1004" s="161">
        <v>0</v>
      </c>
      <c r="O1004" s="367"/>
      <c r="P1004" s="366"/>
      <c r="Q1004" s="282"/>
    </row>
    <row r="1005" spans="1:17" ht="36" x14ac:dyDescent="0.25">
      <c r="A1005" s="365"/>
      <c r="B1005" s="366"/>
      <c r="C1005" s="366"/>
      <c r="D1005" s="367"/>
      <c r="E1005" s="367"/>
      <c r="F1005" s="367"/>
      <c r="G1005" s="268" t="s">
        <v>18</v>
      </c>
      <c r="H1005" s="161">
        <f t="shared" si="363"/>
        <v>50</v>
      </c>
      <c r="I1005" s="161">
        <v>0</v>
      </c>
      <c r="J1005" s="161">
        <v>0</v>
      </c>
      <c r="K1005" s="161">
        <v>0</v>
      </c>
      <c r="L1005" s="161">
        <v>0</v>
      </c>
      <c r="M1005" s="161">
        <v>25</v>
      </c>
      <c r="N1005" s="161">
        <v>25</v>
      </c>
      <c r="O1005" s="367"/>
      <c r="P1005" s="366"/>
      <c r="Q1005" s="282"/>
    </row>
    <row r="1006" spans="1:17" x14ac:dyDescent="0.25">
      <c r="A1006" s="365"/>
      <c r="B1006" s="366"/>
      <c r="C1006" s="366"/>
      <c r="D1006" s="367"/>
      <c r="E1006" s="367"/>
      <c r="F1006" s="367"/>
      <c r="G1006" s="268" t="s">
        <v>19</v>
      </c>
      <c r="H1006" s="161">
        <f t="shared" si="363"/>
        <v>2</v>
      </c>
      <c r="I1006" s="161">
        <v>0</v>
      </c>
      <c r="J1006" s="161">
        <v>0</v>
      </c>
      <c r="K1006" s="161">
        <v>0</v>
      </c>
      <c r="L1006" s="161">
        <v>0</v>
      </c>
      <c r="M1006" s="161">
        <v>1</v>
      </c>
      <c r="N1006" s="161">
        <v>1</v>
      </c>
      <c r="O1006" s="367"/>
      <c r="P1006" s="366"/>
      <c r="Q1006" s="282"/>
    </row>
    <row r="1007" spans="1:17" ht="24" x14ac:dyDescent="0.25">
      <c r="A1007" s="365"/>
      <c r="B1007" s="366"/>
      <c r="C1007" s="366"/>
      <c r="D1007" s="367"/>
      <c r="E1007" s="367"/>
      <c r="F1007" s="367"/>
      <c r="G1007" s="268" t="s">
        <v>20</v>
      </c>
      <c r="H1007" s="161">
        <f t="shared" si="363"/>
        <v>0</v>
      </c>
      <c r="I1007" s="161">
        <v>0</v>
      </c>
      <c r="J1007" s="161">
        <v>0</v>
      </c>
      <c r="K1007" s="161">
        <v>0</v>
      </c>
      <c r="L1007" s="161">
        <v>0</v>
      </c>
      <c r="M1007" s="161">
        <v>0</v>
      </c>
      <c r="N1007" s="161">
        <v>0</v>
      </c>
      <c r="O1007" s="367"/>
      <c r="P1007" s="366"/>
      <c r="Q1007" s="283"/>
    </row>
    <row r="1008" spans="1:17" ht="47.25" customHeight="1" x14ac:dyDescent="0.25">
      <c r="A1008" s="331" t="s">
        <v>135</v>
      </c>
      <c r="B1008" s="331"/>
      <c r="C1008" s="331"/>
      <c r="D1008" s="331"/>
      <c r="E1008" s="331"/>
      <c r="F1008" s="331"/>
      <c r="G1008" s="269" t="s">
        <v>16</v>
      </c>
      <c r="H1008" s="49">
        <f>SUM(H863,H868,H873,H878,H883,H888,H893,H898,H903,H908,H913,H918,H923,H928,H933,H938,H943,H948,H953,H958,H963,H968,H973,H978,H983,H988,H993,H998,H1003)</f>
        <v>1808.0000000000002</v>
      </c>
      <c r="I1008" s="49">
        <f t="shared" ref="I1008:N1008" si="364">SUM(I863,I868,I873,I878,I883,I888,I893,I898,I903,I908,I913,I918,I923,I928,I933,I938,I943,I948,I953,I958,I963,I968,I973,I978,I983,I988,I993,I998,I1003)</f>
        <v>74.599999999999994</v>
      </c>
      <c r="J1008" s="49">
        <f t="shared" si="364"/>
        <v>27.6</v>
      </c>
      <c r="K1008" s="49">
        <f t="shared" si="364"/>
        <v>119.99999999999999</v>
      </c>
      <c r="L1008" s="49">
        <f t="shared" si="364"/>
        <v>615.6</v>
      </c>
      <c r="M1008" s="49">
        <f t="shared" si="364"/>
        <v>559.6</v>
      </c>
      <c r="N1008" s="49">
        <f t="shared" si="364"/>
        <v>410.6</v>
      </c>
      <c r="O1008" s="279"/>
      <c r="P1008" s="292"/>
    </row>
    <row r="1009" spans="1:17" ht="36.75" customHeight="1" x14ac:dyDescent="0.25">
      <c r="A1009" s="331"/>
      <c r="B1009" s="331"/>
      <c r="C1009" s="331"/>
      <c r="D1009" s="331"/>
      <c r="E1009" s="331"/>
      <c r="F1009" s="331"/>
      <c r="G1009" s="269" t="s">
        <v>17</v>
      </c>
      <c r="H1009" s="49">
        <f t="shared" ref="H1009:N1012" si="365">SUM(H864,H869,H874,H879,H884,H889,H894,H899,H904,H909,H914,H919,H924,H929,H934,H939,H944,H949,H954,H959,H964,H969,H974,H979,H984,H989,H994,H999,H1004)</f>
        <v>921.80000000000007</v>
      </c>
      <c r="I1009" s="49">
        <f t="shared" si="365"/>
        <v>5.2</v>
      </c>
      <c r="J1009" s="49">
        <f t="shared" si="365"/>
        <v>10.3</v>
      </c>
      <c r="K1009" s="49">
        <f t="shared" si="365"/>
        <v>55.699999999999996</v>
      </c>
      <c r="L1009" s="49">
        <f t="shared" si="365"/>
        <v>339.4</v>
      </c>
      <c r="M1009" s="49">
        <f t="shared" si="365"/>
        <v>291.10000000000002</v>
      </c>
      <c r="N1009" s="49">
        <f t="shared" si="365"/>
        <v>220.10000000000002</v>
      </c>
      <c r="O1009" s="279"/>
      <c r="P1009" s="292"/>
    </row>
    <row r="1010" spans="1:17" ht="36" x14ac:dyDescent="0.25">
      <c r="A1010" s="331"/>
      <c r="B1010" s="331"/>
      <c r="C1010" s="331"/>
      <c r="D1010" s="331"/>
      <c r="E1010" s="331"/>
      <c r="F1010" s="331"/>
      <c r="G1010" s="269" t="s">
        <v>18</v>
      </c>
      <c r="H1010" s="49">
        <f t="shared" si="365"/>
        <v>857.4000000000002</v>
      </c>
      <c r="I1010" s="49">
        <f t="shared" si="365"/>
        <v>64.600000000000009</v>
      </c>
      <c r="J1010" s="49">
        <f t="shared" si="365"/>
        <v>10.3</v>
      </c>
      <c r="K1010" s="49">
        <f t="shared" si="365"/>
        <v>55.699999999999996</v>
      </c>
      <c r="L1010" s="49">
        <f t="shared" si="365"/>
        <v>269.79999999999995</v>
      </c>
      <c r="M1010" s="49">
        <f t="shared" si="365"/>
        <v>267.5</v>
      </c>
      <c r="N1010" s="49">
        <f t="shared" si="365"/>
        <v>189.5</v>
      </c>
      <c r="O1010" s="279"/>
      <c r="P1010" s="292"/>
    </row>
    <row r="1011" spans="1:17" x14ac:dyDescent="0.25">
      <c r="A1011" s="331"/>
      <c r="B1011" s="331"/>
      <c r="C1011" s="331"/>
      <c r="D1011" s="331"/>
      <c r="E1011" s="331"/>
      <c r="F1011" s="331"/>
      <c r="G1011" s="269" t="s">
        <v>19</v>
      </c>
      <c r="H1011" s="49">
        <f t="shared" si="365"/>
        <v>28.8</v>
      </c>
      <c r="I1011" s="49">
        <f t="shared" si="365"/>
        <v>4.8000000000000007</v>
      </c>
      <c r="J1011" s="49">
        <f t="shared" si="365"/>
        <v>7</v>
      </c>
      <c r="K1011" s="49">
        <f t="shared" si="365"/>
        <v>8.6</v>
      </c>
      <c r="L1011" s="49">
        <f t="shared" si="365"/>
        <v>6.4</v>
      </c>
      <c r="M1011" s="49">
        <f t="shared" si="365"/>
        <v>1</v>
      </c>
      <c r="N1011" s="49">
        <f t="shared" si="365"/>
        <v>1</v>
      </c>
      <c r="O1011" s="279"/>
      <c r="P1011" s="292"/>
    </row>
    <row r="1012" spans="1:17" ht="24" x14ac:dyDescent="0.25">
      <c r="A1012" s="331"/>
      <c r="B1012" s="331"/>
      <c r="C1012" s="331"/>
      <c r="D1012" s="331"/>
      <c r="E1012" s="331"/>
      <c r="F1012" s="331"/>
      <c r="G1012" s="269" t="s">
        <v>20</v>
      </c>
      <c r="H1012" s="49">
        <f t="shared" si="365"/>
        <v>0</v>
      </c>
      <c r="I1012" s="49">
        <f t="shared" si="365"/>
        <v>0</v>
      </c>
      <c r="J1012" s="49">
        <f t="shared" si="365"/>
        <v>0</v>
      </c>
      <c r="K1012" s="49">
        <f t="shared" si="365"/>
        <v>0</v>
      </c>
      <c r="L1012" s="49">
        <f t="shared" si="365"/>
        <v>0</v>
      </c>
      <c r="M1012" s="49">
        <f t="shared" si="365"/>
        <v>0</v>
      </c>
      <c r="N1012" s="49">
        <f t="shared" si="365"/>
        <v>0</v>
      </c>
      <c r="O1012" s="279"/>
      <c r="P1012" s="292"/>
    </row>
    <row r="1013" spans="1:17" x14ac:dyDescent="0.25">
      <c r="A1013" s="306" t="s">
        <v>13</v>
      </c>
      <c r="B1013" s="306"/>
      <c r="C1013" s="306"/>
      <c r="D1013" s="306"/>
      <c r="E1013" s="306"/>
      <c r="F1013" s="306"/>
      <c r="G1013" s="306"/>
      <c r="H1013" s="306"/>
      <c r="I1013" s="306"/>
      <c r="J1013" s="306"/>
      <c r="K1013" s="306"/>
      <c r="L1013" s="306"/>
      <c r="M1013" s="306"/>
      <c r="N1013" s="306"/>
      <c r="O1013" s="306"/>
      <c r="P1013" s="306"/>
    </row>
    <row r="1014" spans="1:17" ht="36.75" customHeight="1" x14ac:dyDescent="0.25">
      <c r="A1014" s="292" t="s">
        <v>659</v>
      </c>
      <c r="B1014" s="292"/>
      <c r="C1014" s="292" t="s">
        <v>13</v>
      </c>
      <c r="D1014" s="279" t="s">
        <v>86</v>
      </c>
      <c r="E1014" s="279" t="s">
        <v>660</v>
      </c>
      <c r="F1014" s="279" t="s">
        <v>661</v>
      </c>
      <c r="G1014" s="249" t="s">
        <v>16</v>
      </c>
      <c r="H1014" s="44">
        <f t="shared" ref="H1014:N1014" si="366">SUM(H1015:H1018)</f>
        <v>722.89999999999986</v>
      </c>
      <c r="I1014" s="44">
        <f t="shared" si="366"/>
        <v>0</v>
      </c>
      <c r="J1014" s="44">
        <f t="shared" si="366"/>
        <v>0</v>
      </c>
      <c r="K1014" s="44">
        <f t="shared" si="366"/>
        <v>0</v>
      </c>
      <c r="L1014" s="44">
        <f t="shared" si="366"/>
        <v>360.4</v>
      </c>
      <c r="M1014" s="44">
        <f t="shared" si="366"/>
        <v>362.5</v>
      </c>
      <c r="N1014" s="44">
        <f t="shared" si="366"/>
        <v>0</v>
      </c>
      <c r="O1014" s="279">
        <v>5419</v>
      </c>
      <c r="P1014" s="292" t="s">
        <v>662</v>
      </c>
      <c r="Q1014" s="281" t="s">
        <v>4192</v>
      </c>
    </row>
    <row r="1015" spans="1:17" ht="26.25" customHeight="1" x14ac:dyDescent="0.25">
      <c r="A1015" s="292"/>
      <c r="B1015" s="292"/>
      <c r="C1015" s="292"/>
      <c r="D1015" s="279"/>
      <c r="E1015" s="279"/>
      <c r="F1015" s="279"/>
      <c r="G1015" s="249" t="s">
        <v>49</v>
      </c>
      <c r="H1015" s="44">
        <f t="shared" ref="H1015:H1018" si="367">SUM(I1015:N1015)</f>
        <v>650.59999999999991</v>
      </c>
      <c r="I1015" s="44">
        <v>0</v>
      </c>
      <c r="J1015" s="44">
        <v>0</v>
      </c>
      <c r="K1015" s="44">
        <v>0</v>
      </c>
      <c r="L1015" s="44">
        <v>324.39999999999998</v>
      </c>
      <c r="M1015" s="44">
        <v>326.2</v>
      </c>
      <c r="N1015" s="44">
        <v>0</v>
      </c>
      <c r="O1015" s="279"/>
      <c r="P1015" s="292"/>
      <c r="Q1015" s="282"/>
    </row>
    <row r="1016" spans="1:17" ht="36" x14ac:dyDescent="0.25">
      <c r="A1016" s="292"/>
      <c r="B1016" s="292"/>
      <c r="C1016" s="292"/>
      <c r="D1016" s="279"/>
      <c r="E1016" s="279"/>
      <c r="F1016" s="279"/>
      <c r="G1016" s="249" t="s">
        <v>18</v>
      </c>
      <c r="H1016" s="44">
        <f t="shared" si="367"/>
        <v>72.3</v>
      </c>
      <c r="I1016" s="44">
        <v>0</v>
      </c>
      <c r="J1016" s="44">
        <v>0</v>
      </c>
      <c r="K1016" s="44">
        <v>0</v>
      </c>
      <c r="L1016" s="44">
        <v>36</v>
      </c>
      <c r="M1016" s="44">
        <v>36.299999999999997</v>
      </c>
      <c r="N1016" s="44">
        <v>0</v>
      </c>
      <c r="O1016" s="279"/>
      <c r="P1016" s="292"/>
      <c r="Q1016" s="282"/>
    </row>
    <row r="1017" spans="1:17" x14ac:dyDescent="0.25">
      <c r="A1017" s="292"/>
      <c r="B1017" s="292"/>
      <c r="C1017" s="292"/>
      <c r="D1017" s="279"/>
      <c r="E1017" s="279"/>
      <c r="F1017" s="279"/>
      <c r="G1017" s="249" t="s">
        <v>19</v>
      </c>
      <c r="H1017" s="44">
        <f t="shared" si="367"/>
        <v>0</v>
      </c>
      <c r="I1017" s="44">
        <v>0</v>
      </c>
      <c r="J1017" s="44">
        <v>0</v>
      </c>
      <c r="K1017" s="44">
        <v>0</v>
      </c>
      <c r="L1017" s="44">
        <v>0</v>
      </c>
      <c r="M1017" s="44">
        <v>0</v>
      </c>
      <c r="N1017" s="44">
        <v>0</v>
      </c>
      <c r="O1017" s="279"/>
      <c r="P1017" s="292"/>
      <c r="Q1017" s="282"/>
    </row>
    <row r="1018" spans="1:17" ht="24" x14ac:dyDescent="0.25">
      <c r="A1018" s="292"/>
      <c r="B1018" s="292"/>
      <c r="C1018" s="292"/>
      <c r="D1018" s="279"/>
      <c r="E1018" s="279"/>
      <c r="F1018" s="279"/>
      <c r="G1018" s="249" t="s">
        <v>20</v>
      </c>
      <c r="H1018" s="44">
        <f t="shared" si="367"/>
        <v>0</v>
      </c>
      <c r="I1018" s="44">
        <v>0</v>
      </c>
      <c r="J1018" s="44">
        <v>0</v>
      </c>
      <c r="K1018" s="44">
        <v>0</v>
      </c>
      <c r="L1018" s="44">
        <v>0</v>
      </c>
      <c r="M1018" s="44">
        <v>0</v>
      </c>
      <c r="N1018" s="44">
        <v>0</v>
      </c>
      <c r="O1018" s="279"/>
      <c r="P1018" s="292"/>
      <c r="Q1018" s="283"/>
    </row>
    <row r="1019" spans="1:17" ht="36.75" customHeight="1" x14ac:dyDescent="0.25">
      <c r="A1019" s="292" t="s">
        <v>663</v>
      </c>
      <c r="B1019" s="292"/>
      <c r="C1019" s="292" t="s">
        <v>13</v>
      </c>
      <c r="D1019" s="279" t="s">
        <v>30</v>
      </c>
      <c r="E1019" s="279" t="s">
        <v>664</v>
      </c>
      <c r="F1019" s="279" t="s">
        <v>661</v>
      </c>
      <c r="G1019" s="249" t="s">
        <v>16</v>
      </c>
      <c r="H1019" s="44">
        <f t="shared" ref="H1019:N1019" si="368">SUM(H1020:H1023)</f>
        <v>734.3</v>
      </c>
      <c r="I1019" s="44">
        <f t="shared" si="368"/>
        <v>0</v>
      </c>
      <c r="J1019" s="44">
        <f t="shared" si="368"/>
        <v>246</v>
      </c>
      <c r="K1019" s="44">
        <f t="shared" si="368"/>
        <v>488.3</v>
      </c>
      <c r="L1019" s="44">
        <f t="shared" si="368"/>
        <v>0</v>
      </c>
      <c r="M1019" s="44">
        <f t="shared" si="368"/>
        <v>0</v>
      </c>
      <c r="N1019" s="44">
        <f t="shared" si="368"/>
        <v>0</v>
      </c>
      <c r="O1019" s="279">
        <v>5149</v>
      </c>
      <c r="P1019" s="292" t="s">
        <v>662</v>
      </c>
      <c r="Q1019" s="281" t="s">
        <v>4192</v>
      </c>
    </row>
    <row r="1020" spans="1:17" ht="36.75" customHeight="1" x14ac:dyDescent="0.25">
      <c r="A1020" s="292"/>
      <c r="B1020" s="292"/>
      <c r="C1020" s="292"/>
      <c r="D1020" s="279"/>
      <c r="E1020" s="279"/>
      <c r="F1020" s="279"/>
      <c r="G1020" s="249" t="s">
        <v>267</v>
      </c>
      <c r="H1020" s="44">
        <f t="shared" ref="H1020:H1023" si="369">SUM(I1020:N1020)</f>
        <v>660.9</v>
      </c>
      <c r="I1020" s="44">
        <v>0</v>
      </c>
      <c r="J1020" s="44">
        <v>221.4</v>
      </c>
      <c r="K1020" s="44">
        <v>439.5</v>
      </c>
      <c r="L1020" s="44">
        <v>0</v>
      </c>
      <c r="M1020" s="44">
        <v>0</v>
      </c>
      <c r="N1020" s="44">
        <v>0</v>
      </c>
      <c r="O1020" s="279"/>
      <c r="P1020" s="292"/>
      <c r="Q1020" s="282"/>
    </row>
    <row r="1021" spans="1:17" ht="36" x14ac:dyDescent="0.25">
      <c r="A1021" s="292"/>
      <c r="B1021" s="292"/>
      <c r="C1021" s="292"/>
      <c r="D1021" s="279"/>
      <c r="E1021" s="279"/>
      <c r="F1021" s="279"/>
      <c r="G1021" s="249" t="s">
        <v>18</v>
      </c>
      <c r="H1021" s="44">
        <f t="shared" si="369"/>
        <v>73.400000000000006</v>
      </c>
      <c r="I1021" s="44">
        <v>0</v>
      </c>
      <c r="J1021" s="44">
        <v>24.6</v>
      </c>
      <c r="K1021" s="44">
        <v>48.8</v>
      </c>
      <c r="L1021" s="44">
        <v>0</v>
      </c>
      <c r="M1021" s="44">
        <v>0</v>
      </c>
      <c r="N1021" s="44">
        <v>0</v>
      </c>
      <c r="O1021" s="279"/>
      <c r="P1021" s="292"/>
      <c r="Q1021" s="282"/>
    </row>
    <row r="1022" spans="1:17" x14ac:dyDescent="0.25">
      <c r="A1022" s="292"/>
      <c r="B1022" s="292"/>
      <c r="C1022" s="292"/>
      <c r="D1022" s="279"/>
      <c r="E1022" s="279"/>
      <c r="F1022" s="279"/>
      <c r="G1022" s="249" t="s">
        <v>19</v>
      </c>
      <c r="H1022" s="44">
        <f t="shared" si="369"/>
        <v>0</v>
      </c>
      <c r="I1022" s="44">
        <v>0</v>
      </c>
      <c r="J1022" s="44">
        <v>0</v>
      </c>
      <c r="K1022" s="44">
        <v>0</v>
      </c>
      <c r="L1022" s="44">
        <v>0</v>
      </c>
      <c r="M1022" s="44">
        <v>0</v>
      </c>
      <c r="N1022" s="44">
        <v>0</v>
      </c>
      <c r="O1022" s="279"/>
      <c r="P1022" s="292"/>
      <c r="Q1022" s="282"/>
    </row>
    <row r="1023" spans="1:17" ht="24" x14ac:dyDescent="0.25">
      <c r="A1023" s="292"/>
      <c r="B1023" s="292"/>
      <c r="C1023" s="292"/>
      <c r="D1023" s="279"/>
      <c r="E1023" s="279"/>
      <c r="F1023" s="279"/>
      <c r="G1023" s="249" t="s">
        <v>20</v>
      </c>
      <c r="H1023" s="44">
        <f t="shared" si="369"/>
        <v>0</v>
      </c>
      <c r="I1023" s="44">
        <v>0</v>
      </c>
      <c r="J1023" s="44">
        <v>0</v>
      </c>
      <c r="K1023" s="44">
        <v>0</v>
      </c>
      <c r="L1023" s="44">
        <v>0</v>
      </c>
      <c r="M1023" s="44">
        <v>0</v>
      </c>
      <c r="N1023" s="44">
        <v>0</v>
      </c>
      <c r="O1023" s="279"/>
      <c r="P1023" s="292"/>
      <c r="Q1023" s="283"/>
    </row>
    <row r="1024" spans="1:17" ht="36.75" customHeight="1" x14ac:dyDescent="0.25">
      <c r="A1024" s="292" t="s">
        <v>665</v>
      </c>
      <c r="B1024" s="292" t="s">
        <v>666</v>
      </c>
      <c r="C1024" s="292" t="s">
        <v>13</v>
      </c>
      <c r="D1024" s="279">
        <v>2025</v>
      </c>
      <c r="E1024" s="279"/>
      <c r="F1024" s="292" t="s">
        <v>606</v>
      </c>
      <c r="G1024" s="249" t="s">
        <v>16</v>
      </c>
      <c r="H1024" s="44">
        <f t="shared" ref="H1024:N1024" si="370">SUM(H1025:H1028)</f>
        <v>4.7</v>
      </c>
      <c r="I1024" s="44">
        <f t="shared" si="370"/>
        <v>4.7</v>
      </c>
      <c r="J1024" s="44">
        <f t="shared" si="370"/>
        <v>0</v>
      </c>
      <c r="K1024" s="44">
        <f t="shared" si="370"/>
        <v>0</v>
      </c>
      <c r="L1024" s="44">
        <f t="shared" si="370"/>
        <v>0</v>
      </c>
      <c r="M1024" s="44">
        <f t="shared" si="370"/>
        <v>0</v>
      </c>
      <c r="N1024" s="44">
        <f t="shared" si="370"/>
        <v>0</v>
      </c>
      <c r="O1024" s="328"/>
      <c r="P1024" s="310"/>
      <c r="Q1024" s="281" t="s">
        <v>4192</v>
      </c>
    </row>
    <row r="1025" spans="1:17" ht="27.75" customHeight="1" x14ac:dyDescent="0.25">
      <c r="A1025" s="292"/>
      <c r="B1025" s="292"/>
      <c r="C1025" s="292"/>
      <c r="D1025" s="279"/>
      <c r="E1025" s="279"/>
      <c r="F1025" s="292"/>
      <c r="G1025" s="249" t="s">
        <v>267</v>
      </c>
      <c r="H1025" s="44">
        <f t="shared" ref="H1025:H1028" si="371">SUM(I1025:N1025)</f>
        <v>4.7</v>
      </c>
      <c r="I1025" s="44">
        <v>4.7</v>
      </c>
      <c r="J1025" s="44">
        <v>0</v>
      </c>
      <c r="K1025" s="44">
        <v>0</v>
      </c>
      <c r="L1025" s="44">
        <v>0</v>
      </c>
      <c r="M1025" s="44">
        <v>0</v>
      </c>
      <c r="N1025" s="44">
        <v>0</v>
      </c>
      <c r="O1025" s="328"/>
      <c r="P1025" s="310"/>
      <c r="Q1025" s="282"/>
    </row>
    <row r="1026" spans="1:17" ht="36" x14ac:dyDescent="0.25">
      <c r="A1026" s="292"/>
      <c r="B1026" s="292"/>
      <c r="C1026" s="292"/>
      <c r="D1026" s="279"/>
      <c r="E1026" s="279"/>
      <c r="F1026" s="292"/>
      <c r="G1026" s="249" t="s">
        <v>18</v>
      </c>
      <c r="H1026" s="44">
        <f t="shared" si="371"/>
        <v>0</v>
      </c>
      <c r="I1026" s="44">
        <v>0</v>
      </c>
      <c r="J1026" s="44">
        <v>0</v>
      </c>
      <c r="K1026" s="44">
        <v>0</v>
      </c>
      <c r="L1026" s="44">
        <v>0</v>
      </c>
      <c r="M1026" s="44">
        <v>0</v>
      </c>
      <c r="N1026" s="44">
        <v>0</v>
      </c>
      <c r="O1026" s="328"/>
      <c r="P1026" s="310"/>
      <c r="Q1026" s="282"/>
    </row>
    <row r="1027" spans="1:17" x14ac:dyDescent="0.25">
      <c r="A1027" s="292"/>
      <c r="B1027" s="292"/>
      <c r="C1027" s="292"/>
      <c r="D1027" s="279"/>
      <c r="E1027" s="279"/>
      <c r="F1027" s="292"/>
      <c r="G1027" s="249" t="s">
        <v>19</v>
      </c>
      <c r="H1027" s="44">
        <f t="shared" si="371"/>
        <v>0</v>
      </c>
      <c r="I1027" s="44">
        <v>0</v>
      </c>
      <c r="J1027" s="44">
        <v>0</v>
      </c>
      <c r="K1027" s="44">
        <v>0</v>
      </c>
      <c r="L1027" s="44">
        <v>0</v>
      </c>
      <c r="M1027" s="44">
        <v>0</v>
      </c>
      <c r="N1027" s="44">
        <v>0</v>
      </c>
      <c r="O1027" s="328"/>
      <c r="P1027" s="310"/>
      <c r="Q1027" s="282"/>
    </row>
    <row r="1028" spans="1:17" ht="24" x14ac:dyDescent="0.25">
      <c r="A1028" s="292"/>
      <c r="B1028" s="292"/>
      <c r="C1028" s="292"/>
      <c r="D1028" s="279"/>
      <c r="E1028" s="279"/>
      <c r="F1028" s="292"/>
      <c r="G1028" s="249" t="s">
        <v>20</v>
      </c>
      <c r="H1028" s="44">
        <f t="shared" si="371"/>
        <v>0</v>
      </c>
      <c r="I1028" s="44">
        <v>0</v>
      </c>
      <c r="J1028" s="44">
        <v>0</v>
      </c>
      <c r="K1028" s="44">
        <v>0</v>
      </c>
      <c r="L1028" s="44">
        <v>0</v>
      </c>
      <c r="M1028" s="44">
        <v>0</v>
      </c>
      <c r="N1028" s="44">
        <v>0</v>
      </c>
      <c r="O1028" s="328"/>
      <c r="P1028" s="310"/>
      <c r="Q1028" s="283"/>
    </row>
    <row r="1029" spans="1:17" ht="36" x14ac:dyDescent="0.25">
      <c r="A1029" s="292" t="s">
        <v>667</v>
      </c>
      <c r="B1029" s="292"/>
      <c r="C1029" s="292" t="s">
        <v>13</v>
      </c>
      <c r="D1029" s="279" t="s">
        <v>324</v>
      </c>
      <c r="E1029" s="279" t="s">
        <v>668</v>
      </c>
      <c r="F1029" s="292" t="s">
        <v>669</v>
      </c>
      <c r="G1029" s="249" t="s">
        <v>16</v>
      </c>
      <c r="H1029" s="44">
        <f t="shared" ref="H1029:N1029" si="372">SUM(H1030:H1033)</f>
        <v>144.9</v>
      </c>
      <c r="I1029" s="44">
        <f t="shared" si="372"/>
        <v>0</v>
      </c>
      <c r="J1029" s="44">
        <f t="shared" si="372"/>
        <v>0</v>
      </c>
      <c r="K1029" s="44">
        <f t="shared" si="372"/>
        <v>48.3</v>
      </c>
      <c r="L1029" s="44">
        <f t="shared" si="372"/>
        <v>48.3</v>
      </c>
      <c r="M1029" s="44">
        <f t="shared" si="372"/>
        <v>48.3</v>
      </c>
      <c r="N1029" s="44">
        <f t="shared" si="372"/>
        <v>0</v>
      </c>
      <c r="O1029" s="279">
        <v>5149</v>
      </c>
      <c r="P1029" s="292" t="s">
        <v>662</v>
      </c>
      <c r="Q1029" s="281" t="s">
        <v>4192</v>
      </c>
    </row>
    <row r="1030" spans="1:17" ht="48" customHeight="1" x14ac:dyDescent="0.25">
      <c r="A1030" s="292"/>
      <c r="B1030" s="292"/>
      <c r="C1030" s="292"/>
      <c r="D1030" s="279"/>
      <c r="E1030" s="279"/>
      <c r="F1030" s="292"/>
      <c r="G1030" s="249" t="s">
        <v>267</v>
      </c>
      <c r="H1030" s="44">
        <f t="shared" ref="H1030:H1033" si="373">SUM(I1030:N1030)</f>
        <v>130.5</v>
      </c>
      <c r="I1030" s="44">
        <v>0</v>
      </c>
      <c r="J1030" s="44">
        <v>0</v>
      </c>
      <c r="K1030" s="44">
        <v>43.5</v>
      </c>
      <c r="L1030" s="44">
        <v>43.5</v>
      </c>
      <c r="M1030" s="44">
        <v>43.5</v>
      </c>
      <c r="N1030" s="44">
        <v>0</v>
      </c>
      <c r="O1030" s="279"/>
      <c r="P1030" s="292"/>
      <c r="Q1030" s="282"/>
    </row>
    <row r="1031" spans="1:17" ht="36" x14ac:dyDescent="0.25">
      <c r="A1031" s="292"/>
      <c r="B1031" s="292"/>
      <c r="C1031" s="292"/>
      <c r="D1031" s="279"/>
      <c r="E1031" s="279"/>
      <c r="F1031" s="292"/>
      <c r="G1031" s="249" t="s">
        <v>18</v>
      </c>
      <c r="H1031" s="44">
        <f t="shared" si="373"/>
        <v>14.399999999999999</v>
      </c>
      <c r="I1031" s="44">
        <v>0</v>
      </c>
      <c r="J1031" s="44">
        <v>0</v>
      </c>
      <c r="K1031" s="44">
        <v>4.8</v>
      </c>
      <c r="L1031" s="44">
        <v>4.8</v>
      </c>
      <c r="M1031" s="44">
        <v>4.8</v>
      </c>
      <c r="N1031" s="44">
        <v>0</v>
      </c>
      <c r="O1031" s="279"/>
      <c r="P1031" s="292"/>
      <c r="Q1031" s="282"/>
    </row>
    <row r="1032" spans="1:17" x14ac:dyDescent="0.25">
      <c r="A1032" s="292"/>
      <c r="B1032" s="292"/>
      <c r="C1032" s="292"/>
      <c r="D1032" s="279"/>
      <c r="E1032" s="279"/>
      <c r="F1032" s="292"/>
      <c r="G1032" s="249" t="s">
        <v>19</v>
      </c>
      <c r="H1032" s="44">
        <f t="shared" si="373"/>
        <v>0</v>
      </c>
      <c r="I1032" s="44">
        <v>0</v>
      </c>
      <c r="J1032" s="44">
        <v>0</v>
      </c>
      <c r="K1032" s="44">
        <v>0</v>
      </c>
      <c r="L1032" s="44">
        <v>0</v>
      </c>
      <c r="M1032" s="44">
        <v>0</v>
      </c>
      <c r="N1032" s="44">
        <v>0</v>
      </c>
      <c r="O1032" s="279"/>
      <c r="P1032" s="292"/>
      <c r="Q1032" s="282"/>
    </row>
    <row r="1033" spans="1:17" ht="24" x14ac:dyDescent="0.25">
      <c r="A1033" s="292"/>
      <c r="B1033" s="292"/>
      <c r="C1033" s="292"/>
      <c r="D1033" s="279"/>
      <c r="E1033" s="279"/>
      <c r="F1033" s="292"/>
      <c r="G1033" s="249" t="s">
        <v>20</v>
      </c>
      <c r="H1033" s="44">
        <f t="shared" si="373"/>
        <v>0</v>
      </c>
      <c r="I1033" s="44">
        <v>0</v>
      </c>
      <c r="J1033" s="44">
        <v>0</v>
      </c>
      <c r="K1033" s="44">
        <v>0</v>
      </c>
      <c r="L1033" s="44">
        <v>0</v>
      </c>
      <c r="M1033" s="44">
        <v>0</v>
      </c>
      <c r="N1033" s="44">
        <v>0</v>
      </c>
      <c r="O1033" s="279"/>
      <c r="P1033" s="292"/>
      <c r="Q1033" s="283"/>
    </row>
    <row r="1034" spans="1:17" ht="36" x14ac:dyDescent="0.25">
      <c r="A1034" s="292" t="s">
        <v>670</v>
      </c>
      <c r="B1034" s="292" t="s">
        <v>671</v>
      </c>
      <c r="C1034" s="292" t="s">
        <v>13</v>
      </c>
      <c r="D1034" s="279">
        <v>2025</v>
      </c>
      <c r="E1034" s="279" t="s">
        <v>672</v>
      </c>
      <c r="F1034" s="292" t="s">
        <v>606</v>
      </c>
      <c r="G1034" s="249" t="s">
        <v>16</v>
      </c>
      <c r="H1034" s="44">
        <f>SUM(H1035:H1038)</f>
        <v>5.3999999999999995</v>
      </c>
      <c r="I1034" s="44">
        <f t="shared" ref="I1034:N1034" si="374">I1035+I1036+I1037+I1038</f>
        <v>5.3999999999999995</v>
      </c>
      <c r="J1034" s="44">
        <f t="shared" si="374"/>
        <v>0</v>
      </c>
      <c r="K1034" s="44">
        <f t="shared" si="374"/>
        <v>0</v>
      </c>
      <c r="L1034" s="44">
        <f t="shared" si="374"/>
        <v>0</v>
      </c>
      <c r="M1034" s="44">
        <f t="shared" si="374"/>
        <v>0</v>
      </c>
      <c r="N1034" s="44">
        <f t="shared" si="374"/>
        <v>0</v>
      </c>
      <c r="O1034" s="279">
        <v>5149</v>
      </c>
      <c r="P1034" s="279" t="s">
        <v>673</v>
      </c>
      <c r="Q1034" s="281" t="s">
        <v>4192</v>
      </c>
    </row>
    <row r="1035" spans="1:17" ht="32.25" customHeight="1" x14ac:dyDescent="0.25">
      <c r="A1035" s="292"/>
      <c r="B1035" s="292"/>
      <c r="C1035" s="292"/>
      <c r="D1035" s="279"/>
      <c r="E1035" s="279"/>
      <c r="F1035" s="292"/>
      <c r="G1035" s="249" t="s">
        <v>267</v>
      </c>
      <c r="H1035" s="44">
        <f t="shared" ref="H1035:H1038" si="375">SUM(I1035:N1035)</f>
        <v>5.34</v>
      </c>
      <c r="I1035" s="44">
        <v>5.34</v>
      </c>
      <c r="J1035" s="44">
        <v>0</v>
      </c>
      <c r="K1035" s="44">
        <v>0</v>
      </c>
      <c r="L1035" s="44">
        <v>0</v>
      </c>
      <c r="M1035" s="44">
        <v>0</v>
      </c>
      <c r="N1035" s="44">
        <v>0</v>
      </c>
      <c r="O1035" s="279"/>
      <c r="P1035" s="279"/>
      <c r="Q1035" s="282"/>
    </row>
    <row r="1036" spans="1:17" ht="36" x14ac:dyDescent="0.25">
      <c r="A1036" s="292"/>
      <c r="B1036" s="292"/>
      <c r="C1036" s="292"/>
      <c r="D1036" s="279"/>
      <c r="E1036" s="279"/>
      <c r="F1036" s="292"/>
      <c r="G1036" s="249" t="s">
        <v>18</v>
      </c>
      <c r="H1036" s="44">
        <f t="shared" si="375"/>
        <v>0.04</v>
      </c>
      <c r="I1036" s="44">
        <v>0.04</v>
      </c>
      <c r="J1036" s="44">
        <v>0</v>
      </c>
      <c r="K1036" s="44">
        <v>0</v>
      </c>
      <c r="L1036" s="44">
        <v>0</v>
      </c>
      <c r="M1036" s="44">
        <v>0</v>
      </c>
      <c r="N1036" s="44">
        <v>0</v>
      </c>
      <c r="O1036" s="279"/>
      <c r="P1036" s="279"/>
      <c r="Q1036" s="282"/>
    </row>
    <row r="1037" spans="1:17" x14ac:dyDescent="0.25">
      <c r="A1037" s="292"/>
      <c r="B1037" s="292"/>
      <c r="C1037" s="292"/>
      <c r="D1037" s="279"/>
      <c r="E1037" s="279"/>
      <c r="F1037" s="292"/>
      <c r="G1037" s="249" t="s">
        <v>19</v>
      </c>
      <c r="H1037" s="44">
        <f t="shared" si="375"/>
        <v>0.02</v>
      </c>
      <c r="I1037" s="44">
        <v>0.02</v>
      </c>
      <c r="J1037" s="44">
        <v>0</v>
      </c>
      <c r="K1037" s="44">
        <v>0</v>
      </c>
      <c r="L1037" s="44">
        <v>0</v>
      </c>
      <c r="M1037" s="44">
        <v>0</v>
      </c>
      <c r="N1037" s="44">
        <v>0</v>
      </c>
      <c r="O1037" s="279"/>
      <c r="P1037" s="279"/>
      <c r="Q1037" s="282"/>
    </row>
    <row r="1038" spans="1:17" ht="24" x14ac:dyDescent="0.25">
      <c r="A1038" s="292"/>
      <c r="B1038" s="292"/>
      <c r="C1038" s="292"/>
      <c r="D1038" s="279"/>
      <c r="E1038" s="279"/>
      <c r="F1038" s="292"/>
      <c r="G1038" s="249" t="s">
        <v>20</v>
      </c>
      <c r="H1038" s="44">
        <f t="shared" si="375"/>
        <v>0</v>
      </c>
      <c r="I1038" s="44">
        <v>0</v>
      </c>
      <c r="J1038" s="44">
        <v>0</v>
      </c>
      <c r="K1038" s="44">
        <v>0</v>
      </c>
      <c r="L1038" s="44">
        <v>0</v>
      </c>
      <c r="M1038" s="44">
        <v>0</v>
      </c>
      <c r="N1038" s="44">
        <v>0</v>
      </c>
      <c r="O1038" s="279"/>
      <c r="P1038" s="279"/>
      <c r="Q1038" s="283"/>
    </row>
    <row r="1039" spans="1:17" ht="39.75" customHeight="1" x14ac:dyDescent="0.25">
      <c r="A1039" s="331" t="s">
        <v>135</v>
      </c>
      <c r="B1039" s="331"/>
      <c r="C1039" s="331"/>
      <c r="D1039" s="331"/>
      <c r="E1039" s="331"/>
      <c r="F1039" s="331"/>
      <c r="G1039" s="250" t="s">
        <v>16</v>
      </c>
      <c r="H1039" s="49">
        <f>SUM(H1014,H1019,H1024,H1029,H1034)</f>
        <v>1612.2</v>
      </c>
      <c r="I1039" s="49">
        <f t="shared" ref="I1039:N1039" si="376">SUM(I1014,I1019,I1024,I1029,I1034)</f>
        <v>10.1</v>
      </c>
      <c r="J1039" s="49">
        <f t="shared" si="376"/>
        <v>246</v>
      </c>
      <c r="K1039" s="49">
        <f t="shared" si="376"/>
        <v>536.6</v>
      </c>
      <c r="L1039" s="49">
        <f t="shared" si="376"/>
        <v>408.7</v>
      </c>
      <c r="M1039" s="49">
        <f t="shared" si="376"/>
        <v>410.8</v>
      </c>
      <c r="N1039" s="49">
        <f t="shared" si="376"/>
        <v>0</v>
      </c>
      <c r="O1039" s="279"/>
      <c r="P1039" s="292"/>
    </row>
    <row r="1040" spans="1:17" ht="36" customHeight="1" x14ac:dyDescent="0.25">
      <c r="A1040" s="331"/>
      <c r="B1040" s="331"/>
      <c r="C1040" s="331"/>
      <c r="D1040" s="331"/>
      <c r="E1040" s="331"/>
      <c r="F1040" s="331"/>
      <c r="G1040" s="269" t="s">
        <v>267</v>
      </c>
      <c r="H1040" s="49">
        <f t="shared" ref="H1040:N1043" si="377">SUM(H1015,H1020,H1025,H1030,H1035)</f>
        <v>1452.04</v>
      </c>
      <c r="I1040" s="49">
        <f t="shared" si="377"/>
        <v>10.039999999999999</v>
      </c>
      <c r="J1040" s="49">
        <f t="shared" si="377"/>
        <v>221.4</v>
      </c>
      <c r="K1040" s="49">
        <f t="shared" si="377"/>
        <v>483</v>
      </c>
      <c r="L1040" s="49">
        <f t="shared" si="377"/>
        <v>367.9</v>
      </c>
      <c r="M1040" s="49">
        <f t="shared" si="377"/>
        <v>369.7</v>
      </c>
      <c r="N1040" s="49">
        <f t="shared" si="377"/>
        <v>0</v>
      </c>
      <c r="O1040" s="279"/>
      <c r="P1040" s="292"/>
    </row>
    <row r="1041" spans="1:17" ht="36" x14ac:dyDescent="0.25">
      <c r="A1041" s="331"/>
      <c r="B1041" s="331"/>
      <c r="C1041" s="331"/>
      <c r="D1041" s="331"/>
      <c r="E1041" s="331"/>
      <c r="F1041" s="331"/>
      <c r="G1041" s="250" t="s">
        <v>18</v>
      </c>
      <c r="H1041" s="49">
        <f t="shared" si="377"/>
        <v>160.13999999999999</v>
      </c>
      <c r="I1041" s="49">
        <f t="shared" si="377"/>
        <v>0.04</v>
      </c>
      <c r="J1041" s="49">
        <f t="shared" si="377"/>
        <v>24.6</v>
      </c>
      <c r="K1041" s="49">
        <f t="shared" si="377"/>
        <v>53.599999999999994</v>
      </c>
      <c r="L1041" s="49">
        <f t="shared" si="377"/>
        <v>40.799999999999997</v>
      </c>
      <c r="M1041" s="49">
        <f t="shared" si="377"/>
        <v>41.099999999999994</v>
      </c>
      <c r="N1041" s="49">
        <f t="shared" si="377"/>
        <v>0</v>
      </c>
      <c r="O1041" s="279"/>
      <c r="P1041" s="292"/>
    </row>
    <row r="1042" spans="1:17" x14ac:dyDescent="0.25">
      <c r="A1042" s="331"/>
      <c r="B1042" s="331"/>
      <c r="C1042" s="331"/>
      <c r="D1042" s="331"/>
      <c r="E1042" s="331"/>
      <c r="F1042" s="331"/>
      <c r="G1042" s="250" t="s">
        <v>19</v>
      </c>
      <c r="H1042" s="49">
        <f t="shared" si="377"/>
        <v>0.02</v>
      </c>
      <c r="I1042" s="49">
        <f t="shared" si="377"/>
        <v>0.02</v>
      </c>
      <c r="J1042" s="49">
        <f t="shared" si="377"/>
        <v>0</v>
      </c>
      <c r="K1042" s="49">
        <f t="shared" si="377"/>
        <v>0</v>
      </c>
      <c r="L1042" s="49">
        <f t="shared" si="377"/>
        <v>0</v>
      </c>
      <c r="M1042" s="49">
        <f t="shared" si="377"/>
        <v>0</v>
      </c>
      <c r="N1042" s="49">
        <f t="shared" si="377"/>
        <v>0</v>
      </c>
      <c r="O1042" s="279"/>
      <c r="P1042" s="292"/>
    </row>
    <row r="1043" spans="1:17" ht="24" x14ac:dyDescent="0.25">
      <c r="A1043" s="331"/>
      <c r="B1043" s="331"/>
      <c r="C1043" s="331"/>
      <c r="D1043" s="331"/>
      <c r="E1043" s="331"/>
      <c r="F1043" s="331"/>
      <c r="G1043" s="250" t="s">
        <v>20</v>
      </c>
      <c r="H1043" s="49">
        <f t="shared" si="377"/>
        <v>0</v>
      </c>
      <c r="I1043" s="49">
        <f t="shared" si="377"/>
        <v>0</v>
      </c>
      <c r="J1043" s="49">
        <f t="shared" si="377"/>
        <v>0</v>
      </c>
      <c r="K1043" s="49">
        <f t="shared" si="377"/>
        <v>0</v>
      </c>
      <c r="L1043" s="49">
        <f t="shared" si="377"/>
        <v>0</v>
      </c>
      <c r="M1043" s="49">
        <f t="shared" si="377"/>
        <v>0</v>
      </c>
      <c r="N1043" s="49">
        <f t="shared" si="377"/>
        <v>0</v>
      </c>
      <c r="O1043" s="279"/>
      <c r="P1043" s="292"/>
    </row>
    <row r="1044" spans="1:17" x14ac:dyDescent="0.25">
      <c r="A1044" s="306" t="s">
        <v>21</v>
      </c>
      <c r="B1044" s="306"/>
      <c r="C1044" s="306"/>
      <c r="D1044" s="306"/>
      <c r="E1044" s="306"/>
      <c r="F1044" s="306"/>
      <c r="G1044" s="306"/>
      <c r="H1044" s="306"/>
      <c r="I1044" s="306"/>
      <c r="J1044" s="306"/>
      <c r="K1044" s="306"/>
      <c r="L1044" s="306"/>
      <c r="M1044" s="306"/>
      <c r="N1044" s="306"/>
      <c r="O1044" s="306"/>
      <c r="P1044" s="306"/>
    </row>
    <row r="1045" spans="1:17" ht="42.75" customHeight="1" x14ac:dyDescent="0.25">
      <c r="A1045" s="292" t="s">
        <v>674</v>
      </c>
      <c r="B1045" s="292" t="s">
        <v>481</v>
      </c>
      <c r="C1045" s="292" t="s">
        <v>21</v>
      </c>
      <c r="D1045" s="279">
        <v>2025</v>
      </c>
      <c r="E1045" s="279">
        <v>4.5999999999999996</v>
      </c>
      <c r="F1045" s="292" t="s">
        <v>675</v>
      </c>
      <c r="G1045" s="181" t="s">
        <v>16</v>
      </c>
      <c r="H1045" s="44">
        <f t="shared" ref="H1045:N1045" si="378">SUM(H1046:H1049)</f>
        <v>2.9</v>
      </c>
      <c r="I1045" s="44">
        <f t="shared" si="378"/>
        <v>2.9</v>
      </c>
      <c r="J1045" s="44">
        <f t="shared" si="378"/>
        <v>0</v>
      </c>
      <c r="K1045" s="44">
        <f t="shared" si="378"/>
        <v>0</v>
      </c>
      <c r="L1045" s="44">
        <f t="shared" si="378"/>
        <v>0</v>
      </c>
      <c r="M1045" s="44">
        <f t="shared" si="378"/>
        <v>0</v>
      </c>
      <c r="N1045" s="44">
        <f t="shared" si="378"/>
        <v>0</v>
      </c>
      <c r="O1045" s="279">
        <v>6200</v>
      </c>
      <c r="P1045" s="292" t="s">
        <v>482</v>
      </c>
      <c r="Q1045" s="281" t="s">
        <v>4193</v>
      </c>
    </row>
    <row r="1046" spans="1:17" ht="32.25" customHeight="1" x14ac:dyDescent="0.25">
      <c r="A1046" s="292"/>
      <c r="B1046" s="292"/>
      <c r="C1046" s="292"/>
      <c r="D1046" s="279"/>
      <c r="E1046" s="279"/>
      <c r="F1046" s="292"/>
      <c r="G1046" s="181" t="s">
        <v>17</v>
      </c>
      <c r="H1046" s="44">
        <f t="shared" ref="H1046:H1049" si="379">SUM(I1046:N1046)</f>
        <v>2.6</v>
      </c>
      <c r="I1046" s="44">
        <v>2.6</v>
      </c>
      <c r="J1046" s="44">
        <v>0</v>
      </c>
      <c r="K1046" s="44">
        <v>0</v>
      </c>
      <c r="L1046" s="44">
        <v>0</v>
      </c>
      <c r="M1046" s="44">
        <v>0</v>
      </c>
      <c r="N1046" s="44">
        <v>0</v>
      </c>
      <c r="O1046" s="279"/>
      <c r="P1046" s="292"/>
      <c r="Q1046" s="282"/>
    </row>
    <row r="1047" spans="1:17" ht="36" x14ac:dyDescent="0.25">
      <c r="A1047" s="292"/>
      <c r="B1047" s="292"/>
      <c r="C1047" s="292"/>
      <c r="D1047" s="279"/>
      <c r="E1047" s="279"/>
      <c r="F1047" s="292"/>
      <c r="G1047" s="181" t="s">
        <v>18</v>
      </c>
      <c r="H1047" s="44">
        <f t="shared" si="379"/>
        <v>0</v>
      </c>
      <c r="I1047" s="44">
        <v>0</v>
      </c>
      <c r="J1047" s="44">
        <v>0</v>
      </c>
      <c r="K1047" s="44">
        <v>0</v>
      </c>
      <c r="L1047" s="44">
        <v>0</v>
      </c>
      <c r="M1047" s="44">
        <v>0</v>
      </c>
      <c r="N1047" s="44">
        <v>0</v>
      </c>
      <c r="O1047" s="279"/>
      <c r="P1047" s="292"/>
      <c r="Q1047" s="282"/>
    </row>
    <row r="1048" spans="1:17" x14ac:dyDescent="0.25">
      <c r="A1048" s="292"/>
      <c r="B1048" s="292"/>
      <c r="C1048" s="292"/>
      <c r="D1048" s="279"/>
      <c r="E1048" s="279"/>
      <c r="F1048" s="292"/>
      <c r="G1048" s="181" t="s">
        <v>19</v>
      </c>
      <c r="H1048" s="44">
        <f t="shared" si="379"/>
        <v>0</v>
      </c>
      <c r="I1048" s="44">
        <v>0</v>
      </c>
      <c r="J1048" s="44">
        <v>0</v>
      </c>
      <c r="K1048" s="44">
        <v>0</v>
      </c>
      <c r="L1048" s="44">
        <v>0</v>
      </c>
      <c r="M1048" s="44">
        <v>0</v>
      </c>
      <c r="N1048" s="44">
        <v>0</v>
      </c>
      <c r="O1048" s="279"/>
      <c r="P1048" s="292"/>
      <c r="Q1048" s="282"/>
    </row>
    <row r="1049" spans="1:17" ht="24" x14ac:dyDescent="0.25">
      <c r="A1049" s="292"/>
      <c r="B1049" s="292"/>
      <c r="C1049" s="292"/>
      <c r="D1049" s="279"/>
      <c r="E1049" s="279"/>
      <c r="F1049" s="292"/>
      <c r="G1049" s="181" t="s">
        <v>20</v>
      </c>
      <c r="H1049" s="44">
        <f t="shared" si="379"/>
        <v>0.3</v>
      </c>
      <c r="I1049" s="44">
        <v>0.3</v>
      </c>
      <c r="J1049" s="44">
        <v>0</v>
      </c>
      <c r="K1049" s="44">
        <v>0</v>
      </c>
      <c r="L1049" s="44">
        <v>0</v>
      </c>
      <c r="M1049" s="44">
        <v>0</v>
      </c>
      <c r="N1049" s="44">
        <v>0</v>
      </c>
      <c r="O1049" s="279"/>
      <c r="P1049" s="292"/>
      <c r="Q1049" s="283"/>
    </row>
    <row r="1050" spans="1:17" ht="48.75" customHeight="1" x14ac:dyDescent="0.25">
      <c r="A1050" s="292" t="s">
        <v>676</v>
      </c>
      <c r="B1050" s="292" t="s">
        <v>677</v>
      </c>
      <c r="C1050" s="292" t="s">
        <v>21</v>
      </c>
      <c r="D1050" s="279" t="s">
        <v>553</v>
      </c>
      <c r="E1050" s="279"/>
      <c r="F1050" s="300" t="s">
        <v>678</v>
      </c>
      <c r="G1050" s="181" t="s">
        <v>16</v>
      </c>
      <c r="H1050" s="44">
        <f t="shared" ref="H1050:N1050" si="380">SUM(H1051:H1054)</f>
        <v>150</v>
      </c>
      <c r="I1050" s="44">
        <f t="shared" si="380"/>
        <v>0</v>
      </c>
      <c r="J1050" s="44">
        <f t="shared" si="380"/>
        <v>0</v>
      </c>
      <c r="K1050" s="44">
        <f t="shared" si="380"/>
        <v>0</v>
      </c>
      <c r="L1050" s="44">
        <f t="shared" si="380"/>
        <v>0</v>
      </c>
      <c r="M1050" s="44">
        <f t="shared" si="380"/>
        <v>0</v>
      </c>
      <c r="N1050" s="44">
        <f t="shared" si="380"/>
        <v>150</v>
      </c>
      <c r="O1050" s="279">
        <v>6200</v>
      </c>
      <c r="P1050" s="292" t="s">
        <v>679</v>
      </c>
      <c r="Q1050" s="281" t="s">
        <v>4155</v>
      </c>
    </row>
    <row r="1051" spans="1:17" ht="35.25" customHeight="1" x14ac:dyDescent="0.25">
      <c r="A1051" s="292"/>
      <c r="B1051" s="292"/>
      <c r="C1051" s="292"/>
      <c r="D1051" s="279"/>
      <c r="E1051" s="279"/>
      <c r="F1051" s="300"/>
      <c r="G1051" s="181" t="s">
        <v>17</v>
      </c>
      <c r="H1051" s="44">
        <f t="shared" ref="H1051:H1054" si="381">SUM(I1051:N1051)</f>
        <v>141</v>
      </c>
      <c r="I1051" s="44">
        <v>0</v>
      </c>
      <c r="J1051" s="44">
        <v>0</v>
      </c>
      <c r="K1051" s="44">
        <v>0</v>
      </c>
      <c r="L1051" s="44">
        <v>0</v>
      </c>
      <c r="M1051" s="44">
        <v>0</v>
      </c>
      <c r="N1051" s="50">
        <v>141</v>
      </c>
      <c r="O1051" s="279"/>
      <c r="P1051" s="292"/>
      <c r="Q1051" s="282"/>
    </row>
    <row r="1052" spans="1:17" ht="36" x14ac:dyDescent="0.25">
      <c r="A1052" s="292"/>
      <c r="B1052" s="292"/>
      <c r="C1052" s="292"/>
      <c r="D1052" s="279"/>
      <c r="E1052" s="279"/>
      <c r="F1052" s="300"/>
      <c r="G1052" s="181" t="s">
        <v>18</v>
      </c>
      <c r="H1052" s="44">
        <f t="shared" si="381"/>
        <v>9</v>
      </c>
      <c r="I1052" s="44">
        <v>0</v>
      </c>
      <c r="J1052" s="44">
        <v>0</v>
      </c>
      <c r="K1052" s="44">
        <v>0</v>
      </c>
      <c r="L1052" s="44">
        <v>0</v>
      </c>
      <c r="M1052" s="44">
        <v>0</v>
      </c>
      <c r="N1052" s="50">
        <v>9</v>
      </c>
      <c r="O1052" s="279"/>
      <c r="P1052" s="292"/>
      <c r="Q1052" s="282"/>
    </row>
    <row r="1053" spans="1:17" x14ac:dyDescent="0.25">
      <c r="A1053" s="292"/>
      <c r="B1053" s="292"/>
      <c r="C1053" s="292"/>
      <c r="D1053" s="279"/>
      <c r="E1053" s="279"/>
      <c r="F1053" s="300"/>
      <c r="G1053" s="181" t="s">
        <v>19</v>
      </c>
      <c r="H1053" s="44">
        <f t="shared" si="381"/>
        <v>0</v>
      </c>
      <c r="I1053" s="44">
        <v>0</v>
      </c>
      <c r="J1053" s="44">
        <v>0</v>
      </c>
      <c r="K1053" s="44">
        <v>0</v>
      </c>
      <c r="L1053" s="44">
        <v>0</v>
      </c>
      <c r="M1053" s="44">
        <v>0</v>
      </c>
      <c r="N1053" s="44">
        <v>0</v>
      </c>
      <c r="O1053" s="279"/>
      <c r="P1053" s="292"/>
      <c r="Q1053" s="282"/>
    </row>
    <row r="1054" spans="1:17" ht="24" x14ac:dyDescent="0.25">
      <c r="A1054" s="292"/>
      <c r="B1054" s="292"/>
      <c r="C1054" s="292"/>
      <c r="D1054" s="279"/>
      <c r="E1054" s="279"/>
      <c r="F1054" s="300"/>
      <c r="G1054" s="181" t="s">
        <v>20</v>
      </c>
      <c r="H1054" s="44">
        <f t="shared" si="381"/>
        <v>0</v>
      </c>
      <c r="I1054" s="44">
        <v>0</v>
      </c>
      <c r="J1054" s="44">
        <v>0</v>
      </c>
      <c r="K1054" s="44">
        <v>0</v>
      </c>
      <c r="L1054" s="44">
        <v>0</v>
      </c>
      <c r="M1054" s="44">
        <v>0</v>
      </c>
      <c r="N1054" s="44">
        <v>0</v>
      </c>
      <c r="O1054" s="279"/>
      <c r="P1054" s="292"/>
      <c r="Q1054" s="283"/>
    </row>
    <row r="1055" spans="1:17" ht="38.25" customHeight="1" x14ac:dyDescent="0.25">
      <c r="A1055" s="292" t="s">
        <v>680</v>
      </c>
      <c r="B1055" s="292" t="s">
        <v>677</v>
      </c>
      <c r="C1055" s="292" t="s">
        <v>21</v>
      </c>
      <c r="D1055" s="279" t="s">
        <v>553</v>
      </c>
      <c r="E1055" s="279"/>
      <c r="F1055" s="300" t="s">
        <v>681</v>
      </c>
      <c r="G1055" s="181" t="s">
        <v>16</v>
      </c>
      <c r="H1055" s="44">
        <f t="shared" ref="H1055:N1055" si="382">SUM(H1056:H1059)</f>
        <v>105.30000000000001</v>
      </c>
      <c r="I1055" s="44">
        <f t="shared" si="382"/>
        <v>0</v>
      </c>
      <c r="J1055" s="44">
        <f t="shared" si="382"/>
        <v>0</v>
      </c>
      <c r="K1055" s="44">
        <f t="shared" si="382"/>
        <v>105.30000000000001</v>
      </c>
      <c r="L1055" s="44">
        <f t="shared" si="382"/>
        <v>0</v>
      </c>
      <c r="M1055" s="44">
        <f t="shared" si="382"/>
        <v>0</v>
      </c>
      <c r="N1055" s="44">
        <f t="shared" si="382"/>
        <v>0</v>
      </c>
      <c r="O1055" s="279">
        <v>6200</v>
      </c>
      <c r="P1055" s="292" t="s">
        <v>679</v>
      </c>
      <c r="Q1055" s="281" t="s">
        <v>4193</v>
      </c>
    </row>
    <row r="1056" spans="1:17" ht="36.75" customHeight="1" x14ac:dyDescent="0.25">
      <c r="A1056" s="292"/>
      <c r="B1056" s="292"/>
      <c r="C1056" s="292"/>
      <c r="D1056" s="279"/>
      <c r="E1056" s="279"/>
      <c r="F1056" s="300"/>
      <c r="G1056" s="181" t="s">
        <v>17</v>
      </c>
      <c r="H1056" s="44">
        <f t="shared" ref="H1056:H1059" si="383">SUM(I1056:N1056)</f>
        <v>0</v>
      </c>
      <c r="I1056" s="44">
        <v>0</v>
      </c>
      <c r="J1056" s="44">
        <v>0</v>
      </c>
      <c r="K1056" s="44">
        <v>0</v>
      </c>
      <c r="L1056" s="44">
        <v>0</v>
      </c>
      <c r="M1056" s="44">
        <v>0</v>
      </c>
      <c r="N1056" s="44">
        <v>0</v>
      </c>
      <c r="O1056" s="279"/>
      <c r="P1056" s="292"/>
      <c r="Q1056" s="282"/>
    </row>
    <row r="1057" spans="1:17" ht="36" x14ac:dyDescent="0.25">
      <c r="A1057" s="292"/>
      <c r="B1057" s="292"/>
      <c r="C1057" s="292"/>
      <c r="D1057" s="279"/>
      <c r="E1057" s="279"/>
      <c r="F1057" s="300"/>
      <c r="G1057" s="181" t="s">
        <v>18</v>
      </c>
      <c r="H1057" s="44">
        <f t="shared" si="383"/>
        <v>97.9</v>
      </c>
      <c r="I1057" s="44">
        <v>0</v>
      </c>
      <c r="J1057" s="44">
        <v>0</v>
      </c>
      <c r="K1057" s="44">
        <v>97.9</v>
      </c>
      <c r="L1057" s="44">
        <v>0</v>
      </c>
      <c r="M1057" s="44">
        <v>0</v>
      </c>
      <c r="N1057" s="44">
        <v>0</v>
      </c>
      <c r="O1057" s="279"/>
      <c r="P1057" s="292"/>
      <c r="Q1057" s="282"/>
    </row>
    <row r="1058" spans="1:17" x14ac:dyDescent="0.25">
      <c r="A1058" s="292"/>
      <c r="B1058" s="292"/>
      <c r="C1058" s="292"/>
      <c r="D1058" s="279"/>
      <c r="E1058" s="279"/>
      <c r="F1058" s="300"/>
      <c r="G1058" s="181" t="s">
        <v>19</v>
      </c>
      <c r="H1058" s="44">
        <f t="shared" si="383"/>
        <v>7.4</v>
      </c>
      <c r="I1058" s="44">
        <v>0</v>
      </c>
      <c r="J1058" s="44">
        <v>0</v>
      </c>
      <c r="K1058" s="44">
        <v>7.4</v>
      </c>
      <c r="L1058" s="44">
        <v>0</v>
      </c>
      <c r="M1058" s="44">
        <v>0</v>
      </c>
      <c r="N1058" s="44">
        <v>0</v>
      </c>
      <c r="O1058" s="279"/>
      <c r="P1058" s="292"/>
      <c r="Q1058" s="282"/>
    </row>
    <row r="1059" spans="1:17" ht="24" x14ac:dyDescent="0.25">
      <c r="A1059" s="292"/>
      <c r="B1059" s="292"/>
      <c r="C1059" s="292"/>
      <c r="D1059" s="279"/>
      <c r="E1059" s="279"/>
      <c r="F1059" s="300"/>
      <c r="G1059" s="181" t="s">
        <v>20</v>
      </c>
      <c r="H1059" s="44">
        <f t="shared" si="383"/>
        <v>0</v>
      </c>
      <c r="I1059" s="44">
        <v>0</v>
      </c>
      <c r="J1059" s="44">
        <v>0</v>
      </c>
      <c r="K1059" s="44">
        <v>0</v>
      </c>
      <c r="L1059" s="44">
        <v>0</v>
      </c>
      <c r="M1059" s="44">
        <v>0</v>
      </c>
      <c r="N1059" s="44">
        <v>0</v>
      </c>
      <c r="O1059" s="279"/>
      <c r="P1059" s="292"/>
      <c r="Q1059" s="283"/>
    </row>
    <row r="1060" spans="1:17" ht="43.5" customHeight="1" x14ac:dyDescent="0.25">
      <c r="A1060" s="292" t="s">
        <v>682</v>
      </c>
      <c r="B1060" s="292" t="s">
        <v>677</v>
      </c>
      <c r="C1060" s="292" t="s">
        <v>21</v>
      </c>
      <c r="D1060" s="279" t="s">
        <v>553</v>
      </c>
      <c r="E1060" s="279"/>
      <c r="F1060" s="300" t="s">
        <v>683</v>
      </c>
      <c r="G1060" s="181" t="s">
        <v>16</v>
      </c>
      <c r="H1060" s="44">
        <f t="shared" ref="H1060:N1060" si="384">SUM(H1061:H1064)</f>
        <v>70.2</v>
      </c>
      <c r="I1060" s="44">
        <f t="shared" si="384"/>
        <v>0</v>
      </c>
      <c r="J1060" s="44">
        <f t="shared" si="384"/>
        <v>0</v>
      </c>
      <c r="K1060" s="44">
        <f t="shared" si="384"/>
        <v>70.2</v>
      </c>
      <c r="L1060" s="44">
        <f t="shared" si="384"/>
        <v>0</v>
      </c>
      <c r="M1060" s="44">
        <f t="shared" si="384"/>
        <v>0</v>
      </c>
      <c r="N1060" s="44">
        <f t="shared" si="384"/>
        <v>0</v>
      </c>
      <c r="O1060" s="279">
        <v>6201</v>
      </c>
      <c r="P1060" s="292" t="s">
        <v>679</v>
      </c>
      <c r="Q1060" s="279" t="s">
        <v>4155</v>
      </c>
    </row>
    <row r="1061" spans="1:17" ht="34.5" customHeight="1" x14ac:dyDescent="0.25">
      <c r="A1061" s="292"/>
      <c r="B1061" s="292"/>
      <c r="C1061" s="292"/>
      <c r="D1061" s="279"/>
      <c r="E1061" s="279"/>
      <c r="F1061" s="300"/>
      <c r="G1061" s="181" t="s">
        <v>17</v>
      </c>
      <c r="H1061" s="44">
        <f t="shared" ref="H1061:H1064" si="385">SUM(I1061:N1061)</f>
        <v>0</v>
      </c>
      <c r="I1061" s="44">
        <v>0</v>
      </c>
      <c r="J1061" s="44">
        <v>0</v>
      </c>
      <c r="K1061" s="44">
        <v>0</v>
      </c>
      <c r="L1061" s="44">
        <v>0</v>
      </c>
      <c r="M1061" s="44">
        <v>0</v>
      </c>
      <c r="N1061" s="44">
        <v>0</v>
      </c>
      <c r="O1061" s="279"/>
      <c r="P1061" s="292"/>
      <c r="Q1061" s="279"/>
    </row>
    <row r="1062" spans="1:17" ht="36" x14ac:dyDescent="0.25">
      <c r="A1062" s="292"/>
      <c r="B1062" s="292"/>
      <c r="C1062" s="292"/>
      <c r="D1062" s="279"/>
      <c r="E1062" s="279"/>
      <c r="F1062" s="300"/>
      <c r="G1062" s="181" t="s">
        <v>18</v>
      </c>
      <c r="H1062" s="44">
        <f t="shared" si="385"/>
        <v>65.3</v>
      </c>
      <c r="I1062" s="44">
        <v>0</v>
      </c>
      <c r="J1062" s="44">
        <v>0</v>
      </c>
      <c r="K1062" s="44">
        <v>65.3</v>
      </c>
      <c r="L1062" s="44">
        <v>0</v>
      </c>
      <c r="M1062" s="44">
        <v>0</v>
      </c>
      <c r="N1062" s="44">
        <v>0</v>
      </c>
      <c r="O1062" s="279"/>
      <c r="P1062" s="292"/>
      <c r="Q1062" s="279"/>
    </row>
    <row r="1063" spans="1:17" x14ac:dyDescent="0.25">
      <c r="A1063" s="292"/>
      <c r="B1063" s="292"/>
      <c r="C1063" s="292"/>
      <c r="D1063" s="279"/>
      <c r="E1063" s="279"/>
      <c r="F1063" s="300"/>
      <c r="G1063" s="181" t="s">
        <v>19</v>
      </c>
      <c r="H1063" s="44">
        <f t="shared" si="385"/>
        <v>4.9000000000000004</v>
      </c>
      <c r="I1063" s="44">
        <v>0</v>
      </c>
      <c r="J1063" s="44">
        <v>0</v>
      </c>
      <c r="K1063" s="44">
        <v>4.9000000000000004</v>
      </c>
      <c r="L1063" s="44">
        <v>0</v>
      </c>
      <c r="M1063" s="44">
        <v>0</v>
      </c>
      <c r="N1063" s="44">
        <v>0</v>
      </c>
      <c r="O1063" s="279"/>
      <c r="P1063" s="292"/>
      <c r="Q1063" s="279"/>
    </row>
    <row r="1064" spans="1:17" ht="24" x14ac:dyDescent="0.25">
      <c r="A1064" s="292"/>
      <c r="B1064" s="292"/>
      <c r="C1064" s="292"/>
      <c r="D1064" s="279"/>
      <c r="E1064" s="279"/>
      <c r="F1064" s="300"/>
      <c r="G1064" s="249" t="s">
        <v>20</v>
      </c>
      <c r="H1064" s="44">
        <f t="shared" si="385"/>
        <v>0</v>
      </c>
      <c r="I1064" s="44">
        <v>0</v>
      </c>
      <c r="J1064" s="44">
        <v>0</v>
      </c>
      <c r="K1064" s="44">
        <v>0</v>
      </c>
      <c r="L1064" s="44">
        <v>0</v>
      </c>
      <c r="M1064" s="44">
        <v>0</v>
      </c>
      <c r="N1064" s="44">
        <v>0</v>
      </c>
      <c r="O1064" s="279"/>
      <c r="P1064" s="292"/>
      <c r="Q1064" s="279"/>
    </row>
    <row r="1065" spans="1:17" ht="49.5" customHeight="1" x14ac:dyDescent="0.25">
      <c r="A1065" s="292" t="s">
        <v>684</v>
      </c>
      <c r="B1065" s="292" t="s">
        <v>677</v>
      </c>
      <c r="C1065" s="292" t="s">
        <v>21</v>
      </c>
      <c r="D1065" s="279" t="s">
        <v>553</v>
      </c>
      <c r="E1065" s="279"/>
      <c r="F1065" s="300" t="s">
        <v>683</v>
      </c>
      <c r="G1065" s="249" t="s">
        <v>16</v>
      </c>
      <c r="H1065" s="44">
        <f t="shared" ref="H1065:N1065" si="386">SUM(H1066:H1069)</f>
        <v>70.2</v>
      </c>
      <c r="I1065" s="44">
        <f t="shared" si="386"/>
        <v>0</v>
      </c>
      <c r="J1065" s="44">
        <f t="shared" si="386"/>
        <v>0</v>
      </c>
      <c r="K1065" s="44">
        <f t="shared" si="386"/>
        <v>0</v>
      </c>
      <c r="L1065" s="44">
        <f t="shared" si="386"/>
        <v>70.2</v>
      </c>
      <c r="M1065" s="44">
        <f t="shared" si="386"/>
        <v>0</v>
      </c>
      <c r="N1065" s="44">
        <f t="shared" si="386"/>
        <v>0</v>
      </c>
      <c r="O1065" s="279">
        <v>6202</v>
      </c>
      <c r="P1065" s="292" t="s">
        <v>679</v>
      </c>
      <c r="Q1065" s="279" t="s">
        <v>4155</v>
      </c>
    </row>
    <row r="1066" spans="1:17" ht="34.5" customHeight="1" x14ac:dyDescent="0.25">
      <c r="A1066" s="292"/>
      <c r="B1066" s="292"/>
      <c r="C1066" s="292"/>
      <c r="D1066" s="279"/>
      <c r="E1066" s="279"/>
      <c r="F1066" s="300"/>
      <c r="G1066" s="249" t="s">
        <v>267</v>
      </c>
      <c r="H1066" s="44">
        <f t="shared" ref="H1066:H1069" si="387">SUM(I1066:N1066)</f>
        <v>0</v>
      </c>
      <c r="I1066" s="44">
        <v>0</v>
      </c>
      <c r="J1066" s="44">
        <v>0</v>
      </c>
      <c r="K1066" s="44">
        <v>0</v>
      </c>
      <c r="L1066" s="44">
        <v>0</v>
      </c>
      <c r="M1066" s="44">
        <v>0</v>
      </c>
      <c r="N1066" s="44">
        <v>0</v>
      </c>
      <c r="O1066" s="279"/>
      <c r="P1066" s="292"/>
      <c r="Q1066" s="279"/>
    </row>
    <row r="1067" spans="1:17" ht="36" x14ac:dyDescent="0.25">
      <c r="A1067" s="292"/>
      <c r="B1067" s="292"/>
      <c r="C1067" s="292"/>
      <c r="D1067" s="279"/>
      <c r="E1067" s="279"/>
      <c r="F1067" s="300"/>
      <c r="G1067" s="249" t="s">
        <v>18</v>
      </c>
      <c r="H1067" s="44">
        <f t="shared" si="387"/>
        <v>65.3</v>
      </c>
      <c r="I1067" s="44">
        <v>0</v>
      </c>
      <c r="J1067" s="44">
        <v>0</v>
      </c>
      <c r="K1067" s="44">
        <v>0</v>
      </c>
      <c r="L1067" s="44">
        <v>65.3</v>
      </c>
      <c r="M1067" s="44">
        <v>0</v>
      </c>
      <c r="N1067" s="44">
        <v>0</v>
      </c>
      <c r="O1067" s="279"/>
      <c r="P1067" s="292"/>
      <c r="Q1067" s="279"/>
    </row>
    <row r="1068" spans="1:17" x14ac:dyDescent="0.25">
      <c r="A1068" s="292"/>
      <c r="B1068" s="292"/>
      <c r="C1068" s="292"/>
      <c r="D1068" s="279"/>
      <c r="E1068" s="279"/>
      <c r="F1068" s="300"/>
      <c r="G1068" s="249" t="s">
        <v>19</v>
      </c>
      <c r="H1068" s="44">
        <f t="shared" si="387"/>
        <v>4.9000000000000004</v>
      </c>
      <c r="I1068" s="44">
        <v>0</v>
      </c>
      <c r="J1068" s="44">
        <v>0</v>
      </c>
      <c r="K1068" s="44">
        <v>0</v>
      </c>
      <c r="L1068" s="44">
        <v>4.9000000000000004</v>
      </c>
      <c r="M1068" s="44">
        <v>0</v>
      </c>
      <c r="N1068" s="44">
        <v>0</v>
      </c>
      <c r="O1068" s="279"/>
      <c r="P1068" s="292"/>
      <c r="Q1068" s="279"/>
    </row>
    <row r="1069" spans="1:17" ht="24" x14ac:dyDescent="0.25">
      <c r="A1069" s="292"/>
      <c r="B1069" s="292"/>
      <c r="C1069" s="292"/>
      <c r="D1069" s="279"/>
      <c r="E1069" s="279"/>
      <c r="F1069" s="300"/>
      <c r="G1069" s="249" t="s">
        <v>20</v>
      </c>
      <c r="H1069" s="44">
        <f t="shared" si="387"/>
        <v>0</v>
      </c>
      <c r="I1069" s="44">
        <v>0</v>
      </c>
      <c r="J1069" s="44">
        <v>0</v>
      </c>
      <c r="K1069" s="44">
        <v>0</v>
      </c>
      <c r="L1069" s="44">
        <v>0</v>
      </c>
      <c r="M1069" s="44">
        <v>0</v>
      </c>
      <c r="N1069" s="44">
        <v>0</v>
      </c>
      <c r="O1069" s="279"/>
      <c r="P1069" s="292"/>
      <c r="Q1069" s="279"/>
    </row>
    <row r="1070" spans="1:17" ht="40.5" customHeight="1" x14ac:dyDescent="0.25">
      <c r="A1070" s="292" t="s">
        <v>685</v>
      </c>
      <c r="B1070" s="292" t="s">
        <v>677</v>
      </c>
      <c r="C1070" s="292" t="s">
        <v>21</v>
      </c>
      <c r="D1070" s="279">
        <v>2029</v>
      </c>
      <c r="E1070" s="279"/>
      <c r="F1070" s="300" t="s">
        <v>683</v>
      </c>
      <c r="G1070" s="249" t="s">
        <v>16</v>
      </c>
      <c r="H1070" s="44">
        <f t="shared" ref="H1070:N1070" si="388">SUM(H1071:H1074)</f>
        <v>70.2</v>
      </c>
      <c r="I1070" s="44">
        <f t="shared" si="388"/>
        <v>0</v>
      </c>
      <c r="J1070" s="44">
        <f t="shared" si="388"/>
        <v>0</v>
      </c>
      <c r="K1070" s="44">
        <f t="shared" si="388"/>
        <v>0</v>
      </c>
      <c r="L1070" s="44">
        <f t="shared" si="388"/>
        <v>0</v>
      </c>
      <c r="M1070" s="44">
        <f t="shared" si="388"/>
        <v>70.2</v>
      </c>
      <c r="N1070" s="44">
        <f t="shared" si="388"/>
        <v>0</v>
      </c>
      <c r="O1070" s="279">
        <v>6203</v>
      </c>
      <c r="P1070" s="292" t="s">
        <v>679</v>
      </c>
      <c r="Q1070" s="279" t="s">
        <v>4155</v>
      </c>
    </row>
    <row r="1071" spans="1:17" ht="45.75" customHeight="1" x14ac:dyDescent="0.25">
      <c r="A1071" s="292"/>
      <c r="B1071" s="292"/>
      <c r="C1071" s="292"/>
      <c r="D1071" s="279"/>
      <c r="E1071" s="279"/>
      <c r="F1071" s="300"/>
      <c r="G1071" s="249" t="s">
        <v>267</v>
      </c>
      <c r="H1071" s="44">
        <f t="shared" ref="H1071:H1074" si="389">SUM(I1071:N1071)</f>
        <v>0</v>
      </c>
      <c r="I1071" s="44">
        <v>0</v>
      </c>
      <c r="J1071" s="44">
        <v>0</v>
      </c>
      <c r="K1071" s="44">
        <v>0</v>
      </c>
      <c r="L1071" s="44">
        <v>0</v>
      </c>
      <c r="M1071" s="44">
        <v>0</v>
      </c>
      <c r="N1071" s="44">
        <v>0</v>
      </c>
      <c r="O1071" s="279"/>
      <c r="P1071" s="292"/>
      <c r="Q1071" s="279"/>
    </row>
    <row r="1072" spans="1:17" ht="36" x14ac:dyDescent="0.25">
      <c r="A1072" s="292"/>
      <c r="B1072" s="292"/>
      <c r="C1072" s="292"/>
      <c r="D1072" s="279"/>
      <c r="E1072" s="279"/>
      <c r="F1072" s="300"/>
      <c r="G1072" s="249" t="s">
        <v>18</v>
      </c>
      <c r="H1072" s="44">
        <f t="shared" si="389"/>
        <v>65.3</v>
      </c>
      <c r="I1072" s="44">
        <v>0</v>
      </c>
      <c r="J1072" s="44">
        <v>0</v>
      </c>
      <c r="K1072" s="44">
        <v>0</v>
      </c>
      <c r="L1072" s="44">
        <v>0</v>
      </c>
      <c r="M1072" s="44">
        <v>65.3</v>
      </c>
      <c r="N1072" s="44">
        <v>0</v>
      </c>
      <c r="O1072" s="279"/>
      <c r="P1072" s="292"/>
      <c r="Q1072" s="279"/>
    </row>
    <row r="1073" spans="1:17" x14ac:dyDescent="0.25">
      <c r="A1073" s="292"/>
      <c r="B1073" s="292"/>
      <c r="C1073" s="292"/>
      <c r="D1073" s="279"/>
      <c r="E1073" s="279"/>
      <c r="F1073" s="300"/>
      <c r="G1073" s="249" t="s">
        <v>19</v>
      </c>
      <c r="H1073" s="44">
        <f t="shared" si="389"/>
        <v>4.9000000000000004</v>
      </c>
      <c r="I1073" s="44">
        <v>0</v>
      </c>
      <c r="J1073" s="44">
        <v>0</v>
      </c>
      <c r="K1073" s="44">
        <v>0</v>
      </c>
      <c r="L1073" s="44">
        <v>0</v>
      </c>
      <c r="M1073" s="44">
        <v>4.9000000000000004</v>
      </c>
      <c r="N1073" s="44">
        <v>0</v>
      </c>
      <c r="O1073" s="279"/>
      <c r="P1073" s="292"/>
      <c r="Q1073" s="279"/>
    </row>
    <row r="1074" spans="1:17" ht="24" x14ac:dyDescent="0.25">
      <c r="A1074" s="292"/>
      <c r="B1074" s="292"/>
      <c r="C1074" s="292"/>
      <c r="D1074" s="279"/>
      <c r="E1074" s="279"/>
      <c r="F1074" s="300"/>
      <c r="G1074" s="249" t="s">
        <v>20</v>
      </c>
      <c r="H1074" s="44">
        <f t="shared" si="389"/>
        <v>0</v>
      </c>
      <c r="I1074" s="44">
        <v>0</v>
      </c>
      <c r="J1074" s="44">
        <v>0</v>
      </c>
      <c r="K1074" s="44">
        <v>0</v>
      </c>
      <c r="L1074" s="44">
        <v>0</v>
      </c>
      <c r="M1074" s="44">
        <v>0</v>
      </c>
      <c r="N1074" s="44">
        <v>0</v>
      </c>
      <c r="O1074" s="279"/>
      <c r="P1074" s="292"/>
      <c r="Q1074" s="279"/>
    </row>
    <row r="1075" spans="1:17" ht="39.75" customHeight="1" x14ac:dyDescent="0.25">
      <c r="A1075" s="292" t="s">
        <v>686</v>
      </c>
      <c r="B1075" s="292" t="s">
        <v>481</v>
      </c>
      <c r="C1075" s="292" t="s">
        <v>21</v>
      </c>
      <c r="D1075" s="279">
        <v>2025</v>
      </c>
      <c r="E1075" s="279">
        <v>18</v>
      </c>
      <c r="F1075" s="292" t="s">
        <v>675</v>
      </c>
      <c r="G1075" s="249" t="s">
        <v>16</v>
      </c>
      <c r="H1075" s="44">
        <f t="shared" ref="H1075:N1075" si="390">SUM(H1076:H1079)</f>
        <v>21.1</v>
      </c>
      <c r="I1075" s="44">
        <f t="shared" si="390"/>
        <v>21.1</v>
      </c>
      <c r="J1075" s="44">
        <f t="shared" si="390"/>
        <v>0</v>
      </c>
      <c r="K1075" s="44">
        <f t="shared" si="390"/>
        <v>0</v>
      </c>
      <c r="L1075" s="44">
        <f t="shared" si="390"/>
        <v>0</v>
      </c>
      <c r="M1075" s="44">
        <f t="shared" si="390"/>
        <v>0</v>
      </c>
      <c r="N1075" s="44">
        <f t="shared" si="390"/>
        <v>0</v>
      </c>
      <c r="O1075" s="279">
        <v>6204</v>
      </c>
      <c r="P1075" s="292" t="s">
        <v>482</v>
      </c>
      <c r="Q1075" s="279" t="s">
        <v>4155</v>
      </c>
    </row>
    <row r="1076" spans="1:17" ht="32.25" customHeight="1" x14ac:dyDescent="0.25">
      <c r="A1076" s="292"/>
      <c r="B1076" s="292"/>
      <c r="C1076" s="292"/>
      <c r="D1076" s="279"/>
      <c r="E1076" s="279"/>
      <c r="F1076" s="292"/>
      <c r="G1076" s="249" t="s">
        <v>267</v>
      </c>
      <c r="H1076" s="44">
        <f t="shared" ref="H1076:H1079" si="391">SUM(I1076:N1076)</f>
        <v>18.8</v>
      </c>
      <c r="I1076" s="44">
        <v>18.8</v>
      </c>
      <c r="J1076" s="44">
        <v>0</v>
      </c>
      <c r="K1076" s="44">
        <v>0</v>
      </c>
      <c r="L1076" s="44">
        <v>0</v>
      </c>
      <c r="M1076" s="44">
        <v>0</v>
      </c>
      <c r="N1076" s="44">
        <v>0</v>
      </c>
      <c r="O1076" s="279"/>
      <c r="P1076" s="292"/>
      <c r="Q1076" s="279"/>
    </row>
    <row r="1077" spans="1:17" ht="36" x14ac:dyDescent="0.25">
      <c r="A1077" s="292"/>
      <c r="B1077" s="292"/>
      <c r="C1077" s="292"/>
      <c r="D1077" s="279"/>
      <c r="E1077" s="279"/>
      <c r="F1077" s="292"/>
      <c r="G1077" s="249" t="s">
        <v>18</v>
      </c>
      <c r="H1077" s="44">
        <f t="shared" si="391"/>
        <v>0.2</v>
      </c>
      <c r="I1077" s="44">
        <v>0.2</v>
      </c>
      <c r="J1077" s="44">
        <v>0</v>
      </c>
      <c r="K1077" s="44">
        <v>0</v>
      </c>
      <c r="L1077" s="44">
        <v>0</v>
      </c>
      <c r="M1077" s="44">
        <v>0</v>
      </c>
      <c r="N1077" s="44">
        <v>0</v>
      </c>
      <c r="O1077" s="279"/>
      <c r="P1077" s="292"/>
      <c r="Q1077" s="279"/>
    </row>
    <row r="1078" spans="1:17" x14ac:dyDescent="0.25">
      <c r="A1078" s="292"/>
      <c r="B1078" s="292"/>
      <c r="C1078" s="292"/>
      <c r="D1078" s="279"/>
      <c r="E1078" s="279"/>
      <c r="F1078" s="292"/>
      <c r="G1078" s="181" t="s">
        <v>19</v>
      </c>
      <c r="H1078" s="44">
        <f t="shared" si="391"/>
        <v>0</v>
      </c>
      <c r="I1078" s="44">
        <v>0</v>
      </c>
      <c r="J1078" s="44">
        <v>0</v>
      </c>
      <c r="K1078" s="44">
        <v>0</v>
      </c>
      <c r="L1078" s="44">
        <v>0</v>
      </c>
      <c r="M1078" s="44">
        <v>0</v>
      </c>
      <c r="N1078" s="44">
        <v>0</v>
      </c>
      <c r="O1078" s="279"/>
      <c r="P1078" s="292"/>
      <c r="Q1078" s="279"/>
    </row>
    <row r="1079" spans="1:17" ht="24" x14ac:dyDescent="0.25">
      <c r="A1079" s="292"/>
      <c r="B1079" s="292"/>
      <c r="C1079" s="292"/>
      <c r="D1079" s="279"/>
      <c r="E1079" s="279"/>
      <c r="F1079" s="292"/>
      <c r="G1079" s="181" t="s">
        <v>20</v>
      </c>
      <c r="H1079" s="44">
        <f t="shared" si="391"/>
        <v>2.1</v>
      </c>
      <c r="I1079" s="44">
        <v>2.1</v>
      </c>
      <c r="J1079" s="44">
        <v>0</v>
      </c>
      <c r="K1079" s="44">
        <v>0</v>
      </c>
      <c r="L1079" s="44">
        <v>0</v>
      </c>
      <c r="M1079" s="44">
        <v>0</v>
      </c>
      <c r="N1079" s="44">
        <v>0</v>
      </c>
      <c r="O1079" s="279"/>
      <c r="P1079" s="292"/>
      <c r="Q1079" s="279"/>
    </row>
    <row r="1080" spans="1:17" ht="43.5" customHeight="1" x14ac:dyDescent="0.25">
      <c r="A1080" s="292" t="s">
        <v>687</v>
      </c>
      <c r="B1080" s="292" t="s">
        <v>481</v>
      </c>
      <c r="C1080" s="292" t="s">
        <v>21</v>
      </c>
      <c r="D1080" s="279">
        <v>2025</v>
      </c>
      <c r="E1080" s="279">
        <v>18</v>
      </c>
      <c r="F1080" s="292" t="s">
        <v>675</v>
      </c>
      <c r="G1080" s="181" t="s">
        <v>16</v>
      </c>
      <c r="H1080" s="44">
        <f t="shared" ref="H1080:N1080" si="392">SUM(H1081:H1084)</f>
        <v>16.899999999999999</v>
      </c>
      <c r="I1080" s="44">
        <f t="shared" si="392"/>
        <v>16.899999999999999</v>
      </c>
      <c r="J1080" s="44">
        <f t="shared" si="392"/>
        <v>0</v>
      </c>
      <c r="K1080" s="44">
        <f t="shared" si="392"/>
        <v>0</v>
      </c>
      <c r="L1080" s="44">
        <f t="shared" si="392"/>
        <v>0</v>
      </c>
      <c r="M1080" s="44">
        <f t="shared" si="392"/>
        <v>0</v>
      </c>
      <c r="N1080" s="44">
        <f t="shared" si="392"/>
        <v>0</v>
      </c>
      <c r="O1080" s="279">
        <v>6205</v>
      </c>
      <c r="P1080" s="292" t="s">
        <v>482</v>
      </c>
      <c r="Q1080" s="279" t="s">
        <v>4155</v>
      </c>
    </row>
    <row r="1081" spans="1:17" ht="40.5" customHeight="1" x14ac:dyDescent="0.25">
      <c r="A1081" s="292"/>
      <c r="B1081" s="292"/>
      <c r="C1081" s="292"/>
      <c r="D1081" s="279"/>
      <c r="E1081" s="279"/>
      <c r="F1081" s="292"/>
      <c r="G1081" s="249" t="s">
        <v>267</v>
      </c>
      <c r="H1081" s="44">
        <f t="shared" ref="H1081:H1084" si="393">SUM(I1081:N1081)</f>
        <v>15</v>
      </c>
      <c r="I1081" s="44">
        <v>15</v>
      </c>
      <c r="J1081" s="44">
        <v>0</v>
      </c>
      <c r="K1081" s="44">
        <v>0</v>
      </c>
      <c r="L1081" s="44">
        <v>0</v>
      </c>
      <c r="M1081" s="44">
        <v>0</v>
      </c>
      <c r="N1081" s="44">
        <v>0</v>
      </c>
      <c r="O1081" s="279"/>
      <c r="P1081" s="292"/>
      <c r="Q1081" s="279"/>
    </row>
    <row r="1082" spans="1:17" ht="36" x14ac:dyDescent="0.25">
      <c r="A1082" s="292"/>
      <c r="B1082" s="292"/>
      <c r="C1082" s="292"/>
      <c r="D1082" s="279"/>
      <c r="E1082" s="279"/>
      <c r="F1082" s="292"/>
      <c r="G1082" s="249" t="s">
        <v>18</v>
      </c>
      <c r="H1082" s="44">
        <f t="shared" si="393"/>
        <v>0.2</v>
      </c>
      <c r="I1082" s="44">
        <v>0.2</v>
      </c>
      <c r="J1082" s="44">
        <v>0</v>
      </c>
      <c r="K1082" s="44">
        <v>0</v>
      </c>
      <c r="L1082" s="44">
        <v>0</v>
      </c>
      <c r="M1082" s="44">
        <v>0</v>
      </c>
      <c r="N1082" s="44">
        <v>0</v>
      </c>
      <c r="O1082" s="279"/>
      <c r="P1082" s="292"/>
      <c r="Q1082" s="279"/>
    </row>
    <row r="1083" spans="1:17" x14ac:dyDescent="0.25">
      <c r="A1083" s="292"/>
      <c r="B1083" s="292"/>
      <c r="C1083" s="292"/>
      <c r="D1083" s="279"/>
      <c r="E1083" s="279"/>
      <c r="F1083" s="292"/>
      <c r="G1083" s="249" t="s">
        <v>19</v>
      </c>
      <c r="H1083" s="44">
        <f t="shared" si="393"/>
        <v>0</v>
      </c>
      <c r="I1083" s="44">
        <v>0</v>
      </c>
      <c r="J1083" s="44">
        <v>0</v>
      </c>
      <c r="K1083" s="44">
        <v>0</v>
      </c>
      <c r="L1083" s="44">
        <v>0</v>
      </c>
      <c r="M1083" s="44">
        <v>0</v>
      </c>
      <c r="N1083" s="44">
        <v>0</v>
      </c>
      <c r="O1083" s="279"/>
      <c r="P1083" s="292"/>
      <c r="Q1083" s="279"/>
    </row>
    <row r="1084" spans="1:17" ht="24" x14ac:dyDescent="0.25">
      <c r="A1084" s="292"/>
      <c r="B1084" s="292"/>
      <c r="C1084" s="292"/>
      <c r="D1084" s="279"/>
      <c r="E1084" s="279"/>
      <c r="F1084" s="292"/>
      <c r="G1084" s="249" t="s">
        <v>20</v>
      </c>
      <c r="H1084" s="44">
        <f t="shared" si="393"/>
        <v>1.7</v>
      </c>
      <c r="I1084" s="44">
        <v>1.7</v>
      </c>
      <c r="J1084" s="44">
        <v>0</v>
      </c>
      <c r="K1084" s="44">
        <v>0</v>
      </c>
      <c r="L1084" s="44">
        <v>0</v>
      </c>
      <c r="M1084" s="44">
        <v>0</v>
      </c>
      <c r="N1084" s="44">
        <v>0</v>
      </c>
      <c r="O1084" s="279"/>
      <c r="P1084" s="292"/>
      <c r="Q1084" s="279"/>
    </row>
    <row r="1085" spans="1:17" ht="36.75" customHeight="1" x14ac:dyDescent="0.25">
      <c r="A1085" s="292" t="s">
        <v>688</v>
      </c>
      <c r="B1085" s="292" t="s">
        <v>481</v>
      </c>
      <c r="C1085" s="292" t="s">
        <v>21</v>
      </c>
      <c r="D1085" s="279">
        <v>2025</v>
      </c>
      <c r="E1085" s="279">
        <v>18</v>
      </c>
      <c r="F1085" s="292" t="s">
        <v>675</v>
      </c>
      <c r="G1085" s="249" t="s">
        <v>16</v>
      </c>
      <c r="H1085" s="44">
        <f t="shared" ref="H1085:N1085" si="394">SUM(H1086:H1089)</f>
        <v>15.4</v>
      </c>
      <c r="I1085" s="44">
        <f t="shared" si="394"/>
        <v>15.4</v>
      </c>
      <c r="J1085" s="44">
        <f t="shared" si="394"/>
        <v>0</v>
      </c>
      <c r="K1085" s="44">
        <f t="shared" si="394"/>
        <v>0</v>
      </c>
      <c r="L1085" s="44">
        <f t="shared" si="394"/>
        <v>0</v>
      </c>
      <c r="M1085" s="44">
        <f t="shared" si="394"/>
        <v>0</v>
      </c>
      <c r="N1085" s="44">
        <f t="shared" si="394"/>
        <v>0</v>
      </c>
      <c r="O1085" s="279">
        <v>6206</v>
      </c>
      <c r="P1085" s="292" t="s">
        <v>482</v>
      </c>
      <c r="Q1085" s="279" t="s">
        <v>4155</v>
      </c>
    </row>
    <row r="1086" spans="1:17" ht="35.25" customHeight="1" x14ac:dyDescent="0.25">
      <c r="A1086" s="292"/>
      <c r="B1086" s="292"/>
      <c r="C1086" s="292"/>
      <c r="D1086" s="279"/>
      <c r="E1086" s="279"/>
      <c r="F1086" s="292"/>
      <c r="G1086" s="249" t="s">
        <v>267</v>
      </c>
      <c r="H1086" s="44">
        <f t="shared" ref="H1086:H1089" si="395">SUM(I1086:N1086)</f>
        <v>13.8</v>
      </c>
      <c r="I1086" s="44">
        <v>13.8</v>
      </c>
      <c r="J1086" s="44">
        <v>0</v>
      </c>
      <c r="K1086" s="44">
        <v>0</v>
      </c>
      <c r="L1086" s="44">
        <v>0</v>
      </c>
      <c r="M1086" s="44">
        <v>0</v>
      </c>
      <c r="N1086" s="44">
        <v>0</v>
      </c>
      <c r="O1086" s="279"/>
      <c r="P1086" s="292"/>
      <c r="Q1086" s="279"/>
    </row>
    <row r="1087" spans="1:17" ht="36" x14ac:dyDescent="0.25">
      <c r="A1087" s="292"/>
      <c r="B1087" s="292"/>
      <c r="C1087" s="292"/>
      <c r="D1087" s="279"/>
      <c r="E1087" s="279"/>
      <c r="F1087" s="292"/>
      <c r="G1087" s="249" t="s">
        <v>18</v>
      </c>
      <c r="H1087" s="44">
        <f t="shared" si="395"/>
        <v>0.1</v>
      </c>
      <c r="I1087" s="44">
        <v>0.1</v>
      </c>
      <c r="J1087" s="44">
        <v>0</v>
      </c>
      <c r="K1087" s="44">
        <v>0</v>
      </c>
      <c r="L1087" s="44">
        <v>0</v>
      </c>
      <c r="M1087" s="44">
        <v>0</v>
      </c>
      <c r="N1087" s="44">
        <v>0</v>
      </c>
      <c r="O1087" s="279"/>
      <c r="P1087" s="292"/>
      <c r="Q1087" s="279"/>
    </row>
    <row r="1088" spans="1:17" x14ac:dyDescent="0.25">
      <c r="A1088" s="292"/>
      <c r="B1088" s="292"/>
      <c r="C1088" s="292"/>
      <c r="D1088" s="279"/>
      <c r="E1088" s="279"/>
      <c r="F1088" s="292"/>
      <c r="G1088" s="249" t="s">
        <v>19</v>
      </c>
      <c r="H1088" s="44">
        <f t="shared" si="395"/>
        <v>0</v>
      </c>
      <c r="I1088" s="44">
        <v>0</v>
      </c>
      <c r="J1088" s="44">
        <v>0</v>
      </c>
      <c r="K1088" s="44">
        <v>0</v>
      </c>
      <c r="L1088" s="44">
        <v>0</v>
      </c>
      <c r="M1088" s="44">
        <v>0</v>
      </c>
      <c r="N1088" s="44">
        <v>0</v>
      </c>
      <c r="O1088" s="279"/>
      <c r="P1088" s="292"/>
      <c r="Q1088" s="279"/>
    </row>
    <row r="1089" spans="1:17" ht="24" x14ac:dyDescent="0.25">
      <c r="A1089" s="292"/>
      <c r="B1089" s="292"/>
      <c r="C1089" s="292"/>
      <c r="D1089" s="279"/>
      <c r="E1089" s="279"/>
      <c r="F1089" s="292"/>
      <c r="G1089" s="249" t="s">
        <v>20</v>
      </c>
      <c r="H1089" s="44">
        <f t="shared" si="395"/>
        <v>1.5</v>
      </c>
      <c r="I1089" s="44">
        <v>1.5</v>
      </c>
      <c r="J1089" s="44">
        <v>0</v>
      </c>
      <c r="K1089" s="44">
        <v>0</v>
      </c>
      <c r="L1089" s="44">
        <v>0</v>
      </c>
      <c r="M1089" s="44">
        <v>0</v>
      </c>
      <c r="N1089" s="44">
        <v>0</v>
      </c>
      <c r="O1089" s="279"/>
      <c r="P1089" s="292"/>
      <c r="Q1089" s="279"/>
    </row>
    <row r="1090" spans="1:17" ht="34.5" customHeight="1" x14ac:dyDescent="0.25">
      <c r="A1090" s="292" t="s">
        <v>689</v>
      </c>
      <c r="B1090" s="292" t="s">
        <v>481</v>
      </c>
      <c r="C1090" s="292" t="s">
        <v>21</v>
      </c>
      <c r="D1090" s="279">
        <v>2025</v>
      </c>
      <c r="E1090" s="279">
        <v>18</v>
      </c>
      <c r="F1090" s="292" t="s">
        <v>675</v>
      </c>
      <c r="G1090" s="249" t="s">
        <v>16</v>
      </c>
      <c r="H1090" s="44">
        <f t="shared" ref="H1090:N1090" si="396">SUM(H1091:H1094)</f>
        <v>11.899999999999999</v>
      </c>
      <c r="I1090" s="44">
        <f t="shared" si="396"/>
        <v>11.899999999999999</v>
      </c>
      <c r="J1090" s="44">
        <f t="shared" si="396"/>
        <v>0</v>
      </c>
      <c r="K1090" s="44">
        <f t="shared" si="396"/>
        <v>0</v>
      </c>
      <c r="L1090" s="44">
        <f t="shared" si="396"/>
        <v>0</v>
      </c>
      <c r="M1090" s="44">
        <f t="shared" si="396"/>
        <v>0</v>
      </c>
      <c r="N1090" s="44">
        <f t="shared" si="396"/>
        <v>0</v>
      </c>
      <c r="O1090" s="279">
        <v>6207</v>
      </c>
      <c r="P1090" s="292" t="s">
        <v>482</v>
      </c>
      <c r="Q1090" s="279" t="s">
        <v>4155</v>
      </c>
    </row>
    <row r="1091" spans="1:17" ht="27" customHeight="1" x14ac:dyDescent="0.25">
      <c r="A1091" s="292"/>
      <c r="B1091" s="292"/>
      <c r="C1091" s="292"/>
      <c r="D1091" s="279"/>
      <c r="E1091" s="279"/>
      <c r="F1091" s="292"/>
      <c r="G1091" s="249" t="s">
        <v>267</v>
      </c>
      <c r="H1091" s="44">
        <f t="shared" ref="H1091:H1094" si="397">SUM(I1091:N1091)</f>
        <v>10.6</v>
      </c>
      <c r="I1091" s="44">
        <v>10.6</v>
      </c>
      <c r="J1091" s="44">
        <v>0</v>
      </c>
      <c r="K1091" s="44">
        <v>0</v>
      </c>
      <c r="L1091" s="44">
        <v>0</v>
      </c>
      <c r="M1091" s="44">
        <v>0</v>
      </c>
      <c r="N1091" s="44">
        <v>0</v>
      </c>
      <c r="O1091" s="279"/>
      <c r="P1091" s="292"/>
      <c r="Q1091" s="279"/>
    </row>
    <row r="1092" spans="1:17" ht="36" x14ac:dyDescent="0.25">
      <c r="A1092" s="292"/>
      <c r="B1092" s="292"/>
      <c r="C1092" s="292"/>
      <c r="D1092" s="279"/>
      <c r="E1092" s="279"/>
      <c r="F1092" s="292"/>
      <c r="G1092" s="249" t="s">
        <v>18</v>
      </c>
      <c r="H1092" s="44">
        <f t="shared" si="397"/>
        <v>0.1</v>
      </c>
      <c r="I1092" s="44">
        <v>0.1</v>
      </c>
      <c r="J1092" s="44">
        <v>0</v>
      </c>
      <c r="K1092" s="44">
        <v>0</v>
      </c>
      <c r="L1092" s="44">
        <v>0</v>
      </c>
      <c r="M1092" s="44">
        <v>0</v>
      </c>
      <c r="N1092" s="44">
        <v>0</v>
      </c>
      <c r="O1092" s="279"/>
      <c r="P1092" s="292"/>
      <c r="Q1092" s="279"/>
    </row>
    <row r="1093" spans="1:17" x14ac:dyDescent="0.25">
      <c r="A1093" s="292"/>
      <c r="B1093" s="292"/>
      <c r="C1093" s="292"/>
      <c r="D1093" s="279"/>
      <c r="E1093" s="279"/>
      <c r="F1093" s="292"/>
      <c r="G1093" s="249" t="s">
        <v>19</v>
      </c>
      <c r="H1093" s="44">
        <f t="shared" si="397"/>
        <v>0</v>
      </c>
      <c r="I1093" s="44">
        <v>0</v>
      </c>
      <c r="J1093" s="44">
        <v>0</v>
      </c>
      <c r="K1093" s="44">
        <v>0</v>
      </c>
      <c r="L1093" s="44">
        <v>0</v>
      </c>
      <c r="M1093" s="44">
        <v>0</v>
      </c>
      <c r="N1093" s="44">
        <v>0</v>
      </c>
      <c r="O1093" s="279"/>
      <c r="P1093" s="292"/>
      <c r="Q1093" s="279"/>
    </row>
    <row r="1094" spans="1:17" ht="24" x14ac:dyDescent="0.25">
      <c r="A1094" s="292"/>
      <c r="B1094" s="292"/>
      <c r="C1094" s="292"/>
      <c r="D1094" s="279"/>
      <c r="E1094" s="279"/>
      <c r="F1094" s="292"/>
      <c r="G1094" s="249" t="s">
        <v>20</v>
      </c>
      <c r="H1094" s="44">
        <f t="shared" si="397"/>
        <v>1.2</v>
      </c>
      <c r="I1094" s="44">
        <v>1.2</v>
      </c>
      <c r="J1094" s="44">
        <v>0</v>
      </c>
      <c r="K1094" s="44">
        <v>0</v>
      </c>
      <c r="L1094" s="44">
        <v>0</v>
      </c>
      <c r="M1094" s="44">
        <v>0</v>
      </c>
      <c r="N1094" s="44">
        <v>0</v>
      </c>
      <c r="O1094" s="279"/>
      <c r="P1094" s="292"/>
      <c r="Q1094" s="279"/>
    </row>
    <row r="1095" spans="1:17" ht="48" customHeight="1" x14ac:dyDescent="0.25">
      <c r="A1095" s="292" t="s">
        <v>690</v>
      </c>
      <c r="B1095" s="292" t="s">
        <v>677</v>
      </c>
      <c r="C1095" s="292" t="s">
        <v>21</v>
      </c>
      <c r="D1095" s="279">
        <v>2025</v>
      </c>
      <c r="E1095" s="279"/>
      <c r="F1095" s="300" t="s">
        <v>683</v>
      </c>
      <c r="G1095" s="249" t="s">
        <v>16</v>
      </c>
      <c r="H1095" s="44">
        <f t="shared" ref="H1095:N1095" si="398">SUM(H1096:H1099)</f>
        <v>11</v>
      </c>
      <c r="I1095" s="44">
        <f t="shared" si="398"/>
        <v>0</v>
      </c>
      <c r="J1095" s="44">
        <f t="shared" si="398"/>
        <v>0</v>
      </c>
      <c r="K1095" s="44">
        <f t="shared" si="398"/>
        <v>11</v>
      </c>
      <c r="L1095" s="44">
        <f t="shared" si="398"/>
        <v>0</v>
      </c>
      <c r="M1095" s="44">
        <f t="shared" si="398"/>
        <v>0</v>
      </c>
      <c r="N1095" s="44">
        <f t="shared" si="398"/>
        <v>0</v>
      </c>
      <c r="O1095" s="279">
        <v>6208</v>
      </c>
      <c r="P1095" s="292"/>
      <c r="Q1095" s="281" t="s">
        <v>4193</v>
      </c>
    </row>
    <row r="1096" spans="1:17" ht="37.5" customHeight="1" x14ac:dyDescent="0.25">
      <c r="A1096" s="292"/>
      <c r="B1096" s="292"/>
      <c r="C1096" s="292"/>
      <c r="D1096" s="279"/>
      <c r="E1096" s="279"/>
      <c r="F1096" s="300"/>
      <c r="G1096" s="249" t="s">
        <v>267</v>
      </c>
      <c r="H1096" s="44">
        <f t="shared" ref="H1096:H1099" si="399">SUM(I1096:N1096)</f>
        <v>0</v>
      </c>
      <c r="I1096" s="44">
        <v>0</v>
      </c>
      <c r="J1096" s="44">
        <v>0</v>
      </c>
      <c r="K1096" s="44">
        <v>0</v>
      </c>
      <c r="L1096" s="44">
        <v>0</v>
      </c>
      <c r="M1096" s="44">
        <v>0</v>
      </c>
      <c r="N1096" s="44">
        <v>0</v>
      </c>
      <c r="O1096" s="279"/>
      <c r="P1096" s="292"/>
      <c r="Q1096" s="282"/>
    </row>
    <row r="1097" spans="1:17" ht="36" x14ac:dyDescent="0.25">
      <c r="A1097" s="292"/>
      <c r="B1097" s="292"/>
      <c r="C1097" s="292"/>
      <c r="D1097" s="279"/>
      <c r="E1097" s="279"/>
      <c r="F1097" s="300"/>
      <c r="G1097" s="249" t="s">
        <v>18</v>
      </c>
      <c r="H1097" s="44">
        <f t="shared" si="399"/>
        <v>10</v>
      </c>
      <c r="I1097" s="44">
        <v>0</v>
      </c>
      <c r="J1097" s="44">
        <v>0</v>
      </c>
      <c r="K1097" s="44">
        <v>10</v>
      </c>
      <c r="L1097" s="44">
        <v>0</v>
      </c>
      <c r="M1097" s="44">
        <v>0</v>
      </c>
      <c r="N1097" s="44">
        <v>0</v>
      </c>
      <c r="O1097" s="279"/>
      <c r="P1097" s="292"/>
      <c r="Q1097" s="282"/>
    </row>
    <row r="1098" spans="1:17" x14ac:dyDescent="0.25">
      <c r="A1098" s="292"/>
      <c r="B1098" s="292"/>
      <c r="C1098" s="292"/>
      <c r="D1098" s="279"/>
      <c r="E1098" s="279"/>
      <c r="F1098" s="300"/>
      <c r="G1098" s="249" t="s">
        <v>19</v>
      </c>
      <c r="H1098" s="44">
        <f t="shared" si="399"/>
        <v>1</v>
      </c>
      <c r="I1098" s="44">
        <v>0</v>
      </c>
      <c r="J1098" s="44">
        <v>0</v>
      </c>
      <c r="K1098" s="44">
        <v>1</v>
      </c>
      <c r="L1098" s="44">
        <v>0</v>
      </c>
      <c r="M1098" s="44">
        <v>0</v>
      </c>
      <c r="N1098" s="44">
        <v>0</v>
      </c>
      <c r="O1098" s="279"/>
      <c r="P1098" s="292"/>
      <c r="Q1098" s="282"/>
    </row>
    <row r="1099" spans="1:17" ht="24" x14ac:dyDescent="0.25">
      <c r="A1099" s="292"/>
      <c r="B1099" s="292"/>
      <c r="C1099" s="292"/>
      <c r="D1099" s="279"/>
      <c r="E1099" s="279"/>
      <c r="F1099" s="300"/>
      <c r="G1099" s="181" t="s">
        <v>20</v>
      </c>
      <c r="H1099" s="44">
        <f t="shared" si="399"/>
        <v>0</v>
      </c>
      <c r="I1099" s="44">
        <v>0</v>
      </c>
      <c r="J1099" s="44">
        <v>0</v>
      </c>
      <c r="K1099" s="44">
        <v>0</v>
      </c>
      <c r="L1099" s="44">
        <v>0</v>
      </c>
      <c r="M1099" s="44">
        <v>0</v>
      </c>
      <c r="N1099" s="44">
        <v>0</v>
      </c>
      <c r="O1099" s="279"/>
      <c r="P1099" s="292"/>
      <c r="Q1099" s="283"/>
    </row>
    <row r="1100" spans="1:17" ht="44.25" customHeight="1" x14ac:dyDescent="0.25">
      <c r="A1100" s="292" t="s">
        <v>691</v>
      </c>
      <c r="B1100" s="292" t="s">
        <v>677</v>
      </c>
      <c r="C1100" s="292" t="s">
        <v>21</v>
      </c>
      <c r="D1100" s="279">
        <v>2028</v>
      </c>
      <c r="E1100" s="279"/>
      <c r="F1100" s="292" t="s">
        <v>692</v>
      </c>
      <c r="G1100" s="249" t="s">
        <v>16</v>
      </c>
      <c r="H1100" s="44">
        <f t="shared" ref="H1100:N1100" si="400">SUM(H1101:H1104)</f>
        <v>569.5</v>
      </c>
      <c r="I1100" s="44">
        <f t="shared" si="400"/>
        <v>0</v>
      </c>
      <c r="J1100" s="44">
        <f t="shared" si="400"/>
        <v>0</v>
      </c>
      <c r="K1100" s="44">
        <f t="shared" si="400"/>
        <v>0</v>
      </c>
      <c r="L1100" s="44">
        <f t="shared" si="400"/>
        <v>569.5</v>
      </c>
      <c r="M1100" s="44">
        <f t="shared" si="400"/>
        <v>0</v>
      </c>
      <c r="N1100" s="44">
        <f t="shared" si="400"/>
        <v>0</v>
      </c>
      <c r="O1100" s="279">
        <v>6209</v>
      </c>
      <c r="P1100" s="292" t="s">
        <v>679</v>
      </c>
      <c r="Q1100" s="281" t="s">
        <v>4193</v>
      </c>
    </row>
    <row r="1101" spans="1:17" ht="29.25" customHeight="1" x14ac:dyDescent="0.25">
      <c r="A1101" s="292"/>
      <c r="B1101" s="292"/>
      <c r="C1101" s="292"/>
      <c r="D1101" s="279"/>
      <c r="E1101" s="279"/>
      <c r="F1101" s="292"/>
      <c r="G1101" s="249" t="s">
        <v>267</v>
      </c>
      <c r="H1101" s="44">
        <f t="shared" ref="H1101:H1104" si="401">SUM(I1101:N1101)</f>
        <v>341.7</v>
      </c>
      <c r="I1101" s="44">
        <v>0</v>
      </c>
      <c r="J1101" s="44">
        <v>0</v>
      </c>
      <c r="K1101" s="44">
        <v>0</v>
      </c>
      <c r="L1101" s="44">
        <v>341.7</v>
      </c>
      <c r="M1101" s="44">
        <v>0</v>
      </c>
      <c r="N1101" s="44">
        <v>0</v>
      </c>
      <c r="O1101" s="279"/>
      <c r="P1101" s="292"/>
      <c r="Q1101" s="282"/>
    </row>
    <row r="1102" spans="1:17" ht="36" x14ac:dyDescent="0.25">
      <c r="A1102" s="292"/>
      <c r="B1102" s="292"/>
      <c r="C1102" s="292"/>
      <c r="D1102" s="279"/>
      <c r="E1102" s="279"/>
      <c r="F1102" s="292"/>
      <c r="G1102" s="249" t="s">
        <v>18</v>
      </c>
      <c r="H1102" s="44">
        <f t="shared" si="401"/>
        <v>227.8</v>
      </c>
      <c r="I1102" s="44">
        <v>0</v>
      </c>
      <c r="J1102" s="44">
        <v>0</v>
      </c>
      <c r="K1102" s="44">
        <v>0</v>
      </c>
      <c r="L1102" s="44">
        <v>227.8</v>
      </c>
      <c r="M1102" s="44">
        <v>0</v>
      </c>
      <c r="N1102" s="44">
        <v>0</v>
      </c>
      <c r="O1102" s="279"/>
      <c r="P1102" s="292"/>
      <c r="Q1102" s="282"/>
    </row>
    <row r="1103" spans="1:17" x14ac:dyDescent="0.25">
      <c r="A1103" s="292"/>
      <c r="B1103" s="292"/>
      <c r="C1103" s="292"/>
      <c r="D1103" s="279"/>
      <c r="E1103" s="279"/>
      <c r="F1103" s="292"/>
      <c r="G1103" s="249" t="s">
        <v>19</v>
      </c>
      <c r="H1103" s="44">
        <f t="shared" si="401"/>
        <v>0</v>
      </c>
      <c r="I1103" s="44">
        <v>0</v>
      </c>
      <c r="J1103" s="44">
        <v>0</v>
      </c>
      <c r="K1103" s="44">
        <v>0</v>
      </c>
      <c r="L1103" s="44">
        <v>0</v>
      </c>
      <c r="M1103" s="44">
        <v>0</v>
      </c>
      <c r="N1103" s="44">
        <v>0</v>
      </c>
      <c r="O1103" s="279"/>
      <c r="P1103" s="292"/>
      <c r="Q1103" s="282"/>
    </row>
    <row r="1104" spans="1:17" ht="24" x14ac:dyDescent="0.25">
      <c r="A1104" s="292"/>
      <c r="B1104" s="292"/>
      <c r="C1104" s="292"/>
      <c r="D1104" s="279"/>
      <c r="E1104" s="279"/>
      <c r="F1104" s="292"/>
      <c r="G1104" s="249" t="s">
        <v>20</v>
      </c>
      <c r="H1104" s="44">
        <f t="shared" si="401"/>
        <v>0</v>
      </c>
      <c r="I1104" s="44">
        <v>0</v>
      </c>
      <c r="J1104" s="44">
        <v>0</v>
      </c>
      <c r="K1104" s="44">
        <v>0</v>
      </c>
      <c r="L1104" s="44">
        <v>0</v>
      </c>
      <c r="M1104" s="44">
        <v>0</v>
      </c>
      <c r="N1104" s="44">
        <v>0</v>
      </c>
      <c r="O1104" s="279"/>
      <c r="P1104" s="292"/>
      <c r="Q1104" s="283"/>
    </row>
    <row r="1105" spans="1:17" ht="31.5" customHeight="1" x14ac:dyDescent="0.25">
      <c r="A1105" s="292" t="s">
        <v>693</v>
      </c>
      <c r="B1105" s="292" t="s">
        <v>677</v>
      </c>
      <c r="C1105" s="292" t="s">
        <v>21</v>
      </c>
      <c r="D1105" s="279">
        <v>2027</v>
      </c>
      <c r="E1105" s="279"/>
      <c r="F1105" s="300" t="s">
        <v>683</v>
      </c>
      <c r="G1105" s="249" t="s">
        <v>16</v>
      </c>
      <c r="H1105" s="44">
        <f t="shared" ref="H1105:N1105" si="402">SUM(H1106:H1109)</f>
        <v>105.30000000000001</v>
      </c>
      <c r="I1105" s="44">
        <f t="shared" si="402"/>
        <v>0</v>
      </c>
      <c r="J1105" s="44">
        <f t="shared" si="402"/>
        <v>0</v>
      </c>
      <c r="K1105" s="44">
        <f t="shared" si="402"/>
        <v>105.30000000000001</v>
      </c>
      <c r="L1105" s="44">
        <f t="shared" si="402"/>
        <v>0</v>
      </c>
      <c r="M1105" s="44">
        <f t="shared" si="402"/>
        <v>0</v>
      </c>
      <c r="N1105" s="44">
        <f t="shared" si="402"/>
        <v>0</v>
      </c>
      <c r="O1105" s="279">
        <v>6210</v>
      </c>
      <c r="P1105" s="292" t="s">
        <v>694</v>
      </c>
      <c r="Q1105" s="281" t="s">
        <v>4193</v>
      </c>
    </row>
    <row r="1106" spans="1:17" ht="36.75" customHeight="1" x14ac:dyDescent="0.25">
      <c r="A1106" s="292"/>
      <c r="B1106" s="292"/>
      <c r="C1106" s="292"/>
      <c r="D1106" s="279"/>
      <c r="E1106" s="279"/>
      <c r="F1106" s="300"/>
      <c r="G1106" s="249" t="s">
        <v>267</v>
      </c>
      <c r="H1106" s="44">
        <f t="shared" ref="H1106:H1109" si="403">SUM(I1106:N1106)</f>
        <v>0</v>
      </c>
      <c r="I1106" s="44">
        <v>0</v>
      </c>
      <c r="J1106" s="44">
        <v>0</v>
      </c>
      <c r="K1106" s="44">
        <v>0</v>
      </c>
      <c r="L1106" s="44">
        <v>0</v>
      </c>
      <c r="M1106" s="44">
        <v>0</v>
      </c>
      <c r="N1106" s="44">
        <v>0</v>
      </c>
      <c r="O1106" s="279"/>
      <c r="P1106" s="292"/>
      <c r="Q1106" s="282"/>
    </row>
    <row r="1107" spans="1:17" ht="36" x14ac:dyDescent="0.25">
      <c r="A1107" s="292"/>
      <c r="B1107" s="292"/>
      <c r="C1107" s="292"/>
      <c r="D1107" s="279"/>
      <c r="E1107" s="279"/>
      <c r="F1107" s="300"/>
      <c r="G1107" s="249" t="s">
        <v>18</v>
      </c>
      <c r="H1107" s="44">
        <f t="shared" si="403"/>
        <v>97.9</v>
      </c>
      <c r="I1107" s="44">
        <v>0</v>
      </c>
      <c r="J1107" s="44">
        <v>0</v>
      </c>
      <c r="K1107" s="44">
        <v>97.9</v>
      </c>
      <c r="L1107" s="44">
        <v>0</v>
      </c>
      <c r="M1107" s="44">
        <v>0</v>
      </c>
      <c r="N1107" s="44">
        <v>0</v>
      </c>
      <c r="O1107" s="279"/>
      <c r="P1107" s="292"/>
      <c r="Q1107" s="282"/>
    </row>
    <row r="1108" spans="1:17" x14ac:dyDescent="0.25">
      <c r="A1108" s="292"/>
      <c r="B1108" s="292"/>
      <c r="C1108" s="292"/>
      <c r="D1108" s="279"/>
      <c r="E1108" s="279"/>
      <c r="F1108" s="300"/>
      <c r="G1108" s="249" t="s">
        <v>19</v>
      </c>
      <c r="H1108" s="44">
        <f t="shared" si="403"/>
        <v>7.4</v>
      </c>
      <c r="I1108" s="44">
        <v>0</v>
      </c>
      <c r="J1108" s="44">
        <v>0</v>
      </c>
      <c r="K1108" s="44">
        <v>7.4</v>
      </c>
      <c r="L1108" s="44">
        <v>0</v>
      </c>
      <c r="M1108" s="44">
        <v>0</v>
      </c>
      <c r="N1108" s="44">
        <v>0</v>
      </c>
      <c r="O1108" s="279"/>
      <c r="P1108" s="292"/>
      <c r="Q1108" s="282"/>
    </row>
    <row r="1109" spans="1:17" ht="24" x14ac:dyDescent="0.25">
      <c r="A1109" s="292"/>
      <c r="B1109" s="292"/>
      <c r="C1109" s="292"/>
      <c r="D1109" s="279"/>
      <c r="E1109" s="279"/>
      <c r="F1109" s="300"/>
      <c r="G1109" s="249" t="s">
        <v>20</v>
      </c>
      <c r="H1109" s="44">
        <f t="shared" si="403"/>
        <v>0</v>
      </c>
      <c r="I1109" s="44">
        <v>0</v>
      </c>
      <c r="J1109" s="44">
        <v>0</v>
      </c>
      <c r="K1109" s="44">
        <v>0</v>
      </c>
      <c r="L1109" s="44">
        <v>0</v>
      </c>
      <c r="M1109" s="44">
        <v>0</v>
      </c>
      <c r="N1109" s="44">
        <v>0</v>
      </c>
      <c r="O1109" s="279"/>
      <c r="P1109" s="292"/>
      <c r="Q1109" s="283"/>
    </row>
    <row r="1110" spans="1:17" ht="48" customHeight="1" x14ac:dyDescent="0.25">
      <c r="A1110" s="292" t="s">
        <v>695</v>
      </c>
      <c r="B1110" s="292" t="s">
        <v>481</v>
      </c>
      <c r="C1110" s="292" t="s">
        <v>21</v>
      </c>
      <c r="D1110" s="279">
        <v>2025</v>
      </c>
      <c r="E1110" s="279">
        <v>3.6309999999999998</v>
      </c>
      <c r="F1110" s="292" t="s">
        <v>675</v>
      </c>
      <c r="G1110" s="249" t="s">
        <v>16</v>
      </c>
      <c r="H1110" s="44">
        <f t="shared" ref="H1110:N1110" si="404">SUM(H1111:H1114)</f>
        <v>52.1</v>
      </c>
      <c r="I1110" s="44">
        <f t="shared" si="404"/>
        <v>52.1</v>
      </c>
      <c r="J1110" s="44">
        <f t="shared" si="404"/>
        <v>0</v>
      </c>
      <c r="K1110" s="44">
        <f t="shared" si="404"/>
        <v>0</v>
      </c>
      <c r="L1110" s="44">
        <f t="shared" si="404"/>
        <v>0</v>
      </c>
      <c r="M1110" s="44">
        <f t="shared" si="404"/>
        <v>0</v>
      </c>
      <c r="N1110" s="44">
        <f t="shared" si="404"/>
        <v>0</v>
      </c>
      <c r="O1110" s="279">
        <v>6211</v>
      </c>
      <c r="P1110" s="292" t="s">
        <v>482</v>
      </c>
      <c r="Q1110" s="281" t="s">
        <v>4193</v>
      </c>
    </row>
    <row r="1111" spans="1:17" ht="35.25" customHeight="1" x14ac:dyDescent="0.25">
      <c r="A1111" s="292"/>
      <c r="B1111" s="292"/>
      <c r="C1111" s="292"/>
      <c r="D1111" s="279"/>
      <c r="E1111" s="279"/>
      <c r="F1111" s="292"/>
      <c r="G1111" s="249" t="s">
        <v>267</v>
      </c>
      <c r="H1111" s="44">
        <f t="shared" ref="H1111:H1114" si="405">SUM(I1111:N1111)</f>
        <v>46.4</v>
      </c>
      <c r="I1111" s="44">
        <v>46.4</v>
      </c>
      <c r="J1111" s="44">
        <v>0</v>
      </c>
      <c r="K1111" s="44">
        <v>0</v>
      </c>
      <c r="L1111" s="44">
        <v>0</v>
      </c>
      <c r="M1111" s="44">
        <v>0</v>
      </c>
      <c r="N1111" s="44">
        <v>0</v>
      </c>
      <c r="O1111" s="279"/>
      <c r="P1111" s="292"/>
      <c r="Q1111" s="282"/>
    </row>
    <row r="1112" spans="1:17" ht="36" x14ac:dyDescent="0.25">
      <c r="A1112" s="292"/>
      <c r="B1112" s="292"/>
      <c r="C1112" s="292"/>
      <c r="D1112" s="279"/>
      <c r="E1112" s="279"/>
      <c r="F1112" s="292"/>
      <c r="G1112" s="249" t="s">
        <v>18</v>
      </c>
      <c r="H1112" s="44">
        <f t="shared" si="405"/>
        <v>0.5</v>
      </c>
      <c r="I1112" s="44">
        <v>0.5</v>
      </c>
      <c r="J1112" s="44">
        <v>0</v>
      </c>
      <c r="K1112" s="44">
        <v>0</v>
      </c>
      <c r="L1112" s="44">
        <v>0</v>
      </c>
      <c r="M1112" s="44">
        <v>0</v>
      </c>
      <c r="N1112" s="44">
        <v>0</v>
      </c>
      <c r="O1112" s="279"/>
      <c r="P1112" s="292"/>
      <c r="Q1112" s="282"/>
    </row>
    <row r="1113" spans="1:17" x14ac:dyDescent="0.25">
      <c r="A1113" s="292"/>
      <c r="B1113" s="292"/>
      <c r="C1113" s="292"/>
      <c r="D1113" s="279"/>
      <c r="E1113" s="279"/>
      <c r="F1113" s="292"/>
      <c r="G1113" s="249" t="s">
        <v>19</v>
      </c>
      <c r="H1113" s="44">
        <f t="shared" si="405"/>
        <v>0</v>
      </c>
      <c r="I1113" s="44">
        <v>0</v>
      </c>
      <c r="J1113" s="44">
        <v>0</v>
      </c>
      <c r="K1113" s="44">
        <v>0</v>
      </c>
      <c r="L1113" s="44">
        <v>0</v>
      </c>
      <c r="M1113" s="44">
        <v>0</v>
      </c>
      <c r="N1113" s="44">
        <v>0</v>
      </c>
      <c r="O1113" s="279"/>
      <c r="P1113" s="292"/>
      <c r="Q1113" s="282"/>
    </row>
    <row r="1114" spans="1:17" ht="24" x14ac:dyDescent="0.25">
      <c r="A1114" s="292"/>
      <c r="B1114" s="292"/>
      <c r="C1114" s="292"/>
      <c r="D1114" s="279"/>
      <c r="E1114" s="279"/>
      <c r="F1114" s="292"/>
      <c r="G1114" s="249" t="s">
        <v>20</v>
      </c>
      <c r="H1114" s="44">
        <f t="shared" si="405"/>
        <v>5.2</v>
      </c>
      <c r="I1114" s="44">
        <v>5.2</v>
      </c>
      <c r="J1114" s="44">
        <v>0</v>
      </c>
      <c r="K1114" s="44">
        <v>0</v>
      </c>
      <c r="L1114" s="44">
        <v>0</v>
      </c>
      <c r="M1114" s="44">
        <v>0</v>
      </c>
      <c r="N1114" s="44">
        <v>0</v>
      </c>
      <c r="O1114" s="279"/>
      <c r="P1114" s="292"/>
      <c r="Q1114" s="283"/>
    </row>
    <row r="1115" spans="1:17" ht="48" customHeight="1" x14ac:dyDescent="0.25">
      <c r="A1115" s="292" t="s">
        <v>696</v>
      </c>
      <c r="B1115" s="292" t="s">
        <v>677</v>
      </c>
      <c r="C1115" s="292" t="s">
        <v>21</v>
      </c>
      <c r="D1115" s="279" t="s">
        <v>553</v>
      </c>
      <c r="E1115" s="279"/>
      <c r="F1115" s="300" t="s">
        <v>683</v>
      </c>
      <c r="G1115" s="249" t="s">
        <v>16</v>
      </c>
      <c r="H1115" s="44">
        <f t="shared" ref="H1115:N1115" si="406">SUM(H1116:H1119)</f>
        <v>2.7</v>
      </c>
      <c r="I1115" s="44">
        <f t="shared" si="406"/>
        <v>2.7</v>
      </c>
      <c r="J1115" s="44">
        <f t="shared" si="406"/>
        <v>0</v>
      </c>
      <c r="K1115" s="44">
        <f t="shared" si="406"/>
        <v>0</v>
      </c>
      <c r="L1115" s="44">
        <f t="shared" si="406"/>
        <v>0</v>
      </c>
      <c r="M1115" s="44">
        <f t="shared" si="406"/>
        <v>0</v>
      </c>
      <c r="N1115" s="44">
        <f t="shared" si="406"/>
        <v>0</v>
      </c>
      <c r="O1115" s="279"/>
      <c r="P1115" s="292" t="s">
        <v>679</v>
      </c>
      <c r="Q1115" s="281" t="s">
        <v>4193</v>
      </c>
    </row>
    <row r="1116" spans="1:17" ht="42.75" customHeight="1" x14ac:dyDescent="0.25">
      <c r="A1116" s="292"/>
      <c r="B1116" s="292"/>
      <c r="C1116" s="292"/>
      <c r="D1116" s="279"/>
      <c r="E1116" s="279"/>
      <c r="F1116" s="300"/>
      <c r="G1116" s="249" t="s">
        <v>267</v>
      </c>
      <c r="H1116" s="44">
        <f t="shared" ref="H1116:H1119" si="407">SUM(I1116:N1116)</f>
        <v>0</v>
      </c>
      <c r="I1116" s="44">
        <v>0</v>
      </c>
      <c r="J1116" s="44">
        <v>0</v>
      </c>
      <c r="K1116" s="44">
        <v>0</v>
      </c>
      <c r="L1116" s="44">
        <v>0</v>
      </c>
      <c r="M1116" s="44">
        <v>0</v>
      </c>
      <c r="N1116" s="44">
        <v>0</v>
      </c>
      <c r="O1116" s="279"/>
      <c r="P1116" s="292"/>
      <c r="Q1116" s="282"/>
    </row>
    <row r="1117" spans="1:17" ht="36" x14ac:dyDescent="0.25">
      <c r="A1117" s="292"/>
      <c r="B1117" s="292"/>
      <c r="C1117" s="292"/>
      <c r="D1117" s="279"/>
      <c r="E1117" s="279"/>
      <c r="F1117" s="300"/>
      <c r="G1117" s="181" t="s">
        <v>18</v>
      </c>
      <c r="H1117" s="44">
        <f t="shared" si="407"/>
        <v>2.7</v>
      </c>
      <c r="I1117" s="44">
        <v>2.7</v>
      </c>
      <c r="J1117" s="44">
        <v>0</v>
      </c>
      <c r="K1117" s="44">
        <v>0</v>
      </c>
      <c r="L1117" s="44">
        <v>0</v>
      </c>
      <c r="M1117" s="44">
        <v>0</v>
      </c>
      <c r="N1117" s="44">
        <v>0</v>
      </c>
      <c r="O1117" s="279"/>
      <c r="P1117" s="292"/>
      <c r="Q1117" s="282"/>
    </row>
    <row r="1118" spans="1:17" x14ac:dyDescent="0.25">
      <c r="A1118" s="292"/>
      <c r="B1118" s="292"/>
      <c r="C1118" s="292"/>
      <c r="D1118" s="279"/>
      <c r="E1118" s="279"/>
      <c r="F1118" s="300"/>
      <c r="G1118" s="181" t="s">
        <v>19</v>
      </c>
      <c r="H1118" s="44">
        <f t="shared" si="407"/>
        <v>0</v>
      </c>
      <c r="I1118" s="44">
        <v>0</v>
      </c>
      <c r="J1118" s="44">
        <v>0</v>
      </c>
      <c r="K1118" s="44">
        <v>0</v>
      </c>
      <c r="L1118" s="44">
        <v>0</v>
      </c>
      <c r="M1118" s="44">
        <v>0</v>
      </c>
      <c r="N1118" s="44">
        <v>0</v>
      </c>
      <c r="O1118" s="279"/>
      <c r="P1118" s="292"/>
      <c r="Q1118" s="282"/>
    </row>
    <row r="1119" spans="1:17" ht="24" x14ac:dyDescent="0.25">
      <c r="A1119" s="292"/>
      <c r="B1119" s="292"/>
      <c r="C1119" s="292"/>
      <c r="D1119" s="279"/>
      <c r="E1119" s="279"/>
      <c r="F1119" s="300"/>
      <c r="G1119" s="181" t="s">
        <v>20</v>
      </c>
      <c r="H1119" s="44">
        <f t="shared" si="407"/>
        <v>0</v>
      </c>
      <c r="I1119" s="44">
        <v>0</v>
      </c>
      <c r="J1119" s="44">
        <v>0</v>
      </c>
      <c r="K1119" s="44">
        <v>0</v>
      </c>
      <c r="L1119" s="44">
        <v>0</v>
      </c>
      <c r="M1119" s="44">
        <v>0</v>
      </c>
      <c r="N1119" s="44">
        <v>0</v>
      </c>
      <c r="O1119" s="279"/>
      <c r="P1119" s="292"/>
      <c r="Q1119" s="283"/>
    </row>
    <row r="1120" spans="1:17" ht="36.75" customHeight="1" x14ac:dyDescent="0.25">
      <c r="A1120" s="292" t="s">
        <v>697</v>
      </c>
      <c r="B1120" s="292" t="s">
        <v>677</v>
      </c>
      <c r="C1120" s="292" t="s">
        <v>21</v>
      </c>
      <c r="D1120" s="279" t="s">
        <v>553</v>
      </c>
      <c r="E1120" s="279"/>
      <c r="F1120" s="300" t="s">
        <v>683</v>
      </c>
      <c r="G1120" s="249" t="s">
        <v>16</v>
      </c>
      <c r="H1120" s="44">
        <f t="shared" ref="H1120:N1120" si="408">SUM(H1121:H1124)</f>
        <v>3.7</v>
      </c>
      <c r="I1120" s="44">
        <f t="shared" si="408"/>
        <v>3.7</v>
      </c>
      <c r="J1120" s="44">
        <f t="shared" si="408"/>
        <v>0</v>
      </c>
      <c r="K1120" s="44">
        <f t="shared" si="408"/>
        <v>0</v>
      </c>
      <c r="L1120" s="44">
        <f t="shared" si="408"/>
        <v>0</v>
      </c>
      <c r="M1120" s="44">
        <f t="shared" si="408"/>
        <v>0</v>
      </c>
      <c r="N1120" s="44">
        <f t="shared" si="408"/>
        <v>0</v>
      </c>
      <c r="O1120" s="279"/>
      <c r="P1120" s="292" t="s">
        <v>679</v>
      </c>
      <c r="Q1120" s="281" t="s">
        <v>4193</v>
      </c>
    </row>
    <row r="1121" spans="1:17" ht="27.75" customHeight="1" x14ac:dyDescent="0.25">
      <c r="A1121" s="292"/>
      <c r="B1121" s="292"/>
      <c r="C1121" s="292"/>
      <c r="D1121" s="279"/>
      <c r="E1121" s="279"/>
      <c r="F1121" s="300"/>
      <c r="G1121" s="249" t="s">
        <v>267</v>
      </c>
      <c r="H1121" s="44">
        <f t="shared" ref="H1121:H1124" si="409">SUM(I1121:N1121)</f>
        <v>0</v>
      </c>
      <c r="I1121" s="44">
        <v>0</v>
      </c>
      <c r="J1121" s="44">
        <v>0</v>
      </c>
      <c r="K1121" s="44">
        <v>0</v>
      </c>
      <c r="L1121" s="44">
        <v>0</v>
      </c>
      <c r="M1121" s="44">
        <v>0</v>
      </c>
      <c r="N1121" s="44">
        <v>0</v>
      </c>
      <c r="O1121" s="279"/>
      <c r="P1121" s="292"/>
      <c r="Q1121" s="282"/>
    </row>
    <row r="1122" spans="1:17" ht="36" x14ac:dyDescent="0.25">
      <c r="A1122" s="292"/>
      <c r="B1122" s="292"/>
      <c r="C1122" s="292"/>
      <c r="D1122" s="279"/>
      <c r="E1122" s="279"/>
      <c r="F1122" s="300"/>
      <c r="G1122" s="249" t="s">
        <v>18</v>
      </c>
      <c r="H1122" s="44">
        <f t="shared" si="409"/>
        <v>3.7</v>
      </c>
      <c r="I1122" s="44">
        <v>3.7</v>
      </c>
      <c r="J1122" s="44">
        <v>0</v>
      </c>
      <c r="K1122" s="44">
        <v>0</v>
      </c>
      <c r="L1122" s="44">
        <v>0</v>
      </c>
      <c r="M1122" s="44">
        <v>0</v>
      </c>
      <c r="N1122" s="44">
        <v>0</v>
      </c>
      <c r="O1122" s="279"/>
      <c r="P1122" s="292"/>
      <c r="Q1122" s="282"/>
    </row>
    <row r="1123" spans="1:17" x14ac:dyDescent="0.25">
      <c r="A1123" s="292"/>
      <c r="B1123" s="292"/>
      <c r="C1123" s="292"/>
      <c r="D1123" s="279"/>
      <c r="E1123" s="279"/>
      <c r="F1123" s="300"/>
      <c r="G1123" s="249" t="s">
        <v>19</v>
      </c>
      <c r="H1123" s="44">
        <f t="shared" si="409"/>
        <v>0</v>
      </c>
      <c r="I1123" s="44">
        <v>0</v>
      </c>
      <c r="J1123" s="44">
        <v>0</v>
      </c>
      <c r="K1123" s="44">
        <v>0</v>
      </c>
      <c r="L1123" s="44">
        <v>0</v>
      </c>
      <c r="M1123" s="44">
        <v>0</v>
      </c>
      <c r="N1123" s="44">
        <v>0</v>
      </c>
      <c r="O1123" s="279"/>
      <c r="P1123" s="292"/>
      <c r="Q1123" s="282"/>
    </row>
    <row r="1124" spans="1:17" ht="24" x14ac:dyDescent="0.25">
      <c r="A1124" s="292"/>
      <c r="B1124" s="292"/>
      <c r="C1124" s="292"/>
      <c r="D1124" s="279"/>
      <c r="E1124" s="279"/>
      <c r="F1124" s="300"/>
      <c r="G1124" s="249" t="s">
        <v>20</v>
      </c>
      <c r="H1124" s="44">
        <f t="shared" si="409"/>
        <v>0</v>
      </c>
      <c r="I1124" s="44">
        <v>0</v>
      </c>
      <c r="J1124" s="44">
        <v>0</v>
      </c>
      <c r="K1124" s="44">
        <v>0</v>
      </c>
      <c r="L1124" s="44">
        <v>0</v>
      </c>
      <c r="M1124" s="44">
        <v>0</v>
      </c>
      <c r="N1124" s="44">
        <v>0</v>
      </c>
      <c r="O1124" s="279"/>
      <c r="P1124" s="292"/>
      <c r="Q1124" s="283"/>
    </row>
    <row r="1125" spans="1:17" ht="36.75" customHeight="1" x14ac:dyDescent="0.25">
      <c r="A1125" s="292" t="s">
        <v>698</v>
      </c>
      <c r="B1125" s="292" t="s">
        <v>699</v>
      </c>
      <c r="C1125" s="292" t="s">
        <v>21</v>
      </c>
      <c r="D1125" s="279" t="s">
        <v>553</v>
      </c>
      <c r="E1125" s="279"/>
      <c r="F1125" s="300" t="s">
        <v>683</v>
      </c>
      <c r="G1125" s="249" t="s">
        <v>16</v>
      </c>
      <c r="H1125" s="44">
        <f t="shared" ref="H1125:N1125" si="410">SUM(H1126:H1129)</f>
        <v>4.0999999999999996</v>
      </c>
      <c r="I1125" s="44">
        <f t="shared" si="410"/>
        <v>4.0999999999999996</v>
      </c>
      <c r="J1125" s="44">
        <f t="shared" si="410"/>
        <v>0</v>
      </c>
      <c r="K1125" s="44">
        <f t="shared" si="410"/>
        <v>0</v>
      </c>
      <c r="L1125" s="44">
        <f t="shared" si="410"/>
        <v>0</v>
      </c>
      <c r="M1125" s="44">
        <f t="shared" si="410"/>
        <v>0</v>
      </c>
      <c r="N1125" s="44">
        <f t="shared" si="410"/>
        <v>0</v>
      </c>
      <c r="O1125" s="279"/>
      <c r="P1125" s="292" t="s">
        <v>679</v>
      </c>
      <c r="Q1125" s="281" t="s">
        <v>4193</v>
      </c>
    </row>
    <row r="1126" spans="1:17" ht="37.5" customHeight="1" x14ac:dyDescent="0.25">
      <c r="A1126" s="292"/>
      <c r="B1126" s="292"/>
      <c r="C1126" s="292"/>
      <c r="D1126" s="279"/>
      <c r="E1126" s="279"/>
      <c r="F1126" s="300"/>
      <c r="G1126" s="249" t="s">
        <v>267</v>
      </c>
      <c r="H1126" s="44">
        <f t="shared" ref="H1126:H1129" si="411">SUM(I1126:N1126)</f>
        <v>0</v>
      </c>
      <c r="I1126" s="44">
        <v>0</v>
      </c>
      <c r="J1126" s="44">
        <v>0</v>
      </c>
      <c r="K1126" s="44">
        <v>0</v>
      </c>
      <c r="L1126" s="44">
        <v>0</v>
      </c>
      <c r="M1126" s="44">
        <v>0</v>
      </c>
      <c r="N1126" s="44">
        <v>0</v>
      </c>
      <c r="O1126" s="279"/>
      <c r="P1126" s="292"/>
      <c r="Q1126" s="282"/>
    </row>
    <row r="1127" spans="1:17" ht="36" x14ac:dyDescent="0.25">
      <c r="A1127" s="292"/>
      <c r="B1127" s="292"/>
      <c r="C1127" s="292"/>
      <c r="D1127" s="279"/>
      <c r="E1127" s="279"/>
      <c r="F1127" s="300"/>
      <c r="G1127" s="249" t="s">
        <v>18</v>
      </c>
      <c r="H1127" s="44">
        <f t="shared" si="411"/>
        <v>4.0999999999999996</v>
      </c>
      <c r="I1127" s="44">
        <v>4.0999999999999996</v>
      </c>
      <c r="J1127" s="44">
        <v>0</v>
      </c>
      <c r="K1127" s="44">
        <v>0</v>
      </c>
      <c r="L1127" s="44">
        <v>0</v>
      </c>
      <c r="M1127" s="44">
        <v>0</v>
      </c>
      <c r="N1127" s="44">
        <v>0</v>
      </c>
      <c r="O1127" s="279"/>
      <c r="P1127" s="292"/>
      <c r="Q1127" s="282"/>
    </row>
    <row r="1128" spans="1:17" x14ac:dyDescent="0.25">
      <c r="A1128" s="292"/>
      <c r="B1128" s="292"/>
      <c r="C1128" s="292"/>
      <c r="D1128" s="279"/>
      <c r="E1128" s="279"/>
      <c r="F1128" s="300"/>
      <c r="G1128" s="249" t="s">
        <v>19</v>
      </c>
      <c r="H1128" s="44">
        <f t="shared" si="411"/>
        <v>0</v>
      </c>
      <c r="I1128" s="44">
        <v>0</v>
      </c>
      <c r="J1128" s="44">
        <v>0</v>
      </c>
      <c r="K1128" s="44">
        <v>0</v>
      </c>
      <c r="L1128" s="44">
        <v>0</v>
      </c>
      <c r="M1128" s="44">
        <v>0</v>
      </c>
      <c r="N1128" s="44">
        <v>0</v>
      </c>
      <c r="O1128" s="279"/>
      <c r="P1128" s="292"/>
      <c r="Q1128" s="282"/>
    </row>
    <row r="1129" spans="1:17" ht="24" x14ac:dyDescent="0.25">
      <c r="A1129" s="292"/>
      <c r="B1129" s="292"/>
      <c r="C1129" s="292"/>
      <c r="D1129" s="279"/>
      <c r="E1129" s="279"/>
      <c r="F1129" s="300"/>
      <c r="G1129" s="249" t="s">
        <v>20</v>
      </c>
      <c r="H1129" s="44">
        <f t="shared" si="411"/>
        <v>0</v>
      </c>
      <c r="I1129" s="44">
        <v>0</v>
      </c>
      <c r="J1129" s="44">
        <v>0</v>
      </c>
      <c r="K1129" s="44">
        <v>0</v>
      </c>
      <c r="L1129" s="44">
        <v>0</v>
      </c>
      <c r="M1129" s="44">
        <v>0</v>
      </c>
      <c r="N1129" s="44">
        <v>0</v>
      </c>
      <c r="O1129" s="279"/>
      <c r="P1129" s="292"/>
      <c r="Q1129" s="283"/>
    </row>
    <row r="1130" spans="1:17" ht="36.75" customHeight="1" x14ac:dyDescent="0.25">
      <c r="A1130" s="292" t="s">
        <v>700</v>
      </c>
      <c r="B1130" s="292" t="s">
        <v>699</v>
      </c>
      <c r="C1130" s="292" t="s">
        <v>21</v>
      </c>
      <c r="D1130" s="279" t="s">
        <v>553</v>
      </c>
      <c r="E1130" s="279"/>
      <c r="F1130" s="300" t="s">
        <v>683</v>
      </c>
      <c r="G1130" s="249" t="s">
        <v>16</v>
      </c>
      <c r="H1130" s="44">
        <f t="shared" ref="H1130:N1130" si="412">SUM(H1131:H1134)</f>
        <v>3.3000000000000003</v>
      </c>
      <c r="I1130" s="44">
        <f t="shared" si="412"/>
        <v>0</v>
      </c>
      <c r="J1130" s="44">
        <f t="shared" si="412"/>
        <v>0</v>
      </c>
      <c r="K1130" s="44">
        <f t="shared" si="412"/>
        <v>3.3000000000000003</v>
      </c>
      <c r="L1130" s="44">
        <f t="shared" si="412"/>
        <v>0</v>
      </c>
      <c r="M1130" s="44">
        <f t="shared" si="412"/>
        <v>0</v>
      </c>
      <c r="N1130" s="44">
        <f t="shared" si="412"/>
        <v>0</v>
      </c>
      <c r="O1130" s="279"/>
      <c r="P1130" s="292" t="s">
        <v>679</v>
      </c>
      <c r="Q1130" s="281" t="s">
        <v>4193</v>
      </c>
    </row>
    <row r="1131" spans="1:17" ht="32.25" customHeight="1" x14ac:dyDescent="0.25">
      <c r="A1131" s="292"/>
      <c r="B1131" s="292"/>
      <c r="C1131" s="292"/>
      <c r="D1131" s="279"/>
      <c r="E1131" s="279"/>
      <c r="F1131" s="300"/>
      <c r="G1131" s="249" t="s">
        <v>267</v>
      </c>
      <c r="H1131" s="44">
        <f t="shared" ref="H1131:H1134" si="413">SUM(I1131:N1131)</f>
        <v>0</v>
      </c>
      <c r="I1131" s="44">
        <v>0</v>
      </c>
      <c r="J1131" s="44">
        <v>0</v>
      </c>
      <c r="K1131" s="44">
        <v>0</v>
      </c>
      <c r="L1131" s="44">
        <v>0</v>
      </c>
      <c r="M1131" s="44">
        <v>0</v>
      </c>
      <c r="N1131" s="44">
        <v>0</v>
      </c>
      <c r="O1131" s="279"/>
      <c r="P1131" s="292"/>
      <c r="Q1131" s="282"/>
    </row>
    <row r="1132" spans="1:17" ht="36" x14ac:dyDescent="0.25">
      <c r="A1132" s="292"/>
      <c r="B1132" s="292"/>
      <c r="C1132" s="292"/>
      <c r="D1132" s="279"/>
      <c r="E1132" s="279"/>
      <c r="F1132" s="300"/>
      <c r="G1132" s="249" t="s">
        <v>18</v>
      </c>
      <c r="H1132" s="44">
        <f t="shared" si="413"/>
        <v>3.1</v>
      </c>
      <c r="I1132" s="44">
        <v>0</v>
      </c>
      <c r="J1132" s="44">
        <v>0</v>
      </c>
      <c r="K1132" s="44">
        <v>3.1</v>
      </c>
      <c r="L1132" s="44">
        <v>0</v>
      </c>
      <c r="M1132" s="44">
        <v>0</v>
      </c>
      <c r="N1132" s="44">
        <v>0</v>
      </c>
      <c r="O1132" s="279"/>
      <c r="P1132" s="292"/>
      <c r="Q1132" s="282"/>
    </row>
    <row r="1133" spans="1:17" x14ac:dyDescent="0.25">
      <c r="A1133" s="292"/>
      <c r="B1133" s="292"/>
      <c r="C1133" s="292"/>
      <c r="D1133" s="279"/>
      <c r="E1133" s="279"/>
      <c r="F1133" s="300"/>
      <c r="G1133" s="249" t="s">
        <v>19</v>
      </c>
      <c r="H1133" s="44">
        <f t="shared" si="413"/>
        <v>0.2</v>
      </c>
      <c r="I1133" s="44">
        <v>0</v>
      </c>
      <c r="J1133" s="44">
        <v>0</v>
      </c>
      <c r="K1133" s="44">
        <v>0.2</v>
      </c>
      <c r="L1133" s="44">
        <v>0</v>
      </c>
      <c r="M1133" s="44">
        <v>0</v>
      </c>
      <c r="N1133" s="44">
        <v>0</v>
      </c>
      <c r="O1133" s="279"/>
      <c r="P1133" s="292"/>
      <c r="Q1133" s="282"/>
    </row>
    <row r="1134" spans="1:17" ht="24" x14ac:dyDescent="0.25">
      <c r="A1134" s="292"/>
      <c r="B1134" s="292"/>
      <c r="C1134" s="292"/>
      <c r="D1134" s="279"/>
      <c r="E1134" s="279"/>
      <c r="F1134" s="300"/>
      <c r="G1134" s="249" t="s">
        <v>20</v>
      </c>
      <c r="H1134" s="44">
        <f t="shared" si="413"/>
        <v>0</v>
      </c>
      <c r="I1134" s="44">
        <v>0</v>
      </c>
      <c r="J1134" s="44">
        <v>0</v>
      </c>
      <c r="K1134" s="44">
        <v>0</v>
      </c>
      <c r="L1134" s="44">
        <v>0</v>
      </c>
      <c r="M1134" s="44">
        <v>0</v>
      </c>
      <c r="N1134" s="44">
        <v>0</v>
      </c>
      <c r="O1134" s="279"/>
      <c r="P1134" s="292"/>
      <c r="Q1134" s="283"/>
    </row>
    <row r="1135" spans="1:17" ht="36.75" customHeight="1" x14ac:dyDescent="0.25">
      <c r="A1135" s="292" t="s">
        <v>701</v>
      </c>
      <c r="B1135" s="292" t="s">
        <v>699</v>
      </c>
      <c r="C1135" s="292" t="s">
        <v>21</v>
      </c>
      <c r="D1135" s="279" t="s">
        <v>553</v>
      </c>
      <c r="E1135" s="279"/>
      <c r="F1135" s="300" t="s">
        <v>683</v>
      </c>
      <c r="G1135" s="249" t="s">
        <v>16</v>
      </c>
      <c r="H1135" s="44">
        <f t="shared" ref="H1135:N1135" si="414">SUM(H1136:H1139)</f>
        <v>3.3000000000000003</v>
      </c>
      <c r="I1135" s="44">
        <f t="shared" si="414"/>
        <v>0</v>
      </c>
      <c r="J1135" s="44">
        <f t="shared" si="414"/>
        <v>0</v>
      </c>
      <c r="K1135" s="44">
        <f t="shared" si="414"/>
        <v>3.3000000000000003</v>
      </c>
      <c r="L1135" s="44">
        <f t="shared" si="414"/>
        <v>0</v>
      </c>
      <c r="M1135" s="44">
        <f t="shared" si="414"/>
        <v>0</v>
      </c>
      <c r="N1135" s="44">
        <f t="shared" si="414"/>
        <v>0</v>
      </c>
      <c r="O1135" s="279"/>
      <c r="P1135" s="292" t="s">
        <v>679</v>
      </c>
      <c r="Q1135" s="281" t="s">
        <v>4193</v>
      </c>
    </row>
    <row r="1136" spans="1:17" ht="30.75" customHeight="1" x14ac:dyDescent="0.25">
      <c r="A1136" s="292"/>
      <c r="B1136" s="292"/>
      <c r="C1136" s="292"/>
      <c r="D1136" s="279"/>
      <c r="E1136" s="279"/>
      <c r="F1136" s="300"/>
      <c r="G1136" s="249" t="s">
        <v>267</v>
      </c>
      <c r="H1136" s="44">
        <f t="shared" ref="H1136:H1139" si="415">SUM(I1136:N1136)</f>
        <v>0</v>
      </c>
      <c r="I1136" s="44">
        <v>0</v>
      </c>
      <c r="J1136" s="44">
        <v>0</v>
      </c>
      <c r="K1136" s="44">
        <v>0</v>
      </c>
      <c r="L1136" s="44">
        <v>0</v>
      </c>
      <c r="M1136" s="44">
        <v>0</v>
      </c>
      <c r="N1136" s="44">
        <v>0</v>
      </c>
      <c r="O1136" s="279"/>
      <c r="P1136" s="292"/>
      <c r="Q1136" s="282"/>
    </row>
    <row r="1137" spans="1:17" ht="36" x14ac:dyDescent="0.25">
      <c r="A1137" s="292"/>
      <c r="B1137" s="292"/>
      <c r="C1137" s="292"/>
      <c r="D1137" s="279"/>
      <c r="E1137" s="279"/>
      <c r="F1137" s="300"/>
      <c r="G1137" s="249" t="s">
        <v>18</v>
      </c>
      <c r="H1137" s="44">
        <f t="shared" si="415"/>
        <v>3.1</v>
      </c>
      <c r="I1137" s="44">
        <v>0</v>
      </c>
      <c r="J1137" s="44">
        <v>0</v>
      </c>
      <c r="K1137" s="44">
        <v>3.1</v>
      </c>
      <c r="L1137" s="44">
        <v>0</v>
      </c>
      <c r="M1137" s="44">
        <v>0</v>
      </c>
      <c r="N1137" s="44">
        <v>0</v>
      </c>
      <c r="O1137" s="279"/>
      <c r="P1137" s="292"/>
      <c r="Q1137" s="282"/>
    </row>
    <row r="1138" spans="1:17" x14ac:dyDescent="0.25">
      <c r="A1138" s="292"/>
      <c r="B1138" s="292"/>
      <c r="C1138" s="292"/>
      <c r="D1138" s="279"/>
      <c r="E1138" s="279"/>
      <c r="F1138" s="300"/>
      <c r="G1138" s="181" t="s">
        <v>19</v>
      </c>
      <c r="H1138" s="44">
        <f t="shared" si="415"/>
        <v>0.2</v>
      </c>
      <c r="I1138" s="44">
        <v>0</v>
      </c>
      <c r="J1138" s="44">
        <v>0</v>
      </c>
      <c r="K1138" s="44">
        <v>0.2</v>
      </c>
      <c r="L1138" s="44">
        <v>0</v>
      </c>
      <c r="M1138" s="44">
        <v>0</v>
      </c>
      <c r="N1138" s="44">
        <v>0</v>
      </c>
      <c r="O1138" s="279"/>
      <c r="P1138" s="292"/>
      <c r="Q1138" s="282"/>
    </row>
    <row r="1139" spans="1:17" ht="24" x14ac:dyDescent="0.25">
      <c r="A1139" s="292"/>
      <c r="B1139" s="292"/>
      <c r="C1139" s="292"/>
      <c r="D1139" s="279"/>
      <c r="E1139" s="279"/>
      <c r="F1139" s="300"/>
      <c r="G1139" s="181" t="s">
        <v>20</v>
      </c>
      <c r="H1139" s="44">
        <f t="shared" si="415"/>
        <v>0</v>
      </c>
      <c r="I1139" s="44">
        <v>0</v>
      </c>
      <c r="J1139" s="44">
        <v>0</v>
      </c>
      <c r="K1139" s="44">
        <v>0</v>
      </c>
      <c r="L1139" s="44">
        <v>0</v>
      </c>
      <c r="M1139" s="44">
        <v>0</v>
      </c>
      <c r="N1139" s="44">
        <v>0</v>
      </c>
      <c r="O1139" s="279"/>
      <c r="P1139" s="292"/>
      <c r="Q1139" s="283"/>
    </row>
    <row r="1140" spans="1:17" ht="36.75" customHeight="1" x14ac:dyDescent="0.25">
      <c r="A1140" s="292" t="s">
        <v>702</v>
      </c>
      <c r="B1140" s="292" t="s">
        <v>699</v>
      </c>
      <c r="C1140" s="292" t="s">
        <v>21</v>
      </c>
      <c r="D1140" s="279" t="s">
        <v>553</v>
      </c>
      <c r="E1140" s="279"/>
      <c r="F1140" s="300" t="s">
        <v>683</v>
      </c>
      <c r="G1140" s="249" t="s">
        <v>16</v>
      </c>
      <c r="H1140" s="44">
        <f t="shared" ref="H1140:N1140" si="416">SUM(H1141:H1144)</f>
        <v>3.3000000000000003</v>
      </c>
      <c r="I1140" s="44">
        <f t="shared" si="416"/>
        <v>0</v>
      </c>
      <c r="J1140" s="44">
        <f t="shared" si="416"/>
        <v>0</v>
      </c>
      <c r="K1140" s="44">
        <f t="shared" si="416"/>
        <v>3.3000000000000003</v>
      </c>
      <c r="L1140" s="44">
        <f t="shared" si="416"/>
        <v>0</v>
      </c>
      <c r="M1140" s="44">
        <f t="shared" si="416"/>
        <v>0</v>
      </c>
      <c r="N1140" s="44">
        <f t="shared" si="416"/>
        <v>0</v>
      </c>
      <c r="O1140" s="279"/>
      <c r="P1140" s="292" t="s">
        <v>679</v>
      </c>
      <c r="Q1140" s="281" t="s">
        <v>4193</v>
      </c>
    </row>
    <row r="1141" spans="1:17" ht="32.25" customHeight="1" x14ac:dyDescent="0.25">
      <c r="A1141" s="292"/>
      <c r="B1141" s="292"/>
      <c r="C1141" s="292"/>
      <c r="D1141" s="279"/>
      <c r="E1141" s="279"/>
      <c r="F1141" s="300"/>
      <c r="G1141" s="249" t="s">
        <v>267</v>
      </c>
      <c r="H1141" s="44">
        <f t="shared" ref="H1141:H1144" si="417">SUM(I1141:N1141)</f>
        <v>0</v>
      </c>
      <c r="I1141" s="44">
        <v>0</v>
      </c>
      <c r="J1141" s="44">
        <v>0</v>
      </c>
      <c r="K1141" s="44">
        <v>0</v>
      </c>
      <c r="L1141" s="44">
        <v>0</v>
      </c>
      <c r="M1141" s="44">
        <v>0</v>
      </c>
      <c r="N1141" s="44">
        <v>0</v>
      </c>
      <c r="O1141" s="279"/>
      <c r="P1141" s="292"/>
      <c r="Q1141" s="282"/>
    </row>
    <row r="1142" spans="1:17" ht="36" x14ac:dyDescent="0.25">
      <c r="A1142" s="292"/>
      <c r="B1142" s="292"/>
      <c r="C1142" s="292"/>
      <c r="D1142" s="279"/>
      <c r="E1142" s="279"/>
      <c r="F1142" s="300"/>
      <c r="G1142" s="249" t="s">
        <v>18</v>
      </c>
      <c r="H1142" s="44">
        <f t="shared" si="417"/>
        <v>3.1</v>
      </c>
      <c r="I1142" s="44">
        <v>0</v>
      </c>
      <c r="J1142" s="44">
        <v>0</v>
      </c>
      <c r="K1142" s="44">
        <v>3.1</v>
      </c>
      <c r="L1142" s="44">
        <v>0</v>
      </c>
      <c r="M1142" s="44">
        <v>0</v>
      </c>
      <c r="N1142" s="44">
        <v>0</v>
      </c>
      <c r="O1142" s="279"/>
      <c r="P1142" s="292"/>
      <c r="Q1142" s="282"/>
    </row>
    <row r="1143" spans="1:17" x14ac:dyDescent="0.25">
      <c r="A1143" s="292"/>
      <c r="B1143" s="292"/>
      <c r="C1143" s="292"/>
      <c r="D1143" s="279"/>
      <c r="E1143" s="279"/>
      <c r="F1143" s="300"/>
      <c r="G1143" s="249" t="s">
        <v>19</v>
      </c>
      <c r="H1143" s="44">
        <f t="shared" si="417"/>
        <v>0.2</v>
      </c>
      <c r="I1143" s="44">
        <v>0</v>
      </c>
      <c r="J1143" s="44">
        <v>0</v>
      </c>
      <c r="K1143" s="44">
        <v>0.2</v>
      </c>
      <c r="L1143" s="44">
        <v>0</v>
      </c>
      <c r="M1143" s="44">
        <v>0</v>
      </c>
      <c r="N1143" s="44">
        <v>0</v>
      </c>
      <c r="O1143" s="279"/>
      <c r="P1143" s="292"/>
      <c r="Q1143" s="282"/>
    </row>
    <row r="1144" spans="1:17" ht="24" x14ac:dyDescent="0.25">
      <c r="A1144" s="292"/>
      <c r="B1144" s="292"/>
      <c r="C1144" s="292"/>
      <c r="D1144" s="279"/>
      <c r="E1144" s="279"/>
      <c r="F1144" s="300"/>
      <c r="G1144" s="249" t="s">
        <v>20</v>
      </c>
      <c r="H1144" s="44">
        <f t="shared" si="417"/>
        <v>0</v>
      </c>
      <c r="I1144" s="44">
        <v>0</v>
      </c>
      <c r="J1144" s="44">
        <v>0</v>
      </c>
      <c r="K1144" s="44">
        <v>0</v>
      </c>
      <c r="L1144" s="44">
        <v>0</v>
      </c>
      <c r="M1144" s="44">
        <v>0</v>
      </c>
      <c r="N1144" s="44">
        <v>0</v>
      </c>
      <c r="O1144" s="279"/>
      <c r="P1144" s="292"/>
      <c r="Q1144" s="283"/>
    </row>
    <row r="1145" spans="1:17" ht="36.75" customHeight="1" x14ac:dyDescent="0.25">
      <c r="A1145" s="292" t="s">
        <v>703</v>
      </c>
      <c r="B1145" s="292" t="s">
        <v>699</v>
      </c>
      <c r="C1145" s="292" t="s">
        <v>21</v>
      </c>
      <c r="D1145" s="279" t="s">
        <v>553</v>
      </c>
      <c r="E1145" s="279"/>
      <c r="F1145" s="300" t="s">
        <v>683</v>
      </c>
      <c r="G1145" s="249" t="s">
        <v>16</v>
      </c>
      <c r="H1145" s="44">
        <f t="shared" ref="H1145:N1145" si="418">SUM(H1146:H1149)</f>
        <v>3.3000000000000003</v>
      </c>
      <c r="I1145" s="44">
        <f t="shared" si="418"/>
        <v>0</v>
      </c>
      <c r="J1145" s="44">
        <f t="shared" si="418"/>
        <v>0</v>
      </c>
      <c r="K1145" s="44">
        <f t="shared" si="418"/>
        <v>3.3000000000000003</v>
      </c>
      <c r="L1145" s="44">
        <f t="shared" si="418"/>
        <v>0</v>
      </c>
      <c r="M1145" s="44">
        <f t="shared" si="418"/>
        <v>0</v>
      </c>
      <c r="N1145" s="44">
        <f t="shared" si="418"/>
        <v>0</v>
      </c>
      <c r="O1145" s="279">
        <v>95</v>
      </c>
      <c r="P1145" s="292" t="s">
        <v>704</v>
      </c>
      <c r="Q1145" s="281" t="s">
        <v>4193</v>
      </c>
    </row>
    <row r="1146" spans="1:17" ht="30.75" customHeight="1" x14ac:dyDescent="0.25">
      <c r="A1146" s="292"/>
      <c r="B1146" s="292"/>
      <c r="C1146" s="292"/>
      <c r="D1146" s="279"/>
      <c r="E1146" s="279"/>
      <c r="F1146" s="300"/>
      <c r="G1146" s="249" t="s">
        <v>267</v>
      </c>
      <c r="H1146" s="44">
        <f t="shared" ref="H1146:H1149" si="419">SUM(I1146:N1146)</f>
        <v>0</v>
      </c>
      <c r="I1146" s="44">
        <v>0</v>
      </c>
      <c r="J1146" s="44">
        <v>0</v>
      </c>
      <c r="K1146" s="44">
        <v>0</v>
      </c>
      <c r="L1146" s="44">
        <v>0</v>
      </c>
      <c r="M1146" s="44">
        <v>0</v>
      </c>
      <c r="N1146" s="44">
        <v>0</v>
      </c>
      <c r="O1146" s="279"/>
      <c r="P1146" s="292"/>
      <c r="Q1146" s="282"/>
    </row>
    <row r="1147" spans="1:17" ht="36" x14ac:dyDescent="0.25">
      <c r="A1147" s="292"/>
      <c r="B1147" s="292"/>
      <c r="C1147" s="292"/>
      <c r="D1147" s="279"/>
      <c r="E1147" s="279"/>
      <c r="F1147" s="300"/>
      <c r="G1147" s="249" t="s">
        <v>18</v>
      </c>
      <c r="H1147" s="44">
        <f t="shared" si="419"/>
        <v>3.1</v>
      </c>
      <c r="I1147" s="44">
        <v>0</v>
      </c>
      <c r="J1147" s="44">
        <v>0</v>
      </c>
      <c r="K1147" s="44">
        <v>3.1</v>
      </c>
      <c r="L1147" s="44">
        <v>0</v>
      </c>
      <c r="M1147" s="44">
        <v>0</v>
      </c>
      <c r="N1147" s="44">
        <v>0</v>
      </c>
      <c r="O1147" s="279"/>
      <c r="P1147" s="292"/>
      <c r="Q1147" s="282"/>
    </row>
    <row r="1148" spans="1:17" x14ac:dyDescent="0.25">
      <c r="A1148" s="292"/>
      <c r="B1148" s="292"/>
      <c r="C1148" s="292"/>
      <c r="D1148" s="279"/>
      <c r="E1148" s="279"/>
      <c r="F1148" s="300"/>
      <c r="G1148" s="249" t="s">
        <v>19</v>
      </c>
      <c r="H1148" s="44">
        <f t="shared" si="419"/>
        <v>0.2</v>
      </c>
      <c r="I1148" s="44">
        <v>0</v>
      </c>
      <c r="J1148" s="44">
        <v>0</v>
      </c>
      <c r="K1148" s="44">
        <v>0.2</v>
      </c>
      <c r="L1148" s="44">
        <v>0</v>
      </c>
      <c r="M1148" s="44">
        <v>0</v>
      </c>
      <c r="N1148" s="44">
        <v>0</v>
      </c>
      <c r="O1148" s="279"/>
      <c r="P1148" s="292"/>
      <c r="Q1148" s="282"/>
    </row>
    <row r="1149" spans="1:17" ht="24" x14ac:dyDescent="0.25">
      <c r="A1149" s="292"/>
      <c r="B1149" s="292"/>
      <c r="C1149" s="292"/>
      <c r="D1149" s="279"/>
      <c r="E1149" s="279"/>
      <c r="F1149" s="300"/>
      <c r="G1149" s="249" t="s">
        <v>20</v>
      </c>
      <c r="H1149" s="44">
        <f t="shared" si="419"/>
        <v>0</v>
      </c>
      <c r="I1149" s="44">
        <v>0</v>
      </c>
      <c r="J1149" s="44">
        <v>0</v>
      </c>
      <c r="K1149" s="44">
        <v>0</v>
      </c>
      <c r="L1149" s="44">
        <v>0</v>
      </c>
      <c r="M1149" s="44">
        <v>0</v>
      </c>
      <c r="N1149" s="44">
        <v>0</v>
      </c>
      <c r="O1149" s="279"/>
      <c r="P1149" s="292"/>
      <c r="Q1149" s="283"/>
    </row>
    <row r="1150" spans="1:17" ht="36.75" customHeight="1" x14ac:dyDescent="0.25">
      <c r="A1150" s="292" t="s">
        <v>705</v>
      </c>
      <c r="B1150" s="292" t="s">
        <v>699</v>
      </c>
      <c r="C1150" s="292" t="s">
        <v>21</v>
      </c>
      <c r="D1150" s="279" t="s">
        <v>553</v>
      </c>
      <c r="E1150" s="279"/>
      <c r="F1150" s="300" t="s">
        <v>683</v>
      </c>
      <c r="G1150" s="249" t="s">
        <v>16</v>
      </c>
      <c r="H1150" s="44">
        <f t="shared" ref="H1150:N1150" si="420">SUM(H1151:H1154)</f>
        <v>3.3000000000000003</v>
      </c>
      <c r="I1150" s="44">
        <f t="shared" si="420"/>
        <v>0</v>
      </c>
      <c r="J1150" s="44">
        <f t="shared" si="420"/>
        <v>0</v>
      </c>
      <c r="K1150" s="44">
        <f t="shared" si="420"/>
        <v>3.3000000000000003</v>
      </c>
      <c r="L1150" s="44">
        <f t="shared" si="420"/>
        <v>0</v>
      </c>
      <c r="M1150" s="44">
        <f t="shared" si="420"/>
        <v>0</v>
      </c>
      <c r="N1150" s="44">
        <f t="shared" si="420"/>
        <v>0</v>
      </c>
      <c r="O1150" s="279">
        <v>87</v>
      </c>
      <c r="P1150" s="292" t="s">
        <v>704</v>
      </c>
      <c r="Q1150" s="281" t="s">
        <v>4193</v>
      </c>
    </row>
    <row r="1151" spans="1:17" ht="34.5" customHeight="1" x14ac:dyDescent="0.25">
      <c r="A1151" s="292"/>
      <c r="B1151" s="292"/>
      <c r="C1151" s="292"/>
      <c r="D1151" s="279"/>
      <c r="E1151" s="279"/>
      <c r="F1151" s="300"/>
      <c r="G1151" s="249" t="s">
        <v>267</v>
      </c>
      <c r="H1151" s="44">
        <f t="shared" ref="H1151:H1154" si="421">SUM(I1151:N1151)</f>
        <v>0</v>
      </c>
      <c r="I1151" s="44">
        <v>0</v>
      </c>
      <c r="J1151" s="44">
        <v>0</v>
      </c>
      <c r="K1151" s="44">
        <v>0</v>
      </c>
      <c r="L1151" s="44">
        <v>0</v>
      </c>
      <c r="M1151" s="44">
        <v>0</v>
      </c>
      <c r="N1151" s="44">
        <v>0</v>
      </c>
      <c r="O1151" s="279"/>
      <c r="P1151" s="292"/>
      <c r="Q1151" s="282"/>
    </row>
    <row r="1152" spans="1:17" ht="36" x14ac:dyDescent="0.25">
      <c r="A1152" s="292"/>
      <c r="B1152" s="292"/>
      <c r="C1152" s="292"/>
      <c r="D1152" s="279"/>
      <c r="E1152" s="279"/>
      <c r="F1152" s="300"/>
      <c r="G1152" s="249" t="s">
        <v>18</v>
      </c>
      <c r="H1152" s="44">
        <f t="shared" si="421"/>
        <v>3.1</v>
      </c>
      <c r="I1152" s="44">
        <v>0</v>
      </c>
      <c r="J1152" s="44">
        <v>0</v>
      </c>
      <c r="K1152" s="44">
        <v>3.1</v>
      </c>
      <c r="L1152" s="44">
        <v>0</v>
      </c>
      <c r="M1152" s="44">
        <v>0</v>
      </c>
      <c r="N1152" s="44">
        <v>0</v>
      </c>
      <c r="O1152" s="279"/>
      <c r="P1152" s="292"/>
      <c r="Q1152" s="282"/>
    </row>
    <row r="1153" spans="1:17" x14ac:dyDescent="0.25">
      <c r="A1153" s="292"/>
      <c r="B1153" s="292"/>
      <c r="C1153" s="292"/>
      <c r="D1153" s="279"/>
      <c r="E1153" s="279"/>
      <c r="F1153" s="300"/>
      <c r="G1153" s="249" t="s">
        <v>19</v>
      </c>
      <c r="H1153" s="44">
        <f t="shared" si="421"/>
        <v>0.2</v>
      </c>
      <c r="I1153" s="44">
        <v>0</v>
      </c>
      <c r="J1153" s="44">
        <v>0</v>
      </c>
      <c r="K1153" s="44">
        <v>0.2</v>
      </c>
      <c r="L1153" s="44">
        <v>0</v>
      </c>
      <c r="M1153" s="44">
        <v>0</v>
      </c>
      <c r="N1153" s="44">
        <v>0</v>
      </c>
      <c r="O1153" s="279"/>
      <c r="P1153" s="292"/>
      <c r="Q1153" s="282"/>
    </row>
    <row r="1154" spans="1:17" ht="24" x14ac:dyDescent="0.25">
      <c r="A1154" s="292"/>
      <c r="B1154" s="292"/>
      <c r="C1154" s="292"/>
      <c r="D1154" s="279"/>
      <c r="E1154" s="279"/>
      <c r="F1154" s="300"/>
      <c r="G1154" s="249" t="s">
        <v>20</v>
      </c>
      <c r="H1154" s="44">
        <f t="shared" si="421"/>
        <v>0</v>
      </c>
      <c r="I1154" s="44">
        <v>0</v>
      </c>
      <c r="J1154" s="44">
        <v>0</v>
      </c>
      <c r="K1154" s="44">
        <v>0</v>
      </c>
      <c r="L1154" s="44">
        <v>0</v>
      </c>
      <c r="M1154" s="44">
        <v>0</v>
      </c>
      <c r="N1154" s="44">
        <v>0</v>
      </c>
      <c r="O1154" s="279"/>
      <c r="P1154" s="292"/>
      <c r="Q1154" s="283"/>
    </row>
    <row r="1155" spans="1:17" ht="36.75" customHeight="1" x14ac:dyDescent="0.25">
      <c r="A1155" s="292" t="s">
        <v>706</v>
      </c>
      <c r="B1155" s="292" t="s">
        <v>699</v>
      </c>
      <c r="C1155" s="292" t="s">
        <v>21</v>
      </c>
      <c r="D1155" s="279" t="s">
        <v>553</v>
      </c>
      <c r="E1155" s="279"/>
      <c r="F1155" s="300" t="s">
        <v>683</v>
      </c>
      <c r="G1155" s="249" t="s">
        <v>16</v>
      </c>
      <c r="H1155" s="44">
        <f t="shared" ref="H1155:N1155" si="422">SUM(H1156:H1159)</f>
        <v>3.3000000000000003</v>
      </c>
      <c r="I1155" s="44">
        <f t="shared" si="422"/>
        <v>0</v>
      </c>
      <c r="J1155" s="44">
        <f t="shared" si="422"/>
        <v>0</v>
      </c>
      <c r="K1155" s="44">
        <f t="shared" si="422"/>
        <v>3.3000000000000003</v>
      </c>
      <c r="L1155" s="44">
        <f t="shared" si="422"/>
        <v>0</v>
      </c>
      <c r="M1155" s="44">
        <f t="shared" si="422"/>
        <v>0</v>
      </c>
      <c r="N1155" s="44">
        <f t="shared" si="422"/>
        <v>0</v>
      </c>
      <c r="O1155" s="279">
        <v>69</v>
      </c>
      <c r="P1155" s="292" t="s">
        <v>704</v>
      </c>
      <c r="Q1155" s="281" t="s">
        <v>4193</v>
      </c>
    </row>
    <row r="1156" spans="1:17" ht="32.25" customHeight="1" x14ac:dyDescent="0.25">
      <c r="A1156" s="292"/>
      <c r="B1156" s="292"/>
      <c r="C1156" s="292"/>
      <c r="D1156" s="279"/>
      <c r="E1156" s="279"/>
      <c r="F1156" s="300"/>
      <c r="G1156" s="249" t="s">
        <v>267</v>
      </c>
      <c r="H1156" s="44">
        <f t="shared" ref="H1156:H1159" si="423">SUM(I1156:N1156)</f>
        <v>0</v>
      </c>
      <c r="I1156" s="44">
        <v>0</v>
      </c>
      <c r="J1156" s="44">
        <v>0</v>
      </c>
      <c r="K1156" s="44">
        <v>0</v>
      </c>
      <c r="L1156" s="44">
        <v>0</v>
      </c>
      <c r="M1156" s="44">
        <v>0</v>
      </c>
      <c r="N1156" s="44">
        <v>0</v>
      </c>
      <c r="O1156" s="279"/>
      <c r="P1156" s="292"/>
      <c r="Q1156" s="282"/>
    </row>
    <row r="1157" spans="1:17" ht="36" x14ac:dyDescent="0.25">
      <c r="A1157" s="292"/>
      <c r="B1157" s="292"/>
      <c r="C1157" s="292"/>
      <c r="D1157" s="279"/>
      <c r="E1157" s="279"/>
      <c r="F1157" s="300"/>
      <c r="G1157" s="249" t="s">
        <v>18</v>
      </c>
      <c r="H1157" s="44">
        <f t="shared" si="423"/>
        <v>3.1</v>
      </c>
      <c r="I1157" s="44">
        <v>0</v>
      </c>
      <c r="J1157" s="44">
        <v>0</v>
      </c>
      <c r="K1157" s="44">
        <v>3.1</v>
      </c>
      <c r="L1157" s="44">
        <v>0</v>
      </c>
      <c r="M1157" s="44">
        <v>0</v>
      </c>
      <c r="N1157" s="44">
        <v>0</v>
      </c>
      <c r="O1157" s="279"/>
      <c r="P1157" s="292"/>
      <c r="Q1157" s="282"/>
    </row>
    <row r="1158" spans="1:17" x14ac:dyDescent="0.25">
      <c r="A1158" s="292"/>
      <c r="B1158" s="292"/>
      <c r="C1158" s="292"/>
      <c r="D1158" s="279"/>
      <c r="E1158" s="279"/>
      <c r="F1158" s="300"/>
      <c r="G1158" s="249" t="s">
        <v>19</v>
      </c>
      <c r="H1158" s="44">
        <f t="shared" si="423"/>
        <v>0.2</v>
      </c>
      <c r="I1158" s="44">
        <v>0</v>
      </c>
      <c r="J1158" s="44">
        <v>0</v>
      </c>
      <c r="K1158" s="44">
        <v>0.2</v>
      </c>
      <c r="L1158" s="44">
        <v>0</v>
      </c>
      <c r="M1158" s="44">
        <v>0</v>
      </c>
      <c r="N1158" s="44">
        <v>0</v>
      </c>
      <c r="O1158" s="279"/>
      <c r="P1158" s="292"/>
      <c r="Q1158" s="282"/>
    </row>
    <row r="1159" spans="1:17" ht="24" x14ac:dyDescent="0.25">
      <c r="A1159" s="292"/>
      <c r="B1159" s="292"/>
      <c r="C1159" s="292"/>
      <c r="D1159" s="279"/>
      <c r="E1159" s="279"/>
      <c r="F1159" s="300"/>
      <c r="G1159" s="249" t="s">
        <v>20</v>
      </c>
      <c r="H1159" s="44">
        <f t="shared" si="423"/>
        <v>0</v>
      </c>
      <c r="I1159" s="44">
        <v>0</v>
      </c>
      <c r="J1159" s="44">
        <v>0</v>
      </c>
      <c r="K1159" s="44">
        <v>0</v>
      </c>
      <c r="L1159" s="44">
        <v>0</v>
      </c>
      <c r="M1159" s="44">
        <v>0</v>
      </c>
      <c r="N1159" s="44">
        <v>0</v>
      </c>
      <c r="O1159" s="279"/>
      <c r="P1159" s="292"/>
      <c r="Q1159" s="283"/>
    </row>
    <row r="1160" spans="1:17" ht="36.75" customHeight="1" x14ac:dyDescent="0.25">
      <c r="A1160" s="292" t="s">
        <v>707</v>
      </c>
      <c r="B1160" s="292" t="s">
        <v>699</v>
      </c>
      <c r="C1160" s="292" t="s">
        <v>21</v>
      </c>
      <c r="D1160" s="279" t="s">
        <v>553</v>
      </c>
      <c r="E1160" s="279"/>
      <c r="F1160" s="300" t="s">
        <v>683</v>
      </c>
      <c r="G1160" s="249" t="s">
        <v>16</v>
      </c>
      <c r="H1160" s="44">
        <f t="shared" ref="H1160:N1160" si="424">SUM(H1161:H1164)</f>
        <v>3.3000000000000003</v>
      </c>
      <c r="I1160" s="44">
        <f t="shared" si="424"/>
        <v>0</v>
      </c>
      <c r="J1160" s="44">
        <f t="shared" si="424"/>
        <v>0</v>
      </c>
      <c r="K1160" s="44">
        <f t="shared" si="424"/>
        <v>3.3000000000000003</v>
      </c>
      <c r="L1160" s="44">
        <f t="shared" si="424"/>
        <v>0</v>
      </c>
      <c r="M1160" s="44">
        <f t="shared" si="424"/>
        <v>0</v>
      </c>
      <c r="N1160" s="44">
        <f t="shared" si="424"/>
        <v>0</v>
      </c>
      <c r="O1160" s="279">
        <v>193</v>
      </c>
      <c r="P1160" s="292" t="s">
        <v>704</v>
      </c>
      <c r="Q1160" s="281" t="s">
        <v>4193</v>
      </c>
    </row>
    <row r="1161" spans="1:17" ht="31.5" customHeight="1" x14ac:dyDescent="0.25">
      <c r="A1161" s="292"/>
      <c r="B1161" s="292"/>
      <c r="C1161" s="292"/>
      <c r="D1161" s="279"/>
      <c r="E1161" s="279"/>
      <c r="F1161" s="300"/>
      <c r="G1161" s="249" t="s">
        <v>267</v>
      </c>
      <c r="H1161" s="44">
        <f t="shared" ref="H1161:H1164" si="425">SUM(I1161:N1161)</f>
        <v>0</v>
      </c>
      <c r="I1161" s="44">
        <v>0</v>
      </c>
      <c r="J1161" s="44">
        <v>0</v>
      </c>
      <c r="K1161" s="44">
        <v>0</v>
      </c>
      <c r="L1161" s="44">
        <v>0</v>
      </c>
      <c r="M1161" s="44">
        <v>0</v>
      </c>
      <c r="N1161" s="44">
        <v>0</v>
      </c>
      <c r="O1161" s="279"/>
      <c r="P1161" s="292"/>
      <c r="Q1161" s="282"/>
    </row>
    <row r="1162" spans="1:17" ht="36" x14ac:dyDescent="0.25">
      <c r="A1162" s="292"/>
      <c r="B1162" s="292"/>
      <c r="C1162" s="292"/>
      <c r="D1162" s="279"/>
      <c r="E1162" s="279"/>
      <c r="F1162" s="300"/>
      <c r="G1162" s="249" t="s">
        <v>18</v>
      </c>
      <c r="H1162" s="44">
        <f t="shared" si="425"/>
        <v>3.1</v>
      </c>
      <c r="I1162" s="44">
        <v>0</v>
      </c>
      <c r="J1162" s="44">
        <v>0</v>
      </c>
      <c r="K1162" s="44">
        <v>3.1</v>
      </c>
      <c r="L1162" s="44">
        <v>0</v>
      </c>
      <c r="M1162" s="44">
        <v>0</v>
      </c>
      <c r="N1162" s="44">
        <v>0</v>
      </c>
      <c r="O1162" s="279"/>
      <c r="P1162" s="292"/>
      <c r="Q1162" s="282"/>
    </row>
    <row r="1163" spans="1:17" x14ac:dyDescent="0.25">
      <c r="A1163" s="292"/>
      <c r="B1163" s="292"/>
      <c r="C1163" s="292"/>
      <c r="D1163" s="279"/>
      <c r="E1163" s="279"/>
      <c r="F1163" s="300"/>
      <c r="G1163" s="249" t="s">
        <v>19</v>
      </c>
      <c r="H1163" s="44">
        <f t="shared" si="425"/>
        <v>0.2</v>
      </c>
      <c r="I1163" s="44">
        <v>0</v>
      </c>
      <c r="J1163" s="44">
        <v>0</v>
      </c>
      <c r="K1163" s="44">
        <v>0.2</v>
      </c>
      <c r="L1163" s="44">
        <v>0</v>
      </c>
      <c r="M1163" s="44">
        <v>0</v>
      </c>
      <c r="N1163" s="44">
        <v>0</v>
      </c>
      <c r="O1163" s="279"/>
      <c r="P1163" s="292"/>
      <c r="Q1163" s="282"/>
    </row>
    <row r="1164" spans="1:17" ht="24" x14ac:dyDescent="0.25">
      <c r="A1164" s="292"/>
      <c r="B1164" s="292"/>
      <c r="C1164" s="292"/>
      <c r="D1164" s="279"/>
      <c r="E1164" s="279"/>
      <c r="F1164" s="300"/>
      <c r="G1164" s="181" t="s">
        <v>20</v>
      </c>
      <c r="H1164" s="44">
        <f t="shared" si="425"/>
        <v>0</v>
      </c>
      <c r="I1164" s="44">
        <v>0</v>
      </c>
      <c r="J1164" s="44">
        <v>0</v>
      </c>
      <c r="K1164" s="44">
        <v>0</v>
      </c>
      <c r="L1164" s="44">
        <v>0</v>
      </c>
      <c r="M1164" s="44">
        <v>0</v>
      </c>
      <c r="N1164" s="44">
        <v>0</v>
      </c>
      <c r="O1164" s="279"/>
      <c r="P1164" s="292"/>
      <c r="Q1164" s="283"/>
    </row>
    <row r="1165" spans="1:17" ht="36.75" customHeight="1" x14ac:dyDescent="0.25">
      <c r="A1165" s="292" t="s">
        <v>708</v>
      </c>
      <c r="B1165" s="292" t="s">
        <v>699</v>
      </c>
      <c r="C1165" s="292" t="s">
        <v>21</v>
      </c>
      <c r="D1165" s="279" t="s">
        <v>553</v>
      </c>
      <c r="E1165" s="279"/>
      <c r="F1165" s="300" t="s">
        <v>683</v>
      </c>
      <c r="G1165" s="181" t="s">
        <v>16</v>
      </c>
      <c r="H1165" s="44">
        <f t="shared" ref="H1165:N1165" si="426">SUM(H1166:H1169)</f>
        <v>3.3000000000000003</v>
      </c>
      <c r="I1165" s="44">
        <f t="shared" si="426"/>
        <v>0</v>
      </c>
      <c r="J1165" s="44">
        <f t="shared" si="426"/>
        <v>0</v>
      </c>
      <c r="K1165" s="44">
        <f t="shared" si="426"/>
        <v>3.3000000000000003</v>
      </c>
      <c r="L1165" s="44">
        <f t="shared" si="426"/>
        <v>0</v>
      </c>
      <c r="M1165" s="44">
        <f t="shared" si="426"/>
        <v>0</v>
      </c>
      <c r="N1165" s="44">
        <f t="shared" si="426"/>
        <v>0</v>
      </c>
      <c r="O1165" s="279"/>
      <c r="P1165" s="292" t="s">
        <v>679</v>
      </c>
      <c r="Q1165" s="281" t="s">
        <v>4193</v>
      </c>
    </row>
    <row r="1166" spans="1:17" ht="31.5" customHeight="1" x14ac:dyDescent="0.25">
      <c r="A1166" s="292"/>
      <c r="B1166" s="292"/>
      <c r="C1166" s="292"/>
      <c r="D1166" s="279"/>
      <c r="E1166" s="279"/>
      <c r="F1166" s="300"/>
      <c r="G1166" s="249" t="s">
        <v>267</v>
      </c>
      <c r="H1166" s="44">
        <f t="shared" ref="H1166:H1169" si="427">SUM(I1166:N1166)</f>
        <v>0</v>
      </c>
      <c r="I1166" s="44">
        <v>0</v>
      </c>
      <c r="J1166" s="44">
        <v>0</v>
      </c>
      <c r="K1166" s="44">
        <v>0</v>
      </c>
      <c r="L1166" s="44">
        <v>0</v>
      </c>
      <c r="M1166" s="44">
        <v>0</v>
      </c>
      <c r="N1166" s="44">
        <v>0</v>
      </c>
      <c r="O1166" s="279"/>
      <c r="P1166" s="292"/>
      <c r="Q1166" s="282"/>
    </row>
    <row r="1167" spans="1:17" ht="36" x14ac:dyDescent="0.25">
      <c r="A1167" s="292"/>
      <c r="B1167" s="292"/>
      <c r="C1167" s="292"/>
      <c r="D1167" s="279"/>
      <c r="E1167" s="279"/>
      <c r="F1167" s="300"/>
      <c r="G1167" s="249" t="s">
        <v>18</v>
      </c>
      <c r="H1167" s="44">
        <f t="shared" si="427"/>
        <v>3.1</v>
      </c>
      <c r="I1167" s="44">
        <v>0</v>
      </c>
      <c r="J1167" s="44">
        <v>0</v>
      </c>
      <c r="K1167" s="44">
        <v>3.1</v>
      </c>
      <c r="L1167" s="44">
        <v>0</v>
      </c>
      <c r="M1167" s="44">
        <v>0</v>
      </c>
      <c r="N1167" s="44">
        <v>0</v>
      </c>
      <c r="O1167" s="279"/>
      <c r="P1167" s="292"/>
      <c r="Q1167" s="282"/>
    </row>
    <row r="1168" spans="1:17" x14ac:dyDescent="0.25">
      <c r="A1168" s="292"/>
      <c r="B1168" s="292"/>
      <c r="C1168" s="292"/>
      <c r="D1168" s="279"/>
      <c r="E1168" s="279"/>
      <c r="F1168" s="300"/>
      <c r="G1168" s="249" t="s">
        <v>19</v>
      </c>
      <c r="H1168" s="44">
        <f t="shared" si="427"/>
        <v>0.2</v>
      </c>
      <c r="I1168" s="44">
        <v>0</v>
      </c>
      <c r="J1168" s="44">
        <v>0</v>
      </c>
      <c r="K1168" s="44">
        <v>0.2</v>
      </c>
      <c r="L1168" s="44">
        <v>0</v>
      </c>
      <c r="M1168" s="44">
        <v>0</v>
      </c>
      <c r="N1168" s="44">
        <v>0</v>
      </c>
      <c r="O1168" s="279"/>
      <c r="P1168" s="292"/>
      <c r="Q1168" s="282"/>
    </row>
    <row r="1169" spans="1:17" ht="24" x14ac:dyDescent="0.25">
      <c r="A1169" s="292"/>
      <c r="B1169" s="292"/>
      <c r="C1169" s="292"/>
      <c r="D1169" s="279"/>
      <c r="E1169" s="279"/>
      <c r="F1169" s="300"/>
      <c r="G1169" s="249" t="s">
        <v>20</v>
      </c>
      <c r="H1169" s="44">
        <f t="shared" si="427"/>
        <v>0</v>
      </c>
      <c r="I1169" s="44">
        <v>0</v>
      </c>
      <c r="J1169" s="44">
        <v>0</v>
      </c>
      <c r="K1169" s="44">
        <v>0</v>
      </c>
      <c r="L1169" s="44">
        <v>0</v>
      </c>
      <c r="M1169" s="44">
        <v>0</v>
      </c>
      <c r="N1169" s="44">
        <v>0</v>
      </c>
      <c r="O1169" s="279"/>
      <c r="P1169" s="292"/>
      <c r="Q1169" s="283"/>
    </row>
    <row r="1170" spans="1:17" ht="36.75" customHeight="1" x14ac:dyDescent="0.25">
      <c r="A1170" s="292" t="s">
        <v>709</v>
      </c>
      <c r="B1170" s="292" t="s">
        <v>699</v>
      </c>
      <c r="C1170" s="292" t="s">
        <v>21</v>
      </c>
      <c r="D1170" s="279" t="s">
        <v>553</v>
      </c>
      <c r="E1170" s="279"/>
      <c r="F1170" s="300" t="s">
        <v>683</v>
      </c>
      <c r="G1170" s="249" t="s">
        <v>16</v>
      </c>
      <c r="H1170" s="44">
        <f t="shared" ref="H1170:N1170" si="428">SUM(H1171:H1174)</f>
        <v>3.3000000000000003</v>
      </c>
      <c r="I1170" s="44">
        <f t="shared" si="428"/>
        <v>0</v>
      </c>
      <c r="J1170" s="44">
        <f t="shared" si="428"/>
        <v>0</v>
      </c>
      <c r="K1170" s="44">
        <f t="shared" si="428"/>
        <v>3.3000000000000003</v>
      </c>
      <c r="L1170" s="44">
        <f t="shared" si="428"/>
        <v>0</v>
      </c>
      <c r="M1170" s="44">
        <f t="shared" si="428"/>
        <v>0</v>
      </c>
      <c r="N1170" s="44">
        <f t="shared" si="428"/>
        <v>0</v>
      </c>
      <c r="O1170" s="279">
        <v>48</v>
      </c>
      <c r="P1170" s="292" t="s">
        <v>679</v>
      </c>
      <c r="Q1170" s="281" t="s">
        <v>4193</v>
      </c>
    </row>
    <row r="1171" spans="1:17" ht="27" customHeight="1" x14ac:dyDescent="0.25">
      <c r="A1171" s="292"/>
      <c r="B1171" s="292"/>
      <c r="C1171" s="292"/>
      <c r="D1171" s="279"/>
      <c r="E1171" s="279"/>
      <c r="F1171" s="300"/>
      <c r="G1171" s="249" t="s">
        <v>267</v>
      </c>
      <c r="H1171" s="44">
        <f t="shared" ref="H1171:H1174" si="429">SUM(I1171:N1171)</f>
        <v>0</v>
      </c>
      <c r="I1171" s="44">
        <v>0</v>
      </c>
      <c r="J1171" s="44">
        <v>0</v>
      </c>
      <c r="K1171" s="44">
        <v>0</v>
      </c>
      <c r="L1171" s="44">
        <v>0</v>
      </c>
      <c r="M1171" s="44">
        <v>0</v>
      </c>
      <c r="N1171" s="44">
        <v>0</v>
      </c>
      <c r="O1171" s="279"/>
      <c r="P1171" s="292"/>
      <c r="Q1171" s="282"/>
    </row>
    <row r="1172" spans="1:17" ht="36" x14ac:dyDescent="0.25">
      <c r="A1172" s="292"/>
      <c r="B1172" s="292"/>
      <c r="C1172" s="292"/>
      <c r="D1172" s="279"/>
      <c r="E1172" s="279"/>
      <c r="F1172" s="300"/>
      <c r="G1172" s="249" t="s">
        <v>18</v>
      </c>
      <c r="H1172" s="44">
        <f t="shared" si="429"/>
        <v>3.1</v>
      </c>
      <c r="I1172" s="44">
        <v>0</v>
      </c>
      <c r="J1172" s="44">
        <v>0</v>
      </c>
      <c r="K1172" s="44">
        <v>3.1</v>
      </c>
      <c r="L1172" s="44">
        <v>0</v>
      </c>
      <c r="M1172" s="44">
        <v>0</v>
      </c>
      <c r="N1172" s="44">
        <v>0</v>
      </c>
      <c r="O1172" s="279"/>
      <c r="P1172" s="292"/>
      <c r="Q1172" s="282"/>
    </row>
    <row r="1173" spans="1:17" x14ac:dyDescent="0.25">
      <c r="A1173" s="292"/>
      <c r="B1173" s="292"/>
      <c r="C1173" s="292"/>
      <c r="D1173" s="279"/>
      <c r="E1173" s="279"/>
      <c r="F1173" s="300"/>
      <c r="G1173" s="249" t="s">
        <v>19</v>
      </c>
      <c r="H1173" s="44">
        <f t="shared" si="429"/>
        <v>0.2</v>
      </c>
      <c r="I1173" s="44">
        <v>0</v>
      </c>
      <c r="J1173" s="44">
        <v>0</v>
      </c>
      <c r="K1173" s="44">
        <v>0.2</v>
      </c>
      <c r="L1173" s="44">
        <v>0</v>
      </c>
      <c r="M1173" s="44">
        <v>0</v>
      </c>
      <c r="N1173" s="44">
        <v>0</v>
      </c>
      <c r="O1173" s="279"/>
      <c r="P1173" s="292"/>
      <c r="Q1173" s="282"/>
    </row>
    <row r="1174" spans="1:17" ht="24" x14ac:dyDescent="0.25">
      <c r="A1174" s="292"/>
      <c r="B1174" s="292"/>
      <c r="C1174" s="292"/>
      <c r="D1174" s="279"/>
      <c r="E1174" s="279"/>
      <c r="F1174" s="300"/>
      <c r="G1174" s="249" t="s">
        <v>20</v>
      </c>
      <c r="H1174" s="44">
        <f t="shared" si="429"/>
        <v>0</v>
      </c>
      <c r="I1174" s="44">
        <v>0</v>
      </c>
      <c r="J1174" s="44">
        <v>0</v>
      </c>
      <c r="K1174" s="44">
        <v>0</v>
      </c>
      <c r="L1174" s="44">
        <v>0</v>
      </c>
      <c r="M1174" s="44">
        <v>0</v>
      </c>
      <c r="N1174" s="44">
        <v>0</v>
      </c>
      <c r="O1174" s="279"/>
      <c r="P1174" s="292"/>
      <c r="Q1174" s="283"/>
    </row>
    <row r="1175" spans="1:17" ht="36.75" customHeight="1" x14ac:dyDescent="0.25">
      <c r="A1175" s="292" t="s">
        <v>710</v>
      </c>
      <c r="B1175" s="292" t="s">
        <v>699</v>
      </c>
      <c r="C1175" s="292" t="s">
        <v>21</v>
      </c>
      <c r="D1175" s="279" t="s">
        <v>553</v>
      </c>
      <c r="E1175" s="279"/>
      <c r="F1175" s="300" t="s">
        <v>683</v>
      </c>
      <c r="G1175" s="249" t="s">
        <v>16</v>
      </c>
      <c r="H1175" s="44">
        <f t="shared" ref="H1175:N1175" si="430">SUM(H1176:H1179)</f>
        <v>3.3000000000000003</v>
      </c>
      <c r="I1175" s="44">
        <f t="shared" si="430"/>
        <v>0</v>
      </c>
      <c r="J1175" s="44">
        <f t="shared" si="430"/>
        <v>0</v>
      </c>
      <c r="K1175" s="44">
        <f t="shared" si="430"/>
        <v>3.3000000000000003</v>
      </c>
      <c r="L1175" s="44">
        <f t="shared" si="430"/>
        <v>0</v>
      </c>
      <c r="M1175" s="44">
        <f t="shared" si="430"/>
        <v>0</v>
      </c>
      <c r="N1175" s="44">
        <f t="shared" si="430"/>
        <v>0</v>
      </c>
      <c r="O1175" s="279">
        <v>52</v>
      </c>
      <c r="P1175" s="292" t="s">
        <v>679</v>
      </c>
      <c r="Q1175" s="281" t="s">
        <v>4193</v>
      </c>
    </row>
    <row r="1176" spans="1:17" ht="34.5" customHeight="1" x14ac:dyDescent="0.25">
      <c r="A1176" s="292"/>
      <c r="B1176" s="292"/>
      <c r="C1176" s="292"/>
      <c r="D1176" s="279"/>
      <c r="E1176" s="279"/>
      <c r="F1176" s="300"/>
      <c r="G1176" s="249" t="s">
        <v>267</v>
      </c>
      <c r="H1176" s="44">
        <f t="shared" ref="H1176:H1179" si="431">SUM(I1176:N1176)</f>
        <v>0</v>
      </c>
      <c r="I1176" s="44">
        <v>0</v>
      </c>
      <c r="J1176" s="44">
        <v>0</v>
      </c>
      <c r="K1176" s="44">
        <v>0</v>
      </c>
      <c r="L1176" s="44">
        <v>0</v>
      </c>
      <c r="M1176" s="44">
        <v>0</v>
      </c>
      <c r="N1176" s="44">
        <v>0</v>
      </c>
      <c r="O1176" s="279"/>
      <c r="P1176" s="292"/>
      <c r="Q1176" s="282"/>
    </row>
    <row r="1177" spans="1:17" ht="36" x14ac:dyDescent="0.25">
      <c r="A1177" s="292"/>
      <c r="B1177" s="292"/>
      <c r="C1177" s="292"/>
      <c r="D1177" s="279"/>
      <c r="E1177" s="279"/>
      <c r="F1177" s="300"/>
      <c r="G1177" s="249" t="s">
        <v>18</v>
      </c>
      <c r="H1177" s="44">
        <f t="shared" si="431"/>
        <v>3.1</v>
      </c>
      <c r="I1177" s="44">
        <v>0</v>
      </c>
      <c r="J1177" s="44">
        <v>0</v>
      </c>
      <c r="K1177" s="44">
        <v>3.1</v>
      </c>
      <c r="L1177" s="44">
        <v>0</v>
      </c>
      <c r="M1177" s="44">
        <v>0</v>
      </c>
      <c r="N1177" s="44">
        <v>0</v>
      </c>
      <c r="O1177" s="279"/>
      <c r="P1177" s="292"/>
      <c r="Q1177" s="282"/>
    </row>
    <row r="1178" spans="1:17" x14ac:dyDescent="0.25">
      <c r="A1178" s="292"/>
      <c r="B1178" s="292"/>
      <c r="C1178" s="292"/>
      <c r="D1178" s="279"/>
      <c r="E1178" s="279"/>
      <c r="F1178" s="300"/>
      <c r="G1178" s="249" t="s">
        <v>19</v>
      </c>
      <c r="H1178" s="44">
        <f t="shared" si="431"/>
        <v>0.2</v>
      </c>
      <c r="I1178" s="44">
        <v>0</v>
      </c>
      <c r="J1178" s="44">
        <v>0</v>
      </c>
      <c r="K1178" s="44">
        <v>0.2</v>
      </c>
      <c r="L1178" s="44">
        <v>0</v>
      </c>
      <c r="M1178" s="44">
        <v>0</v>
      </c>
      <c r="N1178" s="44">
        <v>0</v>
      </c>
      <c r="O1178" s="279"/>
      <c r="P1178" s="292"/>
      <c r="Q1178" s="282"/>
    </row>
    <row r="1179" spans="1:17" ht="24" x14ac:dyDescent="0.25">
      <c r="A1179" s="292"/>
      <c r="B1179" s="292"/>
      <c r="C1179" s="292"/>
      <c r="D1179" s="279"/>
      <c r="E1179" s="279"/>
      <c r="F1179" s="300"/>
      <c r="G1179" s="249" t="s">
        <v>20</v>
      </c>
      <c r="H1179" s="44">
        <f t="shared" si="431"/>
        <v>0</v>
      </c>
      <c r="I1179" s="44">
        <v>0</v>
      </c>
      <c r="J1179" s="44">
        <v>0</v>
      </c>
      <c r="K1179" s="44">
        <v>0</v>
      </c>
      <c r="L1179" s="44">
        <v>0</v>
      </c>
      <c r="M1179" s="44">
        <v>0</v>
      </c>
      <c r="N1179" s="44">
        <v>0</v>
      </c>
      <c r="O1179" s="279"/>
      <c r="P1179" s="292"/>
      <c r="Q1179" s="283"/>
    </row>
    <row r="1180" spans="1:17" ht="36.75" customHeight="1" x14ac:dyDescent="0.25">
      <c r="A1180" s="292" t="s">
        <v>711</v>
      </c>
      <c r="B1180" s="292" t="s">
        <v>699</v>
      </c>
      <c r="C1180" s="292" t="s">
        <v>21</v>
      </c>
      <c r="D1180" s="279" t="s">
        <v>553</v>
      </c>
      <c r="E1180" s="279"/>
      <c r="F1180" s="300" t="s">
        <v>683</v>
      </c>
      <c r="G1180" s="249" t="s">
        <v>16</v>
      </c>
      <c r="H1180" s="44">
        <f t="shared" ref="H1180:N1180" si="432">SUM(H1181:H1184)</f>
        <v>3.3000000000000003</v>
      </c>
      <c r="I1180" s="44">
        <f t="shared" si="432"/>
        <v>0</v>
      </c>
      <c r="J1180" s="44">
        <f t="shared" si="432"/>
        <v>0</v>
      </c>
      <c r="K1180" s="44">
        <f t="shared" si="432"/>
        <v>3.3000000000000003</v>
      </c>
      <c r="L1180" s="44">
        <f t="shared" si="432"/>
        <v>0</v>
      </c>
      <c r="M1180" s="44">
        <f t="shared" si="432"/>
        <v>0</v>
      </c>
      <c r="N1180" s="44">
        <f t="shared" si="432"/>
        <v>0</v>
      </c>
      <c r="O1180" s="279">
        <v>110</v>
      </c>
      <c r="P1180" s="292" t="s">
        <v>679</v>
      </c>
      <c r="Q1180" s="281" t="s">
        <v>4193</v>
      </c>
    </row>
    <row r="1181" spans="1:17" ht="39" customHeight="1" x14ac:dyDescent="0.25">
      <c r="A1181" s="292"/>
      <c r="B1181" s="292"/>
      <c r="C1181" s="292"/>
      <c r="D1181" s="279"/>
      <c r="E1181" s="279"/>
      <c r="F1181" s="300"/>
      <c r="G1181" s="249" t="s">
        <v>267</v>
      </c>
      <c r="H1181" s="44">
        <f t="shared" ref="H1181:H1184" si="433">SUM(I1181:N1181)</f>
        <v>0</v>
      </c>
      <c r="I1181" s="44">
        <v>0</v>
      </c>
      <c r="J1181" s="44">
        <v>0</v>
      </c>
      <c r="K1181" s="44">
        <v>0</v>
      </c>
      <c r="L1181" s="44">
        <v>0</v>
      </c>
      <c r="M1181" s="44">
        <v>0</v>
      </c>
      <c r="N1181" s="44">
        <v>0</v>
      </c>
      <c r="O1181" s="279"/>
      <c r="P1181" s="292"/>
      <c r="Q1181" s="282"/>
    </row>
    <row r="1182" spans="1:17" ht="36" x14ac:dyDescent="0.25">
      <c r="A1182" s="292"/>
      <c r="B1182" s="292"/>
      <c r="C1182" s="292"/>
      <c r="D1182" s="279"/>
      <c r="E1182" s="279"/>
      <c r="F1182" s="300"/>
      <c r="G1182" s="181" t="s">
        <v>18</v>
      </c>
      <c r="H1182" s="44">
        <f t="shared" si="433"/>
        <v>3.1</v>
      </c>
      <c r="I1182" s="44">
        <v>0</v>
      </c>
      <c r="J1182" s="44">
        <v>0</v>
      </c>
      <c r="K1182" s="44">
        <v>3.1</v>
      </c>
      <c r="L1182" s="44">
        <v>0</v>
      </c>
      <c r="M1182" s="44">
        <v>0</v>
      </c>
      <c r="N1182" s="44">
        <v>0</v>
      </c>
      <c r="O1182" s="279"/>
      <c r="P1182" s="292"/>
      <c r="Q1182" s="282"/>
    </row>
    <row r="1183" spans="1:17" x14ac:dyDescent="0.25">
      <c r="A1183" s="292"/>
      <c r="B1183" s="292"/>
      <c r="C1183" s="292"/>
      <c r="D1183" s="279"/>
      <c r="E1183" s="279"/>
      <c r="F1183" s="300"/>
      <c r="G1183" s="181" t="s">
        <v>19</v>
      </c>
      <c r="H1183" s="44">
        <f t="shared" si="433"/>
        <v>0.2</v>
      </c>
      <c r="I1183" s="44">
        <v>0</v>
      </c>
      <c r="J1183" s="44">
        <v>0</v>
      </c>
      <c r="K1183" s="44">
        <v>0.2</v>
      </c>
      <c r="L1183" s="44">
        <v>0</v>
      </c>
      <c r="M1183" s="44">
        <v>0</v>
      </c>
      <c r="N1183" s="44">
        <v>0</v>
      </c>
      <c r="O1183" s="279"/>
      <c r="P1183" s="292"/>
      <c r="Q1183" s="282"/>
    </row>
    <row r="1184" spans="1:17" ht="24" x14ac:dyDescent="0.25">
      <c r="A1184" s="292"/>
      <c r="B1184" s="292"/>
      <c r="C1184" s="292"/>
      <c r="D1184" s="279"/>
      <c r="E1184" s="279"/>
      <c r="F1184" s="300"/>
      <c r="G1184" s="181" t="s">
        <v>20</v>
      </c>
      <c r="H1184" s="44">
        <f t="shared" si="433"/>
        <v>0</v>
      </c>
      <c r="I1184" s="44">
        <v>0</v>
      </c>
      <c r="J1184" s="44">
        <v>0</v>
      </c>
      <c r="K1184" s="44">
        <v>0</v>
      </c>
      <c r="L1184" s="44">
        <v>0</v>
      </c>
      <c r="M1184" s="44">
        <v>0</v>
      </c>
      <c r="N1184" s="44">
        <v>0</v>
      </c>
      <c r="O1184" s="279"/>
      <c r="P1184" s="292"/>
      <c r="Q1184" s="283"/>
    </row>
    <row r="1185" spans="1:17" ht="36.75" customHeight="1" x14ac:dyDescent="0.25">
      <c r="A1185" s="292" t="s">
        <v>712</v>
      </c>
      <c r="B1185" s="292" t="s">
        <v>699</v>
      </c>
      <c r="C1185" s="292" t="s">
        <v>21</v>
      </c>
      <c r="D1185" s="279" t="s">
        <v>553</v>
      </c>
      <c r="E1185" s="279"/>
      <c r="F1185" s="300" t="s">
        <v>683</v>
      </c>
      <c r="G1185" s="181" t="s">
        <v>16</v>
      </c>
      <c r="H1185" s="44">
        <f t="shared" ref="H1185:N1185" si="434">SUM(H1186:H1189)</f>
        <v>3.3000000000000003</v>
      </c>
      <c r="I1185" s="44">
        <f t="shared" si="434"/>
        <v>0</v>
      </c>
      <c r="J1185" s="44">
        <f t="shared" si="434"/>
        <v>0</v>
      </c>
      <c r="K1185" s="44">
        <f t="shared" si="434"/>
        <v>3.3000000000000003</v>
      </c>
      <c r="L1185" s="44">
        <f t="shared" si="434"/>
        <v>0</v>
      </c>
      <c r="M1185" s="44">
        <f t="shared" si="434"/>
        <v>0</v>
      </c>
      <c r="N1185" s="44">
        <f t="shared" si="434"/>
        <v>0</v>
      </c>
      <c r="O1185" s="279">
        <v>96</v>
      </c>
      <c r="P1185" s="292" t="s">
        <v>679</v>
      </c>
      <c r="Q1185" s="281" t="s">
        <v>4193</v>
      </c>
    </row>
    <row r="1186" spans="1:17" ht="36.75" customHeight="1" x14ac:dyDescent="0.25">
      <c r="A1186" s="292"/>
      <c r="B1186" s="292"/>
      <c r="C1186" s="292"/>
      <c r="D1186" s="279"/>
      <c r="E1186" s="279"/>
      <c r="F1186" s="300"/>
      <c r="G1186" s="249" t="s">
        <v>267</v>
      </c>
      <c r="H1186" s="44">
        <f t="shared" ref="H1186:H1189" si="435">SUM(I1186:N1186)</f>
        <v>0</v>
      </c>
      <c r="I1186" s="44">
        <v>0</v>
      </c>
      <c r="J1186" s="44">
        <v>0</v>
      </c>
      <c r="K1186" s="44">
        <v>0</v>
      </c>
      <c r="L1186" s="44">
        <v>0</v>
      </c>
      <c r="M1186" s="44">
        <v>0</v>
      </c>
      <c r="N1186" s="44">
        <v>0</v>
      </c>
      <c r="O1186" s="279"/>
      <c r="P1186" s="292"/>
      <c r="Q1186" s="282"/>
    </row>
    <row r="1187" spans="1:17" ht="36" x14ac:dyDescent="0.25">
      <c r="A1187" s="292"/>
      <c r="B1187" s="292"/>
      <c r="C1187" s="292"/>
      <c r="D1187" s="279"/>
      <c r="E1187" s="279"/>
      <c r="F1187" s="300"/>
      <c r="G1187" s="249" t="s">
        <v>18</v>
      </c>
      <c r="H1187" s="44">
        <f t="shared" si="435"/>
        <v>3.1</v>
      </c>
      <c r="I1187" s="44">
        <v>0</v>
      </c>
      <c r="J1187" s="44">
        <v>0</v>
      </c>
      <c r="K1187" s="44">
        <v>3.1</v>
      </c>
      <c r="L1187" s="44">
        <v>0</v>
      </c>
      <c r="M1187" s="44">
        <v>0</v>
      </c>
      <c r="N1187" s="44">
        <v>0</v>
      </c>
      <c r="O1187" s="279"/>
      <c r="P1187" s="292"/>
      <c r="Q1187" s="282"/>
    </row>
    <row r="1188" spans="1:17" x14ac:dyDescent="0.25">
      <c r="A1188" s="292"/>
      <c r="B1188" s="292"/>
      <c r="C1188" s="292"/>
      <c r="D1188" s="279"/>
      <c r="E1188" s="279"/>
      <c r="F1188" s="300"/>
      <c r="G1188" s="249" t="s">
        <v>19</v>
      </c>
      <c r="H1188" s="44">
        <f t="shared" si="435"/>
        <v>0.2</v>
      </c>
      <c r="I1188" s="44">
        <v>0</v>
      </c>
      <c r="J1188" s="44">
        <v>0</v>
      </c>
      <c r="K1188" s="44">
        <v>0.2</v>
      </c>
      <c r="L1188" s="44">
        <v>0</v>
      </c>
      <c r="M1188" s="44">
        <v>0</v>
      </c>
      <c r="N1188" s="44">
        <v>0</v>
      </c>
      <c r="O1188" s="279"/>
      <c r="P1188" s="292"/>
      <c r="Q1188" s="282"/>
    </row>
    <row r="1189" spans="1:17" ht="24" x14ac:dyDescent="0.25">
      <c r="A1189" s="292"/>
      <c r="B1189" s="292"/>
      <c r="C1189" s="292"/>
      <c r="D1189" s="279"/>
      <c r="E1189" s="279"/>
      <c r="F1189" s="300"/>
      <c r="G1189" s="249" t="s">
        <v>20</v>
      </c>
      <c r="H1189" s="44">
        <f t="shared" si="435"/>
        <v>0</v>
      </c>
      <c r="I1189" s="44">
        <v>0</v>
      </c>
      <c r="J1189" s="44">
        <v>0</v>
      </c>
      <c r="K1189" s="44">
        <v>0</v>
      </c>
      <c r="L1189" s="44">
        <v>0</v>
      </c>
      <c r="M1189" s="44">
        <v>0</v>
      </c>
      <c r="N1189" s="44">
        <v>0</v>
      </c>
      <c r="O1189" s="279"/>
      <c r="P1189" s="292"/>
      <c r="Q1189" s="283"/>
    </row>
    <row r="1190" spans="1:17" ht="36.75" customHeight="1" x14ac:dyDescent="0.25">
      <c r="A1190" s="292" t="s">
        <v>713</v>
      </c>
      <c r="B1190" s="292" t="s">
        <v>699</v>
      </c>
      <c r="C1190" s="292" t="s">
        <v>21</v>
      </c>
      <c r="D1190" s="279" t="s">
        <v>553</v>
      </c>
      <c r="E1190" s="279"/>
      <c r="F1190" s="300" t="s">
        <v>683</v>
      </c>
      <c r="G1190" s="249" t="s">
        <v>16</v>
      </c>
      <c r="H1190" s="44">
        <f t="shared" ref="H1190:N1190" si="436">SUM(H1191:H1194)</f>
        <v>3.3000000000000003</v>
      </c>
      <c r="I1190" s="44">
        <f t="shared" si="436"/>
        <v>0</v>
      </c>
      <c r="J1190" s="44">
        <f t="shared" si="436"/>
        <v>0</v>
      </c>
      <c r="K1190" s="44">
        <f t="shared" si="436"/>
        <v>3.3000000000000003</v>
      </c>
      <c r="L1190" s="44">
        <f t="shared" si="436"/>
        <v>0</v>
      </c>
      <c r="M1190" s="44">
        <f t="shared" si="436"/>
        <v>0</v>
      </c>
      <c r="N1190" s="44">
        <f t="shared" si="436"/>
        <v>0</v>
      </c>
      <c r="O1190" s="279">
        <v>120</v>
      </c>
      <c r="P1190" s="292" t="s">
        <v>679</v>
      </c>
      <c r="Q1190" s="281" t="s">
        <v>4193</v>
      </c>
    </row>
    <row r="1191" spans="1:17" ht="32.25" customHeight="1" x14ac:dyDescent="0.25">
      <c r="A1191" s="292"/>
      <c r="B1191" s="292"/>
      <c r="C1191" s="292"/>
      <c r="D1191" s="279"/>
      <c r="E1191" s="279"/>
      <c r="F1191" s="300"/>
      <c r="G1191" s="249" t="s">
        <v>267</v>
      </c>
      <c r="H1191" s="44">
        <f t="shared" ref="H1191:H1194" si="437">SUM(I1191:N1191)</f>
        <v>0</v>
      </c>
      <c r="I1191" s="44">
        <v>0</v>
      </c>
      <c r="J1191" s="44">
        <v>0</v>
      </c>
      <c r="K1191" s="44">
        <v>0</v>
      </c>
      <c r="L1191" s="44">
        <v>0</v>
      </c>
      <c r="M1191" s="44">
        <v>0</v>
      </c>
      <c r="N1191" s="44">
        <v>0</v>
      </c>
      <c r="O1191" s="279"/>
      <c r="P1191" s="292"/>
      <c r="Q1191" s="282"/>
    </row>
    <row r="1192" spans="1:17" ht="36" x14ac:dyDescent="0.25">
      <c r="A1192" s="292"/>
      <c r="B1192" s="292"/>
      <c r="C1192" s="292"/>
      <c r="D1192" s="279"/>
      <c r="E1192" s="279"/>
      <c r="F1192" s="300"/>
      <c r="G1192" s="249" t="s">
        <v>18</v>
      </c>
      <c r="H1192" s="44">
        <f t="shared" si="437"/>
        <v>3.1</v>
      </c>
      <c r="I1192" s="44">
        <v>0</v>
      </c>
      <c r="J1192" s="44">
        <v>0</v>
      </c>
      <c r="K1192" s="44">
        <v>3.1</v>
      </c>
      <c r="L1192" s="44">
        <v>0</v>
      </c>
      <c r="M1192" s="44">
        <v>0</v>
      </c>
      <c r="N1192" s="44">
        <v>0</v>
      </c>
      <c r="O1192" s="279"/>
      <c r="P1192" s="292"/>
      <c r="Q1192" s="282"/>
    </row>
    <row r="1193" spans="1:17" x14ac:dyDescent="0.25">
      <c r="A1193" s="292"/>
      <c r="B1193" s="292"/>
      <c r="C1193" s="292"/>
      <c r="D1193" s="279"/>
      <c r="E1193" s="279"/>
      <c r="F1193" s="300"/>
      <c r="G1193" s="249" t="s">
        <v>19</v>
      </c>
      <c r="H1193" s="44">
        <f t="shared" si="437"/>
        <v>0.2</v>
      </c>
      <c r="I1193" s="44">
        <v>0</v>
      </c>
      <c r="J1193" s="44">
        <v>0</v>
      </c>
      <c r="K1193" s="44">
        <v>0.2</v>
      </c>
      <c r="L1193" s="44">
        <v>0</v>
      </c>
      <c r="M1193" s="44">
        <v>0</v>
      </c>
      <c r="N1193" s="44">
        <v>0</v>
      </c>
      <c r="O1193" s="279"/>
      <c r="P1193" s="292"/>
      <c r="Q1193" s="282"/>
    </row>
    <row r="1194" spans="1:17" ht="24" x14ac:dyDescent="0.25">
      <c r="A1194" s="292"/>
      <c r="B1194" s="292"/>
      <c r="C1194" s="292"/>
      <c r="D1194" s="279"/>
      <c r="E1194" s="279"/>
      <c r="F1194" s="300"/>
      <c r="G1194" s="249" t="s">
        <v>20</v>
      </c>
      <c r="H1194" s="44">
        <f t="shared" si="437"/>
        <v>0</v>
      </c>
      <c r="I1194" s="44">
        <v>0</v>
      </c>
      <c r="J1194" s="44">
        <v>0</v>
      </c>
      <c r="K1194" s="44">
        <v>0</v>
      </c>
      <c r="L1194" s="44">
        <v>0</v>
      </c>
      <c r="M1194" s="44">
        <v>0</v>
      </c>
      <c r="N1194" s="44">
        <v>0</v>
      </c>
      <c r="O1194" s="279"/>
      <c r="P1194" s="292"/>
      <c r="Q1194" s="283"/>
    </row>
    <row r="1195" spans="1:17" ht="36.75" customHeight="1" x14ac:dyDescent="0.25">
      <c r="A1195" s="292" t="s">
        <v>714</v>
      </c>
      <c r="B1195" s="292" t="s">
        <v>699</v>
      </c>
      <c r="C1195" s="292" t="s">
        <v>21</v>
      </c>
      <c r="D1195" s="279" t="s">
        <v>553</v>
      </c>
      <c r="E1195" s="279"/>
      <c r="F1195" s="300" t="s">
        <v>683</v>
      </c>
      <c r="G1195" s="249" t="s">
        <v>16</v>
      </c>
      <c r="H1195" s="44">
        <f t="shared" ref="H1195:N1195" si="438">SUM(H1196:H1199)</f>
        <v>3.3000000000000003</v>
      </c>
      <c r="I1195" s="44">
        <f t="shared" si="438"/>
        <v>0</v>
      </c>
      <c r="J1195" s="44">
        <f t="shared" si="438"/>
        <v>0</v>
      </c>
      <c r="K1195" s="44">
        <f t="shared" si="438"/>
        <v>3.3000000000000003</v>
      </c>
      <c r="L1195" s="44">
        <f t="shared" si="438"/>
        <v>0</v>
      </c>
      <c r="M1195" s="44">
        <f t="shared" si="438"/>
        <v>0</v>
      </c>
      <c r="N1195" s="44">
        <f t="shared" si="438"/>
        <v>0</v>
      </c>
      <c r="O1195" s="279">
        <v>6200</v>
      </c>
      <c r="P1195" s="292" t="s">
        <v>679</v>
      </c>
      <c r="Q1195" s="281" t="s">
        <v>4193</v>
      </c>
    </row>
    <row r="1196" spans="1:17" ht="42.75" customHeight="1" x14ac:dyDescent="0.25">
      <c r="A1196" s="292"/>
      <c r="B1196" s="292"/>
      <c r="C1196" s="292"/>
      <c r="D1196" s="279"/>
      <c r="E1196" s="279"/>
      <c r="F1196" s="300"/>
      <c r="G1196" s="249" t="s">
        <v>267</v>
      </c>
      <c r="H1196" s="44">
        <f t="shared" ref="H1196:H1199" si="439">SUM(I1196:N1196)</f>
        <v>0</v>
      </c>
      <c r="I1196" s="44">
        <v>0</v>
      </c>
      <c r="J1196" s="44">
        <v>0</v>
      </c>
      <c r="K1196" s="44">
        <v>0</v>
      </c>
      <c r="L1196" s="44">
        <v>0</v>
      </c>
      <c r="M1196" s="44">
        <v>0</v>
      </c>
      <c r="N1196" s="44">
        <v>0</v>
      </c>
      <c r="O1196" s="279"/>
      <c r="P1196" s="292"/>
      <c r="Q1196" s="282"/>
    </row>
    <row r="1197" spans="1:17" ht="36" x14ac:dyDescent="0.25">
      <c r="A1197" s="292"/>
      <c r="B1197" s="292"/>
      <c r="C1197" s="292"/>
      <c r="D1197" s="279"/>
      <c r="E1197" s="279"/>
      <c r="F1197" s="300"/>
      <c r="G1197" s="249" t="s">
        <v>18</v>
      </c>
      <c r="H1197" s="44">
        <f t="shared" si="439"/>
        <v>3.1</v>
      </c>
      <c r="I1197" s="44">
        <v>0</v>
      </c>
      <c r="J1197" s="44">
        <v>0</v>
      </c>
      <c r="K1197" s="44">
        <v>3.1</v>
      </c>
      <c r="L1197" s="44">
        <v>0</v>
      </c>
      <c r="M1197" s="44">
        <v>0</v>
      </c>
      <c r="N1197" s="44">
        <v>0</v>
      </c>
      <c r="O1197" s="279"/>
      <c r="P1197" s="292"/>
      <c r="Q1197" s="282"/>
    </row>
    <row r="1198" spans="1:17" x14ac:dyDescent="0.25">
      <c r="A1198" s="292"/>
      <c r="B1198" s="292"/>
      <c r="C1198" s="292"/>
      <c r="D1198" s="279"/>
      <c r="E1198" s="279"/>
      <c r="F1198" s="300"/>
      <c r="G1198" s="249" t="s">
        <v>19</v>
      </c>
      <c r="H1198" s="44">
        <f t="shared" si="439"/>
        <v>0.2</v>
      </c>
      <c r="I1198" s="44">
        <v>0</v>
      </c>
      <c r="J1198" s="44">
        <v>0</v>
      </c>
      <c r="K1198" s="44">
        <v>0.2</v>
      </c>
      <c r="L1198" s="44">
        <v>0</v>
      </c>
      <c r="M1198" s="44">
        <v>0</v>
      </c>
      <c r="N1198" s="44">
        <v>0</v>
      </c>
      <c r="O1198" s="279"/>
      <c r="P1198" s="292"/>
      <c r="Q1198" s="282"/>
    </row>
    <row r="1199" spans="1:17" ht="24" x14ac:dyDescent="0.25">
      <c r="A1199" s="292"/>
      <c r="B1199" s="292"/>
      <c r="C1199" s="292"/>
      <c r="D1199" s="279"/>
      <c r="E1199" s="279"/>
      <c r="F1199" s="300"/>
      <c r="G1199" s="249" t="s">
        <v>20</v>
      </c>
      <c r="H1199" s="44">
        <f t="shared" si="439"/>
        <v>0</v>
      </c>
      <c r="I1199" s="44">
        <v>0</v>
      </c>
      <c r="J1199" s="44">
        <v>0</v>
      </c>
      <c r="K1199" s="44">
        <v>0</v>
      </c>
      <c r="L1199" s="44">
        <v>0</v>
      </c>
      <c r="M1199" s="44">
        <v>0</v>
      </c>
      <c r="N1199" s="44">
        <v>0</v>
      </c>
      <c r="O1199" s="279"/>
      <c r="P1199" s="292"/>
      <c r="Q1199" s="283"/>
    </row>
    <row r="1200" spans="1:17" ht="36.75" customHeight="1" x14ac:dyDescent="0.25">
      <c r="A1200" s="292" t="s">
        <v>715</v>
      </c>
      <c r="B1200" s="292" t="s">
        <v>699</v>
      </c>
      <c r="C1200" s="292" t="s">
        <v>21</v>
      </c>
      <c r="D1200" s="279" t="s">
        <v>553</v>
      </c>
      <c r="E1200" s="279"/>
      <c r="F1200" s="300" t="s">
        <v>683</v>
      </c>
      <c r="G1200" s="249" t="s">
        <v>16</v>
      </c>
      <c r="H1200" s="44">
        <f t="shared" ref="H1200:N1200" si="440">SUM(H1201:H1204)</f>
        <v>3.3000000000000003</v>
      </c>
      <c r="I1200" s="44">
        <f t="shared" si="440"/>
        <v>0</v>
      </c>
      <c r="J1200" s="44">
        <f t="shared" si="440"/>
        <v>0</v>
      </c>
      <c r="K1200" s="44">
        <f t="shared" si="440"/>
        <v>3.3000000000000003</v>
      </c>
      <c r="L1200" s="44">
        <f t="shared" si="440"/>
        <v>0</v>
      </c>
      <c r="M1200" s="44">
        <f t="shared" si="440"/>
        <v>0</v>
      </c>
      <c r="N1200" s="44">
        <f t="shared" si="440"/>
        <v>0</v>
      </c>
      <c r="O1200" s="279">
        <v>6200</v>
      </c>
      <c r="P1200" s="292" t="s">
        <v>679</v>
      </c>
      <c r="Q1200" s="281" t="s">
        <v>4193</v>
      </c>
    </row>
    <row r="1201" spans="1:17" ht="26.25" customHeight="1" x14ac:dyDescent="0.25">
      <c r="A1201" s="292"/>
      <c r="B1201" s="292"/>
      <c r="C1201" s="292"/>
      <c r="D1201" s="279"/>
      <c r="E1201" s="279"/>
      <c r="F1201" s="300"/>
      <c r="G1201" s="249" t="s">
        <v>267</v>
      </c>
      <c r="H1201" s="44">
        <f t="shared" ref="H1201:H1204" si="441">SUM(I1201:N1201)</f>
        <v>0</v>
      </c>
      <c r="I1201" s="44">
        <v>0</v>
      </c>
      <c r="J1201" s="44">
        <v>0</v>
      </c>
      <c r="K1201" s="44">
        <v>0</v>
      </c>
      <c r="L1201" s="44">
        <v>0</v>
      </c>
      <c r="M1201" s="44">
        <v>0</v>
      </c>
      <c r="N1201" s="44">
        <v>0</v>
      </c>
      <c r="O1201" s="279"/>
      <c r="P1201" s="292"/>
      <c r="Q1201" s="282"/>
    </row>
    <row r="1202" spans="1:17" ht="36" x14ac:dyDescent="0.25">
      <c r="A1202" s="292"/>
      <c r="B1202" s="292"/>
      <c r="C1202" s="292"/>
      <c r="D1202" s="279"/>
      <c r="E1202" s="279"/>
      <c r="F1202" s="300"/>
      <c r="G1202" s="249" t="s">
        <v>18</v>
      </c>
      <c r="H1202" s="44">
        <f t="shared" si="441"/>
        <v>3.1</v>
      </c>
      <c r="I1202" s="44">
        <v>0</v>
      </c>
      <c r="J1202" s="44">
        <v>0</v>
      </c>
      <c r="K1202" s="44">
        <v>3.1</v>
      </c>
      <c r="L1202" s="44">
        <v>0</v>
      </c>
      <c r="M1202" s="44">
        <v>0</v>
      </c>
      <c r="N1202" s="44">
        <v>0</v>
      </c>
      <c r="O1202" s="279"/>
      <c r="P1202" s="292"/>
      <c r="Q1202" s="282"/>
    </row>
    <row r="1203" spans="1:17" x14ac:dyDescent="0.25">
      <c r="A1203" s="292"/>
      <c r="B1203" s="292"/>
      <c r="C1203" s="292"/>
      <c r="D1203" s="279"/>
      <c r="E1203" s="279"/>
      <c r="F1203" s="300"/>
      <c r="G1203" s="249" t="s">
        <v>19</v>
      </c>
      <c r="H1203" s="44">
        <f t="shared" si="441"/>
        <v>0.2</v>
      </c>
      <c r="I1203" s="44">
        <v>0</v>
      </c>
      <c r="J1203" s="44">
        <v>0</v>
      </c>
      <c r="K1203" s="44">
        <v>0.2</v>
      </c>
      <c r="L1203" s="44">
        <v>0</v>
      </c>
      <c r="M1203" s="44">
        <v>0</v>
      </c>
      <c r="N1203" s="44">
        <v>0</v>
      </c>
      <c r="O1203" s="279"/>
      <c r="P1203" s="292"/>
      <c r="Q1203" s="282"/>
    </row>
    <row r="1204" spans="1:17" ht="24" x14ac:dyDescent="0.25">
      <c r="A1204" s="292"/>
      <c r="B1204" s="292"/>
      <c r="C1204" s="292"/>
      <c r="D1204" s="279"/>
      <c r="E1204" s="279"/>
      <c r="F1204" s="300"/>
      <c r="G1204" s="249" t="s">
        <v>20</v>
      </c>
      <c r="H1204" s="44">
        <f t="shared" si="441"/>
        <v>0</v>
      </c>
      <c r="I1204" s="44">
        <v>0</v>
      </c>
      <c r="J1204" s="44">
        <v>0</v>
      </c>
      <c r="K1204" s="44">
        <v>0</v>
      </c>
      <c r="L1204" s="44">
        <v>0</v>
      </c>
      <c r="M1204" s="44">
        <v>0</v>
      </c>
      <c r="N1204" s="44">
        <v>0</v>
      </c>
      <c r="O1204" s="279"/>
      <c r="P1204" s="292"/>
      <c r="Q1204" s="283"/>
    </row>
    <row r="1205" spans="1:17" ht="36.75" customHeight="1" x14ac:dyDescent="0.25">
      <c r="A1205" s="292" t="s">
        <v>716</v>
      </c>
      <c r="B1205" s="292" t="s">
        <v>699</v>
      </c>
      <c r="C1205" s="292" t="s">
        <v>21</v>
      </c>
      <c r="D1205" s="279" t="s">
        <v>553</v>
      </c>
      <c r="E1205" s="279"/>
      <c r="F1205" s="300" t="s">
        <v>683</v>
      </c>
      <c r="G1205" s="181" t="s">
        <v>16</v>
      </c>
      <c r="H1205" s="44">
        <f t="shared" ref="H1205:N1205" si="442">SUM(H1206:H1209)</f>
        <v>3.3000000000000003</v>
      </c>
      <c r="I1205" s="44">
        <f t="shared" si="442"/>
        <v>0</v>
      </c>
      <c r="J1205" s="44">
        <f t="shared" si="442"/>
        <v>0</v>
      </c>
      <c r="K1205" s="44">
        <f t="shared" si="442"/>
        <v>3.3000000000000003</v>
      </c>
      <c r="L1205" s="44">
        <f t="shared" si="442"/>
        <v>0</v>
      </c>
      <c r="M1205" s="44">
        <f t="shared" si="442"/>
        <v>0</v>
      </c>
      <c r="N1205" s="44">
        <f t="shared" si="442"/>
        <v>0</v>
      </c>
      <c r="O1205" s="279">
        <v>6200</v>
      </c>
      <c r="P1205" s="292" t="s">
        <v>679</v>
      </c>
      <c r="Q1205" s="281" t="s">
        <v>4193</v>
      </c>
    </row>
    <row r="1206" spans="1:17" ht="34.5" customHeight="1" x14ac:dyDescent="0.25">
      <c r="A1206" s="292"/>
      <c r="B1206" s="292"/>
      <c r="C1206" s="292"/>
      <c r="D1206" s="279"/>
      <c r="E1206" s="279"/>
      <c r="F1206" s="300"/>
      <c r="G1206" s="249" t="s">
        <v>267</v>
      </c>
      <c r="H1206" s="44">
        <f t="shared" ref="H1206:H1209" si="443">SUM(I1206:N1206)</f>
        <v>0</v>
      </c>
      <c r="I1206" s="44">
        <v>0</v>
      </c>
      <c r="J1206" s="44">
        <v>0</v>
      </c>
      <c r="K1206" s="44">
        <v>0</v>
      </c>
      <c r="L1206" s="44">
        <v>0</v>
      </c>
      <c r="M1206" s="44">
        <v>0</v>
      </c>
      <c r="N1206" s="44">
        <v>0</v>
      </c>
      <c r="O1206" s="279"/>
      <c r="P1206" s="292"/>
      <c r="Q1206" s="282"/>
    </row>
    <row r="1207" spans="1:17" ht="36" x14ac:dyDescent="0.25">
      <c r="A1207" s="292"/>
      <c r="B1207" s="292"/>
      <c r="C1207" s="292"/>
      <c r="D1207" s="279"/>
      <c r="E1207" s="279"/>
      <c r="F1207" s="300"/>
      <c r="G1207" s="249" t="s">
        <v>18</v>
      </c>
      <c r="H1207" s="44">
        <f t="shared" si="443"/>
        <v>3.1</v>
      </c>
      <c r="I1207" s="44">
        <v>0</v>
      </c>
      <c r="J1207" s="44">
        <v>0</v>
      </c>
      <c r="K1207" s="44">
        <v>3.1</v>
      </c>
      <c r="L1207" s="44">
        <v>0</v>
      </c>
      <c r="M1207" s="44">
        <v>0</v>
      </c>
      <c r="N1207" s="44">
        <v>0</v>
      </c>
      <c r="O1207" s="279"/>
      <c r="P1207" s="292"/>
      <c r="Q1207" s="282"/>
    </row>
    <row r="1208" spans="1:17" x14ac:dyDescent="0.25">
      <c r="A1208" s="292"/>
      <c r="B1208" s="292"/>
      <c r="C1208" s="292"/>
      <c r="D1208" s="279"/>
      <c r="E1208" s="279"/>
      <c r="F1208" s="300"/>
      <c r="G1208" s="249" t="s">
        <v>19</v>
      </c>
      <c r="H1208" s="44">
        <f t="shared" si="443"/>
        <v>0.2</v>
      </c>
      <c r="I1208" s="44">
        <v>0</v>
      </c>
      <c r="J1208" s="44">
        <v>0</v>
      </c>
      <c r="K1208" s="44">
        <v>0.2</v>
      </c>
      <c r="L1208" s="44">
        <v>0</v>
      </c>
      <c r="M1208" s="44">
        <v>0</v>
      </c>
      <c r="N1208" s="44">
        <v>0</v>
      </c>
      <c r="O1208" s="279"/>
      <c r="P1208" s="292"/>
      <c r="Q1208" s="282"/>
    </row>
    <row r="1209" spans="1:17" ht="24" x14ac:dyDescent="0.25">
      <c r="A1209" s="292"/>
      <c r="B1209" s="292"/>
      <c r="C1209" s="292"/>
      <c r="D1209" s="279"/>
      <c r="E1209" s="279"/>
      <c r="F1209" s="300"/>
      <c r="G1209" s="249" t="s">
        <v>20</v>
      </c>
      <c r="H1209" s="44">
        <f t="shared" si="443"/>
        <v>0</v>
      </c>
      <c r="I1209" s="44">
        <v>0</v>
      </c>
      <c r="J1209" s="44">
        <v>0</v>
      </c>
      <c r="K1209" s="44">
        <v>0</v>
      </c>
      <c r="L1209" s="44">
        <v>0</v>
      </c>
      <c r="M1209" s="44">
        <v>0</v>
      </c>
      <c r="N1209" s="44">
        <v>0</v>
      </c>
      <c r="O1209" s="279"/>
      <c r="P1209" s="292"/>
      <c r="Q1209" s="283"/>
    </row>
    <row r="1210" spans="1:17" ht="36.75" customHeight="1" x14ac:dyDescent="0.25">
      <c r="A1210" s="292" t="s">
        <v>717</v>
      </c>
      <c r="B1210" s="292" t="s">
        <v>699</v>
      </c>
      <c r="C1210" s="292" t="s">
        <v>21</v>
      </c>
      <c r="D1210" s="279" t="s">
        <v>553</v>
      </c>
      <c r="E1210" s="279"/>
      <c r="F1210" s="300" t="s">
        <v>683</v>
      </c>
      <c r="G1210" s="249" t="s">
        <v>16</v>
      </c>
      <c r="H1210" s="44">
        <f t="shared" ref="H1210:N1210" si="444">SUM(H1211:H1214)</f>
        <v>3.3000000000000003</v>
      </c>
      <c r="I1210" s="44">
        <f t="shared" si="444"/>
        <v>0</v>
      </c>
      <c r="J1210" s="44">
        <f t="shared" si="444"/>
        <v>0</v>
      </c>
      <c r="K1210" s="44">
        <f t="shared" si="444"/>
        <v>3.3000000000000003</v>
      </c>
      <c r="L1210" s="44">
        <f t="shared" si="444"/>
        <v>0</v>
      </c>
      <c r="M1210" s="44">
        <f t="shared" si="444"/>
        <v>0</v>
      </c>
      <c r="N1210" s="44">
        <f t="shared" si="444"/>
        <v>0</v>
      </c>
      <c r="O1210" s="279">
        <v>6200</v>
      </c>
      <c r="P1210" s="292" t="s">
        <v>679</v>
      </c>
      <c r="Q1210" s="281" t="s">
        <v>4193</v>
      </c>
    </row>
    <row r="1211" spans="1:17" ht="34.5" customHeight="1" x14ac:dyDescent="0.25">
      <c r="A1211" s="292"/>
      <c r="B1211" s="292"/>
      <c r="C1211" s="292"/>
      <c r="D1211" s="279"/>
      <c r="E1211" s="279"/>
      <c r="F1211" s="300"/>
      <c r="G1211" s="249" t="s">
        <v>267</v>
      </c>
      <c r="H1211" s="44">
        <f t="shared" ref="H1211:H1214" si="445">SUM(I1211:N1211)</f>
        <v>0</v>
      </c>
      <c r="I1211" s="44">
        <v>0</v>
      </c>
      <c r="J1211" s="44">
        <v>0</v>
      </c>
      <c r="K1211" s="44">
        <v>0</v>
      </c>
      <c r="L1211" s="44">
        <v>0</v>
      </c>
      <c r="M1211" s="44">
        <v>0</v>
      </c>
      <c r="N1211" s="44">
        <v>0</v>
      </c>
      <c r="O1211" s="279"/>
      <c r="P1211" s="292"/>
      <c r="Q1211" s="282"/>
    </row>
    <row r="1212" spans="1:17" ht="36" x14ac:dyDescent="0.25">
      <c r="A1212" s="292"/>
      <c r="B1212" s="292"/>
      <c r="C1212" s="292"/>
      <c r="D1212" s="279"/>
      <c r="E1212" s="279"/>
      <c r="F1212" s="300"/>
      <c r="G1212" s="249" t="s">
        <v>18</v>
      </c>
      <c r="H1212" s="44">
        <f t="shared" si="445"/>
        <v>3.1</v>
      </c>
      <c r="I1212" s="44">
        <v>0</v>
      </c>
      <c r="J1212" s="44">
        <v>0</v>
      </c>
      <c r="K1212" s="44">
        <v>3.1</v>
      </c>
      <c r="L1212" s="44">
        <v>0</v>
      </c>
      <c r="M1212" s="44">
        <v>0</v>
      </c>
      <c r="N1212" s="44">
        <v>0</v>
      </c>
      <c r="O1212" s="279"/>
      <c r="P1212" s="292"/>
      <c r="Q1212" s="282"/>
    </row>
    <row r="1213" spans="1:17" x14ac:dyDescent="0.25">
      <c r="A1213" s="292"/>
      <c r="B1213" s="292"/>
      <c r="C1213" s="292"/>
      <c r="D1213" s="279"/>
      <c r="E1213" s="279"/>
      <c r="F1213" s="300"/>
      <c r="G1213" s="249" t="s">
        <v>19</v>
      </c>
      <c r="H1213" s="44">
        <f t="shared" si="445"/>
        <v>0.2</v>
      </c>
      <c r="I1213" s="44">
        <v>0</v>
      </c>
      <c r="J1213" s="44">
        <v>0</v>
      </c>
      <c r="K1213" s="44">
        <v>0.2</v>
      </c>
      <c r="L1213" s="44">
        <v>0</v>
      </c>
      <c r="M1213" s="44">
        <v>0</v>
      </c>
      <c r="N1213" s="44">
        <v>0</v>
      </c>
      <c r="O1213" s="279"/>
      <c r="P1213" s="292"/>
      <c r="Q1213" s="282"/>
    </row>
    <row r="1214" spans="1:17" ht="24" x14ac:dyDescent="0.25">
      <c r="A1214" s="292"/>
      <c r="B1214" s="292"/>
      <c r="C1214" s="292"/>
      <c r="D1214" s="279"/>
      <c r="E1214" s="279"/>
      <c r="F1214" s="300"/>
      <c r="G1214" s="249" t="s">
        <v>20</v>
      </c>
      <c r="H1214" s="44">
        <f t="shared" si="445"/>
        <v>0</v>
      </c>
      <c r="I1214" s="44">
        <v>0</v>
      </c>
      <c r="J1214" s="44">
        <v>0</v>
      </c>
      <c r="K1214" s="44">
        <v>0</v>
      </c>
      <c r="L1214" s="44">
        <v>0</v>
      </c>
      <c r="M1214" s="44">
        <v>0</v>
      </c>
      <c r="N1214" s="44">
        <v>0</v>
      </c>
      <c r="O1214" s="279"/>
      <c r="P1214" s="292"/>
      <c r="Q1214" s="283"/>
    </row>
    <row r="1215" spans="1:17" ht="31.5" customHeight="1" x14ac:dyDescent="0.25">
      <c r="A1215" s="292" t="s">
        <v>718</v>
      </c>
      <c r="B1215" s="292" t="s">
        <v>699</v>
      </c>
      <c r="C1215" s="292" t="s">
        <v>21</v>
      </c>
      <c r="D1215" s="279" t="s">
        <v>553</v>
      </c>
      <c r="E1215" s="279"/>
      <c r="F1215" s="300" t="s">
        <v>683</v>
      </c>
      <c r="G1215" s="249" t="s">
        <v>16</v>
      </c>
      <c r="H1215" s="44">
        <f t="shared" ref="H1215:N1215" si="446">SUM(H1216:H1219)</f>
        <v>3.3000000000000003</v>
      </c>
      <c r="I1215" s="44">
        <f t="shared" si="446"/>
        <v>0</v>
      </c>
      <c r="J1215" s="44">
        <f t="shared" si="446"/>
        <v>0</v>
      </c>
      <c r="K1215" s="44">
        <f t="shared" si="446"/>
        <v>3.3000000000000003</v>
      </c>
      <c r="L1215" s="44">
        <f t="shared" si="446"/>
        <v>0</v>
      </c>
      <c r="M1215" s="44">
        <f t="shared" si="446"/>
        <v>0</v>
      </c>
      <c r="N1215" s="44">
        <f t="shared" si="446"/>
        <v>0</v>
      </c>
      <c r="O1215" s="279">
        <v>6200</v>
      </c>
      <c r="P1215" s="292" t="s">
        <v>679</v>
      </c>
      <c r="Q1215" s="281" t="s">
        <v>4193</v>
      </c>
    </row>
    <row r="1216" spans="1:17" ht="34.5" customHeight="1" x14ac:dyDescent="0.25">
      <c r="A1216" s="292"/>
      <c r="B1216" s="292"/>
      <c r="C1216" s="292"/>
      <c r="D1216" s="279"/>
      <c r="E1216" s="279"/>
      <c r="F1216" s="300"/>
      <c r="G1216" s="249" t="s">
        <v>267</v>
      </c>
      <c r="H1216" s="44">
        <f t="shared" ref="H1216:H1219" si="447">SUM(I1216:N1216)</f>
        <v>0</v>
      </c>
      <c r="I1216" s="44">
        <v>0</v>
      </c>
      <c r="J1216" s="44">
        <v>0</v>
      </c>
      <c r="K1216" s="44">
        <v>0</v>
      </c>
      <c r="L1216" s="44">
        <v>0</v>
      </c>
      <c r="M1216" s="44">
        <v>0</v>
      </c>
      <c r="N1216" s="44">
        <v>0</v>
      </c>
      <c r="O1216" s="279"/>
      <c r="P1216" s="292"/>
      <c r="Q1216" s="282"/>
    </row>
    <row r="1217" spans="1:17" ht="36" x14ac:dyDescent="0.25">
      <c r="A1217" s="292"/>
      <c r="B1217" s="292"/>
      <c r="C1217" s="292"/>
      <c r="D1217" s="279"/>
      <c r="E1217" s="279"/>
      <c r="F1217" s="300"/>
      <c r="G1217" s="249" t="s">
        <v>18</v>
      </c>
      <c r="H1217" s="44">
        <f t="shared" si="447"/>
        <v>3.1</v>
      </c>
      <c r="I1217" s="44">
        <v>0</v>
      </c>
      <c r="J1217" s="44">
        <v>0</v>
      </c>
      <c r="K1217" s="44">
        <v>3.1</v>
      </c>
      <c r="L1217" s="44">
        <v>0</v>
      </c>
      <c r="M1217" s="44">
        <v>0</v>
      </c>
      <c r="N1217" s="44">
        <v>0</v>
      </c>
      <c r="O1217" s="279"/>
      <c r="P1217" s="292"/>
      <c r="Q1217" s="282"/>
    </row>
    <row r="1218" spans="1:17" x14ac:dyDescent="0.25">
      <c r="A1218" s="292"/>
      <c r="B1218" s="292"/>
      <c r="C1218" s="292"/>
      <c r="D1218" s="279"/>
      <c r="E1218" s="279"/>
      <c r="F1218" s="300"/>
      <c r="G1218" s="249" t="s">
        <v>19</v>
      </c>
      <c r="H1218" s="44">
        <f t="shared" si="447"/>
        <v>0.2</v>
      </c>
      <c r="I1218" s="44">
        <v>0</v>
      </c>
      <c r="J1218" s="44">
        <v>0</v>
      </c>
      <c r="K1218" s="44">
        <v>0.2</v>
      </c>
      <c r="L1218" s="44">
        <v>0</v>
      </c>
      <c r="M1218" s="44">
        <v>0</v>
      </c>
      <c r="N1218" s="44">
        <v>0</v>
      </c>
      <c r="O1218" s="279"/>
      <c r="P1218" s="292"/>
      <c r="Q1218" s="282"/>
    </row>
    <row r="1219" spans="1:17" ht="24" x14ac:dyDescent="0.25">
      <c r="A1219" s="292"/>
      <c r="B1219" s="292"/>
      <c r="C1219" s="292"/>
      <c r="D1219" s="279"/>
      <c r="E1219" s="279"/>
      <c r="F1219" s="300"/>
      <c r="G1219" s="249" t="s">
        <v>20</v>
      </c>
      <c r="H1219" s="44">
        <f t="shared" si="447"/>
        <v>0</v>
      </c>
      <c r="I1219" s="44">
        <v>0</v>
      </c>
      <c r="J1219" s="44">
        <v>0</v>
      </c>
      <c r="K1219" s="44">
        <v>0</v>
      </c>
      <c r="L1219" s="44">
        <v>0</v>
      </c>
      <c r="M1219" s="44">
        <v>0</v>
      </c>
      <c r="N1219" s="44">
        <v>0</v>
      </c>
      <c r="O1219" s="279"/>
      <c r="P1219" s="292"/>
      <c r="Q1219" s="283"/>
    </row>
    <row r="1220" spans="1:17" ht="36.75" customHeight="1" x14ac:dyDescent="0.25">
      <c r="A1220" s="292" t="s">
        <v>719</v>
      </c>
      <c r="B1220" s="292" t="s">
        <v>699</v>
      </c>
      <c r="C1220" s="292" t="s">
        <v>21</v>
      </c>
      <c r="D1220" s="279">
        <v>2026</v>
      </c>
      <c r="E1220" s="279"/>
      <c r="F1220" s="300" t="s">
        <v>683</v>
      </c>
      <c r="G1220" s="249" t="s">
        <v>16</v>
      </c>
      <c r="H1220" s="44">
        <f t="shared" ref="H1220:N1220" si="448">SUM(H1221:H1224)</f>
        <v>6.5</v>
      </c>
      <c r="I1220" s="44">
        <f t="shared" si="448"/>
        <v>0</v>
      </c>
      <c r="J1220" s="44">
        <f t="shared" si="448"/>
        <v>6.5</v>
      </c>
      <c r="K1220" s="44">
        <f t="shared" si="448"/>
        <v>0</v>
      </c>
      <c r="L1220" s="44">
        <f t="shared" si="448"/>
        <v>0</v>
      </c>
      <c r="M1220" s="44">
        <f t="shared" si="448"/>
        <v>0</v>
      </c>
      <c r="N1220" s="44">
        <f t="shared" si="448"/>
        <v>0</v>
      </c>
      <c r="O1220" s="279">
        <v>6200</v>
      </c>
      <c r="P1220" s="292" t="s">
        <v>679</v>
      </c>
      <c r="Q1220" s="281" t="s">
        <v>4193</v>
      </c>
    </row>
    <row r="1221" spans="1:17" ht="32.25" customHeight="1" x14ac:dyDescent="0.25">
      <c r="A1221" s="292"/>
      <c r="B1221" s="292"/>
      <c r="C1221" s="292"/>
      <c r="D1221" s="279"/>
      <c r="E1221" s="279"/>
      <c r="F1221" s="300"/>
      <c r="G1221" s="249" t="s">
        <v>267</v>
      </c>
      <c r="H1221" s="44">
        <f t="shared" ref="H1221:H1224" si="449">SUM(I1221:N1221)</f>
        <v>0</v>
      </c>
      <c r="I1221" s="44">
        <v>0</v>
      </c>
      <c r="J1221" s="44">
        <v>0</v>
      </c>
      <c r="K1221" s="44">
        <v>0</v>
      </c>
      <c r="L1221" s="44">
        <v>0</v>
      </c>
      <c r="M1221" s="44">
        <v>0</v>
      </c>
      <c r="N1221" s="44">
        <v>0</v>
      </c>
      <c r="O1221" s="279"/>
      <c r="P1221" s="292"/>
      <c r="Q1221" s="282"/>
    </row>
    <row r="1222" spans="1:17" ht="36" x14ac:dyDescent="0.25">
      <c r="A1222" s="292"/>
      <c r="B1222" s="292"/>
      <c r="C1222" s="292"/>
      <c r="D1222" s="279"/>
      <c r="E1222" s="279"/>
      <c r="F1222" s="300"/>
      <c r="G1222" s="249" t="s">
        <v>18</v>
      </c>
      <c r="H1222" s="44">
        <f t="shared" si="449"/>
        <v>6.1</v>
      </c>
      <c r="I1222" s="44">
        <v>0</v>
      </c>
      <c r="J1222" s="44">
        <v>6.1</v>
      </c>
      <c r="K1222" s="44">
        <v>0</v>
      </c>
      <c r="L1222" s="44">
        <v>0</v>
      </c>
      <c r="M1222" s="44">
        <v>0</v>
      </c>
      <c r="N1222" s="44">
        <v>0</v>
      </c>
      <c r="O1222" s="279"/>
      <c r="P1222" s="292"/>
      <c r="Q1222" s="282"/>
    </row>
    <row r="1223" spans="1:17" x14ac:dyDescent="0.25">
      <c r="A1223" s="292"/>
      <c r="B1223" s="292"/>
      <c r="C1223" s="292"/>
      <c r="D1223" s="279"/>
      <c r="E1223" s="279"/>
      <c r="F1223" s="300"/>
      <c r="G1223" s="249" t="s">
        <v>19</v>
      </c>
      <c r="H1223" s="44">
        <f t="shared" si="449"/>
        <v>0.4</v>
      </c>
      <c r="I1223" s="44">
        <v>0</v>
      </c>
      <c r="J1223" s="44">
        <v>0.4</v>
      </c>
      <c r="K1223" s="44">
        <v>0</v>
      </c>
      <c r="L1223" s="44">
        <v>0</v>
      </c>
      <c r="M1223" s="44">
        <v>0</v>
      </c>
      <c r="N1223" s="44">
        <v>0</v>
      </c>
      <c r="O1223" s="279"/>
      <c r="P1223" s="292"/>
      <c r="Q1223" s="282"/>
    </row>
    <row r="1224" spans="1:17" ht="24" x14ac:dyDescent="0.25">
      <c r="A1224" s="292"/>
      <c r="B1224" s="292"/>
      <c r="C1224" s="292"/>
      <c r="D1224" s="279"/>
      <c r="E1224" s="279"/>
      <c r="F1224" s="300"/>
      <c r="G1224" s="249" t="s">
        <v>20</v>
      </c>
      <c r="H1224" s="44">
        <f t="shared" si="449"/>
        <v>0</v>
      </c>
      <c r="I1224" s="44">
        <v>0</v>
      </c>
      <c r="J1224" s="44">
        <v>0</v>
      </c>
      <c r="K1224" s="44">
        <v>0</v>
      </c>
      <c r="L1224" s="44">
        <v>0</v>
      </c>
      <c r="M1224" s="44">
        <v>0</v>
      </c>
      <c r="N1224" s="44">
        <v>0</v>
      </c>
      <c r="O1224" s="279"/>
      <c r="P1224" s="292"/>
      <c r="Q1224" s="283"/>
    </row>
    <row r="1225" spans="1:17" ht="48.75" customHeight="1" x14ac:dyDescent="0.25">
      <c r="A1225" s="292" t="s">
        <v>720</v>
      </c>
      <c r="B1225" s="292" t="s">
        <v>699</v>
      </c>
      <c r="C1225" s="292" t="s">
        <v>21</v>
      </c>
      <c r="D1225" s="279" t="s">
        <v>553</v>
      </c>
      <c r="E1225" s="279"/>
      <c r="F1225" s="300" t="s">
        <v>683</v>
      </c>
      <c r="G1225" s="249" t="s">
        <v>16</v>
      </c>
      <c r="H1225" s="44">
        <f t="shared" ref="H1225:N1225" si="450">SUM(H1226:H1229)</f>
        <v>3.3000000000000003</v>
      </c>
      <c r="I1225" s="44">
        <f t="shared" si="450"/>
        <v>0</v>
      </c>
      <c r="J1225" s="44">
        <f t="shared" si="450"/>
        <v>0</v>
      </c>
      <c r="K1225" s="44">
        <f t="shared" si="450"/>
        <v>3.3000000000000003</v>
      </c>
      <c r="L1225" s="44">
        <f t="shared" si="450"/>
        <v>0</v>
      </c>
      <c r="M1225" s="44">
        <f t="shared" si="450"/>
        <v>0</v>
      </c>
      <c r="N1225" s="44">
        <f t="shared" si="450"/>
        <v>0</v>
      </c>
      <c r="O1225" s="279">
        <v>6200</v>
      </c>
      <c r="P1225" s="292" t="s">
        <v>679</v>
      </c>
      <c r="Q1225" s="281" t="s">
        <v>4193</v>
      </c>
    </row>
    <row r="1226" spans="1:17" ht="32.25" customHeight="1" x14ac:dyDescent="0.25">
      <c r="A1226" s="292"/>
      <c r="B1226" s="292"/>
      <c r="C1226" s="292"/>
      <c r="D1226" s="279"/>
      <c r="E1226" s="279"/>
      <c r="F1226" s="300"/>
      <c r="G1226" s="249" t="s">
        <v>267</v>
      </c>
      <c r="H1226" s="44">
        <f t="shared" ref="H1226:H1229" si="451">SUM(I1226:N1226)</f>
        <v>0</v>
      </c>
      <c r="I1226" s="44">
        <v>0</v>
      </c>
      <c r="J1226" s="44">
        <v>0</v>
      </c>
      <c r="K1226" s="44">
        <v>0</v>
      </c>
      <c r="L1226" s="44">
        <v>0</v>
      </c>
      <c r="M1226" s="44">
        <v>0</v>
      </c>
      <c r="N1226" s="44">
        <v>0</v>
      </c>
      <c r="O1226" s="279"/>
      <c r="P1226" s="292"/>
      <c r="Q1226" s="282"/>
    </row>
    <row r="1227" spans="1:17" ht="36" x14ac:dyDescent="0.25">
      <c r="A1227" s="292"/>
      <c r="B1227" s="292"/>
      <c r="C1227" s="292"/>
      <c r="D1227" s="279"/>
      <c r="E1227" s="279"/>
      <c r="F1227" s="300"/>
      <c r="G1227" s="249" t="s">
        <v>18</v>
      </c>
      <c r="H1227" s="44">
        <f t="shared" si="451"/>
        <v>3.1</v>
      </c>
      <c r="I1227" s="44">
        <v>0</v>
      </c>
      <c r="J1227" s="44">
        <v>0</v>
      </c>
      <c r="K1227" s="44">
        <v>3.1</v>
      </c>
      <c r="L1227" s="44">
        <v>0</v>
      </c>
      <c r="M1227" s="44">
        <v>0</v>
      </c>
      <c r="N1227" s="44">
        <v>0</v>
      </c>
      <c r="O1227" s="279"/>
      <c r="P1227" s="292"/>
      <c r="Q1227" s="282"/>
    </row>
    <row r="1228" spans="1:17" x14ac:dyDescent="0.25">
      <c r="A1228" s="292"/>
      <c r="B1228" s="292"/>
      <c r="C1228" s="292"/>
      <c r="D1228" s="279"/>
      <c r="E1228" s="279"/>
      <c r="F1228" s="300"/>
      <c r="G1228" s="249" t="s">
        <v>19</v>
      </c>
      <c r="H1228" s="44">
        <f t="shared" si="451"/>
        <v>0.2</v>
      </c>
      <c r="I1228" s="44">
        <v>0</v>
      </c>
      <c r="J1228" s="44">
        <v>0</v>
      </c>
      <c r="K1228" s="44">
        <v>0.2</v>
      </c>
      <c r="L1228" s="44">
        <v>0</v>
      </c>
      <c r="M1228" s="44">
        <v>0</v>
      </c>
      <c r="N1228" s="44">
        <v>0</v>
      </c>
      <c r="O1228" s="279"/>
      <c r="P1228" s="292"/>
      <c r="Q1228" s="282"/>
    </row>
    <row r="1229" spans="1:17" ht="24" x14ac:dyDescent="0.25">
      <c r="A1229" s="292"/>
      <c r="B1229" s="292"/>
      <c r="C1229" s="292"/>
      <c r="D1229" s="279"/>
      <c r="E1229" s="279"/>
      <c r="F1229" s="300"/>
      <c r="G1229" s="249" t="s">
        <v>20</v>
      </c>
      <c r="H1229" s="44">
        <f t="shared" si="451"/>
        <v>0</v>
      </c>
      <c r="I1229" s="44">
        <v>0</v>
      </c>
      <c r="J1229" s="44">
        <v>0</v>
      </c>
      <c r="K1229" s="44">
        <v>0</v>
      </c>
      <c r="L1229" s="44">
        <v>0</v>
      </c>
      <c r="M1229" s="44">
        <v>0</v>
      </c>
      <c r="N1229" s="44">
        <v>0</v>
      </c>
      <c r="O1229" s="279"/>
      <c r="P1229" s="292"/>
      <c r="Q1229" s="283"/>
    </row>
    <row r="1230" spans="1:17" ht="38.25" customHeight="1" x14ac:dyDescent="0.25">
      <c r="A1230" s="292" t="s">
        <v>722</v>
      </c>
      <c r="B1230" s="292" t="s">
        <v>677</v>
      </c>
      <c r="C1230" s="292" t="s">
        <v>21</v>
      </c>
      <c r="D1230" s="279" t="s">
        <v>553</v>
      </c>
      <c r="E1230" s="279"/>
      <c r="F1230" s="300" t="s">
        <v>723</v>
      </c>
      <c r="G1230" s="249" t="s">
        <v>16</v>
      </c>
      <c r="H1230" s="44">
        <f t="shared" ref="H1230:N1230" si="452">SUM(H1231:H1234)</f>
        <v>11.999999999999998</v>
      </c>
      <c r="I1230" s="44">
        <f t="shared" si="452"/>
        <v>0</v>
      </c>
      <c r="J1230" s="44">
        <f t="shared" si="452"/>
        <v>0</v>
      </c>
      <c r="K1230" s="44">
        <f t="shared" si="452"/>
        <v>11.999999999999998</v>
      </c>
      <c r="L1230" s="44">
        <f t="shared" si="452"/>
        <v>0</v>
      </c>
      <c r="M1230" s="44">
        <f t="shared" si="452"/>
        <v>0</v>
      </c>
      <c r="N1230" s="44">
        <f t="shared" si="452"/>
        <v>0</v>
      </c>
      <c r="O1230" s="279">
        <v>6200</v>
      </c>
      <c r="P1230" s="292"/>
      <c r="Q1230" s="281" t="s">
        <v>4193</v>
      </c>
    </row>
    <row r="1231" spans="1:17" ht="29.25" customHeight="1" x14ac:dyDescent="0.25">
      <c r="A1231" s="292"/>
      <c r="B1231" s="292"/>
      <c r="C1231" s="292"/>
      <c r="D1231" s="279"/>
      <c r="E1231" s="279"/>
      <c r="F1231" s="300"/>
      <c r="G1231" s="249" t="s">
        <v>267</v>
      </c>
      <c r="H1231" s="44">
        <f t="shared" ref="H1231:H1234" si="453">SUM(I1231:N1231)</f>
        <v>10.7</v>
      </c>
      <c r="I1231" s="44">
        <v>0</v>
      </c>
      <c r="J1231" s="44">
        <v>0</v>
      </c>
      <c r="K1231" s="44">
        <v>10.7</v>
      </c>
      <c r="L1231" s="44">
        <v>0</v>
      </c>
      <c r="M1231" s="44">
        <v>0</v>
      </c>
      <c r="N1231" s="44">
        <v>0</v>
      </c>
      <c r="O1231" s="279"/>
      <c r="P1231" s="292"/>
      <c r="Q1231" s="282"/>
    </row>
    <row r="1232" spans="1:17" ht="36" x14ac:dyDescent="0.25">
      <c r="A1232" s="292"/>
      <c r="B1232" s="292"/>
      <c r="C1232" s="292"/>
      <c r="D1232" s="279"/>
      <c r="E1232" s="279"/>
      <c r="F1232" s="300"/>
      <c r="G1232" s="249" t="s">
        <v>18</v>
      </c>
      <c r="H1232" s="44">
        <f t="shared" si="453"/>
        <v>0.1</v>
      </c>
      <c r="I1232" s="44">
        <v>0</v>
      </c>
      <c r="J1232" s="44">
        <v>0</v>
      </c>
      <c r="K1232" s="44">
        <v>0.1</v>
      </c>
      <c r="L1232" s="44">
        <v>0</v>
      </c>
      <c r="M1232" s="44">
        <v>0</v>
      </c>
      <c r="N1232" s="44">
        <v>0</v>
      </c>
      <c r="O1232" s="279"/>
      <c r="P1232" s="292"/>
      <c r="Q1232" s="282"/>
    </row>
    <row r="1233" spans="1:17" x14ac:dyDescent="0.25">
      <c r="A1233" s="292"/>
      <c r="B1233" s="292"/>
      <c r="C1233" s="292"/>
      <c r="D1233" s="279"/>
      <c r="E1233" s="279"/>
      <c r="F1233" s="300"/>
      <c r="G1233" s="249" t="s">
        <v>19</v>
      </c>
      <c r="H1233" s="44">
        <f t="shared" si="453"/>
        <v>0</v>
      </c>
      <c r="I1233" s="44">
        <v>0</v>
      </c>
      <c r="J1233" s="44">
        <v>0</v>
      </c>
      <c r="K1233" s="44">
        <v>0</v>
      </c>
      <c r="L1233" s="44">
        <v>0</v>
      </c>
      <c r="M1233" s="44">
        <v>0</v>
      </c>
      <c r="N1233" s="44">
        <v>0</v>
      </c>
      <c r="O1233" s="279"/>
      <c r="P1233" s="292"/>
      <c r="Q1233" s="282"/>
    </row>
    <row r="1234" spans="1:17" ht="24" x14ac:dyDescent="0.25">
      <c r="A1234" s="292"/>
      <c r="B1234" s="292"/>
      <c r="C1234" s="292"/>
      <c r="D1234" s="279"/>
      <c r="E1234" s="279"/>
      <c r="F1234" s="300"/>
      <c r="G1234" s="249" t="s">
        <v>20</v>
      </c>
      <c r="H1234" s="44">
        <f t="shared" si="453"/>
        <v>1.2</v>
      </c>
      <c r="I1234" s="44">
        <v>0</v>
      </c>
      <c r="J1234" s="44">
        <v>0</v>
      </c>
      <c r="K1234" s="44">
        <v>1.2</v>
      </c>
      <c r="L1234" s="44">
        <v>0</v>
      </c>
      <c r="M1234" s="44">
        <v>0</v>
      </c>
      <c r="N1234" s="44">
        <v>0</v>
      </c>
      <c r="O1234" s="279"/>
      <c r="P1234" s="292"/>
      <c r="Q1234" s="283"/>
    </row>
    <row r="1235" spans="1:17" ht="48.75" customHeight="1" x14ac:dyDescent="0.25">
      <c r="A1235" s="292" t="s">
        <v>724</v>
      </c>
      <c r="B1235" s="292" t="s">
        <v>677</v>
      </c>
      <c r="C1235" s="292" t="s">
        <v>21</v>
      </c>
      <c r="D1235" s="279" t="s">
        <v>553</v>
      </c>
      <c r="E1235" s="279"/>
      <c r="F1235" s="300" t="s">
        <v>723</v>
      </c>
      <c r="G1235" s="249" t="s">
        <v>16</v>
      </c>
      <c r="H1235" s="44">
        <f t="shared" ref="H1235:N1235" si="454">SUM(H1236:H1239)</f>
        <v>30</v>
      </c>
      <c r="I1235" s="44">
        <f t="shared" si="454"/>
        <v>0</v>
      </c>
      <c r="J1235" s="44">
        <f t="shared" si="454"/>
        <v>0</v>
      </c>
      <c r="K1235" s="44">
        <f t="shared" si="454"/>
        <v>0</v>
      </c>
      <c r="L1235" s="44">
        <f t="shared" si="454"/>
        <v>30</v>
      </c>
      <c r="M1235" s="44">
        <f t="shared" si="454"/>
        <v>0</v>
      </c>
      <c r="N1235" s="44">
        <f t="shared" si="454"/>
        <v>0</v>
      </c>
      <c r="O1235" s="279">
        <v>6200</v>
      </c>
      <c r="P1235" s="292"/>
      <c r="Q1235" s="281" t="s">
        <v>4193</v>
      </c>
    </row>
    <row r="1236" spans="1:17" ht="33.75" customHeight="1" x14ac:dyDescent="0.25">
      <c r="A1236" s="292"/>
      <c r="B1236" s="292"/>
      <c r="C1236" s="292"/>
      <c r="D1236" s="279"/>
      <c r="E1236" s="279"/>
      <c r="F1236" s="300"/>
      <c r="G1236" s="249" t="s">
        <v>267</v>
      </c>
      <c r="H1236" s="44">
        <f t="shared" ref="H1236:H1239" si="455">SUM(I1236:N1236)</f>
        <v>26.7</v>
      </c>
      <c r="I1236" s="44">
        <v>0</v>
      </c>
      <c r="J1236" s="44">
        <v>0</v>
      </c>
      <c r="K1236" s="44">
        <v>0</v>
      </c>
      <c r="L1236" s="44">
        <v>26.7</v>
      </c>
      <c r="M1236" s="44">
        <v>0</v>
      </c>
      <c r="N1236" s="44">
        <v>0</v>
      </c>
      <c r="O1236" s="279"/>
      <c r="P1236" s="292"/>
      <c r="Q1236" s="282"/>
    </row>
    <row r="1237" spans="1:17" ht="36" x14ac:dyDescent="0.25">
      <c r="A1237" s="292"/>
      <c r="B1237" s="292"/>
      <c r="C1237" s="292"/>
      <c r="D1237" s="279"/>
      <c r="E1237" s="279"/>
      <c r="F1237" s="300"/>
      <c r="G1237" s="249" t="s">
        <v>18</v>
      </c>
      <c r="H1237" s="44">
        <f t="shared" si="455"/>
        <v>0.3</v>
      </c>
      <c r="I1237" s="44">
        <v>0</v>
      </c>
      <c r="J1237" s="44">
        <v>0</v>
      </c>
      <c r="K1237" s="44">
        <v>0</v>
      </c>
      <c r="L1237" s="44">
        <v>0.3</v>
      </c>
      <c r="M1237" s="44">
        <v>0</v>
      </c>
      <c r="N1237" s="44">
        <v>0</v>
      </c>
      <c r="O1237" s="279"/>
      <c r="P1237" s="292"/>
      <c r="Q1237" s="282"/>
    </row>
    <row r="1238" spans="1:17" x14ac:dyDescent="0.25">
      <c r="A1238" s="292"/>
      <c r="B1238" s="292"/>
      <c r="C1238" s="292"/>
      <c r="D1238" s="279"/>
      <c r="E1238" s="279"/>
      <c r="F1238" s="300"/>
      <c r="G1238" s="249" t="s">
        <v>19</v>
      </c>
      <c r="H1238" s="44">
        <f t="shared" si="455"/>
        <v>0</v>
      </c>
      <c r="I1238" s="44">
        <v>0</v>
      </c>
      <c r="J1238" s="44">
        <v>0</v>
      </c>
      <c r="K1238" s="44">
        <v>0</v>
      </c>
      <c r="L1238" s="44">
        <v>0</v>
      </c>
      <c r="M1238" s="44">
        <v>0</v>
      </c>
      <c r="N1238" s="44">
        <v>0</v>
      </c>
      <c r="O1238" s="279"/>
      <c r="P1238" s="292"/>
      <c r="Q1238" s="282"/>
    </row>
    <row r="1239" spans="1:17" ht="24" x14ac:dyDescent="0.25">
      <c r="A1239" s="292"/>
      <c r="B1239" s="292"/>
      <c r="C1239" s="292"/>
      <c r="D1239" s="279"/>
      <c r="E1239" s="279"/>
      <c r="F1239" s="300"/>
      <c r="G1239" s="249" t="s">
        <v>20</v>
      </c>
      <c r="H1239" s="44">
        <f t="shared" si="455"/>
        <v>3</v>
      </c>
      <c r="I1239" s="44">
        <v>0</v>
      </c>
      <c r="J1239" s="44">
        <v>0</v>
      </c>
      <c r="K1239" s="44">
        <v>0</v>
      </c>
      <c r="L1239" s="44">
        <v>3</v>
      </c>
      <c r="M1239" s="44">
        <v>0</v>
      </c>
      <c r="N1239" s="44">
        <v>0</v>
      </c>
      <c r="O1239" s="279"/>
      <c r="P1239" s="292"/>
      <c r="Q1239" s="283"/>
    </row>
    <row r="1240" spans="1:17" ht="45.75" customHeight="1" x14ac:dyDescent="0.25">
      <c r="A1240" s="292" t="s">
        <v>725</v>
      </c>
      <c r="B1240" s="292" t="s">
        <v>699</v>
      </c>
      <c r="C1240" s="292" t="s">
        <v>21</v>
      </c>
      <c r="D1240" s="279" t="s">
        <v>553</v>
      </c>
      <c r="E1240" s="279"/>
      <c r="F1240" s="300" t="s">
        <v>723</v>
      </c>
      <c r="G1240" s="249" t="s">
        <v>16</v>
      </c>
      <c r="H1240" s="44">
        <f t="shared" ref="H1240:N1240" si="456">SUM(H1241:H1244)</f>
        <v>26</v>
      </c>
      <c r="I1240" s="44">
        <f t="shared" si="456"/>
        <v>0</v>
      </c>
      <c r="J1240" s="44">
        <f t="shared" si="456"/>
        <v>0</v>
      </c>
      <c r="K1240" s="44">
        <f t="shared" si="456"/>
        <v>26</v>
      </c>
      <c r="L1240" s="44">
        <f t="shared" si="456"/>
        <v>0</v>
      </c>
      <c r="M1240" s="44">
        <f t="shared" si="456"/>
        <v>0</v>
      </c>
      <c r="N1240" s="44">
        <f t="shared" si="456"/>
        <v>0</v>
      </c>
      <c r="O1240" s="279">
        <v>1380</v>
      </c>
      <c r="P1240" s="292"/>
      <c r="Q1240" s="281" t="s">
        <v>4193</v>
      </c>
    </row>
    <row r="1241" spans="1:17" ht="28.5" customHeight="1" x14ac:dyDescent="0.25">
      <c r="A1241" s="292"/>
      <c r="B1241" s="292"/>
      <c r="C1241" s="292"/>
      <c r="D1241" s="279"/>
      <c r="E1241" s="279"/>
      <c r="F1241" s="300"/>
      <c r="G1241" s="249" t="s">
        <v>267</v>
      </c>
      <c r="H1241" s="44">
        <f t="shared" ref="H1241:H1244" si="457">SUM(I1241:N1241)</f>
        <v>23.2</v>
      </c>
      <c r="I1241" s="44">
        <v>0</v>
      </c>
      <c r="J1241" s="44">
        <v>0</v>
      </c>
      <c r="K1241" s="44">
        <v>23.2</v>
      </c>
      <c r="L1241" s="44">
        <v>0</v>
      </c>
      <c r="M1241" s="44">
        <v>0</v>
      </c>
      <c r="N1241" s="44">
        <v>0</v>
      </c>
      <c r="O1241" s="279"/>
      <c r="P1241" s="292"/>
      <c r="Q1241" s="282"/>
    </row>
    <row r="1242" spans="1:17" ht="36" x14ac:dyDescent="0.25">
      <c r="A1242" s="292"/>
      <c r="B1242" s="292"/>
      <c r="C1242" s="292"/>
      <c r="D1242" s="279"/>
      <c r="E1242" s="279"/>
      <c r="F1242" s="300"/>
      <c r="G1242" s="181" t="s">
        <v>18</v>
      </c>
      <c r="H1242" s="44">
        <f t="shared" si="457"/>
        <v>0.2</v>
      </c>
      <c r="I1242" s="44">
        <v>0</v>
      </c>
      <c r="J1242" s="44">
        <v>0</v>
      </c>
      <c r="K1242" s="44">
        <v>0.2</v>
      </c>
      <c r="L1242" s="44">
        <v>0</v>
      </c>
      <c r="M1242" s="44">
        <v>0</v>
      </c>
      <c r="N1242" s="44">
        <v>0</v>
      </c>
      <c r="O1242" s="279"/>
      <c r="P1242" s="292"/>
      <c r="Q1242" s="282"/>
    </row>
    <row r="1243" spans="1:17" x14ac:dyDescent="0.25">
      <c r="A1243" s="292"/>
      <c r="B1243" s="292"/>
      <c r="C1243" s="292"/>
      <c r="D1243" s="279"/>
      <c r="E1243" s="279"/>
      <c r="F1243" s="300"/>
      <c r="G1243" s="181" t="s">
        <v>19</v>
      </c>
      <c r="H1243" s="44">
        <f t="shared" si="457"/>
        <v>0</v>
      </c>
      <c r="I1243" s="44">
        <v>0</v>
      </c>
      <c r="J1243" s="44">
        <v>0</v>
      </c>
      <c r="K1243" s="44">
        <v>0</v>
      </c>
      <c r="L1243" s="44">
        <v>0</v>
      </c>
      <c r="M1243" s="44">
        <v>0</v>
      </c>
      <c r="N1243" s="44">
        <v>0</v>
      </c>
      <c r="O1243" s="279"/>
      <c r="P1243" s="292"/>
      <c r="Q1243" s="282"/>
    </row>
    <row r="1244" spans="1:17" ht="24" x14ac:dyDescent="0.25">
      <c r="A1244" s="292"/>
      <c r="B1244" s="292"/>
      <c r="C1244" s="292"/>
      <c r="D1244" s="279"/>
      <c r="E1244" s="279"/>
      <c r="F1244" s="300"/>
      <c r="G1244" s="181" t="s">
        <v>20</v>
      </c>
      <c r="H1244" s="44">
        <f t="shared" si="457"/>
        <v>2.6</v>
      </c>
      <c r="I1244" s="44">
        <v>0</v>
      </c>
      <c r="J1244" s="44">
        <v>0</v>
      </c>
      <c r="K1244" s="44">
        <v>2.6</v>
      </c>
      <c r="L1244" s="44">
        <v>0</v>
      </c>
      <c r="M1244" s="44">
        <v>0</v>
      </c>
      <c r="N1244" s="44">
        <v>0</v>
      </c>
      <c r="O1244" s="279"/>
      <c r="P1244" s="292"/>
      <c r="Q1244" s="283"/>
    </row>
    <row r="1245" spans="1:17" ht="36.75" customHeight="1" x14ac:dyDescent="0.25">
      <c r="A1245" s="292" t="s">
        <v>726</v>
      </c>
      <c r="B1245" s="292" t="s">
        <v>699</v>
      </c>
      <c r="C1245" s="292" t="s">
        <v>21</v>
      </c>
      <c r="D1245" s="279" t="s">
        <v>553</v>
      </c>
      <c r="E1245" s="279"/>
      <c r="F1245" s="292" t="s">
        <v>727</v>
      </c>
      <c r="G1245" s="249" t="s">
        <v>16</v>
      </c>
      <c r="H1245" s="44">
        <f t="shared" ref="H1245:N1245" si="458">SUM(H1246:H1249)</f>
        <v>100</v>
      </c>
      <c r="I1245" s="44">
        <f t="shared" si="458"/>
        <v>0</v>
      </c>
      <c r="J1245" s="44">
        <f t="shared" si="458"/>
        <v>0</v>
      </c>
      <c r="K1245" s="44">
        <f t="shared" si="458"/>
        <v>100</v>
      </c>
      <c r="L1245" s="44">
        <f t="shared" si="458"/>
        <v>0</v>
      </c>
      <c r="M1245" s="44">
        <f t="shared" si="458"/>
        <v>0</v>
      </c>
      <c r="N1245" s="44">
        <f t="shared" si="458"/>
        <v>0</v>
      </c>
      <c r="O1245" s="279">
        <v>6200</v>
      </c>
      <c r="P1245" s="292"/>
      <c r="Q1245" s="281" t="s">
        <v>4193</v>
      </c>
    </row>
    <row r="1246" spans="1:17" ht="41.25" customHeight="1" x14ac:dyDescent="0.25">
      <c r="A1246" s="292"/>
      <c r="B1246" s="292"/>
      <c r="C1246" s="292"/>
      <c r="D1246" s="279"/>
      <c r="E1246" s="279"/>
      <c r="F1246" s="292"/>
      <c r="G1246" s="249" t="s">
        <v>267</v>
      </c>
      <c r="H1246" s="44">
        <f t="shared" ref="H1246:H1249" si="459">SUM(I1246:N1246)</f>
        <v>80</v>
      </c>
      <c r="I1246" s="44">
        <v>0</v>
      </c>
      <c r="J1246" s="44">
        <v>0</v>
      </c>
      <c r="K1246" s="44">
        <v>80</v>
      </c>
      <c r="L1246" s="44">
        <v>0</v>
      </c>
      <c r="M1246" s="44">
        <v>0</v>
      </c>
      <c r="N1246" s="44">
        <v>0</v>
      </c>
      <c r="O1246" s="279"/>
      <c r="P1246" s="292"/>
      <c r="Q1246" s="282"/>
    </row>
    <row r="1247" spans="1:17" ht="37.5" customHeight="1" x14ac:dyDescent="0.25">
      <c r="A1247" s="292"/>
      <c r="B1247" s="292"/>
      <c r="C1247" s="292"/>
      <c r="D1247" s="279"/>
      <c r="E1247" s="279"/>
      <c r="F1247" s="292"/>
      <c r="G1247" s="249" t="s">
        <v>18</v>
      </c>
      <c r="H1247" s="44">
        <f t="shared" si="459"/>
        <v>0</v>
      </c>
      <c r="I1247" s="44">
        <v>0</v>
      </c>
      <c r="J1247" s="44">
        <v>0</v>
      </c>
      <c r="K1247" s="44">
        <v>0</v>
      </c>
      <c r="L1247" s="44">
        <v>0</v>
      </c>
      <c r="M1247" s="44">
        <v>0</v>
      </c>
      <c r="N1247" s="44">
        <v>0</v>
      </c>
      <c r="O1247" s="279"/>
      <c r="P1247" s="292"/>
      <c r="Q1247" s="282"/>
    </row>
    <row r="1248" spans="1:17" x14ac:dyDescent="0.25">
      <c r="A1248" s="292"/>
      <c r="B1248" s="292"/>
      <c r="C1248" s="292"/>
      <c r="D1248" s="279"/>
      <c r="E1248" s="279"/>
      <c r="F1248" s="292"/>
      <c r="G1248" s="249" t="s">
        <v>19</v>
      </c>
      <c r="H1248" s="44">
        <f t="shared" si="459"/>
        <v>20</v>
      </c>
      <c r="I1248" s="44">
        <v>0</v>
      </c>
      <c r="J1248" s="44">
        <v>0</v>
      </c>
      <c r="K1248" s="44">
        <v>20</v>
      </c>
      <c r="L1248" s="44">
        <v>0</v>
      </c>
      <c r="M1248" s="44">
        <v>0</v>
      </c>
      <c r="N1248" s="44">
        <v>0</v>
      </c>
      <c r="O1248" s="279"/>
      <c r="P1248" s="292"/>
      <c r="Q1248" s="282"/>
    </row>
    <row r="1249" spans="1:17" ht="25.5" customHeight="1" x14ac:dyDescent="0.25">
      <c r="A1249" s="292"/>
      <c r="B1249" s="292"/>
      <c r="C1249" s="292"/>
      <c r="D1249" s="279"/>
      <c r="E1249" s="279"/>
      <c r="F1249" s="292"/>
      <c r="G1249" s="249" t="s">
        <v>20</v>
      </c>
      <c r="H1249" s="44">
        <f t="shared" si="459"/>
        <v>0</v>
      </c>
      <c r="I1249" s="44">
        <v>0</v>
      </c>
      <c r="J1249" s="44">
        <v>0</v>
      </c>
      <c r="K1249" s="44">
        <v>0</v>
      </c>
      <c r="L1249" s="44">
        <v>0</v>
      </c>
      <c r="M1249" s="44">
        <v>0</v>
      </c>
      <c r="N1249" s="44">
        <v>0</v>
      </c>
      <c r="O1249" s="279"/>
      <c r="P1249" s="292"/>
      <c r="Q1249" s="283"/>
    </row>
    <row r="1250" spans="1:17" ht="36.75" customHeight="1" x14ac:dyDescent="0.25">
      <c r="A1250" s="292" t="s">
        <v>728</v>
      </c>
      <c r="B1250" s="292" t="s">
        <v>699</v>
      </c>
      <c r="C1250" s="292" t="s">
        <v>21</v>
      </c>
      <c r="D1250" s="279" t="s">
        <v>568</v>
      </c>
      <c r="E1250" s="279"/>
      <c r="F1250" s="292" t="s">
        <v>727</v>
      </c>
      <c r="G1250" s="249" t="s">
        <v>16</v>
      </c>
      <c r="H1250" s="44">
        <f t="shared" ref="H1250:N1250" si="460">SUM(H1251:H1254)</f>
        <v>150</v>
      </c>
      <c r="I1250" s="44">
        <f t="shared" si="460"/>
        <v>0</v>
      </c>
      <c r="J1250" s="44">
        <f t="shared" si="460"/>
        <v>0</v>
      </c>
      <c r="K1250" s="44">
        <f t="shared" si="460"/>
        <v>0</v>
      </c>
      <c r="L1250" s="44">
        <f t="shared" si="460"/>
        <v>150</v>
      </c>
      <c r="M1250" s="44">
        <f t="shared" si="460"/>
        <v>0</v>
      </c>
      <c r="N1250" s="44">
        <f t="shared" si="460"/>
        <v>0</v>
      </c>
      <c r="O1250" s="279">
        <v>6200</v>
      </c>
      <c r="P1250" s="292"/>
      <c r="Q1250" s="281" t="s">
        <v>4193</v>
      </c>
    </row>
    <row r="1251" spans="1:17" ht="35.25" customHeight="1" x14ac:dyDescent="0.25">
      <c r="A1251" s="292"/>
      <c r="B1251" s="292"/>
      <c r="C1251" s="292"/>
      <c r="D1251" s="279"/>
      <c r="E1251" s="279"/>
      <c r="F1251" s="292"/>
      <c r="G1251" s="249" t="s">
        <v>267</v>
      </c>
      <c r="H1251" s="44">
        <f t="shared" ref="H1251:H1254" si="461">SUM(I1251:N1251)</f>
        <v>120</v>
      </c>
      <c r="I1251" s="44">
        <v>0</v>
      </c>
      <c r="J1251" s="44">
        <v>0</v>
      </c>
      <c r="K1251" s="44">
        <v>0</v>
      </c>
      <c r="L1251" s="44">
        <v>120</v>
      </c>
      <c r="M1251" s="44">
        <v>0</v>
      </c>
      <c r="N1251" s="44">
        <v>0</v>
      </c>
      <c r="O1251" s="279"/>
      <c r="P1251" s="292"/>
      <c r="Q1251" s="282"/>
    </row>
    <row r="1252" spans="1:17" ht="34.5" customHeight="1" x14ac:dyDescent="0.25">
      <c r="A1252" s="292"/>
      <c r="B1252" s="292"/>
      <c r="C1252" s="292"/>
      <c r="D1252" s="279"/>
      <c r="E1252" s="279"/>
      <c r="F1252" s="292"/>
      <c r="G1252" s="249" t="s">
        <v>18</v>
      </c>
      <c r="H1252" s="44">
        <f t="shared" si="461"/>
        <v>0</v>
      </c>
      <c r="I1252" s="44">
        <v>0</v>
      </c>
      <c r="J1252" s="44">
        <v>0</v>
      </c>
      <c r="K1252" s="44">
        <v>0</v>
      </c>
      <c r="L1252" s="44">
        <v>0</v>
      </c>
      <c r="M1252" s="44">
        <v>0</v>
      </c>
      <c r="N1252" s="44">
        <v>0</v>
      </c>
      <c r="O1252" s="279"/>
      <c r="P1252" s="292"/>
      <c r="Q1252" s="282"/>
    </row>
    <row r="1253" spans="1:17" x14ac:dyDescent="0.25">
      <c r="A1253" s="292"/>
      <c r="B1253" s="292"/>
      <c r="C1253" s="292"/>
      <c r="D1253" s="279"/>
      <c r="E1253" s="279"/>
      <c r="F1253" s="292"/>
      <c r="G1253" s="249" t="s">
        <v>19</v>
      </c>
      <c r="H1253" s="44">
        <f t="shared" si="461"/>
        <v>30</v>
      </c>
      <c r="I1253" s="44">
        <v>0</v>
      </c>
      <c r="J1253" s="44">
        <v>0</v>
      </c>
      <c r="K1253" s="44">
        <v>0</v>
      </c>
      <c r="L1253" s="44">
        <v>30</v>
      </c>
      <c r="M1253" s="44">
        <v>0</v>
      </c>
      <c r="N1253" s="44">
        <v>0</v>
      </c>
      <c r="O1253" s="279"/>
      <c r="P1253" s="292"/>
      <c r="Q1253" s="282"/>
    </row>
    <row r="1254" spans="1:17" ht="24" customHeight="1" x14ac:dyDescent="0.25">
      <c r="A1254" s="292"/>
      <c r="B1254" s="292"/>
      <c r="C1254" s="292"/>
      <c r="D1254" s="279"/>
      <c r="E1254" s="279"/>
      <c r="F1254" s="292"/>
      <c r="G1254" s="249" t="s">
        <v>20</v>
      </c>
      <c r="H1254" s="44">
        <f t="shared" si="461"/>
        <v>0</v>
      </c>
      <c r="I1254" s="44">
        <v>0</v>
      </c>
      <c r="J1254" s="44">
        <v>0</v>
      </c>
      <c r="K1254" s="44">
        <v>0</v>
      </c>
      <c r="L1254" s="44">
        <v>0</v>
      </c>
      <c r="M1254" s="44">
        <v>0</v>
      </c>
      <c r="N1254" s="44">
        <v>0</v>
      </c>
      <c r="O1254" s="279"/>
      <c r="P1254" s="292"/>
      <c r="Q1254" s="283"/>
    </row>
    <row r="1255" spans="1:17" ht="36.75" customHeight="1" x14ac:dyDescent="0.25">
      <c r="A1255" s="292" t="s">
        <v>729</v>
      </c>
      <c r="B1255" s="292" t="s">
        <v>699</v>
      </c>
      <c r="C1255" s="292" t="s">
        <v>21</v>
      </c>
      <c r="D1255" s="279" t="s">
        <v>568</v>
      </c>
      <c r="E1255" s="279"/>
      <c r="F1255" s="292" t="s">
        <v>727</v>
      </c>
      <c r="G1255" s="249" t="s">
        <v>16</v>
      </c>
      <c r="H1255" s="44">
        <f t="shared" ref="H1255:N1255" si="462">SUM(H1256:H1259)</f>
        <v>100</v>
      </c>
      <c r="I1255" s="44">
        <f t="shared" si="462"/>
        <v>0</v>
      </c>
      <c r="J1255" s="44">
        <f t="shared" si="462"/>
        <v>0</v>
      </c>
      <c r="K1255" s="44">
        <f t="shared" si="462"/>
        <v>0</v>
      </c>
      <c r="L1255" s="44">
        <f t="shared" si="462"/>
        <v>100</v>
      </c>
      <c r="M1255" s="44">
        <f t="shared" si="462"/>
        <v>0</v>
      </c>
      <c r="N1255" s="44">
        <f t="shared" si="462"/>
        <v>0</v>
      </c>
      <c r="O1255" s="279">
        <v>6200</v>
      </c>
      <c r="P1255" s="292"/>
      <c r="Q1255" s="281" t="s">
        <v>4193</v>
      </c>
    </row>
    <row r="1256" spans="1:17" ht="36" customHeight="1" x14ac:dyDescent="0.25">
      <c r="A1256" s="292"/>
      <c r="B1256" s="292"/>
      <c r="C1256" s="292"/>
      <c r="D1256" s="279"/>
      <c r="E1256" s="279"/>
      <c r="F1256" s="292"/>
      <c r="G1256" s="249" t="s">
        <v>17</v>
      </c>
      <c r="H1256" s="44">
        <f t="shared" ref="H1256:H1259" si="463">SUM(I1256:N1256)</f>
        <v>80</v>
      </c>
      <c r="I1256" s="44">
        <v>0</v>
      </c>
      <c r="J1256" s="44">
        <v>0</v>
      </c>
      <c r="K1256" s="44">
        <v>0</v>
      </c>
      <c r="L1256" s="44">
        <v>80</v>
      </c>
      <c r="M1256" s="44">
        <v>0</v>
      </c>
      <c r="N1256" s="44">
        <v>0</v>
      </c>
      <c r="O1256" s="279"/>
      <c r="P1256" s="292"/>
      <c r="Q1256" s="282"/>
    </row>
    <row r="1257" spans="1:17" ht="36.75" customHeight="1" x14ac:dyDescent="0.25">
      <c r="A1257" s="292"/>
      <c r="B1257" s="292"/>
      <c r="C1257" s="292"/>
      <c r="D1257" s="279"/>
      <c r="E1257" s="279"/>
      <c r="F1257" s="292"/>
      <c r="G1257" s="249" t="s">
        <v>18</v>
      </c>
      <c r="H1257" s="44">
        <f t="shared" si="463"/>
        <v>0</v>
      </c>
      <c r="I1257" s="44">
        <v>0</v>
      </c>
      <c r="J1257" s="44">
        <v>0</v>
      </c>
      <c r="K1257" s="44">
        <v>0</v>
      </c>
      <c r="L1257" s="44">
        <v>0</v>
      </c>
      <c r="M1257" s="44">
        <v>0</v>
      </c>
      <c r="N1257" s="44">
        <v>0</v>
      </c>
      <c r="O1257" s="279"/>
      <c r="P1257" s="292"/>
      <c r="Q1257" s="282"/>
    </row>
    <row r="1258" spans="1:17" x14ac:dyDescent="0.25">
      <c r="A1258" s="292"/>
      <c r="B1258" s="292"/>
      <c r="C1258" s="292"/>
      <c r="D1258" s="279"/>
      <c r="E1258" s="279"/>
      <c r="F1258" s="292"/>
      <c r="G1258" s="249" t="s">
        <v>19</v>
      </c>
      <c r="H1258" s="44">
        <f t="shared" si="463"/>
        <v>20</v>
      </c>
      <c r="I1258" s="44">
        <v>0</v>
      </c>
      <c r="J1258" s="44">
        <v>0</v>
      </c>
      <c r="K1258" s="44">
        <v>0</v>
      </c>
      <c r="L1258" s="44">
        <v>20</v>
      </c>
      <c r="M1258" s="44">
        <v>0</v>
      </c>
      <c r="N1258" s="44">
        <v>0</v>
      </c>
      <c r="O1258" s="279"/>
      <c r="P1258" s="292"/>
      <c r="Q1258" s="282"/>
    </row>
    <row r="1259" spans="1:17" ht="24.75" customHeight="1" x14ac:dyDescent="0.25">
      <c r="A1259" s="292"/>
      <c r="B1259" s="292"/>
      <c r="C1259" s="292"/>
      <c r="D1259" s="279"/>
      <c r="E1259" s="279"/>
      <c r="F1259" s="292"/>
      <c r="G1259" s="249" t="s">
        <v>20</v>
      </c>
      <c r="H1259" s="44">
        <f t="shared" si="463"/>
        <v>0</v>
      </c>
      <c r="I1259" s="44">
        <v>0</v>
      </c>
      <c r="J1259" s="44">
        <v>0</v>
      </c>
      <c r="K1259" s="44">
        <v>0</v>
      </c>
      <c r="L1259" s="44">
        <v>0</v>
      </c>
      <c r="M1259" s="44">
        <v>0</v>
      </c>
      <c r="N1259" s="44">
        <v>0</v>
      </c>
      <c r="O1259" s="279"/>
      <c r="P1259" s="292"/>
      <c r="Q1259" s="283"/>
    </row>
    <row r="1260" spans="1:17" ht="36.75" customHeight="1" x14ac:dyDescent="0.25">
      <c r="A1260" s="300" t="s">
        <v>730</v>
      </c>
      <c r="B1260" s="300" t="s">
        <v>677</v>
      </c>
      <c r="C1260" s="292" t="s">
        <v>21</v>
      </c>
      <c r="D1260" s="279">
        <v>2025</v>
      </c>
      <c r="E1260" s="300"/>
      <c r="F1260" s="292" t="s">
        <v>731</v>
      </c>
      <c r="G1260" s="249" t="s">
        <v>16</v>
      </c>
      <c r="H1260" s="254">
        <f t="shared" ref="H1260:N1260" si="464">SUM(H1261:H1264)</f>
        <v>33.4</v>
      </c>
      <c r="I1260" s="254">
        <f t="shared" si="464"/>
        <v>33.4</v>
      </c>
      <c r="J1260" s="254">
        <f t="shared" si="464"/>
        <v>0</v>
      </c>
      <c r="K1260" s="254">
        <f t="shared" si="464"/>
        <v>0</v>
      </c>
      <c r="L1260" s="254">
        <f t="shared" si="464"/>
        <v>0</v>
      </c>
      <c r="M1260" s="254">
        <f t="shared" si="464"/>
        <v>0</v>
      </c>
      <c r="N1260" s="254">
        <f t="shared" si="464"/>
        <v>0</v>
      </c>
      <c r="O1260" s="368">
        <v>6200</v>
      </c>
      <c r="P1260" s="292" t="s">
        <v>732</v>
      </c>
      <c r="Q1260" s="281" t="s">
        <v>4193</v>
      </c>
    </row>
    <row r="1261" spans="1:17" ht="36" customHeight="1" x14ac:dyDescent="0.25">
      <c r="A1261" s="300" t="s">
        <v>733</v>
      </c>
      <c r="B1261" s="300"/>
      <c r="C1261" s="292"/>
      <c r="D1261" s="279"/>
      <c r="E1261" s="300"/>
      <c r="F1261" s="292"/>
      <c r="G1261" s="249" t="s">
        <v>17</v>
      </c>
      <c r="H1261" s="254">
        <f t="shared" ref="H1261:H1264" si="465">SUM(I1261:N1261)</f>
        <v>29.1</v>
      </c>
      <c r="I1261" s="254">
        <v>29.1</v>
      </c>
      <c r="J1261" s="254">
        <v>0</v>
      </c>
      <c r="K1261" s="254">
        <v>0</v>
      </c>
      <c r="L1261" s="254">
        <v>0</v>
      </c>
      <c r="M1261" s="254">
        <v>0</v>
      </c>
      <c r="N1261" s="254">
        <v>0</v>
      </c>
      <c r="O1261" s="369"/>
      <c r="P1261" s="292"/>
      <c r="Q1261" s="282"/>
    </row>
    <row r="1262" spans="1:17" ht="36.75" customHeight="1" x14ac:dyDescent="0.25">
      <c r="A1262" s="300" t="s">
        <v>733</v>
      </c>
      <c r="B1262" s="300"/>
      <c r="C1262" s="292"/>
      <c r="D1262" s="279"/>
      <c r="E1262" s="300"/>
      <c r="F1262" s="292"/>
      <c r="G1262" s="249" t="s">
        <v>18</v>
      </c>
      <c r="H1262" s="254">
        <f t="shared" si="465"/>
        <v>1</v>
      </c>
      <c r="I1262" s="254">
        <v>1</v>
      </c>
      <c r="J1262" s="254">
        <v>0</v>
      </c>
      <c r="K1262" s="254">
        <v>0</v>
      </c>
      <c r="L1262" s="254">
        <v>0</v>
      </c>
      <c r="M1262" s="254">
        <v>0</v>
      </c>
      <c r="N1262" s="254">
        <v>0</v>
      </c>
      <c r="O1262" s="369"/>
      <c r="P1262" s="292"/>
      <c r="Q1262" s="282"/>
    </row>
    <row r="1263" spans="1:17" x14ac:dyDescent="0.25">
      <c r="A1263" s="300"/>
      <c r="B1263" s="300"/>
      <c r="C1263" s="292"/>
      <c r="D1263" s="279"/>
      <c r="E1263" s="300"/>
      <c r="F1263" s="292"/>
      <c r="G1263" s="249" t="s">
        <v>19</v>
      </c>
      <c r="H1263" s="254">
        <f t="shared" si="465"/>
        <v>0</v>
      </c>
      <c r="I1263" s="254">
        <v>0</v>
      </c>
      <c r="J1263" s="254">
        <v>0</v>
      </c>
      <c r="K1263" s="254">
        <v>0</v>
      </c>
      <c r="L1263" s="254">
        <v>0</v>
      </c>
      <c r="M1263" s="254">
        <v>0</v>
      </c>
      <c r="N1263" s="254">
        <v>0</v>
      </c>
      <c r="O1263" s="369"/>
      <c r="P1263" s="292"/>
      <c r="Q1263" s="282"/>
    </row>
    <row r="1264" spans="1:17" ht="24.75" customHeight="1" x14ac:dyDescent="0.25">
      <c r="A1264" s="300" t="s">
        <v>733</v>
      </c>
      <c r="B1264" s="300"/>
      <c r="C1264" s="292"/>
      <c r="D1264" s="279"/>
      <c r="E1264" s="300"/>
      <c r="F1264" s="292"/>
      <c r="G1264" s="249" t="s">
        <v>20</v>
      </c>
      <c r="H1264" s="254">
        <f t="shared" si="465"/>
        <v>3.3</v>
      </c>
      <c r="I1264" s="254">
        <v>3.3</v>
      </c>
      <c r="J1264" s="254">
        <v>0</v>
      </c>
      <c r="K1264" s="254">
        <v>0</v>
      </c>
      <c r="L1264" s="254">
        <v>0</v>
      </c>
      <c r="M1264" s="254">
        <v>0</v>
      </c>
      <c r="N1264" s="254">
        <v>0</v>
      </c>
      <c r="O1264" s="369"/>
      <c r="P1264" s="292"/>
      <c r="Q1264" s="283"/>
    </row>
    <row r="1265" spans="1:17" ht="36.75" customHeight="1" x14ac:dyDescent="0.25">
      <c r="A1265" s="281" t="s">
        <v>4311</v>
      </c>
      <c r="B1265" s="300" t="s">
        <v>677</v>
      </c>
      <c r="C1265" s="292" t="s">
        <v>21</v>
      </c>
      <c r="D1265" s="279" t="s">
        <v>721</v>
      </c>
      <c r="E1265" s="300"/>
      <c r="F1265" s="292" t="s">
        <v>731</v>
      </c>
      <c r="G1265" s="249" t="s">
        <v>16</v>
      </c>
      <c r="H1265" s="254">
        <f t="shared" ref="H1265:N1265" si="466">SUM(H1266:H1269)</f>
        <v>33.4</v>
      </c>
      <c r="I1265" s="254">
        <f t="shared" si="466"/>
        <v>33.4</v>
      </c>
      <c r="J1265" s="254">
        <f t="shared" si="466"/>
        <v>0</v>
      </c>
      <c r="K1265" s="254">
        <f t="shared" si="466"/>
        <v>0</v>
      </c>
      <c r="L1265" s="254">
        <f t="shared" si="466"/>
        <v>0</v>
      </c>
      <c r="M1265" s="254">
        <f t="shared" si="466"/>
        <v>0</v>
      </c>
      <c r="N1265" s="254">
        <f t="shared" si="466"/>
        <v>0</v>
      </c>
      <c r="O1265" s="368">
        <v>6200</v>
      </c>
      <c r="P1265" s="292" t="s">
        <v>732</v>
      </c>
      <c r="Q1265" s="281" t="s">
        <v>4193</v>
      </c>
    </row>
    <row r="1266" spans="1:17" ht="33" customHeight="1" x14ac:dyDescent="0.25">
      <c r="A1266" s="282"/>
      <c r="B1266" s="300"/>
      <c r="C1266" s="292"/>
      <c r="D1266" s="279"/>
      <c r="E1266" s="300"/>
      <c r="F1266" s="292"/>
      <c r="G1266" s="249" t="s">
        <v>17</v>
      </c>
      <c r="H1266" s="254">
        <f t="shared" ref="H1266:H1269" si="467">SUM(I1266:N1266)</f>
        <v>29.1</v>
      </c>
      <c r="I1266" s="254">
        <v>29.1</v>
      </c>
      <c r="J1266" s="254">
        <v>0</v>
      </c>
      <c r="K1266" s="254">
        <v>0</v>
      </c>
      <c r="L1266" s="254">
        <v>0</v>
      </c>
      <c r="M1266" s="254">
        <v>0</v>
      </c>
      <c r="N1266" s="254">
        <v>0</v>
      </c>
      <c r="O1266" s="369"/>
      <c r="P1266" s="292"/>
      <c r="Q1266" s="282"/>
    </row>
    <row r="1267" spans="1:17" ht="36" customHeight="1" x14ac:dyDescent="0.25">
      <c r="A1267" s="282"/>
      <c r="B1267" s="300"/>
      <c r="C1267" s="292"/>
      <c r="D1267" s="279"/>
      <c r="E1267" s="300"/>
      <c r="F1267" s="292"/>
      <c r="G1267" s="249" t="s">
        <v>18</v>
      </c>
      <c r="H1267" s="254">
        <f t="shared" si="467"/>
        <v>1</v>
      </c>
      <c r="I1267" s="254">
        <v>1</v>
      </c>
      <c r="J1267" s="254">
        <v>0</v>
      </c>
      <c r="K1267" s="254">
        <v>0</v>
      </c>
      <c r="L1267" s="254">
        <v>0</v>
      </c>
      <c r="M1267" s="254">
        <v>0</v>
      </c>
      <c r="N1267" s="254">
        <v>0</v>
      </c>
      <c r="O1267" s="369"/>
      <c r="P1267" s="292"/>
      <c r="Q1267" s="282"/>
    </row>
    <row r="1268" spans="1:17" x14ac:dyDescent="0.25">
      <c r="A1268" s="282"/>
      <c r="B1268" s="300"/>
      <c r="C1268" s="292"/>
      <c r="D1268" s="279"/>
      <c r="E1268" s="300"/>
      <c r="F1268" s="292"/>
      <c r="G1268" s="249" t="s">
        <v>19</v>
      </c>
      <c r="H1268" s="254">
        <f t="shared" si="467"/>
        <v>0</v>
      </c>
      <c r="I1268" s="254">
        <v>0</v>
      </c>
      <c r="J1268" s="254">
        <v>0</v>
      </c>
      <c r="K1268" s="254">
        <v>0</v>
      </c>
      <c r="L1268" s="254">
        <v>0</v>
      </c>
      <c r="M1268" s="254">
        <v>0</v>
      </c>
      <c r="N1268" s="254">
        <v>0</v>
      </c>
      <c r="O1268" s="369"/>
      <c r="P1268" s="292"/>
      <c r="Q1268" s="282"/>
    </row>
    <row r="1269" spans="1:17" ht="24" customHeight="1" x14ac:dyDescent="0.25">
      <c r="A1269" s="283"/>
      <c r="B1269" s="300"/>
      <c r="C1269" s="292"/>
      <c r="D1269" s="279"/>
      <c r="E1269" s="300"/>
      <c r="F1269" s="292"/>
      <c r="G1269" s="249" t="s">
        <v>20</v>
      </c>
      <c r="H1269" s="254">
        <f t="shared" si="467"/>
        <v>3.3</v>
      </c>
      <c r="I1269" s="254">
        <v>3.3</v>
      </c>
      <c r="J1269" s="254">
        <v>0</v>
      </c>
      <c r="K1269" s="254">
        <v>0</v>
      </c>
      <c r="L1269" s="254">
        <v>0</v>
      </c>
      <c r="M1269" s="254">
        <v>0</v>
      </c>
      <c r="N1269" s="254">
        <v>0</v>
      </c>
      <c r="O1269" s="369"/>
      <c r="P1269" s="292"/>
      <c r="Q1269" s="283"/>
    </row>
    <row r="1270" spans="1:17" ht="36" x14ac:dyDescent="0.25">
      <c r="A1270" s="300" t="s">
        <v>734</v>
      </c>
      <c r="B1270" s="300" t="s">
        <v>677</v>
      </c>
      <c r="C1270" s="292" t="s">
        <v>21</v>
      </c>
      <c r="D1270" s="279" t="s">
        <v>15</v>
      </c>
      <c r="E1270" s="279"/>
      <c r="F1270" s="292" t="s">
        <v>735</v>
      </c>
      <c r="G1270" s="181" t="s">
        <v>16</v>
      </c>
      <c r="H1270" s="254">
        <f t="shared" ref="H1270:N1270" si="468">SUM(H1271:H1274)</f>
        <v>267.66000000000003</v>
      </c>
      <c r="I1270" s="254">
        <f t="shared" si="468"/>
        <v>0</v>
      </c>
      <c r="J1270" s="254">
        <f t="shared" si="468"/>
        <v>89.22</v>
      </c>
      <c r="K1270" s="254">
        <f t="shared" si="468"/>
        <v>89.220000000000013</v>
      </c>
      <c r="L1270" s="254">
        <f t="shared" si="468"/>
        <v>89.220000000000013</v>
      </c>
      <c r="M1270" s="254">
        <f t="shared" si="468"/>
        <v>0</v>
      </c>
      <c r="N1270" s="254">
        <f t="shared" si="468"/>
        <v>0</v>
      </c>
      <c r="O1270" s="368">
        <v>12470</v>
      </c>
      <c r="P1270" s="292" t="s">
        <v>732</v>
      </c>
      <c r="Q1270" s="281" t="s">
        <v>4193</v>
      </c>
    </row>
    <row r="1271" spans="1:17" ht="38.25" customHeight="1" x14ac:dyDescent="0.25">
      <c r="A1271" s="370"/>
      <c r="B1271" s="300"/>
      <c r="C1271" s="292"/>
      <c r="D1271" s="371"/>
      <c r="E1271" s="371"/>
      <c r="F1271" s="292"/>
      <c r="G1271" s="183" t="s">
        <v>17</v>
      </c>
      <c r="H1271" s="254">
        <f t="shared" ref="H1271:H1274" si="469">SUM(I1271:N1271)</f>
        <v>227.25</v>
      </c>
      <c r="I1271" s="254">
        <v>0</v>
      </c>
      <c r="J1271" s="254">
        <v>77.89</v>
      </c>
      <c r="K1271" s="254">
        <v>74.680000000000007</v>
      </c>
      <c r="L1271" s="254">
        <v>74.680000000000007</v>
      </c>
      <c r="M1271" s="254">
        <v>0</v>
      </c>
      <c r="N1271" s="254">
        <v>0</v>
      </c>
      <c r="O1271" s="372"/>
      <c r="P1271" s="292"/>
      <c r="Q1271" s="282"/>
    </row>
    <row r="1272" spans="1:17" ht="36" x14ac:dyDescent="0.25">
      <c r="A1272" s="370"/>
      <c r="B1272" s="300"/>
      <c r="C1272" s="292"/>
      <c r="D1272" s="371"/>
      <c r="E1272" s="371"/>
      <c r="F1272" s="292"/>
      <c r="G1272" s="183" t="s">
        <v>18</v>
      </c>
      <c r="H1272" s="254">
        <f t="shared" si="469"/>
        <v>13.650000000000002</v>
      </c>
      <c r="I1272" s="254">
        <v>0</v>
      </c>
      <c r="J1272" s="254">
        <v>2.41</v>
      </c>
      <c r="K1272" s="254">
        <v>5.62</v>
      </c>
      <c r="L1272" s="254">
        <v>5.62</v>
      </c>
      <c r="M1272" s="254">
        <v>0</v>
      </c>
      <c r="N1272" s="254">
        <v>0</v>
      </c>
      <c r="O1272" s="372"/>
      <c r="P1272" s="292"/>
      <c r="Q1272" s="282"/>
    </row>
    <row r="1273" spans="1:17" x14ac:dyDescent="0.25">
      <c r="A1273" s="370"/>
      <c r="B1273" s="300"/>
      <c r="C1273" s="292"/>
      <c r="D1273" s="371"/>
      <c r="E1273" s="371"/>
      <c r="F1273" s="292"/>
      <c r="G1273" s="183" t="s">
        <v>19</v>
      </c>
      <c r="H1273" s="254">
        <f t="shared" si="469"/>
        <v>0</v>
      </c>
      <c r="I1273" s="254">
        <v>0</v>
      </c>
      <c r="J1273" s="254">
        <v>0</v>
      </c>
      <c r="K1273" s="254">
        <v>0</v>
      </c>
      <c r="L1273" s="254">
        <v>0</v>
      </c>
      <c r="M1273" s="254">
        <v>0</v>
      </c>
      <c r="N1273" s="254">
        <v>0</v>
      </c>
      <c r="O1273" s="372"/>
      <c r="P1273" s="292"/>
      <c r="Q1273" s="282"/>
    </row>
    <row r="1274" spans="1:17" ht="24" x14ac:dyDescent="0.25">
      <c r="A1274" s="370"/>
      <c r="B1274" s="300"/>
      <c r="C1274" s="292"/>
      <c r="D1274" s="371"/>
      <c r="E1274" s="371"/>
      <c r="F1274" s="292"/>
      <c r="G1274" s="183" t="s">
        <v>20</v>
      </c>
      <c r="H1274" s="254">
        <f t="shared" si="469"/>
        <v>26.759999999999998</v>
      </c>
      <c r="I1274" s="254">
        <v>0</v>
      </c>
      <c r="J1274" s="254">
        <v>8.92</v>
      </c>
      <c r="K1274" s="254">
        <v>8.92</v>
      </c>
      <c r="L1274" s="254">
        <v>8.92</v>
      </c>
      <c r="M1274" s="254">
        <v>0</v>
      </c>
      <c r="N1274" s="254">
        <v>0</v>
      </c>
      <c r="O1274" s="372"/>
      <c r="P1274" s="292"/>
      <c r="Q1274" s="283"/>
    </row>
    <row r="1275" spans="1:17" ht="36" x14ac:dyDescent="0.25">
      <c r="A1275" s="331" t="s">
        <v>135</v>
      </c>
      <c r="B1275" s="331"/>
      <c r="C1275" s="331"/>
      <c r="D1275" s="331"/>
      <c r="E1275" s="331"/>
      <c r="F1275" s="331"/>
      <c r="G1275" s="249" t="s">
        <v>16</v>
      </c>
      <c r="H1275" s="49">
        <f>SUM(H1045,H1050,H1055,H1060,H1065,H1070,H1075,H1080,H1085,H1090,H1095,H1100,H1105,H1110,H1115,H1120,H1125,H1130,H1135,H1140,H1145,H1150,H1155,H1160,H1165,H1170,H1175,H1180,H1185,H1190,H1195,H1200,H1205,H1210,H1215,H1220,H1225,H1230,H1235,H1240,H1245,H1250,H1255,H1260,H1265,H1270)</f>
        <v>2104.1599999999989</v>
      </c>
      <c r="I1275" s="49">
        <f t="shared" ref="I1275:N1275" si="470">SUM(I1045,I1050,I1055,I1060,I1065,I1070,I1075,I1080,I1085,I1090,I1095,I1100,I1105,I1110,I1115,I1120,I1125,I1130,I1135,I1140,I1145,I1150,I1155,I1160,I1165,I1170,I1175,I1180,I1185,I1190,I1195,I1200,I1205,I1210,I1215,I1220,I1225,I1230,I1235,I1240,I1245,I1250,I1255,I1260,I1265,I1270)</f>
        <v>197.6</v>
      </c>
      <c r="J1275" s="49">
        <f t="shared" si="470"/>
        <v>95.72</v>
      </c>
      <c r="K1275" s="49">
        <f t="shared" si="470"/>
        <v>581.72000000000025</v>
      </c>
      <c r="L1275" s="49">
        <f t="shared" si="470"/>
        <v>1008.9200000000001</v>
      </c>
      <c r="M1275" s="49">
        <f t="shared" si="470"/>
        <v>70.2</v>
      </c>
      <c r="N1275" s="49">
        <f t="shared" si="470"/>
        <v>150</v>
      </c>
      <c r="O1275" s="279"/>
      <c r="P1275" s="292"/>
    </row>
    <row r="1276" spans="1:17" ht="33.75" customHeight="1" x14ac:dyDescent="0.25">
      <c r="A1276" s="331"/>
      <c r="B1276" s="331"/>
      <c r="C1276" s="331"/>
      <c r="D1276" s="331"/>
      <c r="E1276" s="331"/>
      <c r="F1276" s="331"/>
      <c r="G1276" s="249" t="s">
        <v>267</v>
      </c>
      <c r="H1276" s="49">
        <f t="shared" ref="H1276:N1279" si="471">SUM(H1046,H1051,H1056,H1061,H1066,H1071,H1076,H1081,H1086,H1091,H1096,H1101,H1106,H1111,H1116,H1121,H1126,H1131,H1136,H1141,H1146,H1151,H1156,H1161,H1166,H1171,H1176,H1181,H1186,H1191,H1196,H1201,H1206,H1211,H1216,H1221,H1226,H1231,H1236,H1241,H1246,H1251,H1256,H1261,H1266,H1271)</f>
        <v>1215.9500000000003</v>
      </c>
      <c r="I1276" s="49">
        <f t="shared" si="471"/>
        <v>165.4</v>
      </c>
      <c r="J1276" s="49">
        <f t="shared" si="471"/>
        <v>77.89</v>
      </c>
      <c r="K1276" s="49">
        <f t="shared" si="471"/>
        <v>188.58</v>
      </c>
      <c r="L1276" s="49">
        <f t="shared" si="471"/>
        <v>643.07999999999993</v>
      </c>
      <c r="M1276" s="49">
        <f t="shared" si="471"/>
        <v>0</v>
      </c>
      <c r="N1276" s="49">
        <f t="shared" si="471"/>
        <v>141</v>
      </c>
      <c r="O1276" s="279"/>
      <c r="P1276" s="292"/>
    </row>
    <row r="1277" spans="1:17" ht="36" x14ac:dyDescent="0.25">
      <c r="A1277" s="331"/>
      <c r="B1277" s="331"/>
      <c r="C1277" s="331"/>
      <c r="D1277" s="331"/>
      <c r="E1277" s="331"/>
      <c r="F1277" s="331"/>
      <c r="G1277" s="249" t="s">
        <v>18</v>
      </c>
      <c r="H1277" s="49">
        <f t="shared" si="471"/>
        <v>731.35000000000059</v>
      </c>
      <c r="I1277" s="49">
        <f t="shared" si="471"/>
        <v>13.6</v>
      </c>
      <c r="J1277" s="49">
        <f t="shared" si="471"/>
        <v>8.51</v>
      </c>
      <c r="K1277" s="49">
        <f t="shared" si="471"/>
        <v>335.92000000000047</v>
      </c>
      <c r="L1277" s="49">
        <f t="shared" si="471"/>
        <v>299.02000000000004</v>
      </c>
      <c r="M1277" s="49">
        <f t="shared" si="471"/>
        <v>65.3</v>
      </c>
      <c r="N1277" s="49">
        <f t="shared" si="471"/>
        <v>9</v>
      </c>
      <c r="O1277" s="279"/>
      <c r="P1277" s="292"/>
    </row>
    <row r="1278" spans="1:17" x14ac:dyDescent="0.25">
      <c r="A1278" s="331"/>
      <c r="B1278" s="331"/>
      <c r="C1278" s="331"/>
      <c r="D1278" s="331"/>
      <c r="E1278" s="331"/>
      <c r="F1278" s="331"/>
      <c r="G1278" s="249" t="s">
        <v>19</v>
      </c>
      <c r="H1278" s="49">
        <f t="shared" si="471"/>
        <v>104.70000000000002</v>
      </c>
      <c r="I1278" s="49">
        <f t="shared" si="471"/>
        <v>0</v>
      </c>
      <c r="J1278" s="49">
        <f t="shared" si="471"/>
        <v>0.4</v>
      </c>
      <c r="K1278" s="49">
        <f t="shared" si="471"/>
        <v>44.499999999999986</v>
      </c>
      <c r="L1278" s="49">
        <f t="shared" si="471"/>
        <v>54.9</v>
      </c>
      <c r="M1278" s="49">
        <f t="shared" si="471"/>
        <v>4.9000000000000004</v>
      </c>
      <c r="N1278" s="49">
        <f t="shared" si="471"/>
        <v>0</v>
      </c>
      <c r="O1278" s="279"/>
      <c r="P1278" s="292"/>
    </row>
    <row r="1279" spans="1:17" ht="24" x14ac:dyDescent="0.25">
      <c r="A1279" s="331"/>
      <c r="B1279" s="331"/>
      <c r="C1279" s="331"/>
      <c r="D1279" s="331"/>
      <c r="E1279" s="331"/>
      <c r="F1279" s="331"/>
      <c r="G1279" s="249" t="s">
        <v>20</v>
      </c>
      <c r="H1279" s="49">
        <f t="shared" si="471"/>
        <v>52.16</v>
      </c>
      <c r="I1279" s="49">
        <f t="shared" si="471"/>
        <v>18.600000000000001</v>
      </c>
      <c r="J1279" s="49">
        <f t="shared" si="471"/>
        <v>8.92</v>
      </c>
      <c r="K1279" s="49">
        <f t="shared" si="471"/>
        <v>12.719999999999999</v>
      </c>
      <c r="L1279" s="49">
        <f t="shared" si="471"/>
        <v>11.92</v>
      </c>
      <c r="M1279" s="49">
        <f t="shared" si="471"/>
        <v>0</v>
      </c>
      <c r="N1279" s="49">
        <f t="shared" si="471"/>
        <v>0</v>
      </c>
      <c r="O1279" s="279"/>
      <c r="P1279" s="292"/>
    </row>
    <row r="1280" spans="1:17" x14ac:dyDescent="0.25">
      <c r="A1280" s="294" t="s">
        <v>186</v>
      </c>
      <c r="B1280" s="294"/>
      <c r="C1280" s="294"/>
      <c r="D1280" s="294"/>
      <c r="E1280" s="294"/>
      <c r="F1280" s="294"/>
      <c r="G1280" s="294"/>
      <c r="H1280" s="294"/>
      <c r="I1280" s="294"/>
      <c r="J1280" s="294"/>
      <c r="K1280" s="294"/>
      <c r="L1280" s="294"/>
      <c r="M1280" s="294"/>
      <c r="N1280" s="294"/>
      <c r="O1280" s="294"/>
      <c r="P1280" s="294"/>
    </row>
    <row r="1281" spans="1:17" ht="36.75" customHeight="1" x14ac:dyDescent="0.25">
      <c r="A1281" s="292" t="s">
        <v>736</v>
      </c>
      <c r="B1281" s="292" t="s">
        <v>247</v>
      </c>
      <c r="C1281" s="292" t="s">
        <v>186</v>
      </c>
      <c r="D1281" s="279">
        <v>2025</v>
      </c>
      <c r="E1281" s="279">
        <v>14110</v>
      </c>
      <c r="F1281" s="292" t="s">
        <v>661</v>
      </c>
      <c r="G1281" s="249" t="s">
        <v>16</v>
      </c>
      <c r="H1281" s="44">
        <f t="shared" ref="H1281:N1281" si="472">SUM(H1282:H1285)</f>
        <v>127.7</v>
      </c>
      <c r="I1281" s="44">
        <f t="shared" si="472"/>
        <v>127.7</v>
      </c>
      <c r="J1281" s="44">
        <f t="shared" si="472"/>
        <v>0</v>
      </c>
      <c r="K1281" s="44">
        <f t="shared" si="472"/>
        <v>0</v>
      </c>
      <c r="L1281" s="44">
        <f t="shared" si="472"/>
        <v>0</v>
      </c>
      <c r="M1281" s="44">
        <f t="shared" si="472"/>
        <v>0</v>
      </c>
      <c r="N1281" s="44">
        <f t="shared" si="472"/>
        <v>0</v>
      </c>
      <c r="O1281" s="279">
        <v>1800</v>
      </c>
      <c r="P1281" s="292" t="s">
        <v>737</v>
      </c>
      <c r="Q1281" s="281" t="s">
        <v>4194</v>
      </c>
    </row>
    <row r="1282" spans="1:17" ht="39.75" customHeight="1" x14ac:dyDescent="0.25">
      <c r="A1282" s="292"/>
      <c r="B1282" s="292"/>
      <c r="C1282" s="292"/>
      <c r="D1282" s="279"/>
      <c r="E1282" s="279"/>
      <c r="F1282" s="292"/>
      <c r="G1282" s="249" t="s">
        <v>267</v>
      </c>
      <c r="H1282" s="44">
        <f t="shared" ref="H1282:H1285" si="473">SUM(I1282:N1282)</f>
        <v>0</v>
      </c>
      <c r="I1282" s="44">
        <v>0</v>
      </c>
      <c r="J1282" s="44">
        <v>0</v>
      </c>
      <c r="K1282" s="44">
        <v>0</v>
      </c>
      <c r="L1282" s="44">
        <v>0</v>
      </c>
      <c r="M1282" s="44">
        <v>0</v>
      </c>
      <c r="N1282" s="44">
        <v>0</v>
      </c>
      <c r="O1282" s="279"/>
      <c r="P1282" s="292"/>
      <c r="Q1282" s="282"/>
    </row>
    <row r="1283" spans="1:17" ht="36" x14ac:dyDescent="0.25">
      <c r="A1283" s="292"/>
      <c r="B1283" s="292"/>
      <c r="C1283" s="292"/>
      <c r="D1283" s="279"/>
      <c r="E1283" s="279"/>
      <c r="F1283" s="292"/>
      <c r="G1283" s="249" t="s">
        <v>18</v>
      </c>
      <c r="H1283" s="44">
        <f t="shared" si="473"/>
        <v>121.3</v>
      </c>
      <c r="I1283" s="44">
        <v>121.3</v>
      </c>
      <c r="J1283" s="44">
        <v>0</v>
      </c>
      <c r="K1283" s="44">
        <v>0</v>
      </c>
      <c r="L1283" s="44">
        <v>0</v>
      </c>
      <c r="M1283" s="44">
        <v>0</v>
      </c>
      <c r="N1283" s="44">
        <v>0</v>
      </c>
      <c r="O1283" s="279"/>
      <c r="P1283" s="292"/>
      <c r="Q1283" s="282"/>
    </row>
    <row r="1284" spans="1:17" x14ac:dyDescent="0.25">
      <c r="A1284" s="292"/>
      <c r="B1284" s="292"/>
      <c r="C1284" s="292"/>
      <c r="D1284" s="279"/>
      <c r="E1284" s="279"/>
      <c r="F1284" s="292"/>
      <c r="G1284" s="249" t="s">
        <v>19</v>
      </c>
      <c r="H1284" s="44">
        <f t="shared" si="473"/>
        <v>6.4</v>
      </c>
      <c r="I1284" s="44">
        <v>6.4</v>
      </c>
      <c r="J1284" s="44">
        <v>0</v>
      </c>
      <c r="K1284" s="44">
        <v>0</v>
      </c>
      <c r="L1284" s="44">
        <v>0</v>
      </c>
      <c r="M1284" s="44">
        <v>0</v>
      </c>
      <c r="N1284" s="44">
        <v>0</v>
      </c>
      <c r="O1284" s="279"/>
      <c r="P1284" s="292"/>
      <c r="Q1284" s="282"/>
    </row>
    <row r="1285" spans="1:17" ht="24" x14ac:dyDescent="0.25">
      <c r="A1285" s="292"/>
      <c r="B1285" s="292"/>
      <c r="C1285" s="292"/>
      <c r="D1285" s="279"/>
      <c r="E1285" s="279"/>
      <c r="F1285" s="292"/>
      <c r="G1285" s="249" t="s">
        <v>20</v>
      </c>
      <c r="H1285" s="44">
        <f t="shared" si="473"/>
        <v>0</v>
      </c>
      <c r="I1285" s="44">
        <v>0</v>
      </c>
      <c r="J1285" s="44">
        <v>0</v>
      </c>
      <c r="K1285" s="44">
        <v>0</v>
      </c>
      <c r="L1285" s="44">
        <v>0</v>
      </c>
      <c r="M1285" s="44">
        <v>0</v>
      </c>
      <c r="N1285" s="44">
        <v>0</v>
      </c>
      <c r="O1285" s="279"/>
      <c r="P1285" s="292"/>
      <c r="Q1285" s="283"/>
    </row>
    <row r="1286" spans="1:17" ht="36.75" customHeight="1" x14ac:dyDescent="0.25">
      <c r="A1286" s="300" t="s">
        <v>738</v>
      </c>
      <c r="B1286" s="292" t="s">
        <v>188</v>
      </c>
      <c r="C1286" s="292" t="s">
        <v>186</v>
      </c>
      <c r="D1286" s="279" t="s">
        <v>66</v>
      </c>
      <c r="E1286" s="279">
        <v>16000</v>
      </c>
      <c r="F1286" s="292" t="s">
        <v>739</v>
      </c>
      <c r="G1286" s="249" t="s">
        <v>16</v>
      </c>
      <c r="H1286" s="44">
        <f t="shared" ref="H1286:N1286" si="474">SUM(H1287:H1290)</f>
        <v>38</v>
      </c>
      <c r="I1286" s="44">
        <f t="shared" si="474"/>
        <v>0</v>
      </c>
      <c r="J1286" s="44">
        <f t="shared" si="474"/>
        <v>0</v>
      </c>
      <c r="K1286" s="44">
        <f t="shared" si="474"/>
        <v>0</v>
      </c>
      <c r="L1286" s="44">
        <f t="shared" si="474"/>
        <v>6</v>
      </c>
      <c r="M1286" s="44">
        <f t="shared" si="474"/>
        <v>16</v>
      </c>
      <c r="N1286" s="44">
        <f t="shared" si="474"/>
        <v>16</v>
      </c>
      <c r="O1286" s="279">
        <v>13000</v>
      </c>
      <c r="P1286" s="292" t="s">
        <v>740</v>
      </c>
      <c r="Q1286" s="281" t="s">
        <v>4194</v>
      </c>
    </row>
    <row r="1287" spans="1:17" ht="31.5" customHeight="1" x14ac:dyDescent="0.25">
      <c r="A1287" s="300"/>
      <c r="B1287" s="292"/>
      <c r="C1287" s="292"/>
      <c r="D1287" s="279"/>
      <c r="E1287" s="279"/>
      <c r="F1287" s="292"/>
      <c r="G1287" s="249" t="s">
        <v>267</v>
      </c>
      <c r="H1287" s="44">
        <f t="shared" ref="H1287:H1290" si="475">SUM(I1287:N1287)</f>
        <v>23.8</v>
      </c>
      <c r="I1287" s="44">
        <v>0</v>
      </c>
      <c r="J1287" s="44">
        <v>0</v>
      </c>
      <c r="K1287" s="44">
        <v>0</v>
      </c>
      <c r="L1287" s="44">
        <v>0</v>
      </c>
      <c r="M1287" s="44">
        <v>11.9</v>
      </c>
      <c r="N1287" s="44">
        <v>11.9</v>
      </c>
      <c r="O1287" s="279"/>
      <c r="P1287" s="292"/>
      <c r="Q1287" s="282"/>
    </row>
    <row r="1288" spans="1:17" ht="36" x14ac:dyDescent="0.25">
      <c r="A1288" s="300"/>
      <c r="B1288" s="292"/>
      <c r="C1288" s="292"/>
      <c r="D1288" s="279"/>
      <c r="E1288" s="279"/>
      <c r="F1288" s="292"/>
      <c r="G1288" s="249" t="s">
        <v>18</v>
      </c>
      <c r="H1288" s="44">
        <f t="shared" si="475"/>
        <v>13.9</v>
      </c>
      <c r="I1288" s="44">
        <v>0</v>
      </c>
      <c r="J1288" s="44">
        <v>0</v>
      </c>
      <c r="K1288" s="44">
        <v>0</v>
      </c>
      <c r="L1288" s="44">
        <v>5.7</v>
      </c>
      <c r="M1288" s="44">
        <v>4.0999999999999996</v>
      </c>
      <c r="N1288" s="44">
        <v>4.0999999999999996</v>
      </c>
      <c r="O1288" s="279"/>
      <c r="P1288" s="292"/>
      <c r="Q1288" s="282"/>
    </row>
    <row r="1289" spans="1:17" x14ac:dyDescent="0.25">
      <c r="A1289" s="300"/>
      <c r="B1289" s="292"/>
      <c r="C1289" s="292"/>
      <c r="D1289" s="279"/>
      <c r="E1289" s="279"/>
      <c r="F1289" s="292"/>
      <c r="G1289" s="249" t="s">
        <v>19</v>
      </c>
      <c r="H1289" s="44">
        <f t="shared" si="475"/>
        <v>0.3</v>
      </c>
      <c r="I1289" s="44">
        <v>0</v>
      </c>
      <c r="J1289" s="44">
        <v>0</v>
      </c>
      <c r="K1289" s="44">
        <v>0</v>
      </c>
      <c r="L1289" s="44">
        <v>0.3</v>
      </c>
      <c r="M1289" s="44">
        <v>0</v>
      </c>
      <c r="N1289" s="44">
        <v>0</v>
      </c>
      <c r="O1289" s="279"/>
      <c r="P1289" s="292"/>
      <c r="Q1289" s="282"/>
    </row>
    <row r="1290" spans="1:17" ht="24" x14ac:dyDescent="0.25">
      <c r="A1290" s="300"/>
      <c r="B1290" s="292"/>
      <c r="C1290" s="292"/>
      <c r="D1290" s="279"/>
      <c r="E1290" s="279"/>
      <c r="F1290" s="292"/>
      <c r="G1290" s="249" t="s">
        <v>20</v>
      </c>
      <c r="H1290" s="44">
        <f t="shared" si="475"/>
        <v>0</v>
      </c>
      <c r="I1290" s="44">
        <v>0</v>
      </c>
      <c r="J1290" s="44">
        <v>0</v>
      </c>
      <c r="K1290" s="44">
        <v>0</v>
      </c>
      <c r="L1290" s="44">
        <v>0</v>
      </c>
      <c r="M1290" s="44">
        <v>0</v>
      </c>
      <c r="N1290" s="44">
        <v>0</v>
      </c>
      <c r="O1290" s="279"/>
      <c r="P1290" s="292"/>
      <c r="Q1290" s="283"/>
    </row>
    <row r="1291" spans="1:17" ht="44.25" customHeight="1" x14ac:dyDescent="0.25">
      <c r="A1291" s="292" t="s">
        <v>741</v>
      </c>
      <c r="B1291" s="292" t="s">
        <v>247</v>
      </c>
      <c r="C1291" s="292" t="s">
        <v>186</v>
      </c>
      <c r="D1291" s="279" t="s">
        <v>160</v>
      </c>
      <c r="E1291" s="279">
        <v>9881</v>
      </c>
      <c r="F1291" s="292" t="s">
        <v>661</v>
      </c>
      <c r="G1291" s="249" t="s">
        <v>16</v>
      </c>
      <c r="H1291" s="44">
        <f t="shared" ref="H1291:N1291" si="476">SUM(H1292:H1295)</f>
        <v>267.39999999999998</v>
      </c>
      <c r="I1291" s="44">
        <f t="shared" si="476"/>
        <v>133.69999999999999</v>
      </c>
      <c r="J1291" s="44">
        <f t="shared" si="476"/>
        <v>133.69999999999999</v>
      </c>
      <c r="K1291" s="44">
        <f t="shared" si="476"/>
        <v>0</v>
      </c>
      <c r="L1291" s="44">
        <f t="shared" si="476"/>
        <v>0</v>
      </c>
      <c r="M1291" s="44">
        <f t="shared" si="476"/>
        <v>0</v>
      </c>
      <c r="N1291" s="44">
        <f t="shared" si="476"/>
        <v>0</v>
      </c>
      <c r="O1291" s="279">
        <v>5800</v>
      </c>
      <c r="P1291" s="292" t="s">
        <v>737</v>
      </c>
      <c r="Q1291" s="281" t="s">
        <v>4194</v>
      </c>
    </row>
    <row r="1292" spans="1:17" ht="30.75" customHeight="1" x14ac:dyDescent="0.25">
      <c r="A1292" s="292"/>
      <c r="B1292" s="292"/>
      <c r="C1292" s="292"/>
      <c r="D1292" s="279"/>
      <c r="E1292" s="279"/>
      <c r="F1292" s="292"/>
      <c r="G1292" s="249" t="s">
        <v>267</v>
      </c>
      <c r="H1292" s="44">
        <f t="shared" ref="H1292:H1295" si="477">SUM(I1292:N1292)</f>
        <v>0</v>
      </c>
      <c r="I1292" s="44">
        <v>0</v>
      </c>
      <c r="J1292" s="44">
        <v>0</v>
      </c>
      <c r="K1292" s="44">
        <v>0</v>
      </c>
      <c r="L1292" s="44">
        <v>0</v>
      </c>
      <c r="M1292" s="44">
        <v>0</v>
      </c>
      <c r="N1292" s="44">
        <v>0</v>
      </c>
      <c r="O1292" s="279"/>
      <c r="P1292" s="292"/>
      <c r="Q1292" s="282"/>
    </row>
    <row r="1293" spans="1:17" ht="36" x14ac:dyDescent="0.25">
      <c r="A1293" s="292"/>
      <c r="B1293" s="292"/>
      <c r="C1293" s="292"/>
      <c r="D1293" s="279"/>
      <c r="E1293" s="279"/>
      <c r="F1293" s="292"/>
      <c r="G1293" s="249" t="s">
        <v>18</v>
      </c>
      <c r="H1293" s="44">
        <f t="shared" si="477"/>
        <v>254</v>
      </c>
      <c r="I1293" s="44">
        <v>127</v>
      </c>
      <c r="J1293" s="44">
        <v>127</v>
      </c>
      <c r="K1293" s="44">
        <v>0</v>
      </c>
      <c r="L1293" s="44">
        <v>0</v>
      </c>
      <c r="M1293" s="44">
        <v>0</v>
      </c>
      <c r="N1293" s="44">
        <v>0</v>
      </c>
      <c r="O1293" s="279"/>
      <c r="P1293" s="292"/>
      <c r="Q1293" s="282"/>
    </row>
    <row r="1294" spans="1:17" x14ac:dyDescent="0.25">
      <c r="A1294" s="292"/>
      <c r="B1294" s="292"/>
      <c r="C1294" s="292"/>
      <c r="D1294" s="279"/>
      <c r="E1294" s="279"/>
      <c r="F1294" s="292"/>
      <c r="G1294" s="249" t="s">
        <v>19</v>
      </c>
      <c r="H1294" s="44">
        <f t="shared" si="477"/>
        <v>13.4</v>
      </c>
      <c r="I1294" s="44">
        <v>6.7</v>
      </c>
      <c r="J1294" s="44">
        <v>6.7</v>
      </c>
      <c r="K1294" s="44">
        <v>0</v>
      </c>
      <c r="L1294" s="44">
        <v>0</v>
      </c>
      <c r="M1294" s="44">
        <v>0</v>
      </c>
      <c r="N1294" s="44">
        <v>0</v>
      </c>
      <c r="O1294" s="279"/>
      <c r="P1294" s="292"/>
      <c r="Q1294" s="282"/>
    </row>
    <row r="1295" spans="1:17" ht="24" x14ac:dyDescent="0.25">
      <c r="A1295" s="292"/>
      <c r="B1295" s="292"/>
      <c r="C1295" s="292"/>
      <c r="D1295" s="279"/>
      <c r="E1295" s="279"/>
      <c r="F1295" s="292"/>
      <c r="G1295" s="249" t="s">
        <v>20</v>
      </c>
      <c r="H1295" s="44">
        <f t="shared" si="477"/>
        <v>0</v>
      </c>
      <c r="I1295" s="44">
        <v>0</v>
      </c>
      <c r="J1295" s="44">
        <v>0</v>
      </c>
      <c r="K1295" s="44">
        <v>0</v>
      </c>
      <c r="L1295" s="44">
        <v>0</v>
      </c>
      <c r="M1295" s="44">
        <v>0</v>
      </c>
      <c r="N1295" s="44">
        <v>0</v>
      </c>
      <c r="O1295" s="279"/>
      <c r="P1295" s="292"/>
      <c r="Q1295" s="283"/>
    </row>
    <row r="1296" spans="1:17" ht="36.75" customHeight="1" x14ac:dyDescent="0.25">
      <c r="A1296" s="292" t="s">
        <v>742</v>
      </c>
      <c r="B1296" s="292" t="s">
        <v>188</v>
      </c>
      <c r="C1296" s="292" t="s">
        <v>186</v>
      </c>
      <c r="D1296" s="279">
        <v>2026</v>
      </c>
      <c r="E1296" s="279" t="s">
        <v>743</v>
      </c>
      <c r="F1296" s="292" t="s">
        <v>661</v>
      </c>
      <c r="G1296" s="249" t="s">
        <v>16</v>
      </c>
      <c r="H1296" s="44">
        <f t="shared" ref="H1296:N1296" si="478">SUM(H1297:H1300)</f>
        <v>61</v>
      </c>
      <c r="I1296" s="44">
        <f t="shared" si="478"/>
        <v>0</v>
      </c>
      <c r="J1296" s="44">
        <f t="shared" si="478"/>
        <v>61</v>
      </c>
      <c r="K1296" s="44">
        <f t="shared" si="478"/>
        <v>0</v>
      </c>
      <c r="L1296" s="44">
        <f t="shared" si="478"/>
        <v>0</v>
      </c>
      <c r="M1296" s="44">
        <f t="shared" si="478"/>
        <v>0</v>
      </c>
      <c r="N1296" s="44">
        <f t="shared" si="478"/>
        <v>0</v>
      </c>
      <c r="O1296" s="279">
        <v>1500</v>
      </c>
      <c r="P1296" s="292" t="s">
        <v>737</v>
      </c>
      <c r="Q1296" s="281" t="s">
        <v>4194</v>
      </c>
    </row>
    <row r="1297" spans="1:17" ht="30.75" customHeight="1" x14ac:dyDescent="0.25">
      <c r="A1297" s="292"/>
      <c r="B1297" s="292"/>
      <c r="C1297" s="292"/>
      <c r="D1297" s="279"/>
      <c r="E1297" s="279"/>
      <c r="F1297" s="292"/>
      <c r="G1297" s="249" t="s">
        <v>267</v>
      </c>
      <c r="H1297" s="44">
        <f t="shared" ref="H1297:H1300" si="479">SUM(I1297:N1297)</f>
        <v>52</v>
      </c>
      <c r="I1297" s="44">
        <v>0</v>
      </c>
      <c r="J1297" s="44">
        <v>52</v>
      </c>
      <c r="K1297" s="44">
        <v>0</v>
      </c>
      <c r="L1297" s="44">
        <v>0</v>
      </c>
      <c r="M1297" s="44">
        <v>0</v>
      </c>
      <c r="N1297" s="44">
        <v>0</v>
      </c>
      <c r="O1297" s="279"/>
      <c r="P1297" s="292"/>
      <c r="Q1297" s="282"/>
    </row>
    <row r="1298" spans="1:17" ht="36" x14ac:dyDescent="0.25">
      <c r="A1298" s="292"/>
      <c r="B1298" s="292"/>
      <c r="C1298" s="292"/>
      <c r="D1298" s="279"/>
      <c r="E1298" s="279"/>
      <c r="F1298" s="292"/>
      <c r="G1298" s="249" t="s">
        <v>18</v>
      </c>
      <c r="H1298" s="44">
        <f t="shared" si="479"/>
        <v>9</v>
      </c>
      <c r="I1298" s="44">
        <v>0</v>
      </c>
      <c r="J1298" s="44">
        <v>9</v>
      </c>
      <c r="K1298" s="44">
        <v>0</v>
      </c>
      <c r="L1298" s="44">
        <v>0</v>
      </c>
      <c r="M1298" s="44">
        <v>0</v>
      </c>
      <c r="N1298" s="44">
        <v>0</v>
      </c>
      <c r="O1298" s="279"/>
      <c r="P1298" s="292"/>
      <c r="Q1298" s="282"/>
    </row>
    <row r="1299" spans="1:17" x14ac:dyDescent="0.25">
      <c r="A1299" s="292"/>
      <c r="B1299" s="292"/>
      <c r="C1299" s="292"/>
      <c r="D1299" s="279"/>
      <c r="E1299" s="279"/>
      <c r="F1299" s="292"/>
      <c r="G1299" s="249" t="s">
        <v>19</v>
      </c>
      <c r="H1299" s="44">
        <f t="shared" si="479"/>
        <v>0</v>
      </c>
      <c r="I1299" s="44">
        <v>0</v>
      </c>
      <c r="J1299" s="44">
        <v>0</v>
      </c>
      <c r="K1299" s="44">
        <v>0</v>
      </c>
      <c r="L1299" s="44">
        <v>0</v>
      </c>
      <c r="M1299" s="44">
        <v>0</v>
      </c>
      <c r="N1299" s="44">
        <v>0</v>
      </c>
      <c r="O1299" s="279"/>
      <c r="P1299" s="292"/>
      <c r="Q1299" s="282"/>
    </row>
    <row r="1300" spans="1:17" ht="24" x14ac:dyDescent="0.25">
      <c r="A1300" s="292"/>
      <c r="B1300" s="292"/>
      <c r="C1300" s="292"/>
      <c r="D1300" s="279"/>
      <c r="E1300" s="279"/>
      <c r="F1300" s="292"/>
      <c r="G1300" s="249" t="s">
        <v>20</v>
      </c>
      <c r="H1300" s="44">
        <f t="shared" si="479"/>
        <v>0</v>
      </c>
      <c r="I1300" s="44">
        <v>0</v>
      </c>
      <c r="J1300" s="44">
        <v>0</v>
      </c>
      <c r="K1300" s="44">
        <v>0</v>
      </c>
      <c r="L1300" s="44">
        <v>0</v>
      </c>
      <c r="M1300" s="44">
        <v>0</v>
      </c>
      <c r="N1300" s="44">
        <v>0</v>
      </c>
      <c r="O1300" s="279"/>
      <c r="P1300" s="292"/>
      <c r="Q1300" s="283"/>
    </row>
    <row r="1301" spans="1:17" ht="36.75" customHeight="1" x14ac:dyDescent="0.25">
      <c r="A1301" s="292" t="s">
        <v>744</v>
      </c>
      <c r="B1301" s="292" t="s">
        <v>188</v>
      </c>
      <c r="C1301" s="292" t="s">
        <v>186</v>
      </c>
      <c r="D1301" s="279" t="s">
        <v>30</v>
      </c>
      <c r="E1301" s="279" t="s">
        <v>745</v>
      </c>
      <c r="F1301" s="292" t="s">
        <v>746</v>
      </c>
      <c r="G1301" s="249" t="s">
        <v>16</v>
      </c>
      <c r="H1301" s="44">
        <f t="shared" ref="H1301:N1301" si="480">SUM(H1302:H1305)</f>
        <v>900</v>
      </c>
      <c r="I1301" s="44">
        <f t="shared" si="480"/>
        <v>0</v>
      </c>
      <c r="J1301" s="44">
        <f t="shared" si="480"/>
        <v>400</v>
      </c>
      <c r="K1301" s="44">
        <f t="shared" si="480"/>
        <v>500</v>
      </c>
      <c r="L1301" s="44">
        <f t="shared" si="480"/>
        <v>0</v>
      </c>
      <c r="M1301" s="44">
        <f t="shared" si="480"/>
        <v>0</v>
      </c>
      <c r="N1301" s="44">
        <f t="shared" si="480"/>
        <v>0</v>
      </c>
      <c r="O1301" s="279">
        <v>5800</v>
      </c>
      <c r="P1301" s="292" t="s">
        <v>747</v>
      </c>
      <c r="Q1301" s="281" t="s">
        <v>4194</v>
      </c>
    </row>
    <row r="1302" spans="1:17" ht="34.5" customHeight="1" x14ac:dyDescent="0.25">
      <c r="A1302" s="292"/>
      <c r="B1302" s="292"/>
      <c r="C1302" s="292"/>
      <c r="D1302" s="279"/>
      <c r="E1302" s="279"/>
      <c r="F1302" s="292"/>
      <c r="G1302" s="249" t="s">
        <v>17</v>
      </c>
      <c r="H1302" s="44">
        <f t="shared" ref="H1302:H1305" si="481">SUM(I1302:N1302)</f>
        <v>765</v>
      </c>
      <c r="I1302" s="44">
        <v>0</v>
      </c>
      <c r="J1302" s="44">
        <v>340</v>
      </c>
      <c r="K1302" s="44">
        <v>425</v>
      </c>
      <c r="L1302" s="44">
        <v>0</v>
      </c>
      <c r="M1302" s="44">
        <v>0</v>
      </c>
      <c r="N1302" s="44">
        <v>0</v>
      </c>
      <c r="O1302" s="279"/>
      <c r="P1302" s="292"/>
      <c r="Q1302" s="282"/>
    </row>
    <row r="1303" spans="1:17" ht="36" x14ac:dyDescent="0.25">
      <c r="A1303" s="292"/>
      <c r="B1303" s="292"/>
      <c r="C1303" s="292"/>
      <c r="D1303" s="279"/>
      <c r="E1303" s="279"/>
      <c r="F1303" s="292"/>
      <c r="G1303" s="249" t="s">
        <v>18</v>
      </c>
      <c r="H1303" s="44">
        <f t="shared" si="481"/>
        <v>135</v>
      </c>
      <c r="I1303" s="44">
        <v>0</v>
      </c>
      <c r="J1303" s="44">
        <v>60</v>
      </c>
      <c r="K1303" s="44">
        <v>75</v>
      </c>
      <c r="L1303" s="44">
        <v>0</v>
      </c>
      <c r="M1303" s="44">
        <v>0</v>
      </c>
      <c r="N1303" s="44">
        <v>0</v>
      </c>
      <c r="O1303" s="279"/>
      <c r="P1303" s="292"/>
      <c r="Q1303" s="282"/>
    </row>
    <row r="1304" spans="1:17" x14ac:dyDescent="0.25">
      <c r="A1304" s="292"/>
      <c r="B1304" s="292"/>
      <c r="C1304" s="292"/>
      <c r="D1304" s="279"/>
      <c r="E1304" s="279"/>
      <c r="F1304" s="292"/>
      <c r="G1304" s="249" t="s">
        <v>19</v>
      </c>
      <c r="H1304" s="44">
        <f t="shared" si="481"/>
        <v>0</v>
      </c>
      <c r="I1304" s="44">
        <v>0</v>
      </c>
      <c r="J1304" s="44">
        <v>0</v>
      </c>
      <c r="K1304" s="44">
        <v>0</v>
      </c>
      <c r="L1304" s="44">
        <v>0</v>
      </c>
      <c r="M1304" s="44">
        <v>0</v>
      </c>
      <c r="N1304" s="44">
        <v>0</v>
      </c>
      <c r="O1304" s="279"/>
      <c r="P1304" s="292"/>
      <c r="Q1304" s="282"/>
    </row>
    <row r="1305" spans="1:17" ht="24" x14ac:dyDescent="0.25">
      <c r="A1305" s="292"/>
      <c r="B1305" s="292"/>
      <c r="C1305" s="292"/>
      <c r="D1305" s="279"/>
      <c r="E1305" s="279"/>
      <c r="F1305" s="292"/>
      <c r="G1305" s="249" t="s">
        <v>20</v>
      </c>
      <c r="H1305" s="44">
        <f t="shared" si="481"/>
        <v>0</v>
      </c>
      <c r="I1305" s="44">
        <v>0</v>
      </c>
      <c r="J1305" s="44">
        <v>0</v>
      </c>
      <c r="K1305" s="44">
        <v>0</v>
      </c>
      <c r="L1305" s="44">
        <v>0</v>
      </c>
      <c r="M1305" s="44">
        <v>0</v>
      </c>
      <c r="N1305" s="44">
        <v>0</v>
      </c>
      <c r="O1305" s="279"/>
      <c r="P1305" s="292"/>
      <c r="Q1305" s="283"/>
    </row>
    <row r="1306" spans="1:17" ht="36.75" customHeight="1" x14ac:dyDescent="0.25">
      <c r="A1306" s="292" t="s">
        <v>748</v>
      </c>
      <c r="B1306" s="292" t="s">
        <v>188</v>
      </c>
      <c r="C1306" s="292" t="s">
        <v>186</v>
      </c>
      <c r="D1306" s="279">
        <v>2027</v>
      </c>
      <c r="E1306" s="279">
        <v>7979</v>
      </c>
      <c r="F1306" s="292" t="s">
        <v>661</v>
      </c>
      <c r="G1306" s="249" t="s">
        <v>16</v>
      </c>
      <c r="H1306" s="44">
        <f t="shared" ref="H1306:N1306" si="482">SUM(H1307:H1310)</f>
        <v>157</v>
      </c>
      <c r="I1306" s="44">
        <f t="shared" si="482"/>
        <v>0</v>
      </c>
      <c r="J1306" s="44">
        <f t="shared" si="482"/>
        <v>0</v>
      </c>
      <c r="K1306" s="44">
        <f t="shared" si="482"/>
        <v>157</v>
      </c>
      <c r="L1306" s="44">
        <f t="shared" si="482"/>
        <v>0</v>
      </c>
      <c r="M1306" s="44">
        <f t="shared" si="482"/>
        <v>0</v>
      </c>
      <c r="N1306" s="44">
        <f t="shared" si="482"/>
        <v>0</v>
      </c>
      <c r="O1306" s="279">
        <v>2500</v>
      </c>
      <c r="P1306" s="292" t="s">
        <v>737</v>
      </c>
      <c r="Q1306" s="281" t="s">
        <v>4194</v>
      </c>
    </row>
    <row r="1307" spans="1:17" ht="33.75" customHeight="1" x14ac:dyDescent="0.25">
      <c r="A1307" s="292"/>
      <c r="B1307" s="292"/>
      <c r="C1307" s="292"/>
      <c r="D1307" s="279"/>
      <c r="E1307" s="279"/>
      <c r="F1307" s="292"/>
      <c r="G1307" s="249" t="s">
        <v>17</v>
      </c>
      <c r="H1307" s="44">
        <f t="shared" ref="H1307:H1310" si="483">SUM(I1307:N1307)</f>
        <v>134</v>
      </c>
      <c r="I1307" s="44">
        <v>0</v>
      </c>
      <c r="J1307" s="44">
        <v>0</v>
      </c>
      <c r="K1307" s="44">
        <v>134</v>
      </c>
      <c r="L1307" s="44">
        <v>0</v>
      </c>
      <c r="M1307" s="44">
        <v>0</v>
      </c>
      <c r="N1307" s="44">
        <v>0</v>
      </c>
      <c r="O1307" s="279"/>
      <c r="P1307" s="292"/>
      <c r="Q1307" s="282"/>
    </row>
    <row r="1308" spans="1:17" ht="36" x14ac:dyDescent="0.25">
      <c r="A1308" s="292"/>
      <c r="B1308" s="292"/>
      <c r="C1308" s="292"/>
      <c r="D1308" s="279"/>
      <c r="E1308" s="279"/>
      <c r="F1308" s="292"/>
      <c r="G1308" s="249" t="s">
        <v>18</v>
      </c>
      <c r="H1308" s="44">
        <f t="shared" si="483"/>
        <v>23</v>
      </c>
      <c r="I1308" s="44">
        <v>0</v>
      </c>
      <c r="J1308" s="44">
        <v>0</v>
      </c>
      <c r="K1308" s="44">
        <v>23</v>
      </c>
      <c r="L1308" s="44">
        <v>0</v>
      </c>
      <c r="M1308" s="44">
        <v>0</v>
      </c>
      <c r="N1308" s="44">
        <v>0</v>
      </c>
      <c r="O1308" s="279"/>
      <c r="P1308" s="292"/>
      <c r="Q1308" s="282"/>
    </row>
    <row r="1309" spans="1:17" x14ac:dyDescent="0.25">
      <c r="A1309" s="292"/>
      <c r="B1309" s="292"/>
      <c r="C1309" s="292"/>
      <c r="D1309" s="279"/>
      <c r="E1309" s="279"/>
      <c r="F1309" s="292"/>
      <c r="G1309" s="249" t="s">
        <v>19</v>
      </c>
      <c r="H1309" s="44">
        <f t="shared" si="483"/>
        <v>0</v>
      </c>
      <c r="I1309" s="44">
        <v>0</v>
      </c>
      <c r="J1309" s="44">
        <v>0</v>
      </c>
      <c r="K1309" s="125">
        <v>0</v>
      </c>
      <c r="L1309" s="44">
        <v>0</v>
      </c>
      <c r="M1309" s="44">
        <v>0</v>
      </c>
      <c r="N1309" s="44">
        <v>0</v>
      </c>
      <c r="O1309" s="279"/>
      <c r="P1309" s="292"/>
      <c r="Q1309" s="282"/>
    </row>
    <row r="1310" spans="1:17" ht="24" x14ac:dyDescent="0.25">
      <c r="A1310" s="292"/>
      <c r="B1310" s="292"/>
      <c r="C1310" s="292"/>
      <c r="D1310" s="279"/>
      <c r="E1310" s="279"/>
      <c r="F1310" s="292"/>
      <c r="G1310" s="249" t="s">
        <v>20</v>
      </c>
      <c r="H1310" s="44">
        <f t="shared" si="483"/>
        <v>0</v>
      </c>
      <c r="I1310" s="44">
        <v>0</v>
      </c>
      <c r="J1310" s="44">
        <v>0</v>
      </c>
      <c r="K1310" s="44">
        <v>0</v>
      </c>
      <c r="L1310" s="44">
        <v>0</v>
      </c>
      <c r="M1310" s="44">
        <v>0</v>
      </c>
      <c r="N1310" s="44">
        <v>0</v>
      </c>
      <c r="O1310" s="279"/>
      <c r="P1310" s="292"/>
      <c r="Q1310" s="283"/>
    </row>
    <row r="1311" spans="1:17" ht="36.75" customHeight="1" x14ac:dyDescent="0.25">
      <c r="A1311" s="292" t="s">
        <v>749</v>
      </c>
      <c r="B1311" s="292"/>
      <c r="C1311" s="292" t="s">
        <v>186</v>
      </c>
      <c r="D1311" s="279">
        <v>2027</v>
      </c>
      <c r="E1311" s="279"/>
      <c r="F1311" s="279" t="s">
        <v>111</v>
      </c>
      <c r="G1311" s="249" t="s">
        <v>16</v>
      </c>
      <c r="H1311" s="44">
        <f t="shared" ref="H1311:N1311" si="484">SUM(H1312:H1315)</f>
        <v>48.1</v>
      </c>
      <c r="I1311" s="44">
        <f t="shared" si="484"/>
        <v>0</v>
      </c>
      <c r="J1311" s="44">
        <f t="shared" si="484"/>
        <v>0</v>
      </c>
      <c r="K1311" s="44">
        <f t="shared" si="484"/>
        <v>48.1</v>
      </c>
      <c r="L1311" s="44">
        <f t="shared" si="484"/>
        <v>0</v>
      </c>
      <c r="M1311" s="44">
        <f t="shared" si="484"/>
        <v>0</v>
      </c>
      <c r="N1311" s="44">
        <f t="shared" si="484"/>
        <v>0</v>
      </c>
      <c r="O1311" s="279"/>
      <c r="P1311" s="292"/>
      <c r="Q1311" s="281" t="s">
        <v>4194</v>
      </c>
    </row>
    <row r="1312" spans="1:17" ht="33.75" customHeight="1" x14ac:dyDescent="0.25">
      <c r="A1312" s="292"/>
      <c r="B1312" s="292"/>
      <c r="C1312" s="292"/>
      <c r="D1312" s="279"/>
      <c r="E1312" s="279"/>
      <c r="F1312" s="279"/>
      <c r="G1312" s="249" t="s">
        <v>17</v>
      </c>
      <c r="H1312" s="44">
        <f t="shared" ref="H1312:H1315" si="485">SUM(I1312:N1312)</f>
        <v>0</v>
      </c>
      <c r="I1312" s="44">
        <v>0</v>
      </c>
      <c r="J1312" s="44">
        <v>0</v>
      </c>
      <c r="K1312" s="44">
        <v>0</v>
      </c>
      <c r="L1312" s="44">
        <v>0</v>
      </c>
      <c r="M1312" s="44">
        <v>0</v>
      </c>
      <c r="N1312" s="44">
        <v>0</v>
      </c>
      <c r="O1312" s="279"/>
      <c r="P1312" s="292"/>
      <c r="Q1312" s="282"/>
    </row>
    <row r="1313" spans="1:17" ht="36" x14ac:dyDescent="0.25">
      <c r="A1313" s="292"/>
      <c r="B1313" s="292"/>
      <c r="C1313" s="292"/>
      <c r="D1313" s="279"/>
      <c r="E1313" s="279"/>
      <c r="F1313" s="279"/>
      <c r="G1313" s="249" t="s">
        <v>18</v>
      </c>
      <c r="H1313" s="44">
        <f t="shared" si="485"/>
        <v>48.1</v>
      </c>
      <c r="I1313" s="44">
        <v>0</v>
      </c>
      <c r="J1313" s="44">
        <v>0</v>
      </c>
      <c r="K1313" s="44">
        <v>48.1</v>
      </c>
      <c r="L1313" s="44">
        <v>0</v>
      </c>
      <c r="M1313" s="44">
        <v>0</v>
      </c>
      <c r="N1313" s="44">
        <v>0</v>
      </c>
      <c r="O1313" s="279"/>
      <c r="P1313" s="292"/>
      <c r="Q1313" s="282"/>
    </row>
    <row r="1314" spans="1:17" x14ac:dyDescent="0.25">
      <c r="A1314" s="292"/>
      <c r="B1314" s="292"/>
      <c r="C1314" s="292"/>
      <c r="D1314" s="279"/>
      <c r="E1314" s="279"/>
      <c r="F1314" s="279"/>
      <c r="G1314" s="249" t="s">
        <v>19</v>
      </c>
      <c r="H1314" s="44">
        <f t="shared" si="485"/>
        <v>0</v>
      </c>
      <c r="I1314" s="44">
        <v>0</v>
      </c>
      <c r="J1314" s="44">
        <v>0</v>
      </c>
      <c r="K1314" s="125">
        <v>0</v>
      </c>
      <c r="L1314" s="44">
        <v>0</v>
      </c>
      <c r="M1314" s="44">
        <v>0</v>
      </c>
      <c r="N1314" s="44">
        <v>0</v>
      </c>
      <c r="O1314" s="279"/>
      <c r="P1314" s="292"/>
      <c r="Q1314" s="282"/>
    </row>
    <row r="1315" spans="1:17" ht="24" x14ac:dyDescent="0.25">
      <c r="A1315" s="292"/>
      <c r="B1315" s="292"/>
      <c r="C1315" s="292"/>
      <c r="D1315" s="279"/>
      <c r="E1315" s="279"/>
      <c r="F1315" s="279"/>
      <c r="G1315" s="249" t="s">
        <v>20</v>
      </c>
      <c r="H1315" s="44">
        <f t="shared" si="485"/>
        <v>0</v>
      </c>
      <c r="I1315" s="44">
        <v>0</v>
      </c>
      <c r="J1315" s="44">
        <v>0</v>
      </c>
      <c r="K1315" s="44">
        <v>0</v>
      </c>
      <c r="L1315" s="44">
        <v>0</v>
      </c>
      <c r="M1315" s="44">
        <v>0</v>
      </c>
      <c r="N1315" s="44">
        <v>0</v>
      </c>
      <c r="O1315" s="279"/>
      <c r="P1315" s="292"/>
      <c r="Q1315" s="283"/>
    </row>
    <row r="1316" spans="1:17" ht="36.75" customHeight="1" x14ac:dyDescent="0.25">
      <c r="A1316" s="292" t="s">
        <v>750</v>
      </c>
      <c r="B1316" s="292"/>
      <c r="C1316" s="292" t="s">
        <v>186</v>
      </c>
      <c r="D1316" s="279">
        <v>2027</v>
      </c>
      <c r="E1316" s="279"/>
      <c r="F1316" s="279" t="s">
        <v>111</v>
      </c>
      <c r="G1316" s="249" t="s">
        <v>16</v>
      </c>
      <c r="H1316" s="44">
        <f t="shared" ref="H1316:N1316" si="486">SUM(H1317:H1320)</f>
        <v>36.700000000000003</v>
      </c>
      <c r="I1316" s="44">
        <f t="shared" si="486"/>
        <v>0</v>
      </c>
      <c r="J1316" s="44">
        <f t="shared" si="486"/>
        <v>0</v>
      </c>
      <c r="K1316" s="44">
        <f t="shared" si="486"/>
        <v>36.700000000000003</v>
      </c>
      <c r="L1316" s="44">
        <f t="shared" si="486"/>
        <v>0</v>
      </c>
      <c r="M1316" s="44">
        <f t="shared" si="486"/>
        <v>0</v>
      </c>
      <c r="N1316" s="44">
        <f t="shared" si="486"/>
        <v>0</v>
      </c>
      <c r="O1316" s="279"/>
      <c r="P1316" s="292"/>
      <c r="Q1316" s="281" t="s">
        <v>4194</v>
      </c>
    </row>
    <row r="1317" spans="1:17" ht="31.5" customHeight="1" x14ac:dyDescent="0.25">
      <c r="A1317" s="292"/>
      <c r="B1317" s="292"/>
      <c r="C1317" s="292"/>
      <c r="D1317" s="279"/>
      <c r="E1317" s="279"/>
      <c r="F1317" s="279"/>
      <c r="G1317" s="249" t="s">
        <v>17</v>
      </c>
      <c r="H1317" s="44">
        <f t="shared" ref="H1317:H1320" si="487">SUM(I1317:N1317)</f>
        <v>0</v>
      </c>
      <c r="I1317" s="44">
        <v>0</v>
      </c>
      <c r="J1317" s="44">
        <v>0</v>
      </c>
      <c r="K1317" s="44">
        <v>0</v>
      </c>
      <c r="L1317" s="44">
        <v>0</v>
      </c>
      <c r="M1317" s="44">
        <v>0</v>
      </c>
      <c r="N1317" s="44">
        <v>0</v>
      </c>
      <c r="O1317" s="279"/>
      <c r="P1317" s="292"/>
      <c r="Q1317" s="282"/>
    </row>
    <row r="1318" spans="1:17" ht="36" x14ac:dyDescent="0.25">
      <c r="A1318" s="292"/>
      <c r="B1318" s="292"/>
      <c r="C1318" s="292"/>
      <c r="D1318" s="279"/>
      <c r="E1318" s="279"/>
      <c r="F1318" s="279"/>
      <c r="G1318" s="249" t="s">
        <v>18</v>
      </c>
      <c r="H1318" s="44">
        <f t="shared" si="487"/>
        <v>36.700000000000003</v>
      </c>
      <c r="I1318" s="44">
        <v>0</v>
      </c>
      <c r="J1318" s="44">
        <v>0</v>
      </c>
      <c r="K1318" s="44">
        <v>36.700000000000003</v>
      </c>
      <c r="L1318" s="44">
        <v>0</v>
      </c>
      <c r="M1318" s="44">
        <v>0</v>
      </c>
      <c r="N1318" s="44">
        <v>0</v>
      </c>
      <c r="O1318" s="279"/>
      <c r="P1318" s="292"/>
      <c r="Q1318" s="282"/>
    </row>
    <row r="1319" spans="1:17" x14ac:dyDescent="0.25">
      <c r="A1319" s="292"/>
      <c r="B1319" s="292"/>
      <c r="C1319" s="292"/>
      <c r="D1319" s="279"/>
      <c r="E1319" s="279"/>
      <c r="F1319" s="279"/>
      <c r="G1319" s="249" t="s">
        <v>19</v>
      </c>
      <c r="H1319" s="44">
        <f t="shared" si="487"/>
        <v>0</v>
      </c>
      <c r="I1319" s="44">
        <v>0</v>
      </c>
      <c r="J1319" s="44">
        <v>0</v>
      </c>
      <c r="K1319" s="125">
        <v>0</v>
      </c>
      <c r="L1319" s="44">
        <v>0</v>
      </c>
      <c r="M1319" s="44">
        <v>0</v>
      </c>
      <c r="N1319" s="44">
        <v>0</v>
      </c>
      <c r="O1319" s="279"/>
      <c r="P1319" s="292"/>
      <c r="Q1319" s="282"/>
    </row>
    <row r="1320" spans="1:17" ht="24" x14ac:dyDescent="0.25">
      <c r="A1320" s="292"/>
      <c r="B1320" s="292"/>
      <c r="C1320" s="292"/>
      <c r="D1320" s="279"/>
      <c r="E1320" s="279"/>
      <c r="F1320" s="279"/>
      <c r="G1320" s="249" t="s">
        <v>20</v>
      </c>
      <c r="H1320" s="44">
        <f t="shared" si="487"/>
        <v>0</v>
      </c>
      <c r="I1320" s="44">
        <v>0</v>
      </c>
      <c r="J1320" s="44">
        <v>0</v>
      </c>
      <c r="K1320" s="44">
        <v>0</v>
      </c>
      <c r="L1320" s="44">
        <v>0</v>
      </c>
      <c r="M1320" s="44">
        <v>0</v>
      </c>
      <c r="N1320" s="44">
        <v>0</v>
      </c>
      <c r="O1320" s="279"/>
      <c r="P1320" s="292"/>
      <c r="Q1320" s="283"/>
    </row>
    <row r="1321" spans="1:17" ht="36.75" customHeight="1" x14ac:dyDescent="0.25">
      <c r="A1321" s="292" t="s">
        <v>751</v>
      </c>
      <c r="B1321" s="292"/>
      <c r="C1321" s="292" t="s">
        <v>186</v>
      </c>
      <c r="D1321" s="279">
        <v>2027</v>
      </c>
      <c r="E1321" s="279"/>
      <c r="F1321" s="279" t="s">
        <v>111</v>
      </c>
      <c r="G1321" s="249" t="s">
        <v>16</v>
      </c>
      <c r="H1321" s="44">
        <f t="shared" ref="H1321:N1321" si="488">SUM(H1322:H1325)</f>
        <v>12.5</v>
      </c>
      <c r="I1321" s="44">
        <f t="shared" si="488"/>
        <v>0</v>
      </c>
      <c r="J1321" s="44">
        <f t="shared" si="488"/>
        <v>0</v>
      </c>
      <c r="K1321" s="44">
        <f t="shared" si="488"/>
        <v>12.5</v>
      </c>
      <c r="L1321" s="44">
        <f t="shared" si="488"/>
        <v>0</v>
      </c>
      <c r="M1321" s="44">
        <f t="shared" si="488"/>
        <v>0</v>
      </c>
      <c r="N1321" s="44">
        <f t="shared" si="488"/>
        <v>0</v>
      </c>
      <c r="O1321" s="279"/>
      <c r="P1321" s="292"/>
      <c r="Q1321" s="281" t="s">
        <v>4194</v>
      </c>
    </row>
    <row r="1322" spans="1:17" ht="29.25" customHeight="1" x14ac:dyDescent="0.25">
      <c r="A1322" s="292"/>
      <c r="B1322" s="292"/>
      <c r="C1322" s="292"/>
      <c r="D1322" s="279"/>
      <c r="E1322" s="279"/>
      <c r="F1322" s="279"/>
      <c r="G1322" s="249" t="s">
        <v>17</v>
      </c>
      <c r="H1322" s="44">
        <f t="shared" ref="H1322:H1325" si="489">SUM(I1322:N1322)</f>
        <v>0</v>
      </c>
      <c r="I1322" s="44">
        <v>0</v>
      </c>
      <c r="J1322" s="44">
        <v>0</v>
      </c>
      <c r="K1322" s="44">
        <v>0</v>
      </c>
      <c r="L1322" s="44">
        <v>0</v>
      </c>
      <c r="M1322" s="44">
        <v>0</v>
      </c>
      <c r="N1322" s="44">
        <v>0</v>
      </c>
      <c r="O1322" s="279"/>
      <c r="P1322" s="292"/>
      <c r="Q1322" s="282"/>
    </row>
    <row r="1323" spans="1:17" ht="36" x14ac:dyDescent="0.25">
      <c r="A1323" s="292"/>
      <c r="B1323" s="292"/>
      <c r="C1323" s="292"/>
      <c r="D1323" s="279"/>
      <c r="E1323" s="279"/>
      <c r="F1323" s="279"/>
      <c r="G1323" s="249" t="s">
        <v>18</v>
      </c>
      <c r="H1323" s="44">
        <f t="shared" si="489"/>
        <v>12.5</v>
      </c>
      <c r="I1323" s="44">
        <v>0</v>
      </c>
      <c r="J1323" s="44">
        <v>0</v>
      </c>
      <c r="K1323" s="44">
        <v>12.5</v>
      </c>
      <c r="L1323" s="44">
        <v>0</v>
      </c>
      <c r="M1323" s="44">
        <v>0</v>
      </c>
      <c r="N1323" s="44">
        <v>0</v>
      </c>
      <c r="O1323" s="279"/>
      <c r="P1323" s="292"/>
      <c r="Q1323" s="282"/>
    </row>
    <row r="1324" spans="1:17" x14ac:dyDescent="0.25">
      <c r="A1324" s="292"/>
      <c r="B1324" s="292"/>
      <c r="C1324" s="292"/>
      <c r="D1324" s="279"/>
      <c r="E1324" s="279"/>
      <c r="F1324" s="279"/>
      <c r="G1324" s="249" t="s">
        <v>19</v>
      </c>
      <c r="H1324" s="44">
        <f t="shared" si="489"/>
        <v>0</v>
      </c>
      <c r="I1324" s="44">
        <v>0</v>
      </c>
      <c r="J1324" s="44">
        <v>0</v>
      </c>
      <c r="K1324" s="125">
        <v>0</v>
      </c>
      <c r="L1324" s="44">
        <v>0</v>
      </c>
      <c r="M1324" s="44">
        <v>0</v>
      </c>
      <c r="N1324" s="44">
        <v>0</v>
      </c>
      <c r="O1324" s="279"/>
      <c r="P1324" s="292"/>
      <c r="Q1324" s="282"/>
    </row>
    <row r="1325" spans="1:17" ht="24" x14ac:dyDescent="0.25">
      <c r="A1325" s="292"/>
      <c r="B1325" s="292"/>
      <c r="C1325" s="292"/>
      <c r="D1325" s="279"/>
      <c r="E1325" s="279"/>
      <c r="F1325" s="279"/>
      <c r="G1325" s="249" t="s">
        <v>20</v>
      </c>
      <c r="H1325" s="44">
        <f t="shared" si="489"/>
        <v>0</v>
      </c>
      <c r="I1325" s="44">
        <v>0</v>
      </c>
      <c r="J1325" s="44">
        <v>0</v>
      </c>
      <c r="K1325" s="44">
        <v>0</v>
      </c>
      <c r="L1325" s="44">
        <v>0</v>
      </c>
      <c r="M1325" s="44">
        <v>0</v>
      </c>
      <c r="N1325" s="44">
        <v>0</v>
      </c>
      <c r="O1325" s="279"/>
      <c r="P1325" s="292"/>
      <c r="Q1325" s="283"/>
    </row>
    <row r="1326" spans="1:17" ht="36" x14ac:dyDescent="0.25">
      <c r="A1326" s="292" t="s">
        <v>752</v>
      </c>
      <c r="B1326" s="292"/>
      <c r="C1326" s="292" t="s">
        <v>186</v>
      </c>
      <c r="D1326" s="279">
        <v>2027</v>
      </c>
      <c r="E1326" s="279"/>
      <c r="F1326" s="279" t="s">
        <v>111</v>
      </c>
      <c r="G1326" s="249" t="s">
        <v>16</v>
      </c>
      <c r="H1326" s="44">
        <f t="shared" ref="H1326:N1326" si="490">SUM(H1327:H1330)</f>
        <v>23.8</v>
      </c>
      <c r="I1326" s="44">
        <f t="shared" si="490"/>
        <v>0</v>
      </c>
      <c r="J1326" s="44">
        <f t="shared" si="490"/>
        <v>0</v>
      </c>
      <c r="K1326" s="44">
        <f t="shared" si="490"/>
        <v>23.8</v>
      </c>
      <c r="L1326" s="44">
        <f t="shared" si="490"/>
        <v>0</v>
      </c>
      <c r="M1326" s="44">
        <f t="shared" si="490"/>
        <v>0</v>
      </c>
      <c r="N1326" s="44">
        <f t="shared" si="490"/>
        <v>0</v>
      </c>
      <c r="O1326" s="279"/>
      <c r="P1326" s="292"/>
      <c r="Q1326" s="281" t="s">
        <v>4194</v>
      </c>
    </row>
    <row r="1327" spans="1:17" ht="36.75" customHeight="1" x14ac:dyDescent="0.25">
      <c r="A1327" s="292"/>
      <c r="B1327" s="292"/>
      <c r="C1327" s="292"/>
      <c r="D1327" s="279"/>
      <c r="E1327" s="279"/>
      <c r="F1327" s="279"/>
      <c r="G1327" s="249" t="s">
        <v>17</v>
      </c>
      <c r="H1327" s="44">
        <f t="shared" ref="H1327:H1330" si="491">SUM(I1327:N1327)</f>
        <v>0</v>
      </c>
      <c r="I1327" s="44">
        <v>0</v>
      </c>
      <c r="J1327" s="44">
        <v>0</v>
      </c>
      <c r="K1327" s="44">
        <v>0</v>
      </c>
      <c r="L1327" s="44">
        <v>0</v>
      </c>
      <c r="M1327" s="44">
        <v>0</v>
      </c>
      <c r="N1327" s="44">
        <v>0</v>
      </c>
      <c r="O1327" s="279"/>
      <c r="P1327" s="292"/>
      <c r="Q1327" s="282"/>
    </row>
    <row r="1328" spans="1:17" ht="36" x14ac:dyDescent="0.25">
      <c r="A1328" s="292"/>
      <c r="B1328" s="292"/>
      <c r="C1328" s="292"/>
      <c r="D1328" s="279"/>
      <c r="E1328" s="279"/>
      <c r="F1328" s="279"/>
      <c r="G1328" s="249" t="s">
        <v>18</v>
      </c>
      <c r="H1328" s="44">
        <f t="shared" si="491"/>
        <v>23.8</v>
      </c>
      <c r="I1328" s="44">
        <v>0</v>
      </c>
      <c r="J1328" s="44">
        <v>0</v>
      </c>
      <c r="K1328" s="44">
        <v>23.8</v>
      </c>
      <c r="L1328" s="44">
        <v>0</v>
      </c>
      <c r="M1328" s="44">
        <v>0</v>
      </c>
      <c r="N1328" s="44">
        <v>0</v>
      </c>
      <c r="O1328" s="279"/>
      <c r="P1328" s="292"/>
      <c r="Q1328" s="282"/>
    </row>
    <row r="1329" spans="1:17" x14ac:dyDescent="0.25">
      <c r="A1329" s="292"/>
      <c r="B1329" s="292"/>
      <c r="C1329" s="292"/>
      <c r="D1329" s="279"/>
      <c r="E1329" s="279"/>
      <c r="F1329" s="279"/>
      <c r="G1329" s="249" t="s">
        <v>19</v>
      </c>
      <c r="H1329" s="44">
        <f t="shared" si="491"/>
        <v>0</v>
      </c>
      <c r="I1329" s="44">
        <v>0</v>
      </c>
      <c r="J1329" s="44">
        <v>0</v>
      </c>
      <c r="K1329" s="125">
        <v>0</v>
      </c>
      <c r="L1329" s="44">
        <v>0</v>
      </c>
      <c r="M1329" s="44">
        <v>0</v>
      </c>
      <c r="N1329" s="44">
        <v>0</v>
      </c>
      <c r="O1329" s="279"/>
      <c r="P1329" s="292"/>
      <c r="Q1329" s="282"/>
    </row>
    <row r="1330" spans="1:17" ht="24" x14ac:dyDescent="0.25">
      <c r="A1330" s="292"/>
      <c r="B1330" s="292"/>
      <c r="C1330" s="292"/>
      <c r="D1330" s="279"/>
      <c r="E1330" s="279"/>
      <c r="F1330" s="279"/>
      <c r="G1330" s="249" t="s">
        <v>20</v>
      </c>
      <c r="H1330" s="44">
        <f t="shared" si="491"/>
        <v>0</v>
      </c>
      <c r="I1330" s="44">
        <v>0</v>
      </c>
      <c r="J1330" s="44">
        <v>0</v>
      </c>
      <c r="K1330" s="44">
        <v>0</v>
      </c>
      <c r="L1330" s="44">
        <v>0</v>
      </c>
      <c r="M1330" s="44">
        <v>0</v>
      </c>
      <c r="N1330" s="44">
        <v>0</v>
      </c>
      <c r="O1330" s="279"/>
      <c r="P1330" s="292"/>
      <c r="Q1330" s="283"/>
    </row>
    <row r="1331" spans="1:17" ht="36" x14ac:dyDescent="0.25">
      <c r="A1331" s="331" t="s">
        <v>135</v>
      </c>
      <c r="B1331" s="331"/>
      <c r="C1331" s="331"/>
      <c r="D1331" s="331"/>
      <c r="E1331" s="331"/>
      <c r="F1331" s="331"/>
      <c r="G1331" s="249" t="s">
        <v>16</v>
      </c>
      <c r="H1331" s="49">
        <f>SUM(H1281,H1286,H1291,H1296,H1301,H1306,H1311,H1316,H1321,H1326)</f>
        <v>1672.1999999999998</v>
      </c>
      <c r="I1331" s="49">
        <f t="shared" ref="I1331:N1331" si="492">SUM(I1281,I1286,I1291,I1296,I1301,I1306,I1311,I1316,I1321,I1326)</f>
        <v>261.39999999999998</v>
      </c>
      <c r="J1331" s="49">
        <f t="shared" si="492"/>
        <v>594.70000000000005</v>
      </c>
      <c r="K1331" s="49">
        <f t="shared" si="492"/>
        <v>778.1</v>
      </c>
      <c r="L1331" s="49">
        <f t="shared" si="492"/>
        <v>6</v>
      </c>
      <c r="M1331" s="49">
        <f t="shared" si="492"/>
        <v>16</v>
      </c>
      <c r="N1331" s="49">
        <f t="shared" si="492"/>
        <v>16</v>
      </c>
      <c r="O1331" s="279"/>
      <c r="P1331" s="292"/>
    </row>
    <row r="1332" spans="1:17" ht="36.75" customHeight="1" x14ac:dyDescent="0.25">
      <c r="A1332" s="331"/>
      <c r="B1332" s="331"/>
      <c r="C1332" s="331"/>
      <c r="D1332" s="331"/>
      <c r="E1332" s="331"/>
      <c r="F1332" s="331"/>
      <c r="G1332" s="249" t="s">
        <v>17</v>
      </c>
      <c r="H1332" s="49">
        <f t="shared" ref="H1332:N1335" si="493">SUM(H1282,H1287,H1292,H1297,H1302,H1307,H1312,H1317,H1322,H1327)</f>
        <v>974.8</v>
      </c>
      <c r="I1332" s="49">
        <f t="shared" si="493"/>
        <v>0</v>
      </c>
      <c r="J1332" s="49">
        <f t="shared" si="493"/>
        <v>392</v>
      </c>
      <c r="K1332" s="49">
        <f t="shared" si="493"/>
        <v>559</v>
      </c>
      <c r="L1332" s="49">
        <f t="shared" si="493"/>
        <v>0</v>
      </c>
      <c r="M1332" s="49">
        <f t="shared" si="493"/>
        <v>11.9</v>
      </c>
      <c r="N1332" s="49">
        <f t="shared" si="493"/>
        <v>11.9</v>
      </c>
      <c r="O1332" s="279"/>
      <c r="P1332" s="292"/>
    </row>
    <row r="1333" spans="1:17" ht="36" x14ac:dyDescent="0.25">
      <c r="A1333" s="331"/>
      <c r="B1333" s="331"/>
      <c r="C1333" s="331"/>
      <c r="D1333" s="331"/>
      <c r="E1333" s="331"/>
      <c r="F1333" s="331"/>
      <c r="G1333" s="249" t="s">
        <v>18</v>
      </c>
      <c r="H1333" s="49">
        <f t="shared" si="493"/>
        <v>677.30000000000007</v>
      </c>
      <c r="I1333" s="49">
        <f t="shared" si="493"/>
        <v>248.3</v>
      </c>
      <c r="J1333" s="49">
        <f t="shared" si="493"/>
        <v>196</v>
      </c>
      <c r="K1333" s="49">
        <f t="shared" si="493"/>
        <v>219.10000000000002</v>
      </c>
      <c r="L1333" s="49">
        <f t="shared" si="493"/>
        <v>5.7</v>
      </c>
      <c r="M1333" s="49">
        <f t="shared" si="493"/>
        <v>4.0999999999999996</v>
      </c>
      <c r="N1333" s="49">
        <f t="shared" si="493"/>
        <v>4.0999999999999996</v>
      </c>
      <c r="O1333" s="279"/>
      <c r="P1333" s="292"/>
    </row>
    <row r="1334" spans="1:17" x14ac:dyDescent="0.25">
      <c r="A1334" s="331"/>
      <c r="B1334" s="331"/>
      <c r="C1334" s="331"/>
      <c r="D1334" s="331"/>
      <c r="E1334" s="331"/>
      <c r="F1334" s="331"/>
      <c r="G1334" s="249" t="s">
        <v>19</v>
      </c>
      <c r="H1334" s="49">
        <f t="shared" si="493"/>
        <v>20.100000000000001</v>
      </c>
      <c r="I1334" s="49">
        <f t="shared" si="493"/>
        <v>13.100000000000001</v>
      </c>
      <c r="J1334" s="49">
        <f t="shared" si="493"/>
        <v>6.7</v>
      </c>
      <c r="K1334" s="49">
        <f t="shared" si="493"/>
        <v>0</v>
      </c>
      <c r="L1334" s="49">
        <f t="shared" si="493"/>
        <v>0.3</v>
      </c>
      <c r="M1334" s="49">
        <f t="shared" si="493"/>
        <v>0</v>
      </c>
      <c r="N1334" s="49">
        <f t="shared" si="493"/>
        <v>0</v>
      </c>
      <c r="O1334" s="279"/>
      <c r="P1334" s="292"/>
    </row>
    <row r="1335" spans="1:17" ht="24" x14ac:dyDescent="0.25">
      <c r="A1335" s="331"/>
      <c r="B1335" s="331"/>
      <c r="C1335" s="331"/>
      <c r="D1335" s="331"/>
      <c r="E1335" s="331"/>
      <c r="F1335" s="331"/>
      <c r="G1335" s="249" t="s">
        <v>20</v>
      </c>
      <c r="H1335" s="49">
        <f t="shared" si="493"/>
        <v>0</v>
      </c>
      <c r="I1335" s="49">
        <f t="shared" si="493"/>
        <v>0</v>
      </c>
      <c r="J1335" s="49">
        <f t="shared" si="493"/>
        <v>0</v>
      </c>
      <c r="K1335" s="49">
        <f t="shared" si="493"/>
        <v>0</v>
      </c>
      <c r="L1335" s="49">
        <f t="shared" si="493"/>
        <v>0</v>
      </c>
      <c r="M1335" s="49">
        <f t="shared" si="493"/>
        <v>0</v>
      </c>
      <c r="N1335" s="49">
        <f t="shared" si="493"/>
        <v>0</v>
      </c>
      <c r="O1335" s="279"/>
      <c r="P1335" s="292"/>
    </row>
    <row r="1336" spans="1:17" x14ac:dyDescent="0.25">
      <c r="A1336" s="294" t="s">
        <v>192</v>
      </c>
      <c r="B1336" s="294"/>
      <c r="C1336" s="294"/>
      <c r="D1336" s="294"/>
      <c r="E1336" s="294"/>
      <c r="F1336" s="294"/>
      <c r="G1336" s="294"/>
      <c r="H1336" s="294"/>
      <c r="I1336" s="294"/>
      <c r="J1336" s="294"/>
      <c r="K1336" s="294"/>
      <c r="L1336" s="294"/>
      <c r="M1336" s="294"/>
      <c r="N1336" s="294"/>
      <c r="O1336" s="294"/>
      <c r="P1336" s="294"/>
    </row>
    <row r="1337" spans="1:17" ht="36.75" customHeight="1" x14ac:dyDescent="0.25">
      <c r="A1337" s="292" t="s">
        <v>755</v>
      </c>
      <c r="B1337" s="292"/>
      <c r="C1337" s="292" t="s">
        <v>192</v>
      </c>
      <c r="D1337" s="279" t="s">
        <v>66</v>
      </c>
      <c r="E1337" s="279" t="s">
        <v>756</v>
      </c>
      <c r="F1337" s="292" t="s">
        <v>757</v>
      </c>
      <c r="G1337" s="249" t="s">
        <v>16</v>
      </c>
      <c r="H1337" s="44">
        <f t="shared" ref="H1337:N1337" si="494">SUM(H1338:H1341)</f>
        <v>855</v>
      </c>
      <c r="I1337" s="44">
        <f t="shared" si="494"/>
        <v>0</v>
      </c>
      <c r="J1337" s="44">
        <f t="shared" si="494"/>
        <v>0</v>
      </c>
      <c r="K1337" s="44">
        <f t="shared" si="494"/>
        <v>0</v>
      </c>
      <c r="L1337" s="44">
        <f t="shared" si="494"/>
        <v>285</v>
      </c>
      <c r="M1337" s="44">
        <f t="shared" si="494"/>
        <v>285</v>
      </c>
      <c r="N1337" s="44">
        <f t="shared" si="494"/>
        <v>285</v>
      </c>
      <c r="O1337" s="297">
        <v>7570</v>
      </c>
      <c r="P1337" s="284"/>
      <c r="Q1337" s="279" t="s">
        <v>4155</v>
      </c>
    </row>
    <row r="1338" spans="1:17" ht="27" customHeight="1" x14ac:dyDescent="0.25">
      <c r="A1338" s="292"/>
      <c r="B1338" s="292"/>
      <c r="C1338" s="292"/>
      <c r="D1338" s="279"/>
      <c r="E1338" s="279"/>
      <c r="F1338" s="292"/>
      <c r="G1338" s="249" t="s">
        <v>267</v>
      </c>
      <c r="H1338" s="44">
        <f t="shared" ref="H1338:H1341" si="495">SUM(I1338:N1338)</f>
        <v>513</v>
      </c>
      <c r="I1338" s="44">
        <v>0</v>
      </c>
      <c r="J1338" s="44">
        <v>0</v>
      </c>
      <c r="K1338" s="44">
        <v>0</v>
      </c>
      <c r="L1338" s="44">
        <v>171</v>
      </c>
      <c r="M1338" s="44">
        <v>171</v>
      </c>
      <c r="N1338" s="44">
        <v>171</v>
      </c>
      <c r="O1338" s="297"/>
      <c r="P1338" s="285"/>
      <c r="Q1338" s="279"/>
    </row>
    <row r="1339" spans="1:17" ht="36" x14ac:dyDescent="0.25">
      <c r="A1339" s="292"/>
      <c r="B1339" s="292"/>
      <c r="C1339" s="292"/>
      <c r="D1339" s="279"/>
      <c r="E1339" s="279"/>
      <c r="F1339" s="292"/>
      <c r="G1339" s="249" t="s">
        <v>18</v>
      </c>
      <c r="H1339" s="44">
        <f t="shared" si="495"/>
        <v>342</v>
      </c>
      <c r="I1339" s="44">
        <v>0</v>
      </c>
      <c r="J1339" s="44">
        <v>0</v>
      </c>
      <c r="K1339" s="44">
        <v>0</v>
      </c>
      <c r="L1339" s="44">
        <v>114</v>
      </c>
      <c r="M1339" s="44">
        <v>114</v>
      </c>
      <c r="N1339" s="44">
        <v>114</v>
      </c>
      <c r="O1339" s="297"/>
      <c r="P1339" s="285"/>
      <c r="Q1339" s="279"/>
    </row>
    <row r="1340" spans="1:17" x14ac:dyDescent="0.25">
      <c r="A1340" s="292"/>
      <c r="B1340" s="292"/>
      <c r="C1340" s="292"/>
      <c r="D1340" s="279"/>
      <c r="E1340" s="279"/>
      <c r="F1340" s="292"/>
      <c r="G1340" s="249" t="s">
        <v>19</v>
      </c>
      <c r="H1340" s="44">
        <f t="shared" si="495"/>
        <v>0</v>
      </c>
      <c r="I1340" s="44">
        <v>0</v>
      </c>
      <c r="J1340" s="44">
        <v>0</v>
      </c>
      <c r="K1340" s="44">
        <v>0</v>
      </c>
      <c r="L1340" s="44">
        <v>0</v>
      </c>
      <c r="M1340" s="44">
        <v>0</v>
      </c>
      <c r="N1340" s="44">
        <v>0</v>
      </c>
      <c r="O1340" s="297"/>
      <c r="P1340" s="285"/>
      <c r="Q1340" s="279"/>
    </row>
    <row r="1341" spans="1:17" ht="24" x14ac:dyDescent="0.25">
      <c r="A1341" s="292"/>
      <c r="B1341" s="292"/>
      <c r="C1341" s="292"/>
      <c r="D1341" s="279"/>
      <c r="E1341" s="279"/>
      <c r="F1341" s="292"/>
      <c r="G1341" s="249" t="s">
        <v>20</v>
      </c>
      <c r="H1341" s="44">
        <f t="shared" si="495"/>
        <v>0</v>
      </c>
      <c r="I1341" s="44">
        <v>0</v>
      </c>
      <c r="J1341" s="44">
        <v>0</v>
      </c>
      <c r="K1341" s="44">
        <v>0</v>
      </c>
      <c r="L1341" s="44">
        <v>0</v>
      </c>
      <c r="M1341" s="44">
        <v>0</v>
      </c>
      <c r="N1341" s="44">
        <v>0</v>
      </c>
      <c r="O1341" s="297"/>
      <c r="P1341" s="286"/>
      <c r="Q1341" s="279"/>
    </row>
    <row r="1342" spans="1:17" ht="36.75" customHeight="1" x14ac:dyDescent="0.25">
      <c r="A1342" s="292" t="s">
        <v>759</v>
      </c>
      <c r="B1342" s="292"/>
      <c r="C1342" s="292" t="s">
        <v>192</v>
      </c>
      <c r="D1342" s="279" t="s">
        <v>568</v>
      </c>
      <c r="E1342" s="279" t="s">
        <v>760</v>
      </c>
      <c r="F1342" s="279" t="s">
        <v>607</v>
      </c>
      <c r="G1342" s="249" t="s">
        <v>16</v>
      </c>
      <c r="H1342" s="44">
        <f t="shared" ref="H1342:N1342" si="496">SUM(H1343:H1346)</f>
        <v>11</v>
      </c>
      <c r="I1342" s="44">
        <f t="shared" si="496"/>
        <v>0</v>
      </c>
      <c r="J1342" s="44">
        <f t="shared" si="496"/>
        <v>0</v>
      </c>
      <c r="K1342" s="44">
        <f t="shared" si="496"/>
        <v>11</v>
      </c>
      <c r="L1342" s="44">
        <f t="shared" si="496"/>
        <v>0</v>
      </c>
      <c r="M1342" s="44">
        <f t="shared" si="496"/>
        <v>0</v>
      </c>
      <c r="N1342" s="44">
        <f t="shared" si="496"/>
        <v>0</v>
      </c>
      <c r="O1342" s="279">
        <v>361</v>
      </c>
      <c r="P1342" s="292"/>
      <c r="Q1342" s="314" t="s">
        <v>4163</v>
      </c>
    </row>
    <row r="1343" spans="1:17" ht="29.25" customHeight="1" x14ac:dyDescent="0.25">
      <c r="A1343" s="292"/>
      <c r="B1343" s="292"/>
      <c r="C1343" s="292"/>
      <c r="D1343" s="279"/>
      <c r="E1343" s="279"/>
      <c r="F1343" s="279"/>
      <c r="G1343" s="249" t="s">
        <v>267</v>
      </c>
      <c r="H1343" s="44">
        <f t="shared" ref="H1343:H1346" si="497">SUM(I1343:N1343)</f>
        <v>0</v>
      </c>
      <c r="I1343" s="44">
        <v>0</v>
      </c>
      <c r="J1343" s="44">
        <v>0</v>
      </c>
      <c r="K1343" s="44">
        <v>0</v>
      </c>
      <c r="L1343" s="44">
        <v>0</v>
      </c>
      <c r="M1343" s="44">
        <v>0</v>
      </c>
      <c r="N1343" s="44">
        <v>0</v>
      </c>
      <c r="O1343" s="279"/>
      <c r="P1343" s="292"/>
      <c r="Q1343" s="314"/>
    </row>
    <row r="1344" spans="1:17" ht="36" x14ac:dyDescent="0.25">
      <c r="A1344" s="292"/>
      <c r="B1344" s="292"/>
      <c r="C1344" s="292"/>
      <c r="D1344" s="279"/>
      <c r="E1344" s="279"/>
      <c r="F1344" s="279"/>
      <c r="G1344" s="249" t="s">
        <v>761</v>
      </c>
      <c r="H1344" s="44">
        <f t="shared" si="497"/>
        <v>11</v>
      </c>
      <c r="I1344" s="44">
        <v>0</v>
      </c>
      <c r="J1344" s="44">
        <v>0</v>
      </c>
      <c r="K1344" s="44">
        <v>11</v>
      </c>
      <c r="L1344" s="44">
        <v>0</v>
      </c>
      <c r="M1344" s="44">
        <v>0</v>
      </c>
      <c r="N1344" s="44">
        <v>0</v>
      </c>
      <c r="O1344" s="279"/>
      <c r="P1344" s="292"/>
      <c r="Q1344" s="314"/>
    </row>
    <row r="1345" spans="1:17" x14ac:dyDescent="0.25">
      <c r="A1345" s="292"/>
      <c r="B1345" s="292"/>
      <c r="C1345" s="292"/>
      <c r="D1345" s="279"/>
      <c r="E1345" s="279"/>
      <c r="F1345" s="279"/>
      <c r="G1345" s="249" t="s">
        <v>19</v>
      </c>
      <c r="H1345" s="44">
        <f t="shared" si="497"/>
        <v>0</v>
      </c>
      <c r="I1345" s="44">
        <v>0</v>
      </c>
      <c r="J1345" s="44">
        <v>0</v>
      </c>
      <c r="K1345" s="44">
        <v>0</v>
      </c>
      <c r="L1345" s="44">
        <v>0</v>
      </c>
      <c r="M1345" s="44">
        <v>0</v>
      </c>
      <c r="N1345" s="44">
        <v>0</v>
      </c>
      <c r="O1345" s="279"/>
      <c r="P1345" s="292"/>
      <c r="Q1345" s="314"/>
    </row>
    <row r="1346" spans="1:17" ht="24" x14ac:dyDescent="0.25">
      <c r="A1346" s="292"/>
      <c r="B1346" s="292"/>
      <c r="C1346" s="292"/>
      <c r="D1346" s="279"/>
      <c r="E1346" s="279"/>
      <c r="F1346" s="279"/>
      <c r="G1346" s="249" t="s">
        <v>20</v>
      </c>
      <c r="H1346" s="44">
        <f t="shared" si="497"/>
        <v>0</v>
      </c>
      <c r="I1346" s="44">
        <v>0</v>
      </c>
      <c r="J1346" s="44">
        <v>0</v>
      </c>
      <c r="K1346" s="44">
        <v>0</v>
      </c>
      <c r="L1346" s="44">
        <v>0</v>
      </c>
      <c r="M1346" s="44">
        <v>0</v>
      </c>
      <c r="N1346" s="44">
        <v>0</v>
      </c>
      <c r="O1346" s="279"/>
      <c r="P1346" s="292"/>
      <c r="Q1346" s="314"/>
    </row>
    <row r="1347" spans="1:17" ht="36.75" customHeight="1" x14ac:dyDescent="0.25">
      <c r="A1347" s="292" t="s">
        <v>762</v>
      </c>
      <c r="B1347" s="292"/>
      <c r="C1347" s="292" t="s">
        <v>192</v>
      </c>
      <c r="D1347" s="279" t="s">
        <v>568</v>
      </c>
      <c r="E1347" s="279" t="s">
        <v>758</v>
      </c>
      <c r="F1347" s="279" t="s">
        <v>607</v>
      </c>
      <c r="G1347" s="249" t="s">
        <v>16</v>
      </c>
      <c r="H1347" s="44">
        <f t="shared" ref="H1347:N1347" si="498">SUM(H1348:H1351)</f>
        <v>18.8</v>
      </c>
      <c r="I1347" s="44">
        <f t="shared" si="498"/>
        <v>0</v>
      </c>
      <c r="J1347" s="44">
        <f t="shared" si="498"/>
        <v>0</v>
      </c>
      <c r="K1347" s="44">
        <f t="shared" si="498"/>
        <v>18.8</v>
      </c>
      <c r="L1347" s="44">
        <f t="shared" si="498"/>
        <v>0</v>
      </c>
      <c r="M1347" s="44">
        <f t="shared" si="498"/>
        <v>0</v>
      </c>
      <c r="N1347" s="44">
        <f t="shared" si="498"/>
        <v>0</v>
      </c>
      <c r="O1347" s="279">
        <v>361</v>
      </c>
      <c r="P1347" s="292"/>
      <c r="Q1347" s="314" t="s">
        <v>4163</v>
      </c>
    </row>
    <row r="1348" spans="1:17" ht="30.75" customHeight="1" x14ac:dyDescent="0.25">
      <c r="A1348" s="292"/>
      <c r="B1348" s="292"/>
      <c r="C1348" s="292"/>
      <c r="D1348" s="279"/>
      <c r="E1348" s="279"/>
      <c r="F1348" s="279"/>
      <c r="G1348" s="249" t="s">
        <v>267</v>
      </c>
      <c r="H1348" s="44">
        <f t="shared" ref="H1348:H1351" si="499">SUM(I1348:N1348)</f>
        <v>0</v>
      </c>
      <c r="I1348" s="44">
        <v>0</v>
      </c>
      <c r="J1348" s="44">
        <v>0</v>
      </c>
      <c r="K1348" s="44">
        <v>0</v>
      </c>
      <c r="L1348" s="44">
        <v>0</v>
      </c>
      <c r="M1348" s="44">
        <v>0</v>
      </c>
      <c r="N1348" s="44">
        <v>0</v>
      </c>
      <c r="O1348" s="279"/>
      <c r="P1348" s="292"/>
      <c r="Q1348" s="314"/>
    </row>
    <row r="1349" spans="1:17" ht="36" x14ac:dyDescent="0.25">
      <c r="A1349" s="292"/>
      <c r="B1349" s="292"/>
      <c r="C1349" s="292"/>
      <c r="D1349" s="279"/>
      <c r="E1349" s="279"/>
      <c r="F1349" s="279"/>
      <c r="G1349" s="249" t="s">
        <v>761</v>
      </c>
      <c r="H1349" s="44">
        <f t="shared" si="499"/>
        <v>18.8</v>
      </c>
      <c r="I1349" s="44">
        <v>0</v>
      </c>
      <c r="J1349" s="44">
        <v>0</v>
      </c>
      <c r="K1349" s="44">
        <v>18.8</v>
      </c>
      <c r="L1349" s="44">
        <v>0</v>
      </c>
      <c r="M1349" s="44">
        <v>0</v>
      </c>
      <c r="N1349" s="44">
        <v>0</v>
      </c>
      <c r="O1349" s="279"/>
      <c r="P1349" s="292"/>
      <c r="Q1349" s="314"/>
    </row>
    <row r="1350" spans="1:17" x14ac:dyDescent="0.25">
      <c r="A1350" s="292"/>
      <c r="B1350" s="292"/>
      <c r="C1350" s="292"/>
      <c r="D1350" s="279"/>
      <c r="E1350" s="279"/>
      <c r="F1350" s="279"/>
      <c r="G1350" s="249" t="s">
        <v>19</v>
      </c>
      <c r="H1350" s="44">
        <f t="shared" si="499"/>
        <v>0</v>
      </c>
      <c r="I1350" s="44">
        <v>0</v>
      </c>
      <c r="J1350" s="44">
        <v>0</v>
      </c>
      <c r="K1350" s="44">
        <v>0</v>
      </c>
      <c r="L1350" s="44">
        <v>0</v>
      </c>
      <c r="M1350" s="44">
        <v>0</v>
      </c>
      <c r="N1350" s="44">
        <v>0</v>
      </c>
      <c r="O1350" s="279"/>
      <c r="P1350" s="292"/>
      <c r="Q1350" s="314"/>
    </row>
    <row r="1351" spans="1:17" ht="24" x14ac:dyDescent="0.25">
      <c r="A1351" s="292"/>
      <c r="B1351" s="292"/>
      <c r="C1351" s="292"/>
      <c r="D1351" s="279"/>
      <c r="E1351" s="279"/>
      <c r="F1351" s="279"/>
      <c r="G1351" s="249" t="s">
        <v>20</v>
      </c>
      <c r="H1351" s="44">
        <f t="shared" si="499"/>
        <v>0</v>
      </c>
      <c r="I1351" s="44">
        <v>0</v>
      </c>
      <c r="J1351" s="44">
        <v>0</v>
      </c>
      <c r="K1351" s="44">
        <v>0</v>
      </c>
      <c r="L1351" s="44">
        <v>0</v>
      </c>
      <c r="M1351" s="44">
        <v>0</v>
      </c>
      <c r="N1351" s="44">
        <v>0</v>
      </c>
      <c r="O1351" s="279"/>
      <c r="P1351" s="292"/>
      <c r="Q1351" s="314"/>
    </row>
    <row r="1352" spans="1:17" ht="36.75" customHeight="1" x14ac:dyDescent="0.25">
      <c r="A1352" s="292" t="s">
        <v>763</v>
      </c>
      <c r="B1352" s="292" t="s">
        <v>247</v>
      </c>
      <c r="C1352" s="292" t="s">
        <v>192</v>
      </c>
      <c r="D1352" s="279" t="s">
        <v>311</v>
      </c>
      <c r="E1352" s="279" t="s">
        <v>764</v>
      </c>
      <c r="F1352" s="279" t="s">
        <v>111</v>
      </c>
      <c r="G1352" s="249" t="s">
        <v>16</v>
      </c>
      <c r="H1352" s="44">
        <f t="shared" ref="H1352:N1352" si="500">SUM(H1353:H1356)</f>
        <v>3.9</v>
      </c>
      <c r="I1352" s="44">
        <f t="shared" si="500"/>
        <v>3.9</v>
      </c>
      <c r="J1352" s="44">
        <f t="shared" si="500"/>
        <v>0</v>
      </c>
      <c r="K1352" s="44">
        <f t="shared" si="500"/>
        <v>0</v>
      </c>
      <c r="L1352" s="44">
        <f t="shared" si="500"/>
        <v>0</v>
      </c>
      <c r="M1352" s="44">
        <f t="shared" si="500"/>
        <v>0</v>
      </c>
      <c r="N1352" s="44">
        <f t="shared" si="500"/>
        <v>0</v>
      </c>
      <c r="O1352" s="279"/>
      <c r="P1352" s="292"/>
      <c r="Q1352" s="279" t="s">
        <v>4155</v>
      </c>
    </row>
    <row r="1353" spans="1:17" ht="34.5" customHeight="1" x14ac:dyDescent="0.25">
      <c r="A1353" s="292"/>
      <c r="B1353" s="292"/>
      <c r="C1353" s="292"/>
      <c r="D1353" s="279"/>
      <c r="E1353" s="279"/>
      <c r="F1353" s="279"/>
      <c r="G1353" s="249" t="s">
        <v>267</v>
      </c>
      <c r="H1353" s="44">
        <f t="shared" ref="H1353:H1356" si="501">SUM(I1353:N1353)</f>
        <v>0</v>
      </c>
      <c r="I1353" s="44">
        <v>0</v>
      </c>
      <c r="J1353" s="44">
        <v>0</v>
      </c>
      <c r="K1353" s="44">
        <v>0</v>
      </c>
      <c r="L1353" s="44">
        <v>0</v>
      </c>
      <c r="M1353" s="44">
        <v>0</v>
      </c>
      <c r="N1353" s="44">
        <v>0</v>
      </c>
      <c r="O1353" s="279"/>
      <c r="P1353" s="292"/>
      <c r="Q1353" s="279"/>
    </row>
    <row r="1354" spans="1:17" ht="36" x14ac:dyDescent="0.25">
      <c r="A1354" s="292"/>
      <c r="B1354" s="292"/>
      <c r="C1354" s="292"/>
      <c r="D1354" s="279"/>
      <c r="E1354" s="279"/>
      <c r="F1354" s="279"/>
      <c r="G1354" s="249" t="s">
        <v>18</v>
      </c>
      <c r="H1354" s="44">
        <f t="shared" si="501"/>
        <v>3.9</v>
      </c>
      <c r="I1354" s="44">
        <v>3.9</v>
      </c>
      <c r="J1354" s="44">
        <v>0</v>
      </c>
      <c r="K1354" s="44">
        <v>0</v>
      </c>
      <c r="L1354" s="44">
        <v>0</v>
      </c>
      <c r="M1354" s="44">
        <v>0</v>
      </c>
      <c r="N1354" s="44">
        <v>0</v>
      </c>
      <c r="O1354" s="279"/>
      <c r="P1354" s="292"/>
      <c r="Q1354" s="279"/>
    </row>
    <row r="1355" spans="1:17" x14ac:dyDescent="0.25">
      <c r="A1355" s="292"/>
      <c r="B1355" s="292"/>
      <c r="C1355" s="292"/>
      <c r="D1355" s="279"/>
      <c r="E1355" s="279"/>
      <c r="F1355" s="279"/>
      <c r="G1355" s="249" t="s">
        <v>19</v>
      </c>
      <c r="H1355" s="44">
        <f t="shared" si="501"/>
        <v>0</v>
      </c>
      <c r="I1355" s="44">
        <v>0</v>
      </c>
      <c r="J1355" s="44">
        <v>0</v>
      </c>
      <c r="K1355" s="44">
        <v>0</v>
      </c>
      <c r="L1355" s="44">
        <v>0</v>
      </c>
      <c r="M1355" s="44">
        <v>0</v>
      </c>
      <c r="N1355" s="44">
        <v>0</v>
      </c>
      <c r="O1355" s="279"/>
      <c r="P1355" s="292"/>
      <c r="Q1355" s="279"/>
    </row>
    <row r="1356" spans="1:17" ht="24" x14ac:dyDescent="0.25">
      <c r="A1356" s="292"/>
      <c r="B1356" s="292"/>
      <c r="C1356" s="292"/>
      <c r="D1356" s="279"/>
      <c r="E1356" s="279"/>
      <c r="F1356" s="279"/>
      <c r="G1356" s="249" t="s">
        <v>20</v>
      </c>
      <c r="H1356" s="44">
        <f t="shared" si="501"/>
        <v>0</v>
      </c>
      <c r="I1356" s="44">
        <v>0</v>
      </c>
      <c r="J1356" s="44">
        <v>0</v>
      </c>
      <c r="K1356" s="44">
        <v>0</v>
      </c>
      <c r="L1356" s="44">
        <v>0</v>
      </c>
      <c r="M1356" s="44">
        <v>0</v>
      </c>
      <c r="N1356" s="44">
        <v>0</v>
      </c>
      <c r="O1356" s="279"/>
      <c r="P1356" s="292"/>
      <c r="Q1356" s="279"/>
    </row>
    <row r="1357" spans="1:17" ht="36.75" customHeight="1" x14ac:dyDescent="0.25">
      <c r="A1357" s="292" t="s">
        <v>765</v>
      </c>
      <c r="B1357" s="292" t="s">
        <v>247</v>
      </c>
      <c r="C1357" s="292" t="s">
        <v>192</v>
      </c>
      <c r="D1357" s="279" t="s">
        <v>311</v>
      </c>
      <c r="E1357" s="279" t="s">
        <v>764</v>
      </c>
      <c r="F1357" s="279" t="s">
        <v>111</v>
      </c>
      <c r="G1357" s="249" t="s">
        <v>16</v>
      </c>
      <c r="H1357" s="44">
        <f t="shared" ref="H1357:N1357" si="502">SUM(H1358:H1361)</f>
        <v>6.6</v>
      </c>
      <c r="I1357" s="44">
        <f t="shared" si="502"/>
        <v>0</v>
      </c>
      <c r="J1357" s="44">
        <f t="shared" si="502"/>
        <v>0</v>
      </c>
      <c r="K1357" s="44">
        <f t="shared" si="502"/>
        <v>6.6</v>
      </c>
      <c r="L1357" s="44">
        <f t="shared" si="502"/>
        <v>0</v>
      </c>
      <c r="M1357" s="44">
        <f t="shared" si="502"/>
        <v>0</v>
      </c>
      <c r="N1357" s="44">
        <f t="shared" si="502"/>
        <v>0</v>
      </c>
      <c r="O1357" s="279"/>
      <c r="P1357" s="292"/>
      <c r="Q1357" s="279" t="s">
        <v>4155</v>
      </c>
    </row>
    <row r="1358" spans="1:17" ht="33.75" customHeight="1" x14ac:dyDescent="0.25">
      <c r="A1358" s="292"/>
      <c r="B1358" s="292"/>
      <c r="C1358" s="292"/>
      <c r="D1358" s="279"/>
      <c r="E1358" s="279"/>
      <c r="F1358" s="279"/>
      <c r="G1358" s="249" t="s">
        <v>267</v>
      </c>
      <c r="H1358" s="44">
        <f t="shared" ref="H1358:H1361" si="503">SUM(I1358:N1358)</f>
        <v>0</v>
      </c>
      <c r="I1358" s="44">
        <v>0</v>
      </c>
      <c r="J1358" s="44">
        <v>0</v>
      </c>
      <c r="K1358" s="44">
        <v>0</v>
      </c>
      <c r="L1358" s="44">
        <v>0</v>
      </c>
      <c r="M1358" s="44">
        <v>0</v>
      </c>
      <c r="N1358" s="44">
        <v>0</v>
      </c>
      <c r="O1358" s="279"/>
      <c r="P1358" s="292"/>
      <c r="Q1358" s="279"/>
    </row>
    <row r="1359" spans="1:17" ht="36" x14ac:dyDescent="0.25">
      <c r="A1359" s="292"/>
      <c r="B1359" s="292"/>
      <c r="C1359" s="292"/>
      <c r="D1359" s="279"/>
      <c r="E1359" s="279"/>
      <c r="F1359" s="279"/>
      <c r="G1359" s="249" t="s">
        <v>18</v>
      </c>
      <c r="H1359" s="44">
        <f t="shared" si="503"/>
        <v>6.6</v>
      </c>
      <c r="I1359" s="44">
        <v>0</v>
      </c>
      <c r="J1359" s="44">
        <v>0</v>
      </c>
      <c r="K1359" s="44">
        <v>6.6</v>
      </c>
      <c r="L1359" s="44">
        <v>0</v>
      </c>
      <c r="M1359" s="44">
        <v>0</v>
      </c>
      <c r="N1359" s="44">
        <v>0</v>
      </c>
      <c r="O1359" s="279"/>
      <c r="P1359" s="292"/>
      <c r="Q1359" s="279"/>
    </row>
    <row r="1360" spans="1:17" x14ac:dyDescent="0.25">
      <c r="A1360" s="292"/>
      <c r="B1360" s="292"/>
      <c r="C1360" s="292"/>
      <c r="D1360" s="279"/>
      <c r="E1360" s="279"/>
      <c r="F1360" s="279"/>
      <c r="G1360" s="249" t="s">
        <v>19</v>
      </c>
      <c r="H1360" s="44">
        <f t="shared" si="503"/>
        <v>0</v>
      </c>
      <c r="I1360" s="44">
        <v>0</v>
      </c>
      <c r="J1360" s="44">
        <v>0</v>
      </c>
      <c r="K1360" s="44">
        <v>0</v>
      </c>
      <c r="L1360" s="44">
        <v>0</v>
      </c>
      <c r="M1360" s="44">
        <v>0</v>
      </c>
      <c r="N1360" s="44">
        <v>0</v>
      </c>
      <c r="O1360" s="279"/>
      <c r="P1360" s="292"/>
      <c r="Q1360" s="279"/>
    </row>
    <row r="1361" spans="1:17" ht="24" x14ac:dyDescent="0.25">
      <c r="A1361" s="292"/>
      <c r="B1361" s="292"/>
      <c r="C1361" s="292"/>
      <c r="D1361" s="279"/>
      <c r="E1361" s="279"/>
      <c r="F1361" s="279"/>
      <c r="G1361" s="249" t="s">
        <v>20</v>
      </c>
      <c r="H1361" s="44">
        <f t="shared" si="503"/>
        <v>0</v>
      </c>
      <c r="I1361" s="44">
        <v>0</v>
      </c>
      <c r="J1361" s="44">
        <v>0</v>
      </c>
      <c r="K1361" s="44">
        <v>0</v>
      </c>
      <c r="L1361" s="44">
        <v>0</v>
      </c>
      <c r="M1361" s="44">
        <v>0</v>
      </c>
      <c r="N1361" s="44">
        <v>0</v>
      </c>
      <c r="O1361" s="279"/>
      <c r="P1361" s="292"/>
      <c r="Q1361" s="279"/>
    </row>
    <row r="1362" spans="1:17" ht="36.75" customHeight="1" x14ac:dyDescent="0.25">
      <c r="A1362" s="292" t="s">
        <v>766</v>
      </c>
      <c r="B1362" s="292" t="s">
        <v>247</v>
      </c>
      <c r="C1362" s="292" t="s">
        <v>192</v>
      </c>
      <c r="D1362" s="279" t="s">
        <v>311</v>
      </c>
      <c r="E1362" s="279"/>
      <c r="F1362" s="279" t="s">
        <v>111</v>
      </c>
      <c r="G1362" s="249" t="s">
        <v>16</v>
      </c>
      <c r="H1362" s="44">
        <f t="shared" ref="H1362:N1362" si="504">SUM(H1363:H1366)</f>
        <v>6.6</v>
      </c>
      <c r="I1362" s="44">
        <f t="shared" si="504"/>
        <v>0</v>
      </c>
      <c r="J1362" s="44">
        <f t="shared" si="504"/>
        <v>0</v>
      </c>
      <c r="K1362" s="44">
        <f t="shared" si="504"/>
        <v>6.6</v>
      </c>
      <c r="L1362" s="44">
        <f t="shared" si="504"/>
        <v>0</v>
      </c>
      <c r="M1362" s="44">
        <f t="shared" si="504"/>
        <v>0</v>
      </c>
      <c r="N1362" s="44">
        <f t="shared" si="504"/>
        <v>0</v>
      </c>
      <c r="O1362" s="279"/>
      <c r="P1362" s="292"/>
      <c r="Q1362" s="279" t="s">
        <v>4155</v>
      </c>
    </row>
    <row r="1363" spans="1:17" ht="25.5" customHeight="1" x14ac:dyDescent="0.25">
      <c r="A1363" s="292"/>
      <c r="B1363" s="292"/>
      <c r="C1363" s="292"/>
      <c r="D1363" s="279"/>
      <c r="E1363" s="279"/>
      <c r="F1363" s="279"/>
      <c r="G1363" s="249" t="s">
        <v>267</v>
      </c>
      <c r="H1363" s="44">
        <f t="shared" ref="H1363:H1366" si="505">SUM(I1363:N1363)</f>
        <v>0</v>
      </c>
      <c r="I1363" s="44">
        <v>0</v>
      </c>
      <c r="J1363" s="44">
        <v>0</v>
      </c>
      <c r="K1363" s="44">
        <v>0</v>
      </c>
      <c r="L1363" s="44">
        <v>0</v>
      </c>
      <c r="M1363" s="44">
        <v>0</v>
      </c>
      <c r="N1363" s="44">
        <v>0</v>
      </c>
      <c r="O1363" s="279"/>
      <c r="P1363" s="292"/>
      <c r="Q1363" s="279"/>
    </row>
    <row r="1364" spans="1:17" ht="36" x14ac:dyDescent="0.25">
      <c r="A1364" s="292"/>
      <c r="B1364" s="292"/>
      <c r="C1364" s="292"/>
      <c r="D1364" s="279"/>
      <c r="E1364" s="279"/>
      <c r="F1364" s="279"/>
      <c r="G1364" s="249" t="s">
        <v>18</v>
      </c>
      <c r="H1364" s="44">
        <f t="shared" si="505"/>
        <v>6.6</v>
      </c>
      <c r="I1364" s="44">
        <v>0</v>
      </c>
      <c r="J1364" s="44">
        <v>0</v>
      </c>
      <c r="K1364" s="44">
        <v>6.6</v>
      </c>
      <c r="L1364" s="44">
        <v>0</v>
      </c>
      <c r="M1364" s="44">
        <v>0</v>
      </c>
      <c r="N1364" s="44">
        <v>0</v>
      </c>
      <c r="O1364" s="279"/>
      <c r="P1364" s="292"/>
      <c r="Q1364" s="279"/>
    </row>
    <row r="1365" spans="1:17" x14ac:dyDescent="0.25">
      <c r="A1365" s="292"/>
      <c r="B1365" s="292"/>
      <c r="C1365" s="292"/>
      <c r="D1365" s="279"/>
      <c r="E1365" s="279"/>
      <c r="F1365" s="279"/>
      <c r="G1365" s="249" t="s">
        <v>19</v>
      </c>
      <c r="H1365" s="44">
        <f t="shared" si="505"/>
        <v>0</v>
      </c>
      <c r="I1365" s="44">
        <v>0</v>
      </c>
      <c r="J1365" s="44">
        <v>0</v>
      </c>
      <c r="K1365" s="44">
        <v>0</v>
      </c>
      <c r="L1365" s="44">
        <v>0</v>
      </c>
      <c r="M1365" s="44">
        <v>0</v>
      </c>
      <c r="N1365" s="44">
        <v>0</v>
      </c>
      <c r="O1365" s="279"/>
      <c r="P1365" s="292"/>
      <c r="Q1365" s="279"/>
    </row>
    <row r="1366" spans="1:17" ht="24" x14ac:dyDescent="0.25">
      <c r="A1366" s="292"/>
      <c r="B1366" s="292"/>
      <c r="C1366" s="292"/>
      <c r="D1366" s="279"/>
      <c r="E1366" s="279"/>
      <c r="F1366" s="279"/>
      <c r="G1366" s="249" t="s">
        <v>20</v>
      </c>
      <c r="H1366" s="44">
        <f t="shared" si="505"/>
        <v>0</v>
      </c>
      <c r="I1366" s="44">
        <v>0</v>
      </c>
      <c r="J1366" s="44">
        <v>0</v>
      </c>
      <c r="K1366" s="44">
        <v>0</v>
      </c>
      <c r="L1366" s="44">
        <v>0</v>
      </c>
      <c r="M1366" s="44">
        <v>0</v>
      </c>
      <c r="N1366" s="44">
        <v>0</v>
      </c>
      <c r="O1366" s="279"/>
      <c r="P1366" s="292"/>
      <c r="Q1366" s="279"/>
    </row>
    <row r="1367" spans="1:17" ht="36.75" customHeight="1" x14ac:dyDescent="0.25">
      <c r="A1367" s="292" t="s">
        <v>767</v>
      </c>
      <c r="B1367" s="292" t="s">
        <v>247</v>
      </c>
      <c r="C1367" s="292" t="s">
        <v>192</v>
      </c>
      <c r="D1367" s="279" t="s">
        <v>311</v>
      </c>
      <c r="E1367" s="279"/>
      <c r="F1367" s="279" t="s">
        <v>111</v>
      </c>
      <c r="G1367" s="249" t="s">
        <v>16</v>
      </c>
      <c r="H1367" s="44">
        <f t="shared" ref="H1367:N1367" si="506">SUM(H1368:H1371)</f>
        <v>3.9</v>
      </c>
      <c r="I1367" s="44">
        <f t="shared" si="506"/>
        <v>0</v>
      </c>
      <c r="J1367" s="44">
        <f t="shared" si="506"/>
        <v>0</v>
      </c>
      <c r="K1367" s="44">
        <f t="shared" si="506"/>
        <v>3.9</v>
      </c>
      <c r="L1367" s="44">
        <f t="shared" si="506"/>
        <v>0</v>
      </c>
      <c r="M1367" s="44">
        <f t="shared" si="506"/>
        <v>0</v>
      </c>
      <c r="N1367" s="44">
        <f t="shared" si="506"/>
        <v>0</v>
      </c>
      <c r="O1367" s="279"/>
      <c r="P1367" s="292"/>
      <c r="Q1367" s="279" t="s">
        <v>4155</v>
      </c>
    </row>
    <row r="1368" spans="1:17" ht="40.5" customHeight="1" x14ac:dyDescent="0.25">
      <c r="A1368" s="292"/>
      <c r="B1368" s="292"/>
      <c r="C1368" s="292"/>
      <c r="D1368" s="279"/>
      <c r="E1368" s="279"/>
      <c r="F1368" s="279"/>
      <c r="G1368" s="249" t="s">
        <v>267</v>
      </c>
      <c r="H1368" s="44">
        <f t="shared" ref="H1368:H1371" si="507">SUM(I1368:N1368)</f>
        <v>0</v>
      </c>
      <c r="I1368" s="44">
        <v>0</v>
      </c>
      <c r="J1368" s="44">
        <v>0</v>
      </c>
      <c r="K1368" s="44">
        <v>0</v>
      </c>
      <c r="L1368" s="44">
        <v>0</v>
      </c>
      <c r="M1368" s="44">
        <v>0</v>
      </c>
      <c r="N1368" s="44">
        <v>0</v>
      </c>
      <c r="O1368" s="279"/>
      <c r="P1368" s="292"/>
      <c r="Q1368" s="279"/>
    </row>
    <row r="1369" spans="1:17" ht="36" x14ac:dyDescent="0.25">
      <c r="A1369" s="292"/>
      <c r="B1369" s="292"/>
      <c r="C1369" s="292"/>
      <c r="D1369" s="279"/>
      <c r="E1369" s="279"/>
      <c r="F1369" s="279"/>
      <c r="G1369" s="249" t="s">
        <v>18</v>
      </c>
      <c r="H1369" s="44">
        <f t="shared" si="507"/>
        <v>3.9</v>
      </c>
      <c r="I1369" s="44">
        <v>0</v>
      </c>
      <c r="J1369" s="44">
        <v>0</v>
      </c>
      <c r="K1369" s="44">
        <v>3.9</v>
      </c>
      <c r="L1369" s="44">
        <v>0</v>
      </c>
      <c r="M1369" s="44">
        <v>0</v>
      </c>
      <c r="N1369" s="44">
        <v>0</v>
      </c>
      <c r="O1369" s="279"/>
      <c r="P1369" s="292"/>
      <c r="Q1369" s="279"/>
    </row>
    <row r="1370" spans="1:17" x14ac:dyDescent="0.25">
      <c r="A1370" s="292"/>
      <c r="B1370" s="292"/>
      <c r="C1370" s="292"/>
      <c r="D1370" s="279"/>
      <c r="E1370" s="279"/>
      <c r="F1370" s="279"/>
      <c r="G1370" s="249" t="s">
        <v>19</v>
      </c>
      <c r="H1370" s="44">
        <f t="shared" si="507"/>
        <v>0</v>
      </c>
      <c r="I1370" s="44">
        <v>0</v>
      </c>
      <c r="J1370" s="44">
        <v>0</v>
      </c>
      <c r="K1370" s="44">
        <v>0</v>
      </c>
      <c r="L1370" s="44">
        <v>0</v>
      </c>
      <c r="M1370" s="44">
        <v>0</v>
      </c>
      <c r="N1370" s="44">
        <v>0</v>
      </c>
      <c r="O1370" s="279"/>
      <c r="P1370" s="292"/>
      <c r="Q1370" s="279"/>
    </row>
    <row r="1371" spans="1:17" ht="24" x14ac:dyDescent="0.25">
      <c r="A1371" s="292"/>
      <c r="B1371" s="292"/>
      <c r="C1371" s="292"/>
      <c r="D1371" s="279"/>
      <c r="E1371" s="279"/>
      <c r="F1371" s="279"/>
      <c r="G1371" s="249" t="s">
        <v>20</v>
      </c>
      <c r="H1371" s="44">
        <f t="shared" si="507"/>
        <v>0</v>
      </c>
      <c r="I1371" s="44">
        <v>0</v>
      </c>
      <c r="J1371" s="44">
        <v>0</v>
      </c>
      <c r="K1371" s="44">
        <v>0</v>
      </c>
      <c r="L1371" s="44">
        <v>0</v>
      </c>
      <c r="M1371" s="44">
        <v>0</v>
      </c>
      <c r="N1371" s="44">
        <v>0</v>
      </c>
      <c r="O1371" s="279"/>
      <c r="P1371" s="292"/>
      <c r="Q1371" s="279"/>
    </row>
    <row r="1372" spans="1:17" ht="36.75" customHeight="1" x14ac:dyDescent="0.25">
      <c r="A1372" s="292" t="s">
        <v>768</v>
      </c>
      <c r="B1372" s="292" t="s">
        <v>247</v>
      </c>
      <c r="C1372" s="292" t="s">
        <v>192</v>
      </c>
      <c r="D1372" s="279" t="s">
        <v>311</v>
      </c>
      <c r="E1372" s="279"/>
      <c r="F1372" s="279" t="s">
        <v>111</v>
      </c>
      <c r="G1372" s="249" t="s">
        <v>16</v>
      </c>
      <c r="H1372" s="44">
        <f t="shared" ref="H1372:N1372" si="508">SUM(H1373:H1376)</f>
        <v>6.6</v>
      </c>
      <c r="I1372" s="44">
        <f t="shared" si="508"/>
        <v>0</v>
      </c>
      <c r="J1372" s="44">
        <f t="shared" si="508"/>
        <v>0</v>
      </c>
      <c r="K1372" s="44">
        <f t="shared" si="508"/>
        <v>6.6</v>
      </c>
      <c r="L1372" s="44">
        <f t="shared" si="508"/>
        <v>0</v>
      </c>
      <c r="M1372" s="44">
        <f t="shared" si="508"/>
        <v>0</v>
      </c>
      <c r="N1372" s="44">
        <f t="shared" si="508"/>
        <v>0</v>
      </c>
      <c r="O1372" s="279"/>
      <c r="P1372" s="292"/>
      <c r="Q1372" s="279" t="s">
        <v>4155</v>
      </c>
    </row>
    <row r="1373" spans="1:17" ht="32.25" customHeight="1" x14ac:dyDescent="0.25">
      <c r="A1373" s="292"/>
      <c r="B1373" s="292"/>
      <c r="C1373" s="292"/>
      <c r="D1373" s="279"/>
      <c r="E1373" s="279"/>
      <c r="F1373" s="279"/>
      <c r="G1373" s="249" t="s">
        <v>267</v>
      </c>
      <c r="H1373" s="44">
        <f t="shared" ref="H1373:H1376" si="509">SUM(I1373:N1373)</f>
        <v>0</v>
      </c>
      <c r="I1373" s="44">
        <v>0</v>
      </c>
      <c r="J1373" s="44">
        <v>0</v>
      </c>
      <c r="K1373" s="44">
        <v>0</v>
      </c>
      <c r="L1373" s="44">
        <v>0</v>
      </c>
      <c r="M1373" s="44">
        <v>0</v>
      </c>
      <c r="N1373" s="44">
        <v>0</v>
      </c>
      <c r="O1373" s="279"/>
      <c r="P1373" s="292"/>
      <c r="Q1373" s="279"/>
    </row>
    <row r="1374" spans="1:17" ht="36" x14ac:dyDescent="0.25">
      <c r="A1374" s="292"/>
      <c r="B1374" s="292"/>
      <c r="C1374" s="292"/>
      <c r="D1374" s="279"/>
      <c r="E1374" s="279"/>
      <c r="F1374" s="279"/>
      <c r="G1374" s="249" t="s">
        <v>18</v>
      </c>
      <c r="H1374" s="44">
        <f t="shared" si="509"/>
        <v>6.6</v>
      </c>
      <c r="I1374" s="44">
        <v>0</v>
      </c>
      <c r="J1374" s="44">
        <v>0</v>
      </c>
      <c r="K1374" s="44">
        <v>6.6</v>
      </c>
      <c r="L1374" s="44">
        <v>0</v>
      </c>
      <c r="M1374" s="44">
        <v>0</v>
      </c>
      <c r="N1374" s="44">
        <v>0</v>
      </c>
      <c r="O1374" s="279"/>
      <c r="P1374" s="292"/>
      <c r="Q1374" s="279"/>
    </row>
    <row r="1375" spans="1:17" x14ac:dyDescent="0.25">
      <c r="A1375" s="292"/>
      <c r="B1375" s="292"/>
      <c r="C1375" s="292"/>
      <c r="D1375" s="279"/>
      <c r="E1375" s="279"/>
      <c r="F1375" s="279"/>
      <c r="G1375" s="249" t="s">
        <v>19</v>
      </c>
      <c r="H1375" s="44">
        <f t="shared" si="509"/>
        <v>0</v>
      </c>
      <c r="I1375" s="44">
        <v>0</v>
      </c>
      <c r="J1375" s="44">
        <v>0</v>
      </c>
      <c r="K1375" s="44">
        <v>0</v>
      </c>
      <c r="L1375" s="44">
        <v>0</v>
      </c>
      <c r="M1375" s="44">
        <v>0</v>
      </c>
      <c r="N1375" s="44">
        <v>0</v>
      </c>
      <c r="O1375" s="279"/>
      <c r="P1375" s="292"/>
      <c r="Q1375" s="279"/>
    </row>
    <row r="1376" spans="1:17" ht="24" x14ac:dyDescent="0.25">
      <c r="A1376" s="292"/>
      <c r="B1376" s="292"/>
      <c r="C1376" s="292"/>
      <c r="D1376" s="279"/>
      <c r="E1376" s="279"/>
      <c r="F1376" s="279"/>
      <c r="G1376" s="249" t="s">
        <v>20</v>
      </c>
      <c r="H1376" s="44">
        <f t="shared" si="509"/>
        <v>0</v>
      </c>
      <c r="I1376" s="44">
        <v>0</v>
      </c>
      <c r="J1376" s="44">
        <v>0</v>
      </c>
      <c r="K1376" s="44">
        <v>0</v>
      </c>
      <c r="L1376" s="44">
        <v>0</v>
      </c>
      <c r="M1376" s="44">
        <v>0</v>
      </c>
      <c r="N1376" s="44">
        <v>0</v>
      </c>
      <c r="O1376" s="279"/>
      <c r="P1376" s="292"/>
      <c r="Q1376" s="279"/>
    </row>
    <row r="1377" spans="1:17" ht="36.75" customHeight="1" x14ac:dyDescent="0.25">
      <c r="A1377" s="292" t="s">
        <v>769</v>
      </c>
      <c r="B1377" s="292" t="s">
        <v>247</v>
      </c>
      <c r="C1377" s="292" t="s">
        <v>192</v>
      </c>
      <c r="D1377" s="279" t="s">
        <v>311</v>
      </c>
      <c r="E1377" s="279"/>
      <c r="F1377" s="279" t="s">
        <v>111</v>
      </c>
      <c r="G1377" s="249" t="s">
        <v>16</v>
      </c>
      <c r="H1377" s="44">
        <f t="shared" ref="H1377:N1377" si="510">SUM(H1378:H1381)</f>
        <v>3.9</v>
      </c>
      <c r="I1377" s="44">
        <f t="shared" si="510"/>
        <v>0</v>
      </c>
      <c r="J1377" s="44">
        <f t="shared" si="510"/>
        <v>0</v>
      </c>
      <c r="K1377" s="44">
        <f t="shared" si="510"/>
        <v>3.9</v>
      </c>
      <c r="L1377" s="44">
        <f t="shared" si="510"/>
        <v>0</v>
      </c>
      <c r="M1377" s="44">
        <f t="shared" si="510"/>
        <v>0</v>
      </c>
      <c r="N1377" s="44">
        <f t="shared" si="510"/>
        <v>0</v>
      </c>
      <c r="O1377" s="279"/>
      <c r="P1377" s="292"/>
      <c r="Q1377" s="279" t="s">
        <v>4155</v>
      </c>
    </row>
    <row r="1378" spans="1:17" ht="31.5" customHeight="1" x14ac:dyDescent="0.25">
      <c r="A1378" s="292"/>
      <c r="B1378" s="292"/>
      <c r="C1378" s="292"/>
      <c r="D1378" s="279"/>
      <c r="E1378" s="279"/>
      <c r="F1378" s="279"/>
      <c r="G1378" s="249" t="s">
        <v>267</v>
      </c>
      <c r="H1378" s="44">
        <f t="shared" ref="H1378:H1381" si="511">SUM(I1378:N1378)</f>
        <v>0</v>
      </c>
      <c r="I1378" s="44">
        <v>0</v>
      </c>
      <c r="J1378" s="44">
        <v>0</v>
      </c>
      <c r="K1378" s="44">
        <v>0</v>
      </c>
      <c r="L1378" s="44">
        <v>0</v>
      </c>
      <c r="M1378" s="44">
        <v>0</v>
      </c>
      <c r="N1378" s="44">
        <v>0</v>
      </c>
      <c r="O1378" s="279"/>
      <c r="P1378" s="292"/>
      <c r="Q1378" s="279"/>
    </row>
    <row r="1379" spans="1:17" ht="36" x14ac:dyDescent="0.25">
      <c r="A1379" s="292"/>
      <c r="B1379" s="292"/>
      <c r="C1379" s="292"/>
      <c r="D1379" s="279"/>
      <c r="E1379" s="279"/>
      <c r="F1379" s="279"/>
      <c r="G1379" s="249" t="s">
        <v>18</v>
      </c>
      <c r="H1379" s="44">
        <f t="shared" si="511"/>
        <v>3.9</v>
      </c>
      <c r="I1379" s="44">
        <v>0</v>
      </c>
      <c r="J1379" s="44">
        <v>0</v>
      </c>
      <c r="K1379" s="44">
        <v>3.9</v>
      </c>
      <c r="L1379" s="44">
        <v>0</v>
      </c>
      <c r="M1379" s="44">
        <v>0</v>
      </c>
      <c r="N1379" s="44">
        <v>0</v>
      </c>
      <c r="O1379" s="279"/>
      <c r="P1379" s="292"/>
      <c r="Q1379" s="279"/>
    </row>
    <row r="1380" spans="1:17" x14ac:dyDescent="0.25">
      <c r="A1380" s="292"/>
      <c r="B1380" s="292"/>
      <c r="C1380" s="292"/>
      <c r="D1380" s="279"/>
      <c r="E1380" s="279"/>
      <c r="F1380" s="279"/>
      <c r="G1380" s="249" t="s">
        <v>19</v>
      </c>
      <c r="H1380" s="44">
        <f t="shared" si="511"/>
        <v>0</v>
      </c>
      <c r="I1380" s="44">
        <v>0</v>
      </c>
      <c r="J1380" s="44">
        <v>0</v>
      </c>
      <c r="K1380" s="44">
        <v>0</v>
      </c>
      <c r="L1380" s="44">
        <v>0</v>
      </c>
      <c r="M1380" s="44">
        <v>0</v>
      </c>
      <c r="N1380" s="44">
        <v>0</v>
      </c>
      <c r="O1380" s="279"/>
      <c r="P1380" s="292"/>
      <c r="Q1380" s="279"/>
    </row>
    <row r="1381" spans="1:17" ht="24" x14ac:dyDescent="0.25">
      <c r="A1381" s="292"/>
      <c r="B1381" s="292"/>
      <c r="C1381" s="292"/>
      <c r="D1381" s="279"/>
      <c r="E1381" s="279"/>
      <c r="F1381" s="279"/>
      <c r="G1381" s="249" t="s">
        <v>20</v>
      </c>
      <c r="H1381" s="44">
        <f t="shared" si="511"/>
        <v>0</v>
      </c>
      <c r="I1381" s="44">
        <v>0</v>
      </c>
      <c r="J1381" s="44">
        <v>0</v>
      </c>
      <c r="K1381" s="44">
        <v>0</v>
      </c>
      <c r="L1381" s="44">
        <v>0</v>
      </c>
      <c r="M1381" s="44">
        <v>0</v>
      </c>
      <c r="N1381" s="44">
        <v>0</v>
      </c>
      <c r="O1381" s="279"/>
      <c r="P1381" s="292"/>
      <c r="Q1381" s="279"/>
    </row>
    <row r="1382" spans="1:17" ht="36.75" customHeight="1" x14ac:dyDescent="0.25">
      <c r="A1382" s="292" t="s">
        <v>770</v>
      </c>
      <c r="B1382" s="292" t="s">
        <v>247</v>
      </c>
      <c r="C1382" s="292" t="s">
        <v>192</v>
      </c>
      <c r="D1382" s="279" t="s">
        <v>311</v>
      </c>
      <c r="E1382" s="279"/>
      <c r="F1382" s="279" t="s">
        <v>111</v>
      </c>
      <c r="G1382" s="249" t="s">
        <v>16</v>
      </c>
      <c r="H1382" s="44">
        <f t="shared" ref="H1382:N1382" si="512">SUM(H1383:H1386)</f>
        <v>3.9</v>
      </c>
      <c r="I1382" s="44">
        <f t="shared" si="512"/>
        <v>0</v>
      </c>
      <c r="J1382" s="44">
        <f t="shared" si="512"/>
        <v>0</v>
      </c>
      <c r="K1382" s="44">
        <f t="shared" si="512"/>
        <v>3.9</v>
      </c>
      <c r="L1382" s="44">
        <f t="shared" si="512"/>
        <v>0</v>
      </c>
      <c r="M1382" s="44">
        <f t="shared" si="512"/>
        <v>0</v>
      </c>
      <c r="N1382" s="44">
        <f t="shared" si="512"/>
        <v>0</v>
      </c>
      <c r="O1382" s="279"/>
      <c r="P1382" s="292"/>
      <c r="Q1382" s="279" t="s">
        <v>4155</v>
      </c>
    </row>
    <row r="1383" spans="1:17" ht="37.5" customHeight="1" x14ac:dyDescent="0.25">
      <c r="A1383" s="292"/>
      <c r="B1383" s="292"/>
      <c r="C1383" s="292"/>
      <c r="D1383" s="279"/>
      <c r="E1383" s="279"/>
      <c r="F1383" s="279"/>
      <c r="G1383" s="249" t="s">
        <v>267</v>
      </c>
      <c r="H1383" s="44">
        <f t="shared" ref="H1383:H1386" si="513">SUM(I1383:N1383)</f>
        <v>0</v>
      </c>
      <c r="I1383" s="44">
        <v>0</v>
      </c>
      <c r="J1383" s="44">
        <v>0</v>
      </c>
      <c r="K1383" s="44">
        <v>0</v>
      </c>
      <c r="L1383" s="44">
        <v>0</v>
      </c>
      <c r="M1383" s="44">
        <v>0</v>
      </c>
      <c r="N1383" s="44">
        <v>0</v>
      </c>
      <c r="O1383" s="279"/>
      <c r="P1383" s="292"/>
      <c r="Q1383" s="279"/>
    </row>
    <row r="1384" spans="1:17" ht="36" x14ac:dyDescent="0.25">
      <c r="A1384" s="292"/>
      <c r="B1384" s="292"/>
      <c r="C1384" s="292"/>
      <c r="D1384" s="279"/>
      <c r="E1384" s="279"/>
      <c r="F1384" s="279"/>
      <c r="G1384" s="249" t="s">
        <v>18</v>
      </c>
      <c r="H1384" s="44">
        <f t="shared" si="513"/>
        <v>3.9</v>
      </c>
      <c r="I1384" s="44">
        <v>0</v>
      </c>
      <c r="J1384" s="44">
        <v>0</v>
      </c>
      <c r="K1384" s="44">
        <v>3.9</v>
      </c>
      <c r="L1384" s="44">
        <v>0</v>
      </c>
      <c r="M1384" s="44">
        <v>0</v>
      </c>
      <c r="N1384" s="44">
        <v>0</v>
      </c>
      <c r="O1384" s="279"/>
      <c r="P1384" s="292"/>
      <c r="Q1384" s="279"/>
    </row>
    <row r="1385" spans="1:17" x14ac:dyDescent="0.25">
      <c r="A1385" s="292"/>
      <c r="B1385" s="292"/>
      <c r="C1385" s="292"/>
      <c r="D1385" s="279"/>
      <c r="E1385" s="279"/>
      <c r="F1385" s="279"/>
      <c r="G1385" s="249" t="s">
        <v>19</v>
      </c>
      <c r="H1385" s="44">
        <f t="shared" si="513"/>
        <v>0</v>
      </c>
      <c r="I1385" s="44">
        <v>0</v>
      </c>
      <c r="J1385" s="44">
        <v>0</v>
      </c>
      <c r="K1385" s="44">
        <v>0</v>
      </c>
      <c r="L1385" s="44">
        <v>0</v>
      </c>
      <c r="M1385" s="44">
        <v>0</v>
      </c>
      <c r="N1385" s="44">
        <v>0</v>
      </c>
      <c r="O1385" s="279"/>
      <c r="P1385" s="292"/>
      <c r="Q1385" s="279"/>
    </row>
    <row r="1386" spans="1:17" ht="24" x14ac:dyDescent="0.25">
      <c r="A1386" s="292"/>
      <c r="B1386" s="292"/>
      <c r="C1386" s="292"/>
      <c r="D1386" s="279"/>
      <c r="E1386" s="279"/>
      <c r="F1386" s="279"/>
      <c r="G1386" s="249" t="s">
        <v>20</v>
      </c>
      <c r="H1386" s="44">
        <f t="shared" si="513"/>
        <v>0</v>
      </c>
      <c r="I1386" s="44">
        <v>0</v>
      </c>
      <c r="J1386" s="44">
        <v>0</v>
      </c>
      <c r="K1386" s="44">
        <v>0</v>
      </c>
      <c r="L1386" s="44">
        <v>0</v>
      </c>
      <c r="M1386" s="44">
        <v>0</v>
      </c>
      <c r="N1386" s="44">
        <v>0</v>
      </c>
      <c r="O1386" s="279"/>
      <c r="P1386" s="292"/>
      <c r="Q1386" s="279"/>
    </row>
    <row r="1387" spans="1:17" ht="36.75" customHeight="1" x14ac:dyDescent="0.25">
      <c r="A1387" s="292" t="s">
        <v>771</v>
      </c>
      <c r="B1387" s="292" t="s">
        <v>247</v>
      </c>
      <c r="C1387" s="292" t="s">
        <v>192</v>
      </c>
      <c r="D1387" s="279" t="s">
        <v>311</v>
      </c>
      <c r="E1387" s="279"/>
      <c r="F1387" s="279" t="s">
        <v>111</v>
      </c>
      <c r="G1387" s="249" t="s">
        <v>16</v>
      </c>
      <c r="H1387" s="44">
        <f t="shared" ref="H1387:N1387" si="514">SUM(H1388:H1391)</f>
        <v>6.6</v>
      </c>
      <c r="I1387" s="44">
        <f t="shared" si="514"/>
        <v>0</v>
      </c>
      <c r="J1387" s="44">
        <f t="shared" si="514"/>
        <v>0</v>
      </c>
      <c r="K1387" s="44">
        <f t="shared" si="514"/>
        <v>6.6</v>
      </c>
      <c r="L1387" s="44">
        <f t="shared" si="514"/>
        <v>0</v>
      </c>
      <c r="M1387" s="44">
        <f t="shared" si="514"/>
        <v>0</v>
      </c>
      <c r="N1387" s="44">
        <f t="shared" si="514"/>
        <v>0</v>
      </c>
      <c r="O1387" s="279"/>
      <c r="P1387" s="292"/>
      <c r="Q1387" s="279" t="s">
        <v>4155</v>
      </c>
    </row>
    <row r="1388" spans="1:17" ht="29.25" customHeight="1" x14ac:dyDescent="0.25">
      <c r="A1388" s="292"/>
      <c r="B1388" s="292"/>
      <c r="C1388" s="292"/>
      <c r="D1388" s="279"/>
      <c r="E1388" s="279"/>
      <c r="F1388" s="279"/>
      <c r="G1388" s="249" t="s">
        <v>267</v>
      </c>
      <c r="H1388" s="44">
        <f t="shared" ref="H1388:H1391" si="515">SUM(I1388:N1388)</f>
        <v>0</v>
      </c>
      <c r="I1388" s="44">
        <v>0</v>
      </c>
      <c r="J1388" s="44">
        <v>0</v>
      </c>
      <c r="K1388" s="44">
        <v>0</v>
      </c>
      <c r="L1388" s="44">
        <v>0</v>
      </c>
      <c r="M1388" s="44">
        <v>0</v>
      </c>
      <c r="N1388" s="44">
        <v>0</v>
      </c>
      <c r="O1388" s="279"/>
      <c r="P1388" s="292"/>
      <c r="Q1388" s="279"/>
    </row>
    <row r="1389" spans="1:17" ht="36" x14ac:dyDescent="0.25">
      <c r="A1389" s="292"/>
      <c r="B1389" s="292"/>
      <c r="C1389" s="292"/>
      <c r="D1389" s="279"/>
      <c r="E1389" s="279"/>
      <c r="F1389" s="279"/>
      <c r="G1389" s="249" t="s">
        <v>18</v>
      </c>
      <c r="H1389" s="44">
        <f t="shared" si="515"/>
        <v>6.6</v>
      </c>
      <c r="I1389" s="44">
        <v>0</v>
      </c>
      <c r="J1389" s="44">
        <v>0</v>
      </c>
      <c r="K1389" s="44">
        <v>6.6</v>
      </c>
      <c r="L1389" s="44">
        <v>0</v>
      </c>
      <c r="M1389" s="44">
        <v>0</v>
      </c>
      <c r="N1389" s="44">
        <v>0</v>
      </c>
      <c r="O1389" s="279"/>
      <c r="P1389" s="292"/>
      <c r="Q1389" s="279"/>
    </row>
    <row r="1390" spans="1:17" x14ac:dyDescent="0.25">
      <c r="A1390" s="292"/>
      <c r="B1390" s="292"/>
      <c r="C1390" s="292"/>
      <c r="D1390" s="279"/>
      <c r="E1390" s="279"/>
      <c r="F1390" s="279"/>
      <c r="G1390" s="249" t="s">
        <v>19</v>
      </c>
      <c r="H1390" s="44">
        <f t="shared" si="515"/>
        <v>0</v>
      </c>
      <c r="I1390" s="44">
        <v>0</v>
      </c>
      <c r="J1390" s="44">
        <v>0</v>
      </c>
      <c r="K1390" s="44">
        <v>0</v>
      </c>
      <c r="L1390" s="44">
        <v>0</v>
      </c>
      <c r="M1390" s="44">
        <v>0</v>
      </c>
      <c r="N1390" s="44">
        <v>0</v>
      </c>
      <c r="O1390" s="279"/>
      <c r="P1390" s="292"/>
      <c r="Q1390" s="279"/>
    </row>
    <row r="1391" spans="1:17" ht="24" x14ac:dyDescent="0.25">
      <c r="A1391" s="292"/>
      <c r="B1391" s="292"/>
      <c r="C1391" s="292"/>
      <c r="D1391" s="279"/>
      <c r="E1391" s="279"/>
      <c r="F1391" s="279"/>
      <c r="G1391" s="249" t="s">
        <v>20</v>
      </c>
      <c r="H1391" s="44">
        <f t="shared" si="515"/>
        <v>0</v>
      </c>
      <c r="I1391" s="44">
        <v>0</v>
      </c>
      <c r="J1391" s="44">
        <v>0</v>
      </c>
      <c r="K1391" s="44">
        <v>0</v>
      </c>
      <c r="L1391" s="44">
        <v>0</v>
      </c>
      <c r="M1391" s="44">
        <v>0</v>
      </c>
      <c r="N1391" s="44">
        <v>0</v>
      </c>
      <c r="O1391" s="279"/>
      <c r="P1391" s="292"/>
      <c r="Q1391" s="279"/>
    </row>
    <row r="1392" spans="1:17" ht="36" x14ac:dyDescent="0.25">
      <c r="A1392" s="292" t="s">
        <v>773</v>
      </c>
      <c r="B1392" s="279"/>
      <c r="C1392" s="292" t="s">
        <v>192</v>
      </c>
      <c r="D1392" s="279">
        <v>2025</v>
      </c>
      <c r="E1392" s="279"/>
      <c r="F1392" s="292" t="s">
        <v>525</v>
      </c>
      <c r="G1392" s="249" t="s">
        <v>16</v>
      </c>
      <c r="H1392" s="44">
        <f t="shared" ref="H1392:N1392" si="516">SUM(H1393:H1396)</f>
        <v>27.4</v>
      </c>
      <c r="I1392" s="44">
        <f t="shared" si="516"/>
        <v>27.4</v>
      </c>
      <c r="J1392" s="44">
        <f t="shared" si="516"/>
        <v>0</v>
      </c>
      <c r="K1392" s="44">
        <f t="shared" si="516"/>
        <v>0</v>
      </c>
      <c r="L1392" s="44">
        <f t="shared" si="516"/>
        <v>0</v>
      </c>
      <c r="M1392" s="44">
        <f t="shared" si="516"/>
        <v>0</v>
      </c>
      <c r="N1392" s="44">
        <f t="shared" si="516"/>
        <v>0</v>
      </c>
      <c r="O1392" s="328">
        <v>713</v>
      </c>
      <c r="P1392" s="292" t="s">
        <v>774</v>
      </c>
      <c r="Q1392" s="279" t="s">
        <v>4155</v>
      </c>
    </row>
    <row r="1393" spans="1:17" ht="33.75" customHeight="1" x14ac:dyDescent="0.25">
      <c r="A1393" s="292"/>
      <c r="B1393" s="279"/>
      <c r="C1393" s="292"/>
      <c r="D1393" s="279"/>
      <c r="E1393" s="279"/>
      <c r="F1393" s="292"/>
      <c r="G1393" s="249" t="s">
        <v>267</v>
      </c>
      <c r="H1393" s="44">
        <f t="shared" ref="H1393:H1396" si="517">SUM(I1393:N1393)</f>
        <v>0</v>
      </c>
      <c r="I1393" s="44">
        <v>0</v>
      </c>
      <c r="J1393" s="44">
        <v>0</v>
      </c>
      <c r="K1393" s="44">
        <v>0</v>
      </c>
      <c r="L1393" s="44">
        <v>0</v>
      </c>
      <c r="M1393" s="44">
        <v>0</v>
      </c>
      <c r="N1393" s="44">
        <v>0</v>
      </c>
      <c r="O1393" s="328"/>
      <c r="P1393" s="292"/>
      <c r="Q1393" s="279"/>
    </row>
    <row r="1394" spans="1:17" ht="36" x14ac:dyDescent="0.25">
      <c r="A1394" s="292"/>
      <c r="B1394" s="279"/>
      <c r="C1394" s="292"/>
      <c r="D1394" s="279"/>
      <c r="E1394" s="279"/>
      <c r="F1394" s="292"/>
      <c r="G1394" s="249" t="s">
        <v>18</v>
      </c>
      <c r="H1394" s="44">
        <f t="shared" si="517"/>
        <v>26</v>
      </c>
      <c r="I1394" s="44">
        <v>26</v>
      </c>
      <c r="J1394" s="44">
        <v>0</v>
      </c>
      <c r="K1394" s="44">
        <v>0</v>
      </c>
      <c r="L1394" s="44">
        <v>0</v>
      </c>
      <c r="M1394" s="44">
        <v>0</v>
      </c>
      <c r="N1394" s="44">
        <v>0</v>
      </c>
      <c r="O1394" s="328"/>
      <c r="P1394" s="292"/>
      <c r="Q1394" s="279"/>
    </row>
    <row r="1395" spans="1:17" x14ac:dyDescent="0.25">
      <c r="A1395" s="292"/>
      <c r="B1395" s="279"/>
      <c r="C1395" s="292"/>
      <c r="D1395" s="279"/>
      <c r="E1395" s="279"/>
      <c r="F1395" s="292"/>
      <c r="G1395" s="249" t="s">
        <v>19</v>
      </c>
      <c r="H1395" s="44">
        <f t="shared" si="517"/>
        <v>1.4</v>
      </c>
      <c r="I1395" s="44">
        <v>1.4</v>
      </c>
      <c r="J1395" s="44">
        <v>0</v>
      </c>
      <c r="K1395" s="44">
        <v>0</v>
      </c>
      <c r="L1395" s="44">
        <v>0</v>
      </c>
      <c r="M1395" s="44">
        <v>0</v>
      </c>
      <c r="N1395" s="44">
        <v>0</v>
      </c>
      <c r="O1395" s="328"/>
      <c r="P1395" s="292"/>
      <c r="Q1395" s="279"/>
    </row>
    <row r="1396" spans="1:17" ht="24" x14ac:dyDescent="0.25">
      <c r="A1396" s="292"/>
      <c r="B1396" s="279"/>
      <c r="C1396" s="292"/>
      <c r="D1396" s="279"/>
      <c r="E1396" s="279"/>
      <c r="F1396" s="292"/>
      <c r="G1396" s="249" t="s">
        <v>20</v>
      </c>
      <c r="H1396" s="44">
        <f t="shared" si="517"/>
        <v>0</v>
      </c>
      <c r="I1396" s="44">
        <v>0</v>
      </c>
      <c r="J1396" s="44">
        <v>0</v>
      </c>
      <c r="K1396" s="44">
        <v>0</v>
      </c>
      <c r="L1396" s="44">
        <v>0</v>
      </c>
      <c r="M1396" s="44">
        <v>0</v>
      </c>
      <c r="N1396" s="44">
        <v>0</v>
      </c>
      <c r="O1396" s="328"/>
      <c r="P1396" s="292"/>
      <c r="Q1396" s="279"/>
    </row>
    <row r="1397" spans="1:17" ht="45.75" customHeight="1" x14ac:dyDescent="0.25">
      <c r="A1397" s="331" t="s">
        <v>135</v>
      </c>
      <c r="B1397" s="331"/>
      <c r="C1397" s="331"/>
      <c r="D1397" s="331"/>
      <c r="E1397" s="331"/>
      <c r="F1397" s="331"/>
      <c r="G1397" s="269" t="s">
        <v>16</v>
      </c>
      <c r="H1397" s="49">
        <f>SUM(H1337,H1342,H1347,H1352,H1357,H1362,H1367,H1372,H1377,H1382,H1387,H1392)</f>
        <v>954.19999999999993</v>
      </c>
      <c r="I1397" s="49">
        <f t="shared" ref="I1397:N1397" si="518">SUM(I1337,I1342,I1347,I1352,I1357,I1362,I1367,I1372,I1377,I1382,I1387,I1392)</f>
        <v>31.299999999999997</v>
      </c>
      <c r="J1397" s="49">
        <f t="shared" si="518"/>
        <v>0</v>
      </c>
      <c r="K1397" s="49">
        <f t="shared" si="518"/>
        <v>67.899999999999991</v>
      </c>
      <c r="L1397" s="49">
        <f t="shared" si="518"/>
        <v>285</v>
      </c>
      <c r="M1397" s="49">
        <f t="shared" si="518"/>
        <v>285</v>
      </c>
      <c r="N1397" s="49">
        <f t="shared" si="518"/>
        <v>285</v>
      </c>
      <c r="O1397" s="279"/>
      <c r="P1397" s="292"/>
    </row>
    <row r="1398" spans="1:17" ht="36.75" customHeight="1" x14ac:dyDescent="0.25">
      <c r="A1398" s="331"/>
      <c r="B1398" s="331"/>
      <c r="C1398" s="331"/>
      <c r="D1398" s="331"/>
      <c r="E1398" s="331"/>
      <c r="F1398" s="331"/>
      <c r="G1398" s="269" t="s">
        <v>17</v>
      </c>
      <c r="H1398" s="49">
        <f t="shared" ref="H1398:N1401" si="519">SUM(H1338,H1343,H1348,H1353,H1358,H1363,H1368,H1373,H1378,H1383,H1388,H1393)</f>
        <v>513</v>
      </c>
      <c r="I1398" s="49">
        <f t="shared" si="519"/>
        <v>0</v>
      </c>
      <c r="J1398" s="49">
        <f t="shared" si="519"/>
        <v>0</v>
      </c>
      <c r="K1398" s="49">
        <f t="shared" si="519"/>
        <v>0</v>
      </c>
      <c r="L1398" s="49">
        <f t="shared" si="519"/>
        <v>171</v>
      </c>
      <c r="M1398" s="49">
        <f t="shared" si="519"/>
        <v>171</v>
      </c>
      <c r="N1398" s="49">
        <f t="shared" si="519"/>
        <v>171</v>
      </c>
      <c r="O1398" s="279"/>
      <c r="P1398" s="292"/>
    </row>
    <row r="1399" spans="1:17" ht="48" x14ac:dyDescent="0.25">
      <c r="A1399" s="331"/>
      <c r="B1399" s="331"/>
      <c r="C1399" s="331"/>
      <c r="D1399" s="331"/>
      <c r="E1399" s="331"/>
      <c r="F1399" s="331"/>
      <c r="G1399" s="269" t="s">
        <v>761</v>
      </c>
      <c r="H1399" s="49">
        <f t="shared" si="519"/>
        <v>439.8</v>
      </c>
      <c r="I1399" s="49">
        <f t="shared" si="519"/>
        <v>29.9</v>
      </c>
      <c r="J1399" s="49">
        <f t="shared" si="519"/>
        <v>0</v>
      </c>
      <c r="K1399" s="49">
        <f t="shared" si="519"/>
        <v>67.899999999999991</v>
      </c>
      <c r="L1399" s="49">
        <f t="shared" si="519"/>
        <v>114</v>
      </c>
      <c r="M1399" s="49">
        <f t="shared" si="519"/>
        <v>114</v>
      </c>
      <c r="N1399" s="49">
        <f t="shared" si="519"/>
        <v>114</v>
      </c>
      <c r="O1399" s="279"/>
      <c r="P1399" s="292"/>
    </row>
    <row r="1400" spans="1:17" x14ac:dyDescent="0.25">
      <c r="A1400" s="331"/>
      <c r="B1400" s="331"/>
      <c r="C1400" s="331"/>
      <c r="D1400" s="331"/>
      <c r="E1400" s="331"/>
      <c r="F1400" s="331"/>
      <c r="G1400" s="269" t="s">
        <v>19</v>
      </c>
      <c r="H1400" s="49">
        <f t="shared" si="519"/>
        <v>1.4</v>
      </c>
      <c r="I1400" s="49">
        <f t="shared" si="519"/>
        <v>1.4</v>
      </c>
      <c r="J1400" s="49">
        <f t="shared" si="519"/>
        <v>0</v>
      </c>
      <c r="K1400" s="49">
        <f t="shared" si="519"/>
        <v>0</v>
      </c>
      <c r="L1400" s="49">
        <f t="shared" si="519"/>
        <v>0</v>
      </c>
      <c r="M1400" s="49">
        <f t="shared" si="519"/>
        <v>0</v>
      </c>
      <c r="N1400" s="49">
        <f t="shared" si="519"/>
        <v>0</v>
      </c>
      <c r="O1400" s="279"/>
      <c r="P1400" s="292"/>
    </row>
    <row r="1401" spans="1:17" ht="24" x14ac:dyDescent="0.25">
      <c r="A1401" s="331"/>
      <c r="B1401" s="331"/>
      <c r="C1401" s="331"/>
      <c r="D1401" s="331"/>
      <c r="E1401" s="331"/>
      <c r="F1401" s="331"/>
      <c r="G1401" s="269" t="s">
        <v>20</v>
      </c>
      <c r="H1401" s="49">
        <f t="shared" si="519"/>
        <v>0</v>
      </c>
      <c r="I1401" s="49">
        <f t="shared" si="519"/>
        <v>0</v>
      </c>
      <c r="J1401" s="49">
        <f t="shared" si="519"/>
        <v>0</v>
      </c>
      <c r="K1401" s="49">
        <f t="shared" si="519"/>
        <v>0</v>
      </c>
      <c r="L1401" s="49">
        <f t="shared" si="519"/>
        <v>0</v>
      </c>
      <c r="M1401" s="49">
        <f t="shared" si="519"/>
        <v>0</v>
      </c>
      <c r="N1401" s="49">
        <f t="shared" si="519"/>
        <v>0</v>
      </c>
      <c r="O1401" s="279"/>
      <c r="P1401" s="292"/>
    </row>
    <row r="1402" spans="1:17" x14ac:dyDescent="0.25">
      <c r="A1402" s="306" t="s">
        <v>775</v>
      </c>
      <c r="B1402" s="306"/>
      <c r="C1402" s="306"/>
      <c r="D1402" s="306"/>
      <c r="E1402" s="306"/>
      <c r="F1402" s="306"/>
      <c r="G1402" s="306"/>
      <c r="H1402" s="306"/>
      <c r="I1402" s="306"/>
      <c r="J1402" s="306"/>
      <c r="K1402" s="306"/>
      <c r="L1402" s="306"/>
      <c r="M1402" s="306"/>
      <c r="N1402" s="306"/>
      <c r="O1402" s="306"/>
      <c r="P1402" s="306"/>
    </row>
    <row r="1403" spans="1:17" ht="36.75" customHeight="1" x14ac:dyDescent="0.25">
      <c r="A1403" s="292" t="s">
        <v>776</v>
      </c>
      <c r="B1403" s="357"/>
      <c r="C1403" s="292" t="s">
        <v>775</v>
      </c>
      <c r="D1403" s="279">
        <v>2025</v>
      </c>
      <c r="E1403" s="279" t="s">
        <v>777</v>
      </c>
      <c r="F1403" s="292" t="s">
        <v>778</v>
      </c>
      <c r="G1403" s="249" t="s">
        <v>16</v>
      </c>
      <c r="H1403" s="44">
        <f t="shared" ref="H1403:N1403" si="520">SUM(H1404:H1407)</f>
        <v>11</v>
      </c>
      <c r="I1403" s="44">
        <f t="shared" si="520"/>
        <v>11</v>
      </c>
      <c r="J1403" s="44">
        <f t="shared" si="520"/>
        <v>0</v>
      </c>
      <c r="K1403" s="44">
        <f t="shared" si="520"/>
        <v>0</v>
      </c>
      <c r="L1403" s="44">
        <f t="shared" si="520"/>
        <v>0</v>
      </c>
      <c r="M1403" s="44">
        <f t="shared" si="520"/>
        <v>0</v>
      </c>
      <c r="N1403" s="44">
        <f t="shared" si="520"/>
        <v>0</v>
      </c>
      <c r="O1403" s="279">
        <v>1310</v>
      </c>
      <c r="P1403" s="292" t="s">
        <v>779</v>
      </c>
      <c r="Q1403" s="281" t="s">
        <v>4185</v>
      </c>
    </row>
    <row r="1404" spans="1:17" ht="34.5" customHeight="1" x14ac:dyDescent="0.25">
      <c r="A1404" s="292"/>
      <c r="B1404" s="357"/>
      <c r="C1404" s="292"/>
      <c r="D1404" s="279"/>
      <c r="E1404" s="279"/>
      <c r="F1404" s="292"/>
      <c r="G1404" s="249" t="s">
        <v>267</v>
      </c>
      <c r="H1404" s="44">
        <f t="shared" ref="H1404:H1407" si="521">SUM(I1404:N1404)</f>
        <v>0</v>
      </c>
      <c r="I1404" s="44">
        <v>0</v>
      </c>
      <c r="J1404" s="44">
        <v>0</v>
      </c>
      <c r="K1404" s="44">
        <v>0</v>
      </c>
      <c r="L1404" s="44">
        <v>0</v>
      </c>
      <c r="M1404" s="44">
        <v>0</v>
      </c>
      <c r="N1404" s="44">
        <v>0</v>
      </c>
      <c r="O1404" s="279"/>
      <c r="P1404" s="292"/>
      <c r="Q1404" s="282"/>
    </row>
    <row r="1405" spans="1:17" ht="36" x14ac:dyDescent="0.25">
      <c r="A1405" s="292"/>
      <c r="B1405" s="357"/>
      <c r="C1405" s="292"/>
      <c r="D1405" s="279"/>
      <c r="E1405" s="279"/>
      <c r="F1405" s="292"/>
      <c r="G1405" s="249" t="s">
        <v>18</v>
      </c>
      <c r="H1405" s="44">
        <f t="shared" si="521"/>
        <v>10.199999999999999</v>
      </c>
      <c r="I1405" s="44">
        <v>10.199999999999999</v>
      </c>
      <c r="J1405" s="44">
        <v>0</v>
      </c>
      <c r="K1405" s="44">
        <v>0</v>
      </c>
      <c r="L1405" s="44">
        <v>0</v>
      </c>
      <c r="M1405" s="44">
        <v>0</v>
      </c>
      <c r="N1405" s="44">
        <v>0</v>
      </c>
      <c r="O1405" s="279"/>
      <c r="P1405" s="292"/>
      <c r="Q1405" s="282"/>
    </row>
    <row r="1406" spans="1:17" x14ac:dyDescent="0.25">
      <c r="A1406" s="292"/>
      <c r="B1406" s="357"/>
      <c r="C1406" s="292"/>
      <c r="D1406" s="279"/>
      <c r="E1406" s="279"/>
      <c r="F1406" s="292"/>
      <c r="G1406" s="249" t="s">
        <v>19</v>
      </c>
      <c r="H1406" s="44">
        <f t="shared" si="521"/>
        <v>0.8</v>
      </c>
      <c r="I1406" s="44">
        <v>0.8</v>
      </c>
      <c r="J1406" s="44">
        <v>0</v>
      </c>
      <c r="K1406" s="44">
        <v>0</v>
      </c>
      <c r="L1406" s="44">
        <v>0</v>
      </c>
      <c r="M1406" s="44">
        <v>0</v>
      </c>
      <c r="N1406" s="44">
        <v>0</v>
      </c>
      <c r="O1406" s="279"/>
      <c r="P1406" s="292"/>
      <c r="Q1406" s="282"/>
    </row>
    <row r="1407" spans="1:17" ht="24" x14ac:dyDescent="0.25">
      <c r="A1407" s="292"/>
      <c r="B1407" s="357"/>
      <c r="C1407" s="292"/>
      <c r="D1407" s="279"/>
      <c r="E1407" s="279"/>
      <c r="F1407" s="292"/>
      <c r="G1407" s="249" t="s">
        <v>20</v>
      </c>
      <c r="H1407" s="44">
        <f t="shared" si="521"/>
        <v>0</v>
      </c>
      <c r="I1407" s="44">
        <v>0</v>
      </c>
      <c r="J1407" s="44">
        <v>0</v>
      </c>
      <c r="K1407" s="44">
        <v>0</v>
      </c>
      <c r="L1407" s="44">
        <v>0</v>
      </c>
      <c r="M1407" s="44">
        <v>0</v>
      </c>
      <c r="N1407" s="44">
        <v>0</v>
      </c>
      <c r="O1407" s="279"/>
      <c r="P1407" s="292"/>
      <c r="Q1407" s="283"/>
    </row>
    <row r="1408" spans="1:17" ht="36.75" customHeight="1" x14ac:dyDescent="0.25">
      <c r="A1408" s="292" t="s">
        <v>787</v>
      </c>
      <c r="B1408" s="292" t="s">
        <v>788</v>
      </c>
      <c r="C1408" s="292" t="s">
        <v>775</v>
      </c>
      <c r="D1408" s="279">
        <v>2028</v>
      </c>
      <c r="E1408" s="279" t="s">
        <v>789</v>
      </c>
      <c r="F1408" s="292" t="s">
        <v>790</v>
      </c>
      <c r="G1408" s="249" t="s">
        <v>16</v>
      </c>
      <c r="H1408" s="44">
        <f t="shared" ref="H1408:N1408" si="522">SUM(H1409:H1412)</f>
        <v>30</v>
      </c>
      <c r="I1408" s="44">
        <f t="shared" si="522"/>
        <v>0</v>
      </c>
      <c r="J1408" s="44">
        <f t="shared" si="522"/>
        <v>0</v>
      </c>
      <c r="K1408" s="44">
        <f t="shared" si="522"/>
        <v>0</v>
      </c>
      <c r="L1408" s="44">
        <f t="shared" si="522"/>
        <v>30</v>
      </c>
      <c r="M1408" s="44">
        <f t="shared" si="522"/>
        <v>0</v>
      </c>
      <c r="N1408" s="44">
        <f t="shared" si="522"/>
        <v>0</v>
      </c>
      <c r="O1408" s="279">
        <v>4604</v>
      </c>
      <c r="P1408" s="292"/>
      <c r="Q1408" s="281" t="s">
        <v>4185</v>
      </c>
    </row>
    <row r="1409" spans="1:17" ht="27" customHeight="1" x14ac:dyDescent="0.25">
      <c r="A1409" s="292"/>
      <c r="B1409" s="292"/>
      <c r="C1409" s="292"/>
      <c r="D1409" s="279"/>
      <c r="E1409" s="279"/>
      <c r="F1409" s="292"/>
      <c r="G1409" s="249" t="s">
        <v>267</v>
      </c>
      <c r="H1409" s="44">
        <f t="shared" ref="H1409:H1412" si="523">SUM(I1409:N1409)</f>
        <v>0</v>
      </c>
      <c r="I1409" s="44">
        <v>0</v>
      </c>
      <c r="J1409" s="44">
        <v>0</v>
      </c>
      <c r="K1409" s="44">
        <v>0</v>
      </c>
      <c r="L1409" s="44">
        <v>0</v>
      </c>
      <c r="M1409" s="44">
        <v>0</v>
      </c>
      <c r="N1409" s="44">
        <v>0</v>
      </c>
      <c r="O1409" s="279"/>
      <c r="P1409" s="292"/>
      <c r="Q1409" s="282"/>
    </row>
    <row r="1410" spans="1:17" ht="36" x14ac:dyDescent="0.25">
      <c r="A1410" s="292"/>
      <c r="B1410" s="292"/>
      <c r="C1410" s="292"/>
      <c r="D1410" s="279"/>
      <c r="E1410" s="279"/>
      <c r="F1410" s="292"/>
      <c r="G1410" s="249" t="s">
        <v>18</v>
      </c>
      <c r="H1410" s="44">
        <f t="shared" si="523"/>
        <v>27.9</v>
      </c>
      <c r="I1410" s="44">
        <v>0</v>
      </c>
      <c r="J1410" s="44">
        <v>0</v>
      </c>
      <c r="K1410" s="44">
        <v>0</v>
      </c>
      <c r="L1410" s="44">
        <v>27.9</v>
      </c>
      <c r="M1410" s="44">
        <v>0</v>
      </c>
      <c r="N1410" s="44">
        <v>0</v>
      </c>
      <c r="O1410" s="279"/>
      <c r="P1410" s="292"/>
      <c r="Q1410" s="282"/>
    </row>
    <row r="1411" spans="1:17" x14ac:dyDescent="0.25">
      <c r="A1411" s="292"/>
      <c r="B1411" s="292"/>
      <c r="C1411" s="292"/>
      <c r="D1411" s="279"/>
      <c r="E1411" s="279"/>
      <c r="F1411" s="292"/>
      <c r="G1411" s="249" t="s">
        <v>19</v>
      </c>
      <c r="H1411" s="44">
        <f t="shared" si="523"/>
        <v>2.1</v>
      </c>
      <c r="I1411" s="44">
        <v>0</v>
      </c>
      <c r="J1411" s="44">
        <v>0</v>
      </c>
      <c r="K1411" s="44">
        <v>0</v>
      </c>
      <c r="L1411" s="44">
        <v>2.1</v>
      </c>
      <c r="M1411" s="44">
        <v>0</v>
      </c>
      <c r="N1411" s="44">
        <v>0</v>
      </c>
      <c r="O1411" s="279"/>
      <c r="P1411" s="292"/>
      <c r="Q1411" s="282"/>
    </row>
    <row r="1412" spans="1:17" ht="24" x14ac:dyDescent="0.25">
      <c r="A1412" s="292"/>
      <c r="B1412" s="292"/>
      <c r="C1412" s="292"/>
      <c r="D1412" s="279"/>
      <c r="E1412" s="279"/>
      <c r="F1412" s="292"/>
      <c r="G1412" s="249" t="s">
        <v>20</v>
      </c>
      <c r="H1412" s="44">
        <f t="shared" si="523"/>
        <v>0</v>
      </c>
      <c r="I1412" s="44">
        <v>0</v>
      </c>
      <c r="J1412" s="44">
        <v>0</v>
      </c>
      <c r="K1412" s="44">
        <v>0</v>
      </c>
      <c r="L1412" s="44">
        <v>0</v>
      </c>
      <c r="M1412" s="44">
        <v>0</v>
      </c>
      <c r="N1412" s="44">
        <v>0</v>
      </c>
      <c r="O1412" s="279"/>
      <c r="P1412" s="292"/>
      <c r="Q1412" s="283"/>
    </row>
    <row r="1413" spans="1:17" ht="36.75" customHeight="1" x14ac:dyDescent="0.25">
      <c r="A1413" s="292" t="s">
        <v>791</v>
      </c>
      <c r="B1413" s="292" t="s">
        <v>788</v>
      </c>
      <c r="C1413" s="292" t="s">
        <v>775</v>
      </c>
      <c r="D1413" s="279">
        <v>2028</v>
      </c>
      <c r="E1413" s="279" t="s">
        <v>792</v>
      </c>
      <c r="F1413" s="292" t="s">
        <v>790</v>
      </c>
      <c r="G1413" s="249" t="s">
        <v>16</v>
      </c>
      <c r="H1413" s="44">
        <f t="shared" ref="H1413:N1413" si="524">SUM(H1414:H1417)</f>
        <v>50</v>
      </c>
      <c r="I1413" s="44">
        <f t="shared" si="524"/>
        <v>0</v>
      </c>
      <c r="J1413" s="44">
        <f t="shared" si="524"/>
        <v>0</v>
      </c>
      <c r="K1413" s="44">
        <f t="shared" si="524"/>
        <v>0</v>
      </c>
      <c r="L1413" s="44">
        <f t="shared" si="524"/>
        <v>50</v>
      </c>
      <c r="M1413" s="44">
        <f t="shared" si="524"/>
        <v>0</v>
      </c>
      <c r="N1413" s="44">
        <f t="shared" si="524"/>
        <v>0</v>
      </c>
      <c r="O1413" s="279">
        <v>4604</v>
      </c>
      <c r="P1413" s="292"/>
      <c r="Q1413" s="281" t="s">
        <v>4185</v>
      </c>
    </row>
    <row r="1414" spans="1:17" ht="29.25" customHeight="1" x14ac:dyDescent="0.25">
      <c r="A1414" s="292"/>
      <c r="B1414" s="292"/>
      <c r="C1414" s="292"/>
      <c r="D1414" s="279"/>
      <c r="E1414" s="279"/>
      <c r="F1414" s="292"/>
      <c r="G1414" s="249" t="s">
        <v>267</v>
      </c>
      <c r="H1414" s="44">
        <f t="shared" ref="H1414:H1417" si="525">SUM(I1414:N1414)</f>
        <v>0</v>
      </c>
      <c r="I1414" s="44">
        <v>0</v>
      </c>
      <c r="J1414" s="44">
        <v>0</v>
      </c>
      <c r="K1414" s="44">
        <v>0</v>
      </c>
      <c r="L1414" s="44">
        <v>0</v>
      </c>
      <c r="M1414" s="44">
        <v>0</v>
      </c>
      <c r="N1414" s="44">
        <v>0</v>
      </c>
      <c r="O1414" s="279"/>
      <c r="P1414" s="292"/>
      <c r="Q1414" s="282"/>
    </row>
    <row r="1415" spans="1:17" ht="36" x14ac:dyDescent="0.25">
      <c r="A1415" s="292"/>
      <c r="B1415" s="292"/>
      <c r="C1415" s="292"/>
      <c r="D1415" s="279"/>
      <c r="E1415" s="279"/>
      <c r="F1415" s="292"/>
      <c r="G1415" s="249" t="s">
        <v>18</v>
      </c>
      <c r="H1415" s="44">
        <f t="shared" si="525"/>
        <v>46.5</v>
      </c>
      <c r="I1415" s="44">
        <v>0</v>
      </c>
      <c r="J1415" s="44">
        <v>0</v>
      </c>
      <c r="K1415" s="44">
        <v>0</v>
      </c>
      <c r="L1415" s="44">
        <v>46.5</v>
      </c>
      <c r="M1415" s="44">
        <v>0</v>
      </c>
      <c r="N1415" s="44">
        <v>0</v>
      </c>
      <c r="O1415" s="279"/>
      <c r="P1415" s="292"/>
      <c r="Q1415" s="282"/>
    </row>
    <row r="1416" spans="1:17" x14ac:dyDescent="0.25">
      <c r="A1416" s="292"/>
      <c r="B1416" s="292"/>
      <c r="C1416" s="292"/>
      <c r="D1416" s="279"/>
      <c r="E1416" s="279"/>
      <c r="F1416" s="292"/>
      <c r="G1416" s="249" t="s">
        <v>19</v>
      </c>
      <c r="H1416" s="44">
        <f t="shared" si="525"/>
        <v>3.5</v>
      </c>
      <c r="I1416" s="44">
        <v>0</v>
      </c>
      <c r="J1416" s="44">
        <v>0</v>
      </c>
      <c r="K1416" s="44">
        <v>0</v>
      </c>
      <c r="L1416" s="44">
        <v>3.5</v>
      </c>
      <c r="M1416" s="44">
        <v>0</v>
      </c>
      <c r="N1416" s="44">
        <v>0</v>
      </c>
      <c r="O1416" s="279"/>
      <c r="P1416" s="292"/>
      <c r="Q1416" s="282"/>
    </row>
    <row r="1417" spans="1:17" ht="24" x14ac:dyDescent="0.25">
      <c r="A1417" s="292"/>
      <c r="B1417" s="292"/>
      <c r="C1417" s="292"/>
      <c r="D1417" s="279"/>
      <c r="E1417" s="279"/>
      <c r="F1417" s="292"/>
      <c r="G1417" s="249" t="s">
        <v>20</v>
      </c>
      <c r="H1417" s="44">
        <f t="shared" si="525"/>
        <v>0</v>
      </c>
      <c r="I1417" s="44">
        <v>0</v>
      </c>
      <c r="J1417" s="44">
        <v>0</v>
      </c>
      <c r="K1417" s="44">
        <v>0</v>
      </c>
      <c r="L1417" s="44">
        <v>0</v>
      </c>
      <c r="M1417" s="44">
        <v>0</v>
      </c>
      <c r="N1417" s="44">
        <v>0</v>
      </c>
      <c r="O1417" s="279"/>
      <c r="P1417" s="292"/>
      <c r="Q1417" s="283"/>
    </row>
    <row r="1418" spans="1:17" ht="36.75" customHeight="1" x14ac:dyDescent="0.25">
      <c r="A1418" s="292" t="s">
        <v>793</v>
      </c>
      <c r="B1418" s="292" t="s">
        <v>788</v>
      </c>
      <c r="C1418" s="292" t="s">
        <v>775</v>
      </c>
      <c r="D1418" s="279">
        <v>2030</v>
      </c>
      <c r="E1418" s="279" t="s">
        <v>794</v>
      </c>
      <c r="F1418" s="292" t="s">
        <v>790</v>
      </c>
      <c r="G1418" s="249" t="s">
        <v>16</v>
      </c>
      <c r="H1418" s="44">
        <f t="shared" ref="H1418:N1418" si="526">SUM(H1419:H1422)</f>
        <v>30</v>
      </c>
      <c r="I1418" s="44">
        <f t="shared" si="526"/>
        <v>0</v>
      </c>
      <c r="J1418" s="44">
        <f t="shared" si="526"/>
        <v>0</v>
      </c>
      <c r="K1418" s="44">
        <f t="shared" si="526"/>
        <v>0</v>
      </c>
      <c r="L1418" s="44">
        <f t="shared" si="526"/>
        <v>0</v>
      </c>
      <c r="M1418" s="44">
        <f t="shared" si="526"/>
        <v>0</v>
      </c>
      <c r="N1418" s="44">
        <f t="shared" si="526"/>
        <v>30</v>
      </c>
      <c r="O1418" s="279">
        <v>830</v>
      </c>
      <c r="P1418" s="292"/>
      <c r="Q1418" s="281" t="s">
        <v>4185</v>
      </c>
    </row>
    <row r="1419" spans="1:17" ht="27" customHeight="1" x14ac:dyDescent="0.25">
      <c r="A1419" s="292"/>
      <c r="B1419" s="292"/>
      <c r="C1419" s="292"/>
      <c r="D1419" s="279"/>
      <c r="E1419" s="279"/>
      <c r="F1419" s="292"/>
      <c r="G1419" s="249" t="s">
        <v>267</v>
      </c>
      <c r="H1419" s="44">
        <f t="shared" ref="H1419:H1422" si="527">SUM(I1419:N1419)</f>
        <v>0</v>
      </c>
      <c r="I1419" s="44">
        <v>0</v>
      </c>
      <c r="J1419" s="44">
        <v>0</v>
      </c>
      <c r="K1419" s="44">
        <v>0</v>
      </c>
      <c r="L1419" s="44">
        <v>0</v>
      </c>
      <c r="M1419" s="44">
        <v>0</v>
      </c>
      <c r="N1419" s="44">
        <v>0</v>
      </c>
      <c r="O1419" s="279"/>
      <c r="P1419" s="292"/>
      <c r="Q1419" s="282"/>
    </row>
    <row r="1420" spans="1:17" ht="36" x14ac:dyDescent="0.25">
      <c r="A1420" s="292"/>
      <c r="B1420" s="292"/>
      <c r="C1420" s="292"/>
      <c r="D1420" s="279"/>
      <c r="E1420" s="279"/>
      <c r="F1420" s="292"/>
      <c r="G1420" s="249" t="s">
        <v>18</v>
      </c>
      <c r="H1420" s="44">
        <f t="shared" si="527"/>
        <v>27.9</v>
      </c>
      <c r="I1420" s="44">
        <v>0</v>
      </c>
      <c r="J1420" s="44">
        <v>0</v>
      </c>
      <c r="K1420" s="44">
        <v>0</v>
      </c>
      <c r="L1420" s="44">
        <v>0</v>
      </c>
      <c r="M1420" s="44">
        <v>0</v>
      </c>
      <c r="N1420" s="44">
        <v>27.9</v>
      </c>
      <c r="O1420" s="279"/>
      <c r="P1420" s="292"/>
      <c r="Q1420" s="282"/>
    </row>
    <row r="1421" spans="1:17" x14ac:dyDescent="0.25">
      <c r="A1421" s="292"/>
      <c r="B1421" s="292"/>
      <c r="C1421" s="292"/>
      <c r="D1421" s="279"/>
      <c r="E1421" s="279"/>
      <c r="F1421" s="292"/>
      <c r="G1421" s="249" t="s">
        <v>19</v>
      </c>
      <c r="H1421" s="44">
        <f t="shared" si="527"/>
        <v>2.1</v>
      </c>
      <c r="I1421" s="44">
        <v>0</v>
      </c>
      <c r="J1421" s="44">
        <v>0</v>
      </c>
      <c r="K1421" s="44">
        <v>0</v>
      </c>
      <c r="L1421" s="44">
        <v>0</v>
      </c>
      <c r="M1421" s="44">
        <v>0</v>
      </c>
      <c r="N1421" s="44">
        <v>2.1</v>
      </c>
      <c r="O1421" s="279"/>
      <c r="P1421" s="292"/>
      <c r="Q1421" s="282"/>
    </row>
    <row r="1422" spans="1:17" ht="24" x14ac:dyDescent="0.25">
      <c r="A1422" s="292"/>
      <c r="B1422" s="292"/>
      <c r="C1422" s="292"/>
      <c r="D1422" s="279"/>
      <c r="E1422" s="279"/>
      <c r="F1422" s="292"/>
      <c r="G1422" s="249" t="s">
        <v>20</v>
      </c>
      <c r="H1422" s="44">
        <f t="shared" si="527"/>
        <v>0</v>
      </c>
      <c r="I1422" s="44">
        <v>0</v>
      </c>
      <c r="J1422" s="44">
        <v>0</v>
      </c>
      <c r="K1422" s="44">
        <v>0</v>
      </c>
      <c r="L1422" s="44">
        <v>0</v>
      </c>
      <c r="M1422" s="44">
        <v>0</v>
      </c>
      <c r="N1422" s="44">
        <v>0</v>
      </c>
      <c r="O1422" s="279"/>
      <c r="P1422" s="292"/>
      <c r="Q1422" s="283"/>
    </row>
    <row r="1423" spans="1:17" ht="36.75" customHeight="1" x14ac:dyDescent="0.25">
      <c r="A1423" s="292" t="s">
        <v>795</v>
      </c>
      <c r="B1423" s="292" t="s">
        <v>796</v>
      </c>
      <c r="C1423" s="292" t="s">
        <v>775</v>
      </c>
      <c r="D1423" s="279">
        <v>2028</v>
      </c>
      <c r="E1423" s="279" t="s">
        <v>797</v>
      </c>
      <c r="F1423" s="292" t="s">
        <v>798</v>
      </c>
      <c r="G1423" s="249" t="s">
        <v>16</v>
      </c>
      <c r="H1423" s="44">
        <f t="shared" ref="H1423:N1423" si="528">SUM(H1424:H1427)</f>
        <v>9</v>
      </c>
      <c r="I1423" s="44">
        <f t="shared" si="528"/>
        <v>0</v>
      </c>
      <c r="J1423" s="44">
        <f t="shared" si="528"/>
        <v>0</v>
      </c>
      <c r="K1423" s="44">
        <f t="shared" si="528"/>
        <v>0</v>
      </c>
      <c r="L1423" s="44">
        <f t="shared" si="528"/>
        <v>9</v>
      </c>
      <c r="M1423" s="44">
        <f t="shared" si="528"/>
        <v>0</v>
      </c>
      <c r="N1423" s="44">
        <f t="shared" si="528"/>
        <v>0</v>
      </c>
      <c r="O1423" s="279">
        <v>4604</v>
      </c>
      <c r="P1423" s="292"/>
      <c r="Q1423" s="281" t="s">
        <v>4185</v>
      </c>
    </row>
    <row r="1424" spans="1:17" ht="27" customHeight="1" x14ac:dyDescent="0.25">
      <c r="A1424" s="292"/>
      <c r="B1424" s="292"/>
      <c r="C1424" s="292"/>
      <c r="D1424" s="279"/>
      <c r="E1424" s="279"/>
      <c r="F1424" s="292"/>
      <c r="G1424" s="249" t="s">
        <v>267</v>
      </c>
      <c r="H1424" s="44">
        <f t="shared" ref="H1424:H1427" si="529">SUM(I1424:N1424)</f>
        <v>0</v>
      </c>
      <c r="I1424" s="44">
        <v>0</v>
      </c>
      <c r="J1424" s="44">
        <v>0</v>
      </c>
      <c r="K1424" s="44">
        <v>0</v>
      </c>
      <c r="L1424" s="44">
        <v>0</v>
      </c>
      <c r="M1424" s="44">
        <v>0</v>
      </c>
      <c r="N1424" s="44">
        <v>0</v>
      </c>
      <c r="O1424" s="279"/>
      <c r="P1424" s="292"/>
      <c r="Q1424" s="282"/>
    </row>
    <row r="1425" spans="1:17" ht="36" x14ac:dyDescent="0.25">
      <c r="A1425" s="292"/>
      <c r="B1425" s="292"/>
      <c r="C1425" s="292"/>
      <c r="D1425" s="279"/>
      <c r="E1425" s="279"/>
      <c r="F1425" s="292"/>
      <c r="G1425" s="249" t="s">
        <v>18</v>
      </c>
      <c r="H1425" s="44">
        <f t="shared" si="529"/>
        <v>8.4</v>
      </c>
      <c r="I1425" s="44">
        <v>0</v>
      </c>
      <c r="J1425" s="44">
        <v>0</v>
      </c>
      <c r="K1425" s="44">
        <v>0</v>
      </c>
      <c r="L1425" s="44">
        <v>8.4</v>
      </c>
      <c r="M1425" s="44">
        <v>0</v>
      </c>
      <c r="N1425" s="44">
        <v>0</v>
      </c>
      <c r="O1425" s="279"/>
      <c r="P1425" s="292"/>
      <c r="Q1425" s="282"/>
    </row>
    <row r="1426" spans="1:17" x14ac:dyDescent="0.25">
      <c r="A1426" s="292"/>
      <c r="B1426" s="292"/>
      <c r="C1426" s="292"/>
      <c r="D1426" s="279"/>
      <c r="E1426" s="279"/>
      <c r="F1426" s="292"/>
      <c r="G1426" s="249" t="s">
        <v>19</v>
      </c>
      <c r="H1426" s="44">
        <f t="shared" si="529"/>
        <v>0.6</v>
      </c>
      <c r="I1426" s="44">
        <v>0</v>
      </c>
      <c r="J1426" s="44">
        <v>0</v>
      </c>
      <c r="K1426" s="44">
        <v>0</v>
      </c>
      <c r="L1426" s="44">
        <v>0.6</v>
      </c>
      <c r="M1426" s="44">
        <v>0</v>
      </c>
      <c r="N1426" s="44">
        <v>0</v>
      </c>
      <c r="O1426" s="279"/>
      <c r="P1426" s="292"/>
      <c r="Q1426" s="282"/>
    </row>
    <row r="1427" spans="1:17" ht="24" x14ac:dyDescent="0.25">
      <c r="A1427" s="292"/>
      <c r="B1427" s="292"/>
      <c r="C1427" s="292"/>
      <c r="D1427" s="279"/>
      <c r="E1427" s="279"/>
      <c r="F1427" s="292"/>
      <c r="G1427" s="249" t="s">
        <v>20</v>
      </c>
      <c r="H1427" s="44">
        <f t="shared" si="529"/>
        <v>0</v>
      </c>
      <c r="I1427" s="44">
        <v>0</v>
      </c>
      <c r="J1427" s="44">
        <v>0</v>
      </c>
      <c r="K1427" s="44">
        <v>0</v>
      </c>
      <c r="L1427" s="44">
        <v>0</v>
      </c>
      <c r="M1427" s="44">
        <v>0</v>
      </c>
      <c r="N1427" s="44">
        <v>0</v>
      </c>
      <c r="O1427" s="279"/>
      <c r="P1427" s="292"/>
      <c r="Q1427" s="283"/>
    </row>
    <row r="1428" spans="1:17" ht="36.75" customHeight="1" x14ac:dyDescent="0.25">
      <c r="A1428" s="292" t="s">
        <v>799</v>
      </c>
      <c r="B1428" s="292" t="s">
        <v>796</v>
      </c>
      <c r="C1428" s="292" t="s">
        <v>775</v>
      </c>
      <c r="D1428" s="279">
        <v>2026</v>
      </c>
      <c r="E1428" s="279" t="s">
        <v>797</v>
      </c>
      <c r="F1428" s="292" t="s">
        <v>798</v>
      </c>
      <c r="G1428" s="249" t="s">
        <v>16</v>
      </c>
      <c r="H1428" s="44">
        <f t="shared" ref="H1428:N1428" si="530">SUM(H1429:H1432)</f>
        <v>9</v>
      </c>
      <c r="I1428" s="44">
        <f t="shared" si="530"/>
        <v>0</v>
      </c>
      <c r="J1428" s="44">
        <f t="shared" si="530"/>
        <v>9</v>
      </c>
      <c r="K1428" s="44">
        <f t="shared" si="530"/>
        <v>0</v>
      </c>
      <c r="L1428" s="44">
        <f t="shared" si="530"/>
        <v>0</v>
      </c>
      <c r="M1428" s="44">
        <f t="shared" si="530"/>
        <v>0</v>
      </c>
      <c r="N1428" s="44">
        <f t="shared" si="530"/>
        <v>0</v>
      </c>
      <c r="O1428" s="279">
        <v>4604</v>
      </c>
      <c r="P1428" s="292"/>
      <c r="Q1428" s="281" t="s">
        <v>4185</v>
      </c>
    </row>
    <row r="1429" spans="1:17" ht="34.5" customHeight="1" x14ac:dyDescent="0.25">
      <c r="A1429" s="292"/>
      <c r="B1429" s="292"/>
      <c r="C1429" s="292"/>
      <c r="D1429" s="279"/>
      <c r="E1429" s="279"/>
      <c r="F1429" s="292"/>
      <c r="G1429" s="249" t="s">
        <v>267</v>
      </c>
      <c r="H1429" s="44">
        <f t="shared" ref="H1429:H1432" si="531">SUM(I1429:N1429)</f>
        <v>0</v>
      </c>
      <c r="I1429" s="44">
        <v>0</v>
      </c>
      <c r="J1429" s="44">
        <v>0</v>
      </c>
      <c r="K1429" s="44">
        <v>0</v>
      </c>
      <c r="L1429" s="44">
        <v>0</v>
      </c>
      <c r="M1429" s="44">
        <v>0</v>
      </c>
      <c r="N1429" s="44">
        <v>0</v>
      </c>
      <c r="O1429" s="279"/>
      <c r="P1429" s="292"/>
      <c r="Q1429" s="282"/>
    </row>
    <row r="1430" spans="1:17" ht="36" x14ac:dyDescent="0.25">
      <c r="A1430" s="292"/>
      <c r="B1430" s="292"/>
      <c r="C1430" s="292"/>
      <c r="D1430" s="279"/>
      <c r="E1430" s="279"/>
      <c r="F1430" s="292"/>
      <c r="G1430" s="249" t="s">
        <v>18</v>
      </c>
      <c r="H1430" s="44">
        <f t="shared" si="531"/>
        <v>8.4</v>
      </c>
      <c r="I1430" s="44">
        <v>0</v>
      </c>
      <c r="J1430" s="44">
        <v>8.4</v>
      </c>
      <c r="K1430" s="44">
        <v>0</v>
      </c>
      <c r="L1430" s="44">
        <v>0</v>
      </c>
      <c r="M1430" s="44">
        <v>0</v>
      </c>
      <c r="N1430" s="44">
        <v>0</v>
      </c>
      <c r="O1430" s="279"/>
      <c r="P1430" s="292"/>
      <c r="Q1430" s="282"/>
    </row>
    <row r="1431" spans="1:17" x14ac:dyDescent="0.25">
      <c r="A1431" s="292"/>
      <c r="B1431" s="292"/>
      <c r="C1431" s="292"/>
      <c r="D1431" s="279"/>
      <c r="E1431" s="279"/>
      <c r="F1431" s="292"/>
      <c r="G1431" s="249" t="s">
        <v>19</v>
      </c>
      <c r="H1431" s="44">
        <f t="shared" si="531"/>
        <v>0.6</v>
      </c>
      <c r="I1431" s="44">
        <v>0</v>
      </c>
      <c r="J1431" s="44">
        <v>0.6</v>
      </c>
      <c r="K1431" s="44">
        <v>0</v>
      </c>
      <c r="L1431" s="44">
        <v>0</v>
      </c>
      <c r="M1431" s="44">
        <v>0</v>
      </c>
      <c r="N1431" s="44">
        <v>0</v>
      </c>
      <c r="O1431" s="279"/>
      <c r="P1431" s="292"/>
      <c r="Q1431" s="282"/>
    </row>
    <row r="1432" spans="1:17" ht="24" x14ac:dyDescent="0.25">
      <c r="A1432" s="292"/>
      <c r="B1432" s="292"/>
      <c r="C1432" s="292"/>
      <c r="D1432" s="279"/>
      <c r="E1432" s="279"/>
      <c r="F1432" s="292"/>
      <c r="G1432" s="249" t="s">
        <v>20</v>
      </c>
      <c r="H1432" s="44">
        <f t="shared" si="531"/>
        <v>0</v>
      </c>
      <c r="I1432" s="44">
        <v>0</v>
      </c>
      <c r="J1432" s="44">
        <v>0</v>
      </c>
      <c r="K1432" s="44">
        <v>0</v>
      </c>
      <c r="L1432" s="44">
        <v>0</v>
      </c>
      <c r="M1432" s="44">
        <v>0</v>
      </c>
      <c r="N1432" s="44">
        <v>0</v>
      </c>
      <c r="O1432" s="279"/>
      <c r="P1432" s="292"/>
      <c r="Q1432" s="283"/>
    </row>
    <row r="1433" spans="1:17" ht="36.75" customHeight="1" x14ac:dyDescent="0.25">
      <c r="A1433" s="292" t="s">
        <v>800</v>
      </c>
      <c r="B1433" s="292" t="s">
        <v>788</v>
      </c>
      <c r="C1433" s="292" t="s">
        <v>775</v>
      </c>
      <c r="D1433" s="279">
        <v>2027</v>
      </c>
      <c r="E1433" s="279" t="s">
        <v>801</v>
      </c>
      <c r="F1433" s="292" t="s">
        <v>790</v>
      </c>
      <c r="G1433" s="249" t="s">
        <v>16</v>
      </c>
      <c r="H1433" s="44">
        <f t="shared" ref="H1433:N1433" si="532">SUM(H1434:H1437)</f>
        <v>50</v>
      </c>
      <c r="I1433" s="44">
        <f t="shared" si="532"/>
        <v>0</v>
      </c>
      <c r="J1433" s="44">
        <f t="shared" si="532"/>
        <v>0</v>
      </c>
      <c r="K1433" s="44">
        <f t="shared" si="532"/>
        <v>50</v>
      </c>
      <c r="L1433" s="44">
        <f t="shared" si="532"/>
        <v>0</v>
      </c>
      <c r="M1433" s="44">
        <f t="shared" si="532"/>
        <v>0</v>
      </c>
      <c r="N1433" s="44">
        <f t="shared" si="532"/>
        <v>0</v>
      </c>
      <c r="O1433" s="279">
        <v>1546</v>
      </c>
      <c r="P1433" s="292"/>
      <c r="Q1433" s="281" t="s">
        <v>4185</v>
      </c>
    </row>
    <row r="1434" spans="1:17" ht="37.5" customHeight="1" x14ac:dyDescent="0.25">
      <c r="A1434" s="292"/>
      <c r="B1434" s="292"/>
      <c r="C1434" s="292"/>
      <c r="D1434" s="279"/>
      <c r="E1434" s="279"/>
      <c r="F1434" s="292"/>
      <c r="G1434" s="249" t="s">
        <v>267</v>
      </c>
      <c r="H1434" s="44">
        <f t="shared" ref="H1434:H1437" si="533">SUM(I1434:N1434)</f>
        <v>0</v>
      </c>
      <c r="I1434" s="44">
        <v>0</v>
      </c>
      <c r="J1434" s="44">
        <v>0</v>
      </c>
      <c r="K1434" s="44">
        <v>0</v>
      </c>
      <c r="L1434" s="44">
        <v>0</v>
      </c>
      <c r="M1434" s="44">
        <v>0</v>
      </c>
      <c r="N1434" s="44">
        <v>0</v>
      </c>
      <c r="O1434" s="279"/>
      <c r="P1434" s="292"/>
      <c r="Q1434" s="282"/>
    </row>
    <row r="1435" spans="1:17" ht="36" x14ac:dyDescent="0.25">
      <c r="A1435" s="292"/>
      <c r="B1435" s="292"/>
      <c r="C1435" s="292"/>
      <c r="D1435" s="279"/>
      <c r="E1435" s="279"/>
      <c r="F1435" s="292"/>
      <c r="G1435" s="249" t="s">
        <v>18</v>
      </c>
      <c r="H1435" s="44">
        <f t="shared" si="533"/>
        <v>46.5</v>
      </c>
      <c r="I1435" s="44">
        <v>0</v>
      </c>
      <c r="J1435" s="44">
        <v>0</v>
      </c>
      <c r="K1435" s="44">
        <v>46.5</v>
      </c>
      <c r="L1435" s="44">
        <v>0</v>
      </c>
      <c r="M1435" s="44">
        <v>0</v>
      </c>
      <c r="N1435" s="44">
        <v>0</v>
      </c>
      <c r="O1435" s="279"/>
      <c r="P1435" s="292"/>
      <c r="Q1435" s="282"/>
    </row>
    <row r="1436" spans="1:17" x14ac:dyDescent="0.25">
      <c r="A1436" s="292"/>
      <c r="B1436" s="292"/>
      <c r="C1436" s="292"/>
      <c r="D1436" s="279"/>
      <c r="E1436" s="279"/>
      <c r="F1436" s="292"/>
      <c r="G1436" s="249" t="s">
        <v>19</v>
      </c>
      <c r="H1436" s="44">
        <f t="shared" si="533"/>
        <v>3.5</v>
      </c>
      <c r="I1436" s="44">
        <v>0</v>
      </c>
      <c r="J1436" s="44">
        <v>0</v>
      </c>
      <c r="K1436" s="44">
        <v>3.5</v>
      </c>
      <c r="L1436" s="44">
        <v>0</v>
      </c>
      <c r="M1436" s="44">
        <v>0</v>
      </c>
      <c r="N1436" s="44">
        <v>0</v>
      </c>
      <c r="O1436" s="279"/>
      <c r="P1436" s="292"/>
      <c r="Q1436" s="282"/>
    </row>
    <row r="1437" spans="1:17" ht="24" x14ac:dyDescent="0.25">
      <c r="A1437" s="292"/>
      <c r="B1437" s="292"/>
      <c r="C1437" s="292"/>
      <c r="D1437" s="279"/>
      <c r="E1437" s="279"/>
      <c r="F1437" s="292"/>
      <c r="G1437" s="249" t="s">
        <v>20</v>
      </c>
      <c r="H1437" s="44">
        <f t="shared" si="533"/>
        <v>0</v>
      </c>
      <c r="I1437" s="44">
        <v>0</v>
      </c>
      <c r="J1437" s="44">
        <v>0</v>
      </c>
      <c r="K1437" s="44">
        <v>0</v>
      </c>
      <c r="L1437" s="44">
        <v>0</v>
      </c>
      <c r="M1437" s="44">
        <v>0</v>
      </c>
      <c r="N1437" s="44">
        <v>0</v>
      </c>
      <c r="O1437" s="279"/>
      <c r="P1437" s="292"/>
      <c r="Q1437" s="283"/>
    </row>
    <row r="1438" spans="1:17" ht="36.75" customHeight="1" x14ac:dyDescent="0.25">
      <c r="A1438" s="292" t="s">
        <v>802</v>
      </c>
      <c r="B1438" s="292" t="s">
        <v>803</v>
      </c>
      <c r="C1438" s="292" t="s">
        <v>775</v>
      </c>
      <c r="D1438" s="279">
        <v>2028</v>
      </c>
      <c r="E1438" s="279" t="s">
        <v>97</v>
      </c>
      <c r="F1438" s="292" t="s">
        <v>790</v>
      </c>
      <c r="G1438" s="249" t="s">
        <v>16</v>
      </c>
      <c r="H1438" s="44">
        <f t="shared" ref="H1438:N1438" si="534">SUM(H1439:H1442)</f>
        <v>15.1</v>
      </c>
      <c r="I1438" s="44">
        <f t="shared" si="534"/>
        <v>0</v>
      </c>
      <c r="J1438" s="44">
        <f t="shared" si="534"/>
        <v>0</v>
      </c>
      <c r="K1438" s="44">
        <f t="shared" si="534"/>
        <v>0</v>
      </c>
      <c r="L1438" s="44">
        <f t="shared" si="534"/>
        <v>15.1</v>
      </c>
      <c r="M1438" s="44">
        <f t="shared" si="534"/>
        <v>0</v>
      </c>
      <c r="N1438" s="44">
        <f t="shared" si="534"/>
        <v>0</v>
      </c>
      <c r="O1438" s="279">
        <v>465</v>
      </c>
      <c r="P1438" s="292"/>
      <c r="Q1438" s="281" t="s">
        <v>4185</v>
      </c>
    </row>
    <row r="1439" spans="1:17" ht="31.5" customHeight="1" x14ac:dyDescent="0.25">
      <c r="A1439" s="292"/>
      <c r="B1439" s="292"/>
      <c r="C1439" s="292"/>
      <c r="D1439" s="279"/>
      <c r="E1439" s="279"/>
      <c r="F1439" s="292"/>
      <c r="G1439" s="249" t="s">
        <v>267</v>
      </c>
      <c r="H1439" s="44">
        <f t="shared" ref="H1439:H1442" si="535">SUM(I1439:N1439)</f>
        <v>0</v>
      </c>
      <c r="I1439" s="44">
        <v>0</v>
      </c>
      <c r="J1439" s="44">
        <v>0</v>
      </c>
      <c r="K1439" s="44">
        <v>0</v>
      </c>
      <c r="L1439" s="44">
        <v>0</v>
      </c>
      <c r="M1439" s="44">
        <v>0</v>
      </c>
      <c r="N1439" s="44">
        <v>0</v>
      </c>
      <c r="O1439" s="279"/>
      <c r="P1439" s="292"/>
      <c r="Q1439" s="282"/>
    </row>
    <row r="1440" spans="1:17" ht="36" x14ac:dyDescent="0.25">
      <c r="A1440" s="292"/>
      <c r="B1440" s="292"/>
      <c r="C1440" s="292"/>
      <c r="D1440" s="279"/>
      <c r="E1440" s="279"/>
      <c r="F1440" s="292"/>
      <c r="G1440" s="249" t="s">
        <v>18</v>
      </c>
      <c r="H1440" s="44">
        <f t="shared" si="535"/>
        <v>14</v>
      </c>
      <c r="I1440" s="44">
        <v>0</v>
      </c>
      <c r="J1440" s="44">
        <v>0</v>
      </c>
      <c r="K1440" s="44">
        <v>0</v>
      </c>
      <c r="L1440" s="44">
        <v>14</v>
      </c>
      <c r="M1440" s="44">
        <v>0</v>
      </c>
      <c r="N1440" s="44">
        <v>0</v>
      </c>
      <c r="O1440" s="279"/>
      <c r="P1440" s="292"/>
      <c r="Q1440" s="282"/>
    </row>
    <row r="1441" spans="1:17" x14ac:dyDescent="0.25">
      <c r="A1441" s="292"/>
      <c r="B1441" s="292"/>
      <c r="C1441" s="292"/>
      <c r="D1441" s="279"/>
      <c r="E1441" s="279"/>
      <c r="F1441" s="292"/>
      <c r="G1441" s="249" t="s">
        <v>19</v>
      </c>
      <c r="H1441" s="44">
        <f t="shared" si="535"/>
        <v>1.1000000000000001</v>
      </c>
      <c r="I1441" s="44">
        <v>0</v>
      </c>
      <c r="J1441" s="44">
        <v>0</v>
      </c>
      <c r="K1441" s="44">
        <v>0</v>
      </c>
      <c r="L1441" s="44">
        <v>1.1000000000000001</v>
      </c>
      <c r="M1441" s="44">
        <v>0</v>
      </c>
      <c r="N1441" s="44">
        <v>0</v>
      </c>
      <c r="O1441" s="279"/>
      <c r="P1441" s="292"/>
      <c r="Q1441" s="282"/>
    </row>
    <row r="1442" spans="1:17" ht="24" x14ac:dyDescent="0.25">
      <c r="A1442" s="292"/>
      <c r="B1442" s="292"/>
      <c r="C1442" s="292"/>
      <c r="D1442" s="279"/>
      <c r="E1442" s="279"/>
      <c r="F1442" s="292"/>
      <c r="G1442" s="249" t="s">
        <v>20</v>
      </c>
      <c r="H1442" s="44">
        <f t="shared" si="535"/>
        <v>0</v>
      </c>
      <c r="I1442" s="44">
        <v>0</v>
      </c>
      <c r="J1442" s="44">
        <v>0</v>
      </c>
      <c r="K1442" s="44">
        <v>0</v>
      </c>
      <c r="L1442" s="44">
        <v>0</v>
      </c>
      <c r="M1442" s="44">
        <v>0</v>
      </c>
      <c r="N1442" s="44">
        <v>0</v>
      </c>
      <c r="O1442" s="279"/>
      <c r="P1442" s="292"/>
      <c r="Q1442" s="283"/>
    </row>
    <row r="1443" spans="1:17" ht="36.75" customHeight="1" x14ac:dyDescent="0.25">
      <c r="A1443" s="292" t="s">
        <v>804</v>
      </c>
      <c r="B1443" s="292" t="s">
        <v>788</v>
      </c>
      <c r="C1443" s="292" t="s">
        <v>775</v>
      </c>
      <c r="D1443" s="279">
        <v>2028</v>
      </c>
      <c r="E1443" s="279"/>
      <c r="F1443" s="292" t="s">
        <v>790</v>
      </c>
      <c r="G1443" s="249" t="s">
        <v>16</v>
      </c>
      <c r="H1443" s="44">
        <f t="shared" ref="H1443:N1443" si="536">SUM(H1444:H1447)</f>
        <v>320</v>
      </c>
      <c r="I1443" s="44">
        <f t="shared" si="536"/>
        <v>0</v>
      </c>
      <c r="J1443" s="44">
        <f t="shared" si="536"/>
        <v>0</v>
      </c>
      <c r="K1443" s="44">
        <f t="shared" si="536"/>
        <v>0</v>
      </c>
      <c r="L1443" s="44">
        <f t="shared" si="536"/>
        <v>320</v>
      </c>
      <c r="M1443" s="44">
        <f t="shared" si="536"/>
        <v>0</v>
      </c>
      <c r="N1443" s="44">
        <f t="shared" si="536"/>
        <v>0</v>
      </c>
      <c r="O1443" s="279">
        <v>4604</v>
      </c>
      <c r="P1443" s="292"/>
      <c r="Q1443" s="281" t="s">
        <v>4185</v>
      </c>
    </row>
    <row r="1444" spans="1:17" ht="30.75" customHeight="1" x14ac:dyDescent="0.25">
      <c r="A1444" s="292"/>
      <c r="B1444" s="292"/>
      <c r="C1444" s="292"/>
      <c r="D1444" s="279"/>
      <c r="E1444" s="279"/>
      <c r="F1444" s="292"/>
      <c r="G1444" s="249" t="s">
        <v>267</v>
      </c>
      <c r="H1444" s="44">
        <f t="shared" ref="H1444:H1447" si="537">SUM(I1444:N1444)</f>
        <v>0</v>
      </c>
      <c r="I1444" s="44">
        <v>0</v>
      </c>
      <c r="J1444" s="44">
        <v>0</v>
      </c>
      <c r="K1444" s="44">
        <v>0</v>
      </c>
      <c r="L1444" s="44">
        <v>0</v>
      </c>
      <c r="M1444" s="44">
        <v>0</v>
      </c>
      <c r="N1444" s="44">
        <v>0</v>
      </c>
      <c r="O1444" s="279"/>
      <c r="P1444" s="292"/>
      <c r="Q1444" s="282"/>
    </row>
    <row r="1445" spans="1:17" ht="36" x14ac:dyDescent="0.25">
      <c r="A1445" s="292"/>
      <c r="B1445" s="292"/>
      <c r="C1445" s="292"/>
      <c r="D1445" s="279"/>
      <c r="E1445" s="279"/>
      <c r="F1445" s="292"/>
      <c r="G1445" s="249" t="s">
        <v>18</v>
      </c>
      <c r="H1445" s="44">
        <f t="shared" si="537"/>
        <v>297.60000000000002</v>
      </c>
      <c r="I1445" s="44">
        <v>0</v>
      </c>
      <c r="J1445" s="44">
        <v>0</v>
      </c>
      <c r="K1445" s="44">
        <v>0</v>
      </c>
      <c r="L1445" s="44">
        <v>297.60000000000002</v>
      </c>
      <c r="M1445" s="44">
        <v>0</v>
      </c>
      <c r="N1445" s="44">
        <v>0</v>
      </c>
      <c r="O1445" s="279"/>
      <c r="P1445" s="292"/>
      <c r="Q1445" s="282"/>
    </row>
    <row r="1446" spans="1:17" x14ac:dyDescent="0.25">
      <c r="A1446" s="292"/>
      <c r="B1446" s="292"/>
      <c r="C1446" s="292"/>
      <c r="D1446" s="279"/>
      <c r="E1446" s="279"/>
      <c r="F1446" s="292"/>
      <c r="G1446" s="249" t="s">
        <v>19</v>
      </c>
      <c r="H1446" s="44">
        <f t="shared" si="537"/>
        <v>22.4</v>
      </c>
      <c r="I1446" s="44">
        <v>0</v>
      </c>
      <c r="J1446" s="44">
        <v>0</v>
      </c>
      <c r="K1446" s="44">
        <v>0</v>
      </c>
      <c r="L1446" s="44">
        <v>22.4</v>
      </c>
      <c r="M1446" s="44">
        <v>0</v>
      </c>
      <c r="N1446" s="44">
        <v>0</v>
      </c>
      <c r="O1446" s="279"/>
      <c r="P1446" s="292"/>
      <c r="Q1446" s="282"/>
    </row>
    <row r="1447" spans="1:17" ht="24" x14ac:dyDescent="0.25">
      <c r="A1447" s="292"/>
      <c r="B1447" s="292"/>
      <c r="C1447" s="292"/>
      <c r="D1447" s="279"/>
      <c r="E1447" s="279"/>
      <c r="F1447" s="292"/>
      <c r="G1447" s="249" t="s">
        <v>20</v>
      </c>
      <c r="H1447" s="44">
        <f t="shared" si="537"/>
        <v>0</v>
      </c>
      <c r="I1447" s="44">
        <v>0</v>
      </c>
      <c r="J1447" s="44">
        <v>0</v>
      </c>
      <c r="K1447" s="44">
        <v>0</v>
      </c>
      <c r="L1447" s="44">
        <v>0</v>
      </c>
      <c r="M1447" s="44">
        <v>0</v>
      </c>
      <c r="N1447" s="44">
        <v>0</v>
      </c>
      <c r="O1447" s="279"/>
      <c r="P1447" s="292"/>
      <c r="Q1447" s="283"/>
    </row>
    <row r="1448" spans="1:17" ht="36.75" customHeight="1" x14ac:dyDescent="0.25">
      <c r="A1448" s="292" t="s">
        <v>805</v>
      </c>
      <c r="B1448" s="292" t="s">
        <v>788</v>
      </c>
      <c r="C1448" s="292" t="s">
        <v>775</v>
      </c>
      <c r="D1448" s="279">
        <v>2029</v>
      </c>
      <c r="E1448" s="279"/>
      <c r="F1448" s="292" t="s">
        <v>790</v>
      </c>
      <c r="G1448" s="249" t="s">
        <v>16</v>
      </c>
      <c r="H1448" s="44">
        <f t="shared" ref="H1448:N1448" si="538">SUM(H1449:H1452)</f>
        <v>300</v>
      </c>
      <c r="I1448" s="44">
        <f t="shared" si="538"/>
        <v>0</v>
      </c>
      <c r="J1448" s="44">
        <f t="shared" si="538"/>
        <v>0</v>
      </c>
      <c r="K1448" s="44">
        <f t="shared" si="538"/>
        <v>0</v>
      </c>
      <c r="L1448" s="44">
        <f t="shared" si="538"/>
        <v>0</v>
      </c>
      <c r="M1448" s="44">
        <f t="shared" si="538"/>
        <v>300</v>
      </c>
      <c r="N1448" s="44">
        <f t="shared" si="538"/>
        <v>0</v>
      </c>
      <c r="O1448" s="279">
        <v>1456</v>
      </c>
      <c r="P1448" s="292"/>
      <c r="Q1448" s="281" t="s">
        <v>4185</v>
      </c>
    </row>
    <row r="1449" spans="1:17" ht="27" customHeight="1" x14ac:dyDescent="0.25">
      <c r="A1449" s="292"/>
      <c r="B1449" s="292"/>
      <c r="C1449" s="292"/>
      <c r="D1449" s="279"/>
      <c r="E1449" s="279"/>
      <c r="F1449" s="292"/>
      <c r="G1449" s="249" t="s">
        <v>267</v>
      </c>
      <c r="H1449" s="44">
        <f t="shared" ref="H1449:H1452" si="539">SUM(I1449:N1449)</f>
        <v>0</v>
      </c>
      <c r="I1449" s="44">
        <v>0</v>
      </c>
      <c r="J1449" s="44">
        <v>0</v>
      </c>
      <c r="K1449" s="44">
        <v>0</v>
      </c>
      <c r="L1449" s="44">
        <v>0</v>
      </c>
      <c r="M1449" s="44">
        <v>0</v>
      </c>
      <c r="N1449" s="44">
        <v>0</v>
      </c>
      <c r="O1449" s="279"/>
      <c r="P1449" s="292"/>
      <c r="Q1449" s="282"/>
    </row>
    <row r="1450" spans="1:17" ht="36" x14ac:dyDescent="0.25">
      <c r="A1450" s="292"/>
      <c r="B1450" s="292"/>
      <c r="C1450" s="292"/>
      <c r="D1450" s="279"/>
      <c r="E1450" s="279"/>
      <c r="F1450" s="292"/>
      <c r="G1450" s="249" t="s">
        <v>18</v>
      </c>
      <c r="H1450" s="44">
        <f t="shared" si="539"/>
        <v>279</v>
      </c>
      <c r="I1450" s="44">
        <v>0</v>
      </c>
      <c r="J1450" s="44">
        <v>0</v>
      </c>
      <c r="K1450" s="44">
        <v>0</v>
      </c>
      <c r="L1450" s="44">
        <v>0</v>
      </c>
      <c r="M1450" s="44">
        <v>279</v>
      </c>
      <c r="N1450" s="44">
        <v>0</v>
      </c>
      <c r="O1450" s="279"/>
      <c r="P1450" s="292"/>
      <c r="Q1450" s="282"/>
    </row>
    <row r="1451" spans="1:17" x14ac:dyDescent="0.25">
      <c r="A1451" s="292"/>
      <c r="B1451" s="292"/>
      <c r="C1451" s="292"/>
      <c r="D1451" s="279"/>
      <c r="E1451" s="279"/>
      <c r="F1451" s="292"/>
      <c r="G1451" s="249" t="s">
        <v>19</v>
      </c>
      <c r="H1451" s="44">
        <f t="shared" si="539"/>
        <v>21</v>
      </c>
      <c r="I1451" s="44">
        <v>0</v>
      </c>
      <c r="J1451" s="44">
        <v>0</v>
      </c>
      <c r="K1451" s="44">
        <v>0</v>
      </c>
      <c r="L1451" s="44">
        <v>0</v>
      </c>
      <c r="M1451" s="44">
        <v>21</v>
      </c>
      <c r="N1451" s="44">
        <v>0</v>
      </c>
      <c r="O1451" s="279"/>
      <c r="P1451" s="292"/>
      <c r="Q1451" s="282"/>
    </row>
    <row r="1452" spans="1:17" ht="24" x14ac:dyDescent="0.25">
      <c r="A1452" s="292"/>
      <c r="B1452" s="292"/>
      <c r="C1452" s="292"/>
      <c r="D1452" s="279"/>
      <c r="E1452" s="279"/>
      <c r="F1452" s="292"/>
      <c r="G1452" s="249" t="s">
        <v>20</v>
      </c>
      <c r="H1452" s="44">
        <f t="shared" si="539"/>
        <v>0</v>
      </c>
      <c r="I1452" s="44">
        <v>0</v>
      </c>
      <c r="J1452" s="44">
        <v>0</v>
      </c>
      <c r="K1452" s="44">
        <v>0</v>
      </c>
      <c r="L1452" s="44">
        <v>0</v>
      </c>
      <c r="M1452" s="44">
        <v>0</v>
      </c>
      <c r="N1452" s="44">
        <v>0</v>
      </c>
      <c r="O1452" s="279"/>
      <c r="P1452" s="292"/>
      <c r="Q1452" s="283"/>
    </row>
    <row r="1453" spans="1:17" ht="36.75" customHeight="1" x14ac:dyDescent="0.25">
      <c r="A1453" s="292" t="s">
        <v>806</v>
      </c>
      <c r="B1453" s="292" t="s">
        <v>803</v>
      </c>
      <c r="C1453" s="292" t="s">
        <v>775</v>
      </c>
      <c r="D1453" s="279" t="s">
        <v>86</v>
      </c>
      <c r="E1453" s="279"/>
      <c r="F1453" s="292" t="s">
        <v>790</v>
      </c>
      <c r="G1453" s="249" t="s">
        <v>16</v>
      </c>
      <c r="H1453" s="44">
        <f t="shared" ref="H1453:N1453" si="540">SUM(H1454:H1457)</f>
        <v>150</v>
      </c>
      <c r="I1453" s="44">
        <f t="shared" si="540"/>
        <v>0</v>
      </c>
      <c r="J1453" s="44">
        <f t="shared" si="540"/>
        <v>0</v>
      </c>
      <c r="K1453" s="44">
        <f t="shared" si="540"/>
        <v>0</v>
      </c>
      <c r="L1453" s="44">
        <f t="shared" si="540"/>
        <v>0</v>
      </c>
      <c r="M1453" s="44">
        <f t="shared" si="540"/>
        <v>150</v>
      </c>
      <c r="N1453" s="44">
        <f t="shared" si="540"/>
        <v>0</v>
      </c>
      <c r="O1453" s="279">
        <v>1456</v>
      </c>
      <c r="P1453" s="292"/>
      <c r="Q1453" s="281" t="s">
        <v>4185</v>
      </c>
    </row>
    <row r="1454" spans="1:17" ht="34.5" customHeight="1" x14ac:dyDescent="0.25">
      <c r="A1454" s="292"/>
      <c r="B1454" s="292"/>
      <c r="C1454" s="292"/>
      <c r="D1454" s="279"/>
      <c r="E1454" s="279"/>
      <c r="F1454" s="292"/>
      <c r="G1454" s="249" t="s">
        <v>267</v>
      </c>
      <c r="H1454" s="44">
        <f t="shared" ref="H1454:H1457" si="541">SUM(I1454:N1454)</f>
        <v>0</v>
      </c>
      <c r="I1454" s="44">
        <v>0</v>
      </c>
      <c r="J1454" s="44">
        <v>0</v>
      </c>
      <c r="K1454" s="44">
        <v>0</v>
      </c>
      <c r="L1454" s="44">
        <v>0</v>
      </c>
      <c r="M1454" s="44">
        <v>0</v>
      </c>
      <c r="N1454" s="44">
        <v>0</v>
      </c>
      <c r="O1454" s="279"/>
      <c r="P1454" s="292"/>
      <c r="Q1454" s="282"/>
    </row>
    <row r="1455" spans="1:17" ht="36" x14ac:dyDescent="0.25">
      <c r="A1455" s="292"/>
      <c r="B1455" s="292"/>
      <c r="C1455" s="292"/>
      <c r="D1455" s="279"/>
      <c r="E1455" s="279"/>
      <c r="F1455" s="292"/>
      <c r="G1455" s="249" t="s">
        <v>18</v>
      </c>
      <c r="H1455" s="44">
        <f t="shared" si="541"/>
        <v>139.5</v>
      </c>
      <c r="I1455" s="44">
        <v>0</v>
      </c>
      <c r="J1455" s="44">
        <v>0</v>
      </c>
      <c r="K1455" s="44">
        <v>0</v>
      </c>
      <c r="L1455" s="44">
        <v>0</v>
      </c>
      <c r="M1455" s="44">
        <v>139.5</v>
      </c>
      <c r="N1455" s="44">
        <v>0</v>
      </c>
      <c r="O1455" s="279"/>
      <c r="P1455" s="292"/>
      <c r="Q1455" s="282"/>
    </row>
    <row r="1456" spans="1:17" x14ac:dyDescent="0.25">
      <c r="A1456" s="292"/>
      <c r="B1456" s="292"/>
      <c r="C1456" s="292"/>
      <c r="D1456" s="279"/>
      <c r="E1456" s="279"/>
      <c r="F1456" s="292"/>
      <c r="G1456" s="249" t="s">
        <v>19</v>
      </c>
      <c r="H1456" s="44">
        <f t="shared" si="541"/>
        <v>10.5</v>
      </c>
      <c r="I1456" s="44">
        <v>0</v>
      </c>
      <c r="J1456" s="44">
        <v>0</v>
      </c>
      <c r="K1456" s="44">
        <v>0</v>
      </c>
      <c r="L1456" s="44">
        <v>0</v>
      </c>
      <c r="M1456" s="44">
        <v>10.5</v>
      </c>
      <c r="N1456" s="44">
        <v>0</v>
      </c>
      <c r="O1456" s="279"/>
      <c r="P1456" s="292"/>
      <c r="Q1456" s="282"/>
    </row>
    <row r="1457" spans="1:17" ht="24" x14ac:dyDescent="0.25">
      <c r="A1457" s="292"/>
      <c r="B1457" s="292"/>
      <c r="C1457" s="292"/>
      <c r="D1457" s="279"/>
      <c r="E1457" s="279"/>
      <c r="F1457" s="292"/>
      <c r="G1457" s="249" t="s">
        <v>20</v>
      </c>
      <c r="H1457" s="44">
        <f t="shared" si="541"/>
        <v>0</v>
      </c>
      <c r="I1457" s="44">
        <v>0</v>
      </c>
      <c r="J1457" s="44">
        <v>0</v>
      </c>
      <c r="K1457" s="44">
        <v>0</v>
      </c>
      <c r="L1457" s="44">
        <v>0</v>
      </c>
      <c r="M1457" s="44">
        <v>0</v>
      </c>
      <c r="N1457" s="44">
        <v>0</v>
      </c>
      <c r="O1457" s="279"/>
      <c r="P1457" s="292"/>
      <c r="Q1457" s="283"/>
    </row>
    <row r="1458" spans="1:17" ht="36.75" customHeight="1" x14ac:dyDescent="0.25">
      <c r="A1458" s="292" t="s">
        <v>807</v>
      </c>
      <c r="B1458" s="292" t="s">
        <v>803</v>
      </c>
      <c r="C1458" s="292" t="s">
        <v>775</v>
      </c>
      <c r="D1458" s="279">
        <v>2026</v>
      </c>
      <c r="E1458" s="279"/>
      <c r="F1458" s="292" t="s">
        <v>808</v>
      </c>
      <c r="G1458" s="249" t="s">
        <v>16</v>
      </c>
      <c r="H1458" s="44">
        <f t="shared" ref="H1458:N1458" si="542">SUM(H1459:H1462)</f>
        <v>13.3</v>
      </c>
      <c r="I1458" s="44">
        <f t="shared" si="542"/>
        <v>0</v>
      </c>
      <c r="J1458" s="44">
        <f t="shared" si="542"/>
        <v>13.3</v>
      </c>
      <c r="K1458" s="44">
        <f t="shared" si="542"/>
        <v>0</v>
      </c>
      <c r="L1458" s="44">
        <f t="shared" si="542"/>
        <v>0</v>
      </c>
      <c r="M1458" s="44">
        <f t="shared" si="542"/>
        <v>0</v>
      </c>
      <c r="N1458" s="44">
        <f t="shared" si="542"/>
        <v>0</v>
      </c>
      <c r="O1458" s="279">
        <v>681</v>
      </c>
      <c r="P1458" s="292" t="s">
        <v>803</v>
      </c>
      <c r="Q1458" s="281" t="s">
        <v>4185</v>
      </c>
    </row>
    <row r="1459" spans="1:17" ht="28.5" customHeight="1" x14ac:dyDescent="0.25">
      <c r="A1459" s="292"/>
      <c r="B1459" s="292"/>
      <c r="C1459" s="292"/>
      <c r="D1459" s="279"/>
      <c r="E1459" s="279"/>
      <c r="F1459" s="292"/>
      <c r="G1459" s="249" t="s">
        <v>267</v>
      </c>
      <c r="H1459" s="44">
        <f t="shared" ref="H1459:H1462" si="543">SUM(I1459:N1459)</f>
        <v>0</v>
      </c>
      <c r="I1459" s="44">
        <v>0</v>
      </c>
      <c r="J1459" s="44">
        <v>0</v>
      </c>
      <c r="K1459" s="44">
        <v>0</v>
      </c>
      <c r="L1459" s="44">
        <v>0</v>
      </c>
      <c r="M1459" s="44">
        <v>0</v>
      </c>
      <c r="N1459" s="44">
        <v>0</v>
      </c>
      <c r="O1459" s="279"/>
      <c r="P1459" s="292"/>
      <c r="Q1459" s="282"/>
    </row>
    <row r="1460" spans="1:17" ht="36" x14ac:dyDescent="0.25">
      <c r="A1460" s="292"/>
      <c r="B1460" s="292"/>
      <c r="C1460" s="292"/>
      <c r="D1460" s="279"/>
      <c r="E1460" s="279"/>
      <c r="F1460" s="292"/>
      <c r="G1460" s="249" t="s">
        <v>18</v>
      </c>
      <c r="H1460" s="44">
        <f t="shared" si="543"/>
        <v>12.4</v>
      </c>
      <c r="I1460" s="44">
        <v>0</v>
      </c>
      <c r="J1460" s="44">
        <v>12.4</v>
      </c>
      <c r="K1460" s="44">
        <v>0</v>
      </c>
      <c r="L1460" s="44">
        <v>0</v>
      </c>
      <c r="M1460" s="44">
        <v>0</v>
      </c>
      <c r="N1460" s="44">
        <v>0</v>
      </c>
      <c r="O1460" s="279"/>
      <c r="P1460" s="292"/>
      <c r="Q1460" s="282"/>
    </row>
    <row r="1461" spans="1:17" x14ac:dyDescent="0.25">
      <c r="A1461" s="292"/>
      <c r="B1461" s="292"/>
      <c r="C1461" s="292"/>
      <c r="D1461" s="279"/>
      <c r="E1461" s="279"/>
      <c r="F1461" s="292"/>
      <c r="G1461" s="249" t="s">
        <v>19</v>
      </c>
      <c r="H1461" s="44">
        <f t="shared" si="543"/>
        <v>0.9</v>
      </c>
      <c r="I1461" s="44">
        <v>0</v>
      </c>
      <c r="J1461" s="44">
        <v>0.9</v>
      </c>
      <c r="K1461" s="44">
        <v>0</v>
      </c>
      <c r="L1461" s="44">
        <v>0</v>
      </c>
      <c r="M1461" s="44">
        <v>0</v>
      </c>
      <c r="N1461" s="44">
        <v>0</v>
      </c>
      <c r="O1461" s="279"/>
      <c r="P1461" s="292"/>
      <c r="Q1461" s="282"/>
    </row>
    <row r="1462" spans="1:17" ht="24" x14ac:dyDescent="0.25">
      <c r="A1462" s="292"/>
      <c r="B1462" s="292"/>
      <c r="C1462" s="292"/>
      <c r="D1462" s="279"/>
      <c r="E1462" s="279"/>
      <c r="F1462" s="292"/>
      <c r="G1462" s="249" t="s">
        <v>20</v>
      </c>
      <c r="H1462" s="44">
        <f t="shared" si="543"/>
        <v>0</v>
      </c>
      <c r="I1462" s="44">
        <v>0</v>
      </c>
      <c r="J1462" s="44">
        <v>0</v>
      </c>
      <c r="K1462" s="44">
        <v>0</v>
      </c>
      <c r="L1462" s="44">
        <v>0</v>
      </c>
      <c r="M1462" s="44">
        <v>0</v>
      </c>
      <c r="N1462" s="44">
        <v>0</v>
      </c>
      <c r="O1462" s="279"/>
      <c r="P1462" s="292"/>
      <c r="Q1462" s="283"/>
    </row>
    <row r="1463" spans="1:17" ht="36.75" customHeight="1" x14ac:dyDescent="0.25">
      <c r="A1463" s="292" t="s">
        <v>809</v>
      </c>
      <c r="B1463" s="292" t="s">
        <v>803</v>
      </c>
      <c r="C1463" s="292" t="s">
        <v>775</v>
      </c>
      <c r="D1463" s="279">
        <v>2029</v>
      </c>
      <c r="E1463" s="279"/>
      <c r="F1463" s="292" t="s">
        <v>808</v>
      </c>
      <c r="G1463" s="249" t="s">
        <v>16</v>
      </c>
      <c r="H1463" s="44">
        <f t="shared" ref="H1463:N1463" si="544">SUM(H1464:H1467)</f>
        <v>3</v>
      </c>
      <c r="I1463" s="44">
        <f t="shared" si="544"/>
        <v>0</v>
      </c>
      <c r="J1463" s="44">
        <f t="shared" si="544"/>
        <v>0</v>
      </c>
      <c r="K1463" s="44">
        <f t="shared" si="544"/>
        <v>0</v>
      </c>
      <c r="L1463" s="44">
        <f t="shared" si="544"/>
        <v>0</v>
      </c>
      <c r="M1463" s="44">
        <f t="shared" si="544"/>
        <v>3</v>
      </c>
      <c r="N1463" s="44">
        <f t="shared" si="544"/>
        <v>0</v>
      </c>
      <c r="O1463" s="279">
        <v>90</v>
      </c>
      <c r="P1463" s="292" t="s">
        <v>803</v>
      </c>
      <c r="Q1463" s="281" t="s">
        <v>4185</v>
      </c>
    </row>
    <row r="1464" spans="1:17" ht="27" customHeight="1" x14ac:dyDescent="0.25">
      <c r="A1464" s="292"/>
      <c r="B1464" s="292"/>
      <c r="C1464" s="292"/>
      <c r="D1464" s="279"/>
      <c r="E1464" s="279"/>
      <c r="F1464" s="292"/>
      <c r="G1464" s="249" t="s">
        <v>267</v>
      </c>
      <c r="H1464" s="44">
        <f t="shared" ref="H1464:H1467" si="545">SUM(I1464:N1464)</f>
        <v>0</v>
      </c>
      <c r="I1464" s="44">
        <v>0</v>
      </c>
      <c r="J1464" s="44">
        <v>0</v>
      </c>
      <c r="K1464" s="44">
        <v>0</v>
      </c>
      <c r="L1464" s="44">
        <v>0</v>
      </c>
      <c r="M1464" s="44">
        <v>0</v>
      </c>
      <c r="N1464" s="44">
        <v>0</v>
      </c>
      <c r="O1464" s="279"/>
      <c r="P1464" s="292"/>
      <c r="Q1464" s="282"/>
    </row>
    <row r="1465" spans="1:17" ht="36" x14ac:dyDescent="0.25">
      <c r="A1465" s="292"/>
      <c r="B1465" s="292"/>
      <c r="C1465" s="292"/>
      <c r="D1465" s="279"/>
      <c r="E1465" s="279"/>
      <c r="F1465" s="292"/>
      <c r="G1465" s="249" t="s">
        <v>18</v>
      </c>
      <c r="H1465" s="44">
        <f t="shared" si="545"/>
        <v>2.8</v>
      </c>
      <c r="I1465" s="44">
        <v>0</v>
      </c>
      <c r="J1465" s="44">
        <v>0</v>
      </c>
      <c r="K1465" s="44">
        <v>0</v>
      </c>
      <c r="L1465" s="44">
        <v>0</v>
      </c>
      <c r="M1465" s="44">
        <v>2.8</v>
      </c>
      <c r="N1465" s="44">
        <v>0</v>
      </c>
      <c r="O1465" s="279"/>
      <c r="P1465" s="292"/>
      <c r="Q1465" s="282"/>
    </row>
    <row r="1466" spans="1:17" x14ac:dyDescent="0.25">
      <c r="A1466" s="292"/>
      <c r="B1466" s="292"/>
      <c r="C1466" s="292"/>
      <c r="D1466" s="279"/>
      <c r="E1466" s="279"/>
      <c r="F1466" s="292"/>
      <c r="G1466" s="249" t="s">
        <v>19</v>
      </c>
      <c r="H1466" s="44">
        <f t="shared" si="545"/>
        <v>0.2</v>
      </c>
      <c r="I1466" s="44">
        <v>0</v>
      </c>
      <c r="J1466" s="44">
        <v>0</v>
      </c>
      <c r="K1466" s="44">
        <v>0</v>
      </c>
      <c r="L1466" s="44">
        <v>0</v>
      </c>
      <c r="M1466" s="44">
        <v>0.2</v>
      </c>
      <c r="N1466" s="44">
        <v>0</v>
      </c>
      <c r="O1466" s="279"/>
      <c r="P1466" s="292"/>
      <c r="Q1466" s="282"/>
    </row>
    <row r="1467" spans="1:17" ht="24" x14ac:dyDescent="0.25">
      <c r="A1467" s="292"/>
      <c r="B1467" s="292"/>
      <c r="C1467" s="292"/>
      <c r="D1467" s="279"/>
      <c r="E1467" s="279"/>
      <c r="F1467" s="292"/>
      <c r="G1467" s="249" t="s">
        <v>20</v>
      </c>
      <c r="H1467" s="44">
        <f t="shared" si="545"/>
        <v>0</v>
      </c>
      <c r="I1467" s="44">
        <v>0</v>
      </c>
      <c r="J1467" s="44">
        <v>0</v>
      </c>
      <c r="K1467" s="44">
        <v>0</v>
      </c>
      <c r="L1467" s="44">
        <v>0</v>
      </c>
      <c r="M1467" s="44">
        <v>0</v>
      </c>
      <c r="N1467" s="44">
        <v>0</v>
      </c>
      <c r="O1467" s="279"/>
      <c r="P1467" s="292"/>
      <c r="Q1467" s="283"/>
    </row>
    <row r="1468" spans="1:17" ht="36.75" customHeight="1" x14ac:dyDescent="0.25">
      <c r="A1468" s="292" t="s">
        <v>810</v>
      </c>
      <c r="B1468" s="292" t="s">
        <v>803</v>
      </c>
      <c r="C1468" s="292" t="s">
        <v>775</v>
      </c>
      <c r="D1468" s="279">
        <v>2028</v>
      </c>
      <c r="E1468" s="279"/>
      <c r="F1468" s="292" t="s">
        <v>808</v>
      </c>
      <c r="G1468" s="249" t="s">
        <v>16</v>
      </c>
      <c r="H1468" s="44">
        <f t="shared" ref="H1468:N1468" si="546">SUM(H1469:H1472)</f>
        <v>1.7000000000000002</v>
      </c>
      <c r="I1468" s="44">
        <f t="shared" si="546"/>
        <v>0</v>
      </c>
      <c r="J1468" s="44">
        <f t="shared" si="546"/>
        <v>0</v>
      </c>
      <c r="K1468" s="44">
        <f t="shared" si="546"/>
        <v>0</v>
      </c>
      <c r="L1468" s="44">
        <f t="shared" si="546"/>
        <v>1.7000000000000002</v>
      </c>
      <c r="M1468" s="44">
        <f t="shared" si="546"/>
        <v>0</v>
      </c>
      <c r="N1468" s="44">
        <f t="shared" si="546"/>
        <v>0</v>
      </c>
      <c r="O1468" s="279">
        <v>109</v>
      </c>
      <c r="P1468" s="292" t="s">
        <v>803</v>
      </c>
      <c r="Q1468" s="281" t="s">
        <v>4185</v>
      </c>
    </row>
    <row r="1469" spans="1:17" ht="29.25" customHeight="1" x14ac:dyDescent="0.25">
      <c r="A1469" s="292"/>
      <c r="B1469" s="292"/>
      <c r="C1469" s="292"/>
      <c r="D1469" s="279"/>
      <c r="E1469" s="279"/>
      <c r="F1469" s="292"/>
      <c r="G1469" s="249" t="s">
        <v>267</v>
      </c>
      <c r="H1469" s="44">
        <f t="shared" ref="H1469:H1472" si="547">SUM(I1469:N1469)</f>
        <v>0</v>
      </c>
      <c r="I1469" s="44">
        <v>0</v>
      </c>
      <c r="J1469" s="44">
        <v>0</v>
      </c>
      <c r="K1469" s="44">
        <v>0</v>
      </c>
      <c r="L1469" s="44">
        <v>0</v>
      </c>
      <c r="M1469" s="44">
        <v>0</v>
      </c>
      <c r="N1469" s="44">
        <v>0</v>
      </c>
      <c r="O1469" s="279"/>
      <c r="P1469" s="292"/>
      <c r="Q1469" s="282"/>
    </row>
    <row r="1470" spans="1:17" ht="36" x14ac:dyDescent="0.25">
      <c r="A1470" s="292"/>
      <c r="B1470" s="292"/>
      <c r="C1470" s="292"/>
      <c r="D1470" s="279"/>
      <c r="E1470" s="279"/>
      <c r="F1470" s="292"/>
      <c r="G1470" s="249" t="s">
        <v>18</v>
      </c>
      <c r="H1470" s="44">
        <f t="shared" si="547"/>
        <v>1.6</v>
      </c>
      <c r="I1470" s="44">
        <v>0</v>
      </c>
      <c r="J1470" s="44">
        <v>0</v>
      </c>
      <c r="K1470" s="44">
        <v>0</v>
      </c>
      <c r="L1470" s="44">
        <v>1.6</v>
      </c>
      <c r="M1470" s="44">
        <v>0</v>
      </c>
      <c r="N1470" s="44">
        <v>0</v>
      </c>
      <c r="O1470" s="279"/>
      <c r="P1470" s="292"/>
      <c r="Q1470" s="282"/>
    </row>
    <row r="1471" spans="1:17" x14ac:dyDescent="0.25">
      <c r="A1471" s="292"/>
      <c r="B1471" s="292"/>
      <c r="C1471" s="292"/>
      <c r="D1471" s="279"/>
      <c r="E1471" s="279"/>
      <c r="F1471" s="292"/>
      <c r="G1471" s="249" t="s">
        <v>19</v>
      </c>
      <c r="H1471" s="44">
        <f t="shared" si="547"/>
        <v>0.1</v>
      </c>
      <c r="I1471" s="44">
        <v>0</v>
      </c>
      <c r="J1471" s="44">
        <v>0</v>
      </c>
      <c r="K1471" s="44">
        <v>0</v>
      </c>
      <c r="L1471" s="44">
        <v>0.1</v>
      </c>
      <c r="M1471" s="44">
        <v>0</v>
      </c>
      <c r="N1471" s="44">
        <v>0</v>
      </c>
      <c r="O1471" s="279"/>
      <c r="P1471" s="292"/>
      <c r="Q1471" s="282"/>
    </row>
    <row r="1472" spans="1:17" ht="24" x14ac:dyDescent="0.25">
      <c r="A1472" s="292"/>
      <c r="B1472" s="292"/>
      <c r="C1472" s="292"/>
      <c r="D1472" s="279"/>
      <c r="E1472" s="279"/>
      <c r="F1472" s="292"/>
      <c r="G1472" s="249" t="s">
        <v>20</v>
      </c>
      <c r="H1472" s="44">
        <f t="shared" si="547"/>
        <v>0</v>
      </c>
      <c r="I1472" s="44">
        <v>0</v>
      </c>
      <c r="J1472" s="44">
        <v>0</v>
      </c>
      <c r="K1472" s="44">
        <v>0</v>
      </c>
      <c r="L1472" s="44">
        <v>0</v>
      </c>
      <c r="M1472" s="44">
        <v>0</v>
      </c>
      <c r="N1472" s="44">
        <v>0</v>
      </c>
      <c r="O1472" s="279"/>
      <c r="P1472" s="292"/>
      <c r="Q1472" s="283"/>
    </row>
    <row r="1473" spans="1:17" ht="36.75" customHeight="1" x14ac:dyDescent="0.25">
      <c r="A1473" s="292" t="s">
        <v>811</v>
      </c>
      <c r="B1473" s="292" t="s">
        <v>803</v>
      </c>
      <c r="C1473" s="292" t="s">
        <v>775</v>
      </c>
      <c r="D1473" s="279">
        <v>2028</v>
      </c>
      <c r="E1473" s="279"/>
      <c r="F1473" s="292" t="s">
        <v>808</v>
      </c>
      <c r="G1473" s="249" t="s">
        <v>16</v>
      </c>
      <c r="H1473" s="44">
        <f t="shared" ref="H1473:N1473" si="548">SUM(H1474:H1477)</f>
        <v>2.8000000000000003</v>
      </c>
      <c r="I1473" s="44">
        <f t="shared" si="548"/>
        <v>0</v>
      </c>
      <c r="J1473" s="44">
        <f t="shared" si="548"/>
        <v>0</v>
      </c>
      <c r="K1473" s="44">
        <f t="shared" si="548"/>
        <v>0</v>
      </c>
      <c r="L1473" s="44">
        <f t="shared" si="548"/>
        <v>2.8000000000000003</v>
      </c>
      <c r="M1473" s="44">
        <f t="shared" si="548"/>
        <v>0</v>
      </c>
      <c r="N1473" s="44">
        <f t="shared" si="548"/>
        <v>0</v>
      </c>
      <c r="O1473" s="279">
        <v>582</v>
      </c>
      <c r="P1473" s="292" t="s">
        <v>803</v>
      </c>
      <c r="Q1473" s="281" t="s">
        <v>4185</v>
      </c>
    </row>
    <row r="1474" spans="1:17" ht="35.25" customHeight="1" x14ac:dyDescent="0.25">
      <c r="A1474" s="292"/>
      <c r="B1474" s="292"/>
      <c r="C1474" s="292"/>
      <c r="D1474" s="279"/>
      <c r="E1474" s="279"/>
      <c r="F1474" s="292"/>
      <c r="G1474" s="249" t="s">
        <v>267</v>
      </c>
      <c r="H1474" s="44">
        <f t="shared" ref="H1474:H1477" si="549">SUM(I1474:N1474)</f>
        <v>0</v>
      </c>
      <c r="I1474" s="44">
        <v>0</v>
      </c>
      <c r="J1474" s="44">
        <v>0</v>
      </c>
      <c r="K1474" s="44">
        <v>0</v>
      </c>
      <c r="L1474" s="44">
        <v>0</v>
      </c>
      <c r="M1474" s="44">
        <v>0</v>
      </c>
      <c r="N1474" s="44">
        <v>0</v>
      </c>
      <c r="O1474" s="279"/>
      <c r="P1474" s="292"/>
      <c r="Q1474" s="282"/>
    </row>
    <row r="1475" spans="1:17" ht="36" x14ac:dyDescent="0.25">
      <c r="A1475" s="292"/>
      <c r="B1475" s="292"/>
      <c r="C1475" s="292"/>
      <c r="D1475" s="279"/>
      <c r="E1475" s="279"/>
      <c r="F1475" s="292"/>
      <c r="G1475" s="249" t="s">
        <v>18</v>
      </c>
      <c r="H1475" s="44">
        <f t="shared" si="549"/>
        <v>2.6</v>
      </c>
      <c r="I1475" s="44">
        <v>0</v>
      </c>
      <c r="J1475" s="44">
        <v>0</v>
      </c>
      <c r="K1475" s="44">
        <v>0</v>
      </c>
      <c r="L1475" s="44">
        <v>2.6</v>
      </c>
      <c r="M1475" s="44">
        <v>0</v>
      </c>
      <c r="N1475" s="44">
        <v>0</v>
      </c>
      <c r="O1475" s="279"/>
      <c r="P1475" s="292"/>
      <c r="Q1475" s="282"/>
    </row>
    <row r="1476" spans="1:17" x14ac:dyDescent="0.25">
      <c r="A1476" s="292"/>
      <c r="B1476" s="292"/>
      <c r="C1476" s="292"/>
      <c r="D1476" s="279"/>
      <c r="E1476" s="279"/>
      <c r="F1476" s="292"/>
      <c r="G1476" s="249" t="s">
        <v>19</v>
      </c>
      <c r="H1476" s="44">
        <f t="shared" si="549"/>
        <v>0.2</v>
      </c>
      <c r="I1476" s="44">
        <v>0</v>
      </c>
      <c r="J1476" s="44">
        <v>0</v>
      </c>
      <c r="K1476" s="44">
        <v>0</v>
      </c>
      <c r="L1476" s="44">
        <v>0.2</v>
      </c>
      <c r="M1476" s="44">
        <v>0</v>
      </c>
      <c r="N1476" s="44">
        <v>0</v>
      </c>
      <c r="O1476" s="279"/>
      <c r="P1476" s="292"/>
      <c r="Q1476" s="282"/>
    </row>
    <row r="1477" spans="1:17" ht="24" x14ac:dyDescent="0.25">
      <c r="A1477" s="292"/>
      <c r="B1477" s="292"/>
      <c r="C1477" s="292"/>
      <c r="D1477" s="279"/>
      <c r="E1477" s="279"/>
      <c r="F1477" s="292"/>
      <c r="G1477" s="249" t="s">
        <v>20</v>
      </c>
      <c r="H1477" s="44">
        <f t="shared" si="549"/>
        <v>0</v>
      </c>
      <c r="I1477" s="44">
        <v>0</v>
      </c>
      <c r="J1477" s="44">
        <v>0</v>
      </c>
      <c r="K1477" s="44">
        <v>0</v>
      </c>
      <c r="L1477" s="44">
        <v>0</v>
      </c>
      <c r="M1477" s="44">
        <v>0</v>
      </c>
      <c r="N1477" s="44">
        <v>0</v>
      </c>
      <c r="O1477" s="279"/>
      <c r="P1477" s="292"/>
      <c r="Q1477" s="283"/>
    </row>
    <row r="1478" spans="1:17" ht="36.75" customHeight="1" x14ac:dyDescent="0.25">
      <c r="A1478" s="292" t="s">
        <v>812</v>
      </c>
      <c r="B1478" s="292" t="s">
        <v>803</v>
      </c>
      <c r="C1478" s="292" t="s">
        <v>775</v>
      </c>
      <c r="D1478" s="279">
        <v>2028</v>
      </c>
      <c r="E1478" s="279"/>
      <c r="F1478" s="292" t="s">
        <v>808</v>
      </c>
      <c r="G1478" s="249" t="s">
        <v>16</v>
      </c>
      <c r="H1478" s="44">
        <f t="shared" ref="H1478:N1478" si="550">SUM(H1479:H1482)</f>
        <v>3.1</v>
      </c>
      <c r="I1478" s="44">
        <f t="shared" si="550"/>
        <v>0</v>
      </c>
      <c r="J1478" s="44">
        <f t="shared" si="550"/>
        <v>0</v>
      </c>
      <c r="K1478" s="44">
        <f t="shared" si="550"/>
        <v>0</v>
      </c>
      <c r="L1478" s="44">
        <f t="shared" si="550"/>
        <v>3.1</v>
      </c>
      <c r="M1478" s="44">
        <f t="shared" si="550"/>
        <v>0</v>
      </c>
      <c r="N1478" s="44">
        <f t="shared" si="550"/>
        <v>0</v>
      </c>
      <c r="O1478" s="279">
        <v>582</v>
      </c>
      <c r="P1478" s="292" t="s">
        <v>803</v>
      </c>
      <c r="Q1478" s="281" t="s">
        <v>4185</v>
      </c>
    </row>
    <row r="1479" spans="1:17" ht="28.5" customHeight="1" x14ac:dyDescent="0.25">
      <c r="A1479" s="292"/>
      <c r="B1479" s="292"/>
      <c r="C1479" s="292"/>
      <c r="D1479" s="279"/>
      <c r="E1479" s="279"/>
      <c r="F1479" s="292"/>
      <c r="G1479" s="249" t="s">
        <v>267</v>
      </c>
      <c r="H1479" s="44">
        <f t="shared" ref="H1479:H1482" si="551">SUM(I1479:N1479)</f>
        <v>0</v>
      </c>
      <c r="I1479" s="44">
        <v>0</v>
      </c>
      <c r="J1479" s="44">
        <v>0</v>
      </c>
      <c r="K1479" s="44">
        <v>0</v>
      </c>
      <c r="L1479" s="44">
        <v>0</v>
      </c>
      <c r="M1479" s="44">
        <v>0</v>
      </c>
      <c r="N1479" s="44">
        <v>0</v>
      </c>
      <c r="O1479" s="279"/>
      <c r="P1479" s="292"/>
      <c r="Q1479" s="282"/>
    </row>
    <row r="1480" spans="1:17" ht="36" x14ac:dyDescent="0.25">
      <c r="A1480" s="292"/>
      <c r="B1480" s="292"/>
      <c r="C1480" s="292"/>
      <c r="D1480" s="279"/>
      <c r="E1480" s="279"/>
      <c r="F1480" s="292"/>
      <c r="G1480" s="249" t="s">
        <v>18</v>
      </c>
      <c r="H1480" s="44">
        <f t="shared" si="551"/>
        <v>2.9</v>
      </c>
      <c r="I1480" s="44">
        <v>0</v>
      </c>
      <c r="J1480" s="44">
        <v>0</v>
      </c>
      <c r="K1480" s="44">
        <v>0</v>
      </c>
      <c r="L1480" s="44">
        <v>2.9</v>
      </c>
      <c r="M1480" s="44">
        <v>0</v>
      </c>
      <c r="N1480" s="44">
        <v>0</v>
      </c>
      <c r="O1480" s="279"/>
      <c r="P1480" s="292"/>
      <c r="Q1480" s="282"/>
    </row>
    <row r="1481" spans="1:17" x14ac:dyDescent="0.25">
      <c r="A1481" s="292"/>
      <c r="B1481" s="292"/>
      <c r="C1481" s="292"/>
      <c r="D1481" s="279"/>
      <c r="E1481" s="279"/>
      <c r="F1481" s="292"/>
      <c r="G1481" s="249" t="s">
        <v>19</v>
      </c>
      <c r="H1481" s="44">
        <f t="shared" si="551"/>
        <v>0.2</v>
      </c>
      <c r="I1481" s="44">
        <v>0</v>
      </c>
      <c r="J1481" s="44">
        <v>0</v>
      </c>
      <c r="K1481" s="44">
        <v>0</v>
      </c>
      <c r="L1481" s="44">
        <v>0.2</v>
      </c>
      <c r="M1481" s="44">
        <v>0</v>
      </c>
      <c r="N1481" s="44">
        <v>0</v>
      </c>
      <c r="O1481" s="279"/>
      <c r="P1481" s="292"/>
      <c r="Q1481" s="282"/>
    </row>
    <row r="1482" spans="1:17" ht="24" x14ac:dyDescent="0.25">
      <c r="A1482" s="292"/>
      <c r="B1482" s="292"/>
      <c r="C1482" s="292"/>
      <c r="D1482" s="279"/>
      <c r="E1482" s="279"/>
      <c r="F1482" s="292"/>
      <c r="G1482" s="249" t="s">
        <v>20</v>
      </c>
      <c r="H1482" s="44">
        <f t="shared" si="551"/>
        <v>0</v>
      </c>
      <c r="I1482" s="44">
        <v>0</v>
      </c>
      <c r="J1482" s="44">
        <v>0</v>
      </c>
      <c r="K1482" s="44">
        <v>0</v>
      </c>
      <c r="L1482" s="44">
        <v>0</v>
      </c>
      <c r="M1482" s="44">
        <v>0</v>
      </c>
      <c r="N1482" s="44">
        <v>0</v>
      </c>
      <c r="O1482" s="279"/>
      <c r="P1482" s="292"/>
      <c r="Q1482" s="283"/>
    </row>
    <row r="1483" spans="1:17" ht="36.75" customHeight="1" x14ac:dyDescent="0.25">
      <c r="A1483" s="292" t="s">
        <v>813</v>
      </c>
      <c r="B1483" s="292" t="s">
        <v>803</v>
      </c>
      <c r="C1483" s="292" t="s">
        <v>775</v>
      </c>
      <c r="D1483" s="279">
        <v>2028</v>
      </c>
      <c r="E1483" s="279"/>
      <c r="F1483" s="292" t="s">
        <v>808</v>
      </c>
      <c r="G1483" s="249" t="s">
        <v>16</v>
      </c>
      <c r="H1483" s="44">
        <f t="shared" ref="H1483:N1483" si="552">SUM(H1484:H1487)</f>
        <v>2.8000000000000003</v>
      </c>
      <c r="I1483" s="44">
        <f t="shared" si="552"/>
        <v>0</v>
      </c>
      <c r="J1483" s="44">
        <f t="shared" si="552"/>
        <v>0</v>
      </c>
      <c r="K1483" s="44">
        <f t="shared" si="552"/>
        <v>0</v>
      </c>
      <c r="L1483" s="44">
        <f t="shared" si="552"/>
        <v>2.8000000000000003</v>
      </c>
      <c r="M1483" s="44">
        <f t="shared" si="552"/>
        <v>0</v>
      </c>
      <c r="N1483" s="44">
        <f t="shared" si="552"/>
        <v>0</v>
      </c>
      <c r="O1483" s="279">
        <v>582</v>
      </c>
      <c r="P1483" s="292" t="s">
        <v>803</v>
      </c>
      <c r="Q1483" s="281" t="s">
        <v>4185</v>
      </c>
    </row>
    <row r="1484" spans="1:17" ht="32.25" customHeight="1" x14ac:dyDescent="0.25">
      <c r="A1484" s="292"/>
      <c r="B1484" s="292"/>
      <c r="C1484" s="292"/>
      <c r="D1484" s="279"/>
      <c r="E1484" s="279"/>
      <c r="F1484" s="292"/>
      <c r="G1484" s="249" t="s">
        <v>267</v>
      </c>
      <c r="H1484" s="44">
        <f t="shared" ref="H1484:H1487" si="553">SUM(I1484:N1484)</f>
        <v>0</v>
      </c>
      <c r="I1484" s="44">
        <v>0</v>
      </c>
      <c r="J1484" s="44">
        <v>0</v>
      </c>
      <c r="K1484" s="44">
        <v>0</v>
      </c>
      <c r="L1484" s="44">
        <v>0</v>
      </c>
      <c r="M1484" s="44">
        <v>0</v>
      </c>
      <c r="N1484" s="44">
        <v>0</v>
      </c>
      <c r="O1484" s="279"/>
      <c r="P1484" s="292"/>
      <c r="Q1484" s="282"/>
    </row>
    <row r="1485" spans="1:17" ht="36" x14ac:dyDescent="0.25">
      <c r="A1485" s="292"/>
      <c r="B1485" s="292"/>
      <c r="C1485" s="292"/>
      <c r="D1485" s="279"/>
      <c r="E1485" s="279"/>
      <c r="F1485" s="292"/>
      <c r="G1485" s="249" t="s">
        <v>18</v>
      </c>
      <c r="H1485" s="44">
        <f t="shared" si="553"/>
        <v>2.6</v>
      </c>
      <c r="I1485" s="44">
        <v>0</v>
      </c>
      <c r="J1485" s="44">
        <v>0</v>
      </c>
      <c r="K1485" s="44">
        <v>0</v>
      </c>
      <c r="L1485" s="44">
        <v>2.6</v>
      </c>
      <c r="M1485" s="44">
        <v>0</v>
      </c>
      <c r="N1485" s="44">
        <v>0</v>
      </c>
      <c r="O1485" s="279"/>
      <c r="P1485" s="292"/>
      <c r="Q1485" s="282"/>
    </row>
    <row r="1486" spans="1:17" x14ac:dyDescent="0.25">
      <c r="A1486" s="292"/>
      <c r="B1486" s="292"/>
      <c r="C1486" s="292"/>
      <c r="D1486" s="279"/>
      <c r="E1486" s="279"/>
      <c r="F1486" s="292"/>
      <c r="G1486" s="249" t="s">
        <v>19</v>
      </c>
      <c r="H1486" s="44">
        <f t="shared" si="553"/>
        <v>0.2</v>
      </c>
      <c r="I1486" s="44">
        <v>0</v>
      </c>
      <c r="J1486" s="44">
        <v>0</v>
      </c>
      <c r="K1486" s="44">
        <v>0</v>
      </c>
      <c r="L1486" s="44">
        <v>0.2</v>
      </c>
      <c r="M1486" s="44">
        <v>0</v>
      </c>
      <c r="N1486" s="44">
        <v>0</v>
      </c>
      <c r="O1486" s="279"/>
      <c r="P1486" s="292"/>
      <c r="Q1486" s="282"/>
    </row>
    <row r="1487" spans="1:17" ht="24" x14ac:dyDescent="0.25">
      <c r="A1487" s="292"/>
      <c r="B1487" s="292"/>
      <c r="C1487" s="292"/>
      <c r="D1487" s="279"/>
      <c r="E1487" s="279"/>
      <c r="F1487" s="292"/>
      <c r="G1487" s="249" t="s">
        <v>20</v>
      </c>
      <c r="H1487" s="44">
        <f t="shared" si="553"/>
        <v>0</v>
      </c>
      <c r="I1487" s="44">
        <v>0</v>
      </c>
      <c r="J1487" s="44">
        <v>0</v>
      </c>
      <c r="K1487" s="44">
        <v>0</v>
      </c>
      <c r="L1487" s="44">
        <v>0</v>
      </c>
      <c r="M1487" s="44">
        <v>0</v>
      </c>
      <c r="N1487" s="44">
        <v>0</v>
      </c>
      <c r="O1487" s="279"/>
      <c r="P1487" s="292"/>
      <c r="Q1487" s="283"/>
    </row>
    <row r="1488" spans="1:17" ht="36.75" customHeight="1" x14ac:dyDescent="0.25">
      <c r="A1488" s="292" t="s">
        <v>814</v>
      </c>
      <c r="B1488" s="292" t="s">
        <v>803</v>
      </c>
      <c r="C1488" s="292" t="s">
        <v>775</v>
      </c>
      <c r="D1488" s="279">
        <v>2028</v>
      </c>
      <c r="E1488" s="279"/>
      <c r="F1488" s="292" t="s">
        <v>808</v>
      </c>
      <c r="G1488" s="249" t="s">
        <v>16</v>
      </c>
      <c r="H1488" s="44">
        <f t="shared" ref="H1488:N1488" si="554">SUM(H1489:H1492)</f>
        <v>3.2</v>
      </c>
      <c r="I1488" s="44">
        <f t="shared" si="554"/>
        <v>0</v>
      </c>
      <c r="J1488" s="44">
        <f t="shared" si="554"/>
        <v>0</v>
      </c>
      <c r="K1488" s="44">
        <f t="shared" si="554"/>
        <v>0</v>
      </c>
      <c r="L1488" s="44">
        <f t="shared" si="554"/>
        <v>3.2</v>
      </c>
      <c r="M1488" s="44">
        <f t="shared" si="554"/>
        <v>0</v>
      </c>
      <c r="N1488" s="44">
        <f t="shared" si="554"/>
        <v>0</v>
      </c>
      <c r="O1488" s="279">
        <v>282</v>
      </c>
      <c r="P1488" s="292" t="s">
        <v>803</v>
      </c>
      <c r="Q1488" s="281" t="s">
        <v>4185</v>
      </c>
    </row>
    <row r="1489" spans="1:17" ht="25.5" customHeight="1" x14ac:dyDescent="0.25">
      <c r="A1489" s="292"/>
      <c r="B1489" s="292"/>
      <c r="C1489" s="292"/>
      <c r="D1489" s="279"/>
      <c r="E1489" s="279"/>
      <c r="F1489" s="292"/>
      <c r="G1489" s="249" t="s">
        <v>267</v>
      </c>
      <c r="H1489" s="44">
        <f t="shared" ref="H1489:H1492" si="555">SUM(I1489:N1489)</f>
        <v>0</v>
      </c>
      <c r="I1489" s="44">
        <v>0</v>
      </c>
      <c r="J1489" s="44">
        <v>0</v>
      </c>
      <c r="K1489" s="44">
        <v>0</v>
      </c>
      <c r="L1489" s="44">
        <v>0</v>
      </c>
      <c r="M1489" s="44">
        <v>0</v>
      </c>
      <c r="N1489" s="44">
        <v>0</v>
      </c>
      <c r="O1489" s="279"/>
      <c r="P1489" s="292"/>
      <c r="Q1489" s="282"/>
    </row>
    <row r="1490" spans="1:17" ht="36" x14ac:dyDescent="0.25">
      <c r="A1490" s="292"/>
      <c r="B1490" s="292"/>
      <c r="C1490" s="292"/>
      <c r="D1490" s="279"/>
      <c r="E1490" s="279"/>
      <c r="F1490" s="292"/>
      <c r="G1490" s="249" t="s">
        <v>18</v>
      </c>
      <c r="H1490" s="44">
        <f t="shared" si="555"/>
        <v>3</v>
      </c>
      <c r="I1490" s="44">
        <v>0</v>
      </c>
      <c r="J1490" s="44">
        <v>0</v>
      </c>
      <c r="K1490" s="44">
        <v>0</v>
      </c>
      <c r="L1490" s="44">
        <v>3</v>
      </c>
      <c r="M1490" s="44">
        <v>0</v>
      </c>
      <c r="N1490" s="44">
        <v>0</v>
      </c>
      <c r="O1490" s="279"/>
      <c r="P1490" s="292"/>
      <c r="Q1490" s="282"/>
    </row>
    <row r="1491" spans="1:17" x14ac:dyDescent="0.25">
      <c r="A1491" s="292"/>
      <c r="B1491" s="292"/>
      <c r="C1491" s="292"/>
      <c r="D1491" s="279"/>
      <c r="E1491" s="279"/>
      <c r="F1491" s="292"/>
      <c r="G1491" s="249" t="s">
        <v>19</v>
      </c>
      <c r="H1491" s="44">
        <f t="shared" si="555"/>
        <v>0.2</v>
      </c>
      <c r="I1491" s="44">
        <v>0</v>
      </c>
      <c r="J1491" s="44">
        <v>0</v>
      </c>
      <c r="K1491" s="44">
        <v>0</v>
      </c>
      <c r="L1491" s="44">
        <v>0.2</v>
      </c>
      <c r="M1491" s="44">
        <v>0</v>
      </c>
      <c r="N1491" s="44">
        <v>0</v>
      </c>
      <c r="O1491" s="279"/>
      <c r="P1491" s="292"/>
      <c r="Q1491" s="282"/>
    </row>
    <row r="1492" spans="1:17" ht="24" x14ac:dyDescent="0.25">
      <c r="A1492" s="292"/>
      <c r="B1492" s="292"/>
      <c r="C1492" s="292"/>
      <c r="D1492" s="279"/>
      <c r="E1492" s="279"/>
      <c r="F1492" s="292"/>
      <c r="G1492" s="249" t="s">
        <v>20</v>
      </c>
      <c r="H1492" s="44">
        <f t="shared" si="555"/>
        <v>0</v>
      </c>
      <c r="I1492" s="44">
        <v>0</v>
      </c>
      <c r="J1492" s="44">
        <v>0</v>
      </c>
      <c r="K1492" s="44">
        <v>0</v>
      </c>
      <c r="L1492" s="44">
        <v>0</v>
      </c>
      <c r="M1492" s="44">
        <v>0</v>
      </c>
      <c r="N1492" s="44">
        <v>0</v>
      </c>
      <c r="O1492" s="279"/>
      <c r="P1492" s="292"/>
      <c r="Q1492" s="283"/>
    </row>
    <row r="1493" spans="1:17" ht="36.75" customHeight="1" x14ac:dyDescent="0.25">
      <c r="A1493" s="292" t="s">
        <v>815</v>
      </c>
      <c r="B1493" s="292" t="s">
        <v>803</v>
      </c>
      <c r="C1493" s="292" t="s">
        <v>775</v>
      </c>
      <c r="D1493" s="279">
        <v>2028</v>
      </c>
      <c r="E1493" s="279"/>
      <c r="F1493" s="292" t="s">
        <v>808</v>
      </c>
      <c r="G1493" s="249" t="s">
        <v>16</v>
      </c>
      <c r="H1493" s="44">
        <f t="shared" ref="H1493:N1493" si="556">SUM(H1494:H1497)</f>
        <v>2.6</v>
      </c>
      <c r="I1493" s="44">
        <f t="shared" si="556"/>
        <v>0</v>
      </c>
      <c r="J1493" s="44">
        <f t="shared" si="556"/>
        <v>0</v>
      </c>
      <c r="K1493" s="44">
        <f t="shared" si="556"/>
        <v>0</v>
      </c>
      <c r="L1493" s="44">
        <f t="shared" si="556"/>
        <v>2.6</v>
      </c>
      <c r="M1493" s="44">
        <f t="shared" si="556"/>
        <v>0</v>
      </c>
      <c r="N1493" s="44">
        <f t="shared" si="556"/>
        <v>0</v>
      </c>
      <c r="O1493" s="279">
        <v>681</v>
      </c>
      <c r="P1493" s="292" t="s">
        <v>803</v>
      </c>
      <c r="Q1493" s="281" t="s">
        <v>4185</v>
      </c>
    </row>
    <row r="1494" spans="1:17" ht="31.5" customHeight="1" x14ac:dyDescent="0.25">
      <c r="A1494" s="292"/>
      <c r="B1494" s="292"/>
      <c r="C1494" s="292"/>
      <c r="D1494" s="279"/>
      <c r="E1494" s="279"/>
      <c r="F1494" s="292"/>
      <c r="G1494" s="249" t="s">
        <v>267</v>
      </c>
      <c r="H1494" s="44">
        <f t="shared" ref="H1494:H1497" si="557">SUM(I1494:N1494)</f>
        <v>0</v>
      </c>
      <c r="I1494" s="44">
        <v>0</v>
      </c>
      <c r="J1494" s="44">
        <v>0</v>
      </c>
      <c r="K1494" s="44">
        <v>0</v>
      </c>
      <c r="L1494" s="44">
        <v>0</v>
      </c>
      <c r="M1494" s="44">
        <v>0</v>
      </c>
      <c r="N1494" s="44">
        <v>0</v>
      </c>
      <c r="O1494" s="279"/>
      <c r="P1494" s="292"/>
      <c r="Q1494" s="282"/>
    </row>
    <row r="1495" spans="1:17" ht="36" x14ac:dyDescent="0.25">
      <c r="A1495" s="292"/>
      <c r="B1495" s="292"/>
      <c r="C1495" s="292"/>
      <c r="D1495" s="279"/>
      <c r="E1495" s="279"/>
      <c r="F1495" s="292"/>
      <c r="G1495" s="249" t="s">
        <v>18</v>
      </c>
      <c r="H1495" s="44">
        <f t="shared" si="557"/>
        <v>2.4</v>
      </c>
      <c r="I1495" s="44">
        <v>0</v>
      </c>
      <c r="J1495" s="44">
        <v>0</v>
      </c>
      <c r="K1495" s="44">
        <v>0</v>
      </c>
      <c r="L1495" s="44">
        <v>2.4</v>
      </c>
      <c r="M1495" s="44">
        <v>0</v>
      </c>
      <c r="N1495" s="44">
        <v>0</v>
      </c>
      <c r="O1495" s="279"/>
      <c r="P1495" s="292"/>
      <c r="Q1495" s="282"/>
    </row>
    <row r="1496" spans="1:17" x14ac:dyDescent="0.25">
      <c r="A1496" s="292"/>
      <c r="B1496" s="292"/>
      <c r="C1496" s="292"/>
      <c r="D1496" s="279"/>
      <c r="E1496" s="279"/>
      <c r="F1496" s="292"/>
      <c r="G1496" s="249" t="s">
        <v>19</v>
      </c>
      <c r="H1496" s="44">
        <f t="shared" si="557"/>
        <v>0.2</v>
      </c>
      <c r="I1496" s="44">
        <v>0</v>
      </c>
      <c r="J1496" s="44">
        <v>0</v>
      </c>
      <c r="K1496" s="44">
        <v>0</v>
      </c>
      <c r="L1496" s="44">
        <v>0.2</v>
      </c>
      <c r="M1496" s="44">
        <v>0</v>
      </c>
      <c r="N1496" s="44">
        <v>0</v>
      </c>
      <c r="O1496" s="279"/>
      <c r="P1496" s="292"/>
      <c r="Q1496" s="282"/>
    </row>
    <row r="1497" spans="1:17" ht="24" x14ac:dyDescent="0.25">
      <c r="A1497" s="292"/>
      <c r="B1497" s="292"/>
      <c r="C1497" s="292"/>
      <c r="D1497" s="279"/>
      <c r="E1497" s="279"/>
      <c r="F1497" s="292"/>
      <c r="G1497" s="249" t="s">
        <v>20</v>
      </c>
      <c r="H1497" s="44">
        <f t="shared" si="557"/>
        <v>0</v>
      </c>
      <c r="I1497" s="44">
        <v>0</v>
      </c>
      <c r="J1497" s="44">
        <v>0</v>
      </c>
      <c r="K1497" s="44">
        <v>0</v>
      </c>
      <c r="L1497" s="44">
        <v>0</v>
      </c>
      <c r="M1497" s="44">
        <v>0</v>
      </c>
      <c r="N1497" s="44">
        <v>0</v>
      </c>
      <c r="O1497" s="279"/>
      <c r="P1497" s="292"/>
      <c r="Q1497" s="283"/>
    </row>
    <row r="1498" spans="1:17" ht="36.75" customHeight="1" x14ac:dyDescent="0.25">
      <c r="A1498" s="300" t="s">
        <v>816</v>
      </c>
      <c r="B1498" s="292" t="s">
        <v>803</v>
      </c>
      <c r="C1498" s="292" t="s">
        <v>775</v>
      </c>
      <c r="D1498" s="279">
        <v>2029</v>
      </c>
      <c r="E1498" s="279"/>
      <c r="F1498" s="292" t="s">
        <v>817</v>
      </c>
      <c r="G1498" s="249" t="s">
        <v>16</v>
      </c>
      <c r="H1498" s="44">
        <f t="shared" ref="H1498:N1498" si="558">SUM(H1499:H1502)</f>
        <v>200</v>
      </c>
      <c r="I1498" s="44">
        <f t="shared" si="558"/>
        <v>0</v>
      </c>
      <c r="J1498" s="44">
        <f t="shared" si="558"/>
        <v>0</v>
      </c>
      <c r="K1498" s="44">
        <f t="shared" si="558"/>
        <v>0</v>
      </c>
      <c r="L1498" s="44">
        <f t="shared" si="558"/>
        <v>0</v>
      </c>
      <c r="M1498" s="44">
        <f t="shared" si="558"/>
        <v>200</v>
      </c>
      <c r="N1498" s="44">
        <f t="shared" si="558"/>
        <v>0</v>
      </c>
      <c r="O1498" s="279">
        <v>3806</v>
      </c>
      <c r="P1498" s="292" t="s">
        <v>803</v>
      </c>
      <c r="Q1498" s="281" t="s">
        <v>4185</v>
      </c>
    </row>
    <row r="1499" spans="1:17" ht="32.25" customHeight="1" x14ac:dyDescent="0.25">
      <c r="A1499" s="300"/>
      <c r="B1499" s="292"/>
      <c r="C1499" s="292"/>
      <c r="D1499" s="279"/>
      <c r="E1499" s="279"/>
      <c r="F1499" s="292"/>
      <c r="G1499" s="249" t="s">
        <v>267</v>
      </c>
      <c r="H1499" s="44">
        <f t="shared" ref="H1499:H1502" si="559">SUM(I1499:N1499)</f>
        <v>0</v>
      </c>
      <c r="I1499" s="44">
        <v>0</v>
      </c>
      <c r="J1499" s="44">
        <v>0</v>
      </c>
      <c r="K1499" s="44">
        <v>0</v>
      </c>
      <c r="L1499" s="44">
        <v>0</v>
      </c>
      <c r="M1499" s="44">
        <v>0</v>
      </c>
      <c r="N1499" s="44">
        <v>0</v>
      </c>
      <c r="O1499" s="279"/>
      <c r="P1499" s="292"/>
      <c r="Q1499" s="282"/>
    </row>
    <row r="1500" spans="1:17" ht="36" x14ac:dyDescent="0.25">
      <c r="A1500" s="300"/>
      <c r="B1500" s="292"/>
      <c r="C1500" s="292"/>
      <c r="D1500" s="279"/>
      <c r="E1500" s="279"/>
      <c r="F1500" s="292"/>
      <c r="G1500" s="249" t="s">
        <v>18</v>
      </c>
      <c r="H1500" s="44">
        <f t="shared" si="559"/>
        <v>186</v>
      </c>
      <c r="I1500" s="44">
        <v>0</v>
      </c>
      <c r="J1500" s="44">
        <v>0</v>
      </c>
      <c r="K1500" s="44">
        <v>0</v>
      </c>
      <c r="L1500" s="44">
        <v>0</v>
      </c>
      <c r="M1500" s="44">
        <v>186</v>
      </c>
      <c r="N1500" s="44">
        <v>0</v>
      </c>
      <c r="O1500" s="279"/>
      <c r="P1500" s="292"/>
      <c r="Q1500" s="282"/>
    </row>
    <row r="1501" spans="1:17" x14ac:dyDescent="0.25">
      <c r="A1501" s="300"/>
      <c r="B1501" s="292"/>
      <c r="C1501" s="292"/>
      <c r="D1501" s="279"/>
      <c r="E1501" s="279"/>
      <c r="F1501" s="292"/>
      <c r="G1501" s="249" t="s">
        <v>19</v>
      </c>
      <c r="H1501" s="44">
        <f t="shared" si="559"/>
        <v>14</v>
      </c>
      <c r="I1501" s="44">
        <v>0</v>
      </c>
      <c r="J1501" s="44">
        <v>0</v>
      </c>
      <c r="K1501" s="44">
        <v>0</v>
      </c>
      <c r="L1501" s="44">
        <v>0</v>
      </c>
      <c r="M1501" s="44">
        <v>14</v>
      </c>
      <c r="N1501" s="44">
        <v>0</v>
      </c>
      <c r="O1501" s="279"/>
      <c r="P1501" s="292"/>
      <c r="Q1501" s="282"/>
    </row>
    <row r="1502" spans="1:17" ht="24" x14ac:dyDescent="0.25">
      <c r="A1502" s="300"/>
      <c r="B1502" s="292"/>
      <c r="C1502" s="292"/>
      <c r="D1502" s="279"/>
      <c r="E1502" s="279"/>
      <c r="F1502" s="292"/>
      <c r="G1502" s="249" t="s">
        <v>20</v>
      </c>
      <c r="H1502" s="44">
        <f t="shared" si="559"/>
        <v>0</v>
      </c>
      <c r="I1502" s="44">
        <v>0</v>
      </c>
      <c r="J1502" s="44">
        <v>0</v>
      </c>
      <c r="K1502" s="44">
        <v>0</v>
      </c>
      <c r="L1502" s="44">
        <v>0</v>
      </c>
      <c r="M1502" s="44">
        <v>0</v>
      </c>
      <c r="N1502" s="44">
        <v>0</v>
      </c>
      <c r="O1502" s="279"/>
      <c r="P1502" s="292"/>
      <c r="Q1502" s="283"/>
    </row>
    <row r="1503" spans="1:17" ht="52.5" customHeight="1" x14ac:dyDescent="0.25">
      <c r="A1503" s="292" t="s">
        <v>818</v>
      </c>
      <c r="B1503" s="292" t="s">
        <v>247</v>
      </c>
      <c r="C1503" s="292" t="s">
        <v>775</v>
      </c>
      <c r="D1503" s="279">
        <v>2026</v>
      </c>
      <c r="E1503" s="279"/>
      <c r="F1503" s="292" t="s">
        <v>819</v>
      </c>
      <c r="G1503" s="249" t="s">
        <v>16</v>
      </c>
      <c r="H1503" s="44">
        <f t="shared" ref="H1503:N1503" si="560">SUM(H1504:H1507)</f>
        <v>54.199999999999996</v>
      </c>
      <c r="I1503" s="44">
        <f t="shared" si="560"/>
        <v>0</v>
      </c>
      <c r="J1503" s="44">
        <f t="shared" si="560"/>
        <v>54.199999999999996</v>
      </c>
      <c r="K1503" s="44">
        <f t="shared" si="560"/>
        <v>0</v>
      </c>
      <c r="L1503" s="44">
        <f t="shared" si="560"/>
        <v>0</v>
      </c>
      <c r="M1503" s="44">
        <f t="shared" si="560"/>
        <v>0</v>
      </c>
      <c r="N1503" s="44">
        <f t="shared" si="560"/>
        <v>0</v>
      </c>
      <c r="O1503" s="279">
        <v>1200</v>
      </c>
      <c r="P1503" s="292" t="s">
        <v>247</v>
      </c>
      <c r="Q1503" s="281" t="s">
        <v>4185</v>
      </c>
    </row>
    <row r="1504" spans="1:17" ht="28.5" customHeight="1" x14ac:dyDescent="0.25">
      <c r="A1504" s="292"/>
      <c r="B1504" s="292"/>
      <c r="C1504" s="292"/>
      <c r="D1504" s="279"/>
      <c r="E1504" s="279"/>
      <c r="F1504" s="292"/>
      <c r="G1504" s="249" t="s">
        <v>267</v>
      </c>
      <c r="H1504" s="44">
        <f t="shared" ref="H1504:H1507" si="561">SUM(I1504:N1504)</f>
        <v>0</v>
      </c>
      <c r="I1504" s="44">
        <v>0</v>
      </c>
      <c r="J1504" s="44">
        <v>0</v>
      </c>
      <c r="K1504" s="44">
        <v>0</v>
      </c>
      <c r="L1504" s="44">
        <v>0</v>
      </c>
      <c r="M1504" s="44">
        <v>0</v>
      </c>
      <c r="N1504" s="44">
        <v>0</v>
      </c>
      <c r="O1504" s="279"/>
      <c r="P1504" s="292"/>
      <c r="Q1504" s="282"/>
    </row>
    <row r="1505" spans="1:17" ht="36" x14ac:dyDescent="0.25">
      <c r="A1505" s="292"/>
      <c r="B1505" s="292"/>
      <c r="C1505" s="292"/>
      <c r="D1505" s="279"/>
      <c r="E1505" s="279"/>
      <c r="F1505" s="292"/>
      <c r="G1505" s="249" t="s">
        <v>18</v>
      </c>
      <c r="H1505" s="44">
        <f t="shared" si="561"/>
        <v>50.4</v>
      </c>
      <c r="I1505" s="44">
        <v>0</v>
      </c>
      <c r="J1505" s="44">
        <v>50.4</v>
      </c>
      <c r="K1505" s="44">
        <v>0</v>
      </c>
      <c r="L1505" s="44">
        <v>0</v>
      </c>
      <c r="M1505" s="44">
        <v>0</v>
      </c>
      <c r="N1505" s="44">
        <v>0</v>
      </c>
      <c r="O1505" s="279"/>
      <c r="P1505" s="292"/>
      <c r="Q1505" s="282"/>
    </row>
    <row r="1506" spans="1:17" x14ac:dyDescent="0.25">
      <c r="A1506" s="292"/>
      <c r="B1506" s="292"/>
      <c r="C1506" s="292"/>
      <c r="D1506" s="279"/>
      <c r="E1506" s="279"/>
      <c r="F1506" s="292"/>
      <c r="G1506" s="249" t="s">
        <v>19</v>
      </c>
      <c r="H1506" s="44">
        <f t="shared" si="561"/>
        <v>3.8</v>
      </c>
      <c r="I1506" s="44">
        <v>0</v>
      </c>
      <c r="J1506" s="44">
        <v>3.8</v>
      </c>
      <c r="K1506" s="44">
        <v>0</v>
      </c>
      <c r="L1506" s="44">
        <v>0</v>
      </c>
      <c r="M1506" s="44">
        <v>0</v>
      </c>
      <c r="N1506" s="44">
        <v>0</v>
      </c>
      <c r="O1506" s="279"/>
      <c r="P1506" s="292"/>
      <c r="Q1506" s="282"/>
    </row>
    <row r="1507" spans="1:17" ht="24" x14ac:dyDescent="0.25">
      <c r="A1507" s="292"/>
      <c r="B1507" s="292"/>
      <c r="C1507" s="292"/>
      <c r="D1507" s="279"/>
      <c r="E1507" s="279"/>
      <c r="F1507" s="292"/>
      <c r="G1507" s="249" t="s">
        <v>20</v>
      </c>
      <c r="H1507" s="44">
        <f t="shared" si="561"/>
        <v>0</v>
      </c>
      <c r="I1507" s="44">
        <v>0</v>
      </c>
      <c r="J1507" s="44">
        <v>0</v>
      </c>
      <c r="K1507" s="44">
        <v>0</v>
      </c>
      <c r="L1507" s="44">
        <v>0</v>
      </c>
      <c r="M1507" s="44">
        <v>0</v>
      </c>
      <c r="N1507" s="44">
        <v>0</v>
      </c>
      <c r="O1507" s="279"/>
      <c r="P1507" s="292"/>
      <c r="Q1507" s="283"/>
    </row>
    <row r="1508" spans="1:17" ht="36.75" customHeight="1" x14ac:dyDescent="0.25">
      <c r="A1508" s="292" t="s">
        <v>820</v>
      </c>
      <c r="B1508" s="292" t="s">
        <v>803</v>
      </c>
      <c r="C1508" s="292" t="s">
        <v>775</v>
      </c>
      <c r="D1508" s="279">
        <v>2028</v>
      </c>
      <c r="E1508" s="279"/>
      <c r="F1508" s="292" t="s">
        <v>821</v>
      </c>
      <c r="G1508" s="249" t="s">
        <v>16</v>
      </c>
      <c r="H1508" s="44">
        <f t="shared" ref="H1508:N1508" si="562">SUM(H1509:H1512)</f>
        <v>3.9</v>
      </c>
      <c r="I1508" s="44">
        <f t="shared" si="562"/>
        <v>0</v>
      </c>
      <c r="J1508" s="44">
        <f t="shared" si="562"/>
        <v>0</v>
      </c>
      <c r="K1508" s="44">
        <f t="shared" si="562"/>
        <v>0</v>
      </c>
      <c r="L1508" s="44">
        <f t="shared" si="562"/>
        <v>3.9</v>
      </c>
      <c r="M1508" s="44">
        <f t="shared" si="562"/>
        <v>0</v>
      </c>
      <c r="N1508" s="44">
        <f t="shared" si="562"/>
        <v>0</v>
      </c>
      <c r="O1508" s="279">
        <v>1200</v>
      </c>
      <c r="P1508" s="292" t="s">
        <v>803</v>
      </c>
      <c r="Q1508" s="281" t="s">
        <v>4185</v>
      </c>
    </row>
    <row r="1509" spans="1:17" ht="33.75" customHeight="1" x14ac:dyDescent="0.25">
      <c r="A1509" s="292"/>
      <c r="B1509" s="292"/>
      <c r="C1509" s="292"/>
      <c r="D1509" s="279"/>
      <c r="E1509" s="279"/>
      <c r="F1509" s="292"/>
      <c r="G1509" s="249" t="s">
        <v>267</v>
      </c>
      <c r="H1509" s="44">
        <f t="shared" ref="H1509:H1512" si="563">SUM(I1509:N1509)</f>
        <v>0</v>
      </c>
      <c r="I1509" s="44">
        <v>0</v>
      </c>
      <c r="J1509" s="44">
        <v>0</v>
      </c>
      <c r="K1509" s="44">
        <v>0</v>
      </c>
      <c r="L1509" s="44">
        <v>0</v>
      </c>
      <c r="M1509" s="44">
        <v>0</v>
      </c>
      <c r="N1509" s="44">
        <v>0</v>
      </c>
      <c r="O1509" s="279"/>
      <c r="P1509" s="292"/>
      <c r="Q1509" s="282"/>
    </row>
    <row r="1510" spans="1:17" ht="36" x14ac:dyDescent="0.25">
      <c r="A1510" s="292"/>
      <c r="B1510" s="292"/>
      <c r="C1510" s="292"/>
      <c r="D1510" s="279"/>
      <c r="E1510" s="279"/>
      <c r="F1510" s="292"/>
      <c r="G1510" s="249" t="s">
        <v>18</v>
      </c>
      <c r="H1510" s="44">
        <f t="shared" si="563"/>
        <v>3.6</v>
      </c>
      <c r="I1510" s="44">
        <v>0</v>
      </c>
      <c r="J1510" s="44">
        <v>0</v>
      </c>
      <c r="K1510" s="44">
        <v>0</v>
      </c>
      <c r="L1510" s="44">
        <v>3.6</v>
      </c>
      <c r="M1510" s="44">
        <v>0</v>
      </c>
      <c r="N1510" s="44">
        <v>0</v>
      </c>
      <c r="O1510" s="279"/>
      <c r="P1510" s="292"/>
      <c r="Q1510" s="282"/>
    </row>
    <row r="1511" spans="1:17" x14ac:dyDescent="0.25">
      <c r="A1511" s="292"/>
      <c r="B1511" s="292"/>
      <c r="C1511" s="292"/>
      <c r="D1511" s="279"/>
      <c r="E1511" s="279"/>
      <c r="F1511" s="292"/>
      <c r="G1511" s="249" t="s">
        <v>19</v>
      </c>
      <c r="H1511" s="44">
        <f t="shared" si="563"/>
        <v>0.3</v>
      </c>
      <c r="I1511" s="44">
        <v>0</v>
      </c>
      <c r="J1511" s="44">
        <v>0</v>
      </c>
      <c r="K1511" s="44">
        <v>0</v>
      </c>
      <c r="L1511" s="44">
        <v>0.3</v>
      </c>
      <c r="M1511" s="44">
        <v>0</v>
      </c>
      <c r="N1511" s="44">
        <v>0</v>
      </c>
      <c r="O1511" s="279"/>
      <c r="P1511" s="292"/>
      <c r="Q1511" s="282"/>
    </row>
    <row r="1512" spans="1:17" ht="24" x14ac:dyDescent="0.25">
      <c r="A1512" s="292"/>
      <c r="B1512" s="292"/>
      <c r="C1512" s="292"/>
      <c r="D1512" s="279"/>
      <c r="E1512" s="279"/>
      <c r="F1512" s="292"/>
      <c r="G1512" s="249" t="s">
        <v>20</v>
      </c>
      <c r="H1512" s="44">
        <f t="shared" si="563"/>
        <v>0</v>
      </c>
      <c r="I1512" s="44">
        <v>0</v>
      </c>
      <c r="J1512" s="44">
        <v>0</v>
      </c>
      <c r="K1512" s="44">
        <v>0</v>
      </c>
      <c r="L1512" s="44">
        <v>0</v>
      </c>
      <c r="M1512" s="44">
        <v>0</v>
      </c>
      <c r="N1512" s="44">
        <v>0</v>
      </c>
      <c r="O1512" s="279"/>
      <c r="P1512" s="292"/>
      <c r="Q1512" s="283"/>
    </row>
    <row r="1513" spans="1:17" ht="36.75" customHeight="1" x14ac:dyDescent="0.25">
      <c r="A1513" s="292" t="s">
        <v>822</v>
      </c>
      <c r="B1513" s="292" t="s">
        <v>803</v>
      </c>
      <c r="C1513" s="292" t="s">
        <v>775</v>
      </c>
      <c r="D1513" s="279">
        <v>2028</v>
      </c>
      <c r="E1513" s="279"/>
      <c r="F1513" s="292" t="s">
        <v>821</v>
      </c>
      <c r="G1513" s="249" t="s">
        <v>16</v>
      </c>
      <c r="H1513" s="44">
        <f t="shared" ref="H1513:N1513" si="564">SUM(H1514:H1517)</f>
        <v>4.3</v>
      </c>
      <c r="I1513" s="44">
        <f t="shared" si="564"/>
        <v>0</v>
      </c>
      <c r="J1513" s="44">
        <f t="shared" si="564"/>
        <v>0</v>
      </c>
      <c r="K1513" s="44">
        <f t="shared" si="564"/>
        <v>0</v>
      </c>
      <c r="L1513" s="44">
        <f t="shared" si="564"/>
        <v>4.3</v>
      </c>
      <c r="M1513" s="44">
        <f t="shared" si="564"/>
        <v>0</v>
      </c>
      <c r="N1513" s="44">
        <f t="shared" si="564"/>
        <v>0</v>
      </c>
      <c r="O1513" s="279">
        <v>500</v>
      </c>
      <c r="P1513" s="292" t="s">
        <v>803</v>
      </c>
      <c r="Q1513" s="281" t="s">
        <v>4185</v>
      </c>
    </row>
    <row r="1514" spans="1:17" ht="35.25" customHeight="1" x14ac:dyDescent="0.25">
      <c r="A1514" s="292"/>
      <c r="B1514" s="292"/>
      <c r="C1514" s="292"/>
      <c r="D1514" s="279"/>
      <c r="E1514" s="279"/>
      <c r="F1514" s="292"/>
      <c r="G1514" s="249" t="s">
        <v>267</v>
      </c>
      <c r="H1514" s="44">
        <f t="shared" ref="H1514:H1517" si="565">SUM(I1514:N1514)</f>
        <v>0</v>
      </c>
      <c r="I1514" s="44">
        <v>0</v>
      </c>
      <c r="J1514" s="44">
        <v>0</v>
      </c>
      <c r="K1514" s="44">
        <v>0</v>
      </c>
      <c r="L1514" s="44">
        <v>0</v>
      </c>
      <c r="M1514" s="44">
        <v>0</v>
      </c>
      <c r="N1514" s="44">
        <v>0</v>
      </c>
      <c r="O1514" s="279"/>
      <c r="P1514" s="292"/>
      <c r="Q1514" s="282"/>
    </row>
    <row r="1515" spans="1:17" ht="36" x14ac:dyDescent="0.25">
      <c r="A1515" s="292"/>
      <c r="B1515" s="292"/>
      <c r="C1515" s="292"/>
      <c r="D1515" s="279"/>
      <c r="E1515" s="279"/>
      <c r="F1515" s="292"/>
      <c r="G1515" s="249" t="s">
        <v>18</v>
      </c>
      <c r="H1515" s="44">
        <f t="shared" si="565"/>
        <v>4</v>
      </c>
      <c r="I1515" s="44">
        <v>0</v>
      </c>
      <c r="J1515" s="44">
        <v>0</v>
      </c>
      <c r="K1515" s="44">
        <v>0</v>
      </c>
      <c r="L1515" s="44">
        <v>4</v>
      </c>
      <c r="M1515" s="44">
        <v>0</v>
      </c>
      <c r="N1515" s="44">
        <v>0</v>
      </c>
      <c r="O1515" s="279"/>
      <c r="P1515" s="292"/>
      <c r="Q1515" s="282"/>
    </row>
    <row r="1516" spans="1:17" x14ac:dyDescent="0.25">
      <c r="A1516" s="292"/>
      <c r="B1516" s="292"/>
      <c r="C1516" s="292"/>
      <c r="D1516" s="279"/>
      <c r="E1516" s="279"/>
      <c r="F1516" s="292"/>
      <c r="G1516" s="249" t="s">
        <v>19</v>
      </c>
      <c r="H1516" s="44">
        <f t="shared" si="565"/>
        <v>0.3</v>
      </c>
      <c r="I1516" s="44">
        <v>0</v>
      </c>
      <c r="J1516" s="44">
        <v>0</v>
      </c>
      <c r="K1516" s="44">
        <v>0</v>
      </c>
      <c r="L1516" s="44">
        <v>0.3</v>
      </c>
      <c r="M1516" s="44">
        <v>0</v>
      </c>
      <c r="N1516" s="44">
        <v>0</v>
      </c>
      <c r="O1516" s="279"/>
      <c r="P1516" s="292"/>
      <c r="Q1516" s="282"/>
    </row>
    <row r="1517" spans="1:17" ht="24" x14ac:dyDescent="0.25">
      <c r="A1517" s="292"/>
      <c r="B1517" s="292"/>
      <c r="C1517" s="292"/>
      <c r="D1517" s="279"/>
      <c r="E1517" s="279"/>
      <c r="F1517" s="292"/>
      <c r="G1517" s="249" t="s">
        <v>20</v>
      </c>
      <c r="H1517" s="44">
        <f t="shared" si="565"/>
        <v>0</v>
      </c>
      <c r="I1517" s="44">
        <v>0</v>
      </c>
      <c r="J1517" s="44">
        <v>0</v>
      </c>
      <c r="K1517" s="44">
        <v>0</v>
      </c>
      <c r="L1517" s="44">
        <v>0</v>
      </c>
      <c r="M1517" s="44">
        <v>0</v>
      </c>
      <c r="N1517" s="44">
        <v>0</v>
      </c>
      <c r="O1517" s="279"/>
      <c r="P1517" s="292"/>
      <c r="Q1517" s="283"/>
    </row>
    <row r="1518" spans="1:17" ht="36.75" customHeight="1" x14ac:dyDescent="0.25">
      <c r="A1518" s="292" t="s">
        <v>823</v>
      </c>
      <c r="B1518" s="292" t="s">
        <v>247</v>
      </c>
      <c r="C1518" s="292" t="s">
        <v>775</v>
      </c>
      <c r="D1518" s="279">
        <v>2025</v>
      </c>
      <c r="E1518" s="279" t="s">
        <v>824</v>
      </c>
      <c r="F1518" s="292" t="s">
        <v>821</v>
      </c>
      <c r="G1518" s="249" t="s">
        <v>16</v>
      </c>
      <c r="H1518" s="44">
        <f t="shared" ref="H1518:N1518" si="566">SUM(H1519:H1522)</f>
        <v>65.099999999999994</v>
      </c>
      <c r="I1518" s="44">
        <f t="shared" si="566"/>
        <v>65.099999999999994</v>
      </c>
      <c r="J1518" s="44">
        <f t="shared" si="566"/>
        <v>0</v>
      </c>
      <c r="K1518" s="44">
        <f t="shared" si="566"/>
        <v>0</v>
      </c>
      <c r="L1518" s="44">
        <f t="shared" si="566"/>
        <v>0</v>
      </c>
      <c r="M1518" s="44">
        <f t="shared" si="566"/>
        <v>0</v>
      </c>
      <c r="N1518" s="44">
        <f t="shared" si="566"/>
        <v>0</v>
      </c>
      <c r="O1518" s="279">
        <v>320</v>
      </c>
      <c r="P1518" s="292" t="s">
        <v>247</v>
      </c>
      <c r="Q1518" s="281" t="s">
        <v>4185</v>
      </c>
    </row>
    <row r="1519" spans="1:17" ht="34.5" customHeight="1" x14ac:dyDescent="0.25">
      <c r="A1519" s="292"/>
      <c r="B1519" s="292"/>
      <c r="C1519" s="292"/>
      <c r="D1519" s="279"/>
      <c r="E1519" s="279"/>
      <c r="F1519" s="292"/>
      <c r="G1519" s="249" t="s">
        <v>267</v>
      </c>
      <c r="H1519" s="44">
        <f t="shared" ref="H1519:H1522" si="567">SUM(I1519:N1519)</f>
        <v>0</v>
      </c>
      <c r="I1519" s="44">
        <v>0</v>
      </c>
      <c r="J1519" s="44">
        <v>0</v>
      </c>
      <c r="K1519" s="44">
        <v>0</v>
      </c>
      <c r="L1519" s="44">
        <v>0</v>
      </c>
      <c r="M1519" s="44">
        <v>0</v>
      </c>
      <c r="N1519" s="44">
        <v>0</v>
      </c>
      <c r="O1519" s="279"/>
      <c r="P1519" s="292"/>
      <c r="Q1519" s="282"/>
    </row>
    <row r="1520" spans="1:17" ht="36" x14ac:dyDescent="0.25">
      <c r="A1520" s="292"/>
      <c r="B1520" s="292"/>
      <c r="C1520" s="292"/>
      <c r="D1520" s="279"/>
      <c r="E1520" s="279"/>
      <c r="F1520" s="292"/>
      <c r="G1520" s="249" t="s">
        <v>18</v>
      </c>
      <c r="H1520" s="44">
        <f t="shared" si="567"/>
        <v>60.5</v>
      </c>
      <c r="I1520" s="44">
        <v>60.5</v>
      </c>
      <c r="J1520" s="44">
        <v>0</v>
      </c>
      <c r="K1520" s="44">
        <v>0</v>
      </c>
      <c r="L1520" s="44">
        <v>0</v>
      </c>
      <c r="M1520" s="44">
        <v>0</v>
      </c>
      <c r="N1520" s="44">
        <v>0</v>
      </c>
      <c r="O1520" s="279"/>
      <c r="P1520" s="292"/>
      <c r="Q1520" s="282"/>
    </row>
    <row r="1521" spans="1:17" x14ac:dyDescent="0.25">
      <c r="A1521" s="292"/>
      <c r="B1521" s="292"/>
      <c r="C1521" s="292"/>
      <c r="D1521" s="279"/>
      <c r="E1521" s="279"/>
      <c r="F1521" s="292"/>
      <c r="G1521" s="249" t="s">
        <v>19</v>
      </c>
      <c r="H1521" s="44">
        <f t="shared" si="567"/>
        <v>4.5999999999999996</v>
      </c>
      <c r="I1521" s="44">
        <v>4.5999999999999996</v>
      </c>
      <c r="J1521" s="44">
        <v>0</v>
      </c>
      <c r="K1521" s="44">
        <v>0</v>
      </c>
      <c r="L1521" s="44">
        <v>0</v>
      </c>
      <c r="M1521" s="44">
        <v>0</v>
      </c>
      <c r="N1521" s="44">
        <v>0</v>
      </c>
      <c r="O1521" s="279"/>
      <c r="P1521" s="292"/>
      <c r="Q1521" s="282"/>
    </row>
    <row r="1522" spans="1:17" ht="24" x14ac:dyDescent="0.25">
      <c r="A1522" s="292"/>
      <c r="B1522" s="292"/>
      <c r="C1522" s="292"/>
      <c r="D1522" s="279"/>
      <c r="E1522" s="279"/>
      <c r="F1522" s="292"/>
      <c r="G1522" s="249" t="s">
        <v>20</v>
      </c>
      <c r="H1522" s="44">
        <f t="shared" si="567"/>
        <v>0</v>
      </c>
      <c r="I1522" s="44">
        <v>0</v>
      </c>
      <c r="J1522" s="44">
        <v>0</v>
      </c>
      <c r="K1522" s="44">
        <v>0</v>
      </c>
      <c r="L1522" s="44">
        <v>0</v>
      </c>
      <c r="M1522" s="44">
        <v>0</v>
      </c>
      <c r="N1522" s="44">
        <v>0</v>
      </c>
      <c r="O1522" s="279"/>
      <c r="P1522" s="292"/>
      <c r="Q1522" s="283"/>
    </row>
    <row r="1523" spans="1:17" ht="36.75" customHeight="1" x14ac:dyDescent="0.25">
      <c r="A1523" s="292" t="s">
        <v>825</v>
      </c>
      <c r="B1523" s="292" t="s">
        <v>803</v>
      </c>
      <c r="C1523" s="292" t="s">
        <v>775</v>
      </c>
      <c r="D1523" s="279">
        <v>2028</v>
      </c>
      <c r="E1523" s="279"/>
      <c r="F1523" s="292" t="s">
        <v>826</v>
      </c>
      <c r="G1523" s="249" t="s">
        <v>16</v>
      </c>
      <c r="H1523" s="44">
        <f t="shared" ref="H1523:N1523" si="568">SUM(H1524:H1527)</f>
        <v>4</v>
      </c>
      <c r="I1523" s="44">
        <f t="shared" si="568"/>
        <v>0</v>
      </c>
      <c r="J1523" s="44">
        <f t="shared" si="568"/>
        <v>0</v>
      </c>
      <c r="K1523" s="44">
        <f t="shared" si="568"/>
        <v>0</v>
      </c>
      <c r="L1523" s="44">
        <f t="shared" si="568"/>
        <v>4</v>
      </c>
      <c r="M1523" s="44">
        <f t="shared" si="568"/>
        <v>0</v>
      </c>
      <c r="N1523" s="44">
        <f t="shared" si="568"/>
        <v>0</v>
      </c>
      <c r="O1523" s="279">
        <v>70</v>
      </c>
      <c r="P1523" s="292" t="s">
        <v>803</v>
      </c>
      <c r="Q1523" s="281" t="s">
        <v>4185</v>
      </c>
    </row>
    <row r="1524" spans="1:17" ht="28.5" customHeight="1" x14ac:dyDescent="0.25">
      <c r="A1524" s="292"/>
      <c r="B1524" s="292"/>
      <c r="C1524" s="292"/>
      <c r="D1524" s="279"/>
      <c r="E1524" s="279"/>
      <c r="F1524" s="292"/>
      <c r="G1524" s="249" t="s">
        <v>267</v>
      </c>
      <c r="H1524" s="44">
        <f t="shared" ref="H1524:H1527" si="569">SUM(I1524:N1524)</f>
        <v>0</v>
      </c>
      <c r="I1524" s="44">
        <v>0</v>
      </c>
      <c r="J1524" s="44">
        <v>0</v>
      </c>
      <c r="K1524" s="44">
        <v>0</v>
      </c>
      <c r="L1524" s="44">
        <v>0</v>
      </c>
      <c r="M1524" s="44">
        <v>0</v>
      </c>
      <c r="N1524" s="44">
        <v>0</v>
      </c>
      <c r="O1524" s="279"/>
      <c r="P1524" s="292"/>
      <c r="Q1524" s="282"/>
    </row>
    <row r="1525" spans="1:17" ht="36" x14ac:dyDescent="0.25">
      <c r="A1525" s="292"/>
      <c r="B1525" s="292"/>
      <c r="C1525" s="292"/>
      <c r="D1525" s="279"/>
      <c r="E1525" s="279"/>
      <c r="F1525" s="292"/>
      <c r="G1525" s="249" t="s">
        <v>18</v>
      </c>
      <c r="H1525" s="44">
        <f t="shared" si="569"/>
        <v>3.7</v>
      </c>
      <c r="I1525" s="44">
        <v>0</v>
      </c>
      <c r="J1525" s="44">
        <v>0</v>
      </c>
      <c r="K1525" s="44">
        <v>0</v>
      </c>
      <c r="L1525" s="44">
        <v>3.7</v>
      </c>
      <c r="M1525" s="44">
        <v>0</v>
      </c>
      <c r="N1525" s="44">
        <v>0</v>
      </c>
      <c r="O1525" s="279"/>
      <c r="P1525" s="292"/>
      <c r="Q1525" s="282"/>
    </row>
    <row r="1526" spans="1:17" x14ac:dyDescent="0.25">
      <c r="A1526" s="292"/>
      <c r="B1526" s="292"/>
      <c r="C1526" s="292"/>
      <c r="D1526" s="279"/>
      <c r="E1526" s="279"/>
      <c r="F1526" s="292"/>
      <c r="G1526" s="249" t="s">
        <v>19</v>
      </c>
      <c r="H1526" s="44">
        <f t="shared" si="569"/>
        <v>0.3</v>
      </c>
      <c r="I1526" s="44">
        <v>0</v>
      </c>
      <c r="J1526" s="44">
        <v>0</v>
      </c>
      <c r="K1526" s="44">
        <v>0</v>
      </c>
      <c r="L1526" s="44">
        <v>0.3</v>
      </c>
      <c r="M1526" s="44">
        <v>0</v>
      </c>
      <c r="N1526" s="44">
        <v>0</v>
      </c>
      <c r="O1526" s="279"/>
      <c r="P1526" s="292"/>
      <c r="Q1526" s="282"/>
    </row>
    <row r="1527" spans="1:17" ht="24" x14ac:dyDescent="0.25">
      <c r="A1527" s="292"/>
      <c r="B1527" s="292"/>
      <c r="C1527" s="292"/>
      <c r="D1527" s="279"/>
      <c r="E1527" s="279"/>
      <c r="F1527" s="292"/>
      <c r="G1527" s="249" t="s">
        <v>20</v>
      </c>
      <c r="H1527" s="44">
        <f t="shared" si="569"/>
        <v>0</v>
      </c>
      <c r="I1527" s="44">
        <v>0</v>
      </c>
      <c r="J1527" s="44">
        <v>0</v>
      </c>
      <c r="K1527" s="44">
        <v>0</v>
      </c>
      <c r="L1527" s="44">
        <v>0</v>
      </c>
      <c r="M1527" s="44">
        <v>0</v>
      </c>
      <c r="N1527" s="44">
        <v>0</v>
      </c>
      <c r="O1527" s="279"/>
      <c r="P1527" s="292"/>
      <c r="Q1527" s="283"/>
    </row>
    <row r="1528" spans="1:17" ht="36.75" customHeight="1" x14ac:dyDescent="0.25">
      <c r="A1528" s="292" t="s">
        <v>827</v>
      </c>
      <c r="B1528" s="292" t="s">
        <v>803</v>
      </c>
      <c r="C1528" s="292" t="s">
        <v>775</v>
      </c>
      <c r="D1528" s="279">
        <v>2028</v>
      </c>
      <c r="E1528" s="279"/>
      <c r="F1528" s="292" t="s">
        <v>826</v>
      </c>
      <c r="G1528" s="249" t="s">
        <v>16</v>
      </c>
      <c r="H1528" s="44">
        <f t="shared" ref="H1528:N1528" si="570">SUM(H1529:H1532)</f>
        <v>4</v>
      </c>
      <c r="I1528" s="44">
        <f t="shared" si="570"/>
        <v>0</v>
      </c>
      <c r="J1528" s="44">
        <f t="shared" si="570"/>
        <v>0</v>
      </c>
      <c r="K1528" s="44">
        <f t="shared" si="570"/>
        <v>0</v>
      </c>
      <c r="L1528" s="44">
        <f t="shared" si="570"/>
        <v>4</v>
      </c>
      <c r="M1528" s="44">
        <f t="shared" si="570"/>
        <v>0</v>
      </c>
      <c r="N1528" s="44">
        <f t="shared" si="570"/>
        <v>0</v>
      </c>
      <c r="O1528" s="279">
        <v>92</v>
      </c>
      <c r="P1528" s="292" t="s">
        <v>803</v>
      </c>
      <c r="Q1528" s="281" t="s">
        <v>4185</v>
      </c>
    </row>
    <row r="1529" spans="1:17" ht="27" customHeight="1" x14ac:dyDescent="0.25">
      <c r="A1529" s="292"/>
      <c r="B1529" s="292"/>
      <c r="C1529" s="292"/>
      <c r="D1529" s="279"/>
      <c r="E1529" s="279"/>
      <c r="F1529" s="292"/>
      <c r="G1529" s="249" t="s">
        <v>267</v>
      </c>
      <c r="H1529" s="44">
        <f t="shared" ref="H1529:H1532" si="571">SUM(I1529:N1529)</f>
        <v>0</v>
      </c>
      <c r="I1529" s="44">
        <v>0</v>
      </c>
      <c r="J1529" s="44">
        <v>0</v>
      </c>
      <c r="K1529" s="44">
        <v>0</v>
      </c>
      <c r="L1529" s="44">
        <v>0</v>
      </c>
      <c r="M1529" s="44">
        <v>0</v>
      </c>
      <c r="N1529" s="44">
        <v>0</v>
      </c>
      <c r="O1529" s="279"/>
      <c r="P1529" s="292"/>
      <c r="Q1529" s="282"/>
    </row>
    <row r="1530" spans="1:17" ht="36" x14ac:dyDescent="0.25">
      <c r="A1530" s="292"/>
      <c r="B1530" s="292"/>
      <c r="C1530" s="292"/>
      <c r="D1530" s="279"/>
      <c r="E1530" s="279"/>
      <c r="F1530" s="292"/>
      <c r="G1530" s="249" t="s">
        <v>18</v>
      </c>
      <c r="H1530" s="44">
        <f t="shared" si="571"/>
        <v>3.7</v>
      </c>
      <c r="I1530" s="44">
        <v>0</v>
      </c>
      <c r="J1530" s="44">
        <v>0</v>
      </c>
      <c r="K1530" s="44">
        <v>0</v>
      </c>
      <c r="L1530" s="44">
        <v>3.7</v>
      </c>
      <c r="M1530" s="44">
        <v>0</v>
      </c>
      <c r="N1530" s="44">
        <v>0</v>
      </c>
      <c r="O1530" s="279"/>
      <c r="P1530" s="292"/>
      <c r="Q1530" s="282"/>
    </row>
    <row r="1531" spans="1:17" x14ac:dyDescent="0.25">
      <c r="A1531" s="292"/>
      <c r="B1531" s="292"/>
      <c r="C1531" s="292"/>
      <c r="D1531" s="279"/>
      <c r="E1531" s="279"/>
      <c r="F1531" s="292"/>
      <c r="G1531" s="249" t="s">
        <v>19</v>
      </c>
      <c r="H1531" s="44">
        <f t="shared" si="571"/>
        <v>0.3</v>
      </c>
      <c r="I1531" s="44">
        <v>0</v>
      </c>
      <c r="J1531" s="44">
        <v>0</v>
      </c>
      <c r="K1531" s="44">
        <v>0</v>
      </c>
      <c r="L1531" s="44">
        <v>0.3</v>
      </c>
      <c r="M1531" s="44">
        <v>0</v>
      </c>
      <c r="N1531" s="44">
        <v>0</v>
      </c>
      <c r="O1531" s="279"/>
      <c r="P1531" s="292"/>
      <c r="Q1531" s="282"/>
    </row>
    <row r="1532" spans="1:17" ht="24" x14ac:dyDescent="0.25">
      <c r="A1532" s="292"/>
      <c r="B1532" s="292"/>
      <c r="C1532" s="292"/>
      <c r="D1532" s="279"/>
      <c r="E1532" s="279"/>
      <c r="F1532" s="292"/>
      <c r="G1532" s="249" t="s">
        <v>20</v>
      </c>
      <c r="H1532" s="44">
        <f t="shared" si="571"/>
        <v>0</v>
      </c>
      <c r="I1532" s="44">
        <v>0</v>
      </c>
      <c r="J1532" s="44">
        <v>0</v>
      </c>
      <c r="K1532" s="44">
        <v>0</v>
      </c>
      <c r="L1532" s="44">
        <v>0</v>
      </c>
      <c r="M1532" s="44">
        <v>0</v>
      </c>
      <c r="N1532" s="44">
        <v>0</v>
      </c>
      <c r="O1532" s="279"/>
      <c r="P1532" s="292"/>
      <c r="Q1532" s="283"/>
    </row>
    <row r="1533" spans="1:17" ht="36.75" customHeight="1" x14ac:dyDescent="0.25">
      <c r="A1533" s="292" t="s">
        <v>828</v>
      </c>
      <c r="B1533" s="292" t="s">
        <v>803</v>
      </c>
      <c r="C1533" s="292" t="s">
        <v>775</v>
      </c>
      <c r="D1533" s="279">
        <v>2028</v>
      </c>
      <c r="E1533" s="279"/>
      <c r="F1533" s="292" t="s">
        <v>826</v>
      </c>
      <c r="G1533" s="249" t="s">
        <v>16</v>
      </c>
      <c r="H1533" s="44">
        <f t="shared" ref="H1533:N1533" si="572">SUM(H1534:H1537)</f>
        <v>4</v>
      </c>
      <c r="I1533" s="44">
        <f t="shared" si="572"/>
        <v>0</v>
      </c>
      <c r="J1533" s="44">
        <f t="shared" si="572"/>
        <v>0</v>
      </c>
      <c r="K1533" s="44">
        <f t="shared" si="572"/>
        <v>0</v>
      </c>
      <c r="L1533" s="44">
        <f t="shared" si="572"/>
        <v>4</v>
      </c>
      <c r="M1533" s="44">
        <f t="shared" si="572"/>
        <v>0</v>
      </c>
      <c r="N1533" s="44">
        <f t="shared" si="572"/>
        <v>0</v>
      </c>
      <c r="O1533" s="279">
        <v>70</v>
      </c>
      <c r="P1533" s="292" t="s">
        <v>803</v>
      </c>
      <c r="Q1533" s="281" t="s">
        <v>4185</v>
      </c>
    </row>
    <row r="1534" spans="1:17" ht="27" customHeight="1" x14ac:dyDescent="0.25">
      <c r="A1534" s="292"/>
      <c r="B1534" s="292"/>
      <c r="C1534" s="292"/>
      <c r="D1534" s="279"/>
      <c r="E1534" s="279"/>
      <c r="F1534" s="292"/>
      <c r="G1534" s="249" t="s">
        <v>267</v>
      </c>
      <c r="H1534" s="44">
        <f t="shared" ref="H1534:H1537" si="573">SUM(I1534:N1534)</f>
        <v>0</v>
      </c>
      <c r="I1534" s="44">
        <v>0</v>
      </c>
      <c r="J1534" s="44">
        <v>0</v>
      </c>
      <c r="K1534" s="44">
        <v>0</v>
      </c>
      <c r="L1534" s="44">
        <v>0</v>
      </c>
      <c r="M1534" s="44">
        <v>0</v>
      </c>
      <c r="N1534" s="44">
        <v>0</v>
      </c>
      <c r="O1534" s="279"/>
      <c r="P1534" s="292"/>
      <c r="Q1534" s="282"/>
    </row>
    <row r="1535" spans="1:17" ht="36" x14ac:dyDescent="0.25">
      <c r="A1535" s="292"/>
      <c r="B1535" s="292"/>
      <c r="C1535" s="292"/>
      <c r="D1535" s="279"/>
      <c r="E1535" s="279"/>
      <c r="F1535" s="292"/>
      <c r="G1535" s="249" t="s">
        <v>18</v>
      </c>
      <c r="H1535" s="44">
        <f t="shared" si="573"/>
        <v>3.7</v>
      </c>
      <c r="I1535" s="44">
        <v>0</v>
      </c>
      <c r="J1535" s="44">
        <v>0</v>
      </c>
      <c r="K1535" s="44">
        <v>0</v>
      </c>
      <c r="L1535" s="44">
        <v>3.7</v>
      </c>
      <c r="M1535" s="44">
        <v>0</v>
      </c>
      <c r="N1535" s="44">
        <v>0</v>
      </c>
      <c r="O1535" s="279"/>
      <c r="P1535" s="292"/>
      <c r="Q1535" s="282"/>
    </row>
    <row r="1536" spans="1:17" x14ac:dyDescent="0.25">
      <c r="A1536" s="292"/>
      <c r="B1536" s="292"/>
      <c r="C1536" s="292"/>
      <c r="D1536" s="279"/>
      <c r="E1536" s="279"/>
      <c r="F1536" s="292"/>
      <c r="G1536" s="249" t="s">
        <v>19</v>
      </c>
      <c r="H1536" s="44">
        <f t="shared" si="573"/>
        <v>0.3</v>
      </c>
      <c r="I1536" s="44">
        <v>0</v>
      </c>
      <c r="J1536" s="44">
        <v>0</v>
      </c>
      <c r="K1536" s="44">
        <v>0</v>
      </c>
      <c r="L1536" s="44">
        <v>0.3</v>
      </c>
      <c r="M1536" s="44">
        <v>0</v>
      </c>
      <c r="N1536" s="44">
        <v>0</v>
      </c>
      <c r="O1536" s="279"/>
      <c r="P1536" s="292"/>
      <c r="Q1536" s="282"/>
    </row>
    <row r="1537" spans="1:17" ht="24" x14ac:dyDescent="0.25">
      <c r="A1537" s="292"/>
      <c r="B1537" s="292"/>
      <c r="C1537" s="292"/>
      <c r="D1537" s="279"/>
      <c r="E1537" s="279"/>
      <c r="F1537" s="292"/>
      <c r="G1537" s="249" t="s">
        <v>20</v>
      </c>
      <c r="H1537" s="44">
        <f t="shared" si="573"/>
        <v>0</v>
      </c>
      <c r="I1537" s="44">
        <v>0</v>
      </c>
      <c r="J1537" s="44">
        <v>0</v>
      </c>
      <c r="K1537" s="44">
        <v>0</v>
      </c>
      <c r="L1537" s="44">
        <v>0</v>
      </c>
      <c r="M1537" s="44">
        <v>0</v>
      </c>
      <c r="N1537" s="44">
        <v>0</v>
      </c>
      <c r="O1537" s="279"/>
      <c r="P1537" s="292"/>
      <c r="Q1537" s="283"/>
    </row>
    <row r="1538" spans="1:17" ht="36.75" customHeight="1" x14ac:dyDescent="0.25">
      <c r="A1538" s="292" t="s">
        <v>829</v>
      </c>
      <c r="B1538" s="292" t="s">
        <v>803</v>
      </c>
      <c r="C1538" s="292" t="s">
        <v>775</v>
      </c>
      <c r="D1538" s="279">
        <v>2028</v>
      </c>
      <c r="E1538" s="279"/>
      <c r="F1538" s="292" t="s">
        <v>826</v>
      </c>
      <c r="G1538" s="249" t="s">
        <v>16</v>
      </c>
      <c r="H1538" s="44">
        <f t="shared" ref="H1538:N1538" si="574">SUM(H1539:H1542)</f>
        <v>4</v>
      </c>
      <c r="I1538" s="44">
        <f t="shared" si="574"/>
        <v>0</v>
      </c>
      <c r="J1538" s="44">
        <f t="shared" si="574"/>
        <v>0</v>
      </c>
      <c r="K1538" s="44">
        <f t="shared" si="574"/>
        <v>0</v>
      </c>
      <c r="L1538" s="44">
        <f t="shared" si="574"/>
        <v>4</v>
      </c>
      <c r="M1538" s="44">
        <f t="shared" si="574"/>
        <v>0</v>
      </c>
      <c r="N1538" s="44">
        <f t="shared" si="574"/>
        <v>0</v>
      </c>
      <c r="O1538" s="279">
        <v>69</v>
      </c>
      <c r="P1538" s="292" t="s">
        <v>803</v>
      </c>
      <c r="Q1538" s="281" t="s">
        <v>4185</v>
      </c>
    </row>
    <row r="1539" spans="1:17" ht="27" customHeight="1" x14ac:dyDescent="0.25">
      <c r="A1539" s="292"/>
      <c r="B1539" s="292"/>
      <c r="C1539" s="292"/>
      <c r="D1539" s="279"/>
      <c r="E1539" s="279"/>
      <c r="F1539" s="292"/>
      <c r="G1539" s="249" t="s">
        <v>267</v>
      </c>
      <c r="H1539" s="44">
        <f t="shared" ref="H1539:H1542" si="575">SUM(I1539:N1539)</f>
        <v>0</v>
      </c>
      <c r="I1539" s="44">
        <v>0</v>
      </c>
      <c r="J1539" s="44">
        <v>0</v>
      </c>
      <c r="K1539" s="44">
        <v>0</v>
      </c>
      <c r="L1539" s="44">
        <v>0</v>
      </c>
      <c r="M1539" s="44">
        <v>0</v>
      </c>
      <c r="N1539" s="44">
        <v>0</v>
      </c>
      <c r="O1539" s="279"/>
      <c r="P1539" s="292"/>
      <c r="Q1539" s="282"/>
    </row>
    <row r="1540" spans="1:17" ht="36" x14ac:dyDescent="0.25">
      <c r="A1540" s="292"/>
      <c r="B1540" s="292"/>
      <c r="C1540" s="292"/>
      <c r="D1540" s="279"/>
      <c r="E1540" s="279"/>
      <c r="F1540" s="292"/>
      <c r="G1540" s="249" t="s">
        <v>18</v>
      </c>
      <c r="H1540" s="44">
        <f t="shared" si="575"/>
        <v>3.7</v>
      </c>
      <c r="I1540" s="44">
        <v>0</v>
      </c>
      <c r="J1540" s="44">
        <v>0</v>
      </c>
      <c r="K1540" s="44">
        <v>0</v>
      </c>
      <c r="L1540" s="44">
        <v>3.7</v>
      </c>
      <c r="M1540" s="44">
        <v>0</v>
      </c>
      <c r="N1540" s="44">
        <v>0</v>
      </c>
      <c r="O1540" s="279"/>
      <c r="P1540" s="292"/>
      <c r="Q1540" s="282"/>
    </row>
    <row r="1541" spans="1:17" x14ac:dyDescent="0.25">
      <c r="A1541" s="292"/>
      <c r="B1541" s="292"/>
      <c r="C1541" s="292"/>
      <c r="D1541" s="279"/>
      <c r="E1541" s="279"/>
      <c r="F1541" s="292"/>
      <c r="G1541" s="249" t="s">
        <v>19</v>
      </c>
      <c r="H1541" s="44">
        <f t="shared" si="575"/>
        <v>0.3</v>
      </c>
      <c r="I1541" s="44">
        <v>0</v>
      </c>
      <c r="J1541" s="44">
        <v>0</v>
      </c>
      <c r="K1541" s="44">
        <v>0</v>
      </c>
      <c r="L1541" s="44">
        <v>0.3</v>
      </c>
      <c r="M1541" s="44">
        <v>0</v>
      </c>
      <c r="N1541" s="44">
        <v>0</v>
      </c>
      <c r="O1541" s="279"/>
      <c r="P1541" s="292"/>
      <c r="Q1541" s="282"/>
    </row>
    <row r="1542" spans="1:17" ht="24" x14ac:dyDescent="0.25">
      <c r="A1542" s="292"/>
      <c r="B1542" s="292"/>
      <c r="C1542" s="292"/>
      <c r="D1542" s="279"/>
      <c r="E1542" s="279"/>
      <c r="F1542" s="292"/>
      <c r="G1542" s="249" t="s">
        <v>20</v>
      </c>
      <c r="H1542" s="44">
        <f t="shared" si="575"/>
        <v>0</v>
      </c>
      <c r="I1542" s="44">
        <v>0</v>
      </c>
      <c r="J1542" s="44">
        <v>0</v>
      </c>
      <c r="K1542" s="44">
        <v>0</v>
      </c>
      <c r="L1542" s="44">
        <v>0</v>
      </c>
      <c r="M1542" s="44">
        <v>0</v>
      </c>
      <c r="N1542" s="44">
        <v>0</v>
      </c>
      <c r="O1542" s="279"/>
      <c r="P1542" s="292"/>
      <c r="Q1542" s="283"/>
    </row>
    <row r="1543" spans="1:17" ht="36.75" customHeight="1" x14ac:dyDescent="0.25">
      <c r="A1543" s="292" t="s">
        <v>830</v>
      </c>
      <c r="B1543" s="292" t="s">
        <v>803</v>
      </c>
      <c r="C1543" s="292" t="s">
        <v>775</v>
      </c>
      <c r="D1543" s="279">
        <v>2028</v>
      </c>
      <c r="E1543" s="279"/>
      <c r="F1543" s="292" t="s">
        <v>826</v>
      </c>
      <c r="G1543" s="249" t="s">
        <v>16</v>
      </c>
      <c r="H1543" s="44">
        <f t="shared" ref="H1543:N1543" si="576">SUM(H1544:H1547)</f>
        <v>4</v>
      </c>
      <c r="I1543" s="44">
        <f t="shared" si="576"/>
        <v>0</v>
      </c>
      <c r="J1543" s="44">
        <f t="shared" si="576"/>
        <v>0</v>
      </c>
      <c r="K1543" s="44">
        <f t="shared" si="576"/>
        <v>0</v>
      </c>
      <c r="L1543" s="44">
        <f t="shared" si="576"/>
        <v>4</v>
      </c>
      <c r="M1543" s="44">
        <f t="shared" si="576"/>
        <v>0</v>
      </c>
      <c r="N1543" s="44">
        <f t="shared" si="576"/>
        <v>0</v>
      </c>
      <c r="O1543" s="279">
        <v>200</v>
      </c>
      <c r="P1543" s="292" t="s">
        <v>803</v>
      </c>
      <c r="Q1543" s="281" t="s">
        <v>4185</v>
      </c>
    </row>
    <row r="1544" spans="1:17" ht="33.75" customHeight="1" x14ac:dyDescent="0.25">
      <c r="A1544" s="292"/>
      <c r="B1544" s="292"/>
      <c r="C1544" s="292"/>
      <c r="D1544" s="279"/>
      <c r="E1544" s="279"/>
      <c r="F1544" s="292"/>
      <c r="G1544" s="249" t="s">
        <v>267</v>
      </c>
      <c r="H1544" s="44">
        <f t="shared" ref="H1544:H1547" si="577">SUM(I1544:N1544)</f>
        <v>0</v>
      </c>
      <c r="I1544" s="44">
        <v>0</v>
      </c>
      <c r="J1544" s="44">
        <v>0</v>
      </c>
      <c r="K1544" s="44">
        <v>0</v>
      </c>
      <c r="L1544" s="44">
        <v>0</v>
      </c>
      <c r="M1544" s="44">
        <v>0</v>
      </c>
      <c r="N1544" s="44">
        <v>0</v>
      </c>
      <c r="O1544" s="279"/>
      <c r="P1544" s="292"/>
      <c r="Q1544" s="282"/>
    </row>
    <row r="1545" spans="1:17" ht="36" x14ac:dyDescent="0.25">
      <c r="A1545" s="292"/>
      <c r="B1545" s="292"/>
      <c r="C1545" s="292"/>
      <c r="D1545" s="279"/>
      <c r="E1545" s="279"/>
      <c r="F1545" s="292"/>
      <c r="G1545" s="249" t="s">
        <v>18</v>
      </c>
      <c r="H1545" s="44">
        <f t="shared" si="577"/>
        <v>3.7</v>
      </c>
      <c r="I1545" s="44">
        <v>0</v>
      </c>
      <c r="J1545" s="44">
        <v>0</v>
      </c>
      <c r="K1545" s="44">
        <v>0</v>
      </c>
      <c r="L1545" s="44">
        <v>3.7</v>
      </c>
      <c r="M1545" s="44">
        <v>0</v>
      </c>
      <c r="N1545" s="44">
        <v>0</v>
      </c>
      <c r="O1545" s="279"/>
      <c r="P1545" s="292"/>
      <c r="Q1545" s="282"/>
    </row>
    <row r="1546" spans="1:17" x14ac:dyDescent="0.25">
      <c r="A1546" s="292"/>
      <c r="B1546" s="292"/>
      <c r="C1546" s="292"/>
      <c r="D1546" s="279"/>
      <c r="E1546" s="279"/>
      <c r="F1546" s="292"/>
      <c r="G1546" s="249" t="s">
        <v>19</v>
      </c>
      <c r="H1546" s="44">
        <f t="shared" si="577"/>
        <v>0.3</v>
      </c>
      <c r="I1546" s="44">
        <v>0</v>
      </c>
      <c r="J1546" s="44">
        <v>0</v>
      </c>
      <c r="K1546" s="44">
        <v>0</v>
      </c>
      <c r="L1546" s="44">
        <v>0.3</v>
      </c>
      <c r="M1546" s="44">
        <v>0</v>
      </c>
      <c r="N1546" s="44">
        <v>0</v>
      </c>
      <c r="O1546" s="279"/>
      <c r="P1546" s="292"/>
      <c r="Q1546" s="282"/>
    </row>
    <row r="1547" spans="1:17" ht="24" x14ac:dyDescent="0.25">
      <c r="A1547" s="292"/>
      <c r="B1547" s="292"/>
      <c r="C1547" s="292"/>
      <c r="D1547" s="279"/>
      <c r="E1547" s="279"/>
      <c r="F1547" s="292"/>
      <c r="G1547" s="249" t="s">
        <v>20</v>
      </c>
      <c r="H1547" s="44">
        <f t="shared" si="577"/>
        <v>0</v>
      </c>
      <c r="I1547" s="44">
        <v>0</v>
      </c>
      <c r="J1547" s="44">
        <v>0</v>
      </c>
      <c r="K1547" s="44">
        <v>0</v>
      </c>
      <c r="L1547" s="44">
        <v>0</v>
      </c>
      <c r="M1547" s="44">
        <v>0</v>
      </c>
      <c r="N1547" s="44">
        <v>0</v>
      </c>
      <c r="O1547" s="279"/>
      <c r="P1547" s="292"/>
      <c r="Q1547" s="283"/>
    </row>
    <row r="1548" spans="1:17" ht="36.75" customHeight="1" x14ac:dyDescent="0.25">
      <c r="A1548" s="292" t="s">
        <v>831</v>
      </c>
      <c r="B1548" s="292" t="s">
        <v>803</v>
      </c>
      <c r="C1548" s="292" t="s">
        <v>775</v>
      </c>
      <c r="D1548" s="279">
        <v>2028</v>
      </c>
      <c r="E1548" s="279"/>
      <c r="F1548" s="292" t="s">
        <v>826</v>
      </c>
      <c r="G1548" s="249" t="s">
        <v>16</v>
      </c>
      <c r="H1548" s="44">
        <f t="shared" ref="H1548:N1548" si="578">SUM(H1549:H1552)</f>
        <v>4</v>
      </c>
      <c r="I1548" s="44">
        <f t="shared" si="578"/>
        <v>0</v>
      </c>
      <c r="J1548" s="44">
        <f t="shared" si="578"/>
        <v>0</v>
      </c>
      <c r="K1548" s="44">
        <f t="shared" si="578"/>
        <v>0</v>
      </c>
      <c r="L1548" s="44">
        <f t="shared" si="578"/>
        <v>4</v>
      </c>
      <c r="M1548" s="44">
        <f t="shared" si="578"/>
        <v>0</v>
      </c>
      <c r="N1548" s="44">
        <f t="shared" si="578"/>
        <v>0</v>
      </c>
      <c r="O1548" s="279">
        <v>200</v>
      </c>
      <c r="P1548" s="292" t="s">
        <v>803</v>
      </c>
      <c r="Q1548" s="281" t="s">
        <v>4185</v>
      </c>
    </row>
    <row r="1549" spans="1:17" ht="27" customHeight="1" x14ac:dyDescent="0.25">
      <c r="A1549" s="292"/>
      <c r="B1549" s="292"/>
      <c r="C1549" s="292"/>
      <c r="D1549" s="279"/>
      <c r="E1549" s="279"/>
      <c r="F1549" s="292"/>
      <c r="G1549" s="249" t="s">
        <v>267</v>
      </c>
      <c r="H1549" s="44">
        <f t="shared" ref="H1549:H1552" si="579">SUM(I1549:N1549)</f>
        <v>0</v>
      </c>
      <c r="I1549" s="44">
        <v>0</v>
      </c>
      <c r="J1549" s="44">
        <v>0</v>
      </c>
      <c r="K1549" s="44">
        <v>0</v>
      </c>
      <c r="L1549" s="44">
        <v>0</v>
      </c>
      <c r="M1549" s="44">
        <v>0</v>
      </c>
      <c r="N1549" s="44">
        <v>0</v>
      </c>
      <c r="O1549" s="279"/>
      <c r="P1549" s="292"/>
      <c r="Q1549" s="282"/>
    </row>
    <row r="1550" spans="1:17" ht="36" x14ac:dyDescent="0.25">
      <c r="A1550" s="292"/>
      <c r="B1550" s="292"/>
      <c r="C1550" s="292"/>
      <c r="D1550" s="279"/>
      <c r="E1550" s="279"/>
      <c r="F1550" s="292"/>
      <c r="G1550" s="249" t="s">
        <v>18</v>
      </c>
      <c r="H1550" s="44">
        <f t="shared" si="579"/>
        <v>3.7</v>
      </c>
      <c r="I1550" s="44">
        <v>0</v>
      </c>
      <c r="J1550" s="44">
        <v>0</v>
      </c>
      <c r="K1550" s="44">
        <v>0</v>
      </c>
      <c r="L1550" s="44">
        <v>3.7</v>
      </c>
      <c r="M1550" s="44">
        <v>0</v>
      </c>
      <c r="N1550" s="44">
        <v>0</v>
      </c>
      <c r="O1550" s="279"/>
      <c r="P1550" s="292"/>
      <c r="Q1550" s="282"/>
    </row>
    <row r="1551" spans="1:17" x14ac:dyDescent="0.25">
      <c r="A1551" s="292"/>
      <c r="B1551" s="292"/>
      <c r="C1551" s="292"/>
      <c r="D1551" s="279"/>
      <c r="E1551" s="279"/>
      <c r="F1551" s="292"/>
      <c r="G1551" s="249" t="s">
        <v>19</v>
      </c>
      <c r="H1551" s="44">
        <f t="shared" si="579"/>
        <v>0.3</v>
      </c>
      <c r="I1551" s="44">
        <v>0</v>
      </c>
      <c r="J1551" s="44">
        <v>0</v>
      </c>
      <c r="K1551" s="44">
        <v>0</v>
      </c>
      <c r="L1551" s="44">
        <v>0.3</v>
      </c>
      <c r="M1551" s="44">
        <v>0</v>
      </c>
      <c r="N1551" s="44">
        <v>0</v>
      </c>
      <c r="O1551" s="279"/>
      <c r="P1551" s="292"/>
      <c r="Q1551" s="282"/>
    </row>
    <row r="1552" spans="1:17" ht="24" x14ac:dyDescent="0.25">
      <c r="A1552" s="292"/>
      <c r="B1552" s="292"/>
      <c r="C1552" s="292"/>
      <c r="D1552" s="279"/>
      <c r="E1552" s="279"/>
      <c r="F1552" s="292"/>
      <c r="G1552" s="249" t="s">
        <v>20</v>
      </c>
      <c r="H1552" s="44">
        <f t="shared" si="579"/>
        <v>0</v>
      </c>
      <c r="I1552" s="44">
        <v>0</v>
      </c>
      <c r="J1552" s="44">
        <v>0</v>
      </c>
      <c r="K1552" s="44">
        <v>0</v>
      </c>
      <c r="L1552" s="44">
        <v>0</v>
      </c>
      <c r="M1552" s="44">
        <v>0</v>
      </c>
      <c r="N1552" s="44">
        <v>0</v>
      </c>
      <c r="O1552" s="279"/>
      <c r="P1552" s="292"/>
      <c r="Q1552" s="283"/>
    </row>
    <row r="1553" spans="1:17" ht="36.75" customHeight="1" x14ac:dyDescent="0.25">
      <c r="A1553" s="292" t="s">
        <v>832</v>
      </c>
      <c r="B1553" s="292" t="s">
        <v>803</v>
      </c>
      <c r="C1553" s="292" t="s">
        <v>775</v>
      </c>
      <c r="D1553" s="279">
        <v>2028</v>
      </c>
      <c r="E1553" s="279"/>
      <c r="F1553" s="292" t="s">
        <v>826</v>
      </c>
      <c r="G1553" s="249" t="s">
        <v>16</v>
      </c>
      <c r="H1553" s="44">
        <f t="shared" ref="H1553:N1553" si="580">SUM(H1554:H1557)</f>
        <v>4</v>
      </c>
      <c r="I1553" s="44">
        <f t="shared" si="580"/>
        <v>0</v>
      </c>
      <c r="J1553" s="44">
        <f t="shared" si="580"/>
        <v>0</v>
      </c>
      <c r="K1553" s="44">
        <f t="shared" si="580"/>
        <v>0</v>
      </c>
      <c r="L1553" s="44">
        <f t="shared" si="580"/>
        <v>4</v>
      </c>
      <c r="M1553" s="44">
        <f t="shared" si="580"/>
        <v>0</v>
      </c>
      <c r="N1553" s="44">
        <f t="shared" si="580"/>
        <v>0</v>
      </c>
      <c r="O1553" s="279">
        <v>50</v>
      </c>
      <c r="P1553" s="292" t="s">
        <v>803</v>
      </c>
      <c r="Q1553" s="281" t="s">
        <v>4185</v>
      </c>
    </row>
    <row r="1554" spans="1:17" x14ac:dyDescent="0.25">
      <c r="A1554" s="292"/>
      <c r="B1554" s="292"/>
      <c r="C1554" s="292"/>
      <c r="D1554" s="279"/>
      <c r="E1554" s="279"/>
      <c r="F1554" s="292"/>
      <c r="G1554" s="249" t="s">
        <v>267</v>
      </c>
      <c r="H1554" s="44">
        <f t="shared" ref="H1554:H1557" si="581">SUM(I1554:N1554)</f>
        <v>0</v>
      </c>
      <c r="I1554" s="44">
        <v>0</v>
      </c>
      <c r="J1554" s="44">
        <v>0</v>
      </c>
      <c r="K1554" s="44">
        <v>0</v>
      </c>
      <c r="L1554" s="44">
        <v>0</v>
      </c>
      <c r="M1554" s="44">
        <v>0</v>
      </c>
      <c r="N1554" s="44">
        <v>0</v>
      </c>
      <c r="O1554" s="279"/>
      <c r="P1554" s="292"/>
      <c r="Q1554" s="282"/>
    </row>
    <row r="1555" spans="1:17" ht="36" x14ac:dyDescent="0.25">
      <c r="A1555" s="292"/>
      <c r="B1555" s="292"/>
      <c r="C1555" s="292"/>
      <c r="D1555" s="279"/>
      <c r="E1555" s="279"/>
      <c r="F1555" s="292"/>
      <c r="G1555" s="249" t="s">
        <v>18</v>
      </c>
      <c r="H1555" s="44">
        <f t="shared" si="581"/>
        <v>3.7</v>
      </c>
      <c r="I1555" s="44">
        <v>0</v>
      </c>
      <c r="J1555" s="44">
        <v>0</v>
      </c>
      <c r="K1555" s="44">
        <v>0</v>
      </c>
      <c r="L1555" s="44">
        <v>3.7</v>
      </c>
      <c r="M1555" s="44">
        <v>0</v>
      </c>
      <c r="N1555" s="44">
        <v>0</v>
      </c>
      <c r="O1555" s="279"/>
      <c r="P1555" s="292"/>
      <c r="Q1555" s="282"/>
    </row>
    <row r="1556" spans="1:17" x14ac:dyDescent="0.25">
      <c r="A1556" s="292"/>
      <c r="B1556" s="292"/>
      <c r="C1556" s="292"/>
      <c r="D1556" s="279"/>
      <c r="E1556" s="279"/>
      <c r="F1556" s="292"/>
      <c r="G1556" s="249" t="s">
        <v>19</v>
      </c>
      <c r="H1556" s="44">
        <f t="shared" si="581"/>
        <v>0.3</v>
      </c>
      <c r="I1556" s="44">
        <v>0</v>
      </c>
      <c r="J1556" s="44">
        <v>0</v>
      </c>
      <c r="K1556" s="44">
        <v>0</v>
      </c>
      <c r="L1556" s="44">
        <v>0.3</v>
      </c>
      <c r="M1556" s="44">
        <v>0</v>
      </c>
      <c r="N1556" s="44">
        <v>0</v>
      </c>
      <c r="O1556" s="279"/>
      <c r="P1556" s="292"/>
      <c r="Q1556" s="282"/>
    </row>
    <row r="1557" spans="1:17" ht="24" x14ac:dyDescent="0.25">
      <c r="A1557" s="292"/>
      <c r="B1557" s="292"/>
      <c r="C1557" s="292"/>
      <c r="D1557" s="279"/>
      <c r="E1557" s="279"/>
      <c r="F1557" s="292"/>
      <c r="G1557" s="249" t="s">
        <v>20</v>
      </c>
      <c r="H1557" s="44">
        <f t="shared" si="581"/>
        <v>0</v>
      </c>
      <c r="I1557" s="44">
        <v>0</v>
      </c>
      <c r="J1557" s="44">
        <v>0</v>
      </c>
      <c r="K1557" s="44">
        <v>0</v>
      </c>
      <c r="L1557" s="44">
        <v>0</v>
      </c>
      <c r="M1557" s="44">
        <v>0</v>
      </c>
      <c r="N1557" s="44">
        <v>0</v>
      </c>
      <c r="O1557" s="279"/>
      <c r="P1557" s="292"/>
      <c r="Q1557" s="283"/>
    </row>
    <row r="1558" spans="1:17" ht="36.75" customHeight="1" x14ac:dyDescent="0.25">
      <c r="A1558" s="292" t="s">
        <v>833</v>
      </c>
      <c r="B1558" s="292" t="s">
        <v>803</v>
      </c>
      <c r="C1558" s="292" t="s">
        <v>775</v>
      </c>
      <c r="D1558" s="279">
        <v>2028</v>
      </c>
      <c r="E1558" s="279"/>
      <c r="F1558" s="292" t="s">
        <v>826</v>
      </c>
      <c r="G1558" s="249" t="s">
        <v>16</v>
      </c>
      <c r="H1558" s="44">
        <f t="shared" ref="H1558:N1558" si="582">SUM(H1559:H1562)</f>
        <v>6</v>
      </c>
      <c r="I1558" s="44">
        <f t="shared" si="582"/>
        <v>0</v>
      </c>
      <c r="J1558" s="44">
        <f t="shared" si="582"/>
        <v>0</v>
      </c>
      <c r="K1558" s="44">
        <f t="shared" si="582"/>
        <v>0</v>
      </c>
      <c r="L1558" s="44">
        <f t="shared" si="582"/>
        <v>6</v>
      </c>
      <c r="M1558" s="44">
        <f t="shared" si="582"/>
        <v>0</v>
      </c>
      <c r="N1558" s="44">
        <f t="shared" si="582"/>
        <v>0</v>
      </c>
      <c r="O1558" s="279">
        <v>1456</v>
      </c>
      <c r="P1558" s="292" t="s">
        <v>803</v>
      </c>
      <c r="Q1558" s="281" t="s">
        <v>4185</v>
      </c>
    </row>
    <row r="1559" spans="1:17" ht="29.25" customHeight="1" x14ac:dyDescent="0.25">
      <c r="A1559" s="292"/>
      <c r="B1559" s="292"/>
      <c r="C1559" s="292"/>
      <c r="D1559" s="279"/>
      <c r="E1559" s="279"/>
      <c r="F1559" s="292"/>
      <c r="G1559" s="249" t="s">
        <v>267</v>
      </c>
      <c r="H1559" s="44">
        <f t="shared" ref="H1559:H1562" si="583">SUM(I1559:N1559)</f>
        <v>0</v>
      </c>
      <c r="I1559" s="44">
        <v>0</v>
      </c>
      <c r="J1559" s="44">
        <v>0</v>
      </c>
      <c r="K1559" s="44">
        <v>0</v>
      </c>
      <c r="L1559" s="44">
        <v>0</v>
      </c>
      <c r="M1559" s="44">
        <v>0</v>
      </c>
      <c r="N1559" s="44">
        <v>0</v>
      </c>
      <c r="O1559" s="279"/>
      <c r="P1559" s="292"/>
      <c r="Q1559" s="282"/>
    </row>
    <row r="1560" spans="1:17" ht="36" x14ac:dyDescent="0.25">
      <c r="A1560" s="292"/>
      <c r="B1560" s="292"/>
      <c r="C1560" s="292"/>
      <c r="D1560" s="279"/>
      <c r="E1560" s="279"/>
      <c r="F1560" s="292"/>
      <c r="G1560" s="249" t="s">
        <v>18</v>
      </c>
      <c r="H1560" s="44">
        <f t="shared" si="583"/>
        <v>5.6</v>
      </c>
      <c r="I1560" s="44">
        <v>0</v>
      </c>
      <c r="J1560" s="44">
        <v>0</v>
      </c>
      <c r="K1560" s="44">
        <v>0</v>
      </c>
      <c r="L1560" s="44">
        <v>5.6</v>
      </c>
      <c r="M1560" s="44">
        <v>0</v>
      </c>
      <c r="N1560" s="44">
        <v>0</v>
      </c>
      <c r="O1560" s="279"/>
      <c r="P1560" s="292"/>
      <c r="Q1560" s="282"/>
    </row>
    <row r="1561" spans="1:17" x14ac:dyDescent="0.25">
      <c r="A1561" s="292"/>
      <c r="B1561" s="292"/>
      <c r="C1561" s="292"/>
      <c r="D1561" s="279"/>
      <c r="E1561" s="279"/>
      <c r="F1561" s="292"/>
      <c r="G1561" s="249" t="s">
        <v>19</v>
      </c>
      <c r="H1561" s="44">
        <f t="shared" si="583"/>
        <v>0.4</v>
      </c>
      <c r="I1561" s="44">
        <v>0</v>
      </c>
      <c r="J1561" s="44">
        <v>0</v>
      </c>
      <c r="K1561" s="44">
        <v>0</v>
      </c>
      <c r="L1561" s="44">
        <v>0.4</v>
      </c>
      <c r="M1561" s="44">
        <v>0</v>
      </c>
      <c r="N1561" s="44">
        <v>0</v>
      </c>
      <c r="O1561" s="279"/>
      <c r="P1561" s="292"/>
      <c r="Q1561" s="282"/>
    </row>
    <row r="1562" spans="1:17" ht="24" x14ac:dyDescent="0.25">
      <c r="A1562" s="292"/>
      <c r="B1562" s="292"/>
      <c r="C1562" s="292"/>
      <c r="D1562" s="279"/>
      <c r="E1562" s="279"/>
      <c r="F1562" s="292"/>
      <c r="G1562" s="249" t="s">
        <v>20</v>
      </c>
      <c r="H1562" s="44">
        <f t="shared" si="583"/>
        <v>0</v>
      </c>
      <c r="I1562" s="44">
        <v>0</v>
      </c>
      <c r="J1562" s="44">
        <v>0</v>
      </c>
      <c r="K1562" s="44">
        <v>0</v>
      </c>
      <c r="L1562" s="44">
        <v>0</v>
      </c>
      <c r="M1562" s="44">
        <v>0</v>
      </c>
      <c r="N1562" s="44">
        <v>0</v>
      </c>
      <c r="O1562" s="279"/>
      <c r="P1562" s="292"/>
      <c r="Q1562" s="283"/>
    </row>
    <row r="1563" spans="1:17" ht="36.75" customHeight="1" x14ac:dyDescent="0.25">
      <c r="A1563" s="292" t="s">
        <v>834</v>
      </c>
      <c r="B1563" s="292" t="s">
        <v>803</v>
      </c>
      <c r="C1563" s="292" t="s">
        <v>775</v>
      </c>
      <c r="D1563" s="279">
        <v>2025</v>
      </c>
      <c r="E1563" s="279"/>
      <c r="F1563" s="292" t="s">
        <v>826</v>
      </c>
      <c r="G1563" s="249" t="s">
        <v>16</v>
      </c>
      <c r="H1563" s="44">
        <f t="shared" ref="H1563:N1563" si="584">SUM(H1564:H1567)</f>
        <v>4</v>
      </c>
      <c r="I1563" s="44">
        <f t="shared" si="584"/>
        <v>4</v>
      </c>
      <c r="J1563" s="44">
        <f t="shared" si="584"/>
        <v>0</v>
      </c>
      <c r="K1563" s="44">
        <f t="shared" si="584"/>
        <v>0</v>
      </c>
      <c r="L1563" s="44">
        <f t="shared" si="584"/>
        <v>0</v>
      </c>
      <c r="M1563" s="44">
        <f t="shared" si="584"/>
        <v>0</v>
      </c>
      <c r="N1563" s="44">
        <f t="shared" si="584"/>
        <v>0</v>
      </c>
      <c r="O1563" s="279">
        <v>1456</v>
      </c>
      <c r="P1563" s="292" t="s">
        <v>803</v>
      </c>
      <c r="Q1563" s="281" t="s">
        <v>4185</v>
      </c>
    </row>
    <row r="1564" spans="1:17" ht="35.25" customHeight="1" x14ac:dyDescent="0.25">
      <c r="A1564" s="292"/>
      <c r="B1564" s="292"/>
      <c r="C1564" s="292"/>
      <c r="D1564" s="279"/>
      <c r="E1564" s="279"/>
      <c r="F1564" s="292"/>
      <c r="G1564" s="249" t="s">
        <v>267</v>
      </c>
      <c r="H1564" s="44">
        <f t="shared" ref="H1564:H1567" si="585">SUM(I1564:N1564)</f>
        <v>0</v>
      </c>
      <c r="I1564" s="44">
        <v>0</v>
      </c>
      <c r="J1564" s="44">
        <v>0</v>
      </c>
      <c r="K1564" s="44">
        <v>0</v>
      </c>
      <c r="L1564" s="44">
        <v>0</v>
      </c>
      <c r="M1564" s="44">
        <v>0</v>
      </c>
      <c r="N1564" s="44">
        <v>0</v>
      </c>
      <c r="O1564" s="279"/>
      <c r="P1564" s="292"/>
      <c r="Q1564" s="282"/>
    </row>
    <row r="1565" spans="1:17" ht="36" x14ac:dyDescent="0.25">
      <c r="A1565" s="292"/>
      <c r="B1565" s="292"/>
      <c r="C1565" s="292"/>
      <c r="D1565" s="279"/>
      <c r="E1565" s="279"/>
      <c r="F1565" s="292"/>
      <c r="G1565" s="249" t="s">
        <v>18</v>
      </c>
      <c r="H1565" s="44">
        <f t="shared" si="585"/>
        <v>3.7</v>
      </c>
      <c r="I1565" s="44">
        <v>3.7</v>
      </c>
      <c r="J1565" s="44">
        <v>0</v>
      </c>
      <c r="K1565" s="44">
        <v>0</v>
      </c>
      <c r="L1565" s="44">
        <v>0</v>
      </c>
      <c r="M1565" s="44">
        <v>0</v>
      </c>
      <c r="N1565" s="44">
        <v>0</v>
      </c>
      <c r="O1565" s="279"/>
      <c r="P1565" s="292"/>
      <c r="Q1565" s="282"/>
    </row>
    <row r="1566" spans="1:17" x14ac:dyDescent="0.25">
      <c r="A1566" s="292"/>
      <c r="B1566" s="292"/>
      <c r="C1566" s="292"/>
      <c r="D1566" s="279"/>
      <c r="E1566" s="279"/>
      <c r="F1566" s="292"/>
      <c r="G1566" s="249" t="s">
        <v>19</v>
      </c>
      <c r="H1566" s="44">
        <f t="shared" si="585"/>
        <v>0.3</v>
      </c>
      <c r="I1566" s="44">
        <v>0.3</v>
      </c>
      <c r="J1566" s="44">
        <v>0</v>
      </c>
      <c r="K1566" s="44">
        <v>0</v>
      </c>
      <c r="L1566" s="44">
        <v>0</v>
      </c>
      <c r="M1566" s="44">
        <v>0</v>
      </c>
      <c r="N1566" s="44">
        <v>0</v>
      </c>
      <c r="O1566" s="279"/>
      <c r="P1566" s="292"/>
      <c r="Q1566" s="282"/>
    </row>
    <row r="1567" spans="1:17" ht="24" x14ac:dyDescent="0.25">
      <c r="A1567" s="292"/>
      <c r="B1567" s="292"/>
      <c r="C1567" s="292"/>
      <c r="D1567" s="279"/>
      <c r="E1567" s="279"/>
      <c r="F1567" s="292"/>
      <c r="G1567" s="249" t="s">
        <v>20</v>
      </c>
      <c r="H1567" s="44">
        <f t="shared" si="585"/>
        <v>0</v>
      </c>
      <c r="I1567" s="44">
        <v>0</v>
      </c>
      <c r="J1567" s="44">
        <v>0</v>
      </c>
      <c r="K1567" s="44">
        <v>0</v>
      </c>
      <c r="L1567" s="44">
        <v>0</v>
      </c>
      <c r="M1567" s="44">
        <v>0</v>
      </c>
      <c r="N1567" s="44">
        <v>0</v>
      </c>
      <c r="O1567" s="279"/>
      <c r="P1567" s="292"/>
      <c r="Q1567" s="283"/>
    </row>
    <row r="1568" spans="1:17" ht="36.75" customHeight="1" x14ac:dyDescent="0.25">
      <c r="A1568" s="292" t="s">
        <v>835</v>
      </c>
      <c r="B1568" s="292" t="s">
        <v>803</v>
      </c>
      <c r="C1568" s="292" t="s">
        <v>775</v>
      </c>
      <c r="D1568" s="279">
        <v>2029</v>
      </c>
      <c r="E1568" s="279"/>
      <c r="F1568" s="292" t="s">
        <v>826</v>
      </c>
      <c r="G1568" s="249" t="s">
        <v>16</v>
      </c>
      <c r="H1568" s="44">
        <f t="shared" ref="H1568:N1568" si="586">SUM(H1569:H1572)</f>
        <v>6</v>
      </c>
      <c r="I1568" s="44">
        <f t="shared" si="586"/>
        <v>0</v>
      </c>
      <c r="J1568" s="44">
        <f t="shared" si="586"/>
        <v>0</v>
      </c>
      <c r="K1568" s="44">
        <f t="shared" si="586"/>
        <v>0</v>
      </c>
      <c r="L1568" s="44">
        <f t="shared" si="586"/>
        <v>0</v>
      </c>
      <c r="M1568" s="44">
        <f t="shared" si="586"/>
        <v>6</v>
      </c>
      <c r="N1568" s="44">
        <f t="shared" si="586"/>
        <v>0</v>
      </c>
      <c r="O1568" s="279">
        <v>440</v>
      </c>
      <c r="P1568" s="292" t="s">
        <v>803</v>
      </c>
      <c r="Q1568" s="281" t="s">
        <v>4185</v>
      </c>
    </row>
    <row r="1569" spans="1:17" ht="31.5" customHeight="1" x14ac:dyDescent="0.25">
      <c r="A1569" s="292"/>
      <c r="B1569" s="292"/>
      <c r="C1569" s="292"/>
      <c r="D1569" s="279"/>
      <c r="E1569" s="279"/>
      <c r="F1569" s="292"/>
      <c r="G1569" s="249" t="s">
        <v>267</v>
      </c>
      <c r="H1569" s="44">
        <f t="shared" ref="H1569:H1572" si="587">SUM(I1569:N1569)</f>
        <v>0</v>
      </c>
      <c r="I1569" s="44">
        <v>0</v>
      </c>
      <c r="J1569" s="44">
        <v>0</v>
      </c>
      <c r="K1569" s="44">
        <v>0</v>
      </c>
      <c r="L1569" s="44">
        <v>0</v>
      </c>
      <c r="M1569" s="44">
        <v>0</v>
      </c>
      <c r="N1569" s="44">
        <v>0</v>
      </c>
      <c r="O1569" s="279"/>
      <c r="P1569" s="292"/>
      <c r="Q1569" s="282"/>
    </row>
    <row r="1570" spans="1:17" ht="36" x14ac:dyDescent="0.25">
      <c r="A1570" s="292"/>
      <c r="B1570" s="292"/>
      <c r="C1570" s="292"/>
      <c r="D1570" s="279"/>
      <c r="E1570" s="279"/>
      <c r="F1570" s="292"/>
      <c r="G1570" s="249" t="s">
        <v>18</v>
      </c>
      <c r="H1570" s="44">
        <f t="shared" si="587"/>
        <v>5.6</v>
      </c>
      <c r="I1570" s="44">
        <v>0</v>
      </c>
      <c r="J1570" s="44">
        <v>0</v>
      </c>
      <c r="K1570" s="44">
        <v>0</v>
      </c>
      <c r="L1570" s="44">
        <v>0</v>
      </c>
      <c r="M1570" s="44">
        <v>5.6</v>
      </c>
      <c r="N1570" s="44">
        <v>0</v>
      </c>
      <c r="O1570" s="279"/>
      <c r="P1570" s="292"/>
      <c r="Q1570" s="282"/>
    </row>
    <row r="1571" spans="1:17" x14ac:dyDescent="0.25">
      <c r="A1571" s="292"/>
      <c r="B1571" s="292"/>
      <c r="C1571" s="292"/>
      <c r="D1571" s="279"/>
      <c r="E1571" s="279"/>
      <c r="F1571" s="292"/>
      <c r="G1571" s="249" t="s">
        <v>19</v>
      </c>
      <c r="H1571" s="44">
        <f t="shared" si="587"/>
        <v>0.4</v>
      </c>
      <c r="I1571" s="44">
        <v>0</v>
      </c>
      <c r="J1571" s="44">
        <v>0</v>
      </c>
      <c r="K1571" s="44">
        <v>0</v>
      </c>
      <c r="L1571" s="44">
        <v>0</v>
      </c>
      <c r="M1571" s="44">
        <v>0.4</v>
      </c>
      <c r="N1571" s="44">
        <v>0</v>
      </c>
      <c r="O1571" s="279"/>
      <c r="P1571" s="292"/>
      <c r="Q1571" s="282"/>
    </row>
    <row r="1572" spans="1:17" ht="24" x14ac:dyDescent="0.25">
      <c r="A1572" s="292"/>
      <c r="B1572" s="292"/>
      <c r="C1572" s="292"/>
      <c r="D1572" s="279"/>
      <c r="E1572" s="279"/>
      <c r="F1572" s="292"/>
      <c r="G1572" s="249" t="s">
        <v>20</v>
      </c>
      <c r="H1572" s="44">
        <f t="shared" si="587"/>
        <v>0</v>
      </c>
      <c r="I1572" s="44">
        <v>0</v>
      </c>
      <c r="J1572" s="44">
        <v>0</v>
      </c>
      <c r="K1572" s="44">
        <v>0</v>
      </c>
      <c r="L1572" s="44">
        <v>0</v>
      </c>
      <c r="M1572" s="44">
        <v>0</v>
      </c>
      <c r="N1572" s="44">
        <v>0</v>
      </c>
      <c r="O1572" s="279"/>
      <c r="P1572" s="292"/>
      <c r="Q1572" s="283"/>
    </row>
    <row r="1573" spans="1:17" ht="36.75" customHeight="1" x14ac:dyDescent="0.25">
      <c r="A1573" s="292" t="s">
        <v>836</v>
      </c>
      <c r="B1573" s="292" t="s">
        <v>803</v>
      </c>
      <c r="C1573" s="292" t="s">
        <v>775</v>
      </c>
      <c r="D1573" s="279">
        <v>2029</v>
      </c>
      <c r="E1573" s="279"/>
      <c r="F1573" s="292" t="s">
        <v>826</v>
      </c>
      <c r="G1573" s="249" t="s">
        <v>16</v>
      </c>
      <c r="H1573" s="44">
        <f t="shared" ref="H1573:N1573" si="588">SUM(H1574:H1577)</f>
        <v>2.3000000000000003</v>
      </c>
      <c r="I1573" s="44">
        <f t="shared" si="588"/>
        <v>0</v>
      </c>
      <c r="J1573" s="44">
        <f t="shared" si="588"/>
        <v>0</v>
      </c>
      <c r="K1573" s="44">
        <f t="shared" si="588"/>
        <v>0</v>
      </c>
      <c r="L1573" s="44">
        <f t="shared" si="588"/>
        <v>0</v>
      </c>
      <c r="M1573" s="44">
        <f t="shared" si="588"/>
        <v>2.3000000000000003</v>
      </c>
      <c r="N1573" s="44">
        <f t="shared" si="588"/>
        <v>0</v>
      </c>
      <c r="O1573" s="279">
        <v>175</v>
      </c>
      <c r="P1573" s="292" t="s">
        <v>803</v>
      </c>
      <c r="Q1573" s="281" t="s">
        <v>4185</v>
      </c>
    </row>
    <row r="1574" spans="1:17" ht="32.25" customHeight="1" x14ac:dyDescent="0.25">
      <c r="A1574" s="292"/>
      <c r="B1574" s="292"/>
      <c r="C1574" s="292"/>
      <c r="D1574" s="279"/>
      <c r="E1574" s="279"/>
      <c r="F1574" s="292"/>
      <c r="G1574" s="249" t="s">
        <v>267</v>
      </c>
      <c r="H1574" s="44">
        <f t="shared" ref="H1574:H1577" si="589">SUM(I1574:N1574)</f>
        <v>0</v>
      </c>
      <c r="I1574" s="44">
        <v>0</v>
      </c>
      <c r="J1574" s="44">
        <v>0</v>
      </c>
      <c r="K1574" s="44">
        <v>0</v>
      </c>
      <c r="L1574" s="44">
        <v>0</v>
      </c>
      <c r="M1574" s="44">
        <v>0</v>
      </c>
      <c r="N1574" s="44">
        <v>0</v>
      </c>
      <c r="O1574" s="279"/>
      <c r="P1574" s="292"/>
      <c r="Q1574" s="282"/>
    </row>
    <row r="1575" spans="1:17" ht="36" x14ac:dyDescent="0.25">
      <c r="A1575" s="292"/>
      <c r="B1575" s="292"/>
      <c r="C1575" s="292"/>
      <c r="D1575" s="279"/>
      <c r="E1575" s="279"/>
      <c r="F1575" s="292"/>
      <c r="G1575" s="249" t="s">
        <v>18</v>
      </c>
      <c r="H1575" s="44">
        <f t="shared" si="589"/>
        <v>2.1</v>
      </c>
      <c r="I1575" s="44">
        <v>0</v>
      </c>
      <c r="J1575" s="44">
        <v>0</v>
      </c>
      <c r="K1575" s="44">
        <v>0</v>
      </c>
      <c r="L1575" s="44">
        <v>0</v>
      </c>
      <c r="M1575" s="44">
        <v>2.1</v>
      </c>
      <c r="N1575" s="44">
        <v>0</v>
      </c>
      <c r="O1575" s="279"/>
      <c r="P1575" s="292"/>
      <c r="Q1575" s="282"/>
    </row>
    <row r="1576" spans="1:17" x14ac:dyDescent="0.25">
      <c r="A1576" s="292"/>
      <c r="B1576" s="292"/>
      <c r="C1576" s="292"/>
      <c r="D1576" s="279"/>
      <c r="E1576" s="279"/>
      <c r="F1576" s="292"/>
      <c r="G1576" s="249" t="s">
        <v>19</v>
      </c>
      <c r="H1576" s="44">
        <f t="shared" si="589"/>
        <v>0.2</v>
      </c>
      <c r="I1576" s="44">
        <v>0</v>
      </c>
      <c r="J1576" s="44">
        <v>0</v>
      </c>
      <c r="K1576" s="44">
        <v>0</v>
      </c>
      <c r="L1576" s="44">
        <v>0</v>
      </c>
      <c r="M1576" s="44">
        <v>0.2</v>
      </c>
      <c r="N1576" s="44">
        <v>0</v>
      </c>
      <c r="O1576" s="279"/>
      <c r="P1576" s="292"/>
      <c r="Q1576" s="282"/>
    </row>
    <row r="1577" spans="1:17" ht="24" x14ac:dyDescent="0.25">
      <c r="A1577" s="292"/>
      <c r="B1577" s="292"/>
      <c r="C1577" s="292"/>
      <c r="D1577" s="279"/>
      <c r="E1577" s="279"/>
      <c r="F1577" s="292"/>
      <c r="G1577" s="249" t="s">
        <v>20</v>
      </c>
      <c r="H1577" s="44">
        <f t="shared" si="589"/>
        <v>0</v>
      </c>
      <c r="I1577" s="44">
        <v>0</v>
      </c>
      <c r="J1577" s="44">
        <v>0</v>
      </c>
      <c r="K1577" s="44">
        <v>0</v>
      </c>
      <c r="L1577" s="44">
        <v>0</v>
      </c>
      <c r="M1577" s="44">
        <v>0</v>
      </c>
      <c r="N1577" s="44">
        <v>0</v>
      </c>
      <c r="O1577" s="279"/>
      <c r="P1577" s="292"/>
      <c r="Q1577" s="283"/>
    </row>
    <row r="1578" spans="1:17" ht="36.75" customHeight="1" x14ac:dyDescent="0.25">
      <c r="A1578" s="292" t="s">
        <v>837</v>
      </c>
      <c r="B1578" s="292" t="s">
        <v>803</v>
      </c>
      <c r="C1578" s="292" t="s">
        <v>775</v>
      </c>
      <c r="D1578" s="279">
        <v>2029</v>
      </c>
      <c r="E1578" s="279"/>
      <c r="F1578" s="292" t="s">
        <v>826</v>
      </c>
      <c r="G1578" s="249" t="s">
        <v>16</v>
      </c>
      <c r="H1578" s="44">
        <f t="shared" ref="H1578:N1578" si="590">SUM(H1579:H1582)</f>
        <v>5.5</v>
      </c>
      <c r="I1578" s="44">
        <f t="shared" si="590"/>
        <v>0</v>
      </c>
      <c r="J1578" s="44">
        <f t="shared" si="590"/>
        <v>0</v>
      </c>
      <c r="K1578" s="44">
        <f t="shared" si="590"/>
        <v>0</v>
      </c>
      <c r="L1578" s="44">
        <f t="shared" si="590"/>
        <v>0</v>
      </c>
      <c r="M1578" s="44">
        <f t="shared" si="590"/>
        <v>5.5</v>
      </c>
      <c r="N1578" s="44">
        <f t="shared" si="590"/>
        <v>0</v>
      </c>
      <c r="O1578" s="279">
        <v>440</v>
      </c>
      <c r="P1578" s="292" t="s">
        <v>803</v>
      </c>
      <c r="Q1578" s="281" t="s">
        <v>4185</v>
      </c>
    </row>
    <row r="1579" spans="1:17" ht="33.75" customHeight="1" x14ac:dyDescent="0.25">
      <c r="A1579" s="292"/>
      <c r="B1579" s="292"/>
      <c r="C1579" s="292"/>
      <c r="D1579" s="279"/>
      <c r="E1579" s="279"/>
      <c r="F1579" s="292"/>
      <c r="G1579" s="249" t="s">
        <v>267</v>
      </c>
      <c r="H1579" s="44">
        <f t="shared" ref="H1579:H1582" si="591">SUM(I1579:N1579)</f>
        <v>0</v>
      </c>
      <c r="I1579" s="44">
        <v>0</v>
      </c>
      <c r="J1579" s="44">
        <v>0</v>
      </c>
      <c r="K1579" s="44">
        <v>0</v>
      </c>
      <c r="L1579" s="44">
        <v>0</v>
      </c>
      <c r="M1579" s="44">
        <v>0</v>
      </c>
      <c r="N1579" s="44">
        <v>0</v>
      </c>
      <c r="O1579" s="279"/>
      <c r="P1579" s="292"/>
      <c r="Q1579" s="282"/>
    </row>
    <row r="1580" spans="1:17" ht="36" x14ac:dyDescent="0.25">
      <c r="A1580" s="292"/>
      <c r="B1580" s="292"/>
      <c r="C1580" s="292"/>
      <c r="D1580" s="279"/>
      <c r="E1580" s="279"/>
      <c r="F1580" s="292"/>
      <c r="G1580" s="249" t="s">
        <v>18</v>
      </c>
      <c r="H1580" s="44">
        <f t="shared" si="591"/>
        <v>5.0999999999999996</v>
      </c>
      <c r="I1580" s="44">
        <v>0</v>
      </c>
      <c r="J1580" s="44">
        <v>0</v>
      </c>
      <c r="K1580" s="44">
        <v>0</v>
      </c>
      <c r="L1580" s="44">
        <v>0</v>
      </c>
      <c r="M1580" s="44">
        <v>5.0999999999999996</v>
      </c>
      <c r="N1580" s="44">
        <v>0</v>
      </c>
      <c r="O1580" s="279"/>
      <c r="P1580" s="292"/>
      <c r="Q1580" s="282"/>
    </row>
    <row r="1581" spans="1:17" x14ac:dyDescent="0.25">
      <c r="A1581" s="292"/>
      <c r="B1581" s="292"/>
      <c r="C1581" s="292"/>
      <c r="D1581" s="279"/>
      <c r="E1581" s="279"/>
      <c r="F1581" s="292"/>
      <c r="G1581" s="249" t="s">
        <v>19</v>
      </c>
      <c r="H1581" s="44">
        <f t="shared" si="591"/>
        <v>0.4</v>
      </c>
      <c r="I1581" s="44">
        <v>0</v>
      </c>
      <c r="J1581" s="44">
        <v>0</v>
      </c>
      <c r="K1581" s="44">
        <v>0</v>
      </c>
      <c r="L1581" s="44">
        <v>0</v>
      </c>
      <c r="M1581" s="44">
        <v>0.4</v>
      </c>
      <c r="N1581" s="44">
        <v>0</v>
      </c>
      <c r="O1581" s="279"/>
      <c r="P1581" s="292"/>
      <c r="Q1581" s="282"/>
    </row>
    <row r="1582" spans="1:17" ht="24" x14ac:dyDescent="0.25">
      <c r="A1582" s="292"/>
      <c r="B1582" s="292"/>
      <c r="C1582" s="292"/>
      <c r="D1582" s="279"/>
      <c r="E1582" s="279"/>
      <c r="F1582" s="292"/>
      <c r="G1582" s="249" t="s">
        <v>20</v>
      </c>
      <c r="H1582" s="44">
        <f t="shared" si="591"/>
        <v>0</v>
      </c>
      <c r="I1582" s="44">
        <v>0</v>
      </c>
      <c r="J1582" s="44">
        <v>0</v>
      </c>
      <c r="K1582" s="44">
        <v>0</v>
      </c>
      <c r="L1582" s="44">
        <v>0</v>
      </c>
      <c r="M1582" s="44">
        <v>0</v>
      </c>
      <c r="N1582" s="44">
        <v>0</v>
      </c>
      <c r="O1582" s="279"/>
      <c r="P1582" s="292"/>
      <c r="Q1582" s="283"/>
    </row>
    <row r="1583" spans="1:17" ht="36.75" customHeight="1" x14ac:dyDescent="0.25">
      <c r="A1583" s="292" t="s">
        <v>838</v>
      </c>
      <c r="B1583" s="292" t="s">
        <v>803</v>
      </c>
      <c r="C1583" s="292" t="s">
        <v>775</v>
      </c>
      <c r="D1583" s="279">
        <v>2029</v>
      </c>
      <c r="E1583" s="279"/>
      <c r="F1583" s="292" t="s">
        <v>826</v>
      </c>
      <c r="G1583" s="249" t="s">
        <v>16</v>
      </c>
      <c r="H1583" s="44">
        <f t="shared" ref="H1583:N1583" si="592">SUM(H1584:H1587)</f>
        <v>3</v>
      </c>
      <c r="I1583" s="44">
        <f t="shared" si="592"/>
        <v>0</v>
      </c>
      <c r="J1583" s="44">
        <f t="shared" si="592"/>
        <v>0</v>
      </c>
      <c r="K1583" s="44">
        <f t="shared" si="592"/>
        <v>0</v>
      </c>
      <c r="L1583" s="44">
        <f t="shared" si="592"/>
        <v>0</v>
      </c>
      <c r="M1583" s="44">
        <f t="shared" si="592"/>
        <v>3</v>
      </c>
      <c r="N1583" s="44">
        <f t="shared" si="592"/>
        <v>0</v>
      </c>
      <c r="O1583" s="279">
        <v>102</v>
      </c>
      <c r="P1583" s="292" t="s">
        <v>803</v>
      </c>
      <c r="Q1583" s="281" t="s">
        <v>4185</v>
      </c>
    </row>
    <row r="1584" spans="1:17" ht="32.25" customHeight="1" x14ac:dyDescent="0.25">
      <c r="A1584" s="292"/>
      <c r="B1584" s="292"/>
      <c r="C1584" s="292"/>
      <c r="D1584" s="279"/>
      <c r="E1584" s="279"/>
      <c r="F1584" s="292"/>
      <c r="G1584" s="249" t="s">
        <v>267</v>
      </c>
      <c r="H1584" s="44">
        <f t="shared" ref="H1584:H1587" si="593">SUM(I1584:N1584)</f>
        <v>0</v>
      </c>
      <c r="I1584" s="44">
        <v>0</v>
      </c>
      <c r="J1584" s="44">
        <v>0</v>
      </c>
      <c r="K1584" s="44">
        <v>0</v>
      </c>
      <c r="L1584" s="44">
        <v>0</v>
      </c>
      <c r="M1584" s="44">
        <v>0</v>
      </c>
      <c r="N1584" s="44">
        <v>0</v>
      </c>
      <c r="O1584" s="279"/>
      <c r="P1584" s="292"/>
      <c r="Q1584" s="282"/>
    </row>
    <row r="1585" spans="1:17" ht="36" x14ac:dyDescent="0.25">
      <c r="A1585" s="292"/>
      <c r="B1585" s="292"/>
      <c r="C1585" s="292"/>
      <c r="D1585" s="279"/>
      <c r="E1585" s="279"/>
      <c r="F1585" s="292"/>
      <c r="G1585" s="249" t="s">
        <v>18</v>
      </c>
      <c r="H1585" s="44">
        <f t="shared" si="593"/>
        <v>2.8</v>
      </c>
      <c r="I1585" s="44">
        <v>0</v>
      </c>
      <c r="J1585" s="44">
        <v>0</v>
      </c>
      <c r="K1585" s="44">
        <v>0</v>
      </c>
      <c r="L1585" s="44">
        <v>0</v>
      </c>
      <c r="M1585" s="44">
        <v>2.8</v>
      </c>
      <c r="N1585" s="44">
        <v>0</v>
      </c>
      <c r="O1585" s="279"/>
      <c r="P1585" s="292"/>
      <c r="Q1585" s="282"/>
    </row>
    <row r="1586" spans="1:17" x14ac:dyDescent="0.25">
      <c r="A1586" s="292"/>
      <c r="B1586" s="292"/>
      <c r="C1586" s="292"/>
      <c r="D1586" s="279"/>
      <c r="E1586" s="279"/>
      <c r="F1586" s="292"/>
      <c r="G1586" s="249" t="s">
        <v>19</v>
      </c>
      <c r="H1586" s="44">
        <f t="shared" si="593"/>
        <v>0.2</v>
      </c>
      <c r="I1586" s="44">
        <v>0</v>
      </c>
      <c r="J1586" s="44">
        <v>0</v>
      </c>
      <c r="K1586" s="44">
        <v>0</v>
      </c>
      <c r="L1586" s="44">
        <v>0</v>
      </c>
      <c r="M1586" s="44">
        <v>0.2</v>
      </c>
      <c r="N1586" s="44">
        <v>0</v>
      </c>
      <c r="O1586" s="279"/>
      <c r="P1586" s="292"/>
      <c r="Q1586" s="282"/>
    </row>
    <row r="1587" spans="1:17" ht="24" x14ac:dyDescent="0.25">
      <c r="A1587" s="292"/>
      <c r="B1587" s="292"/>
      <c r="C1587" s="292"/>
      <c r="D1587" s="279"/>
      <c r="E1587" s="279"/>
      <c r="F1587" s="292"/>
      <c r="G1587" s="249" t="s">
        <v>20</v>
      </c>
      <c r="H1587" s="44">
        <f t="shared" si="593"/>
        <v>0</v>
      </c>
      <c r="I1587" s="44">
        <v>0</v>
      </c>
      <c r="J1587" s="44">
        <v>0</v>
      </c>
      <c r="K1587" s="44">
        <v>0</v>
      </c>
      <c r="L1587" s="44">
        <v>0</v>
      </c>
      <c r="M1587" s="44">
        <v>0</v>
      </c>
      <c r="N1587" s="44">
        <v>0</v>
      </c>
      <c r="O1587" s="279"/>
      <c r="P1587" s="292"/>
      <c r="Q1587" s="283"/>
    </row>
    <row r="1588" spans="1:17" ht="36.75" customHeight="1" x14ac:dyDescent="0.25">
      <c r="A1588" s="292" t="s">
        <v>839</v>
      </c>
      <c r="B1588" s="292" t="s">
        <v>803</v>
      </c>
      <c r="C1588" s="292" t="s">
        <v>775</v>
      </c>
      <c r="D1588" s="279">
        <v>2029</v>
      </c>
      <c r="E1588" s="279"/>
      <c r="F1588" s="292" t="s">
        <v>826</v>
      </c>
      <c r="G1588" s="249" t="s">
        <v>16</v>
      </c>
      <c r="H1588" s="44">
        <f t="shared" ref="H1588:N1588" si="594">SUM(H1589:H1592)</f>
        <v>3</v>
      </c>
      <c r="I1588" s="44">
        <f t="shared" si="594"/>
        <v>0</v>
      </c>
      <c r="J1588" s="44">
        <f t="shared" si="594"/>
        <v>0</v>
      </c>
      <c r="K1588" s="44">
        <f t="shared" si="594"/>
        <v>0</v>
      </c>
      <c r="L1588" s="44">
        <f t="shared" si="594"/>
        <v>0</v>
      </c>
      <c r="M1588" s="44">
        <f t="shared" si="594"/>
        <v>3</v>
      </c>
      <c r="N1588" s="44">
        <f t="shared" si="594"/>
        <v>0</v>
      </c>
      <c r="O1588" s="279">
        <v>127</v>
      </c>
      <c r="P1588" s="292" t="s">
        <v>803</v>
      </c>
      <c r="Q1588" s="281" t="s">
        <v>4185</v>
      </c>
    </row>
    <row r="1589" spans="1:17" ht="27" customHeight="1" x14ac:dyDescent="0.25">
      <c r="A1589" s="292"/>
      <c r="B1589" s="292"/>
      <c r="C1589" s="292"/>
      <c r="D1589" s="279"/>
      <c r="E1589" s="279"/>
      <c r="F1589" s="292"/>
      <c r="G1589" s="249" t="s">
        <v>267</v>
      </c>
      <c r="H1589" s="44">
        <f t="shared" ref="H1589:H1592" si="595">SUM(I1589:N1589)</f>
        <v>0</v>
      </c>
      <c r="I1589" s="44">
        <v>0</v>
      </c>
      <c r="J1589" s="44">
        <v>0</v>
      </c>
      <c r="K1589" s="44">
        <v>0</v>
      </c>
      <c r="L1589" s="44">
        <v>0</v>
      </c>
      <c r="M1589" s="44">
        <v>0</v>
      </c>
      <c r="N1589" s="44">
        <v>0</v>
      </c>
      <c r="O1589" s="279"/>
      <c r="P1589" s="292"/>
      <c r="Q1589" s="282"/>
    </row>
    <row r="1590" spans="1:17" ht="36" x14ac:dyDescent="0.25">
      <c r="A1590" s="292"/>
      <c r="B1590" s="292"/>
      <c r="C1590" s="292"/>
      <c r="D1590" s="279"/>
      <c r="E1590" s="279"/>
      <c r="F1590" s="292"/>
      <c r="G1590" s="249" t="s">
        <v>18</v>
      </c>
      <c r="H1590" s="44">
        <f t="shared" si="595"/>
        <v>2.8</v>
      </c>
      <c r="I1590" s="44">
        <v>0</v>
      </c>
      <c r="J1590" s="44">
        <v>0</v>
      </c>
      <c r="K1590" s="44">
        <v>0</v>
      </c>
      <c r="L1590" s="44">
        <v>0</v>
      </c>
      <c r="M1590" s="44">
        <v>2.8</v>
      </c>
      <c r="N1590" s="44">
        <v>0</v>
      </c>
      <c r="O1590" s="279"/>
      <c r="P1590" s="292"/>
      <c r="Q1590" s="282"/>
    </row>
    <row r="1591" spans="1:17" x14ac:dyDescent="0.25">
      <c r="A1591" s="292"/>
      <c r="B1591" s="292"/>
      <c r="C1591" s="292"/>
      <c r="D1591" s="279"/>
      <c r="E1591" s="279"/>
      <c r="F1591" s="292"/>
      <c r="G1591" s="249" t="s">
        <v>19</v>
      </c>
      <c r="H1591" s="44">
        <f t="shared" si="595"/>
        <v>0.2</v>
      </c>
      <c r="I1591" s="44">
        <v>0</v>
      </c>
      <c r="J1591" s="44">
        <v>0</v>
      </c>
      <c r="K1591" s="44">
        <v>0</v>
      </c>
      <c r="L1591" s="44">
        <v>0</v>
      </c>
      <c r="M1591" s="44">
        <v>0.2</v>
      </c>
      <c r="N1591" s="44">
        <v>0</v>
      </c>
      <c r="O1591" s="279"/>
      <c r="P1591" s="292"/>
      <c r="Q1591" s="282"/>
    </row>
    <row r="1592" spans="1:17" ht="24" x14ac:dyDescent="0.25">
      <c r="A1592" s="292"/>
      <c r="B1592" s="292"/>
      <c r="C1592" s="292"/>
      <c r="D1592" s="279"/>
      <c r="E1592" s="279"/>
      <c r="F1592" s="292"/>
      <c r="G1592" s="249" t="s">
        <v>20</v>
      </c>
      <c r="H1592" s="44">
        <f t="shared" si="595"/>
        <v>0</v>
      </c>
      <c r="I1592" s="44">
        <v>0</v>
      </c>
      <c r="J1592" s="44">
        <v>0</v>
      </c>
      <c r="K1592" s="44">
        <v>0</v>
      </c>
      <c r="L1592" s="44">
        <v>0</v>
      </c>
      <c r="M1592" s="44">
        <v>0</v>
      </c>
      <c r="N1592" s="44">
        <v>0</v>
      </c>
      <c r="O1592" s="279"/>
      <c r="P1592" s="292"/>
      <c r="Q1592" s="283"/>
    </row>
    <row r="1593" spans="1:17" ht="36.75" customHeight="1" x14ac:dyDescent="0.25">
      <c r="A1593" s="292" t="s">
        <v>840</v>
      </c>
      <c r="B1593" s="292" t="s">
        <v>803</v>
      </c>
      <c r="C1593" s="292" t="s">
        <v>775</v>
      </c>
      <c r="D1593" s="279">
        <v>2029</v>
      </c>
      <c r="E1593" s="279"/>
      <c r="F1593" s="292" t="s">
        <v>826</v>
      </c>
      <c r="G1593" s="249" t="s">
        <v>16</v>
      </c>
      <c r="H1593" s="44">
        <f t="shared" ref="H1593:N1593" si="596">SUM(H1594:H1597)</f>
        <v>3</v>
      </c>
      <c r="I1593" s="44">
        <f t="shared" si="596"/>
        <v>0</v>
      </c>
      <c r="J1593" s="44">
        <f t="shared" si="596"/>
        <v>0</v>
      </c>
      <c r="K1593" s="44">
        <f t="shared" si="596"/>
        <v>0</v>
      </c>
      <c r="L1593" s="44">
        <f t="shared" si="596"/>
        <v>0</v>
      </c>
      <c r="M1593" s="44">
        <f t="shared" si="596"/>
        <v>3</v>
      </c>
      <c r="N1593" s="44">
        <f t="shared" si="596"/>
        <v>0</v>
      </c>
      <c r="O1593" s="279">
        <v>50</v>
      </c>
      <c r="P1593" s="292" t="s">
        <v>803</v>
      </c>
      <c r="Q1593" s="281" t="s">
        <v>4185</v>
      </c>
    </row>
    <row r="1594" spans="1:17" ht="31.5" customHeight="1" x14ac:dyDescent="0.25">
      <c r="A1594" s="292"/>
      <c r="B1594" s="292"/>
      <c r="C1594" s="292"/>
      <c r="D1594" s="279"/>
      <c r="E1594" s="279"/>
      <c r="F1594" s="292"/>
      <c r="G1594" s="249" t="s">
        <v>267</v>
      </c>
      <c r="H1594" s="44">
        <f t="shared" ref="H1594:H1597" si="597">SUM(I1594:N1594)</f>
        <v>0</v>
      </c>
      <c r="I1594" s="44">
        <v>0</v>
      </c>
      <c r="J1594" s="44">
        <v>0</v>
      </c>
      <c r="K1594" s="44">
        <v>0</v>
      </c>
      <c r="L1594" s="44">
        <v>0</v>
      </c>
      <c r="M1594" s="44">
        <v>0</v>
      </c>
      <c r="N1594" s="44">
        <v>0</v>
      </c>
      <c r="O1594" s="279"/>
      <c r="P1594" s="292"/>
      <c r="Q1594" s="282"/>
    </row>
    <row r="1595" spans="1:17" ht="36" x14ac:dyDescent="0.25">
      <c r="A1595" s="292"/>
      <c r="B1595" s="292"/>
      <c r="C1595" s="292"/>
      <c r="D1595" s="279"/>
      <c r="E1595" s="279"/>
      <c r="F1595" s="292"/>
      <c r="G1595" s="249" t="s">
        <v>18</v>
      </c>
      <c r="H1595" s="44">
        <f t="shared" si="597"/>
        <v>2.8</v>
      </c>
      <c r="I1595" s="44">
        <v>0</v>
      </c>
      <c r="J1595" s="44">
        <v>0</v>
      </c>
      <c r="K1595" s="44">
        <v>0</v>
      </c>
      <c r="L1595" s="44">
        <v>0</v>
      </c>
      <c r="M1595" s="44">
        <v>2.8</v>
      </c>
      <c r="N1595" s="44">
        <v>0</v>
      </c>
      <c r="O1595" s="279"/>
      <c r="P1595" s="292"/>
      <c r="Q1595" s="282"/>
    </row>
    <row r="1596" spans="1:17" x14ac:dyDescent="0.25">
      <c r="A1596" s="292"/>
      <c r="B1596" s="292"/>
      <c r="C1596" s="292"/>
      <c r="D1596" s="279"/>
      <c r="E1596" s="279"/>
      <c r="F1596" s="292"/>
      <c r="G1596" s="249" t="s">
        <v>19</v>
      </c>
      <c r="H1596" s="44">
        <f t="shared" si="597"/>
        <v>0.2</v>
      </c>
      <c r="I1596" s="44">
        <v>0</v>
      </c>
      <c r="J1596" s="44">
        <v>0</v>
      </c>
      <c r="K1596" s="44">
        <v>0</v>
      </c>
      <c r="L1596" s="44">
        <v>0</v>
      </c>
      <c r="M1596" s="44">
        <v>0.2</v>
      </c>
      <c r="N1596" s="44">
        <v>0</v>
      </c>
      <c r="O1596" s="279"/>
      <c r="P1596" s="292"/>
      <c r="Q1596" s="282"/>
    </row>
    <row r="1597" spans="1:17" ht="24" x14ac:dyDescent="0.25">
      <c r="A1597" s="292"/>
      <c r="B1597" s="292"/>
      <c r="C1597" s="292"/>
      <c r="D1597" s="279"/>
      <c r="E1597" s="279"/>
      <c r="F1597" s="292"/>
      <c r="G1597" s="249" t="s">
        <v>20</v>
      </c>
      <c r="H1597" s="44">
        <f t="shared" si="597"/>
        <v>0</v>
      </c>
      <c r="I1597" s="44">
        <v>0</v>
      </c>
      <c r="J1597" s="44">
        <v>0</v>
      </c>
      <c r="K1597" s="44">
        <v>0</v>
      </c>
      <c r="L1597" s="44">
        <v>0</v>
      </c>
      <c r="M1597" s="44">
        <v>0</v>
      </c>
      <c r="N1597" s="44">
        <v>0</v>
      </c>
      <c r="O1597" s="279"/>
      <c r="P1597" s="292"/>
      <c r="Q1597" s="283"/>
    </row>
    <row r="1598" spans="1:17" ht="36.75" customHeight="1" x14ac:dyDescent="0.25">
      <c r="A1598" s="292" t="s">
        <v>841</v>
      </c>
      <c r="B1598" s="292" t="s">
        <v>803</v>
      </c>
      <c r="C1598" s="292" t="s">
        <v>775</v>
      </c>
      <c r="D1598" s="279">
        <v>2029</v>
      </c>
      <c r="E1598" s="279" t="s">
        <v>842</v>
      </c>
      <c r="F1598" s="292" t="s">
        <v>821</v>
      </c>
      <c r="G1598" s="249" t="s">
        <v>16</v>
      </c>
      <c r="H1598" s="44">
        <f t="shared" ref="H1598:N1598" si="598">SUM(H1599:H1602)</f>
        <v>2.3000000000000003</v>
      </c>
      <c r="I1598" s="44">
        <f t="shared" si="598"/>
        <v>0</v>
      </c>
      <c r="J1598" s="44">
        <f t="shared" si="598"/>
        <v>0</v>
      </c>
      <c r="K1598" s="44">
        <f t="shared" si="598"/>
        <v>0</v>
      </c>
      <c r="L1598" s="44">
        <f t="shared" si="598"/>
        <v>0</v>
      </c>
      <c r="M1598" s="44">
        <f t="shared" si="598"/>
        <v>2.3000000000000003</v>
      </c>
      <c r="N1598" s="44">
        <f t="shared" si="598"/>
        <v>0</v>
      </c>
      <c r="O1598" s="279">
        <v>292</v>
      </c>
      <c r="P1598" s="292" t="s">
        <v>803</v>
      </c>
      <c r="Q1598" s="281" t="s">
        <v>4185</v>
      </c>
    </row>
    <row r="1599" spans="1:17" ht="31.5" customHeight="1" x14ac:dyDescent="0.25">
      <c r="A1599" s="292"/>
      <c r="B1599" s="292"/>
      <c r="C1599" s="292"/>
      <c r="D1599" s="279"/>
      <c r="E1599" s="279"/>
      <c r="F1599" s="292"/>
      <c r="G1599" s="249" t="s">
        <v>267</v>
      </c>
      <c r="H1599" s="44">
        <f t="shared" ref="H1599:H1602" si="599">SUM(I1599:N1599)</f>
        <v>0</v>
      </c>
      <c r="I1599" s="44">
        <v>0</v>
      </c>
      <c r="J1599" s="44">
        <v>0</v>
      </c>
      <c r="K1599" s="44">
        <v>0</v>
      </c>
      <c r="L1599" s="44">
        <v>0</v>
      </c>
      <c r="M1599" s="44">
        <v>0</v>
      </c>
      <c r="N1599" s="44">
        <v>0</v>
      </c>
      <c r="O1599" s="279"/>
      <c r="P1599" s="292"/>
      <c r="Q1599" s="282"/>
    </row>
    <row r="1600" spans="1:17" ht="36" x14ac:dyDescent="0.25">
      <c r="A1600" s="292"/>
      <c r="B1600" s="292"/>
      <c r="C1600" s="292"/>
      <c r="D1600" s="279"/>
      <c r="E1600" s="279"/>
      <c r="F1600" s="292"/>
      <c r="G1600" s="249" t="s">
        <v>18</v>
      </c>
      <c r="H1600" s="44">
        <f t="shared" si="599"/>
        <v>2.1</v>
      </c>
      <c r="I1600" s="44">
        <v>0</v>
      </c>
      <c r="J1600" s="44">
        <v>0</v>
      </c>
      <c r="K1600" s="44">
        <v>0</v>
      </c>
      <c r="L1600" s="44">
        <v>0</v>
      </c>
      <c r="M1600" s="44">
        <v>2.1</v>
      </c>
      <c r="N1600" s="44">
        <v>0</v>
      </c>
      <c r="O1600" s="279"/>
      <c r="P1600" s="292"/>
      <c r="Q1600" s="282"/>
    </row>
    <row r="1601" spans="1:17" x14ac:dyDescent="0.25">
      <c r="A1601" s="292"/>
      <c r="B1601" s="292"/>
      <c r="C1601" s="292"/>
      <c r="D1601" s="279"/>
      <c r="E1601" s="279"/>
      <c r="F1601" s="292"/>
      <c r="G1601" s="249" t="s">
        <v>19</v>
      </c>
      <c r="H1601" s="44">
        <f t="shared" si="599"/>
        <v>0.2</v>
      </c>
      <c r="I1601" s="44">
        <v>0</v>
      </c>
      <c r="J1601" s="44">
        <v>0</v>
      </c>
      <c r="K1601" s="44">
        <v>0</v>
      </c>
      <c r="L1601" s="44">
        <v>0</v>
      </c>
      <c r="M1601" s="44">
        <v>0.2</v>
      </c>
      <c r="N1601" s="44">
        <v>0</v>
      </c>
      <c r="O1601" s="279"/>
      <c r="P1601" s="292"/>
      <c r="Q1601" s="282"/>
    </row>
    <row r="1602" spans="1:17" ht="24" x14ac:dyDescent="0.25">
      <c r="A1602" s="292"/>
      <c r="B1602" s="292"/>
      <c r="C1602" s="292"/>
      <c r="D1602" s="279"/>
      <c r="E1602" s="279"/>
      <c r="F1602" s="292"/>
      <c r="G1602" s="249" t="s">
        <v>20</v>
      </c>
      <c r="H1602" s="44">
        <f t="shared" si="599"/>
        <v>0</v>
      </c>
      <c r="I1602" s="44">
        <v>0</v>
      </c>
      <c r="J1602" s="44">
        <v>0</v>
      </c>
      <c r="K1602" s="44">
        <v>0</v>
      </c>
      <c r="L1602" s="44">
        <v>0</v>
      </c>
      <c r="M1602" s="44">
        <v>0</v>
      </c>
      <c r="N1602" s="44">
        <v>0</v>
      </c>
      <c r="O1602" s="279"/>
      <c r="P1602" s="292"/>
      <c r="Q1602" s="283"/>
    </row>
    <row r="1603" spans="1:17" ht="36.75" customHeight="1" x14ac:dyDescent="0.25">
      <c r="A1603" s="292" t="s">
        <v>843</v>
      </c>
      <c r="B1603" s="292" t="s">
        <v>803</v>
      </c>
      <c r="C1603" s="292" t="s">
        <v>775</v>
      </c>
      <c r="D1603" s="279">
        <v>2029</v>
      </c>
      <c r="E1603" s="279" t="s">
        <v>842</v>
      </c>
      <c r="F1603" s="292" t="s">
        <v>821</v>
      </c>
      <c r="G1603" s="249" t="s">
        <v>16</v>
      </c>
      <c r="H1603" s="44">
        <f t="shared" ref="H1603:N1603" si="600">SUM(H1604:H1607)</f>
        <v>2.3000000000000003</v>
      </c>
      <c r="I1603" s="44">
        <f t="shared" si="600"/>
        <v>0</v>
      </c>
      <c r="J1603" s="44">
        <f t="shared" si="600"/>
        <v>0</v>
      </c>
      <c r="K1603" s="44">
        <f t="shared" si="600"/>
        <v>0</v>
      </c>
      <c r="L1603" s="44">
        <f t="shared" si="600"/>
        <v>0</v>
      </c>
      <c r="M1603" s="44">
        <f t="shared" si="600"/>
        <v>2.3000000000000003</v>
      </c>
      <c r="N1603" s="44">
        <f t="shared" si="600"/>
        <v>0</v>
      </c>
      <c r="O1603" s="279">
        <v>50</v>
      </c>
      <c r="P1603" s="292" t="s">
        <v>803</v>
      </c>
      <c r="Q1603" s="281" t="s">
        <v>4185</v>
      </c>
    </row>
    <row r="1604" spans="1:17" ht="35.25" customHeight="1" x14ac:dyDescent="0.25">
      <c r="A1604" s="292"/>
      <c r="B1604" s="292"/>
      <c r="C1604" s="292"/>
      <c r="D1604" s="279"/>
      <c r="E1604" s="279"/>
      <c r="F1604" s="292"/>
      <c r="G1604" s="249" t="s">
        <v>267</v>
      </c>
      <c r="H1604" s="44">
        <f t="shared" ref="H1604:H1607" si="601">SUM(I1604:N1604)</f>
        <v>0</v>
      </c>
      <c r="I1604" s="44">
        <v>0</v>
      </c>
      <c r="J1604" s="44">
        <v>0</v>
      </c>
      <c r="K1604" s="44">
        <v>0</v>
      </c>
      <c r="L1604" s="44">
        <v>0</v>
      </c>
      <c r="M1604" s="44">
        <v>0</v>
      </c>
      <c r="N1604" s="44">
        <v>0</v>
      </c>
      <c r="O1604" s="279"/>
      <c r="P1604" s="292"/>
      <c r="Q1604" s="282"/>
    </row>
    <row r="1605" spans="1:17" ht="36" x14ac:dyDescent="0.25">
      <c r="A1605" s="292"/>
      <c r="B1605" s="292"/>
      <c r="C1605" s="292"/>
      <c r="D1605" s="279"/>
      <c r="E1605" s="279"/>
      <c r="F1605" s="292"/>
      <c r="G1605" s="249" t="s">
        <v>18</v>
      </c>
      <c r="H1605" s="44">
        <f t="shared" si="601"/>
        <v>2.1</v>
      </c>
      <c r="I1605" s="44">
        <v>0</v>
      </c>
      <c r="J1605" s="44">
        <v>0</v>
      </c>
      <c r="K1605" s="44">
        <v>0</v>
      </c>
      <c r="L1605" s="44">
        <v>0</v>
      </c>
      <c r="M1605" s="44">
        <v>2.1</v>
      </c>
      <c r="N1605" s="44">
        <v>0</v>
      </c>
      <c r="O1605" s="279"/>
      <c r="P1605" s="292"/>
      <c r="Q1605" s="282"/>
    </row>
    <row r="1606" spans="1:17" x14ac:dyDescent="0.25">
      <c r="A1606" s="292"/>
      <c r="B1606" s="292"/>
      <c r="C1606" s="292"/>
      <c r="D1606" s="279"/>
      <c r="E1606" s="279"/>
      <c r="F1606" s="292"/>
      <c r="G1606" s="249" t="s">
        <v>19</v>
      </c>
      <c r="H1606" s="44">
        <f t="shared" si="601"/>
        <v>0.2</v>
      </c>
      <c r="I1606" s="44">
        <v>0</v>
      </c>
      <c r="J1606" s="44">
        <v>0</v>
      </c>
      <c r="K1606" s="44">
        <v>0</v>
      </c>
      <c r="L1606" s="44">
        <v>0</v>
      </c>
      <c r="M1606" s="44">
        <v>0.2</v>
      </c>
      <c r="N1606" s="44">
        <v>0</v>
      </c>
      <c r="O1606" s="279"/>
      <c r="P1606" s="292"/>
      <c r="Q1606" s="282"/>
    </row>
    <row r="1607" spans="1:17" ht="24" x14ac:dyDescent="0.25">
      <c r="A1607" s="292"/>
      <c r="B1607" s="292"/>
      <c r="C1607" s="292"/>
      <c r="D1607" s="279"/>
      <c r="E1607" s="279"/>
      <c r="F1607" s="292"/>
      <c r="G1607" s="249" t="s">
        <v>20</v>
      </c>
      <c r="H1607" s="44">
        <f t="shared" si="601"/>
        <v>0</v>
      </c>
      <c r="I1607" s="44">
        <v>0</v>
      </c>
      <c r="J1607" s="44">
        <v>0</v>
      </c>
      <c r="K1607" s="44">
        <v>0</v>
      </c>
      <c r="L1607" s="44">
        <v>0</v>
      </c>
      <c r="M1607" s="44">
        <v>0</v>
      </c>
      <c r="N1607" s="44">
        <v>0</v>
      </c>
      <c r="O1607" s="279"/>
      <c r="P1607" s="292"/>
      <c r="Q1607" s="283"/>
    </row>
    <row r="1608" spans="1:17" ht="36.75" customHeight="1" x14ac:dyDescent="0.25">
      <c r="A1608" s="292" t="s">
        <v>844</v>
      </c>
      <c r="B1608" s="292" t="s">
        <v>803</v>
      </c>
      <c r="C1608" s="292" t="s">
        <v>775</v>
      </c>
      <c r="D1608" s="279">
        <v>2029</v>
      </c>
      <c r="E1608" s="279" t="s">
        <v>842</v>
      </c>
      <c r="F1608" s="292" t="s">
        <v>821</v>
      </c>
      <c r="G1608" s="249" t="s">
        <v>16</v>
      </c>
      <c r="H1608" s="44">
        <f t="shared" ref="H1608:N1608" si="602">SUM(H1609:H1612)</f>
        <v>2.3000000000000003</v>
      </c>
      <c r="I1608" s="44">
        <f t="shared" si="602"/>
        <v>0</v>
      </c>
      <c r="J1608" s="44">
        <f t="shared" si="602"/>
        <v>0</v>
      </c>
      <c r="K1608" s="44">
        <f t="shared" si="602"/>
        <v>0</v>
      </c>
      <c r="L1608" s="44">
        <f t="shared" si="602"/>
        <v>0</v>
      </c>
      <c r="M1608" s="44">
        <f t="shared" si="602"/>
        <v>2.3000000000000003</v>
      </c>
      <c r="N1608" s="44">
        <f t="shared" si="602"/>
        <v>0</v>
      </c>
      <c r="O1608" s="279">
        <v>175</v>
      </c>
      <c r="P1608" s="292" t="s">
        <v>803</v>
      </c>
      <c r="Q1608" s="281" t="s">
        <v>4185</v>
      </c>
    </row>
    <row r="1609" spans="1:17" ht="33.75" customHeight="1" x14ac:dyDescent="0.25">
      <c r="A1609" s="292"/>
      <c r="B1609" s="292"/>
      <c r="C1609" s="292"/>
      <c r="D1609" s="279"/>
      <c r="E1609" s="279"/>
      <c r="F1609" s="292"/>
      <c r="G1609" s="249" t="s">
        <v>267</v>
      </c>
      <c r="H1609" s="44">
        <f t="shared" ref="H1609:H1612" si="603">SUM(I1609:N1609)</f>
        <v>0</v>
      </c>
      <c r="I1609" s="44">
        <v>0</v>
      </c>
      <c r="J1609" s="44">
        <v>0</v>
      </c>
      <c r="K1609" s="44">
        <v>0</v>
      </c>
      <c r="L1609" s="44">
        <v>0</v>
      </c>
      <c r="M1609" s="44">
        <v>0</v>
      </c>
      <c r="N1609" s="44">
        <v>0</v>
      </c>
      <c r="O1609" s="279"/>
      <c r="P1609" s="292"/>
      <c r="Q1609" s="282"/>
    </row>
    <row r="1610" spans="1:17" ht="36" x14ac:dyDescent="0.25">
      <c r="A1610" s="292"/>
      <c r="B1610" s="292"/>
      <c r="C1610" s="292"/>
      <c r="D1610" s="279"/>
      <c r="E1610" s="279"/>
      <c r="F1610" s="292"/>
      <c r="G1610" s="249" t="s">
        <v>18</v>
      </c>
      <c r="H1610" s="44">
        <f t="shared" si="603"/>
        <v>2.1</v>
      </c>
      <c r="I1610" s="44">
        <v>0</v>
      </c>
      <c r="J1610" s="44">
        <v>0</v>
      </c>
      <c r="K1610" s="44">
        <v>0</v>
      </c>
      <c r="L1610" s="44">
        <v>0</v>
      </c>
      <c r="M1610" s="44">
        <v>2.1</v>
      </c>
      <c r="N1610" s="44">
        <v>0</v>
      </c>
      <c r="O1610" s="279"/>
      <c r="P1610" s="292"/>
      <c r="Q1610" s="282"/>
    </row>
    <row r="1611" spans="1:17" x14ac:dyDescent="0.25">
      <c r="A1611" s="292"/>
      <c r="B1611" s="292"/>
      <c r="C1611" s="292"/>
      <c r="D1611" s="279"/>
      <c r="E1611" s="279"/>
      <c r="F1611" s="292"/>
      <c r="G1611" s="249" t="s">
        <v>19</v>
      </c>
      <c r="H1611" s="44">
        <f t="shared" si="603"/>
        <v>0.2</v>
      </c>
      <c r="I1611" s="44">
        <v>0</v>
      </c>
      <c r="J1611" s="44">
        <v>0</v>
      </c>
      <c r="K1611" s="44">
        <v>0</v>
      </c>
      <c r="L1611" s="44">
        <v>0</v>
      </c>
      <c r="M1611" s="44">
        <v>0.2</v>
      </c>
      <c r="N1611" s="44">
        <v>0</v>
      </c>
      <c r="O1611" s="279"/>
      <c r="P1611" s="292"/>
      <c r="Q1611" s="282"/>
    </row>
    <row r="1612" spans="1:17" ht="24" x14ac:dyDescent="0.25">
      <c r="A1612" s="292"/>
      <c r="B1612" s="292"/>
      <c r="C1612" s="292"/>
      <c r="D1612" s="279"/>
      <c r="E1612" s="279"/>
      <c r="F1612" s="292"/>
      <c r="G1612" s="249" t="s">
        <v>20</v>
      </c>
      <c r="H1612" s="44">
        <f t="shared" si="603"/>
        <v>0</v>
      </c>
      <c r="I1612" s="44">
        <v>0</v>
      </c>
      <c r="J1612" s="44">
        <v>0</v>
      </c>
      <c r="K1612" s="44">
        <v>0</v>
      </c>
      <c r="L1612" s="44">
        <v>0</v>
      </c>
      <c r="M1612" s="44">
        <v>0</v>
      </c>
      <c r="N1612" s="44">
        <v>0</v>
      </c>
      <c r="O1612" s="279"/>
      <c r="P1612" s="292"/>
      <c r="Q1612" s="283"/>
    </row>
    <row r="1613" spans="1:17" ht="36.75" customHeight="1" x14ac:dyDescent="0.25">
      <c r="A1613" s="292" t="s">
        <v>845</v>
      </c>
      <c r="B1613" s="292" t="s">
        <v>803</v>
      </c>
      <c r="C1613" s="292" t="s">
        <v>775</v>
      </c>
      <c r="D1613" s="279">
        <v>2029</v>
      </c>
      <c r="E1613" s="279" t="s">
        <v>842</v>
      </c>
      <c r="F1613" s="292" t="s">
        <v>821</v>
      </c>
      <c r="G1613" s="249" t="s">
        <v>16</v>
      </c>
      <c r="H1613" s="44">
        <f t="shared" ref="H1613:N1613" si="604">SUM(H1614:H1617)</f>
        <v>2.3000000000000003</v>
      </c>
      <c r="I1613" s="44">
        <f t="shared" si="604"/>
        <v>0</v>
      </c>
      <c r="J1613" s="44">
        <f t="shared" si="604"/>
        <v>0</v>
      </c>
      <c r="K1613" s="44">
        <f t="shared" si="604"/>
        <v>0</v>
      </c>
      <c r="L1613" s="44">
        <f t="shared" si="604"/>
        <v>0</v>
      </c>
      <c r="M1613" s="44">
        <f t="shared" si="604"/>
        <v>2.3000000000000003</v>
      </c>
      <c r="N1613" s="44">
        <f t="shared" si="604"/>
        <v>0</v>
      </c>
      <c r="O1613" s="279">
        <v>129</v>
      </c>
      <c r="P1613" s="292" t="s">
        <v>803</v>
      </c>
      <c r="Q1613" s="281" t="s">
        <v>4185</v>
      </c>
    </row>
    <row r="1614" spans="1:17" ht="33.75" customHeight="1" x14ac:dyDescent="0.25">
      <c r="A1614" s="292"/>
      <c r="B1614" s="292"/>
      <c r="C1614" s="292"/>
      <c r="D1614" s="279"/>
      <c r="E1614" s="279"/>
      <c r="F1614" s="292"/>
      <c r="G1614" s="249" t="s">
        <v>267</v>
      </c>
      <c r="H1614" s="44">
        <f t="shared" ref="H1614:H1617" si="605">SUM(I1614:N1614)</f>
        <v>0</v>
      </c>
      <c r="I1614" s="44">
        <v>0</v>
      </c>
      <c r="J1614" s="44">
        <v>0</v>
      </c>
      <c r="K1614" s="44">
        <v>0</v>
      </c>
      <c r="L1614" s="44">
        <v>0</v>
      </c>
      <c r="M1614" s="44">
        <v>0</v>
      </c>
      <c r="N1614" s="44">
        <v>0</v>
      </c>
      <c r="O1614" s="279"/>
      <c r="P1614" s="292"/>
      <c r="Q1614" s="282"/>
    </row>
    <row r="1615" spans="1:17" ht="36" x14ac:dyDescent="0.25">
      <c r="A1615" s="292"/>
      <c r="B1615" s="292"/>
      <c r="C1615" s="292"/>
      <c r="D1615" s="279"/>
      <c r="E1615" s="279"/>
      <c r="F1615" s="292"/>
      <c r="G1615" s="249" t="s">
        <v>18</v>
      </c>
      <c r="H1615" s="44">
        <f t="shared" si="605"/>
        <v>2.1</v>
      </c>
      <c r="I1615" s="44">
        <v>0</v>
      </c>
      <c r="J1615" s="44">
        <v>0</v>
      </c>
      <c r="K1615" s="44">
        <v>0</v>
      </c>
      <c r="L1615" s="44">
        <v>0</v>
      </c>
      <c r="M1615" s="44">
        <v>2.1</v>
      </c>
      <c r="N1615" s="44">
        <v>0</v>
      </c>
      <c r="O1615" s="279"/>
      <c r="P1615" s="292"/>
      <c r="Q1615" s="282"/>
    </row>
    <row r="1616" spans="1:17" x14ac:dyDescent="0.25">
      <c r="A1616" s="292"/>
      <c r="B1616" s="292"/>
      <c r="C1616" s="292"/>
      <c r="D1616" s="279"/>
      <c r="E1616" s="279"/>
      <c r="F1616" s="292"/>
      <c r="G1616" s="249" t="s">
        <v>19</v>
      </c>
      <c r="H1616" s="44">
        <f t="shared" si="605"/>
        <v>0.2</v>
      </c>
      <c r="I1616" s="44">
        <v>0</v>
      </c>
      <c r="J1616" s="44">
        <v>0</v>
      </c>
      <c r="K1616" s="44">
        <v>0</v>
      </c>
      <c r="L1616" s="44">
        <v>0</v>
      </c>
      <c r="M1616" s="44">
        <v>0.2</v>
      </c>
      <c r="N1616" s="44">
        <v>0</v>
      </c>
      <c r="O1616" s="279"/>
      <c r="P1616" s="292"/>
      <c r="Q1616" s="282"/>
    </row>
    <row r="1617" spans="1:17" ht="24" x14ac:dyDescent="0.25">
      <c r="A1617" s="292"/>
      <c r="B1617" s="292"/>
      <c r="C1617" s="292"/>
      <c r="D1617" s="279"/>
      <c r="E1617" s="279"/>
      <c r="F1617" s="292"/>
      <c r="G1617" s="249" t="s">
        <v>20</v>
      </c>
      <c r="H1617" s="44">
        <f t="shared" si="605"/>
        <v>0</v>
      </c>
      <c r="I1617" s="44">
        <v>0</v>
      </c>
      <c r="J1617" s="44">
        <v>0</v>
      </c>
      <c r="K1617" s="44">
        <v>0</v>
      </c>
      <c r="L1617" s="44">
        <v>0</v>
      </c>
      <c r="M1617" s="44">
        <v>0</v>
      </c>
      <c r="N1617" s="44">
        <v>0</v>
      </c>
      <c r="O1617" s="279"/>
      <c r="P1617" s="292"/>
      <c r="Q1617" s="283"/>
    </row>
    <row r="1618" spans="1:17" ht="36.75" customHeight="1" x14ac:dyDescent="0.25">
      <c r="A1618" s="292" t="s">
        <v>846</v>
      </c>
      <c r="B1618" s="292" t="s">
        <v>803</v>
      </c>
      <c r="C1618" s="292" t="s">
        <v>775</v>
      </c>
      <c r="D1618" s="279">
        <v>2029</v>
      </c>
      <c r="E1618" s="279"/>
      <c r="F1618" s="292" t="s">
        <v>821</v>
      </c>
      <c r="G1618" s="249" t="s">
        <v>16</v>
      </c>
      <c r="H1618" s="44">
        <f t="shared" ref="H1618:N1618" si="606">SUM(H1619:H1622)</f>
        <v>4.0999999999999996</v>
      </c>
      <c r="I1618" s="44">
        <f t="shared" si="606"/>
        <v>0</v>
      </c>
      <c r="J1618" s="44">
        <f t="shared" si="606"/>
        <v>0</v>
      </c>
      <c r="K1618" s="44">
        <f t="shared" si="606"/>
        <v>0</v>
      </c>
      <c r="L1618" s="44">
        <f t="shared" si="606"/>
        <v>0</v>
      </c>
      <c r="M1618" s="44">
        <f t="shared" si="606"/>
        <v>4.0999999999999996</v>
      </c>
      <c r="N1618" s="44">
        <f t="shared" si="606"/>
        <v>0</v>
      </c>
      <c r="O1618" s="279">
        <v>138</v>
      </c>
      <c r="P1618" s="292" t="s">
        <v>803</v>
      </c>
      <c r="Q1618" s="281" t="s">
        <v>4185</v>
      </c>
    </row>
    <row r="1619" spans="1:17" ht="28.5" customHeight="1" x14ac:dyDescent="0.25">
      <c r="A1619" s="292"/>
      <c r="B1619" s="292"/>
      <c r="C1619" s="292"/>
      <c r="D1619" s="279"/>
      <c r="E1619" s="279"/>
      <c r="F1619" s="292"/>
      <c r="G1619" s="249" t="s">
        <v>267</v>
      </c>
      <c r="H1619" s="44">
        <f t="shared" ref="H1619:H1622" si="607">SUM(I1619:N1619)</f>
        <v>0</v>
      </c>
      <c r="I1619" s="44">
        <v>0</v>
      </c>
      <c r="J1619" s="44">
        <v>0</v>
      </c>
      <c r="K1619" s="44">
        <v>0</v>
      </c>
      <c r="L1619" s="44">
        <v>0</v>
      </c>
      <c r="M1619" s="44">
        <v>0</v>
      </c>
      <c r="N1619" s="44">
        <v>0</v>
      </c>
      <c r="O1619" s="279"/>
      <c r="P1619" s="292"/>
      <c r="Q1619" s="282"/>
    </row>
    <row r="1620" spans="1:17" ht="36" x14ac:dyDescent="0.25">
      <c r="A1620" s="292"/>
      <c r="B1620" s="292"/>
      <c r="C1620" s="292"/>
      <c r="D1620" s="279"/>
      <c r="E1620" s="279"/>
      <c r="F1620" s="292"/>
      <c r="G1620" s="249" t="s">
        <v>18</v>
      </c>
      <c r="H1620" s="44">
        <f t="shared" si="607"/>
        <v>3.8</v>
      </c>
      <c r="I1620" s="44">
        <v>0</v>
      </c>
      <c r="J1620" s="44">
        <v>0</v>
      </c>
      <c r="K1620" s="44">
        <v>0</v>
      </c>
      <c r="L1620" s="44">
        <v>0</v>
      </c>
      <c r="M1620" s="44">
        <v>3.8</v>
      </c>
      <c r="N1620" s="44">
        <v>0</v>
      </c>
      <c r="O1620" s="279"/>
      <c r="P1620" s="292"/>
      <c r="Q1620" s="282"/>
    </row>
    <row r="1621" spans="1:17" x14ac:dyDescent="0.25">
      <c r="A1621" s="292"/>
      <c r="B1621" s="292"/>
      <c r="C1621" s="292"/>
      <c r="D1621" s="279"/>
      <c r="E1621" s="279"/>
      <c r="F1621" s="292"/>
      <c r="G1621" s="249" t="s">
        <v>19</v>
      </c>
      <c r="H1621" s="44">
        <f t="shared" si="607"/>
        <v>0.3</v>
      </c>
      <c r="I1621" s="44">
        <v>0</v>
      </c>
      <c r="J1621" s="44">
        <v>0</v>
      </c>
      <c r="K1621" s="44">
        <v>0</v>
      </c>
      <c r="L1621" s="44">
        <v>0</v>
      </c>
      <c r="M1621" s="44">
        <v>0.3</v>
      </c>
      <c r="N1621" s="44">
        <v>0</v>
      </c>
      <c r="O1621" s="279"/>
      <c r="P1621" s="292"/>
      <c r="Q1621" s="282"/>
    </row>
    <row r="1622" spans="1:17" ht="24" x14ac:dyDescent="0.25">
      <c r="A1622" s="292"/>
      <c r="B1622" s="292"/>
      <c r="C1622" s="292"/>
      <c r="D1622" s="279"/>
      <c r="E1622" s="279"/>
      <c r="F1622" s="292"/>
      <c r="G1622" s="249" t="s">
        <v>20</v>
      </c>
      <c r="H1622" s="44">
        <f t="shared" si="607"/>
        <v>0</v>
      </c>
      <c r="I1622" s="44">
        <v>0</v>
      </c>
      <c r="J1622" s="44">
        <v>0</v>
      </c>
      <c r="K1622" s="44">
        <v>0</v>
      </c>
      <c r="L1622" s="44">
        <v>0</v>
      </c>
      <c r="M1622" s="44">
        <v>0</v>
      </c>
      <c r="N1622" s="44">
        <v>0</v>
      </c>
      <c r="O1622" s="279"/>
      <c r="P1622" s="292"/>
      <c r="Q1622" s="283"/>
    </row>
    <row r="1623" spans="1:17" ht="36.75" customHeight="1" x14ac:dyDescent="0.25">
      <c r="A1623" s="292" t="s">
        <v>847</v>
      </c>
      <c r="B1623" s="292" t="s">
        <v>803</v>
      </c>
      <c r="C1623" s="292" t="s">
        <v>775</v>
      </c>
      <c r="D1623" s="279">
        <v>2029</v>
      </c>
      <c r="E1623" s="279"/>
      <c r="F1623" s="292" t="s">
        <v>826</v>
      </c>
      <c r="G1623" s="249" t="s">
        <v>16</v>
      </c>
      <c r="H1623" s="44">
        <f t="shared" ref="H1623:N1623" si="608">SUM(H1624:H1627)</f>
        <v>4.0999999999999996</v>
      </c>
      <c r="I1623" s="44">
        <f t="shared" si="608"/>
        <v>0</v>
      </c>
      <c r="J1623" s="44">
        <f t="shared" si="608"/>
        <v>0</v>
      </c>
      <c r="K1623" s="44">
        <f t="shared" si="608"/>
        <v>0</v>
      </c>
      <c r="L1623" s="44">
        <f t="shared" si="608"/>
        <v>0</v>
      </c>
      <c r="M1623" s="44">
        <f t="shared" si="608"/>
        <v>4.0999999999999996</v>
      </c>
      <c r="N1623" s="44">
        <f t="shared" si="608"/>
        <v>0</v>
      </c>
      <c r="O1623" s="279">
        <v>70</v>
      </c>
      <c r="P1623" s="292" t="s">
        <v>803</v>
      </c>
      <c r="Q1623" s="281" t="s">
        <v>4185</v>
      </c>
    </row>
    <row r="1624" spans="1:17" ht="31.5" customHeight="1" x14ac:dyDescent="0.25">
      <c r="A1624" s="292"/>
      <c r="B1624" s="292"/>
      <c r="C1624" s="292"/>
      <c r="D1624" s="279"/>
      <c r="E1624" s="279"/>
      <c r="F1624" s="292"/>
      <c r="G1624" s="249" t="s">
        <v>267</v>
      </c>
      <c r="H1624" s="44">
        <f t="shared" ref="H1624:H1627" si="609">SUM(I1624:N1624)</f>
        <v>0</v>
      </c>
      <c r="I1624" s="44">
        <v>0</v>
      </c>
      <c r="J1624" s="44">
        <v>0</v>
      </c>
      <c r="K1624" s="44">
        <v>0</v>
      </c>
      <c r="L1624" s="44">
        <v>0</v>
      </c>
      <c r="M1624" s="44">
        <v>0</v>
      </c>
      <c r="N1624" s="44">
        <v>0</v>
      </c>
      <c r="O1624" s="279"/>
      <c r="P1624" s="292"/>
      <c r="Q1624" s="282"/>
    </row>
    <row r="1625" spans="1:17" ht="36" x14ac:dyDescent="0.25">
      <c r="A1625" s="292"/>
      <c r="B1625" s="292"/>
      <c r="C1625" s="292"/>
      <c r="D1625" s="279"/>
      <c r="E1625" s="279"/>
      <c r="F1625" s="292"/>
      <c r="G1625" s="249" t="s">
        <v>18</v>
      </c>
      <c r="H1625" s="44">
        <f t="shared" si="609"/>
        <v>3.8</v>
      </c>
      <c r="I1625" s="44">
        <v>0</v>
      </c>
      <c r="J1625" s="44">
        <v>0</v>
      </c>
      <c r="K1625" s="44">
        <v>0</v>
      </c>
      <c r="L1625" s="44">
        <v>0</v>
      </c>
      <c r="M1625" s="44">
        <v>3.8</v>
      </c>
      <c r="N1625" s="44">
        <v>0</v>
      </c>
      <c r="O1625" s="279"/>
      <c r="P1625" s="292"/>
      <c r="Q1625" s="282"/>
    </row>
    <row r="1626" spans="1:17" x14ac:dyDescent="0.25">
      <c r="A1626" s="292"/>
      <c r="B1626" s="292"/>
      <c r="C1626" s="292"/>
      <c r="D1626" s="279"/>
      <c r="E1626" s="279"/>
      <c r="F1626" s="292"/>
      <c r="G1626" s="249" t="s">
        <v>19</v>
      </c>
      <c r="H1626" s="44">
        <f t="shared" si="609"/>
        <v>0.3</v>
      </c>
      <c r="I1626" s="44">
        <v>0</v>
      </c>
      <c r="J1626" s="44">
        <v>0</v>
      </c>
      <c r="K1626" s="44">
        <v>0</v>
      </c>
      <c r="L1626" s="44">
        <v>0</v>
      </c>
      <c r="M1626" s="44">
        <v>0.3</v>
      </c>
      <c r="N1626" s="44">
        <v>0</v>
      </c>
      <c r="O1626" s="279"/>
      <c r="P1626" s="292"/>
      <c r="Q1626" s="282"/>
    </row>
    <row r="1627" spans="1:17" ht="24" x14ac:dyDescent="0.25">
      <c r="A1627" s="292"/>
      <c r="B1627" s="292"/>
      <c r="C1627" s="292"/>
      <c r="D1627" s="279"/>
      <c r="E1627" s="279"/>
      <c r="F1627" s="292"/>
      <c r="G1627" s="249" t="s">
        <v>20</v>
      </c>
      <c r="H1627" s="44">
        <f t="shared" si="609"/>
        <v>0</v>
      </c>
      <c r="I1627" s="44">
        <v>0</v>
      </c>
      <c r="J1627" s="44">
        <v>0</v>
      </c>
      <c r="K1627" s="44">
        <v>0</v>
      </c>
      <c r="L1627" s="44">
        <v>0</v>
      </c>
      <c r="M1627" s="44">
        <v>0</v>
      </c>
      <c r="N1627" s="44">
        <v>0</v>
      </c>
      <c r="O1627" s="279"/>
      <c r="P1627" s="292"/>
      <c r="Q1627" s="283"/>
    </row>
    <row r="1628" spans="1:17" ht="36.75" customHeight="1" x14ac:dyDescent="0.25">
      <c r="A1628" s="292" t="s">
        <v>848</v>
      </c>
      <c r="B1628" s="292" t="s">
        <v>803</v>
      </c>
      <c r="C1628" s="292" t="s">
        <v>775</v>
      </c>
      <c r="D1628" s="279">
        <v>2029</v>
      </c>
      <c r="E1628" s="279"/>
      <c r="F1628" s="292" t="s">
        <v>826</v>
      </c>
      <c r="G1628" s="249" t="s">
        <v>16</v>
      </c>
      <c r="H1628" s="44">
        <f t="shared" ref="H1628:N1628" si="610">SUM(H1629:H1632)</f>
        <v>2.5</v>
      </c>
      <c r="I1628" s="44">
        <f t="shared" si="610"/>
        <v>0</v>
      </c>
      <c r="J1628" s="44">
        <f t="shared" si="610"/>
        <v>0</v>
      </c>
      <c r="K1628" s="44">
        <f t="shared" si="610"/>
        <v>0</v>
      </c>
      <c r="L1628" s="44">
        <f t="shared" si="610"/>
        <v>0</v>
      </c>
      <c r="M1628" s="44">
        <f t="shared" si="610"/>
        <v>2.5</v>
      </c>
      <c r="N1628" s="44">
        <f t="shared" si="610"/>
        <v>0</v>
      </c>
      <c r="O1628" s="279">
        <v>389</v>
      </c>
      <c r="P1628" s="292" t="s">
        <v>803</v>
      </c>
      <c r="Q1628" s="281" t="s">
        <v>4185</v>
      </c>
    </row>
    <row r="1629" spans="1:17" ht="31.5" customHeight="1" x14ac:dyDescent="0.25">
      <c r="A1629" s="292"/>
      <c r="B1629" s="292"/>
      <c r="C1629" s="292"/>
      <c r="D1629" s="279"/>
      <c r="E1629" s="279"/>
      <c r="F1629" s="292"/>
      <c r="G1629" s="249" t="s">
        <v>267</v>
      </c>
      <c r="H1629" s="44">
        <f t="shared" ref="H1629:H1632" si="611">SUM(I1629:N1629)</f>
        <v>0</v>
      </c>
      <c r="I1629" s="44">
        <v>0</v>
      </c>
      <c r="J1629" s="44">
        <v>0</v>
      </c>
      <c r="K1629" s="44">
        <v>0</v>
      </c>
      <c r="L1629" s="44">
        <v>0</v>
      </c>
      <c r="M1629" s="44">
        <v>0</v>
      </c>
      <c r="N1629" s="44">
        <v>0</v>
      </c>
      <c r="O1629" s="279"/>
      <c r="P1629" s="292"/>
      <c r="Q1629" s="282"/>
    </row>
    <row r="1630" spans="1:17" ht="36" x14ac:dyDescent="0.25">
      <c r="A1630" s="292"/>
      <c r="B1630" s="292"/>
      <c r="C1630" s="292"/>
      <c r="D1630" s="279"/>
      <c r="E1630" s="279"/>
      <c r="F1630" s="292"/>
      <c r="G1630" s="249" t="s">
        <v>18</v>
      </c>
      <c r="H1630" s="44">
        <f t="shared" si="611"/>
        <v>2.2999999999999998</v>
      </c>
      <c r="I1630" s="44">
        <v>0</v>
      </c>
      <c r="J1630" s="44">
        <v>0</v>
      </c>
      <c r="K1630" s="44">
        <v>0</v>
      </c>
      <c r="L1630" s="44">
        <v>0</v>
      </c>
      <c r="M1630" s="44">
        <v>2.2999999999999998</v>
      </c>
      <c r="N1630" s="44">
        <v>0</v>
      </c>
      <c r="O1630" s="279"/>
      <c r="P1630" s="292"/>
      <c r="Q1630" s="282"/>
    </row>
    <row r="1631" spans="1:17" x14ac:dyDescent="0.25">
      <c r="A1631" s="292"/>
      <c r="B1631" s="292"/>
      <c r="C1631" s="292"/>
      <c r="D1631" s="279"/>
      <c r="E1631" s="279"/>
      <c r="F1631" s="292"/>
      <c r="G1631" s="249" t="s">
        <v>19</v>
      </c>
      <c r="H1631" s="44">
        <f t="shared" si="611"/>
        <v>0.2</v>
      </c>
      <c r="I1631" s="44">
        <v>0</v>
      </c>
      <c r="J1631" s="44">
        <v>0</v>
      </c>
      <c r="K1631" s="44">
        <v>0</v>
      </c>
      <c r="L1631" s="44">
        <v>0</v>
      </c>
      <c r="M1631" s="44">
        <v>0.2</v>
      </c>
      <c r="N1631" s="44">
        <v>0</v>
      </c>
      <c r="O1631" s="279"/>
      <c r="P1631" s="292"/>
      <c r="Q1631" s="282"/>
    </row>
    <row r="1632" spans="1:17" ht="24" x14ac:dyDescent="0.25">
      <c r="A1632" s="292"/>
      <c r="B1632" s="292"/>
      <c r="C1632" s="292"/>
      <c r="D1632" s="279"/>
      <c r="E1632" s="279"/>
      <c r="F1632" s="292"/>
      <c r="G1632" s="249" t="s">
        <v>20</v>
      </c>
      <c r="H1632" s="44">
        <f t="shared" si="611"/>
        <v>0</v>
      </c>
      <c r="I1632" s="44">
        <v>0</v>
      </c>
      <c r="J1632" s="44">
        <v>0</v>
      </c>
      <c r="K1632" s="44">
        <v>0</v>
      </c>
      <c r="L1632" s="44">
        <v>0</v>
      </c>
      <c r="M1632" s="44">
        <v>0</v>
      </c>
      <c r="N1632" s="44">
        <v>0</v>
      </c>
      <c r="O1632" s="279"/>
      <c r="P1632" s="292"/>
      <c r="Q1632" s="283"/>
    </row>
    <row r="1633" spans="1:17" ht="36.75" customHeight="1" x14ac:dyDescent="0.25">
      <c r="A1633" s="292" t="s">
        <v>849</v>
      </c>
      <c r="B1633" s="292" t="s">
        <v>803</v>
      </c>
      <c r="C1633" s="292" t="s">
        <v>775</v>
      </c>
      <c r="D1633" s="279">
        <v>2029</v>
      </c>
      <c r="E1633" s="279"/>
      <c r="F1633" s="292" t="s">
        <v>826</v>
      </c>
      <c r="G1633" s="249" t="s">
        <v>16</v>
      </c>
      <c r="H1633" s="44">
        <f t="shared" ref="H1633:N1633" si="612">SUM(H1634:H1637)</f>
        <v>3</v>
      </c>
      <c r="I1633" s="44">
        <f t="shared" si="612"/>
        <v>0</v>
      </c>
      <c r="J1633" s="44">
        <f t="shared" si="612"/>
        <v>0</v>
      </c>
      <c r="K1633" s="44">
        <f t="shared" si="612"/>
        <v>0</v>
      </c>
      <c r="L1633" s="44">
        <f t="shared" si="612"/>
        <v>0</v>
      </c>
      <c r="M1633" s="44">
        <f t="shared" si="612"/>
        <v>3</v>
      </c>
      <c r="N1633" s="44">
        <f t="shared" si="612"/>
        <v>0</v>
      </c>
      <c r="O1633" s="279">
        <v>389</v>
      </c>
      <c r="P1633" s="292" t="s">
        <v>803</v>
      </c>
      <c r="Q1633" s="281" t="s">
        <v>4185</v>
      </c>
    </row>
    <row r="1634" spans="1:17" ht="32.25" customHeight="1" x14ac:dyDescent="0.25">
      <c r="A1634" s="292"/>
      <c r="B1634" s="292"/>
      <c r="C1634" s="292"/>
      <c r="D1634" s="279"/>
      <c r="E1634" s="279"/>
      <c r="F1634" s="292"/>
      <c r="G1634" s="249" t="s">
        <v>267</v>
      </c>
      <c r="H1634" s="44">
        <f t="shared" ref="H1634:H1637" si="613">SUM(I1634:N1634)</f>
        <v>0</v>
      </c>
      <c r="I1634" s="44">
        <v>0</v>
      </c>
      <c r="J1634" s="44">
        <v>0</v>
      </c>
      <c r="K1634" s="44">
        <v>0</v>
      </c>
      <c r="L1634" s="44">
        <v>0</v>
      </c>
      <c r="M1634" s="44">
        <v>0</v>
      </c>
      <c r="N1634" s="44">
        <v>0</v>
      </c>
      <c r="O1634" s="279"/>
      <c r="P1634" s="292"/>
      <c r="Q1634" s="282"/>
    </row>
    <row r="1635" spans="1:17" ht="36" x14ac:dyDescent="0.25">
      <c r="A1635" s="292"/>
      <c r="B1635" s="292"/>
      <c r="C1635" s="292"/>
      <c r="D1635" s="279"/>
      <c r="E1635" s="279"/>
      <c r="F1635" s="292"/>
      <c r="G1635" s="249" t="s">
        <v>18</v>
      </c>
      <c r="H1635" s="44">
        <f t="shared" si="613"/>
        <v>2.8</v>
      </c>
      <c r="I1635" s="44">
        <v>0</v>
      </c>
      <c r="J1635" s="44">
        <v>0</v>
      </c>
      <c r="K1635" s="44">
        <v>0</v>
      </c>
      <c r="L1635" s="44">
        <v>0</v>
      </c>
      <c r="M1635" s="44">
        <v>2.8</v>
      </c>
      <c r="N1635" s="44">
        <v>0</v>
      </c>
      <c r="O1635" s="279"/>
      <c r="P1635" s="292"/>
      <c r="Q1635" s="282"/>
    </row>
    <row r="1636" spans="1:17" x14ac:dyDescent="0.25">
      <c r="A1636" s="292"/>
      <c r="B1636" s="292"/>
      <c r="C1636" s="292"/>
      <c r="D1636" s="279"/>
      <c r="E1636" s="279"/>
      <c r="F1636" s="292"/>
      <c r="G1636" s="249" t="s">
        <v>19</v>
      </c>
      <c r="H1636" s="44">
        <f t="shared" si="613"/>
        <v>0.2</v>
      </c>
      <c r="I1636" s="44">
        <v>0</v>
      </c>
      <c r="J1636" s="44">
        <v>0</v>
      </c>
      <c r="K1636" s="44">
        <v>0</v>
      </c>
      <c r="L1636" s="44">
        <v>0</v>
      </c>
      <c r="M1636" s="44">
        <v>0.2</v>
      </c>
      <c r="N1636" s="44">
        <v>0</v>
      </c>
      <c r="O1636" s="279"/>
      <c r="P1636" s="292"/>
      <c r="Q1636" s="282"/>
    </row>
    <row r="1637" spans="1:17" ht="24" x14ac:dyDescent="0.25">
      <c r="A1637" s="292"/>
      <c r="B1637" s="292"/>
      <c r="C1637" s="292"/>
      <c r="D1637" s="279"/>
      <c r="E1637" s="279"/>
      <c r="F1637" s="292"/>
      <c r="G1637" s="249" t="s">
        <v>20</v>
      </c>
      <c r="H1637" s="44">
        <f t="shared" si="613"/>
        <v>0</v>
      </c>
      <c r="I1637" s="44">
        <v>0</v>
      </c>
      <c r="J1637" s="44">
        <v>0</v>
      </c>
      <c r="K1637" s="44">
        <v>0</v>
      </c>
      <c r="L1637" s="44">
        <v>0</v>
      </c>
      <c r="M1637" s="44">
        <v>0</v>
      </c>
      <c r="N1637" s="44">
        <v>0</v>
      </c>
      <c r="O1637" s="279"/>
      <c r="P1637" s="292"/>
      <c r="Q1637" s="283"/>
    </row>
    <row r="1638" spans="1:17" ht="36.75" customHeight="1" x14ac:dyDescent="0.25">
      <c r="A1638" s="292" t="s">
        <v>850</v>
      </c>
      <c r="B1638" s="292" t="s">
        <v>803</v>
      </c>
      <c r="C1638" s="292" t="s">
        <v>775</v>
      </c>
      <c r="D1638" s="279" t="s">
        <v>86</v>
      </c>
      <c r="E1638" s="279"/>
      <c r="F1638" s="292" t="s">
        <v>826</v>
      </c>
      <c r="G1638" s="249" t="s">
        <v>16</v>
      </c>
      <c r="H1638" s="44">
        <f t="shared" ref="H1638:N1638" si="614">SUM(H1639:H1642)</f>
        <v>3</v>
      </c>
      <c r="I1638" s="44">
        <f t="shared" si="614"/>
        <v>0</v>
      </c>
      <c r="J1638" s="44">
        <f t="shared" si="614"/>
        <v>0</v>
      </c>
      <c r="K1638" s="44">
        <f t="shared" si="614"/>
        <v>0</v>
      </c>
      <c r="L1638" s="44">
        <f t="shared" si="614"/>
        <v>0</v>
      </c>
      <c r="M1638" s="44">
        <f t="shared" si="614"/>
        <v>3</v>
      </c>
      <c r="N1638" s="44">
        <f t="shared" si="614"/>
        <v>0</v>
      </c>
      <c r="O1638" s="279">
        <v>319</v>
      </c>
      <c r="P1638" s="292" t="s">
        <v>803</v>
      </c>
      <c r="Q1638" s="281" t="s">
        <v>4185</v>
      </c>
    </row>
    <row r="1639" spans="1:17" ht="28.5" customHeight="1" x14ac:dyDescent="0.25">
      <c r="A1639" s="292"/>
      <c r="B1639" s="292"/>
      <c r="C1639" s="292"/>
      <c r="D1639" s="279"/>
      <c r="E1639" s="279"/>
      <c r="F1639" s="292"/>
      <c r="G1639" s="249" t="s">
        <v>267</v>
      </c>
      <c r="H1639" s="44">
        <f t="shared" ref="H1639:H1642" si="615">SUM(I1639:N1639)</f>
        <v>0</v>
      </c>
      <c r="I1639" s="44">
        <v>0</v>
      </c>
      <c r="J1639" s="44">
        <v>0</v>
      </c>
      <c r="K1639" s="44">
        <v>0</v>
      </c>
      <c r="L1639" s="44">
        <v>0</v>
      </c>
      <c r="M1639" s="44">
        <v>0</v>
      </c>
      <c r="N1639" s="44">
        <v>0</v>
      </c>
      <c r="O1639" s="279"/>
      <c r="P1639" s="292"/>
      <c r="Q1639" s="282"/>
    </row>
    <row r="1640" spans="1:17" ht="36" x14ac:dyDescent="0.25">
      <c r="A1640" s="292"/>
      <c r="B1640" s="292"/>
      <c r="C1640" s="292"/>
      <c r="D1640" s="279"/>
      <c r="E1640" s="279"/>
      <c r="F1640" s="292"/>
      <c r="G1640" s="249" t="s">
        <v>18</v>
      </c>
      <c r="H1640" s="44">
        <f t="shared" si="615"/>
        <v>2.8</v>
      </c>
      <c r="I1640" s="44">
        <v>0</v>
      </c>
      <c r="J1640" s="44">
        <v>0</v>
      </c>
      <c r="K1640" s="44">
        <v>0</v>
      </c>
      <c r="L1640" s="44">
        <v>0</v>
      </c>
      <c r="M1640" s="44">
        <v>2.8</v>
      </c>
      <c r="N1640" s="44">
        <v>0</v>
      </c>
      <c r="O1640" s="279"/>
      <c r="P1640" s="292"/>
      <c r="Q1640" s="282"/>
    </row>
    <row r="1641" spans="1:17" x14ac:dyDescent="0.25">
      <c r="A1641" s="292"/>
      <c r="B1641" s="292"/>
      <c r="C1641" s="292"/>
      <c r="D1641" s="279"/>
      <c r="E1641" s="279"/>
      <c r="F1641" s="292"/>
      <c r="G1641" s="249" t="s">
        <v>19</v>
      </c>
      <c r="H1641" s="44">
        <f t="shared" si="615"/>
        <v>0.2</v>
      </c>
      <c r="I1641" s="44">
        <v>0</v>
      </c>
      <c r="J1641" s="44">
        <v>0</v>
      </c>
      <c r="K1641" s="44">
        <v>0</v>
      </c>
      <c r="L1641" s="44">
        <v>0</v>
      </c>
      <c r="M1641" s="44">
        <v>0.2</v>
      </c>
      <c r="N1641" s="44">
        <v>0</v>
      </c>
      <c r="O1641" s="279"/>
      <c r="P1641" s="292"/>
      <c r="Q1641" s="282"/>
    </row>
    <row r="1642" spans="1:17" ht="24" x14ac:dyDescent="0.25">
      <c r="A1642" s="292"/>
      <c r="B1642" s="292"/>
      <c r="C1642" s="292"/>
      <c r="D1642" s="279"/>
      <c r="E1642" s="279"/>
      <c r="F1642" s="292"/>
      <c r="G1642" s="249" t="s">
        <v>20</v>
      </c>
      <c r="H1642" s="44">
        <f t="shared" si="615"/>
        <v>0</v>
      </c>
      <c r="I1642" s="44">
        <v>0</v>
      </c>
      <c r="J1642" s="44">
        <v>0</v>
      </c>
      <c r="K1642" s="44">
        <v>0</v>
      </c>
      <c r="L1642" s="44">
        <v>0</v>
      </c>
      <c r="M1642" s="44">
        <v>0</v>
      </c>
      <c r="N1642" s="44">
        <v>0</v>
      </c>
      <c r="O1642" s="279"/>
      <c r="P1642" s="292"/>
      <c r="Q1642" s="283"/>
    </row>
    <row r="1643" spans="1:17" ht="36.75" customHeight="1" x14ac:dyDescent="0.25">
      <c r="A1643" s="292" t="s">
        <v>851</v>
      </c>
      <c r="B1643" s="292" t="s">
        <v>803</v>
      </c>
      <c r="C1643" s="292" t="s">
        <v>775</v>
      </c>
      <c r="D1643" s="279" t="s">
        <v>86</v>
      </c>
      <c r="E1643" s="279"/>
      <c r="F1643" s="292" t="s">
        <v>826</v>
      </c>
      <c r="G1643" s="249" t="s">
        <v>16</v>
      </c>
      <c r="H1643" s="44">
        <f t="shared" ref="H1643:N1643" si="616">SUM(H1644:H1647)</f>
        <v>3</v>
      </c>
      <c r="I1643" s="44">
        <f t="shared" si="616"/>
        <v>0</v>
      </c>
      <c r="J1643" s="44">
        <f t="shared" si="616"/>
        <v>0</v>
      </c>
      <c r="K1643" s="44">
        <f t="shared" si="616"/>
        <v>0</v>
      </c>
      <c r="L1643" s="44">
        <f t="shared" si="616"/>
        <v>0</v>
      </c>
      <c r="M1643" s="44">
        <f t="shared" si="616"/>
        <v>3</v>
      </c>
      <c r="N1643" s="44">
        <f t="shared" si="616"/>
        <v>0</v>
      </c>
      <c r="O1643" s="279">
        <v>132</v>
      </c>
      <c r="P1643" s="292" t="s">
        <v>803</v>
      </c>
      <c r="Q1643" s="281" t="s">
        <v>4185</v>
      </c>
    </row>
    <row r="1644" spans="1:17" ht="31.5" customHeight="1" x14ac:dyDescent="0.25">
      <c r="A1644" s="292"/>
      <c r="B1644" s="292"/>
      <c r="C1644" s="292"/>
      <c r="D1644" s="279"/>
      <c r="E1644" s="279"/>
      <c r="F1644" s="292"/>
      <c r="G1644" s="249" t="s">
        <v>267</v>
      </c>
      <c r="H1644" s="44">
        <f t="shared" ref="H1644:H1647" si="617">SUM(I1644:N1644)</f>
        <v>0</v>
      </c>
      <c r="I1644" s="44">
        <v>0</v>
      </c>
      <c r="J1644" s="44">
        <v>0</v>
      </c>
      <c r="K1644" s="44">
        <v>0</v>
      </c>
      <c r="L1644" s="44">
        <v>0</v>
      </c>
      <c r="M1644" s="44">
        <v>0</v>
      </c>
      <c r="N1644" s="44">
        <v>0</v>
      </c>
      <c r="O1644" s="279"/>
      <c r="P1644" s="292"/>
      <c r="Q1644" s="282"/>
    </row>
    <row r="1645" spans="1:17" ht="36" x14ac:dyDescent="0.25">
      <c r="A1645" s="292"/>
      <c r="B1645" s="292"/>
      <c r="C1645" s="292"/>
      <c r="D1645" s="279"/>
      <c r="E1645" s="279"/>
      <c r="F1645" s="292"/>
      <c r="G1645" s="249" t="s">
        <v>18</v>
      </c>
      <c r="H1645" s="44">
        <f t="shared" si="617"/>
        <v>2.8</v>
      </c>
      <c r="I1645" s="44">
        <v>0</v>
      </c>
      <c r="J1645" s="44">
        <v>0</v>
      </c>
      <c r="K1645" s="44">
        <v>0</v>
      </c>
      <c r="L1645" s="44">
        <v>0</v>
      </c>
      <c r="M1645" s="44">
        <v>2.8</v>
      </c>
      <c r="N1645" s="44">
        <v>0</v>
      </c>
      <c r="O1645" s="279"/>
      <c r="P1645" s="292"/>
      <c r="Q1645" s="282"/>
    </row>
    <row r="1646" spans="1:17" x14ac:dyDescent="0.25">
      <c r="A1646" s="292"/>
      <c r="B1646" s="292"/>
      <c r="C1646" s="292"/>
      <c r="D1646" s="279"/>
      <c r="E1646" s="279"/>
      <c r="F1646" s="292"/>
      <c r="G1646" s="249" t="s">
        <v>19</v>
      </c>
      <c r="H1646" s="44">
        <f t="shared" si="617"/>
        <v>0.2</v>
      </c>
      <c r="I1646" s="44">
        <v>0</v>
      </c>
      <c r="J1646" s="44">
        <v>0</v>
      </c>
      <c r="K1646" s="44">
        <v>0</v>
      </c>
      <c r="L1646" s="44">
        <v>0</v>
      </c>
      <c r="M1646" s="44">
        <v>0.2</v>
      </c>
      <c r="N1646" s="44">
        <v>0</v>
      </c>
      <c r="O1646" s="279"/>
      <c r="P1646" s="292"/>
      <c r="Q1646" s="282"/>
    </row>
    <row r="1647" spans="1:17" ht="24" x14ac:dyDescent="0.25">
      <c r="A1647" s="292"/>
      <c r="B1647" s="292"/>
      <c r="C1647" s="292"/>
      <c r="D1647" s="279"/>
      <c r="E1647" s="279"/>
      <c r="F1647" s="292"/>
      <c r="G1647" s="249" t="s">
        <v>20</v>
      </c>
      <c r="H1647" s="44">
        <f t="shared" si="617"/>
        <v>0</v>
      </c>
      <c r="I1647" s="44">
        <v>0</v>
      </c>
      <c r="J1647" s="44">
        <v>0</v>
      </c>
      <c r="K1647" s="44">
        <v>0</v>
      </c>
      <c r="L1647" s="44">
        <v>0</v>
      </c>
      <c r="M1647" s="44">
        <v>0</v>
      </c>
      <c r="N1647" s="44">
        <v>0</v>
      </c>
      <c r="O1647" s="279"/>
      <c r="P1647" s="292"/>
      <c r="Q1647" s="283"/>
    </row>
    <row r="1648" spans="1:17" ht="36.75" customHeight="1" x14ac:dyDescent="0.25">
      <c r="A1648" s="292" t="s">
        <v>852</v>
      </c>
      <c r="B1648" s="292" t="s">
        <v>803</v>
      </c>
      <c r="C1648" s="292" t="s">
        <v>775</v>
      </c>
      <c r="D1648" s="279" t="s">
        <v>86</v>
      </c>
      <c r="E1648" s="279"/>
      <c r="F1648" s="292" t="s">
        <v>826</v>
      </c>
      <c r="G1648" s="249" t="s">
        <v>16</v>
      </c>
      <c r="H1648" s="44">
        <f t="shared" ref="H1648:N1648" si="618">SUM(H1649:H1652)</f>
        <v>3</v>
      </c>
      <c r="I1648" s="44">
        <f t="shared" si="618"/>
        <v>0</v>
      </c>
      <c r="J1648" s="44">
        <f t="shared" si="618"/>
        <v>0</v>
      </c>
      <c r="K1648" s="44">
        <f t="shared" si="618"/>
        <v>0</v>
      </c>
      <c r="L1648" s="44">
        <f t="shared" si="618"/>
        <v>0</v>
      </c>
      <c r="M1648" s="44">
        <f t="shared" si="618"/>
        <v>3</v>
      </c>
      <c r="N1648" s="44">
        <f t="shared" si="618"/>
        <v>0</v>
      </c>
      <c r="O1648" s="279">
        <v>186</v>
      </c>
      <c r="P1648" s="292" t="s">
        <v>803</v>
      </c>
      <c r="Q1648" s="281" t="s">
        <v>4185</v>
      </c>
    </row>
    <row r="1649" spans="1:17" ht="30.75" customHeight="1" x14ac:dyDescent="0.25">
      <c r="A1649" s="292"/>
      <c r="B1649" s="292"/>
      <c r="C1649" s="292"/>
      <c r="D1649" s="279"/>
      <c r="E1649" s="279"/>
      <c r="F1649" s="292"/>
      <c r="G1649" s="249" t="s">
        <v>267</v>
      </c>
      <c r="H1649" s="44">
        <f t="shared" ref="H1649:H1652" si="619">SUM(I1649:N1649)</f>
        <v>0</v>
      </c>
      <c r="I1649" s="44">
        <v>0</v>
      </c>
      <c r="J1649" s="44">
        <v>0</v>
      </c>
      <c r="K1649" s="44">
        <v>0</v>
      </c>
      <c r="L1649" s="44">
        <v>0</v>
      </c>
      <c r="M1649" s="44">
        <v>0</v>
      </c>
      <c r="N1649" s="44">
        <v>0</v>
      </c>
      <c r="O1649" s="279"/>
      <c r="P1649" s="292"/>
      <c r="Q1649" s="282"/>
    </row>
    <row r="1650" spans="1:17" ht="36" x14ac:dyDescent="0.25">
      <c r="A1650" s="292"/>
      <c r="B1650" s="292"/>
      <c r="C1650" s="292"/>
      <c r="D1650" s="279"/>
      <c r="E1650" s="279"/>
      <c r="F1650" s="292"/>
      <c r="G1650" s="249" t="s">
        <v>18</v>
      </c>
      <c r="H1650" s="44">
        <f t="shared" si="619"/>
        <v>2.8</v>
      </c>
      <c r="I1650" s="44">
        <v>0</v>
      </c>
      <c r="J1650" s="44">
        <v>0</v>
      </c>
      <c r="K1650" s="44">
        <v>0</v>
      </c>
      <c r="L1650" s="44">
        <v>0</v>
      </c>
      <c r="M1650" s="44">
        <v>2.8</v>
      </c>
      <c r="N1650" s="44">
        <v>0</v>
      </c>
      <c r="O1650" s="279"/>
      <c r="P1650" s="292"/>
      <c r="Q1650" s="282"/>
    </row>
    <row r="1651" spans="1:17" x14ac:dyDescent="0.25">
      <c r="A1651" s="292"/>
      <c r="B1651" s="292"/>
      <c r="C1651" s="292"/>
      <c r="D1651" s="279"/>
      <c r="E1651" s="279"/>
      <c r="F1651" s="292"/>
      <c r="G1651" s="249" t="s">
        <v>19</v>
      </c>
      <c r="H1651" s="44">
        <f t="shared" si="619"/>
        <v>0.2</v>
      </c>
      <c r="I1651" s="44">
        <v>0</v>
      </c>
      <c r="J1651" s="44">
        <v>0</v>
      </c>
      <c r="K1651" s="44">
        <v>0</v>
      </c>
      <c r="L1651" s="44">
        <v>0</v>
      </c>
      <c r="M1651" s="44">
        <v>0.2</v>
      </c>
      <c r="N1651" s="44">
        <v>0</v>
      </c>
      <c r="O1651" s="279"/>
      <c r="P1651" s="292"/>
      <c r="Q1651" s="282"/>
    </row>
    <row r="1652" spans="1:17" ht="24" x14ac:dyDescent="0.25">
      <c r="A1652" s="292"/>
      <c r="B1652" s="292"/>
      <c r="C1652" s="292"/>
      <c r="D1652" s="279"/>
      <c r="E1652" s="279"/>
      <c r="F1652" s="292"/>
      <c r="G1652" s="249" t="s">
        <v>20</v>
      </c>
      <c r="H1652" s="44">
        <f t="shared" si="619"/>
        <v>0</v>
      </c>
      <c r="I1652" s="44">
        <v>0</v>
      </c>
      <c r="J1652" s="44">
        <v>0</v>
      </c>
      <c r="K1652" s="44">
        <v>0</v>
      </c>
      <c r="L1652" s="44">
        <v>0</v>
      </c>
      <c r="M1652" s="44">
        <v>0</v>
      </c>
      <c r="N1652" s="44">
        <v>0</v>
      </c>
      <c r="O1652" s="279"/>
      <c r="P1652" s="292"/>
      <c r="Q1652" s="283"/>
    </row>
    <row r="1653" spans="1:17" ht="36.75" customHeight="1" x14ac:dyDescent="0.25">
      <c r="A1653" s="292" t="s">
        <v>853</v>
      </c>
      <c r="B1653" s="292" t="s">
        <v>803</v>
      </c>
      <c r="C1653" s="292" t="s">
        <v>775</v>
      </c>
      <c r="D1653" s="279">
        <v>2030</v>
      </c>
      <c r="E1653" s="279"/>
      <c r="F1653" s="292" t="s">
        <v>826</v>
      </c>
      <c r="G1653" s="249" t="s">
        <v>16</v>
      </c>
      <c r="H1653" s="44">
        <f t="shared" ref="H1653:N1653" si="620">SUM(H1654:H1657)</f>
        <v>2</v>
      </c>
      <c r="I1653" s="44">
        <f t="shared" si="620"/>
        <v>0</v>
      </c>
      <c r="J1653" s="44">
        <f t="shared" si="620"/>
        <v>0</v>
      </c>
      <c r="K1653" s="44">
        <f t="shared" si="620"/>
        <v>0</v>
      </c>
      <c r="L1653" s="44">
        <f t="shared" si="620"/>
        <v>0</v>
      </c>
      <c r="M1653" s="44">
        <f t="shared" si="620"/>
        <v>0</v>
      </c>
      <c r="N1653" s="44">
        <f t="shared" si="620"/>
        <v>2</v>
      </c>
      <c r="O1653" s="279">
        <v>611</v>
      </c>
      <c r="P1653" s="292" t="s">
        <v>803</v>
      </c>
      <c r="Q1653" s="281" t="s">
        <v>4185</v>
      </c>
    </row>
    <row r="1654" spans="1:17" ht="33.75" customHeight="1" x14ac:dyDescent="0.25">
      <c r="A1654" s="292"/>
      <c r="B1654" s="292"/>
      <c r="C1654" s="292"/>
      <c r="D1654" s="279"/>
      <c r="E1654" s="279"/>
      <c r="F1654" s="292"/>
      <c r="G1654" s="249" t="s">
        <v>267</v>
      </c>
      <c r="H1654" s="44">
        <f t="shared" ref="H1654:H1657" si="621">SUM(I1654:N1654)</f>
        <v>0</v>
      </c>
      <c r="I1654" s="44">
        <v>0</v>
      </c>
      <c r="J1654" s="44">
        <v>0</v>
      </c>
      <c r="K1654" s="44">
        <v>0</v>
      </c>
      <c r="L1654" s="44">
        <v>0</v>
      </c>
      <c r="M1654" s="44">
        <v>0</v>
      </c>
      <c r="N1654" s="44">
        <v>0</v>
      </c>
      <c r="O1654" s="279"/>
      <c r="P1654" s="292"/>
      <c r="Q1654" s="282"/>
    </row>
    <row r="1655" spans="1:17" ht="36" x14ac:dyDescent="0.25">
      <c r="A1655" s="292"/>
      <c r="B1655" s="292"/>
      <c r="C1655" s="292"/>
      <c r="D1655" s="279"/>
      <c r="E1655" s="279"/>
      <c r="F1655" s="292"/>
      <c r="G1655" s="249" t="s">
        <v>18</v>
      </c>
      <c r="H1655" s="44">
        <f t="shared" si="621"/>
        <v>1.9</v>
      </c>
      <c r="I1655" s="44">
        <v>0</v>
      </c>
      <c r="J1655" s="44">
        <v>0</v>
      </c>
      <c r="K1655" s="44">
        <v>0</v>
      </c>
      <c r="L1655" s="44">
        <v>0</v>
      </c>
      <c r="M1655" s="44">
        <v>0</v>
      </c>
      <c r="N1655" s="44">
        <v>1.9</v>
      </c>
      <c r="O1655" s="279"/>
      <c r="P1655" s="292"/>
      <c r="Q1655" s="282"/>
    </row>
    <row r="1656" spans="1:17" x14ac:dyDescent="0.25">
      <c r="A1656" s="292"/>
      <c r="B1656" s="292"/>
      <c r="C1656" s="292"/>
      <c r="D1656" s="279"/>
      <c r="E1656" s="279"/>
      <c r="F1656" s="292"/>
      <c r="G1656" s="249" t="s">
        <v>19</v>
      </c>
      <c r="H1656" s="44">
        <f t="shared" si="621"/>
        <v>0.1</v>
      </c>
      <c r="I1656" s="44">
        <v>0</v>
      </c>
      <c r="J1656" s="44">
        <v>0</v>
      </c>
      <c r="K1656" s="44">
        <v>0</v>
      </c>
      <c r="L1656" s="44">
        <v>0</v>
      </c>
      <c r="M1656" s="44">
        <v>0</v>
      </c>
      <c r="N1656" s="44">
        <v>0.1</v>
      </c>
      <c r="O1656" s="279"/>
      <c r="P1656" s="292"/>
      <c r="Q1656" s="282"/>
    </row>
    <row r="1657" spans="1:17" ht="24" x14ac:dyDescent="0.25">
      <c r="A1657" s="292"/>
      <c r="B1657" s="292"/>
      <c r="C1657" s="292"/>
      <c r="D1657" s="279"/>
      <c r="E1657" s="279"/>
      <c r="F1657" s="292"/>
      <c r="G1657" s="249" t="s">
        <v>20</v>
      </c>
      <c r="H1657" s="44">
        <f t="shared" si="621"/>
        <v>0</v>
      </c>
      <c r="I1657" s="44">
        <v>0</v>
      </c>
      <c r="J1657" s="44">
        <v>0</v>
      </c>
      <c r="K1657" s="44">
        <v>0</v>
      </c>
      <c r="L1657" s="44">
        <v>0</v>
      </c>
      <c r="M1657" s="44">
        <v>0</v>
      </c>
      <c r="N1657" s="44">
        <v>0</v>
      </c>
      <c r="O1657" s="279"/>
      <c r="P1657" s="292"/>
      <c r="Q1657" s="283"/>
    </row>
    <row r="1658" spans="1:17" ht="36.75" customHeight="1" x14ac:dyDescent="0.25">
      <c r="A1658" s="292" t="s">
        <v>854</v>
      </c>
      <c r="B1658" s="292" t="s">
        <v>803</v>
      </c>
      <c r="C1658" s="292" t="s">
        <v>775</v>
      </c>
      <c r="D1658" s="279">
        <v>2029</v>
      </c>
      <c r="E1658" s="279"/>
      <c r="F1658" s="292" t="s">
        <v>826</v>
      </c>
      <c r="G1658" s="249" t="s">
        <v>16</v>
      </c>
      <c r="H1658" s="44">
        <f t="shared" ref="H1658:N1658" si="622">SUM(H1659:H1662)</f>
        <v>3</v>
      </c>
      <c r="I1658" s="44">
        <f t="shared" si="622"/>
        <v>0</v>
      </c>
      <c r="J1658" s="44">
        <f t="shared" si="622"/>
        <v>0</v>
      </c>
      <c r="K1658" s="44">
        <f t="shared" si="622"/>
        <v>0</v>
      </c>
      <c r="L1658" s="44">
        <f t="shared" si="622"/>
        <v>0</v>
      </c>
      <c r="M1658" s="44">
        <f t="shared" si="622"/>
        <v>3</v>
      </c>
      <c r="N1658" s="44">
        <f t="shared" si="622"/>
        <v>0</v>
      </c>
      <c r="O1658" s="279">
        <v>101</v>
      </c>
      <c r="P1658" s="292" t="s">
        <v>803</v>
      </c>
      <c r="Q1658" s="281" t="s">
        <v>4185</v>
      </c>
    </row>
    <row r="1659" spans="1:17" ht="33.75" customHeight="1" x14ac:dyDescent="0.25">
      <c r="A1659" s="292"/>
      <c r="B1659" s="292"/>
      <c r="C1659" s="292"/>
      <c r="D1659" s="279"/>
      <c r="E1659" s="279"/>
      <c r="F1659" s="292"/>
      <c r="G1659" s="249" t="s">
        <v>267</v>
      </c>
      <c r="H1659" s="44">
        <f t="shared" ref="H1659:H1662" si="623">SUM(I1659:N1659)</f>
        <v>0</v>
      </c>
      <c r="I1659" s="44">
        <v>0</v>
      </c>
      <c r="J1659" s="44">
        <v>0</v>
      </c>
      <c r="K1659" s="44">
        <v>0</v>
      </c>
      <c r="L1659" s="44">
        <v>0</v>
      </c>
      <c r="M1659" s="44">
        <v>0</v>
      </c>
      <c r="N1659" s="44">
        <v>0</v>
      </c>
      <c r="O1659" s="279"/>
      <c r="P1659" s="292"/>
      <c r="Q1659" s="282"/>
    </row>
    <row r="1660" spans="1:17" ht="36" x14ac:dyDescent="0.25">
      <c r="A1660" s="292"/>
      <c r="B1660" s="292"/>
      <c r="C1660" s="292"/>
      <c r="D1660" s="279"/>
      <c r="E1660" s="279"/>
      <c r="F1660" s="292"/>
      <c r="G1660" s="249" t="s">
        <v>18</v>
      </c>
      <c r="H1660" s="44">
        <f t="shared" si="623"/>
        <v>2.8</v>
      </c>
      <c r="I1660" s="44">
        <v>0</v>
      </c>
      <c r="J1660" s="44">
        <v>0</v>
      </c>
      <c r="K1660" s="44">
        <v>0</v>
      </c>
      <c r="L1660" s="44">
        <v>0</v>
      </c>
      <c r="M1660" s="44">
        <v>2.8</v>
      </c>
      <c r="N1660" s="44">
        <v>0</v>
      </c>
      <c r="O1660" s="279"/>
      <c r="P1660" s="292"/>
      <c r="Q1660" s="282"/>
    </row>
    <row r="1661" spans="1:17" x14ac:dyDescent="0.25">
      <c r="A1661" s="292"/>
      <c r="B1661" s="292"/>
      <c r="C1661" s="292"/>
      <c r="D1661" s="279"/>
      <c r="E1661" s="279"/>
      <c r="F1661" s="292"/>
      <c r="G1661" s="249" t="s">
        <v>19</v>
      </c>
      <c r="H1661" s="44">
        <f t="shared" si="623"/>
        <v>0.2</v>
      </c>
      <c r="I1661" s="44">
        <v>0</v>
      </c>
      <c r="J1661" s="44">
        <v>0</v>
      </c>
      <c r="K1661" s="44">
        <v>0</v>
      </c>
      <c r="L1661" s="44">
        <v>0</v>
      </c>
      <c r="M1661" s="44">
        <v>0.2</v>
      </c>
      <c r="N1661" s="44">
        <v>0</v>
      </c>
      <c r="O1661" s="279"/>
      <c r="P1661" s="292"/>
      <c r="Q1661" s="282"/>
    </row>
    <row r="1662" spans="1:17" ht="24" x14ac:dyDescent="0.25">
      <c r="A1662" s="292"/>
      <c r="B1662" s="292"/>
      <c r="C1662" s="292"/>
      <c r="D1662" s="279"/>
      <c r="E1662" s="279"/>
      <c r="F1662" s="292"/>
      <c r="G1662" s="249" t="s">
        <v>20</v>
      </c>
      <c r="H1662" s="44">
        <f t="shared" si="623"/>
        <v>0</v>
      </c>
      <c r="I1662" s="44">
        <v>0</v>
      </c>
      <c r="J1662" s="44">
        <v>0</v>
      </c>
      <c r="K1662" s="44">
        <v>0</v>
      </c>
      <c r="L1662" s="44">
        <v>0</v>
      </c>
      <c r="M1662" s="44">
        <v>0</v>
      </c>
      <c r="N1662" s="44">
        <v>0</v>
      </c>
      <c r="O1662" s="279"/>
      <c r="P1662" s="292"/>
      <c r="Q1662" s="283"/>
    </row>
    <row r="1663" spans="1:17" ht="36.75" customHeight="1" x14ac:dyDescent="0.25">
      <c r="A1663" s="292" t="s">
        <v>855</v>
      </c>
      <c r="B1663" s="292" t="s">
        <v>803</v>
      </c>
      <c r="C1663" s="292" t="s">
        <v>775</v>
      </c>
      <c r="D1663" s="279">
        <v>2028</v>
      </c>
      <c r="E1663" s="279"/>
      <c r="F1663" s="292" t="s">
        <v>821</v>
      </c>
      <c r="G1663" s="249" t="s">
        <v>16</v>
      </c>
      <c r="H1663" s="44">
        <f t="shared" ref="H1663:N1663" si="624">SUM(H1664:H1667)</f>
        <v>2.3000000000000003</v>
      </c>
      <c r="I1663" s="44">
        <f t="shared" si="624"/>
        <v>0</v>
      </c>
      <c r="J1663" s="44">
        <f t="shared" si="624"/>
        <v>0</v>
      </c>
      <c r="K1663" s="44">
        <f t="shared" si="624"/>
        <v>0</v>
      </c>
      <c r="L1663" s="44">
        <f t="shared" si="624"/>
        <v>2.3000000000000003</v>
      </c>
      <c r="M1663" s="44">
        <f t="shared" si="624"/>
        <v>0</v>
      </c>
      <c r="N1663" s="44">
        <f t="shared" si="624"/>
        <v>0</v>
      </c>
      <c r="O1663" s="279">
        <v>202</v>
      </c>
      <c r="P1663" s="292" t="s">
        <v>803</v>
      </c>
      <c r="Q1663" s="281" t="s">
        <v>4185</v>
      </c>
    </row>
    <row r="1664" spans="1:17" ht="12.75" customHeight="1" x14ac:dyDescent="0.25">
      <c r="A1664" s="292"/>
      <c r="B1664" s="292"/>
      <c r="C1664" s="292"/>
      <c r="D1664" s="279"/>
      <c r="E1664" s="279"/>
      <c r="F1664" s="292"/>
      <c r="G1664" s="249" t="s">
        <v>267</v>
      </c>
      <c r="H1664" s="44">
        <f t="shared" ref="H1664:H1667" si="625">SUM(I1664:N1664)</f>
        <v>0</v>
      </c>
      <c r="I1664" s="44">
        <v>0</v>
      </c>
      <c r="J1664" s="44">
        <v>0</v>
      </c>
      <c r="K1664" s="44">
        <v>0</v>
      </c>
      <c r="L1664" s="44">
        <v>0</v>
      </c>
      <c r="M1664" s="44">
        <v>0</v>
      </c>
      <c r="N1664" s="44">
        <v>0</v>
      </c>
      <c r="O1664" s="279"/>
      <c r="P1664" s="292"/>
      <c r="Q1664" s="282"/>
    </row>
    <row r="1665" spans="1:17" ht="36" x14ac:dyDescent="0.25">
      <c r="A1665" s="292"/>
      <c r="B1665" s="292"/>
      <c r="C1665" s="292"/>
      <c r="D1665" s="279"/>
      <c r="E1665" s="279"/>
      <c r="F1665" s="292"/>
      <c r="G1665" s="249" t="s">
        <v>18</v>
      </c>
      <c r="H1665" s="44">
        <f t="shared" si="625"/>
        <v>2.1</v>
      </c>
      <c r="I1665" s="44">
        <v>0</v>
      </c>
      <c r="J1665" s="44">
        <v>0</v>
      </c>
      <c r="K1665" s="44">
        <v>0</v>
      </c>
      <c r="L1665" s="44">
        <v>2.1</v>
      </c>
      <c r="M1665" s="44">
        <v>0</v>
      </c>
      <c r="N1665" s="44">
        <v>0</v>
      </c>
      <c r="O1665" s="279"/>
      <c r="P1665" s="292"/>
      <c r="Q1665" s="282"/>
    </row>
    <row r="1666" spans="1:17" x14ac:dyDescent="0.25">
      <c r="A1666" s="292"/>
      <c r="B1666" s="292"/>
      <c r="C1666" s="292"/>
      <c r="D1666" s="279"/>
      <c r="E1666" s="279"/>
      <c r="F1666" s="292"/>
      <c r="G1666" s="249" t="s">
        <v>19</v>
      </c>
      <c r="H1666" s="44">
        <f t="shared" si="625"/>
        <v>0.2</v>
      </c>
      <c r="I1666" s="44">
        <v>0</v>
      </c>
      <c r="J1666" s="44">
        <v>0</v>
      </c>
      <c r="K1666" s="44">
        <v>0</v>
      </c>
      <c r="L1666" s="44">
        <v>0.2</v>
      </c>
      <c r="M1666" s="44">
        <v>0</v>
      </c>
      <c r="N1666" s="44">
        <v>0</v>
      </c>
      <c r="O1666" s="279"/>
      <c r="P1666" s="292"/>
      <c r="Q1666" s="282"/>
    </row>
    <row r="1667" spans="1:17" ht="24" x14ac:dyDescent="0.25">
      <c r="A1667" s="292"/>
      <c r="B1667" s="292"/>
      <c r="C1667" s="292"/>
      <c r="D1667" s="279"/>
      <c r="E1667" s="279"/>
      <c r="F1667" s="292"/>
      <c r="G1667" s="249" t="s">
        <v>20</v>
      </c>
      <c r="H1667" s="44">
        <f t="shared" si="625"/>
        <v>0</v>
      </c>
      <c r="I1667" s="44">
        <v>0</v>
      </c>
      <c r="J1667" s="44">
        <v>0</v>
      </c>
      <c r="K1667" s="44">
        <v>0</v>
      </c>
      <c r="L1667" s="44">
        <v>0</v>
      </c>
      <c r="M1667" s="44">
        <v>0</v>
      </c>
      <c r="N1667" s="44">
        <v>0</v>
      </c>
      <c r="O1667" s="279"/>
      <c r="P1667" s="292"/>
      <c r="Q1667" s="283"/>
    </row>
    <row r="1668" spans="1:17" ht="36.75" customHeight="1" x14ac:dyDescent="0.25">
      <c r="A1668" s="292" t="s">
        <v>856</v>
      </c>
      <c r="B1668" s="292" t="s">
        <v>803</v>
      </c>
      <c r="C1668" s="292" t="s">
        <v>775</v>
      </c>
      <c r="D1668" s="279">
        <v>2028</v>
      </c>
      <c r="E1668" s="279"/>
      <c r="F1668" s="292" t="s">
        <v>821</v>
      </c>
      <c r="G1668" s="249" t="s">
        <v>16</v>
      </c>
      <c r="H1668" s="44">
        <f t="shared" ref="H1668:N1668" si="626">SUM(H1669:H1672)</f>
        <v>4</v>
      </c>
      <c r="I1668" s="44">
        <f t="shared" si="626"/>
        <v>0</v>
      </c>
      <c r="J1668" s="44">
        <f t="shared" si="626"/>
        <v>0</v>
      </c>
      <c r="K1668" s="44">
        <f t="shared" si="626"/>
        <v>0</v>
      </c>
      <c r="L1668" s="44">
        <f t="shared" si="626"/>
        <v>4</v>
      </c>
      <c r="M1668" s="44">
        <f t="shared" si="626"/>
        <v>0</v>
      </c>
      <c r="N1668" s="44">
        <f t="shared" si="626"/>
        <v>0</v>
      </c>
      <c r="O1668" s="279">
        <v>30</v>
      </c>
      <c r="P1668" s="292" t="s">
        <v>803</v>
      </c>
      <c r="Q1668" s="281" t="s">
        <v>4185</v>
      </c>
    </row>
    <row r="1669" spans="1:17" ht="33.75" customHeight="1" x14ac:dyDescent="0.25">
      <c r="A1669" s="292"/>
      <c r="B1669" s="292"/>
      <c r="C1669" s="292"/>
      <c r="D1669" s="279"/>
      <c r="E1669" s="279"/>
      <c r="F1669" s="292"/>
      <c r="G1669" s="249" t="s">
        <v>267</v>
      </c>
      <c r="H1669" s="44">
        <f t="shared" ref="H1669:H1672" si="627">SUM(I1669:N1669)</f>
        <v>0</v>
      </c>
      <c r="I1669" s="44">
        <v>0</v>
      </c>
      <c r="J1669" s="44">
        <v>0</v>
      </c>
      <c r="K1669" s="44">
        <v>0</v>
      </c>
      <c r="L1669" s="44">
        <v>0</v>
      </c>
      <c r="M1669" s="44">
        <v>0</v>
      </c>
      <c r="N1669" s="44">
        <v>0</v>
      </c>
      <c r="O1669" s="279"/>
      <c r="P1669" s="292"/>
      <c r="Q1669" s="282"/>
    </row>
    <row r="1670" spans="1:17" ht="36" x14ac:dyDescent="0.25">
      <c r="A1670" s="292"/>
      <c r="B1670" s="292"/>
      <c r="C1670" s="292"/>
      <c r="D1670" s="279"/>
      <c r="E1670" s="279"/>
      <c r="F1670" s="292"/>
      <c r="G1670" s="249" t="s">
        <v>18</v>
      </c>
      <c r="H1670" s="44">
        <f t="shared" si="627"/>
        <v>3.7</v>
      </c>
      <c r="I1670" s="44">
        <v>0</v>
      </c>
      <c r="J1670" s="44">
        <v>0</v>
      </c>
      <c r="K1670" s="44">
        <v>0</v>
      </c>
      <c r="L1670" s="44">
        <v>3.7</v>
      </c>
      <c r="M1670" s="44">
        <v>0</v>
      </c>
      <c r="N1670" s="44">
        <v>0</v>
      </c>
      <c r="O1670" s="279"/>
      <c r="P1670" s="292"/>
      <c r="Q1670" s="282"/>
    </row>
    <row r="1671" spans="1:17" x14ac:dyDescent="0.25">
      <c r="A1671" s="292"/>
      <c r="B1671" s="292"/>
      <c r="C1671" s="292"/>
      <c r="D1671" s="279"/>
      <c r="E1671" s="279"/>
      <c r="F1671" s="292"/>
      <c r="G1671" s="249" t="s">
        <v>19</v>
      </c>
      <c r="H1671" s="44">
        <f t="shared" si="627"/>
        <v>0.3</v>
      </c>
      <c r="I1671" s="44">
        <v>0</v>
      </c>
      <c r="J1671" s="44">
        <v>0</v>
      </c>
      <c r="K1671" s="44">
        <v>0</v>
      </c>
      <c r="L1671" s="44">
        <v>0.3</v>
      </c>
      <c r="M1671" s="44">
        <v>0</v>
      </c>
      <c r="N1671" s="44">
        <v>0</v>
      </c>
      <c r="O1671" s="279"/>
      <c r="P1671" s="292"/>
      <c r="Q1671" s="282"/>
    </row>
    <row r="1672" spans="1:17" ht="24" x14ac:dyDescent="0.25">
      <c r="A1672" s="292"/>
      <c r="B1672" s="292"/>
      <c r="C1672" s="292"/>
      <c r="D1672" s="279"/>
      <c r="E1672" s="279"/>
      <c r="F1672" s="292"/>
      <c r="G1672" s="249" t="s">
        <v>20</v>
      </c>
      <c r="H1672" s="44">
        <f t="shared" si="627"/>
        <v>0</v>
      </c>
      <c r="I1672" s="44">
        <v>0</v>
      </c>
      <c r="J1672" s="44">
        <v>0</v>
      </c>
      <c r="K1672" s="44">
        <v>0</v>
      </c>
      <c r="L1672" s="44">
        <v>0</v>
      </c>
      <c r="M1672" s="44">
        <v>0</v>
      </c>
      <c r="N1672" s="44">
        <v>0</v>
      </c>
      <c r="O1672" s="279"/>
      <c r="P1672" s="292"/>
      <c r="Q1672" s="283"/>
    </row>
    <row r="1673" spans="1:17" ht="36.75" customHeight="1" x14ac:dyDescent="0.25">
      <c r="A1673" s="292" t="s">
        <v>857</v>
      </c>
      <c r="B1673" s="292" t="s">
        <v>803</v>
      </c>
      <c r="C1673" s="292" t="s">
        <v>775</v>
      </c>
      <c r="D1673" s="279">
        <v>2028</v>
      </c>
      <c r="E1673" s="279"/>
      <c r="F1673" s="292" t="s">
        <v>821</v>
      </c>
      <c r="G1673" s="249" t="s">
        <v>16</v>
      </c>
      <c r="H1673" s="44">
        <f t="shared" ref="H1673:N1673" si="628">SUM(H1674:H1677)</f>
        <v>4.0999999999999996</v>
      </c>
      <c r="I1673" s="44">
        <f t="shared" si="628"/>
        <v>0</v>
      </c>
      <c r="J1673" s="44">
        <f t="shared" si="628"/>
        <v>0</v>
      </c>
      <c r="K1673" s="44">
        <f t="shared" si="628"/>
        <v>0</v>
      </c>
      <c r="L1673" s="44">
        <f t="shared" si="628"/>
        <v>4.0999999999999996</v>
      </c>
      <c r="M1673" s="44">
        <f t="shared" si="628"/>
        <v>0</v>
      </c>
      <c r="N1673" s="44">
        <f t="shared" si="628"/>
        <v>0</v>
      </c>
      <c r="O1673" s="279">
        <v>249</v>
      </c>
      <c r="P1673" s="292" t="s">
        <v>803</v>
      </c>
      <c r="Q1673" s="281" t="s">
        <v>4185</v>
      </c>
    </row>
    <row r="1674" spans="1:17" ht="31.5" customHeight="1" x14ac:dyDescent="0.25">
      <c r="A1674" s="292"/>
      <c r="B1674" s="292"/>
      <c r="C1674" s="292"/>
      <c r="D1674" s="279"/>
      <c r="E1674" s="279"/>
      <c r="F1674" s="292"/>
      <c r="G1674" s="249" t="s">
        <v>267</v>
      </c>
      <c r="H1674" s="44">
        <f t="shared" ref="H1674:H1677" si="629">SUM(I1674:N1674)</f>
        <v>0</v>
      </c>
      <c r="I1674" s="44">
        <v>0</v>
      </c>
      <c r="J1674" s="44">
        <v>0</v>
      </c>
      <c r="K1674" s="44">
        <v>0</v>
      </c>
      <c r="L1674" s="44">
        <v>0</v>
      </c>
      <c r="M1674" s="44">
        <v>0</v>
      </c>
      <c r="N1674" s="44">
        <v>0</v>
      </c>
      <c r="O1674" s="279"/>
      <c r="P1674" s="292"/>
      <c r="Q1674" s="282"/>
    </row>
    <row r="1675" spans="1:17" ht="36" x14ac:dyDescent="0.25">
      <c r="A1675" s="292"/>
      <c r="B1675" s="292"/>
      <c r="C1675" s="292"/>
      <c r="D1675" s="279"/>
      <c r="E1675" s="279"/>
      <c r="F1675" s="292"/>
      <c r="G1675" s="249" t="s">
        <v>18</v>
      </c>
      <c r="H1675" s="44">
        <f t="shared" si="629"/>
        <v>3.8</v>
      </c>
      <c r="I1675" s="44">
        <v>0</v>
      </c>
      <c r="J1675" s="44">
        <v>0</v>
      </c>
      <c r="K1675" s="44">
        <v>0</v>
      </c>
      <c r="L1675" s="44">
        <v>3.8</v>
      </c>
      <c r="M1675" s="44">
        <v>0</v>
      </c>
      <c r="N1675" s="44">
        <v>0</v>
      </c>
      <c r="O1675" s="279"/>
      <c r="P1675" s="292"/>
      <c r="Q1675" s="282"/>
    </row>
    <row r="1676" spans="1:17" x14ac:dyDescent="0.25">
      <c r="A1676" s="292"/>
      <c r="B1676" s="292"/>
      <c r="C1676" s="292"/>
      <c r="D1676" s="279"/>
      <c r="E1676" s="279"/>
      <c r="F1676" s="292"/>
      <c r="G1676" s="249" t="s">
        <v>19</v>
      </c>
      <c r="H1676" s="44">
        <f t="shared" si="629"/>
        <v>0.3</v>
      </c>
      <c r="I1676" s="44">
        <v>0</v>
      </c>
      <c r="J1676" s="44">
        <v>0</v>
      </c>
      <c r="K1676" s="44">
        <v>0</v>
      </c>
      <c r="L1676" s="44">
        <v>0.3</v>
      </c>
      <c r="M1676" s="44">
        <v>0</v>
      </c>
      <c r="N1676" s="44">
        <v>0</v>
      </c>
      <c r="O1676" s="279"/>
      <c r="P1676" s="292"/>
      <c r="Q1676" s="282"/>
    </row>
    <row r="1677" spans="1:17" ht="24" x14ac:dyDescent="0.25">
      <c r="A1677" s="292"/>
      <c r="B1677" s="292"/>
      <c r="C1677" s="292"/>
      <c r="D1677" s="279"/>
      <c r="E1677" s="279"/>
      <c r="F1677" s="292"/>
      <c r="G1677" s="249" t="s">
        <v>20</v>
      </c>
      <c r="H1677" s="44">
        <f t="shared" si="629"/>
        <v>0</v>
      </c>
      <c r="I1677" s="44">
        <v>0</v>
      </c>
      <c r="J1677" s="44">
        <v>0</v>
      </c>
      <c r="K1677" s="44">
        <v>0</v>
      </c>
      <c r="L1677" s="44">
        <v>0</v>
      </c>
      <c r="M1677" s="44">
        <v>0</v>
      </c>
      <c r="N1677" s="44">
        <v>0</v>
      </c>
      <c r="O1677" s="279"/>
      <c r="P1677" s="292"/>
      <c r="Q1677" s="283"/>
    </row>
    <row r="1678" spans="1:17" ht="36.75" customHeight="1" x14ac:dyDescent="0.25">
      <c r="A1678" s="292" t="s">
        <v>858</v>
      </c>
      <c r="B1678" s="292" t="s">
        <v>803</v>
      </c>
      <c r="C1678" s="292" t="s">
        <v>775</v>
      </c>
      <c r="D1678" s="279">
        <v>2028</v>
      </c>
      <c r="E1678" s="279"/>
      <c r="F1678" s="292" t="s">
        <v>821</v>
      </c>
      <c r="G1678" s="249" t="s">
        <v>16</v>
      </c>
      <c r="H1678" s="44">
        <f t="shared" ref="H1678:N1678" si="630">SUM(H1679:H1682)</f>
        <v>2.3000000000000003</v>
      </c>
      <c r="I1678" s="44">
        <f t="shared" si="630"/>
        <v>0</v>
      </c>
      <c r="J1678" s="44">
        <f t="shared" si="630"/>
        <v>0</v>
      </c>
      <c r="K1678" s="44">
        <f t="shared" si="630"/>
        <v>0</v>
      </c>
      <c r="L1678" s="44">
        <f t="shared" si="630"/>
        <v>2.3000000000000003</v>
      </c>
      <c r="M1678" s="44">
        <f t="shared" si="630"/>
        <v>0</v>
      </c>
      <c r="N1678" s="44">
        <f t="shared" si="630"/>
        <v>0</v>
      </c>
      <c r="O1678" s="279">
        <v>249</v>
      </c>
      <c r="P1678" s="292" t="s">
        <v>803</v>
      </c>
      <c r="Q1678" s="281" t="s">
        <v>4185</v>
      </c>
    </row>
    <row r="1679" spans="1:17" ht="34.5" customHeight="1" x14ac:dyDescent="0.25">
      <c r="A1679" s="292"/>
      <c r="B1679" s="292"/>
      <c r="C1679" s="292"/>
      <c r="D1679" s="279"/>
      <c r="E1679" s="279"/>
      <c r="F1679" s="292"/>
      <c r="G1679" s="249" t="s">
        <v>267</v>
      </c>
      <c r="H1679" s="44">
        <f t="shared" ref="H1679:H1682" si="631">SUM(I1679:N1679)</f>
        <v>0</v>
      </c>
      <c r="I1679" s="44">
        <v>0</v>
      </c>
      <c r="J1679" s="44">
        <v>0</v>
      </c>
      <c r="K1679" s="44">
        <v>0</v>
      </c>
      <c r="L1679" s="44">
        <v>0</v>
      </c>
      <c r="M1679" s="44">
        <v>0</v>
      </c>
      <c r="N1679" s="44">
        <v>0</v>
      </c>
      <c r="O1679" s="279"/>
      <c r="P1679" s="292"/>
      <c r="Q1679" s="282"/>
    </row>
    <row r="1680" spans="1:17" ht="36" x14ac:dyDescent="0.25">
      <c r="A1680" s="292"/>
      <c r="B1680" s="292"/>
      <c r="C1680" s="292"/>
      <c r="D1680" s="279"/>
      <c r="E1680" s="279"/>
      <c r="F1680" s="292"/>
      <c r="G1680" s="249" t="s">
        <v>18</v>
      </c>
      <c r="H1680" s="44">
        <f t="shared" si="631"/>
        <v>2.1</v>
      </c>
      <c r="I1680" s="44">
        <v>0</v>
      </c>
      <c r="J1680" s="44">
        <v>0</v>
      </c>
      <c r="K1680" s="44">
        <v>0</v>
      </c>
      <c r="L1680" s="44">
        <v>2.1</v>
      </c>
      <c r="M1680" s="44">
        <v>0</v>
      </c>
      <c r="N1680" s="44">
        <v>0</v>
      </c>
      <c r="O1680" s="279"/>
      <c r="P1680" s="292"/>
      <c r="Q1680" s="282"/>
    </row>
    <row r="1681" spans="1:17" x14ac:dyDescent="0.25">
      <c r="A1681" s="292"/>
      <c r="B1681" s="292"/>
      <c r="C1681" s="292"/>
      <c r="D1681" s="279"/>
      <c r="E1681" s="279"/>
      <c r="F1681" s="292"/>
      <c r="G1681" s="249" t="s">
        <v>19</v>
      </c>
      <c r="H1681" s="44">
        <f t="shared" si="631"/>
        <v>0.2</v>
      </c>
      <c r="I1681" s="44">
        <v>0</v>
      </c>
      <c r="J1681" s="44">
        <v>0</v>
      </c>
      <c r="K1681" s="44">
        <v>0</v>
      </c>
      <c r="L1681" s="44">
        <v>0.2</v>
      </c>
      <c r="M1681" s="44">
        <v>0</v>
      </c>
      <c r="N1681" s="44">
        <v>0</v>
      </c>
      <c r="O1681" s="279"/>
      <c r="P1681" s="292"/>
      <c r="Q1681" s="282"/>
    </row>
    <row r="1682" spans="1:17" ht="24" x14ac:dyDescent="0.25">
      <c r="A1682" s="292"/>
      <c r="B1682" s="292"/>
      <c r="C1682" s="292"/>
      <c r="D1682" s="279"/>
      <c r="E1682" s="279"/>
      <c r="F1682" s="292"/>
      <c r="G1682" s="249" t="s">
        <v>20</v>
      </c>
      <c r="H1682" s="44">
        <f t="shared" si="631"/>
        <v>0</v>
      </c>
      <c r="I1682" s="44">
        <v>0</v>
      </c>
      <c r="J1682" s="44">
        <v>0</v>
      </c>
      <c r="K1682" s="44">
        <v>0</v>
      </c>
      <c r="L1682" s="44">
        <v>0</v>
      </c>
      <c r="M1682" s="44">
        <v>0</v>
      </c>
      <c r="N1682" s="44">
        <v>0</v>
      </c>
      <c r="O1682" s="279"/>
      <c r="P1682" s="292"/>
      <c r="Q1682" s="283"/>
    </row>
    <row r="1683" spans="1:17" ht="36.75" customHeight="1" x14ac:dyDescent="0.25">
      <c r="A1683" s="292" t="s">
        <v>859</v>
      </c>
      <c r="B1683" s="292" t="s">
        <v>803</v>
      </c>
      <c r="C1683" s="292" t="s">
        <v>775</v>
      </c>
      <c r="D1683" s="279">
        <v>2028</v>
      </c>
      <c r="E1683" s="279"/>
      <c r="F1683" s="292" t="s">
        <v>826</v>
      </c>
      <c r="G1683" s="249" t="s">
        <v>16</v>
      </c>
      <c r="H1683" s="44">
        <f t="shared" ref="H1683:N1683" si="632">SUM(H1684:H1687)</f>
        <v>5.1000000000000005</v>
      </c>
      <c r="I1683" s="44">
        <f t="shared" si="632"/>
        <v>0</v>
      </c>
      <c r="J1683" s="44">
        <f t="shared" si="632"/>
        <v>0</v>
      </c>
      <c r="K1683" s="44">
        <f t="shared" si="632"/>
        <v>0</v>
      </c>
      <c r="L1683" s="44">
        <f t="shared" si="632"/>
        <v>5.1000000000000005</v>
      </c>
      <c r="M1683" s="44">
        <f t="shared" si="632"/>
        <v>0</v>
      </c>
      <c r="N1683" s="44">
        <f t="shared" si="632"/>
        <v>0</v>
      </c>
      <c r="O1683" s="279">
        <v>350</v>
      </c>
      <c r="P1683" s="292" t="s">
        <v>803</v>
      </c>
      <c r="Q1683" s="281" t="s">
        <v>4185</v>
      </c>
    </row>
    <row r="1684" spans="1:17" ht="34.5" customHeight="1" x14ac:dyDescent="0.25">
      <c r="A1684" s="292"/>
      <c r="B1684" s="292"/>
      <c r="C1684" s="292"/>
      <c r="D1684" s="279"/>
      <c r="E1684" s="279"/>
      <c r="F1684" s="292"/>
      <c r="G1684" s="249" t="s">
        <v>267</v>
      </c>
      <c r="H1684" s="44">
        <f t="shared" ref="H1684:H1687" si="633">SUM(I1684:N1684)</f>
        <v>0</v>
      </c>
      <c r="I1684" s="44">
        <v>0</v>
      </c>
      <c r="J1684" s="44">
        <v>0</v>
      </c>
      <c r="K1684" s="44">
        <v>0</v>
      </c>
      <c r="L1684" s="44">
        <v>0</v>
      </c>
      <c r="M1684" s="44">
        <v>0</v>
      </c>
      <c r="N1684" s="44">
        <v>0</v>
      </c>
      <c r="O1684" s="279"/>
      <c r="P1684" s="292"/>
      <c r="Q1684" s="282"/>
    </row>
    <row r="1685" spans="1:17" ht="36" x14ac:dyDescent="0.25">
      <c r="A1685" s="292"/>
      <c r="B1685" s="292"/>
      <c r="C1685" s="292"/>
      <c r="D1685" s="279"/>
      <c r="E1685" s="279"/>
      <c r="F1685" s="292"/>
      <c r="G1685" s="249" t="s">
        <v>18</v>
      </c>
      <c r="H1685" s="44">
        <f t="shared" si="633"/>
        <v>4.7</v>
      </c>
      <c r="I1685" s="44">
        <v>0</v>
      </c>
      <c r="J1685" s="44">
        <v>0</v>
      </c>
      <c r="K1685" s="44">
        <v>0</v>
      </c>
      <c r="L1685" s="44">
        <v>4.7</v>
      </c>
      <c r="M1685" s="44">
        <v>0</v>
      </c>
      <c r="N1685" s="44">
        <v>0</v>
      </c>
      <c r="O1685" s="279"/>
      <c r="P1685" s="292"/>
      <c r="Q1685" s="282"/>
    </row>
    <row r="1686" spans="1:17" x14ac:dyDescent="0.25">
      <c r="A1686" s="292"/>
      <c r="B1686" s="292"/>
      <c r="C1686" s="292"/>
      <c r="D1686" s="279"/>
      <c r="E1686" s="279"/>
      <c r="F1686" s="292"/>
      <c r="G1686" s="249" t="s">
        <v>19</v>
      </c>
      <c r="H1686" s="44">
        <f t="shared" si="633"/>
        <v>0.4</v>
      </c>
      <c r="I1686" s="44">
        <v>0</v>
      </c>
      <c r="J1686" s="44">
        <v>0</v>
      </c>
      <c r="K1686" s="44">
        <v>0</v>
      </c>
      <c r="L1686" s="44">
        <v>0.4</v>
      </c>
      <c r="M1686" s="44">
        <v>0</v>
      </c>
      <c r="N1686" s="44">
        <v>0</v>
      </c>
      <c r="O1686" s="279"/>
      <c r="P1686" s="292"/>
      <c r="Q1686" s="282"/>
    </row>
    <row r="1687" spans="1:17" ht="24" x14ac:dyDescent="0.25">
      <c r="A1687" s="292"/>
      <c r="B1687" s="292"/>
      <c r="C1687" s="292"/>
      <c r="D1687" s="279"/>
      <c r="E1687" s="279"/>
      <c r="F1687" s="292"/>
      <c r="G1687" s="249" t="s">
        <v>20</v>
      </c>
      <c r="H1687" s="44">
        <f t="shared" si="633"/>
        <v>0</v>
      </c>
      <c r="I1687" s="44">
        <v>0</v>
      </c>
      <c r="J1687" s="44">
        <v>0</v>
      </c>
      <c r="K1687" s="44">
        <v>0</v>
      </c>
      <c r="L1687" s="44">
        <v>0</v>
      </c>
      <c r="M1687" s="44">
        <v>0</v>
      </c>
      <c r="N1687" s="44">
        <v>0</v>
      </c>
      <c r="O1687" s="279"/>
      <c r="P1687" s="292"/>
      <c r="Q1687" s="283"/>
    </row>
    <row r="1688" spans="1:17" ht="36.75" customHeight="1" x14ac:dyDescent="0.25">
      <c r="A1688" s="292" t="s">
        <v>860</v>
      </c>
      <c r="B1688" s="292" t="s">
        <v>803</v>
      </c>
      <c r="C1688" s="292" t="s">
        <v>775</v>
      </c>
      <c r="D1688" s="279">
        <v>2028</v>
      </c>
      <c r="E1688" s="279"/>
      <c r="F1688" s="292" t="s">
        <v>826</v>
      </c>
      <c r="G1688" s="249" t="s">
        <v>16</v>
      </c>
      <c r="H1688" s="44">
        <f t="shared" ref="H1688:N1688" si="634">SUM(H1689:H1692)</f>
        <v>8</v>
      </c>
      <c r="I1688" s="44">
        <f t="shared" si="634"/>
        <v>0</v>
      </c>
      <c r="J1688" s="44">
        <f t="shared" si="634"/>
        <v>0</v>
      </c>
      <c r="K1688" s="44">
        <f t="shared" si="634"/>
        <v>0</v>
      </c>
      <c r="L1688" s="44">
        <f t="shared" si="634"/>
        <v>8</v>
      </c>
      <c r="M1688" s="44">
        <f t="shared" si="634"/>
        <v>0</v>
      </c>
      <c r="N1688" s="44">
        <f t="shared" si="634"/>
        <v>0</v>
      </c>
      <c r="O1688" s="279">
        <v>500</v>
      </c>
      <c r="P1688" s="292" t="s">
        <v>803</v>
      </c>
      <c r="Q1688" s="281" t="s">
        <v>4185</v>
      </c>
    </row>
    <row r="1689" spans="1:17" ht="27" customHeight="1" x14ac:dyDescent="0.25">
      <c r="A1689" s="292"/>
      <c r="B1689" s="292"/>
      <c r="C1689" s="292"/>
      <c r="D1689" s="279"/>
      <c r="E1689" s="279"/>
      <c r="F1689" s="292"/>
      <c r="G1689" s="249" t="s">
        <v>267</v>
      </c>
      <c r="H1689" s="44">
        <f t="shared" ref="H1689:H1692" si="635">SUM(I1689:N1689)</f>
        <v>0</v>
      </c>
      <c r="I1689" s="44">
        <v>0</v>
      </c>
      <c r="J1689" s="44">
        <v>0</v>
      </c>
      <c r="K1689" s="44">
        <v>0</v>
      </c>
      <c r="L1689" s="44">
        <v>0</v>
      </c>
      <c r="M1689" s="44">
        <v>0</v>
      </c>
      <c r="N1689" s="44">
        <v>0</v>
      </c>
      <c r="O1689" s="279"/>
      <c r="P1689" s="292"/>
      <c r="Q1689" s="282"/>
    </row>
    <row r="1690" spans="1:17" ht="36" x14ac:dyDescent="0.25">
      <c r="A1690" s="292"/>
      <c r="B1690" s="292"/>
      <c r="C1690" s="292"/>
      <c r="D1690" s="279"/>
      <c r="E1690" s="279"/>
      <c r="F1690" s="292"/>
      <c r="G1690" s="249" t="s">
        <v>18</v>
      </c>
      <c r="H1690" s="44">
        <f t="shared" si="635"/>
        <v>7.4</v>
      </c>
      <c r="I1690" s="44">
        <v>0</v>
      </c>
      <c r="J1690" s="44">
        <v>0</v>
      </c>
      <c r="K1690" s="44">
        <v>0</v>
      </c>
      <c r="L1690" s="44">
        <v>7.4</v>
      </c>
      <c r="M1690" s="44">
        <v>0</v>
      </c>
      <c r="N1690" s="44">
        <v>0</v>
      </c>
      <c r="O1690" s="279"/>
      <c r="P1690" s="292"/>
      <c r="Q1690" s="282"/>
    </row>
    <row r="1691" spans="1:17" x14ac:dyDescent="0.25">
      <c r="A1691" s="292"/>
      <c r="B1691" s="292"/>
      <c r="C1691" s="292"/>
      <c r="D1691" s="279"/>
      <c r="E1691" s="279"/>
      <c r="F1691" s="292"/>
      <c r="G1691" s="249" t="s">
        <v>19</v>
      </c>
      <c r="H1691" s="44">
        <f t="shared" si="635"/>
        <v>0.6</v>
      </c>
      <c r="I1691" s="44">
        <v>0</v>
      </c>
      <c r="J1691" s="44">
        <v>0</v>
      </c>
      <c r="K1691" s="44">
        <v>0</v>
      </c>
      <c r="L1691" s="44">
        <v>0.6</v>
      </c>
      <c r="M1691" s="44">
        <v>0</v>
      </c>
      <c r="N1691" s="44">
        <v>0</v>
      </c>
      <c r="O1691" s="279"/>
      <c r="P1691" s="292"/>
      <c r="Q1691" s="282"/>
    </row>
    <row r="1692" spans="1:17" ht="24" x14ac:dyDescent="0.25">
      <c r="A1692" s="292"/>
      <c r="B1692" s="292"/>
      <c r="C1692" s="292"/>
      <c r="D1692" s="279"/>
      <c r="E1692" s="279"/>
      <c r="F1692" s="292"/>
      <c r="G1692" s="249" t="s">
        <v>20</v>
      </c>
      <c r="H1692" s="44">
        <f t="shared" si="635"/>
        <v>0</v>
      </c>
      <c r="I1692" s="44">
        <v>0</v>
      </c>
      <c r="J1692" s="44">
        <v>0</v>
      </c>
      <c r="K1692" s="44">
        <v>0</v>
      </c>
      <c r="L1692" s="44">
        <v>0</v>
      </c>
      <c r="M1692" s="44">
        <v>0</v>
      </c>
      <c r="N1692" s="44">
        <v>0</v>
      </c>
      <c r="O1692" s="279"/>
      <c r="P1692" s="292"/>
      <c r="Q1692" s="283"/>
    </row>
    <row r="1693" spans="1:17" ht="36.75" customHeight="1" x14ac:dyDescent="0.25">
      <c r="A1693" s="292" t="s">
        <v>861</v>
      </c>
      <c r="B1693" s="292" t="s">
        <v>803</v>
      </c>
      <c r="C1693" s="292" t="s">
        <v>775</v>
      </c>
      <c r="D1693" s="279">
        <v>2028</v>
      </c>
      <c r="E1693" s="279"/>
      <c r="F1693" s="292" t="s">
        <v>826</v>
      </c>
      <c r="G1693" s="249" t="s">
        <v>16</v>
      </c>
      <c r="H1693" s="44">
        <f t="shared" ref="H1693:N1693" si="636">SUM(H1694:H1697)</f>
        <v>5.1000000000000005</v>
      </c>
      <c r="I1693" s="44">
        <f t="shared" si="636"/>
        <v>0</v>
      </c>
      <c r="J1693" s="44">
        <f t="shared" si="636"/>
        <v>0</v>
      </c>
      <c r="K1693" s="44">
        <f t="shared" si="636"/>
        <v>0</v>
      </c>
      <c r="L1693" s="44">
        <f t="shared" si="636"/>
        <v>5.1000000000000005</v>
      </c>
      <c r="M1693" s="44">
        <f t="shared" si="636"/>
        <v>0</v>
      </c>
      <c r="N1693" s="44">
        <f t="shared" si="636"/>
        <v>0</v>
      </c>
      <c r="O1693" s="279">
        <v>182</v>
      </c>
      <c r="P1693" s="292" t="s">
        <v>803</v>
      </c>
      <c r="Q1693" s="281" t="s">
        <v>4185</v>
      </c>
    </row>
    <row r="1694" spans="1:17" ht="30.75" customHeight="1" x14ac:dyDescent="0.25">
      <c r="A1694" s="292"/>
      <c r="B1694" s="292"/>
      <c r="C1694" s="292"/>
      <c r="D1694" s="279"/>
      <c r="E1694" s="279"/>
      <c r="F1694" s="292"/>
      <c r="G1694" s="249" t="s">
        <v>267</v>
      </c>
      <c r="H1694" s="44">
        <f t="shared" ref="H1694:H1697" si="637">SUM(I1694:N1694)</f>
        <v>0</v>
      </c>
      <c r="I1694" s="44">
        <v>0</v>
      </c>
      <c r="J1694" s="44">
        <v>0</v>
      </c>
      <c r="K1694" s="44">
        <v>0</v>
      </c>
      <c r="L1694" s="44">
        <v>0</v>
      </c>
      <c r="M1694" s="44">
        <v>0</v>
      </c>
      <c r="N1694" s="44">
        <v>0</v>
      </c>
      <c r="O1694" s="279"/>
      <c r="P1694" s="292"/>
      <c r="Q1694" s="282"/>
    </row>
    <row r="1695" spans="1:17" ht="36" x14ac:dyDescent="0.25">
      <c r="A1695" s="292"/>
      <c r="B1695" s="292"/>
      <c r="C1695" s="292"/>
      <c r="D1695" s="279"/>
      <c r="E1695" s="279"/>
      <c r="F1695" s="292"/>
      <c r="G1695" s="249" t="s">
        <v>18</v>
      </c>
      <c r="H1695" s="44">
        <f t="shared" si="637"/>
        <v>4.7</v>
      </c>
      <c r="I1695" s="44">
        <v>0</v>
      </c>
      <c r="J1695" s="44">
        <v>0</v>
      </c>
      <c r="K1695" s="44">
        <v>0</v>
      </c>
      <c r="L1695" s="44">
        <v>4.7</v>
      </c>
      <c r="M1695" s="44">
        <v>0</v>
      </c>
      <c r="N1695" s="44">
        <v>0</v>
      </c>
      <c r="O1695" s="279"/>
      <c r="P1695" s="292"/>
      <c r="Q1695" s="282"/>
    </row>
    <row r="1696" spans="1:17" x14ac:dyDescent="0.25">
      <c r="A1696" s="292"/>
      <c r="B1696" s="292"/>
      <c r="C1696" s="292"/>
      <c r="D1696" s="279"/>
      <c r="E1696" s="279"/>
      <c r="F1696" s="292"/>
      <c r="G1696" s="249" t="s">
        <v>19</v>
      </c>
      <c r="H1696" s="44">
        <f t="shared" si="637"/>
        <v>0.4</v>
      </c>
      <c r="I1696" s="44">
        <v>0</v>
      </c>
      <c r="J1696" s="44">
        <v>0</v>
      </c>
      <c r="K1696" s="44">
        <v>0</v>
      </c>
      <c r="L1696" s="44">
        <v>0.4</v>
      </c>
      <c r="M1696" s="44">
        <v>0</v>
      </c>
      <c r="N1696" s="44">
        <v>0</v>
      </c>
      <c r="O1696" s="279"/>
      <c r="P1696" s="292"/>
      <c r="Q1696" s="282"/>
    </row>
    <row r="1697" spans="1:17" ht="24" x14ac:dyDescent="0.25">
      <c r="A1697" s="292"/>
      <c r="B1697" s="292"/>
      <c r="C1697" s="292"/>
      <c r="D1697" s="279"/>
      <c r="E1697" s="279"/>
      <c r="F1697" s="292"/>
      <c r="G1697" s="249" t="s">
        <v>20</v>
      </c>
      <c r="H1697" s="44">
        <f t="shared" si="637"/>
        <v>0</v>
      </c>
      <c r="I1697" s="44">
        <v>0</v>
      </c>
      <c r="J1697" s="44">
        <v>0</v>
      </c>
      <c r="K1697" s="44">
        <v>0</v>
      </c>
      <c r="L1697" s="44">
        <v>0</v>
      </c>
      <c r="M1697" s="44">
        <v>0</v>
      </c>
      <c r="N1697" s="44">
        <v>0</v>
      </c>
      <c r="O1697" s="279"/>
      <c r="P1697" s="292"/>
      <c r="Q1697" s="283"/>
    </row>
    <row r="1698" spans="1:17" ht="36.75" customHeight="1" x14ac:dyDescent="0.25">
      <c r="A1698" s="292" t="s">
        <v>862</v>
      </c>
      <c r="B1698" s="292" t="s">
        <v>803</v>
      </c>
      <c r="C1698" s="292" t="s">
        <v>775</v>
      </c>
      <c r="D1698" s="279">
        <v>2028</v>
      </c>
      <c r="E1698" s="279"/>
      <c r="F1698" s="292" t="s">
        <v>826</v>
      </c>
      <c r="G1698" s="249" t="s">
        <v>16</v>
      </c>
      <c r="H1698" s="44">
        <f t="shared" ref="H1698:N1698" si="638">SUM(H1699:H1702)</f>
        <v>5.1000000000000005</v>
      </c>
      <c r="I1698" s="44">
        <f t="shared" si="638"/>
        <v>0</v>
      </c>
      <c r="J1698" s="44">
        <f t="shared" si="638"/>
        <v>0</v>
      </c>
      <c r="K1698" s="44">
        <f t="shared" si="638"/>
        <v>0</v>
      </c>
      <c r="L1698" s="44">
        <f t="shared" si="638"/>
        <v>5.1000000000000005</v>
      </c>
      <c r="M1698" s="44">
        <f t="shared" si="638"/>
        <v>0</v>
      </c>
      <c r="N1698" s="44">
        <f t="shared" si="638"/>
        <v>0</v>
      </c>
      <c r="O1698" s="279">
        <v>131</v>
      </c>
      <c r="P1698" s="292" t="s">
        <v>803</v>
      </c>
      <c r="Q1698" s="281" t="s">
        <v>4185</v>
      </c>
    </row>
    <row r="1699" spans="1:17" ht="34.5" customHeight="1" x14ac:dyDescent="0.25">
      <c r="A1699" s="292"/>
      <c r="B1699" s="292"/>
      <c r="C1699" s="292"/>
      <c r="D1699" s="279"/>
      <c r="E1699" s="279"/>
      <c r="F1699" s="292"/>
      <c r="G1699" s="249" t="s">
        <v>267</v>
      </c>
      <c r="H1699" s="44">
        <f t="shared" ref="H1699:H1702" si="639">SUM(I1699:N1699)</f>
        <v>0</v>
      </c>
      <c r="I1699" s="44">
        <v>0</v>
      </c>
      <c r="J1699" s="44">
        <v>0</v>
      </c>
      <c r="K1699" s="44">
        <v>0</v>
      </c>
      <c r="L1699" s="44">
        <v>0</v>
      </c>
      <c r="M1699" s="44">
        <v>0</v>
      </c>
      <c r="N1699" s="44">
        <v>0</v>
      </c>
      <c r="O1699" s="279"/>
      <c r="P1699" s="292"/>
      <c r="Q1699" s="282"/>
    </row>
    <row r="1700" spans="1:17" ht="36" x14ac:dyDescent="0.25">
      <c r="A1700" s="292"/>
      <c r="B1700" s="292"/>
      <c r="C1700" s="292"/>
      <c r="D1700" s="279"/>
      <c r="E1700" s="279"/>
      <c r="F1700" s="292"/>
      <c r="G1700" s="249" t="s">
        <v>18</v>
      </c>
      <c r="H1700" s="44">
        <f t="shared" si="639"/>
        <v>4.7</v>
      </c>
      <c r="I1700" s="44">
        <v>0</v>
      </c>
      <c r="J1700" s="44">
        <v>0</v>
      </c>
      <c r="K1700" s="44">
        <v>0</v>
      </c>
      <c r="L1700" s="44">
        <v>4.7</v>
      </c>
      <c r="M1700" s="44">
        <v>0</v>
      </c>
      <c r="N1700" s="44">
        <v>0</v>
      </c>
      <c r="O1700" s="279"/>
      <c r="P1700" s="292"/>
      <c r="Q1700" s="282"/>
    </row>
    <row r="1701" spans="1:17" x14ac:dyDescent="0.25">
      <c r="A1701" s="292"/>
      <c r="B1701" s="292"/>
      <c r="C1701" s="292"/>
      <c r="D1701" s="279"/>
      <c r="E1701" s="279"/>
      <c r="F1701" s="292"/>
      <c r="G1701" s="249" t="s">
        <v>19</v>
      </c>
      <c r="H1701" s="44">
        <f t="shared" si="639"/>
        <v>0.4</v>
      </c>
      <c r="I1701" s="44">
        <v>0</v>
      </c>
      <c r="J1701" s="44">
        <v>0</v>
      </c>
      <c r="K1701" s="44">
        <v>0</v>
      </c>
      <c r="L1701" s="44">
        <v>0.4</v>
      </c>
      <c r="M1701" s="44">
        <v>0</v>
      </c>
      <c r="N1701" s="44">
        <v>0</v>
      </c>
      <c r="O1701" s="279"/>
      <c r="P1701" s="292"/>
      <c r="Q1701" s="282"/>
    </row>
    <row r="1702" spans="1:17" ht="24" x14ac:dyDescent="0.25">
      <c r="A1702" s="292"/>
      <c r="B1702" s="292"/>
      <c r="C1702" s="292"/>
      <c r="D1702" s="279"/>
      <c r="E1702" s="279"/>
      <c r="F1702" s="292"/>
      <c r="G1702" s="249" t="s">
        <v>20</v>
      </c>
      <c r="H1702" s="44">
        <f t="shared" si="639"/>
        <v>0</v>
      </c>
      <c r="I1702" s="44">
        <v>0</v>
      </c>
      <c r="J1702" s="44">
        <v>0</v>
      </c>
      <c r="K1702" s="44">
        <v>0</v>
      </c>
      <c r="L1702" s="44">
        <v>0</v>
      </c>
      <c r="M1702" s="44">
        <v>0</v>
      </c>
      <c r="N1702" s="44">
        <v>0</v>
      </c>
      <c r="O1702" s="279"/>
      <c r="P1702" s="292"/>
      <c r="Q1702" s="283"/>
    </row>
    <row r="1703" spans="1:17" ht="36.75" customHeight="1" x14ac:dyDescent="0.25">
      <c r="A1703" s="292" t="s">
        <v>863</v>
      </c>
      <c r="B1703" s="292" t="s">
        <v>803</v>
      </c>
      <c r="C1703" s="292" t="s">
        <v>775</v>
      </c>
      <c r="D1703" s="279">
        <v>2028</v>
      </c>
      <c r="E1703" s="279"/>
      <c r="F1703" s="292" t="s">
        <v>826</v>
      </c>
      <c r="G1703" s="249" t="s">
        <v>16</v>
      </c>
      <c r="H1703" s="44">
        <f t="shared" ref="H1703:N1703" si="640">SUM(H1704:H1707)</f>
        <v>5.1000000000000005</v>
      </c>
      <c r="I1703" s="44">
        <f t="shared" si="640"/>
        <v>0</v>
      </c>
      <c r="J1703" s="44">
        <f t="shared" si="640"/>
        <v>0</v>
      </c>
      <c r="K1703" s="44">
        <f t="shared" si="640"/>
        <v>0</v>
      </c>
      <c r="L1703" s="44">
        <f t="shared" si="640"/>
        <v>5.1000000000000005</v>
      </c>
      <c r="M1703" s="44">
        <f t="shared" si="640"/>
        <v>0</v>
      </c>
      <c r="N1703" s="44">
        <f t="shared" si="640"/>
        <v>0</v>
      </c>
      <c r="O1703" s="279">
        <v>190</v>
      </c>
      <c r="P1703" s="292" t="s">
        <v>803</v>
      </c>
      <c r="Q1703" s="281" t="s">
        <v>4185</v>
      </c>
    </row>
    <row r="1704" spans="1:17" ht="27" customHeight="1" x14ac:dyDescent="0.25">
      <c r="A1704" s="292"/>
      <c r="B1704" s="292"/>
      <c r="C1704" s="292"/>
      <c r="D1704" s="279"/>
      <c r="E1704" s="279"/>
      <c r="F1704" s="292"/>
      <c r="G1704" s="249" t="s">
        <v>267</v>
      </c>
      <c r="H1704" s="44">
        <f t="shared" ref="H1704:H1707" si="641">SUM(I1704:N1704)</f>
        <v>0</v>
      </c>
      <c r="I1704" s="44">
        <v>0</v>
      </c>
      <c r="J1704" s="44">
        <v>0</v>
      </c>
      <c r="K1704" s="44">
        <v>0</v>
      </c>
      <c r="L1704" s="44">
        <v>0</v>
      </c>
      <c r="M1704" s="44">
        <v>0</v>
      </c>
      <c r="N1704" s="44">
        <v>0</v>
      </c>
      <c r="O1704" s="279"/>
      <c r="P1704" s="292"/>
      <c r="Q1704" s="282"/>
    </row>
    <row r="1705" spans="1:17" ht="36" x14ac:dyDescent="0.25">
      <c r="A1705" s="292"/>
      <c r="B1705" s="292"/>
      <c r="C1705" s="292"/>
      <c r="D1705" s="279"/>
      <c r="E1705" s="279"/>
      <c r="F1705" s="292"/>
      <c r="G1705" s="249" t="s">
        <v>18</v>
      </c>
      <c r="H1705" s="44">
        <f t="shared" si="641"/>
        <v>4.7</v>
      </c>
      <c r="I1705" s="44">
        <v>0</v>
      </c>
      <c r="J1705" s="44">
        <v>0</v>
      </c>
      <c r="K1705" s="44">
        <v>0</v>
      </c>
      <c r="L1705" s="44">
        <v>4.7</v>
      </c>
      <c r="M1705" s="44">
        <v>0</v>
      </c>
      <c r="N1705" s="44">
        <v>0</v>
      </c>
      <c r="O1705" s="279"/>
      <c r="P1705" s="292"/>
      <c r="Q1705" s="282"/>
    </row>
    <row r="1706" spans="1:17" x14ac:dyDescent="0.25">
      <c r="A1706" s="292"/>
      <c r="B1706" s="292"/>
      <c r="C1706" s="292"/>
      <c r="D1706" s="279"/>
      <c r="E1706" s="279"/>
      <c r="F1706" s="292"/>
      <c r="G1706" s="249" t="s">
        <v>19</v>
      </c>
      <c r="H1706" s="44">
        <f t="shared" si="641"/>
        <v>0.4</v>
      </c>
      <c r="I1706" s="44">
        <v>0</v>
      </c>
      <c r="J1706" s="44">
        <v>0</v>
      </c>
      <c r="K1706" s="44">
        <v>0</v>
      </c>
      <c r="L1706" s="44">
        <v>0.4</v>
      </c>
      <c r="M1706" s="44">
        <v>0</v>
      </c>
      <c r="N1706" s="44">
        <v>0</v>
      </c>
      <c r="O1706" s="279"/>
      <c r="P1706" s="292"/>
      <c r="Q1706" s="282"/>
    </row>
    <row r="1707" spans="1:17" ht="24" x14ac:dyDescent="0.25">
      <c r="A1707" s="292"/>
      <c r="B1707" s="292"/>
      <c r="C1707" s="292"/>
      <c r="D1707" s="279"/>
      <c r="E1707" s="279"/>
      <c r="F1707" s="292"/>
      <c r="G1707" s="249" t="s">
        <v>20</v>
      </c>
      <c r="H1707" s="44">
        <f t="shared" si="641"/>
        <v>0</v>
      </c>
      <c r="I1707" s="44">
        <v>0</v>
      </c>
      <c r="J1707" s="44">
        <v>0</v>
      </c>
      <c r="K1707" s="44">
        <v>0</v>
      </c>
      <c r="L1707" s="44">
        <v>0</v>
      </c>
      <c r="M1707" s="44">
        <v>0</v>
      </c>
      <c r="N1707" s="44">
        <v>0</v>
      </c>
      <c r="O1707" s="279"/>
      <c r="P1707" s="292"/>
      <c r="Q1707" s="283"/>
    </row>
    <row r="1708" spans="1:17" ht="36.75" customHeight="1" x14ac:dyDescent="0.25">
      <c r="A1708" s="292" t="s">
        <v>864</v>
      </c>
      <c r="B1708" s="292" t="s">
        <v>803</v>
      </c>
      <c r="C1708" s="292" t="s">
        <v>775</v>
      </c>
      <c r="D1708" s="279">
        <v>2028</v>
      </c>
      <c r="E1708" s="279"/>
      <c r="F1708" s="292" t="s">
        <v>826</v>
      </c>
      <c r="G1708" s="249" t="s">
        <v>16</v>
      </c>
      <c r="H1708" s="44">
        <f t="shared" ref="H1708:N1708" si="642">SUM(H1709:H1712)</f>
        <v>5.1000000000000005</v>
      </c>
      <c r="I1708" s="44">
        <f t="shared" si="642"/>
        <v>0</v>
      </c>
      <c r="J1708" s="44">
        <f t="shared" si="642"/>
        <v>0</v>
      </c>
      <c r="K1708" s="44">
        <f t="shared" si="642"/>
        <v>0</v>
      </c>
      <c r="L1708" s="44">
        <f t="shared" si="642"/>
        <v>5.1000000000000005</v>
      </c>
      <c r="M1708" s="44">
        <f t="shared" si="642"/>
        <v>0</v>
      </c>
      <c r="N1708" s="44">
        <f t="shared" si="642"/>
        <v>0</v>
      </c>
      <c r="O1708" s="279">
        <v>50</v>
      </c>
      <c r="P1708" s="292" t="s">
        <v>803</v>
      </c>
      <c r="Q1708" s="281" t="s">
        <v>4185</v>
      </c>
    </row>
    <row r="1709" spans="1:17" ht="35.25" customHeight="1" x14ac:dyDescent="0.25">
      <c r="A1709" s="292"/>
      <c r="B1709" s="292"/>
      <c r="C1709" s="292"/>
      <c r="D1709" s="279"/>
      <c r="E1709" s="279"/>
      <c r="F1709" s="292"/>
      <c r="G1709" s="249" t="s">
        <v>267</v>
      </c>
      <c r="H1709" s="44">
        <f t="shared" ref="H1709:H1712" si="643">SUM(I1709:N1709)</f>
        <v>0</v>
      </c>
      <c r="I1709" s="44">
        <v>0</v>
      </c>
      <c r="J1709" s="44">
        <v>0</v>
      </c>
      <c r="K1709" s="44">
        <v>0</v>
      </c>
      <c r="L1709" s="44">
        <v>0</v>
      </c>
      <c r="M1709" s="44">
        <v>0</v>
      </c>
      <c r="N1709" s="44">
        <v>0</v>
      </c>
      <c r="O1709" s="279"/>
      <c r="P1709" s="292"/>
      <c r="Q1709" s="282"/>
    </row>
    <row r="1710" spans="1:17" ht="36" x14ac:dyDescent="0.25">
      <c r="A1710" s="292"/>
      <c r="B1710" s="292"/>
      <c r="C1710" s="292"/>
      <c r="D1710" s="279"/>
      <c r="E1710" s="279"/>
      <c r="F1710" s="292"/>
      <c r="G1710" s="249" t="s">
        <v>18</v>
      </c>
      <c r="H1710" s="44">
        <f t="shared" si="643"/>
        <v>4.7</v>
      </c>
      <c r="I1710" s="44">
        <v>0</v>
      </c>
      <c r="J1710" s="44">
        <v>0</v>
      </c>
      <c r="K1710" s="44">
        <v>0</v>
      </c>
      <c r="L1710" s="44">
        <v>4.7</v>
      </c>
      <c r="M1710" s="44">
        <v>0</v>
      </c>
      <c r="N1710" s="44">
        <v>0</v>
      </c>
      <c r="O1710" s="279"/>
      <c r="P1710" s="292"/>
      <c r="Q1710" s="282"/>
    </row>
    <row r="1711" spans="1:17" x14ac:dyDescent="0.25">
      <c r="A1711" s="292"/>
      <c r="B1711" s="292"/>
      <c r="C1711" s="292"/>
      <c r="D1711" s="279"/>
      <c r="E1711" s="279"/>
      <c r="F1711" s="292"/>
      <c r="G1711" s="249" t="s">
        <v>19</v>
      </c>
      <c r="H1711" s="44">
        <f t="shared" si="643"/>
        <v>0.4</v>
      </c>
      <c r="I1711" s="44">
        <v>0</v>
      </c>
      <c r="J1711" s="44">
        <v>0</v>
      </c>
      <c r="K1711" s="44">
        <v>0</v>
      </c>
      <c r="L1711" s="44">
        <v>0.4</v>
      </c>
      <c r="M1711" s="44">
        <v>0</v>
      </c>
      <c r="N1711" s="44">
        <v>0</v>
      </c>
      <c r="O1711" s="279"/>
      <c r="P1711" s="292"/>
      <c r="Q1711" s="282"/>
    </row>
    <row r="1712" spans="1:17" ht="24" x14ac:dyDescent="0.25">
      <c r="A1712" s="292"/>
      <c r="B1712" s="292"/>
      <c r="C1712" s="292"/>
      <c r="D1712" s="279"/>
      <c r="E1712" s="279"/>
      <c r="F1712" s="292"/>
      <c r="G1712" s="249" t="s">
        <v>20</v>
      </c>
      <c r="H1712" s="44">
        <f t="shared" si="643"/>
        <v>0</v>
      </c>
      <c r="I1712" s="44">
        <v>0</v>
      </c>
      <c r="J1712" s="44">
        <v>0</v>
      </c>
      <c r="K1712" s="44">
        <v>0</v>
      </c>
      <c r="L1712" s="44">
        <v>0</v>
      </c>
      <c r="M1712" s="44">
        <v>0</v>
      </c>
      <c r="N1712" s="44">
        <v>0</v>
      </c>
      <c r="O1712" s="279"/>
      <c r="P1712" s="292"/>
      <c r="Q1712" s="283"/>
    </row>
    <row r="1713" spans="1:17" ht="36.75" customHeight="1" x14ac:dyDescent="0.25">
      <c r="A1713" s="292" t="s">
        <v>865</v>
      </c>
      <c r="B1713" s="292" t="s">
        <v>803</v>
      </c>
      <c r="C1713" s="292" t="s">
        <v>775</v>
      </c>
      <c r="D1713" s="279">
        <v>2029</v>
      </c>
      <c r="E1713" s="279"/>
      <c r="F1713" s="292" t="s">
        <v>826</v>
      </c>
      <c r="G1713" s="249" t="s">
        <v>16</v>
      </c>
      <c r="H1713" s="44">
        <f t="shared" ref="H1713:N1713" si="644">SUM(H1714:H1717)</f>
        <v>5.1000000000000005</v>
      </c>
      <c r="I1713" s="44">
        <f t="shared" si="644"/>
        <v>0</v>
      </c>
      <c r="J1713" s="44">
        <f t="shared" si="644"/>
        <v>0</v>
      </c>
      <c r="K1713" s="44">
        <f t="shared" si="644"/>
        <v>0</v>
      </c>
      <c r="L1713" s="44">
        <f t="shared" si="644"/>
        <v>0</v>
      </c>
      <c r="M1713" s="44">
        <f t="shared" si="644"/>
        <v>5.1000000000000005</v>
      </c>
      <c r="N1713" s="44">
        <f t="shared" si="644"/>
        <v>0</v>
      </c>
      <c r="O1713" s="279">
        <v>204</v>
      </c>
      <c r="P1713" s="292" t="s">
        <v>803</v>
      </c>
      <c r="Q1713" s="281" t="s">
        <v>4185</v>
      </c>
    </row>
    <row r="1714" spans="1:17" ht="34.5" customHeight="1" x14ac:dyDescent="0.25">
      <c r="A1714" s="292"/>
      <c r="B1714" s="292"/>
      <c r="C1714" s="292"/>
      <c r="D1714" s="279"/>
      <c r="E1714" s="279"/>
      <c r="F1714" s="292"/>
      <c r="G1714" s="249" t="s">
        <v>267</v>
      </c>
      <c r="H1714" s="44">
        <f t="shared" ref="H1714:H1717" si="645">SUM(I1714:N1714)</f>
        <v>0</v>
      </c>
      <c r="I1714" s="44">
        <v>0</v>
      </c>
      <c r="J1714" s="44">
        <v>0</v>
      </c>
      <c r="K1714" s="44">
        <v>0</v>
      </c>
      <c r="L1714" s="44">
        <v>0</v>
      </c>
      <c r="M1714" s="44">
        <v>0</v>
      </c>
      <c r="N1714" s="44">
        <v>0</v>
      </c>
      <c r="O1714" s="279"/>
      <c r="P1714" s="292"/>
      <c r="Q1714" s="282"/>
    </row>
    <row r="1715" spans="1:17" ht="36" x14ac:dyDescent="0.25">
      <c r="A1715" s="292"/>
      <c r="B1715" s="292"/>
      <c r="C1715" s="292"/>
      <c r="D1715" s="279"/>
      <c r="E1715" s="279"/>
      <c r="F1715" s="292"/>
      <c r="G1715" s="249" t="s">
        <v>18</v>
      </c>
      <c r="H1715" s="44">
        <f t="shared" si="645"/>
        <v>4.7</v>
      </c>
      <c r="I1715" s="44">
        <v>0</v>
      </c>
      <c r="J1715" s="44">
        <v>0</v>
      </c>
      <c r="K1715" s="44">
        <v>0</v>
      </c>
      <c r="L1715" s="44">
        <v>0</v>
      </c>
      <c r="M1715" s="44">
        <v>4.7</v>
      </c>
      <c r="N1715" s="44">
        <v>0</v>
      </c>
      <c r="O1715" s="279"/>
      <c r="P1715" s="292"/>
      <c r="Q1715" s="282"/>
    </row>
    <row r="1716" spans="1:17" x14ac:dyDescent="0.25">
      <c r="A1716" s="292"/>
      <c r="B1716" s="292"/>
      <c r="C1716" s="292"/>
      <c r="D1716" s="279"/>
      <c r="E1716" s="279"/>
      <c r="F1716" s="292"/>
      <c r="G1716" s="249" t="s">
        <v>19</v>
      </c>
      <c r="H1716" s="44">
        <f t="shared" si="645"/>
        <v>0.4</v>
      </c>
      <c r="I1716" s="44">
        <v>0</v>
      </c>
      <c r="J1716" s="44">
        <v>0</v>
      </c>
      <c r="K1716" s="44">
        <v>0</v>
      </c>
      <c r="L1716" s="44">
        <v>0</v>
      </c>
      <c r="M1716" s="44">
        <v>0.4</v>
      </c>
      <c r="N1716" s="44">
        <v>0</v>
      </c>
      <c r="O1716" s="279"/>
      <c r="P1716" s="292"/>
      <c r="Q1716" s="282"/>
    </row>
    <row r="1717" spans="1:17" ht="24" x14ac:dyDescent="0.25">
      <c r="A1717" s="292"/>
      <c r="B1717" s="292"/>
      <c r="C1717" s="292"/>
      <c r="D1717" s="279"/>
      <c r="E1717" s="279"/>
      <c r="F1717" s="292"/>
      <c r="G1717" s="249" t="s">
        <v>20</v>
      </c>
      <c r="H1717" s="44">
        <f t="shared" si="645"/>
        <v>0</v>
      </c>
      <c r="I1717" s="44">
        <v>0</v>
      </c>
      <c r="J1717" s="44">
        <v>0</v>
      </c>
      <c r="K1717" s="44">
        <v>0</v>
      </c>
      <c r="L1717" s="44">
        <v>0</v>
      </c>
      <c r="M1717" s="44">
        <v>0</v>
      </c>
      <c r="N1717" s="44">
        <v>0</v>
      </c>
      <c r="O1717" s="279"/>
      <c r="P1717" s="292"/>
      <c r="Q1717" s="283"/>
    </row>
    <row r="1718" spans="1:17" ht="36.75" customHeight="1" x14ac:dyDescent="0.25">
      <c r="A1718" s="292" t="s">
        <v>866</v>
      </c>
      <c r="B1718" s="292" t="s">
        <v>803</v>
      </c>
      <c r="C1718" s="292" t="s">
        <v>775</v>
      </c>
      <c r="D1718" s="279">
        <v>2029</v>
      </c>
      <c r="E1718" s="279"/>
      <c r="F1718" s="292" t="s">
        <v>826</v>
      </c>
      <c r="G1718" s="249" t="s">
        <v>16</v>
      </c>
      <c r="H1718" s="44">
        <f t="shared" ref="H1718:N1718" si="646">SUM(H1719:H1722)</f>
        <v>5.1000000000000005</v>
      </c>
      <c r="I1718" s="44">
        <f t="shared" si="646"/>
        <v>0</v>
      </c>
      <c r="J1718" s="44">
        <f t="shared" si="646"/>
        <v>0</v>
      </c>
      <c r="K1718" s="44">
        <f t="shared" si="646"/>
        <v>0</v>
      </c>
      <c r="L1718" s="44">
        <f t="shared" si="646"/>
        <v>0</v>
      </c>
      <c r="M1718" s="44">
        <f t="shared" si="646"/>
        <v>5.1000000000000005</v>
      </c>
      <c r="N1718" s="44">
        <f t="shared" si="646"/>
        <v>0</v>
      </c>
      <c r="O1718" s="279">
        <v>132</v>
      </c>
      <c r="P1718" s="292" t="s">
        <v>803</v>
      </c>
      <c r="Q1718" s="281" t="s">
        <v>4185</v>
      </c>
    </row>
    <row r="1719" spans="1:17" ht="29.25" customHeight="1" x14ac:dyDescent="0.25">
      <c r="A1719" s="292"/>
      <c r="B1719" s="292"/>
      <c r="C1719" s="292"/>
      <c r="D1719" s="279"/>
      <c r="E1719" s="279"/>
      <c r="F1719" s="292"/>
      <c r="G1719" s="249" t="s">
        <v>267</v>
      </c>
      <c r="H1719" s="44">
        <f t="shared" ref="H1719:H1722" si="647">SUM(I1719:N1719)</f>
        <v>0</v>
      </c>
      <c r="I1719" s="44">
        <v>0</v>
      </c>
      <c r="J1719" s="44">
        <v>0</v>
      </c>
      <c r="K1719" s="44">
        <v>0</v>
      </c>
      <c r="L1719" s="44">
        <v>0</v>
      </c>
      <c r="M1719" s="44">
        <v>0</v>
      </c>
      <c r="N1719" s="44">
        <v>0</v>
      </c>
      <c r="O1719" s="279"/>
      <c r="P1719" s="292"/>
      <c r="Q1719" s="282"/>
    </row>
    <row r="1720" spans="1:17" ht="36" x14ac:dyDescent="0.25">
      <c r="A1720" s="292"/>
      <c r="B1720" s="292"/>
      <c r="C1720" s="292"/>
      <c r="D1720" s="279"/>
      <c r="E1720" s="279"/>
      <c r="F1720" s="292"/>
      <c r="G1720" s="249" t="s">
        <v>18</v>
      </c>
      <c r="H1720" s="44">
        <f t="shared" si="647"/>
        <v>4.7</v>
      </c>
      <c r="I1720" s="44">
        <v>0</v>
      </c>
      <c r="J1720" s="44">
        <v>0</v>
      </c>
      <c r="K1720" s="44">
        <v>0</v>
      </c>
      <c r="L1720" s="44">
        <v>0</v>
      </c>
      <c r="M1720" s="44">
        <v>4.7</v>
      </c>
      <c r="N1720" s="44">
        <v>0</v>
      </c>
      <c r="O1720" s="279"/>
      <c r="P1720" s="292"/>
      <c r="Q1720" s="282"/>
    </row>
    <row r="1721" spans="1:17" x14ac:dyDescent="0.25">
      <c r="A1721" s="292"/>
      <c r="B1721" s="292"/>
      <c r="C1721" s="292"/>
      <c r="D1721" s="279"/>
      <c r="E1721" s="279"/>
      <c r="F1721" s="292"/>
      <c r="G1721" s="249" t="s">
        <v>19</v>
      </c>
      <c r="H1721" s="44">
        <f t="shared" si="647"/>
        <v>0.4</v>
      </c>
      <c r="I1721" s="44">
        <v>0</v>
      </c>
      <c r="J1721" s="44">
        <v>0</v>
      </c>
      <c r="K1721" s="44">
        <v>0</v>
      </c>
      <c r="L1721" s="44">
        <v>0</v>
      </c>
      <c r="M1721" s="44">
        <v>0.4</v>
      </c>
      <c r="N1721" s="44">
        <v>0</v>
      </c>
      <c r="O1721" s="279"/>
      <c r="P1721" s="292"/>
      <c r="Q1721" s="282"/>
    </row>
    <row r="1722" spans="1:17" ht="24" x14ac:dyDescent="0.25">
      <c r="A1722" s="292"/>
      <c r="B1722" s="292"/>
      <c r="C1722" s="292"/>
      <c r="D1722" s="279"/>
      <c r="E1722" s="279"/>
      <c r="F1722" s="292"/>
      <c r="G1722" s="249" t="s">
        <v>20</v>
      </c>
      <c r="H1722" s="44">
        <f t="shared" si="647"/>
        <v>0</v>
      </c>
      <c r="I1722" s="44">
        <v>0</v>
      </c>
      <c r="J1722" s="44">
        <v>0</v>
      </c>
      <c r="K1722" s="44">
        <v>0</v>
      </c>
      <c r="L1722" s="44">
        <v>0</v>
      </c>
      <c r="M1722" s="44">
        <v>0</v>
      </c>
      <c r="N1722" s="44">
        <v>0</v>
      </c>
      <c r="O1722" s="279"/>
      <c r="P1722" s="292"/>
      <c r="Q1722" s="283"/>
    </row>
    <row r="1723" spans="1:17" ht="36.75" customHeight="1" x14ac:dyDescent="0.25">
      <c r="A1723" s="292" t="s">
        <v>867</v>
      </c>
      <c r="B1723" s="292" t="s">
        <v>803</v>
      </c>
      <c r="C1723" s="292" t="s">
        <v>775</v>
      </c>
      <c r="D1723" s="279">
        <v>2029</v>
      </c>
      <c r="E1723" s="279"/>
      <c r="F1723" s="292" t="s">
        <v>826</v>
      </c>
      <c r="G1723" s="249" t="s">
        <v>16</v>
      </c>
      <c r="H1723" s="44">
        <f t="shared" ref="H1723:N1723" si="648">SUM(H1724:H1727)</f>
        <v>5.1000000000000005</v>
      </c>
      <c r="I1723" s="44">
        <f t="shared" si="648"/>
        <v>0</v>
      </c>
      <c r="J1723" s="44">
        <f t="shared" si="648"/>
        <v>0</v>
      </c>
      <c r="K1723" s="44">
        <f t="shared" si="648"/>
        <v>0</v>
      </c>
      <c r="L1723" s="44">
        <f t="shared" si="648"/>
        <v>0</v>
      </c>
      <c r="M1723" s="44">
        <f t="shared" si="648"/>
        <v>5.1000000000000005</v>
      </c>
      <c r="N1723" s="44">
        <f t="shared" si="648"/>
        <v>0</v>
      </c>
      <c r="O1723" s="279">
        <v>247</v>
      </c>
      <c r="P1723" s="292" t="s">
        <v>803</v>
      </c>
      <c r="Q1723" s="281" t="s">
        <v>4185</v>
      </c>
    </row>
    <row r="1724" spans="1:17" ht="26.25" customHeight="1" x14ac:dyDescent="0.25">
      <c r="A1724" s="292"/>
      <c r="B1724" s="292"/>
      <c r="C1724" s="292"/>
      <c r="D1724" s="279"/>
      <c r="E1724" s="279"/>
      <c r="F1724" s="292"/>
      <c r="G1724" s="249" t="s">
        <v>267</v>
      </c>
      <c r="H1724" s="44">
        <f t="shared" ref="H1724:H1727" si="649">SUM(I1724:N1724)</f>
        <v>0</v>
      </c>
      <c r="I1724" s="44">
        <v>0</v>
      </c>
      <c r="J1724" s="44">
        <v>0</v>
      </c>
      <c r="K1724" s="44">
        <v>0</v>
      </c>
      <c r="L1724" s="44">
        <v>0</v>
      </c>
      <c r="M1724" s="44">
        <v>0</v>
      </c>
      <c r="N1724" s="44">
        <v>0</v>
      </c>
      <c r="O1724" s="279"/>
      <c r="P1724" s="292"/>
      <c r="Q1724" s="282"/>
    </row>
    <row r="1725" spans="1:17" ht="36" x14ac:dyDescent="0.25">
      <c r="A1725" s="292"/>
      <c r="B1725" s="292"/>
      <c r="C1725" s="292"/>
      <c r="D1725" s="279"/>
      <c r="E1725" s="279"/>
      <c r="F1725" s="292"/>
      <c r="G1725" s="249" t="s">
        <v>18</v>
      </c>
      <c r="H1725" s="44">
        <f t="shared" si="649"/>
        <v>4.7</v>
      </c>
      <c r="I1725" s="44">
        <v>0</v>
      </c>
      <c r="J1725" s="44">
        <v>0</v>
      </c>
      <c r="K1725" s="44">
        <v>0</v>
      </c>
      <c r="L1725" s="44">
        <v>0</v>
      </c>
      <c r="M1725" s="44">
        <v>4.7</v>
      </c>
      <c r="N1725" s="44">
        <v>0</v>
      </c>
      <c r="O1725" s="279"/>
      <c r="P1725" s="292"/>
      <c r="Q1725" s="282"/>
    </row>
    <row r="1726" spans="1:17" x14ac:dyDescent="0.25">
      <c r="A1726" s="292"/>
      <c r="B1726" s="292"/>
      <c r="C1726" s="292"/>
      <c r="D1726" s="279"/>
      <c r="E1726" s="279"/>
      <c r="F1726" s="292"/>
      <c r="G1726" s="249" t="s">
        <v>19</v>
      </c>
      <c r="H1726" s="44">
        <f t="shared" si="649"/>
        <v>0.4</v>
      </c>
      <c r="I1726" s="44">
        <v>0</v>
      </c>
      <c r="J1726" s="44">
        <v>0</v>
      </c>
      <c r="K1726" s="44">
        <v>0</v>
      </c>
      <c r="L1726" s="44">
        <v>0</v>
      </c>
      <c r="M1726" s="44">
        <v>0.4</v>
      </c>
      <c r="N1726" s="44">
        <v>0</v>
      </c>
      <c r="O1726" s="279"/>
      <c r="P1726" s="292"/>
      <c r="Q1726" s="282"/>
    </row>
    <row r="1727" spans="1:17" ht="24" x14ac:dyDescent="0.25">
      <c r="A1727" s="292"/>
      <c r="B1727" s="292"/>
      <c r="C1727" s="292"/>
      <c r="D1727" s="279"/>
      <c r="E1727" s="279"/>
      <c r="F1727" s="292"/>
      <c r="G1727" s="249" t="s">
        <v>20</v>
      </c>
      <c r="H1727" s="44">
        <f t="shared" si="649"/>
        <v>0</v>
      </c>
      <c r="I1727" s="44">
        <v>0</v>
      </c>
      <c r="J1727" s="44">
        <v>0</v>
      </c>
      <c r="K1727" s="44">
        <v>0</v>
      </c>
      <c r="L1727" s="44">
        <v>0</v>
      </c>
      <c r="M1727" s="44">
        <v>0</v>
      </c>
      <c r="N1727" s="44">
        <v>0</v>
      </c>
      <c r="O1727" s="279"/>
      <c r="P1727" s="292"/>
      <c r="Q1727" s="283"/>
    </row>
    <row r="1728" spans="1:17" ht="36.75" customHeight="1" x14ac:dyDescent="0.25">
      <c r="A1728" s="292" t="s">
        <v>868</v>
      </c>
      <c r="B1728" s="292" t="s">
        <v>803</v>
      </c>
      <c r="C1728" s="292" t="s">
        <v>775</v>
      </c>
      <c r="D1728" s="279">
        <v>2029</v>
      </c>
      <c r="E1728" s="279"/>
      <c r="F1728" s="292" t="s">
        <v>826</v>
      </c>
      <c r="G1728" s="249" t="s">
        <v>16</v>
      </c>
      <c r="H1728" s="44">
        <f t="shared" ref="H1728:N1728" si="650">SUM(H1729:H1732)</f>
        <v>0.9</v>
      </c>
      <c r="I1728" s="44">
        <f t="shared" si="650"/>
        <v>0</v>
      </c>
      <c r="J1728" s="44">
        <f t="shared" si="650"/>
        <v>0</v>
      </c>
      <c r="K1728" s="44">
        <f t="shared" si="650"/>
        <v>0</v>
      </c>
      <c r="L1728" s="44">
        <f t="shared" si="650"/>
        <v>0</v>
      </c>
      <c r="M1728" s="44">
        <f t="shared" si="650"/>
        <v>0.9</v>
      </c>
      <c r="N1728" s="44">
        <f t="shared" si="650"/>
        <v>0</v>
      </c>
      <c r="O1728" s="279">
        <v>232</v>
      </c>
      <c r="P1728" s="292" t="s">
        <v>803</v>
      </c>
      <c r="Q1728" s="281" t="s">
        <v>4185</v>
      </c>
    </row>
    <row r="1729" spans="1:17" ht="31.5" customHeight="1" x14ac:dyDescent="0.25">
      <c r="A1729" s="292"/>
      <c r="B1729" s="292"/>
      <c r="C1729" s="292"/>
      <c r="D1729" s="279"/>
      <c r="E1729" s="279"/>
      <c r="F1729" s="292"/>
      <c r="G1729" s="249" t="s">
        <v>267</v>
      </c>
      <c r="H1729" s="44">
        <f t="shared" ref="H1729:H1732" si="651">SUM(I1729:N1729)</f>
        <v>0</v>
      </c>
      <c r="I1729" s="44">
        <v>0</v>
      </c>
      <c r="J1729" s="44">
        <v>0</v>
      </c>
      <c r="K1729" s="44">
        <v>0</v>
      </c>
      <c r="L1729" s="44">
        <v>0</v>
      </c>
      <c r="M1729" s="44">
        <v>0</v>
      </c>
      <c r="N1729" s="44">
        <v>0</v>
      </c>
      <c r="O1729" s="279"/>
      <c r="P1729" s="292"/>
      <c r="Q1729" s="282"/>
    </row>
    <row r="1730" spans="1:17" ht="36" x14ac:dyDescent="0.25">
      <c r="A1730" s="292"/>
      <c r="B1730" s="292"/>
      <c r="C1730" s="292"/>
      <c r="D1730" s="279"/>
      <c r="E1730" s="279"/>
      <c r="F1730" s="292"/>
      <c r="G1730" s="249" t="s">
        <v>18</v>
      </c>
      <c r="H1730" s="44">
        <f t="shared" si="651"/>
        <v>0.8</v>
      </c>
      <c r="I1730" s="44">
        <v>0</v>
      </c>
      <c r="J1730" s="44">
        <v>0</v>
      </c>
      <c r="K1730" s="44">
        <v>0</v>
      </c>
      <c r="L1730" s="44">
        <v>0</v>
      </c>
      <c r="M1730" s="44">
        <v>0.8</v>
      </c>
      <c r="N1730" s="44">
        <v>0</v>
      </c>
      <c r="O1730" s="279"/>
      <c r="P1730" s="292"/>
      <c r="Q1730" s="282"/>
    </row>
    <row r="1731" spans="1:17" x14ac:dyDescent="0.25">
      <c r="A1731" s="292"/>
      <c r="B1731" s="292"/>
      <c r="C1731" s="292"/>
      <c r="D1731" s="279"/>
      <c r="E1731" s="279"/>
      <c r="F1731" s="292"/>
      <c r="G1731" s="249" t="s">
        <v>19</v>
      </c>
      <c r="H1731" s="44">
        <f t="shared" si="651"/>
        <v>0.1</v>
      </c>
      <c r="I1731" s="44">
        <v>0</v>
      </c>
      <c r="J1731" s="44">
        <v>0</v>
      </c>
      <c r="K1731" s="44">
        <v>0</v>
      </c>
      <c r="L1731" s="44">
        <v>0</v>
      </c>
      <c r="M1731" s="44">
        <v>0.1</v>
      </c>
      <c r="N1731" s="44">
        <v>0</v>
      </c>
      <c r="O1731" s="279"/>
      <c r="P1731" s="292"/>
      <c r="Q1731" s="282"/>
    </row>
    <row r="1732" spans="1:17" ht="24" x14ac:dyDescent="0.25">
      <c r="A1732" s="292"/>
      <c r="B1732" s="292"/>
      <c r="C1732" s="292"/>
      <c r="D1732" s="279"/>
      <c r="E1732" s="279"/>
      <c r="F1732" s="292"/>
      <c r="G1732" s="249" t="s">
        <v>20</v>
      </c>
      <c r="H1732" s="44">
        <f t="shared" si="651"/>
        <v>0</v>
      </c>
      <c r="I1732" s="44">
        <v>0</v>
      </c>
      <c r="J1732" s="44">
        <v>0</v>
      </c>
      <c r="K1732" s="44">
        <v>0</v>
      </c>
      <c r="L1732" s="44">
        <v>0</v>
      </c>
      <c r="M1732" s="44">
        <v>0</v>
      </c>
      <c r="N1732" s="44">
        <v>0</v>
      </c>
      <c r="O1732" s="279"/>
      <c r="P1732" s="292"/>
      <c r="Q1732" s="283"/>
    </row>
    <row r="1733" spans="1:17" ht="36.75" customHeight="1" x14ac:dyDescent="0.25">
      <c r="A1733" s="292" t="s">
        <v>869</v>
      </c>
      <c r="B1733" s="292" t="s">
        <v>265</v>
      </c>
      <c r="C1733" s="292" t="s">
        <v>775</v>
      </c>
      <c r="D1733" s="279">
        <v>2025</v>
      </c>
      <c r="E1733" s="279"/>
      <c r="F1733" s="279" t="s">
        <v>545</v>
      </c>
      <c r="G1733" s="249" t="s">
        <v>16</v>
      </c>
      <c r="H1733" s="44">
        <f t="shared" ref="H1733:N1733" si="652">SUM(H1734:H1737)</f>
        <v>6.9</v>
      </c>
      <c r="I1733" s="44">
        <f t="shared" si="652"/>
        <v>6.9</v>
      </c>
      <c r="J1733" s="44">
        <f t="shared" si="652"/>
        <v>0</v>
      </c>
      <c r="K1733" s="44">
        <f t="shared" si="652"/>
        <v>0</v>
      </c>
      <c r="L1733" s="44">
        <f t="shared" si="652"/>
        <v>0</v>
      </c>
      <c r="M1733" s="44">
        <f t="shared" si="652"/>
        <v>0</v>
      </c>
      <c r="N1733" s="44">
        <f t="shared" si="652"/>
        <v>0</v>
      </c>
      <c r="O1733" s="279"/>
      <c r="P1733" s="292"/>
      <c r="Q1733" s="281" t="s">
        <v>4185</v>
      </c>
    </row>
    <row r="1734" spans="1:17" ht="30.75" customHeight="1" x14ac:dyDescent="0.25">
      <c r="A1734" s="292"/>
      <c r="B1734" s="292"/>
      <c r="C1734" s="292"/>
      <c r="D1734" s="279"/>
      <c r="E1734" s="279"/>
      <c r="F1734" s="279"/>
      <c r="G1734" s="249" t="s">
        <v>58</v>
      </c>
      <c r="H1734" s="44">
        <f t="shared" ref="H1734:H1737" si="653">SUM(I1734:N1734)</f>
        <v>6.9</v>
      </c>
      <c r="I1734" s="44">
        <v>6.9</v>
      </c>
      <c r="J1734" s="44">
        <v>0</v>
      </c>
      <c r="K1734" s="44">
        <v>0</v>
      </c>
      <c r="L1734" s="44">
        <v>0</v>
      </c>
      <c r="M1734" s="44">
        <v>0</v>
      </c>
      <c r="N1734" s="44">
        <v>0</v>
      </c>
      <c r="O1734" s="279"/>
      <c r="P1734" s="292"/>
      <c r="Q1734" s="282"/>
    </row>
    <row r="1735" spans="1:17" ht="36" x14ac:dyDescent="0.25">
      <c r="A1735" s="292"/>
      <c r="B1735" s="292"/>
      <c r="C1735" s="292"/>
      <c r="D1735" s="279"/>
      <c r="E1735" s="279"/>
      <c r="F1735" s="279"/>
      <c r="G1735" s="249" t="s">
        <v>18</v>
      </c>
      <c r="H1735" s="44">
        <f t="shared" si="653"/>
        <v>0</v>
      </c>
      <c r="I1735" s="44">
        <v>0</v>
      </c>
      <c r="J1735" s="44">
        <v>0</v>
      </c>
      <c r="K1735" s="44">
        <v>0</v>
      </c>
      <c r="L1735" s="44">
        <v>0</v>
      </c>
      <c r="M1735" s="44">
        <v>0</v>
      </c>
      <c r="N1735" s="44">
        <v>0</v>
      </c>
      <c r="O1735" s="279"/>
      <c r="P1735" s="292"/>
      <c r="Q1735" s="282"/>
    </row>
    <row r="1736" spans="1:17" x14ac:dyDescent="0.25">
      <c r="A1736" s="292"/>
      <c r="B1736" s="292"/>
      <c r="C1736" s="292"/>
      <c r="D1736" s="279"/>
      <c r="E1736" s="279"/>
      <c r="F1736" s="279"/>
      <c r="G1736" s="249" t="s">
        <v>19</v>
      </c>
      <c r="H1736" s="44">
        <f t="shared" si="653"/>
        <v>0</v>
      </c>
      <c r="I1736" s="44">
        <v>0</v>
      </c>
      <c r="J1736" s="44">
        <v>0</v>
      </c>
      <c r="K1736" s="44">
        <v>0</v>
      </c>
      <c r="L1736" s="44">
        <v>0</v>
      </c>
      <c r="M1736" s="44">
        <v>0</v>
      </c>
      <c r="N1736" s="44">
        <v>0</v>
      </c>
      <c r="O1736" s="279"/>
      <c r="P1736" s="292"/>
      <c r="Q1736" s="282"/>
    </row>
    <row r="1737" spans="1:17" ht="24" x14ac:dyDescent="0.25">
      <c r="A1737" s="292"/>
      <c r="B1737" s="292"/>
      <c r="C1737" s="292"/>
      <c r="D1737" s="279"/>
      <c r="E1737" s="279"/>
      <c r="F1737" s="279"/>
      <c r="G1737" s="249" t="s">
        <v>20</v>
      </c>
      <c r="H1737" s="44">
        <f t="shared" si="653"/>
        <v>0</v>
      </c>
      <c r="I1737" s="44">
        <v>0</v>
      </c>
      <c r="J1737" s="44">
        <v>0</v>
      </c>
      <c r="K1737" s="44">
        <v>0</v>
      </c>
      <c r="L1737" s="44">
        <v>0</v>
      </c>
      <c r="M1737" s="44">
        <v>0</v>
      </c>
      <c r="N1737" s="44">
        <v>0</v>
      </c>
      <c r="O1737" s="279"/>
      <c r="P1737" s="292"/>
      <c r="Q1737" s="283"/>
    </row>
    <row r="1738" spans="1:17" ht="36" x14ac:dyDescent="0.25">
      <c r="A1738" s="292" t="s">
        <v>870</v>
      </c>
      <c r="B1738" s="279"/>
      <c r="C1738" s="292" t="s">
        <v>775</v>
      </c>
      <c r="D1738" s="279">
        <v>2025</v>
      </c>
      <c r="E1738" s="279"/>
      <c r="F1738" s="292" t="s">
        <v>525</v>
      </c>
      <c r="G1738" s="249" t="s">
        <v>16</v>
      </c>
      <c r="H1738" s="44">
        <f t="shared" ref="H1738:N1738" si="654">SUM(H1739:H1742)</f>
        <v>7.4</v>
      </c>
      <c r="I1738" s="44">
        <f t="shared" si="654"/>
        <v>7.4</v>
      </c>
      <c r="J1738" s="44">
        <f t="shared" si="654"/>
        <v>0</v>
      </c>
      <c r="K1738" s="44">
        <f t="shared" si="654"/>
        <v>0</v>
      </c>
      <c r="L1738" s="44">
        <f t="shared" si="654"/>
        <v>0</v>
      </c>
      <c r="M1738" s="44">
        <f t="shared" si="654"/>
        <v>0</v>
      </c>
      <c r="N1738" s="44">
        <f t="shared" si="654"/>
        <v>0</v>
      </c>
      <c r="O1738" s="328">
        <v>692</v>
      </c>
      <c r="P1738" s="292" t="s">
        <v>871</v>
      </c>
      <c r="Q1738" s="281" t="s">
        <v>4185</v>
      </c>
    </row>
    <row r="1739" spans="1:17" ht="36.75" customHeight="1" x14ac:dyDescent="0.25">
      <c r="A1739" s="292"/>
      <c r="B1739" s="279"/>
      <c r="C1739" s="292"/>
      <c r="D1739" s="279"/>
      <c r="E1739" s="279"/>
      <c r="F1739" s="292"/>
      <c r="G1739" s="249" t="s">
        <v>58</v>
      </c>
      <c r="H1739" s="44">
        <f t="shared" ref="H1739:H1742" si="655">SUM(I1739:N1739)</f>
        <v>0</v>
      </c>
      <c r="I1739" s="44">
        <v>0</v>
      </c>
      <c r="J1739" s="44">
        <v>0</v>
      </c>
      <c r="K1739" s="44">
        <v>0</v>
      </c>
      <c r="L1739" s="44">
        <v>0</v>
      </c>
      <c r="M1739" s="44">
        <v>0</v>
      </c>
      <c r="N1739" s="44">
        <v>0</v>
      </c>
      <c r="O1739" s="328"/>
      <c r="P1739" s="292"/>
      <c r="Q1739" s="282"/>
    </row>
    <row r="1740" spans="1:17" ht="36" x14ac:dyDescent="0.25">
      <c r="A1740" s="292"/>
      <c r="B1740" s="279"/>
      <c r="C1740" s="292"/>
      <c r="D1740" s="279"/>
      <c r="E1740" s="279"/>
      <c r="F1740" s="292"/>
      <c r="G1740" s="249" t="s">
        <v>18</v>
      </c>
      <c r="H1740" s="44">
        <f t="shared" si="655"/>
        <v>7</v>
      </c>
      <c r="I1740" s="44">
        <v>7</v>
      </c>
      <c r="J1740" s="44">
        <v>0</v>
      </c>
      <c r="K1740" s="44">
        <v>0</v>
      </c>
      <c r="L1740" s="44">
        <v>0</v>
      </c>
      <c r="M1740" s="44">
        <v>0</v>
      </c>
      <c r="N1740" s="44">
        <v>0</v>
      </c>
      <c r="O1740" s="328"/>
      <c r="P1740" s="292"/>
      <c r="Q1740" s="282"/>
    </row>
    <row r="1741" spans="1:17" x14ac:dyDescent="0.25">
      <c r="A1741" s="292"/>
      <c r="B1741" s="279"/>
      <c r="C1741" s="292"/>
      <c r="D1741" s="279"/>
      <c r="E1741" s="279"/>
      <c r="F1741" s="292"/>
      <c r="G1741" s="249" t="s">
        <v>19</v>
      </c>
      <c r="H1741" s="44">
        <f t="shared" si="655"/>
        <v>0.4</v>
      </c>
      <c r="I1741" s="44">
        <v>0.4</v>
      </c>
      <c r="J1741" s="44">
        <v>0</v>
      </c>
      <c r="K1741" s="44">
        <v>0</v>
      </c>
      <c r="L1741" s="44">
        <v>0</v>
      </c>
      <c r="M1741" s="44">
        <v>0</v>
      </c>
      <c r="N1741" s="44">
        <v>0</v>
      </c>
      <c r="O1741" s="328"/>
      <c r="P1741" s="292"/>
      <c r="Q1741" s="282"/>
    </row>
    <row r="1742" spans="1:17" ht="24" x14ac:dyDescent="0.25">
      <c r="A1742" s="292"/>
      <c r="B1742" s="279"/>
      <c r="C1742" s="292"/>
      <c r="D1742" s="279"/>
      <c r="E1742" s="279"/>
      <c r="F1742" s="292"/>
      <c r="G1742" s="249" t="s">
        <v>20</v>
      </c>
      <c r="H1742" s="44">
        <f t="shared" si="655"/>
        <v>0</v>
      </c>
      <c r="I1742" s="44">
        <v>0</v>
      </c>
      <c r="J1742" s="44">
        <v>0</v>
      </c>
      <c r="K1742" s="44">
        <v>0</v>
      </c>
      <c r="L1742" s="44">
        <v>0</v>
      </c>
      <c r="M1742" s="44">
        <v>0</v>
      </c>
      <c r="N1742" s="44">
        <v>0</v>
      </c>
      <c r="O1742" s="328"/>
      <c r="P1742" s="292"/>
      <c r="Q1742" s="283"/>
    </row>
    <row r="1743" spans="1:17" ht="36" x14ac:dyDescent="0.25">
      <c r="A1743" s="367" t="s">
        <v>872</v>
      </c>
      <c r="B1743" s="366" t="s">
        <v>873</v>
      </c>
      <c r="C1743" s="366" t="s">
        <v>775</v>
      </c>
      <c r="D1743" s="367">
        <v>2026</v>
      </c>
      <c r="E1743" s="367"/>
      <c r="F1743" s="367" t="s">
        <v>545</v>
      </c>
      <c r="G1743" s="268" t="s">
        <v>16</v>
      </c>
      <c r="H1743" s="161">
        <f>SUM(H1744:H1747)</f>
        <v>6.8629999999999995</v>
      </c>
      <c r="I1743" s="161">
        <v>0</v>
      </c>
      <c r="J1743" s="161">
        <f>SUM(J1744:J1747)</f>
        <v>6.8629999999999995</v>
      </c>
      <c r="K1743" s="161">
        <v>0</v>
      </c>
      <c r="L1743" s="161">
        <v>0</v>
      </c>
      <c r="M1743" s="161">
        <v>0</v>
      </c>
      <c r="N1743" s="161">
        <v>0</v>
      </c>
      <c r="O1743" s="373"/>
      <c r="P1743" s="367" t="s">
        <v>874</v>
      </c>
      <c r="Q1743" s="281" t="s">
        <v>4185</v>
      </c>
    </row>
    <row r="1744" spans="1:17" ht="34.5" customHeight="1" x14ac:dyDescent="0.25">
      <c r="A1744" s="367"/>
      <c r="B1744" s="366"/>
      <c r="C1744" s="366"/>
      <c r="D1744" s="367"/>
      <c r="E1744" s="367"/>
      <c r="F1744" s="367"/>
      <c r="G1744" s="268" t="s">
        <v>58</v>
      </c>
      <c r="H1744" s="161">
        <f t="shared" ref="H1744:H1747" si="656">SUM(I1744:N1744)</f>
        <v>6.7949999999999999</v>
      </c>
      <c r="I1744" s="161">
        <v>0</v>
      </c>
      <c r="J1744" s="161">
        <v>6.7949999999999999</v>
      </c>
      <c r="K1744" s="161">
        <v>0</v>
      </c>
      <c r="L1744" s="161">
        <v>0</v>
      </c>
      <c r="M1744" s="161">
        <v>0</v>
      </c>
      <c r="N1744" s="161">
        <v>0</v>
      </c>
      <c r="O1744" s="373"/>
      <c r="P1744" s="367"/>
      <c r="Q1744" s="282"/>
    </row>
    <row r="1745" spans="1:17" ht="36" x14ac:dyDescent="0.25">
      <c r="A1745" s="367"/>
      <c r="B1745" s="366"/>
      <c r="C1745" s="366"/>
      <c r="D1745" s="367"/>
      <c r="E1745" s="367"/>
      <c r="F1745" s="367"/>
      <c r="G1745" s="268" t="s">
        <v>18</v>
      </c>
      <c r="H1745" s="161">
        <f t="shared" si="656"/>
        <v>4.8000000000000001E-2</v>
      </c>
      <c r="I1745" s="161">
        <v>0</v>
      </c>
      <c r="J1745" s="161">
        <v>4.8000000000000001E-2</v>
      </c>
      <c r="K1745" s="161">
        <v>0</v>
      </c>
      <c r="L1745" s="161">
        <v>0</v>
      </c>
      <c r="M1745" s="161">
        <v>0</v>
      </c>
      <c r="N1745" s="161">
        <v>0</v>
      </c>
      <c r="O1745" s="373"/>
      <c r="P1745" s="367"/>
      <c r="Q1745" s="282"/>
    </row>
    <row r="1746" spans="1:17" x14ac:dyDescent="0.25">
      <c r="A1746" s="367"/>
      <c r="B1746" s="366"/>
      <c r="C1746" s="366"/>
      <c r="D1746" s="367"/>
      <c r="E1746" s="367"/>
      <c r="F1746" s="367"/>
      <c r="G1746" s="268" t="s">
        <v>19</v>
      </c>
      <c r="H1746" s="161">
        <f t="shared" si="656"/>
        <v>0.02</v>
      </c>
      <c r="I1746" s="161">
        <v>0</v>
      </c>
      <c r="J1746" s="161">
        <v>0.02</v>
      </c>
      <c r="K1746" s="161">
        <v>0</v>
      </c>
      <c r="L1746" s="161">
        <v>0</v>
      </c>
      <c r="M1746" s="161">
        <v>0</v>
      </c>
      <c r="N1746" s="161">
        <v>0</v>
      </c>
      <c r="O1746" s="373"/>
      <c r="P1746" s="367"/>
      <c r="Q1746" s="282"/>
    </row>
    <row r="1747" spans="1:17" ht="24" x14ac:dyDescent="0.25">
      <c r="A1747" s="367"/>
      <c r="B1747" s="366"/>
      <c r="C1747" s="366"/>
      <c r="D1747" s="367"/>
      <c r="E1747" s="367"/>
      <c r="F1747" s="367"/>
      <c r="G1747" s="268" t="s">
        <v>20</v>
      </c>
      <c r="H1747" s="161">
        <f t="shared" si="656"/>
        <v>0</v>
      </c>
      <c r="I1747" s="161">
        <v>0</v>
      </c>
      <c r="J1747" s="161">
        <v>0</v>
      </c>
      <c r="K1747" s="161">
        <v>0</v>
      </c>
      <c r="L1747" s="161">
        <v>0</v>
      </c>
      <c r="M1747" s="161">
        <v>0</v>
      </c>
      <c r="N1747" s="161">
        <v>0</v>
      </c>
      <c r="O1747" s="373"/>
      <c r="P1747" s="367"/>
      <c r="Q1747" s="283"/>
    </row>
    <row r="1748" spans="1:17" ht="40.5" customHeight="1" x14ac:dyDescent="0.25">
      <c r="A1748" s="331" t="s">
        <v>135</v>
      </c>
      <c r="B1748" s="331"/>
      <c r="C1748" s="331"/>
      <c r="D1748" s="331"/>
      <c r="E1748" s="331"/>
      <c r="F1748" s="331"/>
      <c r="G1748" s="269" t="s">
        <v>16</v>
      </c>
      <c r="H1748" s="49">
        <f>SUM(H1403,H1408,H1413,H1418,H1423,H1428,H1433,H1438,H1443,H1448,H1453,H1458,H1463,H1468,H1473,H1478,H1483,H1488,H1493,H1498,H1503,H1508,H1513,H1518,H1523,H1528,H1533,H1538,H1543,H1548,H1553,H1558,H1563,H1568,H1573,H1578,H1583,H1588,H1593,H1598,H1603,H1608,H1613,H1618,H1623,H1628,H1633,H1638,H1643,H1648,H1653,H1658,H1663,H1668,H1673,H1678,H1683,H1688,H1693,H1698,H1703,H1708,H1713,H1718,H1723,H1728,H1733,H1738,H1743)</f>
        <v>1515.3629999999989</v>
      </c>
      <c r="I1748" s="49">
        <f t="shared" ref="I1748:N1748" si="657">SUM(I1403,I1408,I1413,I1418,I1423,I1428,I1433,I1438,I1443,I1448,I1453,I1458,I1463,I1468,I1473,I1478,I1483,I1488,I1493,I1498,I1503,I1508,I1513,I1518,I1523,I1528,I1533,I1538,I1543,I1548,I1553,I1558,I1563,I1568,I1573,I1578,I1583,I1588,I1593,I1598,I1603,I1608,I1613,I1618,I1623,I1628,I1633,I1638,I1643,I1648,I1653,I1658,I1663,I1668,I1673,I1678,I1683,I1688,I1693,I1698,I1703,I1708,I1713,I1718,I1723,I1728,I1733,I1738,I1743)</f>
        <v>94.4</v>
      </c>
      <c r="J1748" s="49">
        <f t="shared" si="657"/>
        <v>83.363</v>
      </c>
      <c r="K1748" s="49">
        <f t="shared" si="657"/>
        <v>50</v>
      </c>
      <c r="L1748" s="49">
        <f t="shared" si="657"/>
        <v>528.70000000000016</v>
      </c>
      <c r="M1748" s="49">
        <f t="shared" si="657"/>
        <v>726.89999999999986</v>
      </c>
      <c r="N1748" s="49">
        <f t="shared" si="657"/>
        <v>32</v>
      </c>
      <c r="O1748" s="279"/>
      <c r="P1748" s="292"/>
    </row>
    <row r="1749" spans="1:17" ht="30" customHeight="1" x14ac:dyDescent="0.25">
      <c r="A1749" s="331"/>
      <c r="B1749" s="331"/>
      <c r="C1749" s="331"/>
      <c r="D1749" s="331"/>
      <c r="E1749" s="331"/>
      <c r="F1749" s="331"/>
      <c r="G1749" s="269" t="s">
        <v>58</v>
      </c>
      <c r="H1749" s="49">
        <f t="shared" ref="H1749:N1752" si="658">SUM(H1404,H1409,H1414,H1419,H1424,H1429,H1434,H1439,H1444,H1449,H1454,H1459,H1464,H1469,H1474,H1479,H1484,H1489,H1494,H1499,H1504,H1509,H1514,H1519,H1524,H1529,H1534,H1539,H1544,H1549,H1554,H1559,H1564,H1569,H1574,H1579,H1584,H1589,H1594,H1599,H1604,H1609,H1614,H1619,H1624,H1629,H1634,H1639,H1644,H1649,H1654,H1659,H1664,H1669,H1674,H1679,H1684,H1689,H1694,H1699,H1704,H1709,H1714,H1719,H1724,H1729,H1734,H1739,H1744)</f>
        <v>13.695</v>
      </c>
      <c r="I1749" s="49">
        <f t="shared" si="658"/>
        <v>6.9</v>
      </c>
      <c r="J1749" s="49">
        <f t="shared" si="658"/>
        <v>6.7949999999999999</v>
      </c>
      <c r="K1749" s="49">
        <f t="shared" si="658"/>
        <v>0</v>
      </c>
      <c r="L1749" s="49">
        <f t="shared" si="658"/>
        <v>0</v>
      </c>
      <c r="M1749" s="49">
        <f t="shared" si="658"/>
        <v>0</v>
      </c>
      <c r="N1749" s="49">
        <f t="shared" si="658"/>
        <v>0</v>
      </c>
      <c r="O1749" s="279"/>
      <c r="P1749" s="292"/>
    </row>
    <row r="1750" spans="1:17" ht="36" x14ac:dyDescent="0.25">
      <c r="A1750" s="331"/>
      <c r="B1750" s="331"/>
      <c r="C1750" s="331"/>
      <c r="D1750" s="331"/>
      <c r="E1750" s="331"/>
      <c r="F1750" s="331"/>
      <c r="G1750" s="269" t="s">
        <v>18</v>
      </c>
      <c r="H1750" s="49">
        <f t="shared" si="658"/>
        <v>1395.8479999999995</v>
      </c>
      <c r="I1750" s="49">
        <f t="shared" si="658"/>
        <v>81.400000000000006</v>
      </c>
      <c r="J1750" s="49">
        <f t="shared" si="658"/>
        <v>71.248000000000005</v>
      </c>
      <c r="K1750" s="49">
        <f t="shared" si="658"/>
        <v>46.5</v>
      </c>
      <c r="L1750" s="49">
        <f t="shared" si="658"/>
        <v>491.2</v>
      </c>
      <c r="M1750" s="49">
        <f t="shared" si="658"/>
        <v>675.6999999999997</v>
      </c>
      <c r="N1750" s="49">
        <f t="shared" si="658"/>
        <v>29.799999999999997</v>
      </c>
      <c r="O1750" s="279"/>
      <c r="P1750" s="292"/>
    </row>
    <row r="1751" spans="1:17" x14ac:dyDescent="0.25">
      <c r="A1751" s="331"/>
      <c r="B1751" s="331"/>
      <c r="C1751" s="331"/>
      <c r="D1751" s="331"/>
      <c r="E1751" s="331"/>
      <c r="F1751" s="331"/>
      <c r="G1751" s="269" t="s">
        <v>19</v>
      </c>
      <c r="H1751" s="49">
        <f t="shared" si="658"/>
        <v>105.82000000000005</v>
      </c>
      <c r="I1751" s="49">
        <f t="shared" si="658"/>
        <v>6.1</v>
      </c>
      <c r="J1751" s="49">
        <f t="shared" si="658"/>
        <v>5.3199999999999994</v>
      </c>
      <c r="K1751" s="49">
        <f t="shared" si="658"/>
        <v>3.5</v>
      </c>
      <c r="L1751" s="49">
        <f t="shared" si="658"/>
        <v>37.499999999999979</v>
      </c>
      <c r="M1751" s="49">
        <f t="shared" si="658"/>
        <v>51.200000000000031</v>
      </c>
      <c r="N1751" s="49">
        <f t="shared" si="658"/>
        <v>2.2000000000000002</v>
      </c>
      <c r="O1751" s="279"/>
      <c r="P1751" s="292"/>
    </row>
    <row r="1752" spans="1:17" ht="24" x14ac:dyDescent="0.25">
      <c r="A1752" s="331"/>
      <c r="B1752" s="331"/>
      <c r="C1752" s="331"/>
      <c r="D1752" s="331"/>
      <c r="E1752" s="331"/>
      <c r="F1752" s="331"/>
      <c r="G1752" s="269" t="s">
        <v>20</v>
      </c>
      <c r="H1752" s="49">
        <f t="shared" si="658"/>
        <v>0</v>
      </c>
      <c r="I1752" s="49">
        <f t="shared" si="658"/>
        <v>0</v>
      </c>
      <c r="J1752" s="49">
        <f t="shared" si="658"/>
        <v>0</v>
      </c>
      <c r="K1752" s="49">
        <f t="shared" si="658"/>
        <v>0</v>
      </c>
      <c r="L1752" s="49">
        <f t="shared" si="658"/>
        <v>0</v>
      </c>
      <c r="M1752" s="49">
        <f t="shared" si="658"/>
        <v>0</v>
      </c>
      <c r="N1752" s="49">
        <f t="shared" si="658"/>
        <v>0</v>
      </c>
      <c r="O1752" s="279"/>
      <c r="P1752" s="292"/>
    </row>
    <row r="1753" spans="1:17" x14ac:dyDescent="0.25">
      <c r="A1753" s="306" t="s">
        <v>27</v>
      </c>
      <c r="B1753" s="306"/>
      <c r="C1753" s="306"/>
      <c r="D1753" s="306"/>
      <c r="E1753" s="306"/>
      <c r="F1753" s="306"/>
      <c r="G1753" s="306"/>
      <c r="H1753" s="306"/>
      <c r="I1753" s="306"/>
      <c r="J1753" s="306"/>
      <c r="K1753" s="306"/>
      <c r="L1753" s="306"/>
      <c r="M1753" s="306"/>
      <c r="N1753" s="306"/>
      <c r="O1753" s="306"/>
      <c r="P1753" s="306"/>
    </row>
    <row r="1754" spans="1:17" ht="36.75" customHeight="1" x14ac:dyDescent="0.25">
      <c r="A1754" s="292" t="s">
        <v>875</v>
      </c>
      <c r="B1754" s="292" t="s">
        <v>876</v>
      </c>
      <c r="C1754" s="292" t="s">
        <v>27</v>
      </c>
      <c r="D1754" s="279">
        <v>2026</v>
      </c>
      <c r="E1754" s="279" t="s">
        <v>877</v>
      </c>
      <c r="F1754" s="279" t="s">
        <v>193</v>
      </c>
      <c r="G1754" s="181" t="s">
        <v>16</v>
      </c>
      <c r="H1754" s="44">
        <f t="shared" ref="H1754:N1754" si="659">SUM(H1755:H1758)</f>
        <v>15</v>
      </c>
      <c r="I1754" s="44">
        <f t="shared" si="659"/>
        <v>0</v>
      </c>
      <c r="J1754" s="44">
        <f t="shared" si="659"/>
        <v>15</v>
      </c>
      <c r="K1754" s="44">
        <f t="shared" si="659"/>
        <v>0</v>
      </c>
      <c r="L1754" s="44">
        <f t="shared" si="659"/>
        <v>0</v>
      </c>
      <c r="M1754" s="44">
        <f t="shared" si="659"/>
        <v>0</v>
      </c>
      <c r="N1754" s="44">
        <f t="shared" si="659"/>
        <v>0</v>
      </c>
      <c r="O1754" s="279">
        <v>1074</v>
      </c>
      <c r="P1754" s="292" t="s">
        <v>878</v>
      </c>
      <c r="Q1754" s="281" t="s">
        <v>4164</v>
      </c>
    </row>
    <row r="1755" spans="1:17" ht="32.25" customHeight="1" x14ac:dyDescent="0.25">
      <c r="A1755" s="292"/>
      <c r="B1755" s="292"/>
      <c r="C1755" s="292"/>
      <c r="D1755" s="279"/>
      <c r="E1755" s="279"/>
      <c r="F1755" s="279"/>
      <c r="G1755" s="181" t="s">
        <v>58</v>
      </c>
      <c r="H1755" s="44">
        <f t="shared" ref="H1755:H1758" si="660">SUM(I1755:N1755)</f>
        <v>0</v>
      </c>
      <c r="I1755" s="44">
        <v>0</v>
      </c>
      <c r="J1755" s="44">
        <v>0</v>
      </c>
      <c r="K1755" s="44">
        <v>0</v>
      </c>
      <c r="L1755" s="44">
        <v>0</v>
      </c>
      <c r="M1755" s="44">
        <v>0</v>
      </c>
      <c r="N1755" s="44">
        <v>0</v>
      </c>
      <c r="O1755" s="279"/>
      <c r="P1755" s="292"/>
      <c r="Q1755" s="282"/>
    </row>
    <row r="1756" spans="1:17" ht="36" x14ac:dyDescent="0.25">
      <c r="A1756" s="292"/>
      <c r="B1756" s="292"/>
      <c r="C1756" s="292"/>
      <c r="D1756" s="279"/>
      <c r="E1756" s="279"/>
      <c r="F1756" s="279"/>
      <c r="G1756" s="181" t="s">
        <v>18</v>
      </c>
      <c r="H1756" s="44">
        <f t="shared" si="660"/>
        <v>15</v>
      </c>
      <c r="I1756" s="44">
        <v>0</v>
      </c>
      <c r="J1756" s="44">
        <v>15</v>
      </c>
      <c r="K1756" s="44">
        <v>0</v>
      </c>
      <c r="L1756" s="44">
        <v>0</v>
      </c>
      <c r="M1756" s="44">
        <v>0</v>
      </c>
      <c r="N1756" s="44">
        <v>0</v>
      </c>
      <c r="O1756" s="279"/>
      <c r="P1756" s="292"/>
      <c r="Q1756" s="282"/>
    </row>
    <row r="1757" spans="1:17" x14ac:dyDescent="0.25">
      <c r="A1757" s="292"/>
      <c r="B1757" s="292"/>
      <c r="C1757" s="292"/>
      <c r="D1757" s="279"/>
      <c r="E1757" s="279"/>
      <c r="F1757" s="279"/>
      <c r="G1757" s="181" t="s">
        <v>19</v>
      </c>
      <c r="H1757" s="44">
        <f t="shared" si="660"/>
        <v>0</v>
      </c>
      <c r="I1757" s="44">
        <v>0</v>
      </c>
      <c r="J1757" s="44">
        <v>0</v>
      </c>
      <c r="K1757" s="44">
        <v>0</v>
      </c>
      <c r="L1757" s="44">
        <v>0</v>
      </c>
      <c r="M1757" s="44">
        <v>0</v>
      </c>
      <c r="N1757" s="44">
        <v>0</v>
      </c>
      <c r="O1757" s="279"/>
      <c r="P1757" s="292"/>
      <c r="Q1757" s="282"/>
    </row>
    <row r="1758" spans="1:17" ht="24" x14ac:dyDescent="0.25">
      <c r="A1758" s="292"/>
      <c r="B1758" s="292"/>
      <c r="C1758" s="292"/>
      <c r="D1758" s="279"/>
      <c r="E1758" s="279"/>
      <c r="F1758" s="279"/>
      <c r="G1758" s="181" t="s">
        <v>20</v>
      </c>
      <c r="H1758" s="44">
        <f t="shared" si="660"/>
        <v>0</v>
      </c>
      <c r="I1758" s="44">
        <v>0</v>
      </c>
      <c r="J1758" s="44">
        <v>0</v>
      </c>
      <c r="K1758" s="44">
        <v>0</v>
      </c>
      <c r="L1758" s="44">
        <v>0</v>
      </c>
      <c r="M1758" s="44">
        <v>0</v>
      </c>
      <c r="N1758" s="44">
        <v>0</v>
      </c>
      <c r="O1758" s="279"/>
      <c r="P1758" s="292"/>
      <c r="Q1758" s="283"/>
    </row>
    <row r="1759" spans="1:17" ht="36.75" customHeight="1" x14ac:dyDescent="0.25">
      <c r="A1759" s="292" t="s">
        <v>879</v>
      </c>
      <c r="B1759" s="292" t="s">
        <v>876</v>
      </c>
      <c r="C1759" s="292" t="s">
        <v>27</v>
      </c>
      <c r="D1759" s="279">
        <v>2026</v>
      </c>
      <c r="E1759" s="279" t="s">
        <v>877</v>
      </c>
      <c r="F1759" s="279" t="s">
        <v>193</v>
      </c>
      <c r="G1759" s="181" t="s">
        <v>16</v>
      </c>
      <c r="H1759" s="44">
        <f t="shared" ref="H1759:N1759" si="661">SUM(H1760:H1763)</f>
        <v>14.5</v>
      </c>
      <c r="I1759" s="44">
        <f t="shared" si="661"/>
        <v>0</v>
      </c>
      <c r="J1759" s="44">
        <f t="shared" si="661"/>
        <v>14.5</v>
      </c>
      <c r="K1759" s="44">
        <f t="shared" si="661"/>
        <v>0</v>
      </c>
      <c r="L1759" s="44">
        <f t="shared" si="661"/>
        <v>0</v>
      </c>
      <c r="M1759" s="44">
        <f t="shared" si="661"/>
        <v>0</v>
      </c>
      <c r="N1759" s="44">
        <f t="shared" si="661"/>
        <v>0</v>
      </c>
      <c r="O1759" s="279">
        <v>315</v>
      </c>
      <c r="P1759" s="292" t="s">
        <v>878</v>
      </c>
      <c r="Q1759" s="281" t="s">
        <v>4164</v>
      </c>
    </row>
    <row r="1760" spans="1:17" ht="34.5" customHeight="1" x14ac:dyDescent="0.25">
      <c r="A1760" s="292"/>
      <c r="B1760" s="292"/>
      <c r="C1760" s="292"/>
      <c r="D1760" s="279"/>
      <c r="E1760" s="279"/>
      <c r="F1760" s="279"/>
      <c r="G1760" s="181" t="s">
        <v>58</v>
      </c>
      <c r="H1760" s="44">
        <f t="shared" ref="H1760:H1763" si="662">SUM(I1760:N1760)</f>
        <v>0</v>
      </c>
      <c r="I1760" s="44">
        <v>0</v>
      </c>
      <c r="J1760" s="44">
        <v>0</v>
      </c>
      <c r="K1760" s="44">
        <v>0</v>
      </c>
      <c r="L1760" s="44">
        <v>0</v>
      </c>
      <c r="M1760" s="44">
        <v>0</v>
      </c>
      <c r="N1760" s="44">
        <v>0</v>
      </c>
      <c r="O1760" s="279"/>
      <c r="P1760" s="292"/>
      <c r="Q1760" s="282"/>
    </row>
    <row r="1761" spans="1:17" ht="36" x14ac:dyDescent="0.25">
      <c r="A1761" s="292"/>
      <c r="B1761" s="292"/>
      <c r="C1761" s="292"/>
      <c r="D1761" s="279"/>
      <c r="E1761" s="279"/>
      <c r="F1761" s="279"/>
      <c r="G1761" s="181" t="s">
        <v>18</v>
      </c>
      <c r="H1761" s="44">
        <f t="shared" si="662"/>
        <v>14.5</v>
      </c>
      <c r="I1761" s="44">
        <v>0</v>
      </c>
      <c r="J1761" s="44">
        <v>14.5</v>
      </c>
      <c r="K1761" s="44">
        <v>0</v>
      </c>
      <c r="L1761" s="44">
        <v>0</v>
      </c>
      <c r="M1761" s="44">
        <v>0</v>
      </c>
      <c r="N1761" s="44">
        <v>0</v>
      </c>
      <c r="O1761" s="279"/>
      <c r="P1761" s="292"/>
      <c r="Q1761" s="282"/>
    </row>
    <row r="1762" spans="1:17" x14ac:dyDescent="0.25">
      <c r="A1762" s="292"/>
      <c r="B1762" s="292"/>
      <c r="C1762" s="292"/>
      <c r="D1762" s="279"/>
      <c r="E1762" s="279"/>
      <c r="F1762" s="279"/>
      <c r="G1762" s="181" t="s">
        <v>19</v>
      </c>
      <c r="H1762" s="44">
        <f t="shared" si="662"/>
        <v>0</v>
      </c>
      <c r="I1762" s="44">
        <v>0</v>
      </c>
      <c r="J1762" s="44">
        <v>0</v>
      </c>
      <c r="K1762" s="44">
        <v>0</v>
      </c>
      <c r="L1762" s="44">
        <v>0</v>
      </c>
      <c r="M1762" s="44">
        <v>0</v>
      </c>
      <c r="N1762" s="44">
        <v>0</v>
      </c>
      <c r="O1762" s="279"/>
      <c r="P1762" s="292"/>
      <c r="Q1762" s="282"/>
    </row>
    <row r="1763" spans="1:17" ht="24" x14ac:dyDescent="0.25">
      <c r="A1763" s="292"/>
      <c r="B1763" s="292"/>
      <c r="C1763" s="292"/>
      <c r="D1763" s="279"/>
      <c r="E1763" s="279"/>
      <c r="F1763" s="279"/>
      <c r="G1763" s="181" t="s">
        <v>20</v>
      </c>
      <c r="H1763" s="44">
        <f t="shared" si="662"/>
        <v>0</v>
      </c>
      <c r="I1763" s="44">
        <v>0</v>
      </c>
      <c r="J1763" s="44">
        <v>0</v>
      </c>
      <c r="K1763" s="44">
        <v>0</v>
      </c>
      <c r="L1763" s="44">
        <v>0</v>
      </c>
      <c r="M1763" s="44">
        <v>0</v>
      </c>
      <c r="N1763" s="44">
        <v>0</v>
      </c>
      <c r="O1763" s="279"/>
      <c r="P1763" s="292"/>
      <c r="Q1763" s="283"/>
    </row>
    <row r="1764" spans="1:17" ht="38.25" customHeight="1" x14ac:dyDescent="0.25">
      <c r="A1764" s="292" t="s">
        <v>880</v>
      </c>
      <c r="B1764" s="292" t="s">
        <v>876</v>
      </c>
      <c r="C1764" s="292" t="s">
        <v>27</v>
      </c>
      <c r="D1764" s="279">
        <v>2026</v>
      </c>
      <c r="E1764" s="279" t="s">
        <v>877</v>
      </c>
      <c r="F1764" s="279" t="s">
        <v>193</v>
      </c>
      <c r="G1764" s="181" t="s">
        <v>16</v>
      </c>
      <c r="H1764" s="44">
        <f t="shared" ref="H1764:N1764" si="663">SUM(H1765:H1768)</f>
        <v>14.5</v>
      </c>
      <c r="I1764" s="44">
        <f t="shared" si="663"/>
        <v>0</v>
      </c>
      <c r="J1764" s="44">
        <f t="shared" si="663"/>
        <v>14.5</v>
      </c>
      <c r="K1764" s="44">
        <f t="shared" si="663"/>
        <v>0</v>
      </c>
      <c r="L1764" s="44">
        <f t="shared" si="663"/>
        <v>0</v>
      </c>
      <c r="M1764" s="44">
        <f t="shared" si="663"/>
        <v>0</v>
      </c>
      <c r="N1764" s="44">
        <f t="shared" si="663"/>
        <v>0</v>
      </c>
      <c r="O1764" s="279">
        <v>187</v>
      </c>
      <c r="P1764" s="292" t="s">
        <v>878</v>
      </c>
      <c r="Q1764" s="281" t="s">
        <v>4164</v>
      </c>
    </row>
    <row r="1765" spans="1:17" ht="37.5" customHeight="1" x14ac:dyDescent="0.25">
      <c r="A1765" s="292"/>
      <c r="B1765" s="292"/>
      <c r="C1765" s="292"/>
      <c r="D1765" s="279"/>
      <c r="E1765" s="279"/>
      <c r="F1765" s="279"/>
      <c r="G1765" s="181" t="s">
        <v>58</v>
      </c>
      <c r="H1765" s="44">
        <f t="shared" ref="H1765:H1768" si="664">SUM(I1765:N1765)</f>
        <v>0</v>
      </c>
      <c r="I1765" s="44">
        <v>0</v>
      </c>
      <c r="J1765" s="44">
        <v>0</v>
      </c>
      <c r="K1765" s="44">
        <v>0</v>
      </c>
      <c r="L1765" s="44">
        <v>0</v>
      </c>
      <c r="M1765" s="44">
        <v>0</v>
      </c>
      <c r="N1765" s="44">
        <v>0</v>
      </c>
      <c r="O1765" s="279"/>
      <c r="P1765" s="292"/>
      <c r="Q1765" s="282"/>
    </row>
    <row r="1766" spans="1:17" ht="36" x14ac:dyDescent="0.25">
      <c r="A1766" s="292"/>
      <c r="B1766" s="292"/>
      <c r="C1766" s="292"/>
      <c r="D1766" s="279"/>
      <c r="E1766" s="279"/>
      <c r="F1766" s="279"/>
      <c r="G1766" s="181" t="s">
        <v>18</v>
      </c>
      <c r="H1766" s="44">
        <f t="shared" si="664"/>
        <v>14.5</v>
      </c>
      <c r="I1766" s="44">
        <v>0</v>
      </c>
      <c r="J1766" s="44">
        <v>14.5</v>
      </c>
      <c r="K1766" s="44">
        <v>0</v>
      </c>
      <c r="L1766" s="44">
        <v>0</v>
      </c>
      <c r="M1766" s="44">
        <v>0</v>
      </c>
      <c r="N1766" s="44">
        <v>0</v>
      </c>
      <c r="O1766" s="279"/>
      <c r="P1766" s="292"/>
      <c r="Q1766" s="282"/>
    </row>
    <row r="1767" spans="1:17" x14ac:dyDescent="0.25">
      <c r="A1767" s="292"/>
      <c r="B1767" s="292"/>
      <c r="C1767" s="292"/>
      <c r="D1767" s="279"/>
      <c r="E1767" s="279"/>
      <c r="F1767" s="279"/>
      <c r="G1767" s="181" t="s">
        <v>19</v>
      </c>
      <c r="H1767" s="44">
        <f t="shared" si="664"/>
        <v>0</v>
      </c>
      <c r="I1767" s="44">
        <v>0</v>
      </c>
      <c r="J1767" s="44">
        <v>0</v>
      </c>
      <c r="K1767" s="44">
        <v>0</v>
      </c>
      <c r="L1767" s="44">
        <v>0</v>
      </c>
      <c r="M1767" s="44">
        <v>0</v>
      </c>
      <c r="N1767" s="44">
        <v>0</v>
      </c>
      <c r="O1767" s="279"/>
      <c r="P1767" s="292"/>
      <c r="Q1767" s="282"/>
    </row>
    <row r="1768" spans="1:17" ht="24" x14ac:dyDescent="0.25">
      <c r="A1768" s="292"/>
      <c r="B1768" s="292"/>
      <c r="C1768" s="292"/>
      <c r="D1768" s="279"/>
      <c r="E1768" s="279"/>
      <c r="F1768" s="279"/>
      <c r="G1768" s="181" t="s">
        <v>20</v>
      </c>
      <c r="H1768" s="44">
        <f t="shared" si="664"/>
        <v>0</v>
      </c>
      <c r="I1768" s="44">
        <v>0</v>
      </c>
      <c r="J1768" s="44">
        <v>0</v>
      </c>
      <c r="K1768" s="44">
        <v>0</v>
      </c>
      <c r="L1768" s="44">
        <v>0</v>
      </c>
      <c r="M1768" s="44">
        <v>0</v>
      </c>
      <c r="N1768" s="44">
        <v>0</v>
      </c>
      <c r="O1768" s="279"/>
      <c r="P1768" s="292"/>
      <c r="Q1768" s="283"/>
    </row>
    <row r="1769" spans="1:17" ht="41.25" customHeight="1" x14ac:dyDescent="0.25">
      <c r="A1769" s="292" t="s">
        <v>881</v>
      </c>
      <c r="B1769" s="292" t="s">
        <v>876</v>
      </c>
      <c r="C1769" s="292" t="s">
        <v>27</v>
      </c>
      <c r="D1769" s="279">
        <v>2028</v>
      </c>
      <c r="E1769" s="279" t="s">
        <v>877</v>
      </c>
      <c r="F1769" s="279" t="s">
        <v>193</v>
      </c>
      <c r="G1769" s="181" t="s">
        <v>16</v>
      </c>
      <c r="H1769" s="44">
        <f t="shared" ref="H1769:N1769" si="665">SUM(H1770:H1773)</f>
        <v>10.199999999999999</v>
      </c>
      <c r="I1769" s="44">
        <f t="shared" si="665"/>
        <v>0</v>
      </c>
      <c r="J1769" s="44">
        <f t="shared" si="665"/>
        <v>0</v>
      </c>
      <c r="K1769" s="44">
        <f t="shared" si="665"/>
        <v>0</v>
      </c>
      <c r="L1769" s="44">
        <f t="shared" si="665"/>
        <v>10.199999999999999</v>
      </c>
      <c r="M1769" s="44">
        <f t="shared" si="665"/>
        <v>0</v>
      </c>
      <c r="N1769" s="44">
        <f t="shared" si="665"/>
        <v>0</v>
      </c>
      <c r="O1769" s="279">
        <v>10452</v>
      </c>
      <c r="P1769" s="292" t="s">
        <v>878</v>
      </c>
      <c r="Q1769" s="314" t="s">
        <v>4164</v>
      </c>
    </row>
    <row r="1770" spans="1:17" ht="35.25" customHeight="1" x14ac:dyDescent="0.25">
      <c r="A1770" s="292"/>
      <c r="B1770" s="292"/>
      <c r="C1770" s="292"/>
      <c r="D1770" s="279"/>
      <c r="E1770" s="279"/>
      <c r="F1770" s="279"/>
      <c r="G1770" s="181" t="s">
        <v>58</v>
      </c>
      <c r="H1770" s="44">
        <f t="shared" ref="H1770:H1773" si="666">SUM(I1770:N1770)</f>
        <v>0</v>
      </c>
      <c r="I1770" s="44">
        <v>0</v>
      </c>
      <c r="J1770" s="44">
        <v>0</v>
      </c>
      <c r="K1770" s="44">
        <v>0</v>
      </c>
      <c r="L1770" s="44">
        <v>0</v>
      </c>
      <c r="M1770" s="44">
        <v>0</v>
      </c>
      <c r="N1770" s="44">
        <v>0</v>
      </c>
      <c r="O1770" s="279"/>
      <c r="P1770" s="292"/>
      <c r="Q1770" s="314"/>
    </row>
    <row r="1771" spans="1:17" ht="36" x14ac:dyDescent="0.25">
      <c r="A1771" s="292"/>
      <c r="B1771" s="292"/>
      <c r="C1771" s="292"/>
      <c r="D1771" s="279"/>
      <c r="E1771" s="279"/>
      <c r="F1771" s="279"/>
      <c r="G1771" s="181" t="s">
        <v>18</v>
      </c>
      <c r="H1771" s="44">
        <f t="shared" si="666"/>
        <v>10.199999999999999</v>
      </c>
      <c r="I1771" s="44">
        <v>0</v>
      </c>
      <c r="J1771" s="44">
        <v>0</v>
      </c>
      <c r="K1771" s="44">
        <v>0</v>
      </c>
      <c r="L1771" s="44">
        <v>10.199999999999999</v>
      </c>
      <c r="M1771" s="44">
        <v>0</v>
      </c>
      <c r="N1771" s="44">
        <v>0</v>
      </c>
      <c r="O1771" s="279"/>
      <c r="P1771" s="292"/>
      <c r="Q1771" s="314"/>
    </row>
    <row r="1772" spans="1:17" x14ac:dyDescent="0.25">
      <c r="A1772" s="292"/>
      <c r="B1772" s="292"/>
      <c r="C1772" s="292"/>
      <c r="D1772" s="279"/>
      <c r="E1772" s="279"/>
      <c r="F1772" s="279"/>
      <c r="G1772" s="181" t="s">
        <v>19</v>
      </c>
      <c r="H1772" s="44">
        <f t="shared" si="666"/>
        <v>0</v>
      </c>
      <c r="I1772" s="44">
        <v>0</v>
      </c>
      <c r="J1772" s="44">
        <v>0</v>
      </c>
      <c r="K1772" s="44">
        <v>0</v>
      </c>
      <c r="L1772" s="44">
        <v>0</v>
      </c>
      <c r="M1772" s="44">
        <v>0</v>
      </c>
      <c r="N1772" s="44">
        <v>0</v>
      </c>
      <c r="O1772" s="279"/>
      <c r="P1772" s="292"/>
      <c r="Q1772" s="314"/>
    </row>
    <row r="1773" spans="1:17" ht="24" x14ac:dyDescent="0.25">
      <c r="A1773" s="292"/>
      <c r="B1773" s="292"/>
      <c r="C1773" s="292"/>
      <c r="D1773" s="279"/>
      <c r="E1773" s="279"/>
      <c r="F1773" s="279"/>
      <c r="G1773" s="181" t="s">
        <v>20</v>
      </c>
      <c r="H1773" s="44">
        <f t="shared" si="666"/>
        <v>0</v>
      </c>
      <c r="I1773" s="44">
        <v>0</v>
      </c>
      <c r="J1773" s="44">
        <v>0</v>
      </c>
      <c r="K1773" s="44">
        <v>0</v>
      </c>
      <c r="L1773" s="44">
        <v>0</v>
      </c>
      <c r="M1773" s="44">
        <v>0</v>
      </c>
      <c r="N1773" s="44">
        <v>0</v>
      </c>
      <c r="O1773" s="279"/>
      <c r="P1773" s="292"/>
      <c r="Q1773" s="314"/>
    </row>
    <row r="1774" spans="1:17" ht="54.75" customHeight="1" x14ac:dyDescent="0.25">
      <c r="A1774" s="292" t="s">
        <v>883</v>
      </c>
      <c r="B1774" s="292" t="s">
        <v>876</v>
      </c>
      <c r="C1774" s="292" t="s">
        <v>27</v>
      </c>
      <c r="D1774" s="279">
        <v>2029</v>
      </c>
      <c r="E1774" s="279" t="s">
        <v>884</v>
      </c>
      <c r="F1774" s="279" t="s">
        <v>193</v>
      </c>
      <c r="G1774" s="181" t="s">
        <v>16</v>
      </c>
      <c r="H1774" s="44">
        <f t="shared" ref="H1774:N1774" si="667">SUM(H1775:H1778)</f>
        <v>11.9</v>
      </c>
      <c r="I1774" s="44">
        <f t="shared" si="667"/>
        <v>0</v>
      </c>
      <c r="J1774" s="44">
        <f t="shared" si="667"/>
        <v>0</v>
      </c>
      <c r="K1774" s="44">
        <f t="shared" si="667"/>
        <v>0</v>
      </c>
      <c r="L1774" s="44">
        <f t="shared" si="667"/>
        <v>0</v>
      </c>
      <c r="M1774" s="44">
        <f t="shared" si="667"/>
        <v>11.9</v>
      </c>
      <c r="N1774" s="44">
        <f t="shared" si="667"/>
        <v>0</v>
      </c>
      <c r="O1774" s="279">
        <v>10452</v>
      </c>
      <c r="P1774" s="292" t="s">
        <v>882</v>
      </c>
      <c r="Q1774" s="314" t="s">
        <v>4164</v>
      </c>
    </row>
    <row r="1775" spans="1:17" ht="39" customHeight="1" x14ac:dyDescent="0.25">
      <c r="A1775" s="292"/>
      <c r="B1775" s="292"/>
      <c r="C1775" s="292"/>
      <c r="D1775" s="279"/>
      <c r="E1775" s="279"/>
      <c r="F1775" s="279"/>
      <c r="G1775" s="181" t="s">
        <v>58</v>
      </c>
      <c r="H1775" s="44">
        <f t="shared" ref="H1775:H1778" si="668">SUM(I1775:N1775)</f>
        <v>11.8</v>
      </c>
      <c r="I1775" s="44">
        <v>0</v>
      </c>
      <c r="J1775" s="44">
        <v>0</v>
      </c>
      <c r="K1775" s="44">
        <v>0</v>
      </c>
      <c r="L1775" s="44">
        <v>0</v>
      </c>
      <c r="M1775" s="44">
        <v>11.8</v>
      </c>
      <c r="N1775" s="44">
        <v>0</v>
      </c>
      <c r="O1775" s="279"/>
      <c r="P1775" s="292"/>
      <c r="Q1775" s="314"/>
    </row>
    <row r="1776" spans="1:17" ht="36" x14ac:dyDescent="0.25">
      <c r="A1776" s="292"/>
      <c r="B1776" s="292"/>
      <c r="C1776" s="292"/>
      <c r="D1776" s="279"/>
      <c r="E1776" s="279"/>
      <c r="F1776" s="279"/>
      <c r="G1776" s="181" t="s">
        <v>18</v>
      </c>
      <c r="H1776" s="44">
        <f t="shared" si="668"/>
        <v>0.1</v>
      </c>
      <c r="I1776" s="44">
        <v>0</v>
      </c>
      <c r="J1776" s="44">
        <v>0</v>
      </c>
      <c r="K1776" s="44">
        <v>0</v>
      </c>
      <c r="L1776" s="44">
        <v>0</v>
      </c>
      <c r="M1776" s="44">
        <v>0.1</v>
      </c>
      <c r="N1776" s="44">
        <v>0</v>
      </c>
      <c r="O1776" s="279"/>
      <c r="P1776" s="292"/>
      <c r="Q1776" s="314"/>
    </row>
    <row r="1777" spans="1:17" x14ac:dyDescent="0.25">
      <c r="A1777" s="292"/>
      <c r="B1777" s="292"/>
      <c r="C1777" s="292"/>
      <c r="D1777" s="279"/>
      <c r="E1777" s="279"/>
      <c r="F1777" s="279"/>
      <c r="G1777" s="181" t="s">
        <v>19</v>
      </c>
      <c r="H1777" s="44">
        <f t="shared" si="668"/>
        <v>0</v>
      </c>
      <c r="I1777" s="44">
        <v>0</v>
      </c>
      <c r="J1777" s="44">
        <v>0</v>
      </c>
      <c r="K1777" s="44">
        <v>0</v>
      </c>
      <c r="L1777" s="44">
        <v>0</v>
      </c>
      <c r="M1777" s="44">
        <v>0</v>
      </c>
      <c r="N1777" s="44">
        <v>0</v>
      </c>
      <c r="O1777" s="279"/>
      <c r="P1777" s="292"/>
      <c r="Q1777" s="314"/>
    </row>
    <row r="1778" spans="1:17" ht="24" x14ac:dyDescent="0.25">
      <c r="A1778" s="292"/>
      <c r="B1778" s="292"/>
      <c r="C1778" s="292"/>
      <c r="D1778" s="279"/>
      <c r="E1778" s="279"/>
      <c r="F1778" s="279"/>
      <c r="G1778" s="181" t="s">
        <v>20</v>
      </c>
      <c r="H1778" s="44">
        <f t="shared" si="668"/>
        <v>0</v>
      </c>
      <c r="I1778" s="44">
        <v>0</v>
      </c>
      <c r="J1778" s="44">
        <v>0</v>
      </c>
      <c r="K1778" s="44">
        <v>0</v>
      </c>
      <c r="L1778" s="44">
        <v>0</v>
      </c>
      <c r="M1778" s="44">
        <v>0</v>
      </c>
      <c r="N1778" s="44">
        <v>0</v>
      </c>
      <c r="O1778" s="279"/>
      <c r="P1778" s="292"/>
      <c r="Q1778" s="314"/>
    </row>
    <row r="1779" spans="1:17" ht="47.25" customHeight="1" x14ac:dyDescent="0.25">
      <c r="A1779" s="292" t="s">
        <v>885</v>
      </c>
      <c r="B1779" s="292" t="s">
        <v>876</v>
      </c>
      <c r="C1779" s="292" t="s">
        <v>27</v>
      </c>
      <c r="D1779" s="279">
        <v>2028</v>
      </c>
      <c r="E1779" s="279" t="s">
        <v>886</v>
      </c>
      <c r="F1779" s="279" t="s">
        <v>607</v>
      </c>
      <c r="G1779" s="181" t="s">
        <v>16</v>
      </c>
      <c r="H1779" s="44">
        <f t="shared" ref="H1779:N1779" si="669">SUM(H1780:H1783)</f>
        <v>42</v>
      </c>
      <c r="I1779" s="44">
        <f t="shared" si="669"/>
        <v>0</v>
      </c>
      <c r="J1779" s="44">
        <f t="shared" si="669"/>
        <v>0</v>
      </c>
      <c r="K1779" s="44">
        <f t="shared" si="669"/>
        <v>0</v>
      </c>
      <c r="L1779" s="44">
        <f t="shared" si="669"/>
        <v>42</v>
      </c>
      <c r="M1779" s="44">
        <f t="shared" si="669"/>
        <v>0</v>
      </c>
      <c r="N1779" s="44">
        <f t="shared" si="669"/>
        <v>0</v>
      </c>
      <c r="O1779" s="279">
        <v>10452</v>
      </c>
      <c r="P1779" s="292" t="s">
        <v>882</v>
      </c>
      <c r="Q1779" s="314" t="s">
        <v>4164</v>
      </c>
    </row>
    <row r="1780" spans="1:17" ht="34.5" customHeight="1" x14ac:dyDescent="0.25">
      <c r="A1780" s="292"/>
      <c r="B1780" s="292"/>
      <c r="C1780" s="292"/>
      <c r="D1780" s="279"/>
      <c r="E1780" s="279"/>
      <c r="F1780" s="279"/>
      <c r="G1780" s="181" t="s">
        <v>58</v>
      </c>
      <c r="H1780" s="44">
        <f t="shared" ref="H1780:H1783" si="670">SUM(I1780:N1780)</f>
        <v>41.6</v>
      </c>
      <c r="I1780" s="44">
        <v>0</v>
      </c>
      <c r="J1780" s="44">
        <v>0</v>
      </c>
      <c r="K1780" s="44">
        <v>0</v>
      </c>
      <c r="L1780" s="125">
        <v>41.6</v>
      </c>
      <c r="M1780" s="44">
        <v>0</v>
      </c>
      <c r="N1780" s="44">
        <v>0</v>
      </c>
      <c r="O1780" s="279"/>
      <c r="P1780" s="292"/>
      <c r="Q1780" s="314"/>
    </row>
    <row r="1781" spans="1:17" ht="36" x14ac:dyDescent="0.25">
      <c r="A1781" s="292"/>
      <c r="B1781" s="292"/>
      <c r="C1781" s="292"/>
      <c r="D1781" s="279"/>
      <c r="E1781" s="279"/>
      <c r="F1781" s="279"/>
      <c r="G1781" s="181" t="s">
        <v>18</v>
      </c>
      <c r="H1781" s="44">
        <f t="shared" si="670"/>
        <v>0.4</v>
      </c>
      <c r="I1781" s="44">
        <v>0</v>
      </c>
      <c r="J1781" s="44">
        <v>0</v>
      </c>
      <c r="K1781" s="44">
        <v>0</v>
      </c>
      <c r="L1781" s="125">
        <v>0.4</v>
      </c>
      <c r="M1781" s="44">
        <v>0</v>
      </c>
      <c r="N1781" s="44">
        <v>0</v>
      </c>
      <c r="O1781" s="279"/>
      <c r="P1781" s="292"/>
      <c r="Q1781" s="314"/>
    </row>
    <row r="1782" spans="1:17" x14ac:dyDescent="0.25">
      <c r="A1782" s="292"/>
      <c r="B1782" s="292"/>
      <c r="C1782" s="292"/>
      <c r="D1782" s="279"/>
      <c r="E1782" s="279"/>
      <c r="F1782" s="279"/>
      <c r="G1782" s="181" t="s">
        <v>19</v>
      </c>
      <c r="H1782" s="44">
        <f t="shared" si="670"/>
        <v>0</v>
      </c>
      <c r="I1782" s="44">
        <v>0</v>
      </c>
      <c r="J1782" s="44">
        <v>0</v>
      </c>
      <c r="K1782" s="44">
        <v>0</v>
      </c>
      <c r="L1782" s="44">
        <v>0</v>
      </c>
      <c r="M1782" s="44">
        <v>0</v>
      </c>
      <c r="N1782" s="44">
        <v>0</v>
      </c>
      <c r="O1782" s="279"/>
      <c r="P1782" s="292"/>
      <c r="Q1782" s="314"/>
    </row>
    <row r="1783" spans="1:17" ht="24" x14ac:dyDescent="0.25">
      <c r="A1783" s="292"/>
      <c r="B1783" s="292"/>
      <c r="C1783" s="292"/>
      <c r="D1783" s="279"/>
      <c r="E1783" s="279"/>
      <c r="F1783" s="279"/>
      <c r="G1783" s="181" t="s">
        <v>20</v>
      </c>
      <c r="H1783" s="44">
        <f t="shared" si="670"/>
        <v>0</v>
      </c>
      <c r="I1783" s="44">
        <v>0</v>
      </c>
      <c r="J1783" s="44">
        <v>0</v>
      </c>
      <c r="K1783" s="44">
        <v>0</v>
      </c>
      <c r="L1783" s="44">
        <v>0</v>
      </c>
      <c r="M1783" s="44">
        <v>0</v>
      </c>
      <c r="N1783" s="44">
        <v>0</v>
      </c>
      <c r="O1783" s="279"/>
      <c r="P1783" s="292"/>
      <c r="Q1783" s="314"/>
    </row>
    <row r="1784" spans="1:17" ht="47.25" customHeight="1" x14ac:dyDescent="0.25">
      <c r="A1784" s="292" t="s">
        <v>887</v>
      </c>
      <c r="B1784" s="292" t="s">
        <v>876</v>
      </c>
      <c r="C1784" s="292" t="s">
        <v>27</v>
      </c>
      <c r="D1784" s="279">
        <v>2028</v>
      </c>
      <c r="E1784" s="279" t="s">
        <v>888</v>
      </c>
      <c r="F1784" s="279" t="s">
        <v>607</v>
      </c>
      <c r="G1784" s="181" t="s">
        <v>16</v>
      </c>
      <c r="H1784" s="44">
        <f t="shared" ref="H1784:N1784" si="671">SUM(H1785:H1788)</f>
        <v>42</v>
      </c>
      <c r="I1784" s="44">
        <f t="shared" si="671"/>
        <v>0</v>
      </c>
      <c r="J1784" s="44">
        <f t="shared" si="671"/>
        <v>0</v>
      </c>
      <c r="K1784" s="44">
        <f t="shared" si="671"/>
        <v>0</v>
      </c>
      <c r="L1784" s="44">
        <f t="shared" si="671"/>
        <v>42</v>
      </c>
      <c r="M1784" s="44">
        <f t="shared" si="671"/>
        <v>0</v>
      </c>
      <c r="N1784" s="44">
        <f t="shared" si="671"/>
        <v>0</v>
      </c>
      <c r="O1784" s="279">
        <v>10452</v>
      </c>
      <c r="P1784" s="292" t="s">
        <v>882</v>
      </c>
      <c r="Q1784" s="314" t="s">
        <v>4164</v>
      </c>
    </row>
    <row r="1785" spans="1:17" ht="29.25" customHeight="1" x14ac:dyDescent="0.25">
      <c r="A1785" s="292"/>
      <c r="B1785" s="292"/>
      <c r="C1785" s="292"/>
      <c r="D1785" s="279"/>
      <c r="E1785" s="279"/>
      <c r="F1785" s="279"/>
      <c r="G1785" s="181" t="s">
        <v>58</v>
      </c>
      <c r="H1785" s="44">
        <f t="shared" ref="H1785:H1788" si="672">SUM(I1785:N1785)</f>
        <v>41.6</v>
      </c>
      <c r="I1785" s="44">
        <v>0</v>
      </c>
      <c r="J1785" s="44">
        <v>0</v>
      </c>
      <c r="K1785" s="44">
        <v>0</v>
      </c>
      <c r="L1785" s="125">
        <v>41.6</v>
      </c>
      <c r="M1785" s="44">
        <v>0</v>
      </c>
      <c r="N1785" s="44">
        <v>0</v>
      </c>
      <c r="O1785" s="279"/>
      <c r="P1785" s="292"/>
      <c r="Q1785" s="314"/>
    </row>
    <row r="1786" spans="1:17" ht="36" x14ac:dyDescent="0.25">
      <c r="A1786" s="292"/>
      <c r="B1786" s="292"/>
      <c r="C1786" s="292"/>
      <c r="D1786" s="279"/>
      <c r="E1786" s="279"/>
      <c r="F1786" s="279"/>
      <c r="G1786" s="181" t="s">
        <v>18</v>
      </c>
      <c r="H1786" s="44">
        <f t="shared" si="672"/>
        <v>0.4</v>
      </c>
      <c r="I1786" s="44">
        <v>0</v>
      </c>
      <c r="J1786" s="44">
        <v>0</v>
      </c>
      <c r="K1786" s="44">
        <v>0</v>
      </c>
      <c r="L1786" s="125">
        <v>0.4</v>
      </c>
      <c r="M1786" s="44">
        <v>0</v>
      </c>
      <c r="N1786" s="44">
        <v>0</v>
      </c>
      <c r="O1786" s="279"/>
      <c r="P1786" s="292"/>
      <c r="Q1786" s="314"/>
    </row>
    <row r="1787" spans="1:17" x14ac:dyDescent="0.25">
      <c r="A1787" s="292"/>
      <c r="B1787" s="292"/>
      <c r="C1787" s="292"/>
      <c r="D1787" s="279"/>
      <c r="E1787" s="279"/>
      <c r="F1787" s="279"/>
      <c r="G1787" s="181" t="s">
        <v>19</v>
      </c>
      <c r="H1787" s="44">
        <f t="shared" si="672"/>
        <v>0</v>
      </c>
      <c r="I1787" s="44">
        <v>0</v>
      </c>
      <c r="J1787" s="44">
        <v>0</v>
      </c>
      <c r="K1787" s="44">
        <v>0</v>
      </c>
      <c r="L1787" s="44">
        <v>0</v>
      </c>
      <c r="M1787" s="44">
        <v>0</v>
      </c>
      <c r="N1787" s="44">
        <v>0</v>
      </c>
      <c r="O1787" s="279"/>
      <c r="P1787" s="292"/>
      <c r="Q1787" s="314"/>
    </row>
    <row r="1788" spans="1:17" ht="24" x14ac:dyDescent="0.25">
      <c r="A1788" s="292"/>
      <c r="B1788" s="292"/>
      <c r="C1788" s="292"/>
      <c r="D1788" s="279"/>
      <c r="E1788" s="279"/>
      <c r="F1788" s="279"/>
      <c r="G1788" s="181" t="s">
        <v>20</v>
      </c>
      <c r="H1788" s="44">
        <f t="shared" si="672"/>
        <v>0</v>
      </c>
      <c r="I1788" s="44">
        <v>0</v>
      </c>
      <c r="J1788" s="44">
        <v>0</v>
      </c>
      <c r="K1788" s="44">
        <v>0</v>
      </c>
      <c r="L1788" s="44">
        <v>0</v>
      </c>
      <c r="M1788" s="44">
        <v>0</v>
      </c>
      <c r="N1788" s="44">
        <v>0</v>
      </c>
      <c r="O1788" s="279"/>
      <c r="P1788" s="292"/>
      <c r="Q1788" s="314"/>
    </row>
    <row r="1789" spans="1:17" ht="41.25" customHeight="1" x14ac:dyDescent="0.25">
      <c r="A1789" s="292" t="s">
        <v>889</v>
      </c>
      <c r="B1789" s="292" t="s">
        <v>876</v>
      </c>
      <c r="C1789" s="292" t="s">
        <v>27</v>
      </c>
      <c r="D1789" s="279">
        <v>2028</v>
      </c>
      <c r="E1789" s="279" t="s">
        <v>877</v>
      </c>
      <c r="F1789" s="279" t="s">
        <v>193</v>
      </c>
      <c r="G1789" s="181" t="s">
        <v>16</v>
      </c>
      <c r="H1789" s="44">
        <f t="shared" ref="H1789:N1789" si="673">SUM(H1790:H1793)</f>
        <v>262.3</v>
      </c>
      <c r="I1789" s="44">
        <f t="shared" si="673"/>
        <v>0</v>
      </c>
      <c r="J1789" s="44">
        <f t="shared" si="673"/>
        <v>0</v>
      </c>
      <c r="K1789" s="44">
        <f t="shared" si="673"/>
        <v>0</v>
      </c>
      <c r="L1789" s="44">
        <f t="shared" si="673"/>
        <v>262.3</v>
      </c>
      <c r="M1789" s="44">
        <f t="shared" si="673"/>
        <v>0</v>
      </c>
      <c r="N1789" s="44">
        <f t="shared" si="673"/>
        <v>0</v>
      </c>
      <c r="O1789" s="279">
        <v>10452</v>
      </c>
      <c r="P1789" s="292" t="s">
        <v>882</v>
      </c>
      <c r="Q1789" s="279" t="s">
        <v>4155</v>
      </c>
    </row>
    <row r="1790" spans="1:17" ht="34.5" customHeight="1" x14ac:dyDescent="0.25">
      <c r="A1790" s="292"/>
      <c r="B1790" s="292"/>
      <c r="C1790" s="292"/>
      <c r="D1790" s="279"/>
      <c r="E1790" s="279"/>
      <c r="F1790" s="279"/>
      <c r="G1790" s="181" t="s">
        <v>58</v>
      </c>
      <c r="H1790" s="44">
        <f t="shared" ref="H1790:H1793" si="674">SUM(I1790:N1790)</f>
        <v>243.9</v>
      </c>
      <c r="I1790" s="44">
        <v>0</v>
      </c>
      <c r="J1790" s="44">
        <v>0</v>
      </c>
      <c r="K1790" s="44">
        <v>0</v>
      </c>
      <c r="L1790" s="44">
        <v>243.9</v>
      </c>
      <c r="M1790" s="44">
        <v>0</v>
      </c>
      <c r="N1790" s="44">
        <v>0</v>
      </c>
      <c r="O1790" s="279"/>
      <c r="P1790" s="292"/>
      <c r="Q1790" s="279"/>
    </row>
    <row r="1791" spans="1:17" ht="36" x14ac:dyDescent="0.25">
      <c r="A1791" s="292"/>
      <c r="B1791" s="292"/>
      <c r="C1791" s="292"/>
      <c r="D1791" s="279"/>
      <c r="E1791" s="279"/>
      <c r="F1791" s="279"/>
      <c r="G1791" s="181" t="s">
        <v>18</v>
      </c>
      <c r="H1791" s="44">
        <f t="shared" si="674"/>
        <v>18.399999999999999</v>
      </c>
      <c r="I1791" s="44">
        <v>0</v>
      </c>
      <c r="J1791" s="44">
        <v>0</v>
      </c>
      <c r="K1791" s="44">
        <v>0</v>
      </c>
      <c r="L1791" s="44">
        <v>18.399999999999999</v>
      </c>
      <c r="M1791" s="44">
        <v>0</v>
      </c>
      <c r="N1791" s="44">
        <v>0</v>
      </c>
      <c r="O1791" s="279"/>
      <c r="P1791" s="292"/>
      <c r="Q1791" s="279"/>
    </row>
    <row r="1792" spans="1:17" x14ac:dyDescent="0.25">
      <c r="A1792" s="292"/>
      <c r="B1792" s="292"/>
      <c r="C1792" s="292"/>
      <c r="D1792" s="279"/>
      <c r="E1792" s="279"/>
      <c r="F1792" s="279"/>
      <c r="G1792" s="181" t="s">
        <v>19</v>
      </c>
      <c r="H1792" s="44">
        <f t="shared" si="674"/>
        <v>0</v>
      </c>
      <c r="I1792" s="44">
        <v>0</v>
      </c>
      <c r="J1792" s="44">
        <v>0</v>
      </c>
      <c r="K1792" s="44">
        <v>0</v>
      </c>
      <c r="L1792" s="44">
        <v>0</v>
      </c>
      <c r="M1792" s="44">
        <v>0</v>
      </c>
      <c r="N1792" s="44">
        <v>0</v>
      </c>
      <c r="O1792" s="279"/>
      <c r="P1792" s="292"/>
      <c r="Q1792" s="279"/>
    </row>
    <row r="1793" spans="1:17" ht="24" x14ac:dyDescent="0.25">
      <c r="A1793" s="292"/>
      <c r="B1793" s="292"/>
      <c r="C1793" s="292"/>
      <c r="D1793" s="279"/>
      <c r="E1793" s="279"/>
      <c r="F1793" s="279"/>
      <c r="G1793" s="181" t="s">
        <v>20</v>
      </c>
      <c r="H1793" s="44">
        <f t="shared" si="674"/>
        <v>0</v>
      </c>
      <c r="I1793" s="44">
        <v>0</v>
      </c>
      <c r="J1793" s="44">
        <v>0</v>
      </c>
      <c r="K1793" s="44">
        <v>0</v>
      </c>
      <c r="L1793" s="44">
        <v>0</v>
      </c>
      <c r="M1793" s="44">
        <v>0</v>
      </c>
      <c r="N1793" s="44">
        <v>0</v>
      </c>
      <c r="O1793" s="279"/>
      <c r="P1793" s="292"/>
      <c r="Q1793" s="279"/>
    </row>
    <row r="1794" spans="1:17" ht="36.75" customHeight="1" x14ac:dyDescent="0.25">
      <c r="A1794" s="292" t="s">
        <v>893</v>
      </c>
      <c r="B1794" s="292" t="s">
        <v>890</v>
      </c>
      <c r="C1794" s="292" t="s">
        <v>27</v>
      </c>
      <c r="D1794" s="279">
        <v>2028</v>
      </c>
      <c r="E1794" s="279" t="s">
        <v>894</v>
      </c>
      <c r="F1794" s="292" t="s">
        <v>895</v>
      </c>
      <c r="G1794" s="181" t="s">
        <v>16</v>
      </c>
      <c r="H1794" s="44">
        <f t="shared" ref="H1794:N1794" si="675">SUM(H1795:H1798)</f>
        <v>18.3</v>
      </c>
      <c r="I1794" s="44">
        <f t="shared" si="675"/>
        <v>0</v>
      </c>
      <c r="J1794" s="44">
        <f t="shared" si="675"/>
        <v>0</v>
      </c>
      <c r="K1794" s="44">
        <f t="shared" si="675"/>
        <v>0</v>
      </c>
      <c r="L1794" s="44">
        <f t="shared" si="675"/>
        <v>18.3</v>
      </c>
      <c r="M1794" s="44">
        <f t="shared" si="675"/>
        <v>0</v>
      </c>
      <c r="N1794" s="44">
        <f t="shared" si="675"/>
        <v>0</v>
      </c>
      <c r="O1794" s="279">
        <v>5080</v>
      </c>
      <c r="P1794" s="292" t="s">
        <v>891</v>
      </c>
      <c r="Q1794" s="279" t="s">
        <v>4155</v>
      </c>
    </row>
    <row r="1795" spans="1:17" ht="39.75" customHeight="1" x14ac:dyDescent="0.25">
      <c r="A1795" s="292"/>
      <c r="B1795" s="292"/>
      <c r="C1795" s="292"/>
      <c r="D1795" s="279"/>
      <c r="E1795" s="279"/>
      <c r="F1795" s="292"/>
      <c r="G1795" s="181" t="s">
        <v>58</v>
      </c>
      <c r="H1795" s="44">
        <f t="shared" ref="H1795:H1798" si="676">SUM(I1795:N1795)</f>
        <v>0</v>
      </c>
      <c r="I1795" s="44">
        <v>0</v>
      </c>
      <c r="J1795" s="44">
        <v>0</v>
      </c>
      <c r="K1795" s="44">
        <v>0</v>
      </c>
      <c r="L1795" s="44">
        <v>0</v>
      </c>
      <c r="M1795" s="44">
        <v>0</v>
      </c>
      <c r="N1795" s="44">
        <v>0</v>
      </c>
      <c r="O1795" s="279"/>
      <c r="P1795" s="292"/>
      <c r="Q1795" s="279"/>
    </row>
    <row r="1796" spans="1:17" ht="36" x14ac:dyDescent="0.25">
      <c r="A1796" s="292"/>
      <c r="B1796" s="292"/>
      <c r="C1796" s="292"/>
      <c r="D1796" s="279"/>
      <c r="E1796" s="279"/>
      <c r="F1796" s="292"/>
      <c r="G1796" s="181" t="s">
        <v>18</v>
      </c>
      <c r="H1796" s="44">
        <f t="shared" si="676"/>
        <v>18.3</v>
      </c>
      <c r="I1796" s="44">
        <v>0</v>
      </c>
      <c r="J1796" s="44">
        <v>0</v>
      </c>
      <c r="K1796" s="44">
        <v>0</v>
      </c>
      <c r="L1796" s="44">
        <v>18.3</v>
      </c>
      <c r="M1796" s="44">
        <v>0</v>
      </c>
      <c r="N1796" s="44">
        <v>0</v>
      </c>
      <c r="O1796" s="279"/>
      <c r="P1796" s="292"/>
      <c r="Q1796" s="279"/>
    </row>
    <row r="1797" spans="1:17" x14ac:dyDescent="0.25">
      <c r="A1797" s="292"/>
      <c r="B1797" s="292"/>
      <c r="C1797" s="292"/>
      <c r="D1797" s="279"/>
      <c r="E1797" s="279"/>
      <c r="F1797" s="292"/>
      <c r="G1797" s="181" t="s">
        <v>19</v>
      </c>
      <c r="H1797" s="44">
        <f t="shared" si="676"/>
        <v>0</v>
      </c>
      <c r="I1797" s="44">
        <v>0</v>
      </c>
      <c r="J1797" s="44">
        <v>0</v>
      </c>
      <c r="K1797" s="44">
        <v>0</v>
      </c>
      <c r="L1797" s="44">
        <v>0</v>
      </c>
      <c r="M1797" s="44">
        <v>0</v>
      </c>
      <c r="N1797" s="44">
        <v>0</v>
      </c>
      <c r="O1797" s="279"/>
      <c r="P1797" s="292"/>
      <c r="Q1797" s="279"/>
    </row>
    <row r="1798" spans="1:17" ht="24" x14ac:dyDescent="0.25">
      <c r="A1798" s="292"/>
      <c r="B1798" s="292"/>
      <c r="C1798" s="292"/>
      <c r="D1798" s="279"/>
      <c r="E1798" s="279"/>
      <c r="F1798" s="292"/>
      <c r="G1798" s="181" t="s">
        <v>20</v>
      </c>
      <c r="H1798" s="44">
        <f t="shared" si="676"/>
        <v>0</v>
      </c>
      <c r="I1798" s="44">
        <v>0</v>
      </c>
      <c r="J1798" s="44">
        <v>0</v>
      </c>
      <c r="K1798" s="44">
        <v>0</v>
      </c>
      <c r="L1798" s="44">
        <v>0</v>
      </c>
      <c r="M1798" s="44">
        <v>0</v>
      </c>
      <c r="N1798" s="44">
        <v>0</v>
      </c>
      <c r="O1798" s="279"/>
      <c r="P1798" s="292"/>
      <c r="Q1798" s="279"/>
    </row>
    <row r="1799" spans="1:17" ht="44.25" customHeight="1" x14ac:dyDescent="0.25">
      <c r="A1799" s="300" t="s">
        <v>896</v>
      </c>
      <c r="B1799" s="292" t="s">
        <v>890</v>
      </c>
      <c r="C1799" s="292" t="s">
        <v>27</v>
      </c>
      <c r="D1799" s="279">
        <v>2028</v>
      </c>
      <c r="E1799" s="279" t="s">
        <v>897</v>
      </c>
      <c r="F1799" s="292" t="s">
        <v>892</v>
      </c>
      <c r="G1799" s="181" t="s">
        <v>16</v>
      </c>
      <c r="H1799" s="44">
        <f t="shared" ref="H1799:N1799" si="677">SUM(H1800:H1803)</f>
        <v>13.2</v>
      </c>
      <c r="I1799" s="44">
        <f t="shared" si="677"/>
        <v>0</v>
      </c>
      <c r="J1799" s="44">
        <f t="shared" si="677"/>
        <v>0</v>
      </c>
      <c r="K1799" s="44">
        <f t="shared" si="677"/>
        <v>0</v>
      </c>
      <c r="L1799" s="44">
        <f t="shared" si="677"/>
        <v>13.2</v>
      </c>
      <c r="M1799" s="44">
        <f t="shared" si="677"/>
        <v>0</v>
      </c>
      <c r="N1799" s="44">
        <f t="shared" si="677"/>
        <v>0</v>
      </c>
      <c r="O1799" s="279">
        <v>5080</v>
      </c>
      <c r="P1799" s="292" t="s">
        <v>891</v>
      </c>
      <c r="Q1799" s="279" t="s">
        <v>4155</v>
      </c>
    </row>
    <row r="1800" spans="1:17" ht="26.25" customHeight="1" x14ac:dyDescent="0.25">
      <c r="A1800" s="300"/>
      <c r="B1800" s="292"/>
      <c r="C1800" s="292"/>
      <c r="D1800" s="279"/>
      <c r="E1800" s="279"/>
      <c r="F1800" s="292"/>
      <c r="G1800" s="181" t="s">
        <v>58</v>
      </c>
      <c r="H1800" s="44">
        <f t="shared" ref="H1800:H1803" si="678">SUM(I1800:N1800)</f>
        <v>0</v>
      </c>
      <c r="I1800" s="44">
        <v>0</v>
      </c>
      <c r="J1800" s="44">
        <v>0</v>
      </c>
      <c r="K1800" s="44">
        <v>0</v>
      </c>
      <c r="L1800" s="44">
        <v>0</v>
      </c>
      <c r="M1800" s="44">
        <v>0</v>
      </c>
      <c r="N1800" s="44">
        <v>0</v>
      </c>
      <c r="O1800" s="279"/>
      <c r="P1800" s="292"/>
      <c r="Q1800" s="279"/>
    </row>
    <row r="1801" spans="1:17" ht="36" x14ac:dyDescent="0.25">
      <c r="A1801" s="300"/>
      <c r="B1801" s="292"/>
      <c r="C1801" s="292"/>
      <c r="D1801" s="279"/>
      <c r="E1801" s="279"/>
      <c r="F1801" s="292"/>
      <c r="G1801" s="181" t="s">
        <v>18</v>
      </c>
      <c r="H1801" s="44">
        <f t="shared" si="678"/>
        <v>13.2</v>
      </c>
      <c r="I1801" s="44">
        <v>0</v>
      </c>
      <c r="J1801" s="44">
        <v>0</v>
      </c>
      <c r="K1801" s="44">
        <v>0</v>
      </c>
      <c r="L1801" s="44">
        <v>13.2</v>
      </c>
      <c r="M1801" s="44">
        <v>0</v>
      </c>
      <c r="N1801" s="44">
        <v>0</v>
      </c>
      <c r="O1801" s="279"/>
      <c r="P1801" s="292"/>
      <c r="Q1801" s="279"/>
    </row>
    <row r="1802" spans="1:17" x14ac:dyDescent="0.25">
      <c r="A1802" s="300"/>
      <c r="B1802" s="292"/>
      <c r="C1802" s="292"/>
      <c r="D1802" s="279"/>
      <c r="E1802" s="279"/>
      <c r="F1802" s="292"/>
      <c r="G1802" s="181" t="s">
        <v>19</v>
      </c>
      <c r="H1802" s="44">
        <f t="shared" si="678"/>
        <v>0</v>
      </c>
      <c r="I1802" s="44">
        <v>0</v>
      </c>
      <c r="J1802" s="44">
        <v>0</v>
      </c>
      <c r="K1802" s="44">
        <v>0</v>
      </c>
      <c r="L1802" s="44">
        <v>0</v>
      </c>
      <c r="M1802" s="44">
        <v>0</v>
      </c>
      <c r="N1802" s="44">
        <v>0</v>
      </c>
      <c r="O1802" s="279"/>
      <c r="P1802" s="292"/>
      <c r="Q1802" s="279"/>
    </row>
    <row r="1803" spans="1:17" ht="24" x14ac:dyDescent="0.25">
      <c r="A1803" s="300"/>
      <c r="B1803" s="292"/>
      <c r="C1803" s="292"/>
      <c r="D1803" s="279"/>
      <c r="E1803" s="279"/>
      <c r="F1803" s="292"/>
      <c r="G1803" s="181" t="s">
        <v>20</v>
      </c>
      <c r="H1803" s="44">
        <f t="shared" si="678"/>
        <v>0</v>
      </c>
      <c r="I1803" s="44">
        <v>0</v>
      </c>
      <c r="J1803" s="44">
        <v>0</v>
      </c>
      <c r="K1803" s="44">
        <v>0</v>
      </c>
      <c r="L1803" s="44">
        <v>0</v>
      </c>
      <c r="M1803" s="44">
        <v>0</v>
      </c>
      <c r="N1803" s="44">
        <v>0</v>
      </c>
      <c r="O1803" s="279"/>
      <c r="P1803" s="292"/>
      <c r="Q1803" s="279"/>
    </row>
    <row r="1804" spans="1:17" ht="36.75" customHeight="1" x14ac:dyDescent="0.25">
      <c r="A1804" s="292" t="s">
        <v>898</v>
      </c>
      <c r="B1804" s="279" t="s">
        <v>247</v>
      </c>
      <c r="C1804" s="292" t="s">
        <v>27</v>
      </c>
      <c r="D1804" s="279">
        <v>2028</v>
      </c>
      <c r="E1804" s="279" t="s">
        <v>897</v>
      </c>
      <c r="F1804" s="292" t="s">
        <v>899</v>
      </c>
      <c r="G1804" s="181" t="s">
        <v>16</v>
      </c>
      <c r="H1804" s="44">
        <f t="shared" ref="H1804:N1804" si="679">SUM(H1805:H1808)</f>
        <v>131.80000000000001</v>
      </c>
      <c r="I1804" s="44">
        <f t="shared" si="679"/>
        <v>65.900000000000006</v>
      </c>
      <c r="J1804" s="44">
        <f t="shared" si="679"/>
        <v>0</v>
      </c>
      <c r="K1804" s="44">
        <f t="shared" si="679"/>
        <v>0</v>
      </c>
      <c r="L1804" s="44">
        <f t="shared" si="679"/>
        <v>65.900000000000006</v>
      </c>
      <c r="M1804" s="44">
        <f t="shared" si="679"/>
        <v>0</v>
      </c>
      <c r="N1804" s="44">
        <f t="shared" si="679"/>
        <v>0</v>
      </c>
      <c r="O1804" s="279">
        <v>5080</v>
      </c>
      <c r="P1804" s="292" t="s">
        <v>891</v>
      </c>
      <c r="Q1804" s="279" t="s">
        <v>4155</v>
      </c>
    </row>
    <row r="1805" spans="1:17" ht="31.5" customHeight="1" x14ac:dyDescent="0.25">
      <c r="A1805" s="292"/>
      <c r="B1805" s="279"/>
      <c r="C1805" s="292"/>
      <c r="D1805" s="279"/>
      <c r="E1805" s="279"/>
      <c r="F1805" s="292"/>
      <c r="G1805" s="181" t="s">
        <v>58</v>
      </c>
      <c r="H1805" s="44">
        <f t="shared" ref="H1805:H1808" si="680">SUM(I1805:N1805)</f>
        <v>0</v>
      </c>
      <c r="I1805" s="44">
        <v>0</v>
      </c>
      <c r="J1805" s="44">
        <v>0</v>
      </c>
      <c r="K1805" s="44">
        <v>0</v>
      </c>
      <c r="L1805" s="44">
        <v>0</v>
      </c>
      <c r="M1805" s="44">
        <v>0</v>
      </c>
      <c r="N1805" s="44">
        <v>0</v>
      </c>
      <c r="O1805" s="279"/>
      <c r="P1805" s="292"/>
      <c r="Q1805" s="279"/>
    </row>
    <row r="1806" spans="1:17" ht="36" x14ac:dyDescent="0.25">
      <c r="A1806" s="292"/>
      <c r="B1806" s="279"/>
      <c r="C1806" s="292"/>
      <c r="D1806" s="279"/>
      <c r="E1806" s="279"/>
      <c r="F1806" s="292"/>
      <c r="G1806" s="181" t="s">
        <v>18</v>
      </c>
      <c r="H1806" s="44">
        <f t="shared" si="680"/>
        <v>131.80000000000001</v>
      </c>
      <c r="I1806" s="44">
        <v>65.900000000000006</v>
      </c>
      <c r="J1806" s="44">
        <v>0</v>
      </c>
      <c r="K1806" s="44">
        <v>0</v>
      </c>
      <c r="L1806" s="44">
        <v>65.900000000000006</v>
      </c>
      <c r="M1806" s="44">
        <v>0</v>
      </c>
      <c r="N1806" s="44">
        <v>0</v>
      </c>
      <c r="O1806" s="279"/>
      <c r="P1806" s="292"/>
      <c r="Q1806" s="279"/>
    </row>
    <row r="1807" spans="1:17" x14ac:dyDescent="0.25">
      <c r="A1807" s="292"/>
      <c r="B1807" s="279"/>
      <c r="C1807" s="292"/>
      <c r="D1807" s="279"/>
      <c r="E1807" s="279"/>
      <c r="F1807" s="292"/>
      <c r="G1807" s="181" t="s">
        <v>19</v>
      </c>
      <c r="H1807" s="44">
        <f t="shared" si="680"/>
        <v>0</v>
      </c>
      <c r="I1807" s="44">
        <v>0</v>
      </c>
      <c r="J1807" s="44">
        <v>0</v>
      </c>
      <c r="K1807" s="44">
        <v>0</v>
      </c>
      <c r="L1807" s="44">
        <v>0</v>
      </c>
      <c r="M1807" s="44">
        <v>0</v>
      </c>
      <c r="N1807" s="44">
        <v>0</v>
      </c>
      <c r="O1807" s="279"/>
      <c r="P1807" s="292"/>
      <c r="Q1807" s="279"/>
    </row>
    <row r="1808" spans="1:17" ht="24" x14ac:dyDescent="0.25">
      <c r="A1808" s="292"/>
      <c r="B1808" s="279"/>
      <c r="C1808" s="292"/>
      <c r="D1808" s="279"/>
      <c r="E1808" s="279"/>
      <c r="F1808" s="292"/>
      <c r="G1808" s="181" t="s">
        <v>20</v>
      </c>
      <c r="H1808" s="44">
        <f t="shared" si="680"/>
        <v>0</v>
      </c>
      <c r="I1808" s="44">
        <v>0</v>
      </c>
      <c r="J1808" s="44">
        <v>0</v>
      </c>
      <c r="K1808" s="44">
        <v>0</v>
      </c>
      <c r="L1808" s="44">
        <v>0</v>
      </c>
      <c r="M1808" s="44">
        <v>0</v>
      </c>
      <c r="N1808" s="44">
        <v>0</v>
      </c>
      <c r="O1808" s="279"/>
      <c r="P1808" s="292"/>
      <c r="Q1808" s="279"/>
    </row>
    <row r="1809" spans="1:17" ht="36.75" customHeight="1" x14ac:dyDescent="0.25">
      <c r="A1809" s="300" t="s">
        <v>900</v>
      </c>
      <c r="B1809" s="292" t="s">
        <v>890</v>
      </c>
      <c r="C1809" s="292" t="s">
        <v>27</v>
      </c>
      <c r="D1809" s="279">
        <v>2029</v>
      </c>
      <c r="E1809" s="279" t="s">
        <v>897</v>
      </c>
      <c r="F1809" s="292" t="s">
        <v>901</v>
      </c>
      <c r="G1809" s="181" t="s">
        <v>16</v>
      </c>
      <c r="H1809" s="44">
        <f t="shared" ref="H1809:N1809" si="681">SUM(H1810:H1813)</f>
        <v>11</v>
      </c>
      <c r="I1809" s="44">
        <f t="shared" si="681"/>
        <v>0</v>
      </c>
      <c r="J1809" s="44">
        <f t="shared" si="681"/>
        <v>0</v>
      </c>
      <c r="K1809" s="44">
        <f t="shared" si="681"/>
        <v>0</v>
      </c>
      <c r="L1809" s="44">
        <f t="shared" si="681"/>
        <v>0</v>
      </c>
      <c r="M1809" s="44">
        <f t="shared" si="681"/>
        <v>11</v>
      </c>
      <c r="N1809" s="44">
        <f t="shared" si="681"/>
        <v>0</v>
      </c>
      <c r="O1809" s="279">
        <v>5080</v>
      </c>
      <c r="P1809" s="292" t="s">
        <v>891</v>
      </c>
      <c r="Q1809" s="279" t="s">
        <v>4155</v>
      </c>
    </row>
    <row r="1810" spans="1:17" ht="31.5" customHeight="1" x14ac:dyDescent="0.25">
      <c r="A1810" s="300"/>
      <c r="B1810" s="292"/>
      <c r="C1810" s="292"/>
      <c r="D1810" s="279"/>
      <c r="E1810" s="279"/>
      <c r="F1810" s="292"/>
      <c r="G1810" s="181" t="s">
        <v>58</v>
      </c>
      <c r="H1810" s="44">
        <f t="shared" ref="H1810:H1813" si="682">SUM(I1810:N1810)</f>
        <v>0</v>
      </c>
      <c r="I1810" s="44">
        <v>0</v>
      </c>
      <c r="J1810" s="44">
        <v>0</v>
      </c>
      <c r="K1810" s="44">
        <v>0</v>
      </c>
      <c r="L1810" s="44">
        <v>0</v>
      </c>
      <c r="M1810" s="44">
        <v>0</v>
      </c>
      <c r="N1810" s="44">
        <v>0</v>
      </c>
      <c r="O1810" s="279"/>
      <c r="P1810" s="292"/>
      <c r="Q1810" s="279"/>
    </row>
    <row r="1811" spans="1:17" ht="36" x14ac:dyDescent="0.25">
      <c r="A1811" s="300"/>
      <c r="B1811" s="292"/>
      <c r="C1811" s="292"/>
      <c r="D1811" s="279"/>
      <c r="E1811" s="279"/>
      <c r="F1811" s="292"/>
      <c r="G1811" s="181" t="s">
        <v>18</v>
      </c>
      <c r="H1811" s="44">
        <f t="shared" si="682"/>
        <v>11</v>
      </c>
      <c r="I1811" s="44">
        <v>0</v>
      </c>
      <c r="J1811" s="44">
        <v>0</v>
      </c>
      <c r="K1811" s="44">
        <v>0</v>
      </c>
      <c r="L1811" s="44">
        <v>0</v>
      </c>
      <c r="M1811" s="44">
        <v>11</v>
      </c>
      <c r="N1811" s="44">
        <v>0</v>
      </c>
      <c r="O1811" s="279"/>
      <c r="P1811" s="292"/>
      <c r="Q1811" s="279"/>
    </row>
    <row r="1812" spans="1:17" x14ac:dyDescent="0.25">
      <c r="A1812" s="300"/>
      <c r="B1812" s="292"/>
      <c r="C1812" s="292"/>
      <c r="D1812" s="279"/>
      <c r="E1812" s="279"/>
      <c r="F1812" s="292"/>
      <c r="G1812" s="181" t="s">
        <v>19</v>
      </c>
      <c r="H1812" s="44">
        <f t="shared" si="682"/>
        <v>0</v>
      </c>
      <c r="I1812" s="44">
        <v>0</v>
      </c>
      <c r="J1812" s="44">
        <v>0</v>
      </c>
      <c r="K1812" s="44">
        <v>0</v>
      </c>
      <c r="L1812" s="44">
        <v>0</v>
      </c>
      <c r="M1812" s="44">
        <v>0</v>
      </c>
      <c r="N1812" s="44">
        <v>0</v>
      </c>
      <c r="O1812" s="279"/>
      <c r="P1812" s="292"/>
      <c r="Q1812" s="279"/>
    </row>
    <row r="1813" spans="1:17" ht="24" x14ac:dyDescent="0.25">
      <c r="A1813" s="300"/>
      <c r="B1813" s="292"/>
      <c r="C1813" s="292"/>
      <c r="D1813" s="279"/>
      <c r="E1813" s="279"/>
      <c r="F1813" s="292"/>
      <c r="G1813" s="181" t="s">
        <v>20</v>
      </c>
      <c r="H1813" s="44">
        <f t="shared" si="682"/>
        <v>0</v>
      </c>
      <c r="I1813" s="44">
        <v>0</v>
      </c>
      <c r="J1813" s="44">
        <v>0</v>
      </c>
      <c r="K1813" s="44">
        <v>0</v>
      </c>
      <c r="L1813" s="44">
        <v>0</v>
      </c>
      <c r="M1813" s="44">
        <v>0</v>
      </c>
      <c r="N1813" s="44">
        <v>0</v>
      </c>
      <c r="O1813" s="279"/>
      <c r="P1813" s="292"/>
      <c r="Q1813" s="279"/>
    </row>
    <row r="1814" spans="1:17" ht="36" x14ac:dyDescent="0.25">
      <c r="A1814" s="300" t="s">
        <v>902</v>
      </c>
      <c r="B1814" s="292" t="s">
        <v>265</v>
      </c>
      <c r="C1814" s="292" t="s">
        <v>27</v>
      </c>
      <c r="D1814" s="279">
        <v>2025</v>
      </c>
      <c r="E1814" s="279"/>
      <c r="F1814" s="292" t="s">
        <v>903</v>
      </c>
      <c r="G1814" s="181" t="s">
        <v>16</v>
      </c>
      <c r="H1814" s="44">
        <f t="shared" ref="H1814:N1814" si="683">SUM(H1815:H1818)</f>
        <v>2.8</v>
      </c>
      <c r="I1814" s="44">
        <f t="shared" si="683"/>
        <v>2.8</v>
      </c>
      <c r="J1814" s="44">
        <f t="shared" si="683"/>
        <v>0</v>
      </c>
      <c r="K1814" s="44">
        <f t="shared" si="683"/>
        <v>0</v>
      </c>
      <c r="L1814" s="44">
        <f t="shared" si="683"/>
        <v>0</v>
      </c>
      <c r="M1814" s="44">
        <f t="shared" si="683"/>
        <v>0</v>
      </c>
      <c r="N1814" s="44">
        <f t="shared" si="683"/>
        <v>0</v>
      </c>
      <c r="O1814" s="279"/>
      <c r="P1814" s="292"/>
      <c r="Q1814" s="281" t="s">
        <v>4164</v>
      </c>
    </row>
    <row r="1815" spans="1:17" ht="27.75" customHeight="1" x14ac:dyDescent="0.25">
      <c r="A1815" s="300"/>
      <c r="B1815" s="292"/>
      <c r="C1815" s="292"/>
      <c r="D1815" s="279"/>
      <c r="E1815" s="279"/>
      <c r="F1815" s="292"/>
      <c r="G1815" s="181" t="s">
        <v>58</v>
      </c>
      <c r="H1815" s="44">
        <f t="shared" ref="H1815:H1818" si="684">SUM(I1815:N1815)</f>
        <v>2.8</v>
      </c>
      <c r="I1815" s="44">
        <v>2.8</v>
      </c>
      <c r="J1815" s="44">
        <v>0</v>
      </c>
      <c r="K1815" s="44">
        <v>0</v>
      </c>
      <c r="L1815" s="44">
        <v>0</v>
      </c>
      <c r="M1815" s="44">
        <v>0</v>
      </c>
      <c r="N1815" s="44">
        <v>0</v>
      </c>
      <c r="O1815" s="279"/>
      <c r="P1815" s="292"/>
      <c r="Q1815" s="282"/>
    </row>
    <row r="1816" spans="1:17" ht="36" x14ac:dyDescent="0.25">
      <c r="A1816" s="300"/>
      <c r="B1816" s="292"/>
      <c r="C1816" s="292"/>
      <c r="D1816" s="279"/>
      <c r="E1816" s="279"/>
      <c r="F1816" s="292"/>
      <c r="G1816" s="181" t="s">
        <v>18</v>
      </c>
      <c r="H1816" s="44">
        <f t="shared" si="684"/>
        <v>0</v>
      </c>
      <c r="I1816" s="44">
        <v>0</v>
      </c>
      <c r="J1816" s="44">
        <v>0</v>
      </c>
      <c r="K1816" s="44">
        <v>0</v>
      </c>
      <c r="L1816" s="44">
        <v>0</v>
      </c>
      <c r="M1816" s="44">
        <v>0</v>
      </c>
      <c r="N1816" s="44">
        <v>0</v>
      </c>
      <c r="O1816" s="279"/>
      <c r="P1816" s="292"/>
      <c r="Q1816" s="282"/>
    </row>
    <row r="1817" spans="1:17" x14ac:dyDescent="0.25">
      <c r="A1817" s="300"/>
      <c r="B1817" s="292"/>
      <c r="C1817" s="292"/>
      <c r="D1817" s="279"/>
      <c r="E1817" s="279"/>
      <c r="F1817" s="292"/>
      <c r="G1817" s="181" t="s">
        <v>19</v>
      </c>
      <c r="H1817" s="44">
        <f t="shared" si="684"/>
        <v>0</v>
      </c>
      <c r="I1817" s="44">
        <v>0</v>
      </c>
      <c r="J1817" s="44">
        <v>0</v>
      </c>
      <c r="K1817" s="44">
        <v>0</v>
      </c>
      <c r="L1817" s="44">
        <v>0</v>
      </c>
      <c r="M1817" s="44">
        <v>0</v>
      </c>
      <c r="N1817" s="44">
        <v>0</v>
      </c>
      <c r="O1817" s="279"/>
      <c r="P1817" s="292"/>
      <c r="Q1817" s="282"/>
    </row>
    <row r="1818" spans="1:17" ht="24" x14ac:dyDescent="0.25">
      <c r="A1818" s="300"/>
      <c r="B1818" s="292"/>
      <c r="C1818" s="292"/>
      <c r="D1818" s="279"/>
      <c r="E1818" s="279"/>
      <c r="F1818" s="292"/>
      <c r="G1818" s="181" t="s">
        <v>20</v>
      </c>
      <c r="H1818" s="44">
        <f t="shared" si="684"/>
        <v>0</v>
      </c>
      <c r="I1818" s="44">
        <v>0</v>
      </c>
      <c r="J1818" s="44">
        <v>0</v>
      </c>
      <c r="K1818" s="44">
        <v>0</v>
      </c>
      <c r="L1818" s="44">
        <v>0</v>
      </c>
      <c r="M1818" s="44">
        <v>0</v>
      </c>
      <c r="N1818" s="44">
        <v>0</v>
      </c>
      <c r="O1818" s="279"/>
      <c r="P1818" s="292"/>
      <c r="Q1818" s="283"/>
    </row>
    <row r="1819" spans="1:17" ht="36" x14ac:dyDescent="0.25">
      <c r="A1819" s="300" t="s">
        <v>904</v>
      </c>
      <c r="B1819" s="292" t="s">
        <v>905</v>
      </c>
      <c r="C1819" s="292" t="s">
        <v>27</v>
      </c>
      <c r="D1819" s="279">
        <v>2026</v>
      </c>
      <c r="E1819" s="279" t="s">
        <v>906</v>
      </c>
      <c r="F1819" s="292" t="s">
        <v>903</v>
      </c>
      <c r="G1819" s="181" t="s">
        <v>16</v>
      </c>
      <c r="H1819" s="44">
        <f t="shared" ref="H1819:N1819" si="685">SUM(H1820:H1823)</f>
        <v>70.13</v>
      </c>
      <c r="I1819" s="44">
        <f t="shared" si="685"/>
        <v>0.03</v>
      </c>
      <c r="J1819" s="44">
        <f t="shared" si="685"/>
        <v>70.100000000000009</v>
      </c>
      <c r="K1819" s="44">
        <f t="shared" si="685"/>
        <v>0</v>
      </c>
      <c r="L1819" s="44">
        <f t="shared" si="685"/>
        <v>0</v>
      </c>
      <c r="M1819" s="44">
        <f t="shared" si="685"/>
        <v>0</v>
      </c>
      <c r="N1819" s="44">
        <f t="shared" si="685"/>
        <v>0</v>
      </c>
      <c r="O1819" s="279">
        <v>5005</v>
      </c>
      <c r="P1819" s="279"/>
      <c r="Q1819" s="281" t="s">
        <v>4164</v>
      </c>
    </row>
    <row r="1820" spans="1:17" ht="39" customHeight="1" x14ac:dyDescent="0.25">
      <c r="A1820" s="300"/>
      <c r="B1820" s="292"/>
      <c r="C1820" s="292"/>
      <c r="D1820" s="279"/>
      <c r="E1820" s="279"/>
      <c r="F1820" s="292"/>
      <c r="G1820" s="181" t="s">
        <v>58</v>
      </c>
      <c r="H1820" s="44">
        <f t="shared" ref="H1820:H1823" si="686">SUM(I1820:N1820)</f>
        <v>69.400000000000006</v>
      </c>
      <c r="I1820" s="44">
        <v>0</v>
      </c>
      <c r="J1820" s="44">
        <v>69.400000000000006</v>
      </c>
      <c r="K1820" s="44">
        <v>0</v>
      </c>
      <c r="L1820" s="44">
        <v>0</v>
      </c>
      <c r="M1820" s="44">
        <v>0</v>
      </c>
      <c r="N1820" s="44">
        <v>0</v>
      </c>
      <c r="O1820" s="279"/>
      <c r="P1820" s="279"/>
      <c r="Q1820" s="282"/>
    </row>
    <row r="1821" spans="1:17" ht="36" x14ac:dyDescent="0.25">
      <c r="A1821" s="300"/>
      <c r="B1821" s="292"/>
      <c r="C1821" s="292"/>
      <c r="D1821" s="279"/>
      <c r="E1821" s="279"/>
      <c r="F1821" s="292"/>
      <c r="G1821" s="181" t="s">
        <v>18</v>
      </c>
      <c r="H1821" s="44">
        <f t="shared" si="686"/>
        <v>0.52</v>
      </c>
      <c r="I1821" s="44">
        <v>0.02</v>
      </c>
      <c r="J1821" s="44">
        <v>0.5</v>
      </c>
      <c r="K1821" s="44">
        <v>0</v>
      </c>
      <c r="L1821" s="44">
        <v>0</v>
      </c>
      <c r="M1821" s="44">
        <v>0</v>
      </c>
      <c r="N1821" s="44">
        <v>0</v>
      </c>
      <c r="O1821" s="279"/>
      <c r="P1821" s="279"/>
      <c r="Q1821" s="282"/>
    </row>
    <row r="1822" spans="1:17" x14ac:dyDescent="0.25">
      <c r="A1822" s="300"/>
      <c r="B1822" s="292"/>
      <c r="C1822" s="292"/>
      <c r="D1822" s="279"/>
      <c r="E1822" s="279"/>
      <c r="F1822" s="292"/>
      <c r="G1822" s="181" t="s">
        <v>19</v>
      </c>
      <c r="H1822" s="44">
        <f t="shared" si="686"/>
        <v>0.21000000000000002</v>
      </c>
      <c r="I1822" s="44">
        <v>0.01</v>
      </c>
      <c r="J1822" s="44">
        <v>0.2</v>
      </c>
      <c r="K1822" s="44">
        <v>0</v>
      </c>
      <c r="L1822" s="44">
        <v>0</v>
      </c>
      <c r="M1822" s="44">
        <v>0</v>
      </c>
      <c r="N1822" s="44">
        <v>0</v>
      </c>
      <c r="O1822" s="279"/>
      <c r="P1822" s="279"/>
      <c r="Q1822" s="282"/>
    </row>
    <row r="1823" spans="1:17" ht="24" x14ac:dyDescent="0.25">
      <c r="A1823" s="300"/>
      <c r="B1823" s="292"/>
      <c r="C1823" s="292"/>
      <c r="D1823" s="279"/>
      <c r="E1823" s="279"/>
      <c r="F1823" s="292"/>
      <c r="G1823" s="181" t="s">
        <v>20</v>
      </c>
      <c r="H1823" s="44">
        <f t="shared" si="686"/>
        <v>0</v>
      </c>
      <c r="I1823" s="44">
        <v>0</v>
      </c>
      <c r="J1823" s="44">
        <v>0</v>
      </c>
      <c r="K1823" s="44">
        <v>0</v>
      </c>
      <c r="L1823" s="44">
        <v>0</v>
      </c>
      <c r="M1823" s="44">
        <v>0</v>
      </c>
      <c r="N1823" s="44">
        <v>0</v>
      </c>
      <c r="O1823" s="279"/>
      <c r="P1823" s="279"/>
      <c r="Q1823" s="283"/>
    </row>
    <row r="1824" spans="1:17" ht="36" x14ac:dyDescent="0.25">
      <c r="A1824" s="299" t="s">
        <v>907</v>
      </c>
      <c r="B1824" s="279" t="s">
        <v>905</v>
      </c>
      <c r="C1824" s="279" t="s">
        <v>27</v>
      </c>
      <c r="D1824" s="279" t="s">
        <v>15</v>
      </c>
      <c r="E1824" s="279" t="s">
        <v>908</v>
      </c>
      <c r="F1824" s="279" t="s">
        <v>545</v>
      </c>
      <c r="G1824" s="181" t="s">
        <v>16</v>
      </c>
      <c r="H1824" s="53">
        <v>7.8159999999999998</v>
      </c>
      <c r="I1824" s="184">
        <v>0</v>
      </c>
      <c r="J1824" s="53">
        <v>2.6619999999999999</v>
      </c>
      <c r="K1824" s="53">
        <v>2.5619999999999998</v>
      </c>
      <c r="L1824" s="53">
        <v>2.5920000000000001</v>
      </c>
      <c r="M1824" s="184">
        <v>0</v>
      </c>
      <c r="N1824" s="184">
        <v>0</v>
      </c>
      <c r="O1824" s="279">
        <v>5005</v>
      </c>
      <c r="P1824" s="279" t="s">
        <v>909</v>
      </c>
      <c r="Q1824" s="281" t="s">
        <v>4164</v>
      </c>
    </row>
    <row r="1825" spans="1:17" ht="34.5" customHeight="1" x14ac:dyDescent="0.25">
      <c r="A1825" s="374"/>
      <c r="B1825" s="279"/>
      <c r="C1825" s="279"/>
      <c r="D1825" s="279"/>
      <c r="E1825" s="279"/>
      <c r="F1825" s="279"/>
      <c r="G1825" s="181" t="s">
        <v>58</v>
      </c>
      <c r="H1825" s="78">
        <v>7.81</v>
      </c>
      <c r="I1825" s="184">
        <v>0</v>
      </c>
      <c r="J1825" s="53">
        <v>2.66</v>
      </c>
      <c r="K1825" s="53">
        <v>2.56</v>
      </c>
      <c r="L1825" s="53">
        <v>2.59</v>
      </c>
      <c r="M1825" s="184">
        <v>0</v>
      </c>
      <c r="N1825" s="184">
        <v>0</v>
      </c>
      <c r="O1825" s="279"/>
      <c r="P1825" s="279"/>
      <c r="Q1825" s="282"/>
    </row>
    <row r="1826" spans="1:17" ht="36" x14ac:dyDescent="0.25">
      <c r="A1826" s="374"/>
      <c r="B1826" s="279"/>
      <c r="C1826" s="279"/>
      <c r="D1826" s="279"/>
      <c r="E1826" s="279"/>
      <c r="F1826" s="279"/>
      <c r="G1826" s="181" t="s">
        <v>18</v>
      </c>
      <c r="H1826" s="78">
        <v>3.0000000000000001E-3</v>
      </c>
      <c r="I1826" s="184">
        <v>0</v>
      </c>
      <c r="J1826" s="53">
        <v>1E-3</v>
      </c>
      <c r="K1826" s="53">
        <v>1E-3</v>
      </c>
      <c r="L1826" s="53">
        <v>1E-3</v>
      </c>
      <c r="M1826" s="184">
        <v>0</v>
      </c>
      <c r="N1826" s="184">
        <v>0</v>
      </c>
      <c r="O1826" s="279"/>
      <c r="P1826" s="279"/>
      <c r="Q1826" s="282"/>
    </row>
    <row r="1827" spans="1:17" x14ac:dyDescent="0.25">
      <c r="A1827" s="374"/>
      <c r="B1827" s="279"/>
      <c r="C1827" s="279"/>
      <c r="D1827" s="279"/>
      <c r="E1827" s="279"/>
      <c r="F1827" s="279"/>
      <c r="G1827" s="181" t="s">
        <v>19</v>
      </c>
      <c r="H1827" s="78">
        <v>3.0000000000000001E-3</v>
      </c>
      <c r="I1827" s="184">
        <v>0</v>
      </c>
      <c r="J1827" s="53">
        <v>1E-3</v>
      </c>
      <c r="K1827" s="53">
        <v>1E-3</v>
      </c>
      <c r="L1827" s="53">
        <v>1E-3</v>
      </c>
      <c r="M1827" s="184">
        <v>0</v>
      </c>
      <c r="N1827" s="184">
        <v>0</v>
      </c>
      <c r="O1827" s="279"/>
      <c r="P1827" s="279"/>
      <c r="Q1827" s="282"/>
    </row>
    <row r="1828" spans="1:17" ht="24" x14ac:dyDescent="0.25">
      <c r="A1828" s="375"/>
      <c r="B1828" s="279"/>
      <c r="C1828" s="279"/>
      <c r="D1828" s="279"/>
      <c r="E1828" s="279"/>
      <c r="F1828" s="279"/>
      <c r="G1828" s="181" t="s">
        <v>20</v>
      </c>
      <c r="H1828" s="184">
        <v>0</v>
      </c>
      <c r="I1828" s="184">
        <v>0</v>
      </c>
      <c r="J1828" s="184">
        <v>0</v>
      </c>
      <c r="K1828" s="184">
        <v>0</v>
      </c>
      <c r="L1828" s="184">
        <v>0</v>
      </c>
      <c r="M1828" s="184">
        <v>0</v>
      </c>
      <c r="N1828" s="184">
        <v>0</v>
      </c>
      <c r="O1828" s="279"/>
      <c r="P1828" s="279"/>
      <c r="Q1828" s="283"/>
    </row>
    <row r="1829" spans="1:17" ht="36" x14ac:dyDescent="0.25">
      <c r="A1829" s="331" t="s">
        <v>135</v>
      </c>
      <c r="B1829" s="331"/>
      <c r="C1829" s="331"/>
      <c r="D1829" s="331"/>
      <c r="E1829" s="331"/>
      <c r="F1829" s="331"/>
      <c r="G1829" s="186" t="s">
        <v>16</v>
      </c>
      <c r="H1829" s="49">
        <f>SUM(H1754,H1759,H1764,H1769,H1774,H1779,H1784,H1789,H1794,H1799,H1804,H1809,H1814,H1819,H1824)</f>
        <v>667.44600000000003</v>
      </c>
      <c r="I1829" s="49">
        <f t="shared" ref="I1829:N1829" si="687">SUM(I1754,I1759,I1764,I1769,I1774,I1779,I1784,I1789,I1794,I1799,I1804,I1809,I1814,I1819,I1824)</f>
        <v>68.73</v>
      </c>
      <c r="J1829" s="49">
        <f t="shared" si="687"/>
        <v>116.76200000000001</v>
      </c>
      <c r="K1829" s="49">
        <f t="shared" si="687"/>
        <v>2.5619999999999998</v>
      </c>
      <c r="L1829" s="49">
        <f t="shared" si="687"/>
        <v>456.49199999999996</v>
      </c>
      <c r="M1829" s="49">
        <f t="shared" si="687"/>
        <v>22.9</v>
      </c>
      <c r="N1829" s="49">
        <f t="shared" si="687"/>
        <v>0</v>
      </c>
      <c r="O1829" s="306" t="s">
        <v>125</v>
      </c>
      <c r="P1829" s="331" t="s">
        <v>125</v>
      </c>
      <c r="Q1829" s="31"/>
    </row>
    <row r="1830" spans="1:17" ht="36" customHeight="1" x14ac:dyDescent="0.25">
      <c r="A1830" s="331"/>
      <c r="B1830" s="331"/>
      <c r="C1830" s="331"/>
      <c r="D1830" s="331"/>
      <c r="E1830" s="331"/>
      <c r="F1830" s="331"/>
      <c r="G1830" s="186" t="s">
        <v>58</v>
      </c>
      <c r="H1830" s="49">
        <f t="shared" ref="H1830:N1833" si="688">SUM(H1755,H1760,H1765,H1770,H1775,H1780,H1785,H1790,H1795,H1800,H1805,H1810,H1815,H1820,H1825)</f>
        <v>418.91</v>
      </c>
      <c r="I1830" s="49">
        <f t="shared" si="688"/>
        <v>2.8</v>
      </c>
      <c r="J1830" s="49">
        <f t="shared" si="688"/>
        <v>72.06</v>
      </c>
      <c r="K1830" s="49">
        <f t="shared" si="688"/>
        <v>2.56</v>
      </c>
      <c r="L1830" s="49">
        <f t="shared" si="688"/>
        <v>329.69</v>
      </c>
      <c r="M1830" s="49">
        <f t="shared" si="688"/>
        <v>11.8</v>
      </c>
      <c r="N1830" s="49">
        <f t="shared" si="688"/>
        <v>0</v>
      </c>
      <c r="O1830" s="306"/>
      <c r="P1830" s="331"/>
      <c r="Q1830" s="31"/>
    </row>
    <row r="1831" spans="1:17" ht="36" x14ac:dyDescent="0.25">
      <c r="A1831" s="331"/>
      <c r="B1831" s="331"/>
      <c r="C1831" s="331"/>
      <c r="D1831" s="331"/>
      <c r="E1831" s="331"/>
      <c r="F1831" s="331"/>
      <c r="G1831" s="186" t="s">
        <v>18</v>
      </c>
      <c r="H1831" s="49">
        <f t="shared" si="688"/>
        <v>248.32300000000001</v>
      </c>
      <c r="I1831" s="49">
        <f t="shared" si="688"/>
        <v>65.92</v>
      </c>
      <c r="J1831" s="49">
        <f t="shared" si="688"/>
        <v>44.500999999999998</v>
      </c>
      <c r="K1831" s="49">
        <f t="shared" si="688"/>
        <v>1E-3</v>
      </c>
      <c r="L1831" s="49">
        <f t="shared" si="688"/>
        <v>126.80100000000002</v>
      </c>
      <c r="M1831" s="49">
        <f t="shared" si="688"/>
        <v>11.1</v>
      </c>
      <c r="N1831" s="49">
        <f t="shared" si="688"/>
        <v>0</v>
      </c>
      <c r="O1831" s="306"/>
      <c r="P1831" s="331"/>
      <c r="Q1831" s="31"/>
    </row>
    <row r="1832" spans="1:17" x14ac:dyDescent="0.25">
      <c r="A1832" s="331"/>
      <c r="B1832" s="331"/>
      <c r="C1832" s="331"/>
      <c r="D1832" s="331"/>
      <c r="E1832" s="331"/>
      <c r="F1832" s="331"/>
      <c r="G1832" s="186" t="s">
        <v>19</v>
      </c>
      <c r="H1832" s="49">
        <f t="shared" si="688"/>
        <v>0.21300000000000002</v>
      </c>
      <c r="I1832" s="49">
        <f t="shared" si="688"/>
        <v>0.01</v>
      </c>
      <c r="J1832" s="49">
        <f t="shared" si="688"/>
        <v>0.20100000000000001</v>
      </c>
      <c r="K1832" s="49">
        <f t="shared" si="688"/>
        <v>1E-3</v>
      </c>
      <c r="L1832" s="49">
        <f t="shared" si="688"/>
        <v>1E-3</v>
      </c>
      <c r="M1832" s="49">
        <f t="shared" si="688"/>
        <v>0</v>
      </c>
      <c r="N1832" s="49">
        <f t="shared" si="688"/>
        <v>0</v>
      </c>
      <c r="O1832" s="306"/>
      <c r="P1832" s="331"/>
      <c r="Q1832" s="31"/>
    </row>
    <row r="1833" spans="1:17" ht="24" x14ac:dyDescent="0.25">
      <c r="A1833" s="331"/>
      <c r="B1833" s="331"/>
      <c r="C1833" s="331"/>
      <c r="D1833" s="331"/>
      <c r="E1833" s="331"/>
      <c r="F1833" s="331"/>
      <c r="G1833" s="186" t="s">
        <v>20</v>
      </c>
      <c r="H1833" s="49">
        <f t="shared" si="688"/>
        <v>0</v>
      </c>
      <c r="I1833" s="49">
        <f t="shared" si="688"/>
        <v>0</v>
      </c>
      <c r="J1833" s="49">
        <f t="shared" si="688"/>
        <v>0</v>
      </c>
      <c r="K1833" s="49">
        <f t="shared" si="688"/>
        <v>0</v>
      </c>
      <c r="L1833" s="49">
        <f t="shared" si="688"/>
        <v>0</v>
      </c>
      <c r="M1833" s="49">
        <f t="shared" si="688"/>
        <v>0</v>
      </c>
      <c r="N1833" s="49">
        <f t="shared" si="688"/>
        <v>0</v>
      </c>
      <c r="O1833" s="306"/>
      <c r="P1833" s="331"/>
      <c r="Q1833" s="31"/>
    </row>
    <row r="1834" spans="1:17" x14ac:dyDescent="0.25">
      <c r="A1834" s="294" t="s">
        <v>222</v>
      </c>
      <c r="B1834" s="294"/>
      <c r="C1834" s="294"/>
      <c r="D1834" s="294"/>
      <c r="E1834" s="294"/>
      <c r="F1834" s="294"/>
      <c r="G1834" s="294"/>
      <c r="H1834" s="294"/>
      <c r="I1834" s="294"/>
      <c r="J1834" s="294"/>
      <c r="K1834" s="294"/>
      <c r="L1834" s="294"/>
      <c r="M1834" s="294"/>
      <c r="N1834" s="294"/>
      <c r="O1834" s="294"/>
      <c r="P1834" s="294"/>
      <c r="Q1834" s="31"/>
    </row>
    <row r="1835" spans="1:17" ht="48.75" customHeight="1" x14ac:dyDescent="0.25">
      <c r="A1835" s="292" t="s">
        <v>914</v>
      </c>
      <c r="B1835" s="300" t="s">
        <v>910</v>
      </c>
      <c r="C1835" s="292" t="s">
        <v>222</v>
      </c>
      <c r="D1835" s="279" t="s">
        <v>568</v>
      </c>
      <c r="E1835" s="279" t="s">
        <v>915</v>
      </c>
      <c r="F1835" s="292" t="s">
        <v>661</v>
      </c>
      <c r="G1835" s="181" t="s">
        <v>16</v>
      </c>
      <c r="H1835" s="44">
        <f t="shared" ref="H1835:N1835" si="689">SUM(H1836:H1839)</f>
        <v>320.40000000000003</v>
      </c>
      <c r="I1835" s="44">
        <f t="shared" si="689"/>
        <v>0</v>
      </c>
      <c r="J1835" s="44">
        <f t="shared" si="689"/>
        <v>101.19999999999999</v>
      </c>
      <c r="K1835" s="44">
        <f t="shared" si="689"/>
        <v>101.19999999999999</v>
      </c>
      <c r="L1835" s="44">
        <f t="shared" si="689"/>
        <v>117.99999999999999</v>
      </c>
      <c r="M1835" s="44">
        <f t="shared" si="689"/>
        <v>0</v>
      </c>
      <c r="N1835" s="44">
        <f t="shared" si="689"/>
        <v>0</v>
      </c>
      <c r="O1835" s="328">
        <v>7300</v>
      </c>
      <c r="P1835" s="292" t="s">
        <v>916</v>
      </c>
      <c r="Q1835" s="281" t="s">
        <v>4165</v>
      </c>
    </row>
    <row r="1836" spans="1:17" ht="31.5" customHeight="1" x14ac:dyDescent="0.25">
      <c r="A1836" s="292"/>
      <c r="B1836" s="300"/>
      <c r="C1836" s="292"/>
      <c r="D1836" s="279"/>
      <c r="E1836" s="279"/>
      <c r="F1836" s="292"/>
      <c r="G1836" s="181" t="s">
        <v>49</v>
      </c>
      <c r="H1836" s="44">
        <f t="shared" ref="H1836:H1839" si="690">SUM(I1836:N1836)</f>
        <v>317</v>
      </c>
      <c r="I1836" s="44">
        <v>0</v>
      </c>
      <c r="J1836" s="44">
        <v>100.1</v>
      </c>
      <c r="K1836" s="44">
        <v>100.1</v>
      </c>
      <c r="L1836" s="44">
        <v>116.8</v>
      </c>
      <c r="M1836" s="44">
        <v>0</v>
      </c>
      <c r="N1836" s="44">
        <v>0</v>
      </c>
      <c r="O1836" s="328"/>
      <c r="P1836" s="292"/>
      <c r="Q1836" s="282"/>
    </row>
    <row r="1837" spans="1:17" ht="36" x14ac:dyDescent="0.25">
      <c r="A1837" s="292"/>
      <c r="B1837" s="300"/>
      <c r="C1837" s="292"/>
      <c r="D1837" s="279"/>
      <c r="E1837" s="279"/>
      <c r="F1837" s="292"/>
      <c r="G1837" s="181" t="s">
        <v>18</v>
      </c>
      <c r="H1837" s="44">
        <f t="shared" si="690"/>
        <v>3.1</v>
      </c>
      <c r="I1837" s="44">
        <v>0</v>
      </c>
      <c r="J1837" s="44">
        <v>1</v>
      </c>
      <c r="K1837" s="44">
        <v>1</v>
      </c>
      <c r="L1837" s="44">
        <v>1.1000000000000001</v>
      </c>
      <c r="M1837" s="44">
        <v>0</v>
      </c>
      <c r="N1837" s="44">
        <v>0</v>
      </c>
      <c r="O1837" s="328"/>
      <c r="P1837" s="292"/>
      <c r="Q1837" s="282"/>
    </row>
    <row r="1838" spans="1:17" x14ac:dyDescent="0.25">
      <c r="A1838" s="292"/>
      <c r="B1838" s="300"/>
      <c r="C1838" s="292"/>
      <c r="D1838" s="279"/>
      <c r="E1838" s="279"/>
      <c r="F1838" s="292"/>
      <c r="G1838" s="181" t="s">
        <v>19</v>
      </c>
      <c r="H1838" s="44">
        <f t="shared" si="690"/>
        <v>0.30000000000000004</v>
      </c>
      <c r="I1838" s="44">
        <v>0</v>
      </c>
      <c r="J1838" s="44">
        <v>0.1</v>
      </c>
      <c r="K1838" s="44">
        <v>0.1</v>
      </c>
      <c r="L1838" s="44">
        <v>0.1</v>
      </c>
      <c r="M1838" s="44">
        <v>0</v>
      </c>
      <c r="N1838" s="44">
        <v>0</v>
      </c>
      <c r="O1838" s="328"/>
      <c r="P1838" s="292"/>
      <c r="Q1838" s="282"/>
    </row>
    <row r="1839" spans="1:17" ht="24" x14ac:dyDescent="0.25">
      <c r="A1839" s="292"/>
      <c r="B1839" s="300"/>
      <c r="C1839" s="292"/>
      <c r="D1839" s="279"/>
      <c r="E1839" s="279"/>
      <c r="F1839" s="292"/>
      <c r="G1839" s="181" t="s">
        <v>20</v>
      </c>
      <c r="H1839" s="44">
        <f t="shared" si="690"/>
        <v>0</v>
      </c>
      <c r="I1839" s="44">
        <v>0</v>
      </c>
      <c r="J1839" s="44">
        <v>0</v>
      </c>
      <c r="K1839" s="44">
        <v>0</v>
      </c>
      <c r="L1839" s="44">
        <v>0</v>
      </c>
      <c r="M1839" s="44">
        <v>0</v>
      </c>
      <c r="N1839" s="44">
        <v>0</v>
      </c>
      <c r="O1839" s="328"/>
      <c r="P1839" s="292"/>
      <c r="Q1839" s="283"/>
    </row>
    <row r="1840" spans="1:17" ht="47.25" customHeight="1" x14ac:dyDescent="0.25">
      <c r="A1840" s="292" t="s">
        <v>917</v>
      </c>
      <c r="B1840" s="300" t="s">
        <v>910</v>
      </c>
      <c r="C1840" s="292" t="s">
        <v>222</v>
      </c>
      <c r="D1840" s="279">
        <v>2025</v>
      </c>
      <c r="E1840" s="279" t="s">
        <v>918</v>
      </c>
      <c r="F1840" s="292" t="s">
        <v>661</v>
      </c>
      <c r="G1840" s="181" t="s">
        <v>16</v>
      </c>
      <c r="H1840" s="44">
        <f t="shared" ref="H1840:N1840" si="691">SUM(H1841:H1844)</f>
        <v>6.7</v>
      </c>
      <c r="I1840" s="44">
        <f t="shared" si="691"/>
        <v>6.7</v>
      </c>
      <c r="J1840" s="44">
        <f t="shared" si="691"/>
        <v>0</v>
      </c>
      <c r="K1840" s="44">
        <f t="shared" si="691"/>
        <v>0</v>
      </c>
      <c r="L1840" s="44">
        <f t="shared" si="691"/>
        <v>0</v>
      </c>
      <c r="M1840" s="44">
        <f t="shared" si="691"/>
        <v>0</v>
      </c>
      <c r="N1840" s="44">
        <f t="shared" si="691"/>
        <v>0</v>
      </c>
      <c r="O1840" s="328">
        <v>1200</v>
      </c>
      <c r="P1840" s="292" t="s">
        <v>919</v>
      </c>
      <c r="Q1840" s="281" t="s">
        <v>4165</v>
      </c>
    </row>
    <row r="1841" spans="1:17" ht="27" customHeight="1" x14ac:dyDescent="0.25">
      <c r="A1841" s="292"/>
      <c r="B1841" s="300"/>
      <c r="C1841" s="292"/>
      <c r="D1841" s="279"/>
      <c r="E1841" s="279"/>
      <c r="F1841" s="292"/>
      <c r="G1841" s="181" t="s">
        <v>49</v>
      </c>
      <c r="H1841" s="44">
        <f t="shared" ref="H1841:H1844" si="692">SUM(I1841:N1841)</f>
        <v>0</v>
      </c>
      <c r="I1841" s="44">
        <v>0</v>
      </c>
      <c r="J1841" s="44">
        <v>0</v>
      </c>
      <c r="K1841" s="44">
        <v>0</v>
      </c>
      <c r="L1841" s="44">
        <v>0</v>
      </c>
      <c r="M1841" s="44">
        <v>0</v>
      </c>
      <c r="N1841" s="44">
        <v>0</v>
      </c>
      <c r="O1841" s="328"/>
      <c r="P1841" s="292"/>
      <c r="Q1841" s="282"/>
    </row>
    <row r="1842" spans="1:17" ht="36" x14ac:dyDescent="0.25">
      <c r="A1842" s="292"/>
      <c r="B1842" s="300"/>
      <c r="C1842" s="292"/>
      <c r="D1842" s="279"/>
      <c r="E1842" s="279"/>
      <c r="F1842" s="292"/>
      <c r="G1842" s="181" t="s">
        <v>18</v>
      </c>
      <c r="H1842" s="44">
        <f t="shared" si="692"/>
        <v>6.7</v>
      </c>
      <c r="I1842" s="44">
        <v>6.7</v>
      </c>
      <c r="J1842" s="44">
        <v>0</v>
      </c>
      <c r="K1842" s="44">
        <v>0</v>
      </c>
      <c r="L1842" s="44">
        <v>0</v>
      </c>
      <c r="M1842" s="44">
        <v>0</v>
      </c>
      <c r="N1842" s="44">
        <v>0</v>
      </c>
      <c r="O1842" s="328"/>
      <c r="P1842" s="292"/>
      <c r="Q1842" s="282"/>
    </row>
    <row r="1843" spans="1:17" x14ac:dyDescent="0.25">
      <c r="A1843" s="292"/>
      <c r="B1843" s="300"/>
      <c r="C1843" s="292"/>
      <c r="D1843" s="279"/>
      <c r="E1843" s="279"/>
      <c r="F1843" s="292"/>
      <c r="G1843" s="181" t="s">
        <v>19</v>
      </c>
      <c r="H1843" s="44">
        <f t="shared" si="692"/>
        <v>0</v>
      </c>
      <c r="I1843" s="44">
        <v>0</v>
      </c>
      <c r="J1843" s="44">
        <v>0</v>
      </c>
      <c r="K1843" s="44">
        <v>0</v>
      </c>
      <c r="L1843" s="44">
        <v>0</v>
      </c>
      <c r="M1843" s="44">
        <v>0</v>
      </c>
      <c r="N1843" s="44">
        <v>0</v>
      </c>
      <c r="O1843" s="328"/>
      <c r="P1843" s="292"/>
      <c r="Q1843" s="282"/>
    </row>
    <row r="1844" spans="1:17" ht="24" x14ac:dyDescent="0.25">
      <c r="A1844" s="292"/>
      <c r="B1844" s="300"/>
      <c r="C1844" s="292"/>
      <c r="D1844" s="279"/>
      <c r="E1844" s="279"/>
      <c r="F1844" s="292"/>
      <c r="G1844" s="181" t="s">
        <v>20</v>
      </c>
      <c r="H1844" s="44">
        <f t="shared" si="692"/>
        <v>0</v>
      </c>
      <c r="I1844" s="44">
        <v>0</v>
      </c>
      <c r="J1844" s="44">
        <v>0</v>
      </c>
      <c r="K1844" s="44">
        <v>0</v>
      </c>
      <c r="L1844" s="44">
        <v>0</v>
      </c>
      <c r="M1844" s="44">
        <v>0</v>
      </c>
      <c r="N1844" s="44">
        <v>0</v>
      </c>
      <c r="O1844" s="328"/>
      <c r="P1844" s="292"/>
      <c r="Q1844" s="283"/>
    </row>
    <row r="1845" spans="1:17" ht="36.75" customHeight="1" x14ac:dyDescent="0.25">
      <c r="A1845" s="292" t="s">
        <v>920</v>
      </c>
      <c r="B1845" s="300" t="s">
        <v>910</v>
      </c>
      <c r="C1845" s="292" t="s">
        <v>222</v>
      </c>
      <c r="D1845" s="279" t="s">
        <v>324</v>
      </c>
      <c r="E1845" s="279" t="s">
        <v>921</v>
      </c>
      <c r="F1845" s="292" t="s">
        <v>746</v>
      </c>
      <c r="G1845" s="181" t="s">
        <v>16</v>
      </c>
      <c r="H1845" s="44">
        <f t="shared" ref="H1845:N1845" si="693">SUM(H1846:H1849)</f>
        <v>18.2</v>
      </c>
      <c r="I1845" s="44">
        <f t="shared" si="693"/>
        <v>0.6</v>
      </c>
      <c r="J1845" s="44">
        <f t="shared" si="693"/>
        <v>0</v>
      </c>
      <c r="K1845" s="44">
        <f t="shared" si="693"/>
        <v>2.2999999999999998</v>
      </c>
      <c r="L1845" s="44">
        <f t="shared" si="693"/>
        <v>7.3</v>
      </c>
      <c r="M1845" s="44">
        <f t="shared" si="693"/>
        <v>8</v>
      </c>
      <c r="N1845" s="44">
        <f t="shared" si="693"/>
        <v>0</v>
      </c>
      <c r="O1845" s="328"/>
      <c r="P1845" s="292" t="s">
        <v>922</v>
      </c>
      <c r="Q1845" s="281" t="s">
        <v>4165</v>
      </c>
    </row>
    <row r="1846" spans="1:17" ht="31.5" customHeight="1" x14ac:dyDescent="0.25">
      <c r="A1846" s="292"/>
      <c r="B1846" s="300"/>
      <c r="C1846" s="292"/>
      <c r="D1846" s="279"/>
      <c r="E1846" s="279"/>
      <c r="F1846" s="292"/>
      <c r="G1846" s="181" t="s">
        <v>49</v>
      </c>
      <c r="H1846" s="44">
        <f t="shared" ref="H1846:H1849" si="694">SUM(I1846:N1846)</f>
        <v>17.399999999999999</v>
      </c>
      <c r="I1846" s="125">
        <v>0</v>
      </c>
      <c r="J1846" s="125">
        <v>0</v>
      </c>
      <c r="K1846" s="44">
        <v>2.2999999999999998</v>
      </c>
      <c r="L1846" s="44">
        <v>7.2</v>
      </c>
      <c r="M1846" s="44">
        <v>7.9</v>
      </c>
      <c r="N1846" s="44">
        <v>0</v>
      </c>
      <c r="O1846" s="328"/>
      <c r="P1846" s="292"/>
      <c r="Q1846" s="282"/>
    </row>
    <row r="1847" spans="1:17" ht="36" x14ac:dyDescent="0.25">
      <c r="A1847" s="292"/>
      <c r="B1847" s="300"/>
      <c r="C1847" s="292"/>
      <c r="D1847" s="279"/>
      <c r="E1847" s="279"/>
      <c r="F1847" s="292"/>
      <c r="G1847" s="181" t="s">
        <v>18</v>
      </c>
      <c r="H1847" s="44">
        <f t="shared" si="694"/>
        <v>0.2</v>
      </c>
      <c r="I1847" s="125">
        <v>0</v>
      </c>
      <c r="J1847" s="125">
        <v>0</v>
      </c>
      <c r="K1847" s="44">
        <v>0</v>
      </c>
      <c r="L1847" s="44">
        <v>0.1</v>
      </c>
      <c r="M1847" s="44">
        <v>0.1</v>
      </c>
      <c r="N1847" s="44">
        <v>0</v>
      </c>
      <c r="O1847" s="328"/>
      <c r="P1847" s="292"/>
      <c r="Q1847" s="282"/>
    </row>
    <row r="1848" spans="1:17" x14ac:dyDescent="0.25">
      <c r="A1848" s="292"/>
      <c r="B1848" s="300"/>
      <c r="C1848" s="292"/>
      <c r="D1848" s="279"/>
      <c r="E1848" s="279"/>
      <c r="F1848" s="292"/>
      <c r="G1848" s="181" t="s">
        <v>19</v>
      </c>
      <c r="H1848" s="44">
        <f t="shared" si="694"/>
        <v>0.6</v>
      </c>
      <c r="I1848" s="125">
        <v>0.6</v>
      </c>
      <c r="J1848" s="125">
        <v>0</v>
      </c>
      <c r="K1848" s="44">
        <v>0</v>
      </c>
      <c r="L1848" s="44">
        <v>0</v>
      </c>
      <c r="M1848" s="44">
        <v>0</v>
      </c>
      <c r="N1848" s="44">
        <v>0</v>
      </c>
      <c r="O1848" s="328"/>
      <c r="P1848" s="292"/>
      <c r="Q1848" s="282"/>
    </row>
    <row r="1849" spans="1:17" ht="24" x14ac:dyDescent="0.25">
      <c r="A1849" s="292"/>
      <c r="B1849" s="300"/>
      <c r="C1849" s="292"/>
      <c r="D1849" s="279"/>
      <c r="E1849" s="279"/>
      <c r="F1849" s="292"/>
      <c r="G1849" s="181" t="s">
        <v>20</v>
      </c>
      <c r="H1849" s="44">
        <f t="shared" si="694"/>
        <v>0</v>
      </c>
      <c r="I1849" s="125">
        <v>0</v>
      </c>
      <c r="J1849" s="125">
        <v>0</v>
      </c>
      <c r="K1849" s="44">
        <v>0</v>
      </c>
      <c r="L1849" s="44">
        <v>0</v>
      </c>
      <c r="M1849" s="44">
        <v>0</v>
      </c>
      <c r="N1849" s="44">
        <v>0</v>
      </c>
      <c r="O1849" s="328"/>
      <c r="P1849" s="292"/>
      <c r="Q1849" s="283"/>
    </row>
    <row r="1850" spans="1:17" ht="36.75" customHeight="1" x14ac:dyDescent="0.25">
      <c r="A1850" s="292" t="s">
        <v>923</v>
      </c>
      <c r="B1850" s="300" t="s">
        <v>910</v>
      </c>
      <c r="C1850" s="292" t="s">
        <v>222</v>
      </c>
      <c r="D1850" s="279" t="s">
        <v>86</v>
      </c>
      <c r="E1850" s="279" t="s">
        <v>924</v>
      </c>
      <c r="F1850" s="292" t="s">
        <v>661</v>
      </c>
      <c r="G1850" s="181" t="s">
        <v>16</v>
      </c>
      <c r="H1850" s="44">
        <f t="shared" ref="H1850:N1850" si="695">SUM(H1851:H1854)</f>
        <v>997</v>
      </c>
      <c r="I1850" s="44">
        <f t="shared" si="695"/>
        <v>0</v>
      </c>
      <c r="J1850" s="44">
        <f t="shared" si="695"/>
        <v>0</v>
      </c>
      <c r="K1850" s="44">
        <f t="shared" si="695"/>
        <v>0</v>
      </c>
      <c r="L1850" s="44">
        <f t="shared" si="695"/>
        <v>400</v>
      </c>
      <c r="M1850" s="44">
        <f t="shared" si="695"/>
        <v>597</v>
      </c>
      <c r="N1850" s="44">
        <f t="shared" si="695"/>
        <v>0</v>
      </c>
      <c r="O1850" s="328">
        <v>5035</v>
      </c>
      <c r="P1850" s="292" t="s">
        <v>925</v>
      </c>
      <c r="Q1850" s="281" t="s">
        <v>4165</v>
      </c>
    </row>
    <row r="1851" spans="1:17" ht="31.5" customHeight="1" x14ac:dyDescent="0.25">
      <c r="A1851" s="292"/>
      <c r="B1851" s="300"/>
      <c r="C1851" s="292"/>
      <c r="D1851" s="279"/>
      <c r="E1851" s="279"/>
      <c r="F1851" s="292"/>
      <c r="G1851" s="181" t="s">
        <v>49</v>
      </c>
      <c r="H1851" s="44">
        <f t="shared" ref="H1851:H1854" si="696">SUM(I1851:N1851)</f>
        <v>987</v>
      </c>
      <c r="I1851" s="44">
        <v>0</v>
      </c>
      <c r="J1851" s="44">
        <v>0</v>
      </c>
      <c r="K1851" s="44">
        <v>0</v>
      </c>
      <c r="L1851" s="44">
        <v>396</v>
      </c>
      <c r="M1851" s="44">
        <v>591</v>
      </c>
      <c r="N1851" s="44">
        <v>0</v>
      </c>
      <c r="O1851" s="328"/>
      <c r="P1851" s="292"/>
      <c r="Q1851" s="282"/>
    </row>
    <row r="1852" spans="1:17" ht="36" x14ac:dyDescent="0.25">
      <c r="A1852" s="292"/>
      <c r="B1852" s="300"/>
      <c r="C1852" s="292"/>
      <c r="D1852" s="279"/>
      <c r="E1852" s="279"/>
      <c r="F1852" s="292"/>
      <c r="G1852" s="181" t="s">
        <v>18</v>
      </c>
      <c r="H1852" s="44">
        <f t="shared" si="696"/>
        <v>9.5</v>
      </c>
      <c r="I1852" s="44">
        <v>0</v>
      </c>
      <c r="J1852" s="44">
        <v>0</v>
      </c>
      <c r="K1852" s="44">
        <v>0</v>
      </c>
      <c r="L1852" s="44">
        <v>3.8</v>
      </c>
      <c r="M1852" s="44">
        <v>5.7</v>
      </c>
      <c r="N1852" s="44">
        <v>0</v>
      </c>
      <c r="O1852" s="328"/>
      <c r="P1852" s="292"/>
      <c r="Q1852" s="282"/>
    </row>
    <row r="1853" spans="1:17" x14ac:dyDescent="0.25">
      <c r="A1853" s="292"/>
      <c r="B1853" s="300"/>
      <c r="C1853" s="292"/>
      <c r="D1853" s="279"/>
      <c r="E1853" s="279"/>
      <c r="F1853" s="292"/>
      <c r="G1853" s="181" t="s">
        <v>19</v>
      </c>
      <c r="H1853" s="44">
        <f t="shared" si="696"/>
        <v>0.5</v>
      </c>
      <c r="I1853" s="44">
        <v>0</v>
      </c>
      <c r="J1853" s="44">
        <v>0</v>
      </c>
      <c r="K1853" s="44">
        <v>0</v>
      </c>
      <c r="L1853" s="44">
        <v>0.2</v>
      </c>
      <c r="M1853" s="44">
        <v>0.3</v>
      </c>
      <c r="N1853" s="44">
        <v>0</v>
      </c>
      <c r="O1853" s="328"/>
      <c r="P1853" s="292"/>
      <c r="Q1853" s="282"/>
    </row>
    <row r="1854" spans="1:17" ht="24" x14ac:dyDescent="0.25">
      <c r="A1854" s="292"/>
      <c r="B1854" s="300"/>
      <c r="C1854" s="292"/>
      <c r="D1854" s="279"/>
      <c r="E1854" s="279"/>
      <c r="F1854" s="292"/>
      <c r="G1854" s="181" t="s">
        <v>20</v>
      </c>
      <c r="H1854" s="44">
        <f t="shared" si="696"/>
        <v>0</v>
      </c>
      <c r="I1854" s="44">
        <v>0</v>
      </c>
      <c r="J1854" s="44">
        <v>0</v>
      </c>
      <c r="K1854" s="44">
        <v>0</v>
      </c>
      <c r="L1854" s="44">
        <v>0</v>
      </c>
      <c r="M1854" s="44">
        <v>0</v>
      </c>
      <c r="N1854" s="44">
        <v>0</v>
      </c>
      <c r="O1854" s="328"/>
      <c r="P1854" s="292"/>
      <c r="Q1854" s="283"/>
    </row>
    <row r="1855" spans="1:17" ht="36.75" customHeight="1" x14ac:dyDescent="0.25">
      <c r="A1855" s="300" t="s">
        <v>926</v>
      </c>
      <c r="B1855" s="300" t="s">
        <v>910</v>
      </c>
      <c r="C1855" s="292" t="s">
        <v>222</v>
      </c>
      <c r="D1855" s="279" t="s">
        <v>66</v>
      </c>
      <c r="E1855" s="279">
        <v>26</v>
      </c>
      <c r="F1855" s="292" t="s">
        <v>746</v>
      </c>
      <c r="G1855" s="181" t="s">
        <v>16</v>
      </c>
      <c r="H1855" s="44">
        <f t="shared" ref="H1855:N1855" si="697">SUM(H1856:H1859)</f>
        <v>107.10000000000001</v>
      </c>
      <c r="I1855" s="44">
        <f t="shared" si="697"/>
        <v>0</v>
      </c>
      <c r="J1855" s="44">
        <f t="shared" si="697"/>
        <v>0</v>
      </c>
      <c r="K1855" s="44">
        <f t="shared" si="697"/>
        <v>0</v>
      </c>
      <c r="L1855" s="44">
        <f t="shared" si="697"/>
        <v>0</v>
      </c>
      <c r="M1855" s="44">
        <f t="shared" si="697"/>
        <v>0</v>
      </c>
      <c r="N1855" s="44">
        <f t="shared" si="697"/>
        <v>107.10000000000001</v>
      </c>
      <c r="O1855" s="328">
        <v>3843</v>
      </c>
      <c r="P1855" s="292" t="s">
        <v>927</v>
      </c>
      <c r="Q1855" s="281" t="s">
        <v>4165</v>
      </c>
    </row>
    <row r="1856" spans="1:17" ht="35.25" customHeight="1" x14ac:dyDescent="0.25">
      <c r="A1856" s="300"/>
      <c r="B1856" s="300"/>
      <c r="C1856" s="292"/>
      <c r="D1856" s="279"/>
      <c r="E1856" s="279"/>
      <c r="F1856" s="292"/>
      <c r="G1856" s="181" t="s">
        <v>49</v>
      </c>
      <c r="H1856" s="44">
        <f t="shared" ref="H1856:H1859" si="698">SUM(I1856:N1856)</f>
        <v>0</v>
      </c>
      <c r="I1856" s="44">
        <v>0</v>
      </c>
      <c r="J1856" s="44">
        <v>0</v>
      </c>
      <c r="K1856" s="44">
        <v>0</v>
      </c>
      <c r="L1856" s="44">
        <v>0</v>
      </c>
      <c r="M1856" s="44">
        <v>0</v>
      </c>
      <c r="N1856" s="44">
        <v>0</v>
      </c>
      <c r="O1856" s="328"/>
      <c r="P1856" s="292"/>
      <c r="Q1856" s="282"/>
    </row>
    <row r="1857" spans="1:17" ht="36" x14ac:dyDescent="0.25">
      <c r="A1857" s="300"/>
      <c r="B1857" s="300"/>
      <c r="C1857" s="292"/>
      <c r="D1857" s="279"/>
      <c r="E1857" s="279"/>
      <c r="F1857" s="292"/>
      <c r="G1857" s="181" t="s">
        <v>18</v>
      </c>
      <c r="H1857" s="44">
        <f t="shared" si="698"/>
        <v>101.7</v>
      </c>
      <c r="I1857" s="44">
        <v>0</v>
      </c>
      <c r="J1857" s="44">
        <v>0</v>
      </c>
      <c r="K1857" s="44">
        <v>0</v>
      </c>
      <c r="L1857" s="44">
        <v>0</v>
      </c>
      <c r="M1857" s="44">
        <v>0</v>
      </c>
      <c r="N1857" s="44">
        <v>101.7</v>
      </c>
      <c r="O1857" s="328"/>
      <c r="P1857" s="292"/>
      <c r="Q1857" s="282"/>
    </row>
    <row r="1858" spans="1:17" x14ac:dyDescent="0.25">
      <c r="A1858" s="300"/>
      <c r="B1858" s="300"/>
      <c r="C1858" s="292"/>
      <c r="D1858" s="279"/>
      <c r="E1858" s="279"/>
      <c r="F1858" s="292"/>
      <c r="G1858" s="181" t="s">
        <v>19</v>
      </c>
      <c r="H1858" s="44">
        <f t="shared" si="698"/>
        <v>5.4</v>
      </c>
      <c r="I1858" s="44">
        <v>0</v>
      </c>
      <c r="J1858" s="44">
        <v>0</v>
      </c>
      <c r="K1858" s="44">
        <v>0</v>
      </c>
      <c r="L1858" s="44">
        <v>0</v>
      </c>
      <c r="M1858" s="44">
        <v>0</v>
      </c>
      <c r="N1858" s="44">
        <v>5.4</v>
      </c>
      <c r="O1858" s="328"/>
      <c r="P1858" s="292"/>
      <c r="Q1858" s="282"/>
    </row>
    <row r="1859" spans="1:17" ht="24" x14ac:dyDescent="0.25">
      <c r="A1859" s="300"/>
      <c r="B1859" s="300"/>
      <c r="C1859" s="292"/>
      <c r="D1859" s="279"/>
      <c r="E1859" s="279"/>
      <c r="F1859" s="292"/>
      <c r="G1859" s="181" t="s">
        <v>20</v>
      </c>
      <c r="H1859" s="44">
        <f t="shared" si="698"/>
        <v>0</v>
      </c>
      <c r="I1859" s="44">
        <v>0</v>
      </c>
      <c r="J1859" s="44">
        <v>0</v>
      </c>
      <c r="K1859" s="44">
        <v>0</v>
      </c>
      <c r="L1859" s="44">
        <v>0</v>
      </c>
      <c r="M1859" s="44">
        <v>0</v>
      </c>
      <c r="N1859" s="44">
        <v>0</v>
      </c>
      <c r="O1859" s="328"/>
      <c r="P1859" s="292"/>
      <c r="Q1859" s="283"/>
    </row>
    <row r="1860" spans="1:17" ht="36.75" customHeight="1" x14ac:dyDescent="0.25">
      <c r="A1860" s="292" t="s">
        <v>928</v>
      </c>
      <c r="B1860" s="300" t="s">
        <v>910</v>
      </c>
      <c r="C1860" s="292" t="s">
        <v>222</v>
      </c>
      <c r="D1860" s="279" t="s">
        <v>66</v>
      </c>
      <c r="E1860" s="279"/>
      <c r="F1860" s="292" t="s">
        <v>746</v>
      </c>
      <c r="G1860" s="181" t="s">
        <v>16</v>
      </c>
      <c r="H1860" s="44">
        <f t="shared" ref="H1860:N1860" si="699">SUM(H1861:H1864)</f>
        <v>163.1</v>
      </c>
      <c r="I1860" s="44">
        <f t="shared" si="699"/>
        <v>0</v>
      </c>
      <c r="J1860" s="44">
        <f t="shared" si="699"/>
        <v>0</v>
      </c>
      <c r="K1860" s="44">
        <f t="shared" si="699"/>
        <v>0</v>
      </c>
      <c r="L1860" s="44">
        <f t="shared" si="699"/>
        <v>0</v>
      </c>
      <c r="M1860" s="44">
        <f t="shared" si="699"/>
        <v>0</v>
      </c>
      <c r="N1860" s="44">
        <f t="shared" si="699"/>
        <v>163.1</v>
      </c>
      <c r="O1860" s="328">
        <v>4837</v>
      </c>
      <c r="P1860" s="292" t="s">
        <v>927</v>
      </c>
      <c r="Q1860" s="281" t="s">
        <v>4165</v>
      </c>
    </row>
    <row r="1861" spans="1:17" ht="33.75" customHeight="1" x14ac:dyDescent="0.25">
      <c r="A1861" s="292"/>
      <c r="B1861" s="300"/>
      <c r="C1861" s="292"/>
      <c r="D1861" s="279"/>
      <c r="E1861" s="279"/>
      <c r="F1861" s="292"/>
      <c r="G1861" s="181" t="s">
        <v>49</v>
      </c>
      <c r="H1861" s="44">
        <f t="shared" ref="H1861:H1864" si="700">SUM(I1861:N1861)</f>
        <v>161.5</v>
      </c>
      <c r="I1861" s="44">
        <v>0</v>
      </c>
      <c r="J1861" s="44">
        <v>0</v>
      </c>
      <c r="K1861" s="44">
        <v>0</v>
      </c>
      <c r="L1861" s="44">
        <v>0</v>
      </c>
      <c r="M1861" s="44">
        <v>0</v>
      </c>
      <c r="N1861" s="44">
        <v>161.5</v>
      </c>
      <c r="O1861" s="328"/>
      <c r="P1861" s="292"/>
      <c r="Q1861" s="282"/>
    </row>
    <row r="1862" spans="1:17" ht="36" x14ac:dyDescent="0.25">
      <c r="A1862" s="292"/>
      <c r="B1862" s="300"/>
      <c r="C1862" s="292"/>
      <c r="D1862" s="279"/>
      <c r="E1862" s="279"/>
      <c r="F1862" s="292"/>
      <c r="G1862" s="181" t="s">
        <v>18</v>
      </c>
      <c r="H1862" s="44">
        <f t="shared" si="700"/>
        <v>1.5</v>
      </c>
      <c r="I1862" s="44">
        <v>0</v>
      </c>
      <c r="J1862" s="44">
        <v>0</v>
      </c>
      <c r="K1862" s="44">
        <v>0</v>
      </c>
      <c r="L1862" s="44">
        <v>0</v>
      </c>
      <c r="M1862" s="44">
        <v>0</v>
      </c>
      <c r="N1862" s="44">
        <v>1.5</v>
      </c>
      <c r="O1862" s="328"/>
      <c r="P1862" s="292"/>
      <c r="Q1862" s="282"/>
    </row>
    <row r="1863" spans="1:17" x14ac:dyDescent="0.25">
      <c r="A1863" s="292"/>
      <c r="B1863" s="300"/>
      <c r="C1863" s="292"/>
      <c r="D1863" s="279"/>
      <c r="E1863" s="279"/>
      <c r="F1863" s="292"/>
      <c r="G1863" s="181" t="s">
        <v>19</v>
      </c>
      <c r="H1863" s="44">
        <f t="shared" si="700"/>
        <v>0.1</v>
      </c>
      <c r="I1863" s="44">
        <v>0</v>
      </c>
      <c r="J1863" s="44">
        <v>0</v>
      </c>
      <c r="K1863" s="44">
        <v>0</v>
      </c>
      <c r="L1863" s="44">
        <v>0</v>
      </c>
      <c r="M1863" s="44">
        <v>0</v>
      </c>
      <c r="N1863" s="44">
        <v>0.1</v>
      </c>
      <c r="O1863" s="328"/>
      <c r="P1863" s="292"/>
      <c r="Q1863" s="282"/>
    </row>
    <row r="1864" spans="1:17" ht="24" x14ac:dyDescent="0.25">
      <c r="A1864" s="292"/>
      <c r="B1864" s="300"/>
      <c r="C1864" s="292"/>
      <c r="D1864" s="279"/>
      <c r="E1864" s="279"/>
      <c r="F1864" s="292"/>
      <c r="G1864" s="181" t="s">
        <v>20</v>
      </c>
      <c r="H1864" s="44">
        <f t="shared" si="700"/>
        <v>0</v>
      </c>
      <c r="I1864" s="44">
        <v>0</v>
      </c>
      <c r="J1864" s="44">
        <v>0</v>
      </c>
      <c r="K1864" s="44">
        <v>0</v>
      </c>
      <c r="L1864" s="44">
        <v>0</v>
      </c>
      <c r="M1864" s="44">
        <v>0</v>
      </c>
      <c r="N1864" s="44">
        <v>0</v>
      </c>
      <c r="O1864" s="328"/>
      <c r="P1864" s="292"/>
      <c r="Q1864" s="283"/>
    </row>
    <row r="1865" spans="1:17" ht="45" customHeight="1" x14ac:dyDescent="0.25">
      <c r="A1865" s="292" t="s">
        <v>930</v>
      </c>
      <c r="B1865" s="300" t="s">
        <v>910</v>
      </c>
      <c r="C1865" s="292" t="s">
        <v>222</v>
      </c>
      <c r="D1865" s="279" t="s">
        <v>553</v>
      </c>
      <c r="E1865" s="279"/>
      <c r="F1865" s="292" t="s">
        <v>746</v>
      </c>
      <c r="G1865" s="181" t="s">
        <v>16</v>
      </c>
      <c r="H1865" s="44">
        <f t="shared" ref="H1865:N1865" si="701">SUM(H1866:H1869)</f>
        <v>29.2</v>
      </c>
      <c r="I1865" s="44">
        <f t="shared" si="701"/>
        <v>0</v>
      </c>
      <c r="J1865" s="44">
        <f t="shared" si="701"/>
        <v>1.2</v>
      </c>
      <c r="K1865" s="44">
        <f t="shared" si="701"/>
        <v>6.5</v>
      </c>
      <c r="L1865" s="44">
        <f t="shared" si="701"/>
        <v>7</v>
      </c>
      <c r="M1865" s="44">
        <f t="shared" si="701"/>
        <v>8</v>
      </c>
      <c r="N1865" s="44">
        <f t="shared" si="701"/>
        <v>6.5</v>
      </c>
      <c r="O1865" s="328">
        <v>8584</v>
      </c>
      <c r="P1865" s="292" t="s">
        <v>922</v>
      </c>
      <c r="Q1865" s="281" t="s">
        <v>4165</v>
      </c>
    </row>
    <row r="1866" spans="1:17" ht="37.5" customHeight="1" x14ac:dyDescent="0.25">
      <c r="A1866" s="292"/>
      <c r="B1866" s="300"/>
      <c r="C1866" s="292"/>
      <c r="D1866" s="279"/>
      <c r="E1866" s="279"/>
      <c r="F1866" s="292"/>
      <c r="G1866" s="181" t="s">
        <v>49</v>
      </c>
      <c r="H1866" s="44">
        <f t="shared" ref="H1866:H1869" si="702">SUM(I1866:N1866)</f>
        <v>27.6</v>
      </c>
      <c r="I1866" s="44">
        <v>0</v>
      </c>
      <c r="J1866" s="44">
        <v>0</v>
      </c>
      <c r="K1866" s="44">
        <v>6.4</v>
      </c>
      <c r="L1866" s="44">
        <v>6.9</v>
      </c>
      <c r="M1866" s="44">
        <v>7.9</v>
      </c>
      <c r="N1866" s="44">
        <v>6.4</v>
      </c>
      <c r="O1866" s="328"/>
      <c r="P1866" s="292"/>
      <c r="Q1866" s="282"/>
    </row>
    <row r="1867" spans="1:17" ht="36" x14ac:dyDescent="0.25">
      <c r="A1867" s="292"/>
      <c r="B1867" s="300"/>
      <c r="C1867" s="292"/>
      <c r="D1867" s="279"/>
      <c r="E1867" s="279"/>
      <c r="F1867" s="292"/>
      <c r="G1867" s="181" t="s">
        <v>18</v>
      </c>
      <c r="H1867" s="44">
        <f t="shared" si="702"/>
        <v>0.4</v>
      </c>
      <c r="I1867" s="44">
        <v>0</v>
      </c>
      <c r="J1867" s="44">
        <v>0</v>
      </c>
      <c r="K1867" s="44">
        <v>0.1</v>
      </c>
      <c r="L1867" s="44">
        <v>0.1</v>
      </c>
      <c r="M1867" s="44">
        <v>0.1</v>
      </c>
      <c r="N1867" s="44">
        <v>0.1</v>
      </c>
      <c r="O1867" s="328"/>
      <c r="P1867" s="292"/>
      <c r="Q1867" s="282"/>
    </row>
    <row r="1868" spans="1:17" x14ac:dyDescent="0.25">
      <c r="A1868" s="292"/>
      <c r="B1868" s="300"/>
      <c r="C1868" s="292"/>
      <c r="D1868" s="279"/>
      <c r="E1868" s="279"/>
      <c r="F1868" s="292"/>
      <c r="G1868" s="181" t="s">
        <v>19</v>
      </c>
      <c r="H1868" s="44">
        <f t="shared" si="702"/>
        <v>1.2</v>
      </c>
      <c r="I1868" s="44">
        <v>0</v>
      </c>
      <c r="J1868" s="44">
        <v>1.2</v>
      </c>
      <c r="K1868" s="44">
        <v>0</v>
      </c>
      <c r="L1868" s="44">
        <v>0</v>
      </c>
      <c r="M1868" s="44">
        <v>0</v>
      </c>
      <c r="N1868" s="44">
        <v>0</v>
      </c>
      <c r="O1868" s="328"/>
      <c r="P1868" s="292"/>
      <c r="Q1868" s="282"/>
    </row>
    <row r="1869" spans="1:17" ht="24" x14ac:dyDescent="0.25">
      <c r="A1869" s="292"/>
      <c r="B1869" s="300"/>
      <c r="C1869" s="292"/>
      <c r="D1869" s="279"/>
      <c r="E1869" s="279"/>
      <c r="F1869" s="292"/>
      <c r="G1869" s="181" t="s">
        <v>20</v>
      </c>
      <c r="H1869" s="44">
        <f t="shared" si="702"/>
        <v>0</v>
      </c>
      <c r="I1869" s="44">
        <v>0</v>
      </c>
      <c r="J1869" s="44">
        <v>0</v>
      </c>
      <c r="K1869" s="44">
        <v>0</v>
      </c>
      <c r="L1869" s="44">
        <v>0</v>
      </c>
      <c r="M1869" s="44">
        <v>0</v>
      </c>
      <c r="N1869" s="44">
        <v>0</v>
      </c>
      <c r="O1869" s="328"/>
      <c r="P1869" s="292"/>
      <c r="Q1869" s="283"/>
    </row>
    <row r="1870" spans="1:17" ht="36.75" customHeight="1" x14ac:dyDescent="0.25">
      <c r="A1870" s="292" t="s">
        <v>931</v>
      </c>
      <c r="B1870" s="300" t="s">
        <v>910</v>
      </c>
      <c r="C1870" s="292" t="s">
        <v>222</v>
      </c>
      <c r="D1870" s="279" t="s">
        <v>553</v>
      </c>
      <c r="E1870" s="279"/>
      <c r="F1870" s="292" t="s">
        <v>746</v>
      </c>
      <c r="G1870" s="181" t="s">
        <v>16</v>
      </c>
      <c r="H1870" s="44">
        <f t="shared" ref="H1870:N1870" si="703">SUM(H1871:H1874)</f>
        <v>95.999999999999986</v>
      </c>
      <c r="I1870" s="44">
        <f t="shared" si="703"/>
        <v>0</v>
      </c>
      <c r="J1870" s="44">
        <f t="shared" si="703"/>
        <v>16</v>
      </c>
      <c r="K1870" s="44">
        <f t="shared" si="703"/>
        <v>16</v>
      </c>
      <c r="L1870" s="44">
        <f t="shared" si="703"/>
        <v>32</v>
      </c>
      <c r="M1870" s="44">
        <f t="shared" si="703"/>
        <v>16</v>
      </c>
      <c r="N1870" s="44">
        <f t="shared" si="703"/>
        <v>16</v>
      </c>
      <c r="O1870" s="328">
        <v>9139</v>
      </c>
      <c r="P1870" s="292" t="s">
        <v>922</v>
      </c>
      <c r="Q1870" s="281" t="s">
        <v>4165</v>
      </c>
    </row>
    <row r="1871" spans="1:17" ht="35.25" customHeight="1" x14ac:dyDescent="0.25">
      <c r="A1871" s="292"/>
      <c r="B1871" s="300"/>
      <c r="C1871" s="292"/>
      <c r="D1871" s="279"/>
      <c r="E1871" s="279"/>
      <c r="F1871" s="292"/>
      <c r="G1871" s="181" t="s">
        <v>49</v>
      </c>
      <c r="H1871" s="44">
        <f t="shared" ref="H1871:H1874" si="704">SUM(I1871:N1871)</f>
        <v>94.899999999999991</v>
      </c>
      <c r="I1871" s="44">
        <v>0</v>
      </c>
      <c r="J1871" s="44">
        <v>15.8</v>
      </c>
      <c r="K1871" s="44">
        <v>15.8</v>
      </c>
      <c r="L1871" s="44">
        <v>31.7</v>
      </c>
      <c r="M1871" s="44">
        <v>15.8</v>
      </c>
      <c r="N1871" s="44">
        <v>15.8</v>
      </c>
      <c r="O1871" s="328"/>
      <c r="P1871" s="292"/>
      <c r="Q1871" s="282"/>
    </row>
    <row r="1872" spans="1:17" ht="36" x14ac:dyDescent="0.25">
      <c r="A1872" s="292"/>
      <c r="B1872" s="300"/>
      <c r="C1872" s="292"/>
      <c r="D1872" s="279"/>
      <c r="E1872" s="279"/>
      <c r="F1872" s="292"/>
      <c r="G1872" s="181" t="s">
        <v>18</v>
      </c>
      <c r="H1872" s="44">
        <f t="shared" si="704"/>
        <v>1.0999999999999999</v>
      </c>
      <c r="I1872" s="44">
        <v>0</v>
      </c>
      <c r="J1872" s="44">
        <v>0.2</v>
      </c>
      <c r="K1872" s="44">
        <v>0.2</v>
      </c>
      <c r="L1872" s="44">
        <v>0.3</v>
      </c>
      <c r="M1872" s="44">
        <v>0.2</v>
      </c>
      <c r="N1872" s="44">
        <v>0.2</v>
      </c>
      <c r="O1872" s="328"/>
      <c r="P1872" s="292"/>
      <c r="Q1872" s="282"/>
    </row>
    <row r="1873" spans="1:17" x14ac:dyDescent="0.25">
      <c r="A1873" s="292"/>
      <c r="B1873" s="300"/>
      <c r="C1873" s="292"/>
      <c r="D1873" s="279"/>
      <c r="E1873" s="279"/>
      <c r="F1873" s="292"/>
      <c r="G1873" s="181" t="s">
        <v>19</v>
      </c>
      <c r="H1873" s="44">
        <f t="shared" si="704"/>
        <v>0</v>
      </c>
      <c r="I1873" s="44">
        <v>0</v>
      </c>
      <c r="J1873" s="44">
        <v>0</v>
      </c>
      <c r="K1873" s="44">
        <v>0</v>
      </c>
      <c r="L1873" s="44">
        <v>0</v>
      </c>
      <c r="M1873" s="44">
        <v>0</v>
      </c>
      <c r="N1873" s="44">
        <v>0</v>
      </c>
      <c r="O1873" s="328"/>
      <c r="P1873" s="292"/>
      <c r="Q1873" s="282"/>
    </row>
    <row r="1874" spans="1:17" ht="24" x14ac:dyDescent="0.25">
      <c r="A1874" s="292"/>
      <c r="B1874" s="300"/>
      <c r="C1874" s="292"/>
      <c r="D1874" s="279"/>
      <c r="E1874" s="279"/>
      <c r="F1874" s="292"/>
      <c r="G1874" s="181" t="s">
        <v>20</v>
      </c>
      <c r="H1874" s="44">
        <f t="shared" si="704"/>
        <v>0</v>
      </c>
      <c r="I1874" s="44">
        <v>0</v>
      </c>
      <c r="J1874" s="44">
        <v>0</v>
      </c>
      <c r="K1874" s="44">
        <v>0</v>
      </c>
      <c r="L1874" s="44">
        <v>0</v>
      </c>
      <c r="M1874" s="44">
        <v>0</v>
      </c>
      <c r="N1874" s="44">
        <v>0</v>
      </c>
      <c r="O1874" s="328"/>
      <c r="P1874" s="292"/>
      <c r="Q1874" s="283"/>
    </row>
    <row r="1875" spans="1:17" ht="36.75" customHeight="1" x14ac:dyDescent="0.25">
      <c r="A1875" s="292" t="s">
        <v>932</v>
      </c>
      <c r="B1875" s="292" t="s">
        <v>929</v>
      </c>
      <c r="C1875" s="292" t="s">
        <v>222</v>
      </c>
      <c r="D1875" s="279" t="s">
        <v>553</v>
      </c>
      <c r="E1875" s="279"/>
      <c r="F1875" s="292" t="s">
        <v>661</v>
      </c>
      <c r="G1875" s="181" t="s">
        <v>16</v>
      </c>
      <c r="H1875" s="44">
        <f t="shared" ref="H1875:N1875" si="705">SUM(H1876:H1879)</f>
        <v>92.6</v>
      </c>
      <c r="I1875" s="44">
        <f t="shared" si="705"/>
        <v>0</v>
      </c>
      <c r="J1875" s="44">
        <f t="shared" si="705"/>
        <v>17.5</v>
      </c>
      <c r="K1875" s="44">
        <f t="shared" si="705"/>
        <v>19.5</v>
      </c>
      <c r="L1875" s="44">
        <f t="shared" si="705"/>
        <v>18.5</v>
      </c>
      <c r="M1875" s="44">
        <f t="shared" si="705"/>
        <v>18.5</v>
      </c>
      <c r="N1875" s="44">
        <f t="shared" si="705"/>
        <v>18.600000000000001</v>
      </c>
      <c r="O1875" s="328">
        <v>382</v>
      </c>
      <c r="P1875" s="292" t="s">
        <v>927</v>
      </c>
      <c r="Q1875" s="281" t="s">
        <v>4165</v>
      </c>
    </row>
    <row r="1876" spans="1:17" ht="32.25" customHeight="1" x14ac:dyDescent="0.25">
      <c r="A1876" s="292"/>
      <c r="B1876" s="292"/>
      <c r="C1876" s="292"/>
      <c r="D1876" s="279"/>
      <c r="E1876" s="279"/>
      <c r="F1876" s="292"/>
      <c r="G1876" s="181" t="s">
        <v>49</v>
      </c>
      <c r="H1876" s="44">
        <f t="shared" ref="H1876:H1879" si="706">SUM(I1876:N1876)</f>
        <v>3.5</v>
      </c>
      <c r="I1876" s="44">
        <v>0</v>
      </c>
      <c r="J1876" s="44">
        <v>0.7</v>
      </c>
      <c r="K1876" s="44">
        <v>0.7</v>
      </c>
      <c r="L1876" s="44">
        <v>0.7</v>
      </c>
      <c r="M1876" s="44">
        <v>0.7</v>
      </c>
      <c r="N1876" s="44">
        <v>0.7</v>
      </c>
      <c r="O1876" s="328"/>
      <c r="P1876" s="292"/>
      <c r="Q1876" s="282"/>
    </row>
    <row r="1877" spans="1:17" ht="36" x14ac:dyDescent="0.25">
      <c r="A1877" s="292"/>
      <c r="B1877" s="292"/>
      <c r="C1877" s="292"/>
      <c r="D1877" s="279"/>
      <c r="E1877" s="279"/>
      <c r="F1877" s="292"/>
      <c r="G1877" s="181" t="s">
        <v>18</v>
      </c>
      <c r="H1877" s="44">
        <f t="shared" si="706"/>
        <v>3</v>
      </c>
      <c r="I1877" s="44">
        <v>0</v>
      </c>
      <c r="J1877" s="44">
        <v>0.6</v>
      </c>
      <c r="K1877" s="44">
        <v>0.6</v>
      </c>
      <c r="L1877" s="44">
        <v>0.6</v>
      </c>
      <c r="M1877" s="44">
        <v>0.6</v>
      </c>
      <c r="N1877" s="44">
        <v>0.6</v>
      </c>
      <c r="O1877" s="328"/>
      <c r="P1877" s="292"/>
      <c r="Q1877" s="282"/>
    </row>
    <row r="1878" spans="1:17" x14ac:dyDescent="0.25">
      <c r="A1878" s="292"/>
      <c r="B1878" s="292"/>
      <c r="C1878" s="292"/>
      <c r="D1878" s="279"/>
      <c r="E1878" s="279"/>
      <c r="F1878" s="292"/>
      <c r="G1878" s="181" t="s">
        <v>19</v>
      </c>
      <c r="H1878" s="44">
        <f t="shared" si="706"/>
        <v>0</v>
      </c>
      <c r="I1878" s="44">
        <v>0</v>
      </c>
      <c r="J1878" s="44">
        <v>0</v>
      </c>
      <c r="K1878" s="44">
        <v>0</v>
      </c>
      <c r="L1878" s="44">
        <v>0</v>
      </c>
      <c r="M1878" s="44">
        <v>0</v>
      </c>
      <c r="N1878" s="44">
        <v>0</v>
      </c>
      <c r="O1878" s="328"/>
      <c r="P1878" s="292"/>
      <c r="Q1878" s="282"/>
    </row>
    <row r="1879" spans="1:17" ht="24" x14ac:dyDescent="0.25">
      <c r="A1879" s="292"/>
      <c r="B1879" s="292"/>
      <c r="C1879" s="292"/>
      <c r="D1879" s="279"/>
      <c r="E1879" s="279"/>
      <c r="F1879" s="292"/>
      <c r="G1879" s="181" t="s">
        <v>20</v>
      </c>
      <c r="H1879" s="44">
        <f t="shared" si="706"/>
        <v>86.1</v>
      </c>
      <c r="I1879" s="44">
        <v>0</v>
      </c>
      <c r="J1879" s="44">
        <v>16.2</v>
      </c>
      <c r="K1879" s="44">
        <v>18.2</v>
      </c>
      <c r="L1879" s="44">
        <v>17.2</v>
      </c>
      <c r="M1879" s="44">
        <v>17.2</v>
      </c>
      <c r="N1879" s="44">
        <v>17.3</v>
      </c>
      <c r="O1879" s="328"/>
      <c r="P1879" s="292"/>
      <c r="Q1879" s="283"/>
    </row>
    <row r="1880" spans="1:17" ht="36" x14ac:dyDescent="0.25">
      <c r="A1880" s="292" t="s">
        <v>933</v>
      </c>
      <c r="B1880" s="292" t="s">
        <v>929</v>
      </c>
      <c r="C1880" s="292" t="s">
        <v>222</v>
      </c>
      <c r="D1880" s="279" t="s">
        <v>553</v>
      </c>
      <c r="E1880" s="279"/>
      <c r="F1880" s="292" t="s">
        <v>746</v>
      </c>
      <c r="G1880" s="181" t="s">
        <v>16</v>
      </c>
      <c r="H1880" s="44">
        <f t="shared" ref="H1880:N1880" si="707">SUM(H1881:H1884)</f>
        <v>423</v>
      </c>
      <c r="I1880" s="44">
        <f t="shared" si="707"/>
        <v>0</v>
      </c>
      <c r="J1880" s="44">
        <f t="shared" si="707"/>
        <v>82</v>
      </c>
      <c r="K1880" s="44">
        <f t="shared" si="707"/>
        <v>85</v>
      </c>
      <c r="L1880" s="44">
        <f t="shared" si="707"/>
        <v>86</v>
      </c>
      <c r="M1880" s="44">
        <f t="shared" si="707"/>
        <v>85</v>
      </c>
      <c r="N1880" s="44">
        <f t="shared" si="707"/>
        <v>85</v>
      </c>
      <c r="O1880" s="328">
        <v>5035</v>
      </c>
      <c r="P1880" s="292" t="s">
        <v>927</v>
      </c>
      <c r="Q1880" s="281" t="s">
        <v>4165</v>
      </c>
    </row>
    <row r="1881" spans="1:17" ht="25.5" customHeight="1" x14ac:dyDescent="0.25">
      <c r="A1881" s="292"/>
      <c r="B1881" s="292"/>
      <c r="C1881" s="292"/>
      <c r="D1881" s="279"/>
      <c r="E1881" s="279"/>
      <c r="F1881" s="292"/>
      <c r="G1881" s="181" t="s">
        <v>49</v>
      </c>
      <c r="H1881" s="44">
        <f t="shared" ref="H1881:H1884" si="708">SUM(I1881:N1881)</f>
        <v>0</v>
      </c>
      <c r="I1881" s="44">
        <v>0</v>
      </c>
      <c r="J1881" s="44">
        <v>0</v>
      </c>
      <c r="K1881" s="44">
        <v>0</v>
      </c>
      <c r="L1881" s="44">
        <v>0</v>
      </c>
      <c r="M1881" s="44">
        <v>0</v>
      </c>
      <c r="N1881" s="44">
        <v>0</v>
      </c>
      <c r="O1881" s="328"/>
      <c r="P1881" s="292"/>
      <c r="Q1881" s="282"/>
    </row>
    <row r="1882" spans="1:17" ht="36" x14ac:dyDescent="0.25">
      <c r="A1882" s="292"/>
      <c r="B1882" s="292"/>
      <c r="C1882" s="292"/>
      <c r="D1882" s="279"/>
      <c r="E1882" s="279"/>
      <c r="F1882" s="292"/>
      <c r="G1882" s="181" t="s">
        <v>18</v>
      </c>
      <c r="H1882" s="44">
        <f t="shared" si="708"/>
        <v>0</v>
      </c>
      <c r="I1882" s="44">
        <v>0</v>
      </c>
      <c r="J1882" s="44">
        <v>0</v>
      </c>
      <c r="K1882" s="44">
        <v>0</v>
      </c>
      <c r="L1882" s="44">
        <v>0</v>
      </c>
      <c r="M1882" s="44">
        <v>0</v>
      </c>
      <c r="N1882" s="44">
        <v>0</v>
      </c>
      <c r="O1882" s="328"/>
      <c r="P1882" s="292"/>
      <c r="Q1882" s="282"/>
    </row>
    <row r="1883" spans="1:17" x14ac:dyDescent="0.25">
      <c r="A1883" s="292"/>
      <c r="B1883" s="292"/>
      <c r="C1883" s="292"/>
      <c r="D1883" s="279"/>
      <c r="E1883" s="279"/>
      <c r="F1883" s="292"/>
      <c r="G1883" s="181" t="s">
        <v>19</v>
      </c>
      <c r="H1883" s="44">
        <f t="shared" si="708"/>
        <v>0</v>
      </c>
      <c r="I1883" s="44">
        <v>0</v>
      </c>
      <c r="J1883" s="44">
        <v>0</v>
      </c>
      <c r="K1883" s="44">
        <v>0</v>
      </c>
      <c r="L1883" s="44">
        <v>0</v>
      </c>
      <c r="M1883" s="44">
        <v>0</v>
      </c>
      <c r="N1883" s="44">
        <v>0</v>
      </c>
      <c r="O1883" s="328"/>
      <c r="P1883" s="292"/>
      <c r="Q1883" s="282"/>
    </row>
    <row r="1884" spans="1:17" ht="24" x14ac:dyDescent="0.25">
      <c r="A1884" s="292"/>
      <c r="B1884" s="292"/>
      <c r="C1884" s="292"/>
      <c r="D1884" s="279"/>
      <c r="E1884" s="279"/>
      <c r="F1884" s="292"/>
      <c r="G1884" s="181" t="s">
        <v>20</v>
      </c>
      <c r="H1884" s="44">
        <f t="shared" si="708"/>
        <v>423</v>
      </c>
      <c r="I1884" s="44">
        <v>0</v>
      </c>
      <c r="J1884" s="44">
        <v>82</v>
      </c>
      <c r="K1884" s="44">
        <v>85</v>
      </c>
      <c r="L1884" s="44">
        <v>86</v>
      </c>
      <c r="M1884" s="44">
        <v>85</v>
      </c>
      <c r="N1884" s="44">
        <v>85</v>
      </c>
      <c r="O1884" s="328"/>
      <c r="P1884" s="292"/>
      <c r="Q1884" s="283"/>
    </row>
    <row r="1885" spans="1:17" ht="32.25" customHeight="1" x14ac:dyDescent="0.25">
      <c r="A1885" s="279" t="s">
        <v>934</v>
      </c>
      <c r="B1885" s="279" t="s">
        <v>935</v>
      </c>
      <c r="C1885" s="279" t="s">
        <v>936</v>
      </c>
      <c r="D1885" s="279">
        <v>2025</v>
      </c>
      <c r="E1885" s="279" t="s">
        <v>937</v>
      </c>
      <c r="F1885" s="279" t="s">
        <v>938</v>
      </c>
      <c r="G1885" s="197" t="s">
        <v>939</v>
      </c>
      <c r="H1885" s="44">
        <f t="shared" ref="H1885:N1885" si="709">SUM(H1886:H1889)</f>
        <v>8.0299999999999994</v>
      </c>
      <c r="I1885" s="44">
        <f t="shared" si="709"/>
        <v>8.0299999999999994</v>
      </c>
      <c r="J1885" s="44">
        <f t="shared" si="709"/>
        <v>0</v>
      </c>
      <c r="K1885" s="44">
        <f t="shared" si="709"/>
        <v>0</v>
      </c>
      <c r="L1885" s="44">
        <f t="shared" si="709"/>
        <v>0</v>
      </c>
      <c r="M1885" s="44">
        <f t="shared" si="709"/>
        <v>0</v>
      </c>
      <c r="N1885" s="44">
        <f t="shared" si="709"/>
        <v>0</v>
      </c>
      <c r="O1885" s="376">
        <v>1082</v>
      </c>
      <c r="P1885" s="376" t="s">
        <v>940</v>
      </c>
      <c r="Q1885" s="281" t="s">
        <v>4165</v>
      </c>
    </row>
    <row r="1886" spans="1:17" ht="31.5" customHeight="1" x14ac:dyDescent="0.25">
      <c r="A1886" s="279"/>
      <c r="B1886" s="279"/>
      <c r="C1886" s="279"/>
      <c r="D1886" s="279"/>
      <c r="E1886" s="279"/>
      <c r="F1886" s="279"/>
      <c r="G1886" s="197" t="s">
        <v>941</v>
      </c>
      <c r="H1886" s="44">
        <f t="shared" ref="H1886:H1889" si="710">SUM(I1886:N1886)</f>
        <v>0</v>
      </c>
      <c r="I1886" s="44">
        <v>0</v>
      </c>
      <c r="J1886" s="44">
        <v>0</v>
      </c>
      <c r="K1886" s="44">
        <v>0</v>
      </c>
      <c r="L1886" s="44">
        <v>0</v>
      </c>
      <c r="M1886" s="44">
        <v>0</v>
      </c>
      <c r="N1886" s="44">
        <v>0</v>
      </c>
      <c r="O1886" s="376"/>
      <c r="P1886" s="376"/>
      <c r="Q1886" s="282"/>
    </row>
    <row r="1887" spans="1:17" ht="36" x14ac:dyDescent="0.25">
      <c r="A1887" s="279"/>
      <c r="B1887" s="279"/>
      <c r="C1887" s="279"/>
      <c r="D1887" s="279"/>
      <c r="E1887" s="279"/>
      <c r="F1887" s="279"/>
      <c r="G1887" s="181" t="s">
        <v>18</v>
      </c>
      <c r="H1887" s="44">
        <f t="shared" si="710"/>
        <v>7.63</v>
      </c>
      <c r="I1887" s="44">
        <v>7.63</v>
      </c>
      <c r="J1887" s="44">
        <v>0</v>
      </c>
      <c r="K1887" s="44">
        <v>0</v>
      </c>
      <c r="L1887" s="44">
        <v>0</v>
      </c>
      <c r="M1887" s="44">
        <v>0</v>
      </c>
      <c r="N1887" s="44">
        <v>0</v>
      </c>
      <c r="O1887" s="376"/>
      <c r="P1887" s="376"/>
      <c r="Q1887" s="282"/>
    </row>
    <row r="1888" spans="1:17" x14ac:dyDescent="0.25">
      <c r="A1888" s="279"/>
      <c r="B1888" s="279"/>
      <c r="C1888" s="279"/>
      <c r="D1888" s="279"/>
      <c r="E1888" s="279"/>
      <c r="F1888" s="279"/>
      <c r="G1888" s="181" t="s">
        <v>19</v>
      </c>
      <c r="H1888" s="44">
        <f t="shared" si="710"/>
        <v>0.4</v>
      </c>
      <c r="I1888" s="44">
        <v>0.4</v>
      </c>
      <c r="J1888" s="44">
        <v>0</v>
      </c>
      <c r="K1888" s="44">
        <v>0</v>
      </c>
      <c r="L1888" s="44">
        <v>0</v>
      </c>
      <c r="M1888" s="44">
        <v>0</v>
      </c>
      <c r="N1888" s="44">
        <v>0</v>
      </c>
      <c r="O1888" s="376"/>
      <c r="P1888" s="376"/>
      <c r="Q1888" s="282"/>
    </row>
    <row r="1889" spans="1:17" ht="24" x14ac:dyDescent="0.25">
      <c r="A1889" s="279"/>
      <c r="B1889" s="279"/>
      <c r="C1889" s="279"/>
      <c r="D1889" s="279"/>
      <c r="E1889" s="279"/>
      <c r="F1889" s="279"/>
      <c r="G1889" s="197" t="s">
        <v>20</v>
      </c>
      <c r="H1889" s="44">
        <f t="shared" si="710"/>
        <v>0</v>
      </c>
      <c r="I1889" s="44">
        <v>0</v>
      </c>
      <c r="J1889" s="44">
        <v>0</v>
      </c>
      <c r="K1889" s="44">
        <v>0</v>
      </c>
      <c r="L1889" s="44">
        <v>0</v>
      </c>
      <c r="M1889" s="44">
        <v>0</v>
      </c>
      <c r="N1889" s="44">
        <v>0</v>
      </c>
      <c r="O1889" s="376"/>
      <c r="P1889" s="376"/>
      <c r="Q1889" s="283"/>
    </row>
    <row r="1890" spans="1:17" ht="40.5" customHeight="1" x14ac:dyDescent="0.25">
      <c r="A1890" s="279" t="s">
        <v>942</v>
      </c>
      <c r="B1890" s="279" t="s">
        <v>935</v>
      </c>
      <c r="C1890" s="279" t="s">
        <v>936</v>
      </c>
      <c r="D1890" s="279">
        <v>2029</v>
      </c>
      <c r="E1890" s="279" t="s">
        <v>943</v>
      </c>
      <c r="F1890" s="279" t="s">
        <v>938</v>
      </c>
      <c r="G1890" s="197" t="s">
        <v>939</v>
      </c>
      <c r="H1890" s="44">
        <f t="shared" ref="H1890:N1890" si="711">SUM(H1891:H1894)</f>
        <v>9.9</v>
      </c>
      <c r="I1890" s="44">
        <f t="shared" si="711"/>
        <v>0</v>
      </c>
      <c r="J1890" s="44">
        <f t="shared" si="711"/>
        <v>0</v>
      </c>
      <c r="K1890" s="44">
        <f t="shared" si="711"/>
        <v>0</v>
      </c>
      <c r="L1890" s="44">
        <f t="shared" si="711"/>
        <v>0</v>
      </c>
      <c r="M1890" s="44">
        <f t="shared" si="711"/>
        <v>9.9</v>
      </c>
      <c r="N1890" s="44">
        <f t="shared" si="711"/>
        <v>0</v>
      </c>
      <c r="O1890" s="376">
        <v>1082</v>
      </c>
      <c r="P1890" s="376" t="s">
        <v>944</v>
      </c>
      <c r="Q1890" s="281" t="s">
        <v>4165</v>
      </c>
    </row>
    <row r="1891" spans="1:17" ht="28.5" customHeight="1" x14ac:dyDescent="0.25">
      <c r="A1891" s="279"/>
      <c r="B1891" s="279"/>
      <c r="C1891" s="279"/>
      <c r="D1891" s="279"/>
      <c r="E1891" s="279"/>
      <c r="F1891" s="279"/>
      <c r="G1891" s="197" t="s">
        <v>941</v>
      </c>
      <c r="H1891" s="44">
        <f t="shared" ref="H1891:H1894" si="712">SUM(I1891:N1891)</f>
        <v>0</v>
      </c>
      <c r="I1891" s="44">
        <v>0</v>
      </c>
      <c r="J1891" s="44">
        <v>0</v>
      </c>
      <c r="K1891" s="44">
        <v>0</v>
      </c>
      <c r="L1891" s="44">
        <v>0</v>
      </c>
      <c r="M1891" s="44">
        <v>0</v>
      </c>
      <c r="N1891" s="44">
        <v>0</v>
      </c>
      <c r="O1891" s="376"/>
      <c r="P1891" s="376"/>
      <c r="Q1891" s="282"/>
    </row>
    <row r="1892" spans="1:17" ht="36" x14ac:dyDescent="0.25">
      <c r="A1892" s="279"/>
      <c r="B1892" s="279"/>
      <c r="C1892" s="279"/>
      <c r="D1892" s="279"/>
      <c r="E1892" s="279"/>
      <c r="F1892" s="279"/>
      <c r="G1892" s="181" t="s">
        <v>18</v>
      </c>
      <c r="H1892" s="44">
        <f t="shared" si="712"/>
        <v>9.4</v>
      </c>
      <c r="I1892" s="44">
        <v>0</v>
      </c>
      <c r="J1892" s="44">
        <v>0</v>
      </c>
      <c r="K1892" s="44">
        <v>0</v>
      </c>
      <c r="L1892" s="44">
        <v>0</v>
      </c>
      <c r="M1892" s="44">
        <v>9.4</v>
      </c>
      <c r="N1892" s="44">
        <v>0</v>
      </c>
      <c r="O1892" s="376"/>
      <c r="P1892" s="376"/>
      <c r="Q1892" s="282"/>
    </row>
    <row r="1893" spans="1:17" x14ac:dyDescent="0.25">
      <c r="A1893" s="279"/>
      <c r="B1893" s="279"/>
      <c r="C1893" s="279"/>
      <c r="D1893" s="279"/>
      <c r="E1893" s="279"/>
      <c r="F1893" s="279"/>
      <c r="G1893" s="181" t="s">
        <v>19</v>
      </c>
      <c r="H1893" s="44">
        <f t="shared" si="712"/>
        <v>0.5</v>
      </c>
      <c r="I1893" s="44">
        <v>0</v>
      </c>
      <c r="J1893" s="44">
        <v>0</v>
      </c>
      <c r="K1893" s="44">
        <v>0</v>
      </c>
      <c r="L1893" s="44">
        <v>0</v>
      </c>
      <c r="M1893" s="44">
        <v>0.5</v>
      </c>
      <c r="N1893" s="44">
        <v>0</v>
      </c>
      <c r="O1893" s="376"/>
      <c r="P1893" s="376"/>
      <c r="Q1893" s="282"/>
    </row>
    <row r="1894" spans="1:17" ht="24" x14ac:dyDescent="0.25">
      <c r="A1894" s="279"/>
      <c r="B1894" s="279"/>
      <c r="C1894" s="279"/>
      <c r="D1894" s="279"/>
      <c r="E1894" s="279"/>
      <c r="F1894" s="279"/>
      <c r="G1894" s="197" t="s">
        <v>20</v>
      </c>
      <c r="H1894" s="44">
        <f t="shared" si="712"/>
        <v>0</v>
      </c>
      <c r="I1894" s="44">
        <v>0</v>
      </c>
      <c r="J1894" s="44">
        <v>0</v>
      </c>
      <c r="K1894" s="44">
        <v>0</v>
      </c>
      <c r="L1894" s="44">
        <v>0</v>
      </c>
      <c r="M1894" s="44">
        <v>0</v>
      </c>
      <c r="N1894" s="44">
        <v>0</v>
      </c>
      <c r="O1894" s="376"/>
      <c r="P1894" s="376"/>
      <c r="Q1894" s="283"/>
    </row>
    <row r="1895" spans="1:17" ht="33" customHeight="1" x14ac:dyDescent="0.25">
      <c r="A1895" s="279" t="s">
        <v>945</v>
      </c>
      <c r="B1895" s="279" t="s">
        <v>935</v>
      </c>
      <c r="C1895" s="279" t="s">
        <v>936</v>
      </c>
      <c r="D1895" s="279">
        <v>2029</v>
      </c>
      <c r="E1895" s="279" t="s">
        <v>93</v>
      </c>
      <c r="F1895" s="279" t="s">
        <v>938</v>
      </c>
      <c r="G1895" s="197" t="s">
        <v>939</v>
      </c>
      <c r="H1895" s="44">
        <f t="shared" ref="H1895:N1895" si="713">SUM(H1896:H1899)</f>
        <v>7.5</v>
      </c>
      <c r="I1895" s="44">
        <f t="shared" si="713"/>
        <v>0</v>
      </c>
      <c r="J1895" s="44">
        <f t="shared" si="713"/>
        <v>0</v>
      </c>
      <c r="K1895" s="44">
        <f t="shared" si="713"/>
        <v>0</v>
      </c>
      <c r="L1895" s="44">
        <f t="shared" si="713"/>
        <v>0</v>
      </c>
      <c r="M1895" s="44">
        <f t="shared" si="713"/>
        <v>7.5</v>
      </c>
      <c r="N1895" s="44">
        <f t="shared" si="713"/>
        <v>0</v>
      </c>
      <c r="O1895" s="376">
        <v>1082</v>
      </c>
      <c r="P1895" s="376" t="s">
        <v>946</v>
      </c>
      <c r="Q1895" s="281" t="s">
        <v>4165</v>
      </c>
    </row>
    <row r="1896" spans="1:17" ht="34.5" customHeight="1" x14ac:dyDescent="0.25">
      <c r="A1896" s="279"/>
      <c r="B1896" s="279"/>
      <c r="C1896" s="279"/>
      <c r="D1896" s="279"/>
      <c r="E1896" s="279"/>
      <c r="F1896" s="279"/>
      <c r="G1896" s="197" t="s">
        <v>941</v>
      </c>
      <c r="H1896" s="44">
        <f t="shared" ref="H1896:H1899" si="714">SUM(I1896:M1896)</f>
        <v>0</v>
      </c>
      <c r="I1896" s="44">
        <v>0</v>
      </c>
      <c r="J1896" s="44">
        <v>0</v>
      </c>
      <c r="K1896" s="44">
        <v>0</v>
      </c>
      <c r="L1896" s="44">
        <v>0</v>
      </c>
      <c r="M1896" s="44">
        <v>0</v>
      </c>
      <c r="N1896" s="44">
        <v>0</v>
      </c>
      <c r="O1896" s="376"/>
      <c r="P1896" s="376"/>
      <c r="Q1896" s="282"/>
    </row>
    <row r="1897" spans="1:17" ht="36" x14ac:dyDescent="0.25">
      <c r="A1897" s="279"/>
      <c r="B1897" s="279"/>
      <c r="C1897" s="279"/>
      <c r="D1897" s="279"/>
      <c r="E1897" s="279"/>
      <c r="F1897" s="279"/>
      <c r="G1897" s="181" t="s">
        <v>18</v>
      </c>
      <c r="H1897" s="44">
        <f t="shared" si="714"/>
        <v>7.1</v>
      </c>
      <c r="I1897" s="44">
        <v>0</v>
      </c>
      <c r="J1897" s="44">
        <v>0</v>
      </c>
      <c r="K1897" s="44">
        <v>0</v>
      </c>
      <c r="L1897" s="44">
        <v>0</v>
      </c>
      <c r="M1897" s="44">
        <v>7.1</v>
      </c>
      <c r="N1897" s="44">
        <v>0</v>
      </c>
      <c r="O1897" s="376"/>
      <c r="P1897" s="376"/>
      <c r="Q1897" s="282"/>
    </row>
    <row r="1898" spans="1:17" x14ac:dyDescent="0.25">
      <c r="A1898" s="279"/>
      <c r="B1898" s="279"/>
      <c r="C1898" s="279"/>
      <c r="D1898" s="279"/>
      <c r="E1898" s="279"/>
      <c r="F1898" s="279"/>
      <c r="G1898" s="181" t="s">
        <v>19</v>
      </c>
      <c r="H1898" s="44">
        <f t="shared" si="714"/>
        <v>0.4</v>
      </c>
      <c r="I1898" s="44">
        <v>0</v>
      </c>
      <c r="J1898" s="44">
        <v>0</v>
      </c>
      <c r="K1898" s="44">
        <v>0</v>
      </c>
      <c r="L1898" s="44">
        <v>0</v>
      </c>
      <c r="M1898" s="44">
        <v>0.4</v>
      </c>
      <c r="N1898" s="44">
        <v>0</v>
      </c>
      <c r="O1898" s="376"/>
      <c r="P1898" s="376"/>
      <c r="Q1898" s="282"/>
    </row>
    <row r="1899" spans="1:17" ht="24" x14ac:dyDescent="0.25">
      <c r="A1899" s="279"/>
      <c r="B1899" s="279"/>
      <c r="C1899" s="279"/>
      <c r="D1899" s="279"/>
      <c r="E1899" s="279"/>
      <c r="F1899" s="279"/>
      <c r="G1899" s="197" t="s">
        <v>20</v>
      </c>
      <c r="H1899" s="44">
        <f t="shared" si="714"/>
        <v>0</v>
      </c>
      <c r="I1899" s="44">
        <v>0</v>
      </c>
      <c r="J1899" s="44">
        <v>0</v>
      </c>
      <c r="K1899" s="44">
        <v>0</v>
      </c>
      <c r="L1899" s="44">
        <v>0</v>
      </c>
      <c r="M1899" s="44">
        <v>0</v>
      </c>
      <c r="N1899" s="44">
        <v>0</v>
      </c>
      <c r="O1899" s="376"/>
      <c r="P1899" s="376"/>
      <c r="Q1899" s="283"/>
    </row>
    <row r="1900" spans="1:17" ht="24" x14ac:dyDescent="0.25">
      <c r="A1900" s="279" t="s">
        <v>947</v>
      </c>
      <c r="B1900" s="279" t="s">
        <v>948</v>
      </c>
      <c r="C1900" s="279" t="s">
        <v>936</v>
      </c>
      <c r="D1900" s="279" t="s">
        <v>522</v>
      </c>
      <c r="E1900" s="279"/>
      <c r="F1900" s="279" t="s">
        <v>313</v>
      </c>
      <c r="G1900" s="197" t="s">
        <v>939</v>
      </c>
      <c r="H1900" s="44">
        <f t="shared" ref="H1900:N1900" si="715">SUM(H1901:H1904)</f>
        <v>20</v>
      </c>
      <c r="I1900" s="44">
        <f t="shared" si="715"/>
        <v>0</v>
      </c>
      <c r="J1900" s="44">
        <f t="shared" si="715"/>
        <v>0</v>
      </c>
      <c r="K1900" s="44">
        <f t="shared" si="715"/>
        <v>0</v>
      </c>
      <c r="L1900" s="44">
        <f t="shared" si="715"/>
        <v>0</v>
      </c>
      <c r="M1900" s="44">
        <f t="shared" si="715"/>
        <v>10</v>
      </c>
      <c r="N1900" s="44">
        <f t="shared" si="715"/>
        <v>10</v>
      </c>
      <c r="O1900" s="376">
        <v>560</v>
      </c>
      <c r="P1900" s="376" t="s">
        <v>949</v>
      </c>
      <c r="Q1900" s="281" t="s">
        <v>4165</v>
      </c>
    </row>
    <row r="1901" spans="1:17" ht="28.5" customHeight="1" x14ac:dyDescent="0.25">
      <c r="A1901" s="279"/>
      <c r="B1901" s="279"/>
      <c r="C1901" s="279"/>
      <c r="D1901" s="279"/>
      <c r="E1901" s="279"/>
      <c r="F1901" s="279"/>
      <c r="G1901" s="197" t="s">
        <v>941</v>
      </c>
      <c r="H1901" s="44">
        <f t="shared" ref="H1901:H1904" si="716">SUM(I1901:N1901)</f>
        <v>0</v>
      </c>
      <c r="I1901" s="44">
        <v>0</v>
      </c>
      <c r="J1901" s="44">
        <v>0</v>
      </c>
      <c r="K1901" s="44">
        <v>0</v>
      </c>
      <c r="L1901" s="44">
        <v>0</v>
      </c>
      <c r="M1901" s="44">
        <v>0</v>
      </c>
      <c r="N1901" s="44">
        <v>0</v>
      </c>
      <c r="O1901" s="376"/>
      <c r="P1901" s="376"/>
      <c r="Q1901" s="282"/>
    </row>
    <row r="1902" spans="1:17" ht="36" x14ac:dyDescent="0.25">
      <c r="A1902" s="279"/>
      <c r="B1902" s="279"/>
      <c r="C1902" s="279"/>
      <c r="D1902" s="279"/>
      <c r="E1902" s="279"/>
      <c r="F1902" s="279"/>
      <c r="G1902" s="181" t="s">
        <v>18</v>
      </c>
      <c r="H1902" s="44">
        <f t="shared" si="716"/>
        <v>19</v>
      </c>
      <c r="I1902" s="44">
        <v>0</v>
      </c>
      <c r="J1902" s="44">
        <v>0</v>
      </c>
      <c r="K1902" s="44">
        <v>0</v>
      </c>
      <c r="L1902" s="44">
        <v>0</v>
      </c>
      <c r="M1902" s="44">
        <v>9.5</v>
      </c>
      <c r="N1902" s="44">
        <v>9.5</v>
      </c>
      <c r="O1902" s="376"/>
      <c r="P1902" s="376"/>
      <c r="Q1902" s="282"/>
    </row>
    <row r="1903" spans="1:17" x14ac:dyDescent="0.25">
      <c r="A1903" s="279"/>
      <c r="B1903" s="279"/>
      <c r="C1903" s="279"/>
      <c r="D1903" s="279"/>
      <c r="E1903" s="279"/>
      <c r="F1903" s="279"/>
      <c r="G1903" s="181" t="s">
        <v>19</v>
      </c>
      <c r="H1903" s="44">
        <f t="shared" si="716"/>
        <v>1</v>
      </c>
      <c r="I1903" s="44">
        <v>0</v>
      </c>
      <c r="J1903" s="44">
        <v>0</v>
      </c>
      <c r="K1903" s="44">
        <v>0</v>
      </c>
      <c r="L1903" s="44">
        <v>0</v>
      </c>
      <c r="M1903" s="44">
        <v>0.5</v>
      </c>
      <c r="N1903" s="44">
        <v>0.5</v>
      </c>
      <c r="O1903" s="376"/>
      <c r="P1903" s="376"/>
      <c r="Q1903" s="282"/>
    </row>
    <row r="1904" spans="1:17" ht="24" x14ac:dyDescent="0.25">
      <c r="A1904" s="279"/>
      <c r="B1904" s="279"/>
      <c r="C1904" s="279"/>
      <c r="D1904" s="279"/>
      <c r="E1904" s="279"/>
      <c r="F1904" s="279"/>
      <c r="G1904" s="197" t="s">
        <v>20</v>
      </c>
      <c r="H1904" s="44">
        <f t="shared" si="716"/>
        <v>0</v>
      </c>
      <c r="I1904" s="44">
        <v>0</v>
      </c>
      <c r="J1904" s="44">
        <v>0</v>
      </c>
      <c r="K1904" s="44">
        <v>0</v>
      </c>
      <c r="L1904" s="44">
        <v>0</v>
      </c>
      <c r="M1904" s="44">
        <v>0</v>
      </c>
      <c r="N1904" s="44">
        <v>0</v>
      </c>
      <c r="O1904" s="376"/>
      <c r="P1904" s="376"/>
      <c r="Q1904" s="283"/>
    </row>
    <row r="1905" spans="1:17" ht="24" x14ac:dyDescent="0.25">
      <c r="A1905" s="279" t="s">
        <v>950</v>
      </c>
      <c r="B1905" s="279" t="s">
        <v>948</v>
      </c>
      <c r="C1905" s="279" t="s">
        <v>936</v>
      </c>
      <c r="D1905" s="279">
        <v>2025</v>
      </c>
      <c r="E1905" s="279"/>
      <c r="F1905" s="279" t="s">
        <v>938</v>
      </c>
      <c r="G1905" s="197" t="s">
        <v>939</v>
      </c>
      <c r="H1905" s="44">
        <f t="shared" ref="H1905:N1905" si="717">SUM(H1906:H1909)</f>
        <v>6.2</v>
      </c>
      <c r="I1905" s="44">
        <f t="shared" si="717"/>
        <v>6.2</v>
      </c>
      <c r="J1905" s="44">
        <f t="shared" si="717"/>
        <v>0</v>
      </c>
      <c r="K1905" s="44">
        <f t="shared" si="717"/>
        <v>0</v>
      </c>
      <c r="L1905" s="44">
        <f t="shared" si="717"/>
        <v>0</v>
      </c>
      <c r="M1905" s="44">
        <f t="shared" si="717"/>
        <v>0</v>
      </c>
      <c r="N1905" s="44">
        <f t="shared" si="717"/>
        <v>0</v>
      </c>
      <c r="O1905" s="376">
        <v>900</v>
      </c>
      <c r="P1905" s="376" t="s">
        <v>951</v>
      </c>
      <c r="Q1905" s="281" t="s">
        <v>4165</v>
      </c>
    </row>
    <row r="1906" spans="1:17" ht="33.75" customHeight="1" x14ac:dyDescent="0.25">
      <c r="A1906" s="279"/>
      <c r="B1906" s="279"/>
      <c r="C1906" s="279"/>
      <c r="D1906" s="279"/>
      <c r="E1906" s="279"/>
      <c r="F1906" s="279"/>
      <c r="G1906" s="197" t="s">
        <v>941</v>
      </c>
      <c r="H1906" s="44">
        <f t="shared" ref="H1906:H1909" si="718">SUM(I1906:N1906)</f>
        <v>0</v>
      </c>
      <c r="I1906" s="44">
        <v>0</v>
      </c>
      <c r="J1906" s="44">
        <v>0</v>
      </c>
      <c r="K1906" s="44">
        <v>0</v>
      </c>
      <c r="L1906" s="44">
        <v>0</v>
      </c>
      <c r="M1906" s="44">
        <v>0</v>
      </c>
      <c r="N1906" s="44">
        <v>0</v>
      </c>
      <c r="O1906" s="376"/>
      <c r="P1906" s="376"/>
      <c r="Q1906" s="282"/>
    </row>
    <row r="1907" spans="1:17" ht="36" x14ac:dyDescent="0.25">
      <c r="A1907" s="279"/>
      <c r="B1907" s="279"/>
      <c r="C1907" s="279"/>
      <c r="D1907" s="279"/>
      <c r="E1907" s="279"/>
      <c r="F1907" s="279"/>
      <c r="G1907" s="181" t="s">
        <v>18</v>
      </c>
      <c r="H1907" s="44">
        <f t="shared" si="718"/>
        <v>5.9</v>
      </c>
      <c r="I1907" s="44">
        <v>5.9</v>
      </c>
      <c r="J1907" s="44">
        <v>0</v>
      </c>
      <c r="K1907" s="44">
        <v>0</v>
      </c>
      <c r="L1907" s="44">
        <v>0</v>
      </c>
      <c r="M1907" s="44">
        <v>0</v>
      </c>
      <c r="N1907" s="44">
        <v>0</v>
      </c>
      <c r="O1907" s="376"/>
      <c r="P1907" s="376"/>
      <c r="Q1907" s="282"/>
    </row>
    <row r="1908" spans="1:17" x14ac:dyDescent="0.25">
      <c r="A1908" s="279"/>
      <c r="B1908" s="279"/>
      <c r="C1908" s="279"/>
      <c r="D1908" s="279"/>
      <c r="E1908" s="279"/>
      <c r="F1908" s="279"/>
      <c r="G1908" s="181" t="s">
        <v>19</v>
      </c>
      <c r="H1908" s="44">
        <f t="shared" si="718"/>
        <v>0.3</v>
      </c>
      <c r="I1908" s="44">
        <v>0.3</v>
      </c>
      <c r="J1908" s="44">
        <v>0</v>
      </c>
      <c r="K1908" s="44">
        <v>0</v>
      </c>
      <c r="L1908" s="44">
        <v>0</v>
      </c>
      <c r="M1908" s="44">
        <v>0</v>
      </c>
      <c r="N1908" s="44">
        <v>0</v>
      </c>
      <c r="O1908" s="376"/>
      <c r="P1908" s="376"/>
      <c r="Q1908" s="282"/>
    </row>
    <row r="1909" spans="1:17" ht="24" x14ac:dyDescent="0.25">
      <c r="A1909" s="279"/>
      <c r="B1909" s="279"/>
      <c r="C1909" s="279"/>
      <c r="D1909" s="279"/>
      <c r="E1909" s="279"/>
      <c r="F1909" s="279"/>
      <c r="G1909" s="197" t="s">
        <v>20</v>
      </c>
      <c r="H1909" s="44">
        <f t="shared" si="718"/>
        <v>0</v>
      </c>
      <c r="I1909" s="44">
        <v>0</v>
      </c>
      <c r="J1909" s="44">
        <v>0</v>
      </c>
      <c r="K1909" s="44">
        <v>0</v>
      </c>
      <c r="L1909" s="44">
        <v>0</v>
      </c>
      <c r="M1909" s="44">
        <v>0</v>
      </c>
      <c r="N1909" s="44">
        <v>0</v>
      </c>
      <c r="O1909" s="376"/>
      <c r="P1909" s="376"/>
      <c r="Q1909" s="283"/>
    </row>
    <row r="1910" spans="1:17" ht="24" x14ac:dyDescent="0.25">
      <c r="A1910" s="279" t="s">
        <v>952</v>
      </c>
      <c r="B1910" s="279" t="s">
        <v>948</v>
      </c>
      <c r="C1910" s="279" t="s">
        <v>936</v>
      </c>
      <c r="D1910" s="279" t="s">
        <v>522</v>
      </c>
      <c r="E1910" s="279"/>
      <c r="F1910" s="279" t="s">
        <v>938</v>
      </c>
      <c r="G1910" s="197" t="s">
        <v>939</v>
      </c>
      <c r="H1910" s="44">
        <f t="shared" ref="H1910:N1910" si="719">SUM(H1911:H1914)</f>
        <v>61.6</v>
      </c>
      <c r="I1910" s="44">
        <f t="shared" si="719"/>
        <v>0</v>
      </c>
      <c r="J1910" s="44">
        <f t="shared" si="719"/>
        <v>0</v>
      </c>
      <c r="K1910" s="44">
        <f t="shared" si="719"/>
        <v>0</v>
      </c>
      <c r="L1910" s="44">
        <f t="shared" si="719"/>
        <v>0</v>
      </c>
      <c r="M1910" s="44">
        <f t="shared" si="719"/>
        <v>30.8</v>
      </c>
      <c r="N1910" s="44">
        <f t="shared" si="719"/>
        <v>30.8</v>
      </c>
      <c r="O1910" s="376">
        <v>8584</v>
      </c>
      <c r="P1910" s="376" t="s">
        <v>953</v>
      </c>
      <c r="Q1910" s="281" t="s">
        <v>4165</v>
      </c>
    </row>
    <row r="1911" spans="1:17" ht="33.75" customHeight="1" x14ac:dyDescent="0.25">
      <c r="A1911" s="279"/>
      <c r="B1911" s="279"/>
      <c r="C1911" s="279"/>
      <c r="D1911" s="279"/>
      <c r="E1911" s="279"/>
      <c r="F1911" s="279"/>
      <c r="G1911" s="197" t="s">
        <v>941</v>
      </c>
      <c r="H1911" s="44">
        <f t="shared" ref="H1911:H1914" si="720">SUM(I1911:N1911)</f>
        <v>0</v>
      </c>
      <c r="I1911" s="44">
        <v>0</v>
      </c>
      <c r="J1911" s="44">
        <v>0</v>
      </c>
      <c r="K1911" s="44">
        <v>0</v>
      </c>
      <c r="L1911" s="44">
        <v>0</v>
      </c>
      <c r="M1911" s="44">
        <v>0</v>
      </c>
      <c r="N1911" s="44">
        <v>0</v>
      </c>
      <c r="O1911" s="376"/>
      <c r="P1911" s="376"/>
      <c r="Q1911" s="282"/>
    </row>
    <row r="1912" spans="1:17" ht="36" x14ac:dyDescent="0.25">
      <c r="A1912" s="279"/>
      <c r="B1912" s="279"/>
      <c r="C1912" s="279"/>
      <c r="D1912" s="279"/>
      <c r="E1912" s="279"/>
      <c r="F1912" s="279"/>
      <c r="G1912" s="181" t="s">
        <v>18</v>
      </c>
      <c r="H1912" s="44">
        <f t="shared" si="720"/>
        <v>58.4</v>
      </c>
      <c r="I1912" s="44">
        <v>0</v>
      </c>
      <c r="J1912" s="44">
        <v>0</v>
      </c>
      <c r="K1912" s="44">
        <v>0</v>
      </c>
      <c r="L1912" s="44">
        <v>0</v>
      </c>
      <c r="M1912" s="44">
        <v>29.2</v>
      </c>
      <c r="N1912" s="44">
        <v>29.2</v>
      </c>
      <c r="O1912" s="376"/>
      <c r="P1912" s="376"/>
      <c r="Q1912" s="282"/>
    </row>
    <row r="1913" spans="1:17" x14ac:dyDescent="0.25">
      <c r="A1913" s="279"/>
      <c r="B1913" s="279"/>
      <c r="C1913" s="279"/>
      <c r="D1913" s="279"/>
      <c r="E1913" s="279"/>
      <c r="F1913" s="279"/>
      <c r="G1913" s="181" t="s">
        <v>19</v>
      </c>
      <c r="H1913" s="44">
        <f t="shared" si="720"/>
        <v>3.2</v>
      </c>
      <c r="I1913" s="44">
        <v>0</v>
      </c>
      <c r="J1913" s="85">
        <v>0</v>
      </c>
      <c r="K1913" s="44">
        <v>0</v>
      </c>
      <c r="L1913" s="44">
        <v>0</v>
      </c>
      <c r="M1913" s="44">
        <v>1.6</v>
      </c>
      <c r="N1913" s="44">
        <v>1.6</v>
      </c>
      <c r="O1913" s="376"/>
      <c r="P1913" s="376"/>
      <c r="Q1913" s="282"/>
    </row>
    <row r="1914" spans="1:17" ht="24" x14ac:dyDescent="0.25">
      <c r="A1914" s="279"/>
      <c r="B1914" s="279"/>
      <c r="C1914" s="279"/>
      <c r="D1914" s="279"/>
      <c r="E1914" s="279"/>
      <c r="F1914" s="279"/>
      <c r="G1914" s="197" t="s">
        <v>20</v>
      </c>
      <c r="H1914" s="44">
        <f t="shared" si="720"/>
        <v>0</v>
      </c>
      <c r="I1914" s="44">
        <v>0</v>
      </c>
      <c r="J1914" s="44">
        <v>0</v>
      </c>
      <c r="K1914" s="44">
        <v>0</v>
      </c>
      <c r="L1914" s="44">
        <v>0</v>
      </c>
      <c r="M1914" s="44">
        <v>0</v>
      </c>
      <c r="N1914" s="44">
        <v>0</v>
      </c>
      <c r="O1914" s="376"/>
      <c r="P1914" s="376"/>
      <c r="Q1914" s="283"/>
    </row>
    <row r="1915" spans="1:17" ht="24" x14ac:dyDescent="0.25">
      <c r="A1915" s="279" t="s">
        <v>954</v>
      </c>
      <c r="B1915" s="279" t="s">
        <v>948</v>
      </c>
      <c r="C1915" s="279" t="s">
        <v>936</v>
      </c>
      <c r="D1915" s="279">
        <v>2029</v>
      </c>
      <c r="E1915" s="279"/>
      <c r="F1915" s="279" t="s">
        <v>313</v>
      </c>
      <c r="G1915" s="197" t="s">
        <v>939</v>
      </c>
      <c r="H1915" s="44">
        <f t="shared" ref="H1915:N1915" si="721">SUM(H1916:H1919)</f>
        <v>30</v>
      </c>
      <c r="I1915" s="44">
        <f t="shared" si="721"/>
        <v>0</v>
      </c>
      <c r="J1915" s="44">
        <f t="shared" si="721"/>
        <v>0</v>
      </c>
      <c r="K1915" s="44">
        <f t="shared" si="721"/>
        <v>0</v>
      </c>
      <c r="L1915" s="44">
        <f t="shared" si="721"/>
        <v>0</v>
      </c>
      <c r="M1915" s="44">
        <f t="shared" si="721"/>
        <v>30</v>
      </c>
      <c r="N1915" s="44">
        <f t="shared" si="721"/>
        <v>0</v>
      </c>
      <c r="O1915" s="377">
        <v>350</v>
      </c>
      <c r="P1915" s="376" t="s">
        <v>955</v>
      </c>
      <c r="Q1915" s="281" t="s">
        <v>4165</v>
      </c>
    </row>
    <row r="1916" spans="1:17" ht="29.25" customHeight="1" x14ac:dyDescent="0.25">
      <c r="A1916" s="279"/>
      <c r="B1916" s="279"/>
      <c r="C1916" s="279"/>
      <c r="D1916" s="279"/>
      <c r="E1916" s="279"/>
      <c r="F1916" s="279"/>
      <c r="G1916" s="197" t="s">
        <v>941</v>
      </c>
      <c r="H1916" s="44">
        <f t="shared" ref="H1916:H1919" si="722">SUM(I1916:N1916)</f>
        <v>0</v>
      </c>
      <c r="I1916" s="44">
        <v>0</v>
      </c>
      <c r="J1916" s="44">
        <v>0</v>
      </c>
      <c r="K1916" s="44">
        <v>0</v>
      </c>
      <c r="L1916" s="44">
        <v>0</v>
      </c>
      <c r="M1916" s="44">
        <v>0</v>
      </c>
      <c r="N1916" s="44">
        <v>0</v>
      </c>
      <c r="O1916" s="377"/>
      <c r="P1916" s="376"/>
      <c r="Q1916" s="282"/>
    </row>
    <row r="1917" spans="1:17" ht="36" x14ac:dyDescent="0.25">
      <c r="A1917" s="279"/>
      <c r="B1917" s="279"/>
      <c r="C1917" s="279"/>
      <c r="D1917" s="279"/>
      <c r="E1917" s="279"/>
      <c r="F1917" s="279"/>
      <c r="G1917" s="181" t="s">
        <v>18</v>
      </c>
      <c r="H1917" s="44">
        <f t="shared" si="722"/>
        <v>28.2</v>
      </c>
      <c r="I1917" s="44">
        <v>0</v>
      </c>
      <c r="J1917" s="44">
        <v>0</v>
      </c>
      <c r="K1917" s="44">
        <v>0</v>
      </c>
      <c r="L1917" s="44">
        <v>0</v>
      </c>
      <c r="M1917" s="44">
        <v>28.2</v>
      </c>
      <c r="N1917" s="44">
        <v>0</v>
      </c>
      <c r="O1917" s="377"/>
      <c r="P1917" s="376"/>
      <c r="Q1917" s="282"/>
    </row>
    <row r="1918" spans="1:17" x14ac:dyDescent="0.25">
      <c r="A1918" s="279"/>
      <c r="B1918" s="279"/>
      <c r="C1918" s="279"/>
      <c r="D1918" s="279"/>
      <c r="E1918" s="279"/>
      <c r="F1918" s="279"/>
      <c r="G1918" s="181" t="s">
        <v>19</v>
      </c>
      <c r="H1918" s="44">
        <f t="shared" si="722"/>
        <v>1.8</v>
      </c>
      <c r="I1918" s="44">
        <v>0</v>
      </c>
      <c r="J1918" s="44">
        <v>0</v>
      </c>
      <c r="K1918" s="44">
        <v>0</v>
      </c>
      <c r="L1918" s="44">
        <v>0</v>
      </c>
      <c r="M1918" s="44">
        <v>1.8</v>
      </c>
      <c r="N1918" s="44">
        <v>0</v>
      </c>
      <c r="O1918" s="377"/>
      <c r="P1918" s="376"/>
      <c r="Q1918" s="282"/>
    </row>
    <row r="1919" spans="1:17" ht="24" x14ac:dyDescent="0.25">
      <c r="A1919" s="279"/>
      <c r="B1919" s="279"/>
      <c r="C1919" s="279"/>
      <c r="D1919" s="279"/>
      <c r="E1919" s="279"/>
      <c r="F1919" s="279"/>
      <c r="G1919" s="197" t="s">
        <v>20</v>
      </c>
      <c r="H1919" s="44">
        <f t="shared" si="722"/>
        <v>0</v>
      </c>
      <c r="I1919" s="44">
        <v>0</v>
      </c>
      <c r="J1919" s="44">
        <v>0</v>
      </c>
      <c r="K1919" s="44">
        <v>0</v>
      </c>
      <c r="L1919" s="44">
        <v>0</v>
      </c>
      <c r="M1919" s="44">
        <v>0</v>
      </c>
      <c r="N1919" s="44">
        <v>0</v>
      </c>
      <c r="O1919" s="377"/>
      <c r="P1919" s="376"/>
      <c r="Q1919" s="283"/>
    </row>
    <row r="1920" spans="1:17" ht="24" x14ac:dyDescent="0.25">
      <c r="A1920" s="279" t="s">
        <v>956</v>
      </c>
      <c r="B1920" s="279" t="s">
        <v>957</v>
      </c>
      <c r="C1920" s="279" t="s">
        <v>936</v>
      </c>
      <c r="D1920" s="279" t="s">
        <v>958</v>
      </c>
      <c r="E1920" s="279"/>
      <c r="F1920" s="279" t="s">
        <v>959</v>
      </c>
      <c r="G1920" s="197" t="s">
        <v>939</v>
      </c>
      <c r="H1920" s="44">
        <f t="shared" ref="H1920:N1920" si="723">SUM(H1921:H1924)</f>
        <v>35.08</v>
      </c>
      <c r="I1920" s="44">
        <f t="shared" si="723"/>
        <v>0</v>
      </c>
      <c r="J1920" s="44">
        <f t="shared" si="723"/>
        <v>5.08</v>
      </c>
      <c r="K1920" s="44">
        <f t="shared" si="723"/>
        <v>0</v>
      </c>
      <c r="L1920" s="44">
        <f t="shared" si="723"/>
        <v>0</v>
      </c>
      <c r="M1920" s="44">
        <f t="shared" si="723"/>
        <v>15</v>
      </c>
      <c r="N1920" s="44">
        <f t="shared" si="723"/>
        <v>15</v>
      </c>
      <c r="O1920" s="376">
        <v>5072</v>
      </c>
      <c r="P1920" s="376" t="s">
        <v>960</v>
      </c>
      <c r="Q1920" s="281" t="s">
        <v>4165</v>
      </c>
    </row>
    <row r="1921" spans="1:17" ht="39" customHeight="1" x14ac:dyDescent="0.25">
      <c r="A1921" s="279"/>
      <c r="B1921" s="279"/>
      <c r="C1921" s="279"/>
      <c r="D1921" s="279"/>
      <c r="E1921" s="279"/>
      <c r="F1921" s="279"/>
      <c r="G1921" s="197" t="s">
        <v>941</v>
      </c>
      <c r="H1921" s="44">
        <f t="shared" ref="H1921:H1924" si="724">SUM(I1921:N1921)</f>
        <v>34.83</v>
      </c>
      <c r="I1921" s="44">
        <v>0</v>
      </c>
      <c r="J1921" s="44">
        <v>5.03</v>
      </c>
      <c r="K1921" s="44">
        <v>0</v>
      </c>
      <c r="L1921" s="44">
        <v>0</v>
      </c>
      <c r="M1921" s="44">
        <v>14.9</v>
      </c>
      <c r="N1921" s="44">
        <v>14.9</v>
      </c>
      <c r="O1921" s="376"/>
      <c r="P1921" s="376"/>
      <c r="Q1921" s="282"/>
    </row>
    <row r="1922" spans="1:17" ht="36" x14ac:dyDescent="0.25">
      <c r="A1922" s="279"/>
      <c r="B1922" s="279"/>
      <c r="C1922" s="279"/>
      <c r="D1922" s="279"/>
      <c r="E1922" s="279"/>
      <c r="F1922" s="279"/>
      <c r="G1922" s="181" t="s">
        <v>18</v>
      </c>
      <c r="H1922" s="44">
        <f t="shared" si="724"/>
        <v>0.24000000000000002</v>
      </c>
      <c r="I1922" s="44">
        <v>0</v>
      </c>
      <c r="J1922" s="44">
        <v>0.04</v>
      </c>
      <c r="K1922" s="44">
        <v>0</v>
      </c>
      <c r="L1922" s="44">
        <v>0</v>
      </c>
      <c r="M1922" s="44">
        <v>0.1</v>
      </c>
      <c r="N1922" s="44">
        <v>0.1</v>
      </c>
      <c r="O1922" s="376"/>
      <c r="P1922" s="376"/>
      <c r="Q1922" s="282"/>
    </row>
    <row r="1923" spans="1:17" x14ac:dyDescent="0.25">
      <c r="A1923" s="279"/>
      <c r="B1923" s="279"/>
      <c r="C1923" s="279"/>
      <c r="D1923" s="279"/>
      <c r="E1923" s="279"/>
      <c r="F1923" s="279"/>
      <c r="G1923" s="181" t="s">
        <v>19</v>
      </c>
      <c r="H1923" s="44">
        <f t="shared" si="724"/>
        <v>0.01</v>
      </c>
      <c r="I1923" s="44">
        <v>0</v>
      </c>
      <c r="J1923" s="44">
        <v>0.01</v>
      </c>
      <c r="K1923" s="44">
        <v>0</v>
      </c>
      <c r="L1923" s="44">
        <v>0</v>
      </c>
      <c r="M1923" s="44">
        <v>0</v>
      </c>
      <c r="N1923" s="44">
        <v>0</v>
      </c>
      <c r="O1923" s="376"/>
      <c r="P1923" s="376"/>
      <c r="Q1923" s="282"/>
    </row>
    <row r="1924" spans="1:17" ht="24" x14ac:dyDescent="0.25">
      <c r="A1924" s="279"/>
      <c r="B1924" s="279"/>
      <c r="C1924" s="279"/>
      <c r="D1924" s="279"/>
      <c r="E1924" s="279"/>
      <c r="F1924" s="279"/>
      <c r="G1924" s="197" t="s">
        <v>20</v>
      </c>
      <c r="H1924" s="44">
        <f t="shared" si="724"/>
        <v>0</v>
      </c>
      <c r="I1924" s="44">
        <v>0</v>
      </c>
      <c r="J1924" s="44">
        <v>0</v>
      </c>
      <c r="K1924" s="44">
        <v>0</v>
      </c>
      <c r="L1924" s="44">
        <v>0</v>
      </c>
      <c r="M1924" s="44">
        <v>0</v>
      </c>
      <c r="N1924" s="44">
        <v>0</v>
      </c>
      <c r="O1924" s="376"/>
      <c r="P1924" s="376"/>
      <c r="Q1924" s="283"/>
    </row>
    <row r="1925" spans="1:17" ht="36" x14ac:dyDescent="0.25">
      <c r="A1925" s="310" t="s">
        <v>911</v>
      </c>
      <c r="B1925" s="310" t="s">
        <v>911</v>
      </c>
      <c r="C1925" s="310" t="s">
        <v>222</v>
      </c>
      <c r="D1925" s="279" t="s">
        <v>522</v>
      </c>
      <c r="E1925" s="279"/>
      <c r="F1925" s="310" t="s">
        <v>912</v>
      </c>
      <c r="G1925" s="185" t="s">
        <v>16</v>
      </c>
      <c r="H1925" s="44">
        <f>SUM('Соц сфера и рынок труда '!H2306:H2309)</f>
        <v>0</v>
      </c>
      <c r="I1925" s="44">
        <f>SUM('Соц сфера и рынок труда '!I2306:I2309)</f>
        <v>0</v>
      </c>
      <c r="J1925" s="44">
        <f>SUM('Соц сфера и рынок труда '!J2306:J2309)</f>
        <v>0</v>
      </c>
      <c r="K1925" s="44">
        <f>SUM('Соц сфера и рынок труда '!K2306:K2309)</f>
        <v>0</v>
      </c>
      <c r="L1925" s="44">
        <f>SUM('Соц сфера и рынок труда '!L2306:L2309)</f>
        <v>0</v>
      </c>
      <c r="M1925" s="44">
        <f>SUM('Соц сфера и рынок труда '!M2306:M2309)</f>
        <v>0</v>
      </c>
      <c r="N1925" s="44">
        <f>SUM('Соц сфера и рынок труда '!N2306:N2309)</f>
        <v>0</v>
      </c>
      <c r="O1925" s="306"/>
      <c r="P1925" s="378"/>
      <c r="Q1925" s="281" t="s">
        <v>4165</v>
      </c>
    </row>
    <row r="1926" spans="1:17" ht="30.75" customHeight="1" x14ac:dyDescent="0.25">
      <c r="A1926" s="310"/>
      <c r="B1926" s="310"/>
      <c r="C1926" s="310"/>
      <c r="D1926" s="279"/>
      <c r="E1926" s="279"/>
      <c r="F1926" s="310"/>
      <c r="G1926" s="181" t="s">
        <v>17</v>
      </c>
      <c r="H1926" s="44">
        <f>SUM('Соц сфера и рынок труда '!I2306:N2306)</f>
        <v>0</v>
      </c>
      <c r="I1926" s="44">
        <v>0</v>
      </c>
      <c r="J1926" s="44">
        <v>0</v>
      </c>
      <c r="K1926" s="44">
        <v>0</v>
      </c>
      <c r="L1926" s="44">
        <v>0</v>
      </c>
      <c r="M1926" s="44">
        <v>0</v>
      </c>
      <c r="N1926" s="44">
        <v>0</v>
      </c>
      <c r="O1926" s="306"/>
      <c r="P1926" s="379"/>
      <c r="Q1926" s="282"/>
    </row>
    <row r="1927" spans="1:17" ht="36" x14ac:dyDescent="0.25">
      <c r="A1927" s="310"/>
      <c r="B1927" s="310"/>
      <c r="C1927" s="310"/>
      <c r="D1927" s="279"/>
      <c r="E1927" s="279"/>
      <c r="F1927" s="310"/>
      <c r="G1927" s="181" t="s">
        <v>18</v>
      </c>
      <c r="H1927" s="44">
        <f>SUM('Соц сфера и рынок труда '!I2307:N2307)</f>
        <v>0</v>
      </c>
      <c r="I1927" s="44">
        <v>0</v>
      </c>
      <c r="J1927" s="44">
        <v>0</v>
      </c>
      <c r="K1927" s="44">
        <v>0</v>
      </c>
      <c r="L1927" s="44">
        <v>0</v>
      </c>
      <c r="M1927" s="44">
        <v>35</v>
      </c>
      <c r="N1927" s="44">
        <v>0</v>
      </c>
      <c r="O1927" s="306"/>
      <c r="P1927" s="379"/>
      <c r="Q1927" s="282"/>
    </row>
    <row r="1928" spans="1:17" x14ac:dyDescent="0.25">
      <c r="A1928" s="310"/>
      <c r="B1928" s="310"/>
      <c r="C1928" s="310"/>
      <c r="D1928" s="279"/>
      <c r="E1928" s="279"/>
      <c r="F1928" s="310"/>
      <c r="G1928" s="181" t="s">
        <v>19</v>
      </c>
      <c r="H1928" s="44">
        <f>SUM('Соц сфера и рынок труда '!I2308:N2308)</f>
        <v>0</v>
      </c>
      <c r="I1928" s="44">
        <v>0</v>
      </c>
      <c r="J1928" s="44">
        <v>0</v>
      </c>
      <c r="K1928" s="44">
        <v>0</v>
      </c>
      <c r="L1928" s="44">
        <v>0</v>
      </c>
      <c r="M1928" s="44">
        <v>0</v>
      </c>
      <c r="N1928" s="44">
        <v>0</v>
      </c>
      <c r="O1928" s="306"/>
      <c r="P1928" s="379"/>
      <c r="Q1928" s="282"/>
    </row>
    <row r="1929" spans="1:17" ht="24" x14ac:dyDescent="0.25">
      <c r="A1929" s="310"/>
      <c r="B1929" s="310"/>
      <c r="C1929" s="310"/>
      <c r="D1929" s="279"/>
      <c r="E1929" s="279"/>
      <c r="F1929" s="310"/>
      <c r="G1929" s="181" t="s">
        <v>20</v>
      </c>
      <c r="H1929" s="44">
        <f>SUM('Соц сфера и рынок труда '!I2309:N2309)</f>
        <v>0</v>
      </c>
      <c r="I1929" s="44">
        <v>0</v>
      </c>
      <c r="J1929" s="44">
        <v>0</v>
      </c>
      <c r="K1929" s="44">
        <v>0</v>
      </c>
      <c r="L1929" s="44">
        <v>0</v>
      </c>
      <c r="M1929" s="44">
        <v>0</v>
      </c>
      <c r="N1929" s="44">
        <v>0</v>
      </c>
      <c r="O1929" s="306"/>
      <c r="P1929" s="380"/>
      <c r="Q1929" s="283"/>
    </row>
    <row r="1930" spans="1:17" ht="50.25" customHeight="1" x14ac:dyDescent="0.25">
      <c r="A1930" s="331" t="s">
        <v>135</v>
      </c>
      <c r="B1930" s="331"/>
      <c r="C1930" s="331"/>
      <c r="D1930" s="331"/>
      <c r="E1930" s="331"/>
      <c r="F1930" s="331"/>
      <c r="G1930" s="186" t="s">
        <v>16</v>
      </c>
      <c r="H1930" s="49">
        <f>SUM(H1835,H1840,H1845,H1850,H1855,H1860,H1865,H1870,H1875,H1880,H1885,H1890,H1895,H1900,H1905,H1910,H1915,H1920,H1925)</f>
        <v>2431.6099999999997</v>
      </c>
      <c r="I1930" s="49">
        <f t="shared" ref="I1930:N1930" si="725">SUM(I1835,I1840,I1845,I1850,I1855,I1860,I1865,I1870,I1875,I1880,I1885,I1890,I1895,I1900,I1905,I1910,I1915,I1920,I1925)</f>
        <v>21.529999999999998</v>
      </c>
      <c r="J1930" s="49">
        <f t="shared" si="725"/>
        <v>222.98</v>
      </c>
      <c r="K1930" s="49">
        <f t="shared" si="725"/>
        <v>230.5</v>
      </c>
      <c r="L1930" s="49">
        <f t="shared" si="725"/>
        <v>668.8</v>
      </c>
      <c r="M1930" s="49">
        <f t="shared" si="725"/>
        <v>835.69999999999993</v>
      </c>
      <c r="N1930" s="49">
        <f t="shared" si="725"/>
        <v>452.1</v>
      </c>
      <c r="O1930" s="279"/>
      <c r="P1930" s="292"/>
    </row>
    <row r="1931" spans="1:17" ht="24" customHeight="1" x14ac:dyDescent="0.25">
      <c r="A1931" s="331"/>
      <c r="B1931" s="331"/>
      <c r="C1931" s="331"/>
      <c r="D1931" s="331"/>
      <c r="E1931" s="331"/>
      <c r="F1931" s="331"/>
      <c r="G1931" s="186" t="s">
        <v>49</v>
      </c>
      <c r="H1931" s="49">
        <f t="shared" ref="H1931:N1934" si="726">SUM(H1836,H1841,H1846,H1851,H1856,H1861,H1866,H1871,H1876,H1881,H1886,H1891,H1896,H1901,H1906,H1911,H1916,H1921,H1926)</f>
        <v>1643.73</v>
      </c>
      <c r="I1931" s="49">
        <f t="shared" si="726"/>
        <v>0</v>
      </c>
      <c r="J1931" s="49">
        <f t="shared" si="726"/>
        <v>121.63</v>
      </c>
      <c r="K1931" s="49">
        <f t="shared" si="726"/>
        <v>125.3</v>
      </c>
      <c r="L1931" s="49">
        <f t="shared" si="726"/>
        <v>559.30000000000007</v>
      </c>
      <c r="M1931" s="49">
        <f t="shared" si="726"/>
        <v>638.19999999999993</v>
      </c>
      <c r="N1931" s="49">
        <f t="shared" si="726"/>
        <v>199.3</v>
      </c>
      <c r="O1931" s="279"/>
      <c r="P1931" s="292"/>
    </row>
    <row r="1932" spans="1:17" ht="36" x14ac:dyDescent="0.25">
      <c r="A1932" s="331"/>
      <c r="B1932" s="331"/>
      <c r="C1932" s="331"/>
      <c r="D1932" s="331"/>
      <c r="E1932" s="331"/>
      <c r="F1932" s="331"/>
      <c r="G1932" s="186" t="s">
        <v>18</v>
      </c>
      <c r="H1932" s="49">
        <f t="shared" si="726"/>
        <v>263.07000000000005</v>
      </c>
      <c r="I1932" s="49">
        <f t="shared" si="726"/>
        <v>20.23</v>
      </c>
      <c r="J1932" s="49">
        <f t="shared" si="726"/>
        <v>1.8399999999999999</v>
      </c>
      <c r="K1932" s="49">
        <f t="shared" si="726"/>
        <v>1.9</v>
      </c>
      <c r="L1932" s="49">
        <f t="shared" si="726"/>
        <v>5.9999999999999991</v>
      </c>
      <c r="M1932" s="49">
        <f t="shared" si="726"/>
        <v>125.2</v>
      </c>
      <c r="N1932" s="49">
        <f t="shared" si="726"/>
        <v>142.89999999999998</v>
      </c>
      <c r="O1932" s="279"/>
      <c r="P1932" s="292"/>
    </row>
    <row r="1933" spans="1:17" x14ac:dyDescent="0.25">
      <c r="A1933" s="331"/>
      <c r="B1933" s="331"/>
      <c r="C1933" s="331"/>
      <c r="D1933" s="331"/>
      <c r="E1933" s="331"/>
      <c r="F1933" s="331"/>
      <c r="G1933" s="186" t="s">
        <v>19</v>
      </c>
      <c r="H1933" s="49">
        <f t="shared" si="726"/>
        <v>15.710000000000003</v>
      </c>
      <c r="I1933" s="49">
        <f t="shared" si="726"/>
        <v>1.3</v>
      </c>
      <c r="J1933" s="49">
        <f t="shared" si="726"/>
        <v>1.31</v>
      </c>
      <c r="K1933" s="49">
        <f t="shared" si="726"/>
        <v>0.1</v>
      </c>
      <c r="L1933" s="49">
        <f t="shared" si="726"/>
        <v>0.30000000000000004</v>
      </c>
      <c r="M1933" s="49">
        <f t="shared" si="726"/>
        <v>5.1000000000000005</v>
      </c>
      <c r="N1933" s="49">
        <f t="shared" si="726"/>
        <v>7.6</v>
      </c>
      <c r="O1933" s="279"/>
      <c r="P1933" s="292"/>
    </row>
    <row r="1934" spans="1:17" ht="24" x14ac:dyDescent="0.25">
      <c r="A1934" s="331"/>
      <c r="B1934" s="331"/>
      <c r="C1934" s="331"/>
      <c r="D1934" s="331"/>
      <c r="E1934" s="331"/>
      <c r="F1934" s="331"/>
      <c r="G1934" s="186" t="s">
        <v>20</v>
      </c>
      <c r="H1934" s="49">
        <f t="shared" si="726"/>
        <v>509.1</v>
      </c>
      <c r="I1934" s="49">
        <f t="shared" si="726"/>
        <v>0</v>
      </c>
      <c r="J1934" s="49">
        <f t="shared" si="726"/>
        <v>98.2</v>
      </c>
      <c r="K1934" s="49">
        <f t="shared" si="726"/>
        <v>103.2</v>
      </c>
      <c r="L1934" s="49">
        <f t="shared" si="726"/>
        <v>103.2</v>
      </c>
      <c r="M1934" s="49">
        <f t="shared" si="726"/>
        <v>102.2</v>
      </c>
      <c r="N1934" s="49">
        <f t="shared" si="726"/>
        <v>102.3</v>
      </c>
      <c r="O1934" s="279"/>
      <c r="P1934" s="292"/>
    </row>
    <row r="1935" spans="1:17" x14ac:dyDescent="0.25">
      <c r="A1935" s="306" t="s">
        <v>28</v>
      </c>
      <c r="B1935" s="306"/>
      <c r="C1935" s="306"/>
      <c r="D1935" s="306"/>
      <c r="E1935" s="306"/>
      <c r="F1935" s="306"/>
      <c r="G1935" s="306"/>
      <c r="H1935" s="306"/>
      <c r="I1935" s="306"/>
      <c r="J1935" s="306"/>
      <c r="K1935" s="306"/>
      <c r="L1935" s="306"/>
      <c r="M1935" s="306"/>
      <c r="N1935" s="306"/>
      <c r="O1935" s="306"/>
      <c r="P1935" s="306"/>
    </row>
    <row r="1936" spans="1:17" ht="37.5" customHeight="1" x14ac:dyDescent="0.25">
      <c r="A1936" s="292" t="s">
        <v>961</v>
      </c>
      <c r="B1936" s="292" t="s">
        <v>247</v>
      </c>
      <c r="C1936" s="292" t="s">
        <v>28</v>
      </c>
      <c r="D1936" s="279" t="s">
        <v>962</v>
      </c>
      <c r="E1936" s="279" t="s">
        <v>963</v>
      </c>
      <c r="F1936" s="292" t="s">
        <v>964</v>
      </c>
      <c r="G1936" s="181" t="s">
        <v>16</v>
      </c>
      <c r="H1936" s="44">
        <f t="shared" ref="H1936:N1936" si="727">SUM(H1937:H1940)</f>
        <v>1410</v>
      </c>
      <c r="I1936" s="44">
        <f t="shared" si="727"/>
        <v>482</v>
      </c>
      <c r="J1936" s="44">
        <f t="shared" si="727"/>
        <v>928</v>
      </c>
      <c r="K1936" s="44">
        <f t="shared" si="727"/>
        <v>0</v>
      </c>
      <c r="L1936" s="44">
        <f t="shared" si="727"/>
        <v>0</v>
      </c>
      <c r="M1936" s="44">
        <f t="shared" si="727"/>
        <v>0</v>
      </c>
      <c r="N1936" s="44">
        <f t="shared" si="727"/>
        <v>0</v>
      </c>
      <c r="O1936" s="279">
        <v>15025</v>
      </c>
      <c r="P1936" s="292" t="s">
        <v>965</v>
      </c>
      <c r="Q1936" s="281" t="s">
        <v>4155</v>
      </c>
    </row>
    <row r="1937" spans="1:17" ht="31.5" customHeight="1" x14ac:dyDescent="0.25">
      <c r="A1937" s="292"/>
      <c r="B1937" s="292"/>
      <c r="C1937" s="292"/>
      <c r="D1937" s="279"/>
      <c r="E1937" s="279"/>
      <c r="F1937" s="292"/>
      <c r="G1937" s="181" t="s">
        <v>58</v>
      </c>
      <c r="H1937" s="44">
        <f t="shared" ref="H1937:H1940" si="728">SUM(I1937:N1937)</f>
        <v>0</v>
      </c>
      <c r="I1937" s="44">
        <v>0</v>
      </c>
      <c r="J1937" s="44">
        <v>0</v>
      </c>
      <c r="K1937" s="44">
        <v>0</v>
      </c>
      <c r="L1937" s="44">
        <v>0</v>
      </c>
      <c r="M1937" s="44">
        <v>0</v>
      </c>
      <c r="N1937" s="44">
        <v>0</v>
      </c>
      <c r="O1937" s="279"/>
      <c r="P1937" s="292"/>
      <c r="Q1937" s="282"/>
    </row>
    <row r="1938" spans="1:17" ht="36" x14ac:dyDescent="0.25">
      <c r="A1938" s="292"/>
      <c r="B1938" s="292"/>
      <c r="C1938" s="292"/>
      <c r="D1938" s="279"/>
      <c r="E1938" s="279"/>
      <c r="F1938" s="292"/>
      <c r="G1938" s="181" t="s">
        <v>18</v>
      </c>
      <c r="H1938" s="44">
        <f t="shared" si="728"/>
        <v>1410</v>
      </c>
      <c r="I1938" s="44">
        <v>482</v>
      </c>
      <c r="J1938" s="44">
        <v>928</v>
      </c>
      <c r="K1938" s="44">
        <v>0</v>
      </c>
      <c r="L1938" s="44">
        <v>0</v>
      </c>
      <c r="M1938" s="44">
        <v>0</v>
      </c>
      <c r="N1938" s="44">
        <v>0</v>
      </c>
      <c r="O1938" s="279"/>
      <c r="P1938" s="292"/>
      <c r="Q1938" s="282"/>
    </row>
    <row r="1939" spans="1:17" x14ac:dyDescent="0.25">
      <c r="A1939" s="292"/>
      <c r="B1939" s="292"/>
      <c r="C1939" s="292"/>
      <c r="D1939" s="279"/>
      <c r="E1939" s="279"/>
      <c r="F1939" s="292"/>
      <c r="G1939" s="181" t="s">
        <v>19</v>
      </c>
      <c r="H1939" s="44">
        <f t="shared" si="728"/>
        <v>0</v>
      </c>
      <c r="I1939" s="44">
        <v>0</v>
      </c>
      <c r="J1939" s="44">
        <v>0</v>
      </c>
      <c r="K1939" s="44">
        <v>0</v>
      </c>
      <c r="L1939" s="44">
        <v>0</v>
      </c>
      <c r="M1939" s="44">
        <v>0</v>
      </c>
      <c r="N1939" s="44">
        <v>0</v>
      </c>
      <c r="O1939" s="279"/>
      <c r="P1939" s="292"/>
      <c r="Q1939" s="282"/>
    </row>
    <row r="1940" spans="1:17" ht="24" x14ac:dyDescent="0.25">
      <c r="A1940" s="292"/>
      <c r="B1940" s="292"/>
      <c r="C1940" s="292"/>
      <c r="D1940" s="279"/>
      <c r="E1940" s="279"/>
      <c r="F1940" s="292"/>
      <c r="G1940" s="181" t="s">
        <v>20</v>
      </c>
      <c r="H1940" s="44">
        <f t="shared" si="728"/>
        <v>0</v>
      </c>
      <c r="I1940" s="44">
        <v>0</v>
      </c>
      <c r="J1940" s="44">
        <v>0</v>
      </c>
      <c r="K1940" s="44">
        <v>0</v>
      </c>
      <c r="L1940" s="44">
        <v>0</v>
      </c>
      <c r="M1940" s="44">
        <v>0</v>
      </c>
      <c r="N1940" s="44">
        <v>0</v>
      </c>
      <c r="O1940" s="279"/>
      <c r="P1940" s="292"/>
      <c r="Q1940" s="283"/>
    </row>
    <row r="1941" spans="1:17" ht="36.75" customHeight="1" x14ac:dyDescent="0.25">
      <c r="A1941" s="292" t="s">
        <v>966</v>
      </c>
      <c r="B1941" s="292" t="s">
        <v>967</v>
      </c>
      <c r="C1941" s="292" t="s">
        <v>28</v>
      </c>
      <c r="D1941" s="279" t="s">
        <v>553</v>
      </c>
      <c r="E1941" s="279" t="s">
        <v>968</v>
      </c>
      <c r="F1941" s="292" t="s">
        <v>969</v>
      </c>
      <c r="G1941" s="181" t="s">
        <v>16</v>
      </c>
      <c r="H1941" s="44">
        <f t="shared" ref="H1941:N1941" si="729">SUM(H1942:H1945)</f>
        <v>42.8</v>
      </c>
      <c r="I1941" s="44">
        <f t="shared" si="729"/>
        <v>0</v>
      </c>
      <c r="J1941" s="44">
        <f t="shared" si="729"/>
        <v>42.8</v>
      </c>
      <c r="K1941" s="44">
        <f t="shared" si="729"/>
        <v>0</v>
      </c>
      <c r="L1941" s="44">
        <f t="shared" si="729"/>
        <v>0</v>
      </c>
      <c r="M1941" s="44">
        <f t="shared" si="729"/>
        <v>0</v>
      </c>
      <c r="N1941" s="44">
        <f t="shared" si="729"/>
        <v>0</v>
      </c>
      <c r="O1941" s="279">
        <v>696</v>
      </c>
      <c r="P1941" s="292" t="s">
        <v>970</v>
      </c>
      <c r="Q1941" s="384" t="s">
        <v>4166</v>
      </c>
    </row>
    <row r="1942" spans="1:17" ht="32.25" customHeight="1" x14ac:dyDescent="0.25">
      <c r="A1942" s="292"/>
      <c r="B1942" s="292"/>
      <c r="C1942" s="292"/>
      <c r="D1942" s="279"/>
      <c r="E1942" s="279"/>
      <c r="F1942" s="292"/>
      <c r="G1942" s="181" t="s">
        <v>58</v>
      </c>
      <c r="H1942" s="44">
        <f t="shared" ref="H1942:H1945" si="730">SUM(I1942:N1942)</f>
        <v>42.4</v>
      </c>
      <c r="I1942" s="44">
        <v>0</v>
      </c>
      <c r="J1942" s="44">
        <v>42.4</v>
      </c>
      <c r="K1942" s="44">
        <v>0</v>
      </c>
      <c r="L1942" s="44">
        <v>0</v>
      </c>
      <c r="M1942" s="44">
        <v>0</v>
      </c>
      <c r="N1942" s="44">
        <v>0</v>
      </c>
      <c r="O1942" s="279"/>
      <c r="P1942" s="292"/>
      <c r="Q1942" s="385"/>
    </row>
    <row r="1943" spans="1:17" ht="36" x14ac:dyDescent="0.25">
      <c r="A1943" s="292"/>
      <c r="B1943" s="292"/>
      <c r="C1943" s="292"/>
      <c r="D1943" s="279"/>
      <c r="E1943" s="279"/>
      <c r="F1943" s="292"/>
      <c r="G1943" s="181" t="s">
        <v>18</v>
      </c>
      <c r="H1943" s="44">
        <f t="shared" si="730"/>
        <v>0.4</v>
      </c>
      <c r="I1943" s="44">
        <v>0</v>
      </c>
      <c r="J1943" s="44">
        <v>0.4</v>
      </c>
      <c r="K1943" s="44">
        <v>0</v>
      </c>
      <c r="L1943" s="44">
        <v>0</v>
      </c>
      <c r="M1943" s="44">
        <v>0</v>
      </c>
      <c r="N1943" s="44">
        <v>0</v>
      </c>
      <c r="O1943" s="279"/>
      <c r="P1943" s="292"/>
      <c r="Q1943" s="385"/>
    </row>
    <row r="1944" spans="1:17" x14ac:dyDescent="0.25">
      <c r="A1944" s="292"/>
      <c r="B1944" s="292"/>
      <c r="C1944" s="292"/>
      <c r="D1944" s="279"/>
      <c r="E1944" s="279"/>
      <c r="F1944" s="292"/>
      <c r="G1944" s="181" t="s">
        <v>19</v>
      </c>
      <c r="H1944" s="44">
        <f t="shared" si="730"/>
        <v>0</v>
      </c>
      <c r="I1944" s="44">
        <v>0</v>
      </c>
      <c r="J1944" s="44">
        <v>0</v>
      </c>
      <c r="K1944" s="44">
        <v>0</v>
      </c>
      <c r="L1944" s="44">
        <v>0</v>
      </c>
      <c r="M1944" s="44">
        <v>0</v>
      </c>
      <c r="N1944" s="44">
        <v>0</v>
      </c>
      <c r="O1944" s="279"/>
      <c r="P1944" s="292"/>
      <c r="Q1944" s="385"/>
    </row>
    <row r="1945" spans="1:17" ht="24" x14ac:dyDescent="0.25">
      <c r="A1945" s="292"/>
      <c r="B1945" s="292"/>
      <c r="C1945" s="292"/>
      <c r="D1945" s="279"/>
      <c r="E1945" s="279"/>
      <c r="F1945" s="292"/>
      <c r="G1945" s="181" t="s">
        <v>20</v>
      </c>
      <c r="H1945" s="44">
        <f t="shared" si="730"/>
        <v>0</v>
      </c>
      <c r="I1945" s="44">
        <v>0</v>
      </c>
      <c r="J1945" s="44">
        <v>0</v>
      </c>
      <c r="K1945" s="44">
        <v>0</v>
      </c>
      <c r="L1945" s="44">
        <v>0</v>
      </c>
      <c r="M1945" s="44">
        <v>0</v>
      </c>
      <c r="N1945" s="44">
        <v>0</v>
      </c>
      <c r="O1945" s="279"/>
      <c r="P1945" s="292"/>
      <c r="Q1945" s="386"/>
    </row>
    <row r="1946" spans="1:17" ht="36.75" customHeight="1" x14ac:dyDescent="0.25">
      <c r="A1946" s="292" t="s">
        <v>971</v>
      </c>
      <c r="B1946" s="292" t="s">
        <v>967</v>
      </c>
      <c r="C1946" s="292" t="s">
        <v>28</v>
      </c>
      <c r="D1946" s="279" t="s">
        <v>553</v>
      </c>
      <c r="E1946" s="279" t="s">
        <v>968</v>
      </c>
      <c r="F1946" s="292" t="s">
        <v>972</v>
      </c>
      <c r="G1946" s="181" t="s">
        <v>16</v>
      </c>
      <c r="H1946" s="44">
        <f t="shared" ref="H1946:N1946" si="731">SUM(H1947:H1950)</f>
        <v>45</v>
      </c>
      <c r="I1946" s="44">
        <f t="shared" si="731"/>
        <v>0</v>
      </c>
      <c r="J1946" s="44">
        <f t="shared" si="731"/>
        <v>0</v>
      </c>
      <c r="K1946" s="44">
        <f t="shared" si="731"/>
        <v>45</v>
      </c>
      <c r="L1946" s="44">
        <f t="shared" si="731"/>
        <v>0</v>
      </c>
      <c r="M1946" s="44">
        <f t="shared" si="731"/>
        <v>0</v>
      </c>
      <c r="N1946" s="44">
        <f t="shared" si="731"/>
        <v>0</v>
      </c>
      <c r="O1946" s="279">
        <v>521</v>
      </c>
      <c r="P1946" s="292" t="s">
        <v>973</v>
      </c>
      <c r="Q1946" s="384" t="s">
        <v>4166</v>
      </c>
    </row>
    <row r="1947" spans="1:17" ht="29.25" customHeight="1" x14ac:dyDescent="0.25">
      <c r="A1947" s="292"/>
      <c r="B1947" s="292"/>
      <c r="C1947" s="292"/>
      <c r="D1947" s="279"/>
      <c r="E1947" s="279"/>
      <c r="F1947" s="292"/>
      <c r="G1947" s="181" t="s">
        <v>58</v>
      </c>
      <c r="H1947" s="44">
        <f t="shared" ref="H1947:H1950" si="732">SUM(I1947:N1947)</f>
        <v>44.6</v>
      </c>
      <c r="I1947" s="44">
        <v>0</v>
      </c>
      <c r="J1947" s="44">
        <v>0</v>
      </c>
      <c r="K1947" s="44">
        <v>44.6</v>
      </c>
      <c r="L1947" s="44">
        <v>0</v>
      </c>
      <c r="M1947" s="44">
        <v>0</v>
      </c>
      <c r="N1947" s="44">
        <v>0</v>
      </c>
      <c r="O1947" s="279"/>
      <c r="P1947" s="292"/>
      <c r="Q1947" s="385"/>
    </row>
    <row r="1948" spans="1:17" ht="36" x14ac:dyDescent="0.25">
      <c r="A1948" s="292"/>
      <c r="B1948" s="292"/>
      <c r="C1948" s="292"/>
      <c r="D1948" s="279"/>
      <c r="E1948" s="279"/>
      <c r="F1948" s="292"/>
      <c r="G1948" s="181" t="s">
        <v>18</v>
      </c>
      <c r="H1948" s="44">
        <f t="shared" si="732"/>
        <v>0.4</v>
      </c>
      <c r="I1948" s="44">
        <v>0</v>
      </c>
      <c r="J1948" s="44">
        <v>0</v>
      </c>
      <c r="K1948" s="44">
        <v>0.4</v>
      </c>
      <c r="L1948" s="44">
        <v>0</v>
      </c>
      <c r="M1948" s="44">
        <v>0</v>
      </c>
      <c r="N1948" s="44">
        <v>0</v>
      </c>
      <c r="O1948" s="279"/>
      <c r="P1948" s="292"/>
      <c r="Q1948" s="385"/>
    </row>
    <row r="1949" spans="1:17" x14ac:dyDescent="0.25">
      <c r="A1949" s="292"/>
      <c r="B1949" s="292"/>
      <c r="C1949" s="292"/>
      <c r="D1949" s="279"/>
      <c r="E1949" s="279"/>
      <c r="F1949" s="292"/>
      <c r="G1949" s="181" t="s">
        <v>19</v>
      </c>
      <c r="H1949" s="44">
        <f t="shared" si="732"/>
        <v>0</v>
      </c>
      <c r="I1949" s="44">
        <v>0</v>
      </c>
      <c r="J1949" s="44">
        <v>0</v>
      </c>
      <c r="K1949" s="44">
        <v>0</v>
      </c>
      <c r="L1949" s="44">
        <v>0</v>
      </c>
      <c r="M1949" s="44">
        <v>0</v>
      </c>
      <c r="N1949" s="44">
        <v>0</v>
      </c>
      <c r="O1949" s="279"/>
      <c r="P1949" s="292"/>
      <c r="Q1949" s="385"/>
    </row>
    <row r="1950" spans="1:17" ht="24" x14ac:dyDescent="0.25">
      <c r="A1950" s="292"/>
      <c r="B1950" s="292"/>
      <c r="C1950" s="292"/>
      <c r="D1950" s="279"/>
      <c r="E1950" s="279"/>
      <c r="F1950" s="292"/>
      <c r="G1950" s="181" t="s">
        <v>20</v>
      </c>
      <c r="H1950" s="44">
        <f t="shared" si="732"/>
        <v>0</v>
      </c>
      <c r="I1950" s="44">
        <v>0</v>
      </c>
      <c r="J1950" s="44">
        <v>0</v>
      </c>
      <c r="K1950" s="44">
        <v>0</v>
      </c>
      <c r="L1950" s="44">
        <v>0</v>
      </c>
      <c r="M1950" s="44">
        <v>0</v>
      </c>
      <c r="N1950" s="44">
        <v>0</v>
      </c>
      <c r="O1950" s="279"/>
      <c r="P1950" s="292"/>
      <c r="Q1950" s="386"/>
    </row>
    <row r="1951" spans="1:17" ht="36.75" customHeight="1" x14ac:dyDescent="0.25">
      <c r="A1951" s="292" t="s">
        <v>974</v>
      </c>
      <c r="B1951" s="292" t="s">
        <v>967</v>
      </c>
      <c r="C1951" s="292" t="s">
        <v>28</v>
      </c>
      <c r="D1951" s="279" t="s">
        <v>553</v>
      </c>
      <c r="E1951" s="279" t="s">
        <v>968</v>
      </c>
      <c r="F1951" s="292" t="s">
        <v>972</v>
      </c>
      <c r="G1951" s="181" t="s">
        <v>16</v>
      </c>
      <c r="H1951" s="44">
        <f t="shared" ref="H1951:N1951" si="733">SUM(H1952:H1955)</f>
        <v>47.2</v>
      </c>
      <c r="I1951" s="44">
        <f t="shared" si="733"/>
        <v>0</v>
      </c>
      <c r="J1951" s="44">
        <f t="shared" si="733"/>
        <v>0</v>
      </c>
      <c r="K1951" s="44">
        <f t="shared" si="733"/>
        <v>0</v>
      </c>
      <c r="L1951" s="44">
        <f t="shared" si="733"/>
        <v>47.2</v>
      </c>
      <c r="M1951" s="44">
        <f t="shared" si="733"/>
        <v>0</v>
      </c>
      <c r="N1951" s="44">
        <f t="shared" si="733"/>
        <v>0</v>
      </c>
      <c r="O1951" s="279">
        <v>639</v>
      </c>
      <c r="P1951" s="292" t="s">
        <v>975</v>
      </c>
      <c r="Q1951" s="384" t="s">
        <v>4166</v>
      </c>
    </row>
    <row r="1952" spans="1:17" ht="31.5" customHeight="1" x14ac:dyDescent="0.25">
      <c r="A1952" s="292"/>
      <c r="B1952" s="292"/>
      <c r="C1952" s="292"/>
      <c r="D1952" s="279"/>
      <c r="E1952" s="279"/>
      <c r="F1952" s="292"/>
      <c r="G1952" s="181" t="s">
        <v>58</v>
      </c>
      <c r="H1952" s="44">
        <f t="shared" ref="H1952:H1955" si="734">SUM(I1952:N1952)</f>
        <v>46.7</v>
      </c>
      <c r="I1952" s="44">
        <v>0</v>
      </c>
      <c r="J1952" s="44">
        <v>0</v>
      </c>
      <c r="K1952" s="44">
        <v>0</v>
      </c>
      <c r="L1952" s="44">
        <v>46.7</v>
      </c>
      <c r="M1952" s="44">
        <v>0</v>
      </c>
      <c r="N1952" s="44">
        <v>0</v>
      </c>
      <c r="O1952" s="279"/>
      <c r="P1952" s="292"/>
      <c r="Q1952" s="385"/>
    </row>
    <row r="1953" spans="1:17" ht="36" x14ac:dyDescent="0.25">
      <c r="A1953" s="292"/>
      <c r="B1953" s="292"/>
      <c r="C1953" s="292"/>
      <c r="D1953" s="279"/>
      <c r="E1953" s="279"/>
      <c r="F1953" s="292"/>
      <c r="G1953" s="181" t="s">
        <v>18</v>
      </c>
      <c r="H1953" s="44">
        <f t="shared" si="734"/>
        <v>0.5</v>
      </c>
      <c r="I1953" s="44">
        <v>0</v>
      </c>
      <c r="J1953" s="44">
        <v>0</v>
      </c>
      <c r="K1953" s="44">
        <v>0</v>
      </c>
      <c r="L1953" s="44">
        <v>0.5</v>
      </c>
      <c r="M1953" s="44">
        <v>0</v>
      </c>
      <c r="N1953" s="44">
        <v>0</v>
      </c>
      <c r="O1953" s="279"/>
      <c r="P1953" s="292"/>
      <c r="Q1953" s="385"/>
    </row>
    <row r="1954" spans="1:17" x14ac:dyDescent="0.25">
      <c r="A1954" s="292"/>
      <c r="B1954" s="292"/>
      <c r="C1954" s="292"/>
      <c r="D1954" s="279"/>
      <c r="E1954" s="279"/>
      <c r="F1954" s="292"/>
      <c r="G1954" s="181" t="s">
        <v>19</v>
      </c>
      <c r="H1954" s="44">
        <f t="shared" si="734"/>
        <v>0</v>
      </c>
      <c r="I1954" s="44">
        <v>0</v>
      </c>
      <c r="J1954" s="44">
        <v>0</v>
      </c>
      <c r="K1954" s="44">
        <v>0</v>
      </c>
      <c r="L1954" s="44">
        <v>0</v>
      </c>
      <c r="M1954" s="44">
        <v>0</v>
      </c>
      <c r="N1954" s="44">
        <v>0</v>
      </c>
      <c r="O1954" s="279"/>
      <c r="P1954" s="292"/>
      <c r="Q1954" s="385"/>
    </row>
    <row r="1955" spans="1:17" ht="24" x14ac:dyDescent="0.25">
      <c r="A1955" s="292"/>
      <c r="B1955" s="292"/>
      <c r="C1955" s="292"/>
      <c r="D1955" s="279"/>
      <c r="E1955" s="279"/>
      <c r="F1955" s="292"/>
      <c r="G1955" s="181" t="s">
        <v>20</v>
      </c>
      <c r="H1955" s="44">
        <f t="shared" si="734"/>
        <v>0</v>
      </c>
      <c r="I1955" s="44">
        <v>0</v>
      </c>
      <c r="J1955" s="44">
        <v>0</v>
      </c>
      <c r="K1955" s="44">
        <v>0</v>
      </c>
      <c r="L1955" s="44">
        <v>0</v>
      </c>
      <c r="M1955" s="44">
        <v>0</v>
      </c>
      <c r="N1955" s="44">
        <v>0</v>
      </c>
      <c r="O1955" s="279"/>
      <c r="P1955" s="292"/>
      <c r="Q1955" s="386"/>
    </row>
    <row r="1956" spans="1:17" ht="36.75" customHeight="1" x14ac:dyDescent="0.25">
      <c r="A1956" s="292" t="s">
        <v>976</v>
      </c>
      <c r="B1956" s="292" t="s">
        <v>967</v>
      </c>
      <c r="C1956" s="292" t="s">
        <v>28</v>
      </c>
      <c r="D1956" s="279" t="s">
        <v>553</v>
      </c>
      <c r="E1956" s="279" t="s">
        <v>977</v>
      </c>
      <c r="F1956" s="292" t="s">
        <v>972</v>
      </c>
      <c r="G1956" s="181" t="s">
        <v>16</v>
      </c>
      <c r="H1956" s="44">
        <f t="shared" ref="H1956:N1956" si="735">SUM(H1957:H1960)</f>
        <v>217.2</v>
      </c>
      <c r="I1956" s="44">
        <f t="shared" si="735"/>
        <v>0</v>
      </c>
      <c r="J1956" s="44">
        <f t="shared" si="735"/>
        <v>0</v>
      </c>
      <c r="K1956" s="44">
        <f t="shared" si="735"/>
        <v>0</v>
      </c>
      <c r="L1956" s="44">
        <f t="shared" si="735"/>
        <v>0</v>
      </c>
      <c r="M1956" s="44">
        <f t="shared" si="735"/>
        <v>108.6</v>
      </c>
      <c r="N1956" s="44">
        <f t="shared" si="735"/>
        <v>108.6</v>
      </c>
      <c r="O1956" s="279">
        <v>1549</v>
      </c>
      <c r="P1956" s="292" t="s">
        <v>975</v>
      </c>
      <c r="Q1956" s="384" t="s">
        <v>4166</v>
      </c>
    </row>
    <row r="1957" spans="1:17" ht="34.5" customHeight="1" x14ac:dyDescent="0.25">
      <c r="A1957" s="292"/>
      <c r="B1957" s="292"/>
      <c r="C1957" s="292"/>
      <c r="D1957" s="279"/>
      <c r="E1957" s="279"/>
      <c r="F1957" s="292"/>
      <c r="G1957" s="181" t="s">
        <v>58</v>
      </c>
      <c r="H1957" s="44">
        <f t="shared" ref="H1957:H1960" si="736">SUM(I1957:N1957)</f>
        <v>215</v>
      </c>
      <c r="I1957" s="44">
        <v>0</v>
      </c>
      <c r="J1957" s="44">
        <v>0</v>
      </c>
      <c r="K1957" s="44">
        <v>0</v>
      </c>
      <c r="L1957" s="44">
        <v>0</v>
      </c>
      <c r="M1957" s="44">
        <v>107.5</v>
      </c>
      <c r="N1957" s="44">
        <v>107.5</v>
      </c>
      <c r="O1957" s="279"/>
      <c r="P1957" s="292"/>
      <c r="Q1957" s="385"/>
    </row>
    <row r="1958" spans="1:17" ht="36" x14ac:dyDescent="0.25">
      <c r="A1958" s="292"/>
      <c r="B1958" s="292"/>
      <c r="C1958" s="292"/>
      <c r="D1958" s="279"/>
      <c r="E1958" s="279"/>
      <c r="F1958" s="292"/>
      <c r="G1958" s="181" t="s">
        <v>18</v>
      </c>
      <c r="H1958" s="44">
        <f t="shared" si="736"/>
        <v>2</v>
      </c>
      <c r="I1958" s="44">
        <v>0</v>
      </c>
      <c r="J1958" s="44">
        <v>0</v>
      </c>
      <c r="K1958" s="44">
        <v>0</v>
      </c>
      <c r="L1958" s="44">
        <v>0</v>
      </c>
      <c r="M1958" s="44">
        <v>1</v>
      </c>
      <c r="N1958" s="44">
        <v>1</v>
      </c>
      <c r="O1958" s="279"/>
      <c r="P1958" s="292"/>
      <c r="Q1958" s="385"/>
    </row>
    <row r="1959" spans="1:17" x14ac:dyDescent="0.25">
      <c r="A1959" s="292"/>
      <c r="B1959" s="292"/>
      <c r="C1959" s="292"/>
      <c r="D1959" s="279"/>
      <c r="E1959" s="279"/>
      <c r="F1959" s="292"/>
      <c r="G1959" s="181" t="s">
        <v>19</v>
      </c>
      <c r="H1959" s="44">
        <f t="shared" si="736"/>
        <v>0.2</v>
      </c>
      <c r="I1959" s="44">
        <v>0</v>
      </c>
      <c r="J1959" s="44">
        <v>0</v>
      </c>
      <c r="K1959" s="44">
        <v>0</v>
      </c>
      <c r="L1959" s="44">
        <v>0</v>
      </c>
      <c r="M1959" s="44">
        <v>0.1</v>
      </c>
      <c r="N1959" s="44">
        <v>0.1</v>
      </c>
      <c r="O1959" s="279"/>
      <c r="P1959" s="292"/>
      <c r="Q1959" s="385"/>
    </row>
    <row r="1960" spans="1:17" ht="24" x14ac:dyDescent="0.25">
      <c r="A1960" s="292"/>
      <c r="B1960" s="292"/>
      <c r="C1960" s="292"/>
      <c r="D1960" s="279"/>
      <c r="E1960" s="279"/>
      <c r="F1960" s="292"/>
      <c r="G1960" s="181" t="s">
        <v>20</v>
      </c>
      <c r="H1960" s="44">
        <f t="shared" si="736"/>
        <v>0</v>
      </c>
      <c r="I1960" s="44">
        <v>0</v>
      </c>
      <c r="J1960" s="44">
        <v>0</v>
      </c>
      <c r="K1960" s="44">
        <v>0</v>
      </c>
      <c r="L1960" s="44">
        <v>0</v>
      </c>
      <c r="M1960" s="44">
        <v>0</v>
      </c>
      <c r="N1960" s="44">
        <v>0</v>
      </c>
      <c r="O1960" s="279"/>
      <c r="P1960" s="292"/>
      <c r="Q1960" s="386"/>
    </row>
    <row r="1961" spans="1:17" ht="36.75" customHeight="1" x14ac:dyDescent="0.25">
      <c r="A1961" s="292" t="s">
        <v>978</v>
      </c>
      <c r="B1961" s="292" t="s">
        <v>383</v>
      </c>
      <c r="C1961" s="292" t="s">
        <v>28</v>
      </c>
      <c r="D1961" s="279" t="s">
        <v>553</v>
      </c>
      <c r="E1961" s="279" t="s">
        <v>897</v>
      </c>
      <c r="F1961" s="292" t="s">
        <v>979</v>
      </c>
      <c r="G1961" s="181" t="s">
        <v>16</v>
      </c>
      <c r="H1961" s="44">
        <f t="shared" ref="H1961:N1961" si="737">SUM(H1962:H1965)</f>
        <v>3</v>
      </c>
      <c r="I1961" s="44">
        <f t="shared" si="737"/>
        <v>0</v>
      </c>
      <c r="J1961" s="44">
        <f t="shared" si="737"/>
        <v>3</v>
      </c>
      <c r="K1961" s="44">
        <f t="shared" si="737"/>
        <v>0</v>
      </c>
      <c r="L1961" s="44">
        <f t="shared" si="737"/>
        <v>0</v>
      </c>
      <c r="M1961" s="44">
        <f t="shared" si="737"/>
        <v>0</v>
      </c>
      <c r="N1961" s="44">
        <f t="shared" si="737"/>
        <v>0</v>
      </c>
      <c r="O1961" s="279">
        <v>696</v>
      </c>
      <c r="P1961" s="292" t="s">
        <v>980</v>
      </c>
      <c r="Q1961" s="384" t="s">
        <v>4166</v>
      </c>
    </row>
    <row r="1962" spans="1:17" ht="29.25" customHeight="1" x14ac:dyDescent="0.25">
      <c r="A1962" s="292"/>
      <c r="B1962" s="292"/>
      <c r="C1962" s="292"/>
      <c r="D1962" s="279"/>
      <c r="E1962" s="279"/>
      <c r="F1962" s="292"/>
      <c r="G1962" s="181" t="s">
        <v>58</v>
      </c>
      <c r="H1962" s="44">
        <f t="shared" ref="H1962:H1965" si="738">SUM(I1962:N1962)</f>
        <v>0</v>
      </c>
      <c r="I1962" s="44">
        <v>0</v>
      </c>
      <c r="J1962" s="44">
        <v>0</v>
      </c>
      <c r="K1962" s="44">
        <v>0</v>
      </c>
      <c r="L1962" s="44">
        <v>0</v>
      </c>
      <c r="M1962" s="44">
        <v>0</v>
      </c>
      <c r="N1962" s="44">
        <v>0</v>
      </c>
      <c r="O1962" s="279"/>
      <c r="P1962" s="292"/>
      <c r="Q1962" s="385"/>
    </row>
    <row r="1963" spans="1:17" ht="36" x14ac:dyDescent="0.25">
      <c r="A1963" s="292"/>
      <c r="B1963" s="292"/>
      <c r="C1963" s="292"/>
      <c r="D1963" s="279"/>
      <c r="E1963" s="279"/>
      <c r="F1963" s="292"/>
      <c r="G1963" s="181" t="s">
        <v>18</v>
      </c>
      <c r="H1963" s="44">
        <f t="shared" si="738"/>
        <v>2.8</v>
      </c>
      <c r="I1963" s="44">
        <v>0</v>
      </c>
      <c r="J1963" s="44">
        <v>2.8</v>
      </c>
      <c r="K1963" s="44">
        <v>0</v>
      </c>
      <c r="L1963" s="44">
        <v>0</v>
      </c>
      <c r="M1963" s="44">
        <v>0</v>
      </c>
      <c r="N1963" s="44">
        <v>0</v>
      </c>
      <c r="O1963" s="279"/>
      <c r="P1963" s="292"/>
      <c r="Q1963" s="385"/>
    </row>
    <row r="1964" spans="1:17" x14ac:dyDescent="0.25">
      <c r="A1964" s="292"/>
      <c r="B1964" s="292"/>
      <c r="C1964" s="292"/>
      <c r="D1964" s="279"/>
      <c r="E1964" s="279"/>
      <c r="F1964" s="292"/>
      <c r="G1964" s="181" t="s">
        <v>19</v>
      </c>
      <c r="H1964" s="44">
        <f t="shared" si="738"/>
        <v>0.2</v>
      </c>
      <c r="I1964" s="44">
        <v>0</v>
      </c>
      <c r="J1964" s="44">
        <v>0.2</v>
      </c>
      <c r="K1964" s="44">
        <v>0</v>
      </c>
      <c r="L1964" s="44">
        <v>0</v>
      </c>
      <c r="M1964" s="44">
        <v>0</v>
      </c>
      <c r="N1964" s="44">
        <v>0</v>
      </c>
      <c r="O1964" s="279"/>
      <c r="P1964" s="292"/>
      <c r="Q1964" s="385"/>
    </row>
    <row r="1965" spans="1:17" ht="24" x14ac:dyDescent="0.25">
      <c r="A1965" s="292"/>
      <c r="B1965" s="292"/>
      <c r="C1965" s="292"/>
      <c r="D1965" s="279"/>
      <c r="E1965" s="279"/>
      <c r="F1965" s="292"/>
      <c r="G1965" s="181" t="s">
        <v>20</v>
      </c>
      <c r="H1965" s="44">
        <f t="shared" si="738"/>
        <v>0</v>
      </c>
      <c r="I1965" s="44">
        <v>0</v>
      </c>
      <c r="J1965" s="44">
        <v>0</v>
      </c>
      <c r="K1965" s="44">
        <v>0</v>
      </c>
      <c r="L1965" s="44">
        <v>0</v>
      </c>
      <c r="M1965" s="44">
        <v>0</v>
      </c>
      <c r="N1965" s="44">
        <v>0</v>
      </c>
      <c r="O1965" s="279"/>
      <c r="P1965" s="292"/>
      <c r="Q1965" s="386"/>
    </row>
    <row r="1966" spans="1:17" ht="51" customHeight="1" x14ac:dyDescent="0.25">
      <c r="A1966" s="292" t="s">
        <v>981</v>
      </c>
      <c r="B1966" s="292" t="s">
        <v>383</v>
      </c>
      <c r="C1966" s="292" t="s">
        <v>28</v>
      </c>
      <c r="D1966" s="279" t="s">
        <v>553</v>
      </c>
      <c r="E1966" s="279" t="s">
        <v>982</v>
      </c>
      <c r="F1966" s="292" t="s">
        <v>979</v>
      </c>
      <c r="G1966" s="181" t="s">
        <v>16</v>
      </c>
      <c r="H1966" s="44">
        <f t="shared" ref="H1966:N1966" si="739">SUM(H1967:H1970)</f>
        <v>3</v>
      </c>
      <c r="I1966" s="44">
        <f t="shared" si="739"/>
        <v>0</v>
      </c>
      <c r="J1966" s="44">
        <f t="shared" si="739"/>
        <v>3</v>
      </c>
      <c r="K1966" s="44">
        <f t="shared" si="739"/>
        <v>0</v>
      </c>
      <c r="L1966" s="44">
        <f t="shared" si="739"/>
        <v>0</v>
      </c>
      <c r="M1966" s="44">
        <f t="shared" si="739"/>
        <v>0</v>
      </c>
      <c r="N1966" s="44">
        <f t="shared" si="739"/>
        <v>0</v>
      </c>
      <c r="O1966" s="279">
        <v>377</v>
      </c>
      <c r="P1966" s="292" t="s">
        <v>975</v>
      </c>
      <c r="Q1966" s="384" t="s">
        <v>4166</v>
      </c>
    </row>
    <row r="1967" spans="1:17" ht="39" customHeight="1" x14ac:dyDescent="0.25">
      <c r="A1967" s="292"/>
      <c r="B1967" s="292"/>
      <c r="C1967" s="292"/>
      <c r="D1967" s="279"/>
      <c r="E1967" s="279"/>
      <c r="F1967" s="292"/>
      <c r="G1967" s="181" t="s">
        <v>58</v>
      </c>
      <c r="H1967" s="44">
        <f t="shared" ref="H1967:H1970" si="740">SUM(I1967:N1967)</f>
        <v>0</v>
      </c>
      <c r="I1967" s="44">
        <v>0</v>
      </c>
      <c r="J1967" s="44">
        <v>0</v>
      </c>
      <c r="K1967" s="44">
        <v>0</v>
      </c>
      <c r="L1967" s="44">
        <v>0</v>
      </c>
      <c r="M1967" s="44">
        <v>0</v>
      </c>
      <c r="N1967" s="44">
        <v>0</v>
      </c>
      <c r="O1967" s="279"/>
      <c r="P1967" s="292"/>
      <c r="Q1967" s="385"/>
    </row>
    <row r="1968" spans="1:17" ht="36" x14ac:dyDescent="0.25">
      <c r="A1968" s="292"/>
      <c r="B1968" s="292"/>
      <c r="C1968" s="292"/>
      <c r="D1968" s="279"/>
      <c r="E1968" s="279"/>
      <c r="F1968" s="292"/>
      <c r="G1968" s="181" t="s">
        <v>18</v>
      </c>
      <c r="H1968" s="44">
        <f t="shared" si="740"/>
        <v>2.8</v>
      </c>
      <c r="I1968" s="44">
        <v>0</v>
      </c>
      <c r="J1968" s="44">
        <v>2.8</v>
      </c>
      <c r="K1968" s="44">
        <v>0</v>
      </c>
      <c r="L1968" s="44">
        <v>0</v>
      </c>
      <c r="M1968" s="44">
        <v>0</v>
      </c>
      <c r="N1968" s="44">
        <v>0</v>
      </c>
      <c r="O1968" s="279"/>
      <c r="P1968" s="292"/>
      <c r="Q1968" s="385"/>
    </row>
    <row r="1969" spans="1:17" x14ac:dyDescent="0.25">
      <c r="A1969" s="292"/>
      <c r="B1969" s="292"/>
      <c r="C1969" s="292"/>
      <c r="D1969" s="279"/>
      <c r="E1969" s="279"/>
      <c r="F1969" s="292"/>
      <c r="G1969" s="181" t="s">
        <v>19</v>
      </c>
      <c r="H1969" s="44">
        <f t="shared" si="740"/>
        <v>0.2</v>
      </c>
      <c r="I1969" s="44">
        <v>0</v>
      </c>
      <c r="J1969" s="44">
        <v>0.2</v>
      </c>
      <c r="K1969" s="44">
        <v>0</v>
      </c>
      <c r="L1969" s="44">
        <v>0</v>
      </c>
      <c r="M1969" s="44">
        <v>0</v>
      </c>
      <c r="N1969" s="44">
        <v>0</v>
      </c>
      <c r="O1969" s="279"/>
      <c r="P1969" s="292"/>
      <c r="Q1969" s="385"/>
    </row>
    <row r="1970" spans="1:17" ht="24" x14ac:dyDescent="0.25">
      <c r="A1970" s="292"/>
      <c r="B1970" s="292"/>
      <c r="C1970" s="292"/>
      <c r="D1970" s="279"/>
      <c r="E1970" s="279"/>
      <c r="F1970" s="292"/>
      <c r="G1970" s="181" t="s">
        <v>20</v>
      </c>
      <c r="H1970" s="44">
        <f t="shared" si="740"/>
        <v>0</v>
      </c>
      <c r="I1970" s="44">
        <v>0</v>
      </c>
      <c r="J1970" s="44">
        <v>0</v>
      </c>
      <c r="K1970" s="44">
        <v>0</v>
      </c>
      <c r="L1970" s="44">
        <v>0</v>
      </c>
      <c r="M1970" s="44">
        <v>0</v>
      </c>
      <c r="N1970" s="44">
        <v>0</v>
      </c>
      <c r="O1970" s="279"/>
      <c r="P1970" s="292"/>
      <c r="Q1970" s="386"/>
    </row>
    <row r="1971" spans="1:17" ht="51" customHeight="1" x14ac:dyDescent="0.25">
      <c r="A1971" s="292" t="s">
        <v>983</v>
      </c>
      <c r="B1971" s="292" t="s">
        <v>383</v>
      </c>
      <c r="C1971" s="292" t="s">
        <v>28</v>
      </c>
      <c r="D1971" s="279">
        <v>2028</v>
      </c>
      <c r="E1971" s="279" t="s">
        <v>897</v>
      </c>
      <c r="F1971" s="292" t="s">
        <v>972</v>
      </c>
      <c r="G1971" s="181" t="s">
        <v>16</v>
      </c>
      <c r="H1971" s="44">
        <f t="shared" ref="H1971:N1971" si="741">SUM(H1972:H1975)</f>
        <v>163.29999999999998</v>
      </c>
      <c r="I1971" s="44">
        <f t="shared" si="741"/>
        <v>0</v>
      </c>
      <c r="J1971" s="44">
        <f t="shared" si="741"/>
        <v>0</v>
      </c>
      <c r="K1971" s="44">
        <f t="shared" si="741"/>
        <v>0</v>
      </c>
      <c r="L1971" s="44">
        <f t="shared" si="741"/>
        <v>163.29999999999998</v>
      </c>
      <c r="M1971" s="44">
        <f t="shared" si="741"/>
        <v>0</v>
      </c>
      <c r="N1971" s="44">
        <f t="shared" si="741"/>
        <v>0</v>
      </c>
      <c r="O1971" s="279">
        <v>15025</v>
      </c>
      <c r="P1971" s="292" t="s">
        <v>975</v>
      </c>
      <c r="Q1971" s="279" t="s">
        <v>4155</v>
      </c>
    </row>
    <row r="1972" spans="1:17" ht="30.75" customHeight="1" x14ac:dyDescent="0.25">
      <c r="A1972" s="292"/>
      <c r="B1972" s="292"/>
      <c r="C1972" s="292"/>
      <c r="D1972" s="279"/>
      <c r="E1972" s="279"/>
      <c r="F1972" s="292"/>
      <c r="G1972" s="181" t="s">
        <v>58</v>
      </c>
      <c r="H1972" s="44">
        <f t="shared" ref="H1972:H1975" si="742">SUM(I1972:N1972)</f>
        <v>161.69999999999999</v>
      </c>
      <c r="I1972" s="44">
        <v>0</v>
      </c>
      <c r="J1972" s="44">
        <v>0</v>
      </c>
      <c r="K1972" s="44">
        <v>0</v>
      </c>
      <c r="L1972" s="44">
        <v>161.69999999999999</v>
      </c>
      <c r="M1972" s="44">
        <v>0</v>
      </c>
      <c r="N1972" s="44">
        <v>0</v>
      </c>
      <c r="O1972" s="279"/>
      <c r="P1972" s="292"/>
      <c r="Q1972" s="279"/>
    </row>
    <row r="1973" spans="1:17" ht="36" x14ac:dyDescent="0.25">
      <c r="A1973" s="292"/>
      <c r="B1973" s="292"/>
      <c r="C1973" s="292"/>
      <c r="D1973" s="279"/>
      <c r="E1973" s="279"/>
      <c r="F1973" s="292"/>
      <c r="G1973" s="181" t="s">
        <v>18</v>
      </c>
      <c r="H1973" s="44">
        <f t="shared" si="742"/>
        <v>1.5</v>
      </c>
      <c r="I1973" s="44">
        <v>0</v>
      </c>
      <c r="J1973" s="44">
        <v>0</v>
      </c>
      <c r="K1973" s="44">
        <v>0</v>
      </c>
      <c r="L1973" s="44">
        <v>1.5</v>
      </c>
      <c r="M1973" s="44">
        <v>0</v>
      </c>
      <c r="N1973" s="44">
        <v>0</v>
      </c>
      <c r="O1973" s="279"/>
      <c r="P1973" s="292"/>
      <c r="Q1973" s="279"/>
    </row>
    <row r="1974" spans="1:17" x14ac:dyDescent="0.25">
      <c r="A1974" s="292"/>
      <c r="B1974" s="292"/>
      <c r="C1974" s="292"/>
      <c r="D1974" s="279"/>
      <c r="E1974" s="279"/>
      <c r="F1974" s="292"/>
      <c r="G1974" s="181" t="s">
        <v>19</v>
      </c>
      <c r="H1974" s="44">
        <f t="shared" si="742"/>
        <v>0.1</v>
      </c>
      <c r="I1974" s="44">
        <v>0</v>
      </c>
      <c r="J1974" s="44">
        <v>0</v>
      </c>
      <c r="K1974" s="44">
        <v>0</v>
      </c>
      <c r="L1974" s="44">
        <v>0.1</v>
      </c>
      <c r="M1974" s="44">
        <v>0</v>
      </c>
      <c r="N1974" s="44">
        <v>0</v>
      </c>
      <c r="O1974" s="279"/>
      <c r="P1974" s="292"/>
      <c r="Q1974" s="279"/>
    </row>
    <row r="1975" spans="1:17" ht="24" x14ac:dyDescent="0.25">
      <c r="A1975" s="292"/>
      <c r="B1975" s="292"/>
      <c r="C1975" s="292"/>
      <c r="D1975" s="279"/>
      <c r="E1975" s="279"/>
      <c r="F1975" s="292"/>
      <c r="G1975" s="181" t="s">
        <v>20</v>
      </c>
      <c r="H1975" s="44">
        <f t="shared" si="742"/>
        <v>0</v>
      </c>
      <c r="I1975" s="44">
        <v>0</v>
      </c>
      <c r="J1975" s="44">
        <v>0</v>
      </c>
      <c r="K1975" s="44">
        <v>0</v>
      </c>
      <c r="L1975" s="44">
        <v>0</v>
      </c>
      <c r="M1975" s="44">
        <v>0</v>
      </c>
      <c r="N1975" s="44">
        <v>0</v>
      </c>
      <c r="O1975" s="279"/>
      <c r="P1975" s="292"/>
      <c r="Q1975" s="279"/>
    </row>
    <row r="1976" spans="1:17" ht="36.75" customHeight="1" x14ac:dyDescent="0.25">
      <c r="A1976" s="292" t="s">
        <v>984</v>
      </c>
      <c r="B1976" s="292" t="s">
        <v>383</v>
      </c>
      <c r="C1976" s="292" t="s">
        <v>28</v>
      </c>
      <c r="D1976" s="279">
        <v>2028</v>
      </c>
      <c r="E1976" s="279" t="s">
        <v>897</v>
      </c>
      <c r="F1976" s="292" t="s">
        <v>972</v>
      </c>
      <c r="G1976" s="181" t="s">
        <v>16</v>
      </c>
      <c r="H1976" s="44">
        <f t="shared" ref="H1976:N1976" si="743">SUM(H1977:H1980)</f>
        <v>8.4</v>
      </c>
      <c r="I1976" s="44">
        <f t="shared" si="743"/>
        <v>0</v>
      </c>
      <c r="J1976" s="44">
        <f t="shared" si="743"/>
        <v>0</v>
      </c>
      <c r="K1976" s="44">
        <f t="shared" si="743"/>
        <v>0</v>
      </c>
      <c r="L1976" s="44">
        <f t="shared" si="743"/>
        <v>8.4</v>
      </c>
      <c r="M1976" s="44">
        <f t="shared" si="743"/>
        <v>0</v>
      </c>
      <c r="N1976" s="44">
        <f t="shared" si="743"/>
        <v>0</v>
      </c>
      <c r="O1976" s="279">
        <v>15025</v>
      </c>
      <c r="P1976" s="292" t="s">
        <v>975</v>
      </c>
      <c r="Q1976" s="279" t="s">
        <v>4155</v>
      </c>
    </row>
    <row r="1977" spans="1:17" ht="33.75" customHeight="1" x14ac:dyDescent="0.25">
      <c r="A1977" s="292"/>
      <c r="B1977" s="292"/>
      <c r="C1977" s="292"/>
      <c r="D1977" s="279"/>
      <c r="E1977" s="279"/>
      <c r="F1977" s="292"/>
      <c r="G1977" s="181" t="s">
        <v>58</v>
      </c>
      <c r="H1977" s="44">
        <f t="shared" ref="H1977:H1980" si="744">SUM(I1977:N1977)</f>
        <v>8.3000000000000007</v>
      </c>
      <c r="I1977" s="44">
        <v>0</v>
      </c>
      <c r="J1977" s="44">
        <v>0</v>
      </c>
      <c r="K1977" s="44">
        <v>0</v>
      </c>
      <c r="L1977" s="44">
        <v>8.3000000000000007</v>
      </c>
      <c r="M1977" s="44">
        <v>0</v>
      </c>
      <c r="N1977" s="44">
        <v>0</v>
      </c>
      <c r="O1977" s="279"/>
      <c r="P1977" s="292"/>
      <c r="Q1977" s="279"/>
    </row>
    <row r="1978" spans="1:17" ht="36" x14ac:dyDescent="0.25">
      <c r="A1978" s="292"/>
      <c r="B1978" s="292"/>
      <c r="C1978" s="292"/>
      <c r="D1978" s="279"/>
      <c r="E1978" s="279"/>
      <c r="F1978" s="292"/>
      <c r="G1978" s="181" t="s">
        <v>18</v>
      </c>
      <c r="H1978" s="44">
        <f t="shared" si="744"/>
        <v>0.1</v>
      </c>
      <c r="I1978" s="44">
        <v>0</v>
      </c>
      <c r="J1978" s="44">
        <v>0</v>
      </c>
      <c r="K1978" s="44">
        <v>0</v>
      </c>
      <c r="L1978" s="44">
        <v>0.1</v>
      </c>
      <c r="M1978" s="44">
        <v>0</v>
      </c>
      <c r="N1978" s="44">
        <v>0</v>
      </c>
      <c r="O1978" s="279"/>
      <c r="P1978" s="292"/>
      <c r="Q1978" s="279"/>
    </row>
    <row r="1979" spans="1:17" x14ac:dyDescent="0.25">
      <c r="A1979" s="292"/>
      <c r="B1979" s="292"/>
      <c r="C1979" s="292"/>
      <c r="D1979" s="279"/>
      <c r="E1979" s="279"/>
      <c r="F1979" s="292"/>
      <c r="G1979" s="181" t="s">
        <v>19</v>
      </c>
      <c r="H1979" s="44">
        <f t="shared" si="744"/>
        <v>0</v>
      </c>
      <c r="I1979" s="44">
        <v>0</v>
      </c>
      <c r="J1979" s="44">
        <v>0</v>
      </c>
      <c r="K1979" s="44">
        <v>0</v>
      </c>
      <c r="L1979" s="44">
        <v>0</v>
      </c>
      <c r="M1979" s="44">
        <v>0</v>
      </c>
      <c r="N1979" s="44">
        <v>0</v>
      </c>
      <c r="O1979" s="279"/>
      <c r="P1979" s="292"/>
      <c r="Q1979" s="279"/>
    </row>
    <row r="1980" spans="1:17" ht="24" x14ac:dyDescent="0.25">
      <c r="A1980" s="292"/>
      <c r="B1980" s="292"/>
      <c r="C1980" s="292"/>
      <c r="D1980" s="279"/>
      <c r="E1980" s="279"/>
      <c r="F1980" s="292"/>
      <c r="G1980" s="181" t="s">
        <v>20</v>
      </c>
      <c r="H1980" s="44">
        <f t="shared" si="744"/>
        <v>0</v>
      </c>
      <c r="I1980" s="44">
        <v>0</v>
      </c>
      <c r="J1980" s="44">
        <v>0</v>
      </c>
      <c r="K1980" s="44">
        <v>0</v>
      </c>
      <c r="L1980" s="44">
        <v>0</v>
      </c>
      <c r="M1980" s="44">
        <v>0</v>
      </c>
      <c r="N1980" s="44">
        <v>0</v>
      </c>
      <c r="O1980" s="279"/>
      <c r="P1980" s="292"/>
      <c r="Q1980" s="279"/>
    </row>
    <row r="1981" spans="1:17" ht="36.75" customHeight="1" x14ac:dyDescent="0.25">
      <c r="A1981" s="292" t="s">
        <v>985</v>
      </c>
      <c r="B1981" s="292" t="s">
        <v>383</v>
      </c>
      <c r="C1981" s="292" t="s">
        <v>28</v>
      </c>
      <c r="D1981" s="279">
        <v>2028</v>
      </c>
      <c r="E1981" s="279" t="s">
        <v>897</v>
      </c>
      <c r="F1981" s="292" t="s">
        <v>964</v>
      </c>
      <c r="G1981" s="181" t="s">
        <v>16</v>
      </c>
      <c r="H1981" s="44">
        <f t="shared" ref="H1981:N1981" si="745">SUM(H1982:H1985)</f>
        <v>50</v>
      </c>
      <c r="I1981" s="44">
        <f t="shared" si="745"/>
        <v>0</v>
      </c>
      <c r="J1981" s="44">
        <f t="shared" si="745"/>
        <v>0</v>
      </c>
      <c r="K1981" s="44">
        <f t="shared" si="745"/>
        <v>0</v>
      </c>
      <c r="L1981" s="44">
        <f t="shared" si="745"/>
        <v>50</v>
      </c>
      <c r="M1981" s="44">
        <f t="shared" si="745"/>
        <v>0</v>
      </c>
      <c r="N1981" s="44">
        <f t="shared" si="745"/>
        <v>0</v>
      </c>
      <c r="O1981" s="279">
        <v>15025</v>
      </c>
      <c r="P1981" s="292" t="s">
        <v>975</v>
      </c>
      <c r="Q1981" s="279" t="s">
        <v>4155</v>
      </c>
    </row>
    <row r="1982" spans="1:17" ht="31.5" customHeight="1" x14ac:dyDescent="0.25">
      <c r="A1982" s="292"/>
      <c r="B1982" s="292"/>
      <c r="C1982" s="292"/>
      <c r="D1982" s="279"/>
      <c r="E1982" s="279"/>
      <c r="F1982" s="292"/>
      <c r="G1982" s="181" t="s">
        <v>58</v>
      </c>
      <c r="H1982" s="44">
        <f t="shared" ref="H1982:H1985" si="746">SUM(I1982:N1982)</f>
        <v>49.5</v>
      </c>
      <c r="I1982" s="44">
        <v>0</v>
      </c>
      <c r="J1982" s="44">
        <v>0</v>
      </c>
      <c r="K1982" s="44">
        <v>0</v>
      </c>
      <c r="L1982" s="44">
        <v>49.5</v>
      </c>
      <c r="M1982" s="44">
        <v>0</v>
      </c>
      <c r="N1982" s="44">
        <v>0</v>
      </c>
      <c r="O1982" s="279"/>
      <c r="P1982" s="292"/>
      <c r="Q1982" s="279"/>
    </row>
    <row r="1983" spans="1:17" ht="36" x14ac:dyDescent="0.25">
      <c r="A1983" s="292"/>
      <c r="B1983" s="292"/>
      <c r="C1983" s="292"/>
      <c r="D1983" s="279"/>
      <c r="E1983" s="279"/>
      <c r="F1983" s="292"/>
      <c r="G1983" s="181" t="s">
        <v>18</v>
      </c>
      <c r="H1983" s="44">
        <f t="shared" si="746"/>
        <v>0.5</v>
      </c>
      <c r="I1983" s="44">
        <v>0</v>
      </c>
      <c r="J1983" s="44">
        <v>0</v>
      </c>
      <c r="K1983" s="44">
        <v>0</v>
      </c>
      <c r="L1983" s="44">
        <v>0.5</v>
      </c>
      <c r="M1983" s="44">
        <v>0</v>
      </c>
      <c r="N1983" s="44">
        <v>0</v>
      </c>
      <c r="O1983" s="279"/>
      <c r="P1983" s="292"/>
      <c r="Q1983" s="279"/>
    </row>
    <row r="1984" spans="1:17" x14ac:dyDescent="0.25">
      <c r="A1984" s="292"/>
      <c r="B1984" s="292"/>
      <c r="C1984" s="292"/>
      <c r="D1984" s="279"/>
      <c r="E1984" s="279"/>
      <c r="F1984" s="292"/>
      <c r="G1984" s="181" t="s">
        <v>19</v>
      </c>
      <c r="H1984" s="44">
        <f t="shared" si="746"/>
        <v>0</v>
      </c>
      <c r="I1984" s="44">
        <v>0</v>
      </c>
      <c r="J1984" s="44">
        <v>0</v>
      </c>
      <c r="K1984" s="44">
        <v>0</v>
      </c>
      <c r="L1984" s="44">
        <v>0</v>
      </c>
      <c r="M1984" s="44">
        <v>0</v>
      </c>
      <c r="N1984" s="44">
        <v>0</v>
      </c>
      <c r="O1984" s="279"/>
      <c r="P1984" s="292"/>
      <c r="Q1984" s="279"/>
    </row>
    <row r="1985" spans="1:17" ht="24" x14ac:dyDescent="0.25">
      <c r="A1985" s="292"/>
      <c r="B1985" s="292"/>
      <c r="C1985" s="292"/>
      <c r="D1985" s="279"/>
      <c r="E1985" s="279"/>
      <c r="F1985" s="292"/>
      <c r="G1985" s="181" t="s">
        <v>20</v>
      </c>
      <c r="H1985" s="44">
        <f t="shared" si="746"/>
        <v>0</v>
      </c>
      <c r="I1985" s="44">
        <v>0</v>
      </c>
      <c r="J1985" s="44">
        <v>0</v>
      </c>
      <c r="K1985" s="44">
        <v>0</v>
      </c>
      <c r="L1985" s="44">
        <v>0</v>
      </c>
      <c r="M1985" s="44">
        <v>0</v>
      </c>
      <c r="N1985" s="44">
        <v>0</v>
      </c>
      <c r="O1985" s="279"/>
      <c r="P1985" s="292"/>
      <c r="Q1985" s="279"/>
    </row>
    <row r="1986" spans="1:17" ht="36.75" customHeight="1" x14ac:dyDescent="0.25">
      <c r="A1986" s="292" t="s">
        <v>986</v>
      </c>
      <c r="B1986" s="292" t="s">
        <v>967</v>
      </c>
      <c r="C1986" s="292" t="s">
        <v>28</v>
      </c>
      <c r="D1986" s="279">
        <v>2028</v>
      </c>
      <c r="E1986" s="279" t="s">
        <v>897</v>
      </c>
      <c r="F1986" s="292" t="s">
        <v>987</v>
      </c>
      <c r="G1986" s="181" t="s">
        <v>16</v>
      </c>
      <c r="H1986" s="44">
        <f t="shared" ref="H1986:N1986" si="747">SUM(H1987:H1990)</f>
        <v>18.099999999999998</v>
      </c>
      <c r="I1986" s="44">
        <f t="shared" si="747"/>
        <v>0</v>
      </c>
      <c r="J1986" s="44">
        <f t="shared" si="747"/>
        <v>0</v>
      </c>
      <c r="K1986" s="44">
        <f t="shared" si="747"/>
        <v>0</v>
      </c>
      <c r="L1986" s="44">
        <f t="shared" si="747"/>
        <v>18.099999999999998</v>
      </c>
      <c r="M1986" s="44">
        <f t="shared" si="747"/>
        <v>0</v>
      </c>
      <c r="N1986" s="44">
        <f t="shared" si="747"/>
        <v>0</v>
      </c>
      <c r="O1986" s="279">
        <v>15025</v>
      </c>
      <c r="P1986" s="292" t="s">
        <v>975</v>
      </c>
      <c r="Q1986" s="279" t="s">
        <v>4155</v>
      </c>
    </row>
    <row r="1987" spans="1:17" ht="31.5" customHeight="1" x14ac:dyDescent="0.25">
      <c r="A1987" s="292"/>
      <c r="B1987" s="292"/>
      <c r="C1987" s="292"/>
      <c r="D1987" s="279"/>
      <c r="E1987" s="279"/>
      <c r="F1987" s="292"/>
      <c r="G1987" s="181" t="s">
        <v>58</v>
      </c>
      <c r="H1987" s="44">
        <f t="shared" ref="H1987:H1990" si="748">SUM(I1987:N1987)</f>
        <v>0</v>
      </c>
      <c r="I1987" s="44">
        <v>0</v>
      </c>
      <c r="J1987" s="44">
        <v>0</v>
      </c>
      <c r="K1987" s="44">
        <v>0</v>
      </c>
      <c r="L1987" s="44">
        <v>0</v>
      </c>
      <c r="M1987" s="44">
        <v>0</v>
      </c>
      <c r="N1987" s="44">
        <v>0</v>
      </c>
      <c r="O1987" s="279"/>
      <c r="P1987" s="292"/>
      <c r="Q1987" s="279"/>
    </row>
    <row r="1988" spans="1:17" ht="36" x14ac:dyDescent="0.25">
      <c r="A1988" s="292"/>
      <c r="B1988" s="292"/>
      <c r="C1988" s="292"/>
      <c r="D1988" s="279"/>
      <c r="E1988" s="279"/>
      <c r="F1988" s="292"/>
      <c r="G1988" s="181" t="s">
        <v>18</v>
      </c>
      <c r="H1988" s="44">
        <f t="shared" si="748"/>
        <v>16.7</v>
      </c>
      <c r="I1988" s="44">
        <v>0</v>
      </c>
      <c r="J1988" s="44">
        <v>0</v>
      </c>
      <c r="K1988" s="44">
        <v>0</v>
      </c>
      <c r="L1988" s="44">
        <v>16.7</v>
      </c>
      <c r="M1988" s="44">
        <v>0</v>
      </c>
      <c r="N1988" s="44">
        <v>0</v>
      </c>
      <c r="O1988" s="279"/>
      <c r="P1988" s="292"/>
      <c r="Q1988" s="279"/>
    </row>
    <row r="1989" spans="1:17" x14ac:dyDescent="0.25">
      <c r="A1989" s="292"/>
      <c r="B1989" s="292"/>
      <c r="C1989" s="292"/>
      <c r="D1989" s="279"/>
      <c r="E1989" s="279"/>
      <c r="F1989" s="292"/>
      <c r="G1989" s="181" t="s">
        <v>19</v>
      </c>
      <c r="H1989" s="44">
        <f t="shared" si="748"/>
        <v>1.4</v>
      </c>
      <c r="I1989" s="44">
        <v>0</v>
      </c>
      <c r="J1989" s="44">
        <v>0</v>
      </c>
      <c r="K1989" s="44">
        <v>0</v>
      </c>
      <c r="L1989" s="44">
        <v>1.4</v>
      </c>
      <c r="M1989" s="44">
        <v>0</v>
      </c>
      <c r="N1989" s="44">
        <v>0</v>
      </c>
      <c r="O1989" s="279"/>
      <c r="P1989" s="292"/>
      <c r="Q1989" s="279"/>
    </row>
    <row r="1990" spans="1:17" ht="24" x14ac:dyDescent="0.25">
      <c r="A1990" s="292"/>
      <c r="B1990" s="292"/>
      <c r="C1990" s="292"/>
      <c r="D1990" s="279"/>
      <c r="E1990" s="279"/>
      <c r="F1990" s="292"/>
      <c r="G1990" s="181" t="s">
        <v>20</v>
      </c>
      <c r="H1990" s="44">
        <f t="shared" si="748"/>
        <v>0</v>
      </c>
      <c r="I1990" s="44">
        <v>0</v>
      </c>
      <c r="J1990" s="44">
        <v>0</v>
      </c>
      <c r="K1990" s="44">
        <v>0</v>
      </c>
      <c r="L1990" s="44">
        <v>0</v>
      </c>
      <c r="M1990" s="44">
        <v>0</v>
      </c>
      <c r="N1990" s="44">
        <v>0</v>
      </c>
      <c r="O1990" s="279"/>
      <c r="P1990" s="292"/>
      <c r="Q1990" s="279"/>
    </row>
    <row r="1991" spans="1:17" ht="36.75" customHeight="1" x14ac:dyDescent="0.25">
      <c r="A1991" s="292" t="s">
        <v>988</v>
      </c>
      <c r="B1991" s="292" t="s">
        <v>967</v>
      </c>
      <c r="C1991" s="292" t="s">
        <v>28</v>
      </c>
      <c r="D1991" s="279">
        <v>2028</v>
      </c>
      <c r="E1991" s="279" t="s">
        <v>982</v>
      </c>
      <c r="F1991" s="292" t="s">
        <v>987</v>
      </c>
      <c r="G1991" s="181" t="s">
        <v>16</v>
      </c>
      <c r="H1991" s="44">
        <f t="shared" ref="H1991:N1991" si="749">SUM(H1992:H1995)</f>
        <v>36.799999999999997</v>
      </c>
      <c r="I1991" s="44">
        <f t="shared" si="749"/>
        <v>0</v>
      </c>
      <c r="J1991" s="44">
        <f t="shared" si="749"/>
        <v>0</v>
      </c>
      <c r="K1991" s="44">
        <f t="shared" si="749"/>
        <v>0</v>
      </c>
      <c r="L1991" s="44">
        <f t="shared" si="749"/>
        <v>36.799999999999997</v>
      </c>
      <c r="M1991" s="44">
        <f t="shared" si="749"/>
        <v>0</v>
      </c>
      <c r="N1991" s="44">
        <f t="shared" si="749"/>
        <v>0</v>
      </c>
      <c r="O1991" s="279">
        <v>15025</v>
      </c>
      <c r="P1991" s="292" t="s">
        <v>975</v>
      </c>
      <c r="Q1991" s="279" t="s">
        <v>4155</v>
      </c>
    </row>
    <row r="1992" spans="1:17" ht="28.5" customHeight="1" x14ac:dyDescent="0.25">
      <c r="A1992" s="292"/>
      <c r="B1992" s="292"/>
      <c r="C1992" s="292"/>
      <c r="D1992" s="279"/>
      <c r="E1992" s="279"/>
      <c r="F1992" s="292"/>
      <c r="G1992" s="181" t="s">
        <v>58</v>
      </c>
      <c r="H1992" s="44">
        <f t="shared" ref="H1992:H1995" si="750">SUM(I1992:N1992)</f>
        <v>0</v>
      </c>
      <c r="I1992" s="44">
        <v>0</v>
      </c>
      <c r="J1992" s="44">
        <v>0</v>
      </c>
      <c r="K1992" s="44">
        <v>0</v>
      </c>
      <c r="L1992" s="44">
        <v>0</v>
      </c>
      <c r="M1992" s="44">
        <v>0</v>
      </c>
      <c r="N1992" s="44">
        <v>0</v>
      </c>
      <c r="O1992" s="279"/>
      <c r="P1992" s="292"/>
      <c r="Q1992" s="279"/>
    </row>
    <row r="1993" spans="1:17" ht="36" x14ac:dyDescent="0.25">
      <c r="A1993" s="292"/>
      <c r="B1993" s="292"/>
      <c r="C1993" s="292"/>
      <c r="D1993" s="279"/>
      <c r="E1993" s="279"/>
      <c r="F1993" s="292"/>
      <c r="G1993" s="181" t="s">
        <v>18</v>
      </c>
      <c r="H1993" s="44">
        <f t="shared" si="750"/>
        <v>33.9</v>
      </c>
      <c r="I1993" s="44">
        <v>0</v>
      </c>
      <c r="J1993" s="44">
        <v>0</v>
      </c>
      <c r="K1993" s="44">
        <v>0</v>
      </c>
      <c r="L1993" s="44">
        <v>33.9</v>
      </c>
      <c r="M1993" s="44">
        <v>0</v>
      </c>
      <c r="N1993" s="44">
        <v>0</v>
      </c>
      <c r="O1993" s="279"/>
      <c r="P1993" s="292"/>
      <c r="Q1993" s="279"/>
    </row>
    <row r="1994" spans="1:17" x14ac:dyDescent="0.25">
      <c r="A1994" s="292"/>
      <c r="B1994" s="292"/>
      <c r="C1994" s="292"/>
      <c r="D1994" s="279"/>
      <c r="E1994" s="279"/>
      <c r="F1994" s="292"/>
      <c r="G1994" s="181" t="s">
        <v>19</v>
      </c>
      <c r="H1994" s="44">
        <f t="shared" si="750"/>
        <v>2.9</v>
      </c>
      <c r="I1994" s="44">
        <v>0</v>
      </c>
      <c r="J1994" s="44">
        <v>0</v>
      </c>
      <c r="K1994" s="44">
        <v>0</v>
      </c>
      <c r="L1994" s="44">
        <v>2.9</v>
      </c>
      <c r="M1994" s="44">
        <v>0</v>
      </c>
      <c r="N1994" s="44">
        <v>0</v>
      </c>
      <c r="O1994" s="279"/>
      <c r="P1994" s="292"/>
      <c r="Q1994" s="279"/>
    </row>
    <row r="1995" spans="1:17" ht="24" x14ac:dyDescent="0.25">
      <c r="A1995" s="292"/>
      <c r="B1995" s="292"/>
      <c r="C1995" s="292"/>
      <c r="D1995" s="279"/>
      <c r="E1995" s="279"/>
      <c r="F1995" s="292"/>
      <c r="G1995" s="181" t="s">
        <v>20</v>
      </c>
      <c r="H1995" s="44">
        <f t="shared" si="750"/>
        <v>0</v>
      </c>
      <c r="I1995" s="44">
        <v>0</v>
      </c>
      <c r="J1995" s="44">
        <v>0</v>
      </c>
      <c r="K1995" s="44">
        <v>0</v>
      </c>
      <c r="L1995" s="44">
        <v>0</v>
      </c>
      <c r="M1995" s="44">
        <v>0</v>
      </c>
      <c r="N1995" s="44">
        <v>0</v>
      </c>
      <c r="O1995" s="279"/>
      <c r="P1995" s="292"/>
      <c r="Q1995" s="279"/>
    </row>
    <row r="1996" spans="1:17" ht="36.75" customHeight="1" x14ac:dyDescent="0.25">
      <c r="A1996" s="292" t="s">
        <v>990</v>
      </c>
      <c r="B1996" s="292" t="s">
        <v>265</v>
      </c>
      <c r="C1996" s="292" t="s">
        <v>28</v>
      </c>
      <c r="D1996" s="279">
        <v>2025</v>
      </c>
      <c r="E1996" s="279"/>
      <c r="F1996" s="292" t="s">
        <v>903</v>
      </c>
      <c r="G1996" s="181" t="s">
        <v>16</v>
      </c>
      <c r="H1996" s="44">
        <f t="shared" ref="H1996:N1996" si="751">SUM(H1997:H2000)</f>
        <v>10.799999999999999</v>
      </c>
      <c r="I1996" s="44">
        <f t="shared" si="751"/>
        <v>10.799999999999999</v>
      </c>
      <c r="J1996" s="44">
        <f t="shared" si="751"/>
        <v>0</v>
      </c>
      <c r="K1996" s="44">
        <f t="shared" si="751"/>
        <v>0</v>
      </c>
      <c r="L1996" s="44">
        <f t="shared" si="751"/>
        <v>0</v>
      </c>
      <c r="M1996" s="44">
        <f t="shared" si="751"/>
        <v>0</v>
      </c>
      <c r="N1996" s="44">
        <f t="shared" si="751"/>
        <v>0</v>
      </c>
      <c r="O1996" s="279"/>
      <c r="P1996" s="292"/>
      <c r="Q1996" s="384" t="s">
        <v>4166</v>
      </c>
    </row>
    <row r="1997" spans="1:17" ht="27" customHeight="1" x14ac:dyDescent="0.25">
      <c r="A1997" s="292"/>
      <c r="B1997" s="292"/>
      <c r="C1997" s="292"/>
      <c r="D1997" s="279"/>
      <c r="E1997" s="279"/>
      <c r="F1997" s="292"/>
      <c r="G1997" s="181" t="s">
        <v>58</v>
      </c>
      <c r="H1997" s="44">
        <f t="shared" ref="H1997:H2000" si="752">SUM(I1997:N1997)</f>
        <v>10.7</v>
      </c>
      <c r="I1997" s="44">
        <v>10.7</v>
      </c>
      <c r="J1997" s="44">
        <v>0</v>
      </c>
      <c r="K1997" s="44">
        <v>0</v>
      </c>
      <c r="L1997" s="44">
        <v>0</v>
      </c>
      <c r="M1997" s="44">
        <v>0</v>
      </c>
      <c r="N1997" s="44">
        <v>0</v>
      </c>
      <c r="O1997" s="279"/>
      <c r="P1997" s="292"/>
      <c r="Q1997" s="385"/>
    </row>
    <row r="1998" spans="1:17" ht="36" x14ac:dyDescent="0.25">
      <c r="A1998" s="292"/>
      <c r="B1998" s="292"/>
      <c r="C1998" s="292"/>
      <c r="D1998" s="279"/>
      <c r="E1998" s="279"/>
      <c r="F1998" s="292"/>
      <c r="G1998" s="181" t="s">
        <v>18</v>
      </c>
      <c r="H1998" s="44">
        <f t="shared" si="752"/>
        <v>0.1</v>
      </c>
      <c r="I1998" s="44">
        <v>0.1</v>
      </c>
      <c r="J1998" s="44">
        <v>0</v>
      </c>
      <c r="K1998" s="44">
        <v>0</v>
      </c>
      <c r="L1998" s="44">
        <v>0</v>
      </c>
      <c r="M1998" s="44">
        <v>0</v>
      </c>
      <c r="N1998" s="44">
        <v>0</v>
      </c>
      <c r="O1998" s="279"/>
      <c r="P1998" s="292"/>
      <c r="Q1998" s="385"/>
    </row>
    <row r="1999" spans="1:17" x14ac:dyDescent="0.25">
      <c r="A1999" s="292"/>
      <c r="B1999" s="292"/>
      <c r="C1999" s="292"/>
      <c r="D1999" s="279"/>
      <c r="E1999" s="279"/>
      <c r="F1999" s="292"/>
      <c r="G1999" s="181" t="s">
        <v>19</v>
      </c>
      <c r="H1999" s="44">
        <f t="shared" si="752"/>
        <v>0</v>
      </c>
      <c r="I1999" s="44">
        <v>0</v>
      </c>
      <c r="J1999" s="44">
        <v>0</v>
      </c>
      <c r="K1999" s="44">
        <v>0</v>
      </c>
      <c r="L1999" s="44">
        <v>0</v>
      </c>
      <c r="M1999" s="44">
        <v>0</v>
      </c>
      <c r="N1999" s="44">
        <v>0</v>
      </c>
      <c r="O1999" s="279"/>
      <c r="P1999" s="292"/>
      <c r="Q1999" s="385"/>
    </row>
    <row r="2000" spans="1:17" ht="24" x14ac:dyDescent="0.25">
      <c r="A2000" s="292"/>
      <c r="B2000" s="292"/>
      <c r="C2000" s="292"/>
      <c r="D2000" s="279"/>
      <c r="E2000" s="279"/>
      <c r="F2000" s="292"/>
      <c r="G2000" s="181" t="s">
        <v>20</v>
      </c>
      <c r="H2000" s="44">
        <f t="shared" si="752"/>
        <v>0</v>
      </c>
      <c r="I2000" s="44">
        <v>0</v>
      </c>
      <c r="J2000" s="44">
        <v>0</v>
      </c>
      <c r="K2000" s="44">
        <v>0</v>
      </c>
      <c r="L2000" s="44">
        <v>0</v>
      </c>
      <c r="M2000" s="44">
        <v>0</v>
      </c>
      <c r="N2000" s="44">
        <v>0</v>
      </c>
      <c r="O2000" s="279"/>
      <c r="P2000" s="292"/>
      <c r="Q2000" s="386"/>
    </row>
    <row r="2001" spans="1:17" ht="36.75" customHeight="1" x14ac:dyDescent="0.25">
      <c r="A2001" s="292" t="s">
        <v>991</v>
      </c>
      <c r="B2001" s="292" t="s">
        <v>265</v>
      </c>
      <c r="C2001" s="292" t="s">
        <v>28</v>
      </c>
      <c r="D2001" s="279">
        <v>2025</v>
      </c>
      <c r="E2001" s="279"/>
      <c r="F2001" s="279" t="s">
        <v>545</v>
      </c>
      <c r="G2001" s="181" t="s">
        <v>16</v>
      </c>
      <c r="H2001" s="44">
        <f t="shared" ref="H2001:N2001" si="753">SUM(H2002:H2005)</f>
        <v>71.600000000000009</v>
      </c>
      <c r="I2001" s="44">
        <f t="shared" si="753"/>
        <v>71.600000000000009</v>
      </c>
      <c r="J2001" s="44">
        <f t="shared" si="753"/>
        <v>0</v>
      </c>
      <c r="K2001" s="44">
        <f t="shared" si="753"/>
        <v>0</v>
      </c>
      <c r="L2001" s="44">
        <f t="shared" si="753"/>
        <v>0</v>
      </c>
      <c r="M2001" s="44">
        <f t="shared" si="753"/>
        <v>0</v>
      </c>
      <c r="N2001" s="44">
        <f t="shared" si="753"/>
        <v>0</v>
      </c>
      <c r="O2001" s="279"/>
      <c r="P2001" s="292"/>
      <c r="Q2001" s="384" t="s">
        <v>4166</v>
      </c>
    </row>
    <row r="2002" spans="1:17" ht="27" customHeight="1" x14ac:dyDescent="0.25">
      <c r="A2002" s="292"/>
      <c r="B2002" s="292"/>
      <c r="C2002" s="292"/>
      <c r="D2002" s="279"/>
      <c r="E2002" s="279"/>
      <c r="F2002" s="279"/>
      <c r="G2002" s="181" t="s">
        <v>58</v>
      </c>
      <c r="H2002" s="44">
        <f t="shared" ref="H2002:H2005" si="754">SUM(I2002:N2002)</f>
        <v>70.900000000000006</v>
      </c>
      <c r="I2002" s="44">
        <v>70.900000000000006</v>
      </c>
      <c r="J2002" s="44">
        <v>0</v>
      </c>
      <c r="K2002" s="44">
        <v>0</v>
      </c>
      <c r="L2002" s="44">
        <v>0</v>
      </c>
      <c r="M2002" s="44">
        <v>0</v>
      </c>
      <c r="N2002" s="44">
        <v>0</v>
      </c>
      <c r="O2002" s="279"/>
      <c r="P2002" s="292"/>
      <c r="Q2002" s="385"/>
    </row>
    <row r="2003" spans="1:17" ht="36" x14ac:dyDescent="0.25">
      <c r="A2003" s="292"/>
      <c r="B2003" s="292"/>
      <c r="C2003" s="292"/>
      <c r="D2003" s="279"/>
      <c r="E2003" s="279"/>
      <c r="F2003" s="279"/>
      <c r="G2003" s="181" t="s">
        <v>18</v>
      </c>
      <c r="H2003" s="44">
        <f t="shared" si="754"/>
        <v>0.5</v>
      </c>
      <c r="I2003" s="44">
        <v>0.5</v>
      </c>
      <c r="J2003" s="44">
        <v>0</v>
      </c>
      <c r="K2003" s="44">
        <v>0</v>
      </c>
      <c r="L2003" s="44">
        <v>0</v>
      </c>
      <c r="M2003" s="44">
        <v>0</v>
      </c>
      <c r="N2003" s="44">
        <v>0</v>
      </c>
      <c r="O2003" s="279"/>
      <c r="P2003" s="292"/>
      <c r="Q2003" s="385"/>
    </row>
    <row r="2004" spans="1:17" x14ac:dyDescent="0.25">
      <c r="A2004" s="292"/>
      <c r="B2004" s="292"/>
      <c r="C2004" s="292"/>
      <c r="D2004" s="279"/>
      <c r="E2004" s="279"/>
      <c r="F2004" s="279"/>
      <c r="G2004" s="181" t="s">
        <v>19</v>
      </c>
      <c r="H2004" s="44">
        <f t="shared" si="754"/>
        <v>0.2</v>
      </c>
      <c r="I2004" s="44">
        <v>0.2</v>
      </c>
      <c r="J2004" s="44">
        <v>0</v>
      </c>
      <c r="K2004" s="44">
        <v>0</v>
      </c>
      <c r="L2004" s="44">
        <v>0</v>
      </c>
      <c r="M2004" s="44">
        <v>0</v>
      </c>
      <c r="N2004" s="44">
        <v>0</v>
      </c>
      <c r="O2004" s="279"/>
      <c r="P2004" s="292"/>
      <c r="Q2004" s="385"/>
    </row>
    <row r="2005" spans="1:17" ht="24" x14ac:dyDescent="0.25">
      <c r="A2005" s="292"/>
      <c r="B2005" s="292"/>
      <c r="C2005" s="292"/>
      <c r="D2005" s="279"/>
      <c r="E2005" s="279"/>
      <c r="F2005" s="279"/>
      <c r="G2005" s="181" t="s">
        <v>20</v>
      </c>
      <c r="H2005" s="44">
        <f t="shared" si="754"/>
        <v>0</v>
      </c>
      <c r="I2005" s="44">
        <v>0</v>
      </c>
      <c r="J2005" s="44">
        <v>0</v>
      </c>
      <c r="K2005" s="44">
        <v>0</v>
      </c>
      <c r="L2005" s="44">
        <v>0</v>
      </c>
      <c r="M2005" s="44">
        <v>0</v>
      </c>
      <c r="N2005" s="44">
        <v>0</v>
      </c>
      <c r="O2005" s="279"/>
      <c r="P2005" s="292"/>
      <c r="Q2005" s="386"/>
    </row>
    <row r="2006" spans="1:17" ht="36" x14ac:dyDescent="0.25">
      <c r="A2006" s="279" t="s">
        <v>992</v>
      </c>
      <c r="B2006" s="292" t="s">
        <v>383</v>
      </c>
      <c r="C2006" s="279" t="s">
        <v>993</v>
      </c>
      <c r="D2006" s="279">
        <v>2030</v>
      </c>
      <c r="E2006" s="279" t="s">
        <v>897</v>
      </c>
      <c r="F2006" s="279" t="s">
        <v>994</v>
      </c>
      <c r="G2006" s="181" t="s">
        <v>16</v>
      </c>
      <c r="H2006" s="44">
        <f t="shared" ref="H2006:N2006" si="755">SUM(H2007:H2010)</f>
        <v>81.649999999999991</v>
      </c>
      <c r="I2006" s="44">
        <f t="shared" si="755"/>
        <v>0</v>
      </c>
      <c r="J2006" s="44">
        <f t="shared" si="755"/>
        <v>0</v>
      </c>
      <c r="K2006" s="44">
        <f t="shared" si="755"/>
        <v>0</v>
      </c>
      <c r="L2006" s="44">
        <f t="shared" si="755"/>
        <v>0</v>
      </c>
      <c r="M2006" s="44">
        <f t="shared" si="755"/>
        <v>0</v>
      </c>
      <c r="N2006" s="44">
        <f t="shared" si="755"/>
        <v>81.649999999999991</v>
      </c>
      <c r="O2006" s="328">
        <v>251</v>
      </c>
      <c r="P2006" s="292" t="s">
        <v>975</v>
      </c>
      <c r="Q2006" s="384" t="s">
        <v>4166</v>
      </c>
    </row>
    <row r="2007" spans="1:17" ht="34.5" customHeight="1" x14ac:dyDescent="0.25">
      <c r="A2007" s="279"/>
      <c r="B2007" s="292"/>
      <c r="C2007" s="279"/>
      <c r="D2007" s="279"/>
      <c r="E2007" s="279"/>
      <c r="F2007" s="279"/>
      <c r="G2007" s="181" t="s">
        <v>58</v>
      </c>
      <c r="H2007" s="44">
        <f t="shared" ref="H2007:H2010" si="756">SUM(I2007:N2007)</f>
        <v>0</v>
      </c>
      <c r="I2007" s="44">
        <v>0</v>
      </c>
      <c r="J2007" s="44">
        <v>0</v>
      </c>
      <c r="K2007" s="44">
        <v>0</v>
      </c>
      <c r="L2007" s="44">
        <v>0</v>
      </c>
      <c r="M2007" s="44">
        <v>0</v>
      </c>
      <c r="N2007" s="44">
        <v>0</v>
      </c>
      <c r="O2007" s="328"/>
      <c r="P2007" s="292"/>
      <c r="Q2007" s="385"/>
    </row>
    <row r="2008" spans="1:17" ht="36" x14ac:dyDescent="0.25">
      <c r="A2008" s="279"/>
      <c r="B2008" s="292"/>
      <c r="C2008" s="279"/>
      <c r="D2008" s="279"/>
      <c r="E2008" s="279"/>
      <c r="F2008" s="279"/>
      <c r="G2008" s="181" t="s">
        <v>18</v>
      </c>
      <c r="H2008" s="44">
        <f t="shared" si="756"/>
        <v>81.599999999999994</v>
      </c>
      <c r="I2008" s="44">
        <v>0</v>
      </c>
      <c r="J2008" s="44">
        <v>0</v>
      </c>
      <c r="K2008" s="44">
        <v>0</v>
      </c>
      <c r="L2008" s="44">
        <v>0</v>
      </c>
      <c r="M2008" s="44">
        <v>0</v>
      </c>
      <c r="N2008" s="44">
        <v>81.599999999999994</v>
      </c>
      <c r="O2008" s="328"/>
      <c r="P2008" s="292"/>
      <c r="Q2008" s="385"/>
    </row>
    <row r="2009" spans="1:17" x14ac:dyDescent="0.25">
      <c r="A2009" s="279"/>
      <c r="B2009" s="292"/>
      <c r="C2009" s="279"/>
      <c r="D2009" s="279"/>
      <c r="E2009" s="279"/>
      <c r="F2009" s="279"/>
      <c r="G2009" s="181" t="s">
        <v>19</v>
      </c>
      <c r="H2009" s="44">
        <f t="shared" si="756"/>
        <v>0.05</v>
      </c>
      <c r="I2009" s="44">
        <v>0</v>
      </c>
      <c r="J2009" s="44">
        <v>0</v>
      </c>
      <c r="K2009" s="44">
        <v>0</v>
      </c>
      <c r="L2009" s="44">
        <v>0</v>
      </c>
      <c r="M2009" s="44">
        <v>0</v>
      </c>
      <c r="N2009" s="44">
        <v>0.05</v>
      </c>
      <c r="O2009" s="328"/>
      <c r="P2009" s="292"/>
      <c r="Q2009" s="385"/>
    </row>
    <row r="2010" spans="1:17" ht="24" x14ac:dyDescent="0.25">
      <c r="A2010" s="279"/>
      <c r="B2010" s="292"/>
      <c r="C2010" s="279"/>
      <c r="D2010" s="279"/>
      <c r="E2010" s="279"/>
      <c r="F2010" s="279"/>
      <c r="G2010" s="181" t="s">
        <v>20</v>
      </c>
      <c r="H2010" s="44">
        <f t="shared" si="756"/>
        <v>0</v>
      </c>
      <c r="I2010" s="44">
        <v>0</v>
      </c>
      <c r="J2010" s="44">
        <v>0</v>
      </c>
      <c r="K2010" s="44">
        <v>0</v>
      </c>
      <c r="L2010" s="44">
        <v>0</v>
      </c>
      <c r="M2010" s="44">
        <v>0</v>
      </c>
      <c r="N2010" s="44">
        <v>0</v>
      </c>
      <c r="O2010" s="328"/>
      <c r="P2010" s="292"/>
      <c r="Q2010" s="386"/>
    </row>
    <row r="2011" spans="1:17" ht="36" x14ac:dyDescent="0.25">
      <c r="A2011" s="279" t="s">
        <v>995</v>
      </c>
      <c r="B2011" s="292" t="s">
        <v>383</v>
      </c>
      <c r="C2011" s="279" t="s">
        <v>993</v>
      </c>
      <c r="D2011" s="279">
        <v>2030</v>
      </c>
      <c r="E2011" s="279" t="s">
        <v>897</v>
      </c>
      <c r="F2011" s="279" t="s">
        <v>994</v>
      </c>
      <c r="G2011" s="181" t="s">
        <v>16</v>
      </c>
      <c r="H2011" s="44">
        <f t="shared" ref="H2011:N2011" si="757">SUM(H2012:H2015)</f>
        <v>32.660000000000004</v>
      </c>
      <c r="I2011" s="44">
        <f t="shared" si="757"/>
        <v>0</v>
      </c>
      <c r="J2011" s="44">
        <f t="shared" si="757"/>
        <v>0</v>
      </c>
      <c r="K2011" s="44">
        <f t="shared" si="757"/>
        <v>0</v>
      </c>
      <c r="L2011" s="44">
        <f t="shared" si="757"/>
        <v>0</v>
      </c>
      <c r="M2011" s="44">
        <f t="shared" si="757"/>
        <v>0</v>
      </c>
      <c r="N2011" s="44">
        <f t="shared" si="757"/>
        <v>32.660000000000004</v>
      </c>
      <c r="O2011" s="279">
        <v>251</v>
      </c>
      <c r="P2011" s="292" t="s">
        <v>975</v>
      </c>
      <c r="Q2011" s="384" t="s">
        <v>4166</v>
      </c>
    </row>
    <row r="2012" spans="1:17" ht="31.5" customHeight="1" x14ac:dyDescent="0.25">
      <c r="A2012" s="279"/>
      <c r="B2012" s="292"/>
      <c r="C2012" s="279"/>
      <c r="D2012" s="279"/>
      <c r="E2012" s="279"/>
      <c r="F2012" s="279"/>
      <c r="G2012" s="181" t="s">
        <v>58</v>
      </c>
      <c r="H2012" s="44">
        <f t="shared" ref="H2012:H2015" si="758">SUM(I2012:N2012)</f>
        <v>0</v>
      </c>
      <c r="I2012" s="44">
        <v>0</v>
      </c>
      <c r="J2012" s="44">
        <v>0</v>
      </c>
      <c r="K2012" s="44">
        <v>0</v>
      </c>
      <c r="L2012" s="44">
        <v>0</v>
      </c>
      <c r="M2012" s="44">
        <v>0</v>
      </c>
      <c r="N2012" s="44">
        <v>0</v>
      </c>
      <c r="O2012" s="279"/>
      <c r="P2012" s="292"/>
      <c r="Q2012" s="385"/>
    </row>
    <row r="2013" spans="1:17" ht="36" x14ac:dyDescent="0.25">
      <c r="A2013" s="279"/>
      <c r="B2013" s="292"/>
      <c r="C2013" s="279"/>
      <c r="D2013" s="279"/>
      <c r="E2013" s="279"/>
      <c r="F2013" s="279"/>
      <c r="G2013" s="181" t="s">
        <v>18</v>
      </c>
      <c r="H2013" s="44">
        <f t="shared" si="758"/>
        <v>32.64</v>
      </c>
      <c r="I2013" s="44">
        <v>0</v>
      </c>
      <c r="J2013" s="44">
        <v>0</v>
      </c>
      <c r="K2013" s="44">
        <v>0</v>
      </c>
      <c r="L2013" s="44">
        <v>0</v>
      </c>
      <c r="M2013" s="44">
        <v>0</v>
      </c>
      <c r="N2013" s="44">
        <v>32.64</v>
      </c>
      <c r="O2013" s="279"/>
      <c r="P2013" s="292"/>
      <c r="Q2013" s="385"/>
    </row>
    <row r="2014" spans="1:17" x14ac:dyDescent="0.25">
      <c r="A2014" s="279"/>
      <c r="B2014" s="292"/>
      <c r="C2014" s="279"/>
      <c r="D2014" s="279"/>
      <c r="E2014" s="279"/>
      <c r="F2014" s="279"/>
      <c r="G2014" s="181" t="s">
        <v>19</v>
      </c>
      <c r="H2014" s="44">
        <f t="shared" si="758"/>
        <v>0.02</v>
      </c>
      <c r="I2014" s="44">
        <v>0</v>
      </c>
      <c r="J2014" s="44">
        <v>0</v>
      </c>
      <c r="K2014" s="44">
        <v>0</v>
      </c>
      <c r="L2014" s="44">
        <v>0</v>
      </c>
      <c r="M2014" s="44">
        <v>0</v>
      </c>
      <c r="N2014" s="44">
        <v>0.02</v>
      </c>
      <c r="O2014" s="279"/>
      <c r="P2014" s="292"/>
      <c r="Q2014" s="385"/>
    </row>
    <row r="2015" spans="1:17" ht="24" x14ac:dyDescent="0.25">
      <c r="A2015" s="279"/>
      <c r="B2015" s="292"/>
      <c r="C2015" s="279"/>
      <c r="D2015" s="279"/>
      <c r="E2015" s="279"/>
      <c r="F2015" s="279"/>
      <c r="G2015" s="181" t="s">
        <v>20</v>
      </c>
      <c r="H2015" s="44">
        <f t="shared" si="758"/>
        <v>0</v>
      </c>
      <c r="I2015" s="44">
        <v>0</v>
      </c>
      <c r="J2015" s="44">
        <v>0</v>
      </c>
      <c r="K2015" s="44">
        <v>0</v>
      </c>
      <c r="L2015" s="44">
        <v>0</v>
      </c>
      <c r="M2015" s="44">
        <v>0</v>
      </c>
      <c r="N2015" s="44">
        <v>0</v>
      </c>
      <c r="O2015" s="279"/>
      <c r="P2015" s="292"/>
      <c r="Q2015" s="386"/>
    </row>
    <row r="2016" spans="1:17" ht="36" x14ac:dyDescent="0.25">
      <c r="A2016" s="279" t="s">
        <v>996</v>
      </c>
      <c r="B2016" s="292" t="s">
        <v>383</v>
      </c>
      <c r="C2016" s="279" t="s">
        <v>993</v>
      </c>
      <c r="D2016" s="279">
        <v>2030</v>
      </c>
      <c r="E2016" s="279" t="s">
        <v>897</v>
      </c>
      <c r="F2016" s="279" t="s">
        <v>994</v>
      </c>
      <c r="G2016" s="181" t="s">
        <v>16</v>
      </c>
      <c r="H2016" s="44">
        <f t="shared" ref="H2016:N2016" si="759">SUM(H2017:H2020)</f>
        <v>48.99</v>
      </c>
      <c r="I2016" s="44">
        <f t="shared" si="759"/>
        <v>0</v>
      </c>
      <c r="J2016" s="44">
        <f t="shared" si="759"/>
        <v>0</v>
      </c>
      <c r="K2016" s="44">
        <f t="shared" si="759"/>
        <v>0</v>
      </c>
      <c r="L2016" s="44">
        <f t="shared" si="759"/>
        <v>0</v>
      </c>
      <c r="M2016" s="44">
        <f t="shared" si="759"/>
        <v>0</v>
      </c>
      <c r="N2016" s="44">
        <f t="shared" si="759"/>
        <v>48.99</v>
      </c>
      <c r="O2016" s="279">
        <v>251</v>
      </c>
      <c r="P2016" s="292" t="s">
        <v>975</v>
      </c>
      <c r="Q2016" s="384" t="s">
        <v>4166</v>
      </c>
    </row>
    <row r="2017" spans="1:17" ht="32.25" customHeight="1" x14ac:dyDescent="0.25">
      <c r="A2017" s="279"/>
      <c r="B2017" s="292"/>
      <c r="C2017" s="279"/>
      <c r="D2017" s="279"/>
      <c r="E2017" s="279"/>
      <c r="F2017" s="279"/>
      <c r="G2017" s="181" t="s">
        <v>58</v>
      </c>
      <c r="H2017" s="44">
        <f t="shared" ref="H2017:H2020" si="760">SUM(I2017:N2017)</f>
        <v>0</v>
      </c>
      <c r="I2017" s="44">
        <v>0</v>
      </c>
      <c r="J2017" s="44">
        <v>0</v>
      </c>
      <c r="K2017" s="44">
        <v>0</v>
      </c>
      <c r="L2017" s="44">
        <v>0</v>
      </c>
      <c r="M2017" s="44">
        <v>0</v>
      </c>
      <c r="N2017" s="44">
        <v>0</v>
      </c>
      <c r="O2017" s="279"/>
      <c r="P2017" s="292"/>
      <c r="Q2017" s="385"/>
    </row>
    <row r="2018" spans="1:17" ht="36" x14ac:dyDescent="0.25">
      <c r="A2018" s="279"/>
      <c r="B2018" s="292"/>
      <c r="C2018" s="279"/>
      <c r="D2018" s="279"/>
      <c r="E2018" s="279"/>
      <c r="F2018" s="279"/>
      <c r="G2018" s="181" t="s">
        <v>18</v>
      </c>
      <c r="H2018" s="44">
        <f t="shared" si="760"/>
        <v>48.96</v>
      </c>
      <c r="I2018" s="44">
        <v>0</v>
      </c>
      <c r="J2018" s="44">
        <v>0</v>
      </c>
      <c r="K2018" s="44">
        <v>0</v>
      </c>
      <c r="L2018" s="44">
        <v>0</v>
      </c>
      <c r="M2018" s="44">
        <v>0</v>
      </c>
      <c r="N2018" s="44">
        <v>48.96</v>
      </c>
      <c r="O2018" s="279"/>
      <c r="P2018" s="292"/>
      <c r="Q2018" s="385"/>
    </row>
    <row r="2019" spans="1:17" x14ac:dyDescent="0.25">
      <c r="A2019" s="279"/>
      <c r="B2019" s="292"/>
      <c r="C2019" s="279"/>
      <c r="D2019" s="279"/>
      <c r="E2019" s="279"/>
      <c r="F2019" s="279"/>
      <c r="G2019" s="181" t="s">
        <v>19</v>
      </c>
      <c r="H2019" s="44">
        <f t="shared" si="760"/>
        <v>0.03</v>
      </c>
      <c r="I2019" s="44">
        <v>0</v>
      </c>
      <c r="J2019" s="44">
        <v>0</v>
      </c>
      <c r="K2019" s="44">
        <v>0</v>
      </c>
      <c r="L2019" s="44">
        <v>0</v>
      </c>
      <c r="M2019" s="44">
        <v>0</v>
      </c>
      <c r="N2019" s="44">
        <v>0.03</v>
      </c>
      <c r="O2019" s="279"/>
      <c r="P2019" s="292"/>
      <c r="Q2019" s="385"/>
    </row>
    <row r="2020" spans="1:17" ht="24" x14ac:dyDescent="0.25">
      <c r="A2020" s="279"/>
      <c r="B2020" s="292"/>
      <c r="C2020" s="279"/>
      <c r="D2020" s="279"/>
      <c r="E2020" s="279"/>
      <c r="F2020" s="279"/>
      <c r="G2020" s="181" t="s">
        <v>20</v>
      </c>
      <c r="H2020" s="44">
        <f t="shared" si="760"/>
        <v>0</v>
      </c>
      <c r="I2020" s="44">
        <v>0</v>
      </c>
      <c r="J2020" s="44">
        <v>0</v>
      </c>
      <c r="K2020" s="44">
        <v>0</v>
      </c>
      <c r="L2020" s="44">
        <v>0</v>
      </c>
      <c r="M2020" s="44">
        <v>0</v>
      </c>
      <c r="N2020" s="44">
        <v>0</v>
      </c>
      <c r="O2020" s="279"/>
      <c r="P2020" s="292"/>
      <c r="Q2020" s="386"/>
    </row>
    <row r="2021" spans="1:17" ht="36" x14ac:dyDescent="0.25">
      <c r="A2021" s="292" t="s">
        <v>997</v>
      </c>
      <c r="B2021" s="292" t="s">
        <v>383</v>
      </c>
      <c r="C2021" s="279" t="s">
        <v>993</v>
      </c>
      <c r="D2021" s="279">
        <v>2029</v>
      </c>
      <c r="E2021" s="279" t="s">
        <v>897</v>
      </c>
      <c r="F2021" s="292" t="s">
        <v>979</v>
      </c>
      <c r="G2021" s="181" t="s">
        <v>16</v>
      </c>
      <c r="H2021" s="44">
        <f t="shared" ref="H2021:N2021" si="761">SUM(H2022:H2025)</f>
        <v>81.649999999999991</v>
      </c>
      <c r="I2021" s="44">
        <f t="shared" si="761"/>
        <v>0</v>
      </c>
      <c r="J2021" s="44">
        <f t="shared" si="761"/>
        <v>0</v>
      </c>
      <c r="K2021" s="44">
        <f t="shared" si="761"/>
        <v>0</v>
      </c>
      <c r="L2021" s="44">
        <f t="shared" si="761"/>
        <v>0</v>
      </c>
      <c r="M2021" s="44">
        <f t="shared" si="761"/>
        <v>81.649999999999991</v>
      </c>
      <c r="N2021" s="44">
        <f t="shared" si="761"/>
        <v>0</v>
      </c>
      <c r="O2021" s="279">
        <v>696</v>
      </c>
      <c r="P2021" s="292" t="s">
        <v>975</v>
      </c>
      <c r="Q2021" s="384" t="s">
        <v>4166</v>
      </c>
    </row>
    <row r="2022" spans="1:17" ht="31.5" customHeight="1" x14ac:dyDescent="0.25">
      <c r="A2022" s="292"/>
      <c r="B2022" s="292"/>
      <c r="C2022" s="279"/>
      <c r="D2022" s="279"/>
      <c r="E2022" s="279"/>
      <c r="F2022" s="292"/>
      <c r="G2022" s="181" t="s">
        <v>58</v>
      </c>
      <c r="H2022" s="44">
        <f t="shared" ref="H2022:H2025" si="762">SUM(I2022:N2022)</f>
        <v>0</v>
      </c>
      <c r="I2022" s="44">
        <v>0</v>
      </c>
      <c r="J2022" s="44">
        <v>0</v>
      </c>
      <c r="K2022" s="44">
        <v>0</v>
      </c>
      <c r="L2022" s="44">
        <v>0</v>
      </c>
      <c r="M2022" s="44">
        <v>0</v>
      </c>
      <c r="N2022" s="44">
        <v>0</v>
      </c>
      <c r="O2022" s="279"/>
      <c r="P2022" s="292"/>
      <c r="Q2022" s="385"/>
    </row>
    <row r="2023" spans="1:17" ht="36" x14ac:dyDescent="0.25">
      <c r="A2023" s="292"/>
      <c r="B2023" s="292"/>
      <c r="C2023" s="279"/>
      <c r="D2023" s="279"/>
      <c r="E2023" s="279"/>
      <c r="F2023" s="292"/>
      <c r="G2023" s="181" t="s">
        <v>18</v>
      </c>
      <c r="H2023" s="44">
        <f t="shared" si="762"/>
        <v>81.599999999999994</v>
      </c>
      <c r="I2023" s="44">
        <v>0</v>
      </c>
      <c r="J2023" s="44">
        <v>0</v>
      </c>
      <c r="K2023" s="44">
        <v>0</v>
      </c>
      <c r="L2023" s="44">
        <v>0</v>
      </c>
      <c r="M2023" s="44">
        <v>81.599999999999994</v>
      </c>
      <c r="N2023" s="44">
        <v>0</v>
      </c>
      <c r="O2023" s="279"/>
      <c r="P2023" s="292"/>
      <c r="Q2023" s="385"/>
    </row>
    <row r="2024" spans="1:17" x14ac:dyDescent="0.25">
      <c r="A2024" s="292"/>
      <c r="B2024" s="292"/>
      <c r="C2024" s="279"/>
      <c r="D2024" s="279"/>
      <c r="E2024" s="279"/>
      <c r="F2024" s="292"/>
      <c r="G2024" s="181" t="s">
        <v>19</v>
      </c>
      <c r="H2024" s="44">
        <f t="shared" si="762"/>
        <v>0.05</v>
      </c>
      <c r="I2024" s="44">
        <v>0</v>
      </c>
      <c r="J2024" s="44">
        <v>0</v>
      </c>
      <c r="K2024" s="44">
        <v>0</v>
      </c>
      <c r="L2024" s="44">
        <v>0</v>
      </c>
      <c r="M2024" s="44">
        <v>0.05</v>
      </c>
      <c r="N2024" s="44">
        <v>0</v>
      </c>
      <c r="O2024" s="279"/>
      <c r="P2024" s="292"/>
      <c r="Q2024" s="385"/>
    </row>
    <row r="2025" spans="1:17" ht="24" x14ac:dyDescent="0.25">
      <c r="A2025" s="292"/>
      <c r="B2025" s="292"/>
      <c r="C2025" s="279"/>
      <c r="D2025" s="279"/>
      <c r="E2025" s="279"/>
      <c r="F2025" s="292"/>
      <c r="G2025" s="181" t="s">
        <v>20</v>
      </c>
      <c r="H2025" s="44">
        <f t="shared" si="762"/>
        <v>0</v>
      </c>
      <c r="I2025" s="44">
        <v>0</v>
      </c>
      <c r="J2025" s="44">
        <v>0</v>
      </c>
      <c r="K2025" s="44">
        <v>0</v>
      </c>
      <c r="L2025" s="44">
        <v>0</v>
      </c>
      <c r="M2025" s="44">
        <v>0</v>
      </c>
      <c r="N2025" s="44">
        <v>0</v>
      </c>
      <c r="O2025" s="279"/>
      <c r="P2025" s="292"/>
      <c r="Q2025" s="386"/>
    </row>
    <row r="2026" spans="1:17" ht="36" x14ac:dyDescent="0.25">
      <c r="A2026" s="292" t="s">
        <v>998</v>
      </c>
      <c r="B2026" s="292" t="s">
        <v>383</v>
      </c>
      <c r="C2026" s="279" t="s">
        <v>993</v>
      </c>
      <c r="D2026" s="279">
        <v>2029</v>
      </c>
      <c r="E2026" s="279" t="s">
        <v>897</v>
      </c>
      <c r="F2026" s="292" t="s">
        <v>979</v>
      </c>
      <c r="G2026" s="181" t="s">
        <v>16</v>
      </c>
      <c r="H2026" s="44">
        <f t="shared" ref="H2026:N2026" si="763">SUM(H2027:H2030)</f>
        <v>32.660000000000004</v>
      </c>
      <c r="I2026" s="44">
        <f t="shared" si="763"/>
        <v>0</v>
      </c>
      <c r="J2026" s="44">
        <f t="shared" si="763"/>
        <v>0</v>
      </c>
      <c r="K2026" s="44">
        <f t="shared" si="763"/>
        <v>0</v>
      </c>
      <c r="L2026" s="44">
        <f t="shared" si="763"/>
        <v>0</v>
      </c>
      <c r="M2026" s="44">
        <f t="shared" si="763"/>
        <v>32.660000000000004</v>
      </c>
      <c r="N2026" s="44">
        <f t="shared" si="763"/>
        <v>0</v>
      </c>
      <c r="O2026" s="279">
        <v>696</v>
      </c>
      <c r="P2026" s="292" t="s">
        <v>975</v>
      </c>
      <c r="Q2026" s="384" t="s">
        <v>4166</v>
      </c>
    </row>
    <row r="2027" spans="1:17" ht="37.5" customHeight="1" x14ac:dyDescent="0.25">
      <c r="A2027" s="292"/>
      <c r="B2027" s="292"/>
      <c r="C2027" s="279"/>
      <c r="D2027" s="279"/>
      <c r="E2027" s="279"/>
      <c r="F2027" s="292"/>
      <c r="G2027" s="181" t="s">
        <v>58</v>
      </c>
      <c r="H2027" s="44">
        <f t="shared" ref="H2027:H2030" si="764">SUM(I2027:N2027)</f>
        <v>0</v>
      </c>
      <c r="I2027" s="44">
        <v>0</v>
      </c>
      <c r="J2027" s="44">
        <v>0</v>
      </c>
      <c r="K2027" s="44">
        <v>0</v>
      </c>
      <c r="L2027" s="44">
        <v>0</v>
      </c>
      <c r="M2027" s="44">
        <v>0</v>
      </c>
      <c r="N2027" s="44">
        <v>0</v>
      </c>
      <c r="O2027" s="279"/>
      <c r="P2027" s="292"/>
      <c r="Q2027" s="385"/>
    </row>
    <row r="2028" spans="1:17" ht="36" x14ac:dyDescent="0.25">
      <c r="A2028" s="292"/>
      <c r="B2028" s="292"/>
      <c r="C2028" s="279"/>
      <c r="D2028" s="279"/>
      <c r="E2028" s="279"/>
      <c r="F2028" s="292"/>
      <c r="G2028" s="181" t="s">
        <v>18</v>
      </c>
      <c r="H2028" s="44">
        <f t="shared" si="764"/>
        <v>32.64</v>
      </c>
      <c r="I2028" s="44">
        <v>0</v>
      </c>
      <c r="J2028" s="44">
        <v>0</v>
      </c>
      <c r="K2028" s="44">
        <v>0</v>
      </c>
      <c r="L2028" s="44">
        <v>0</v>
      </c>
      <c r="M2028" s="44">
        <v>32.64</v>
      </c>
      <c r="N2028" s="44">
        <v>0</v>
      </c>
      <c r="O2028" s="279"/>
      <c r="P2028" s="292"/>
      <c r="Q2028" s="385"/>
    </row>
    <row r="2029" spans="1:17" x14ac:dyDescent="0.25">
      <c r="A2029" s="292"/>
      <c r="B2029" s="292"/>
      <c r="C2029" s="279"/>
      <c r="D2029" s="279"/>
      <c r="E2029" s="279"/>
      <c r="F2029" s="292"/>
      <c r="G2029" s="181" t="s">
        <v>19</v>
      </c>
      <c r="H2029" s="44">
        <f t="shared" si="764"/>
        <v>0.02</v>
      </c>
      <c r="I2029" s="44">
        <v>0</v>
      </c>
      <c r="J2029" s="44">
        <v>0</v>
      </c>
      <c r="K2029" s="44">
        <v>0</v>
      </c>
      <c r="L2029" s="44">
        <v>0</v>
      </c>
      <c r="M2029" s="44">
        <v>0.02</v>
      </c>
      <c r="N2029" s="44">
        <v>0</v>
      </c>
      <c r="O2029" s="279"/>
      <c r="P2029" s="292"/>
      <c r="Q2029" s="385"/>
    </row>
    <row r="2030" spans="1:17" ht="24" x14ac:dyDescent="0.25">
      <c r="A2030" s="292"/>
      <c r="B2030" s="292"/>
      <c r="C2030" s="279"/>
      <c r="D2030" s="279"/>
      <c r="E2030" s="279"/>
      <c r="F2030" s="292"/>
      <c r="G2030" s="181" t="s">
        <v>20</v>
      </c>
      <c r="H2030" s="44">
        <f t="shared" si="764"/>
        <v>0</v>
      </c>
      <c r="I2030" s="44">
        <v>0</v>
      </c>
      <c r="J2030" s="44">
        <v>0</v>
      </c>
      <c r="K2030" s="44">
        <v>0</v>
      </c>
      <c r="L2030" s="44">
        <v>0</v>
      </c>
      <c r="M2030" s="44">
        <v>0</v>
      </c>
      <c r="N2030" s="44">
        <v>0</v>
      </c>
      <c r="O2030" s="279"/>
      <c r="P2030" s="292"/>
      <c r="Q2030" s="386"/>
    </row>
    <row r="2031" spans="1:17" ht="36" x14ac:dyDescent="0.25">
      <c r="A2031" s="292" t="s">
        <v>999</v>
      </c>
      <c r="B2031" s="292" t="s">
        <v>383</v>
      </c>
      <c r="C2031" s="279" t="s">
        <v>993</v>
      </c>
      <c r="D2031" s="279">
        <v>2029</v>
      </c>
      <c r="E2031" s="279" t="s">
        <v>897</v>
      </c>
      <c r="F2031" s="292" t="s">
        <v>979</v>
      </c>
      <c r="G2031" s="181" t="s">
        <v>16</v>
      </c>
      <c r="H2031" s="44">
        <f t="shared" ref="H2031:N2031" si="765">SUM(H2032:H2035)</f>
        <v>48.99</v>
      </c>
      <c r="I2031" s="44">
        <f t="shared" si="765"/>
        <v>0</v>
      </c>
      <c r="J2031" s="44">
        <f t="shared" si="765"/>
        <v>0</v>
      </c>
      <c r="K2031" s="44">
        <f t="shared" si="765"/>
        <v>0</v>
      </c>
      <c r="L2031" s="44">
        <f t="shared" si="765"/>
        <v>0</v>
      </c>
      <c r="M2031" s="44">
        <f t="shared" si="765"/>
        <v>48.99</v>
      </c>
      <c r="N2031" s="44">
        <f t="shared" si="765"/>
        <v>0</v>
      </c>
      <c r="O2031" s="279">
        <v>696</v>
      </c>
      <c r="P2031" s="292" t="s">
        <v>975</v>
      </c>
      <c r="Q2031" s="384" t="s">
        <v>4166</v>
      </c>
    </row>
    <row r="2032" spans="1:17" ht="28.5" customHeight="1" x14ac:dyDescent="0.25">
      <c r="A2032" s="292"/>
      <c r="B2032" s="292"/>
      <c r="C2032" s="279"/>
      <c r="D2032" s="279"/>
      <c r="E2032" s="279"/>
      <c r="F2032" s="292"/>
      <c r="G2032" s="181" t="s">
        <v>58</v>
      </c>
      <c r="H2032" s="44">
        <f t="shared" ref="H2032:H2035" si="766">SUM(I2032:N2032)</f>
        <v>0</v>
      </c>
      <c r="I2032" s="44">
        <v>0</v>
      </c>
      <c r="J2032" s="44">
        <v>0</v>
      </c>
      <c r="K2032" s="44">
        <v>0</v>
      </c>
      <c r="L2032" s="44">
        <v>0</v>
      </c>
      <c r="M2032" s="44">
        <v>0</v>
      </c>
      <c r="N2032" s="44">
        <v>0</v>
      </c>
      <c r="O2032" s="279"/>
      <c r="P2032" s="292"/>
      <c r="Q2032" s="385"/>
    </row>
    <row r="2033" spans="1:17" ht="36" x14ac:dyDescent="0.25">
      <c r="A2033" s="292"/>
      <c r="B2033" s="292"/>
      <c r="C2033" s="279"/>
      <c r="D2033" s="279"/>
      <c r="E2033" s="279"/>
      <c r="F2033" s="292"/>
      <c r="G2033" s="181" t="s">
        <v>18</v>
      </c>
      <c r="H2033" s="44">
        <f t="shared" si="766"/>
        <v>48.96</v>
      </c>
      <c r="I2033" s="44">
        <v>0</v>
      </c>
      <c r="J2033" s="44">
        <v>0</v>
      </c>
      <c r="K2033" s="44">
        <v>0</v>
      </c>
      <c r="L2033" s="44">
        <v>0</v>
      </c>
      <c r="M2033" s="44">
        <v>48.96</v>
      </c>
      <c r="N2033" s="44">
        <v>0</v>
      </c>
      <c r="O2033" s="279"/>
      <c r="P2033" s="292"/>
      <c r="Q2033" s="385"/>
    </row>
    <row r="2034" spans="1:17" x14ac:dyDescent="0.25">
      <c r="A2034" s="292"/>
      <c r="B2034" s="292"/>
      <c r="C2034" s="279"/>
      <c r="D2034" s="279"/>
      <c r="E2034" s="279"/>
      <c r="F2034" s="292"/>
      <c r="G2034" s="181" t="s">
        <v>19</v>
      </c>
      <c r="H2034" s="44">
        <f t="shared" si="766"/>
        <v>0.03</v>
      </c>
      <c r="I2034" s="44">
        <v>0</v>
      </c>
      <c r="J2034" s="44">
        <v>0</v>
      </c>
      <c r="K2034" s="44">
        <v>0</v>
      </c>
      <c r="L2034" s="44">
        <v>0</v>
      </c>
      <c r="M2034" s="44">
        <v>0.03</v>
      </c>
      <c r="N2034" s="44">
        <v>0</v>
      </c>
      <c r="O2034" s="279"/>
      <c r="P2034" s="292"/>
      <c r="Q2034" s="385"/>
    </row>
    <row r="2035" spans="1:17" ht="24" x14ac:dyDescent="0.25">
      <c r="A2035" s="292"/>
      <c r="B2035" s="292"/>
      <c r="C2035" s="279"/>
      <c r="D2035" s="279"/>
      <c r="E2035" s="279"/>
      <c r="F2035" s="292"/>
      <c r="G2035" s="181" t="s">
        <v>20</v>
      </c>
      <c r="H2035" s="44">
        <f t="shared" si="766"/>
        <v>0</v>
      </c>
      <c r="I2035" s="44">
        <v>0</v>
      </c>
      <c r="J2035" s="44">
        <v>0</v>
      </c>
      <c r="K2035" s="44">
        <v>0</v>
      </c>
      <c r="L2035" s="44">
        <v>0</v>
      </c>
      <c r="M2035" s="44">
        <v>0</v>
      </c>
      <c r="N2035" s="44">
        <v>0</v>
      </c>
      <c r="O2035" s="279"/>
      <c r="P2035" s="292"/>
      <c r="Q2035" s="386"/>
    </row>
    <row r="2036" spans="1:17" ht="36" x14ac:dyDescent="0.25">
      <c r="A2036" s="292" t="s">
        <v>1000</v>
      </c>
      <c r="B2036" s="292" t="s">
        <v>383</v>
      </c>
      <c r="C2036" s="279" t="s">
        <v>993</v>
      </c>
      <c r="D2036" s="279">
        <v>2030</v>
      </c>
      <c r="E2036" s="279" t="s">
        <v>897</v>
      </c>
      <c r="F2036" s="292" t="s">
        <v>979</v>
      </c>
      <c r="G2036" s="181" t="s">
        <v>16</v>
      </c>
      <c r="H2036" s="44">
        <f t="shared" ref="H2036:N2036" si="767">SUM(H2037:H2040)</f>
        <v>81.649999999999991</v>
      </c>
      <c r="I2036" s="44">
        <f t="shared" si="767"/>
        <v>0</v>
      </c>
      <c r="J2036" s="44">
        <f t="shared" si="767"/>
        <v>0</v>
      </c>
      <c r="K2036" s="44">
        <f t="shared" si="767"/>
        <v>0</v>
      </c>
      <c r="L2036" s="44">
        <f t="shared" si="767"/>
        <v>0</v>
      </c>
      <c r="M2036" s="44">
        <f t="shared" si="767"/>
        <v>0</v>
      </c>
      <c r="N2036" s="44">
        <f t="shared" si="767"/>
        <v>81.649999999999991</v>
      </c>
      <c r="O2036" s="279">
        <v>696</v>
      </c>
      <c r="P2036" s="292" t="s">
        <v>975</v>
      </c>
      <c r="Q2036" s="384" t="s">
        <v>4166</v>
      </c>
    </row>
    <row r="2037" spans="1:17" ht="32.25" customHeight="1" x14ac:dyDescent="0.25">
      <c r="A2037" s="292"/>
      <c r="B2037" s="292"/>
      <c r="C2037" s="279"/>
      <c r="D2037" s="279"/>
      <c r="E2037" s="279"/>
      <c r="F2037" s="292"/>
      <c r="G2037" s="181" t="s">
        <v>58</v>
      </c>
      <c r="H2037" s="44">
        <f t="shared" ref="H2037:H2040" si="768">SUM(I2037:N2037)</f>
        <v>0</v>
      </c>
      <c r="I2037" s="44">
        <v>0</v>
      </c>
      <c r="J2037" s="44">
        <v>0</v>
      </c>
      <c r="K2037" s="44">
        <v>0</v>
      </c>
      <c r="L2037" s="44">
        <v>0</v>
      </c>
      <c r="M2037" s="44">
        <v>0</v>
      </c>
      <c r="N2037" s="44">
        <v>0</v>
      </c>
      <c r="O2037" s="279"/>
      <c r="P2037" s="292"/>
      <c r="Q2037" s="385"/>
    </row>
    <row r="2038" spans="1:17" ht="36" x14ac:dyDescent="0.25">
      <c r="A2038" s="292"/>
      <c r="B2038" s="292"/>
      <c r="C2038" s="279"/>
      <c r="D2038" s="279"/>
      <c r="E2038" s="279"/>
      <c r="F2038" s="292"/>
      <c r="G2038" s="181" t="s">
        <v>18</v>
      </c>
      <c r="H2038" s="44">
        <f t="shared" si="768"/>
        <v>81.599999999999994</v>
      </c>
      <c r="I2038" s="44">
        <v>0</v>
      </c>
      <c r="J2038" s="44">
        <v>0</v>
      </c>
      <c r="K2038" s="44">
        <v>0</v>
      </c>
      <c r="L2038" s="44">
        <v>0</v>
      </c>
      <c r="M2038" s="44">
        <v>0</v>
      </c>
      <c r="N2038" s="44">
        <v>81.599999999999994</v>
      </c>
      <c r="O2038" s="279"/>
      <c r="P2038" s="292"/>
      <c r="Q2038" s="385"/>
    </row>
    <row r="2039" spans="1:17" x14ac:dyDescent="0.25">
      <c r="A2039" s="292"/>
      <c r="B2039" s="292"/>
      <c r="C2039" s="279"/>
      <c r="D2039" s="279"/>
      <c r="E2039" s="279"/>
      <c r="F2039" s="292"/>
      <c r="G2039" s="181" t="s">
        <v>19</v>
      </c>
      <c r="H2039" s="44">
        <f t="shared" si="768"/>
        <v>0.05</v>
      </c>
      <c r="I2039" s="44">
        <v>0</v>
      </c>
      <c r="J2039" s="44">
        <v>0</v>
      </c>
      <c r="K2039" s="44">
        <v>0</v>
      </c>
      <c r="L2039" s="44">
        <v>0</v>
      </c>
      <c r="M2039" s="44">
        <v>0</v>
      </c>
      <c r="N2039" s="44">
        <v>0.05</v>
      </c>
      <c r="O2039" s="279"/>
      <c r="P2039" s="292"/>
      <c r="Q2039" s="385"/>
    </row>
    <row r="2040" spans="1:17" ht="24" x14ac:dyDescent="0.25">
      <c r="A2040" s="292"/>
      <c r="B2040" s="292"/>
      <c r="C2040" s="279"/>
      <c r="D2040" s="279"/>
      <c r="E2040" s="279"/>
      <c r="F2040" s="292"/>
      <c r="G2040" s="181" t="s">
        <v>20</v>
      </c>
      <c r="H2040" s="44">
        <f t="shared" si="768"/>
        <v>0</v>
      </c>
      <c r="I2040" s="44">
        <v>0</v>
      </c>
      <c r="J2040" s="44">
        <v>0</v>
      </c>
      <c r="K2040" s="44">
        <v>0</v>
      </c>
      <c r="L2040" s="44">
        <v>0</v>
      </c>
      <c r="M2040" s="44">
        <v>0</v>
      </c>
      <c r="N2040" s="44">
        <v>0</v>
      </c>
      <c r="O2040" s="279"/>
      <c r="P2040" s="292"/>
      <c r="Q2040" s="386"/>
    </row>
    <row r="2041" spans="1:17" ht="36" x14ac:dyDescent="0.25">
      <c r="A2041" s="292" t="s">
        <v>1001</v>
      </c>
      <c r="B2041" s="292" t="s">
        <v>383</v>
      </c>
      <c r="C2041" s="279" t="s">
        <v>993</v>
      </c>
      <c r="D2041" s="279">
        <v>2030</v>
      </c>
      <c r="E2041" s="279" t="s">
        <v>897</v>
      </c>
      <c r="F2041" s="292" t="s">
        <v>979</v>
      </c>
      <c r="G2041" s="181" t="s">
        <v>16</v>
      </c>
      <c r="H2041" s="44">
        <f t="shared" ref="H2041:N2041" si="769">SUM(H2042:H2045)</f>
        <v>32.660000000000004</v>
      </c>
      <c r="I2041" s="44">
        <f t="shared" si="769"/>
        <v>0</v>
      </c>
      <c r="J2041" s="44">
        <f t="shared" si="769"/>
        <v>0</v>
      </c>
      <c r="K2041" s="44">
        <f t="shared" si="769"/>
        <v>0</v>
      </c>
      <c r="L2041" s="44">
        <f t="shared" si="769"/>
        <v>0</v>
      </c>
      <c r="M2041" s="44">
        <f t="shared" si="769"/>
        <v>0</v>
      </c>
      <c r="N2041" s="44">
        <f t="shared" si="769"/>
        <v>32.660000000000004</v>
      </c>
      <c r="O2041" s="279">
        <v>696</v>
      </c>
      <c r="P2041" s="292" t="s">
        <v>975</v>
      </c>
      <c r="Q2041" s="384" t="s">
        <v>4166</v>
      </c>
    </row>
    <row r="2042" spans="1:17" ht="31.5" customHeight="1" x14ac:dyDescent="0.25">
      <c r="A2042" s="292"/>
      <c r="B2042" s="292"/>
      <c r="C2042" s="279"/>
      <c r="D2042" s="279"/>
      <c r="E2042" s="279"/>
      <c r="F2042" s="292"/>
      <c r="G2042" s="181" t="s">
        <v>58</v>
      </c>
      <c r="H2042" s="44">
        <f t="shared" ref="H2042:H2045" si="770">SUM(I2042:N2042)</f>
        <v>0</v>
      </c>
      <c r="I2042" s="44">
        <v>0</v>
      </c>
      <c r="J2042" s="44">
        <v>0</v>
      </c>
      <c r="K2042" s="44">
        <v>0</v>
      </c>
      <c r="L2042" s="44">
        <v>0</v>
      </c>
      <c r="M2042" s="44">
        <v>0</v>
      </c>
      <c r="N2042" s="44">
        <v>0</v>
      </c>
      <c r="O2042" s="279"/>
      <c r="P2042" s="292"/>
      <c r="Q2042" s="385"/>
    </row>
    <row r="2043" spans="1:17" ht="36" x14ac:dyDescent="0.25">
      <c r="A2043" s="292"/>
      <c r="B2043" s="292"/>
      <c r="C2043" s="279"/>
      <c r="D2043" s="279"/>
      <c r="E2043" s="279"/>
      <c r="F2043" s="292"/>
      <c r="G2043" s="181" t="s">
        <v>18</v>
      </c>
      <c r="H2043" s="44">
        <f t="shared" si="770"/>
        <v>32.64</v>
      </c>
      <c r="I2043" s="44">
        <v>0</v>
      </c>
      <c r="J2043" s="44">
        <v>0</v>
      </c>
      <c r="K2043" s="44">
        <v>0</v>
      </c>
      <c r="L2043" s="44">
        <v>0</v>
      </c>
      <c r="M2043" s="44">
        <v>0</v>
      </c>
      <c r="N2043" s="44">
        <v>32.64</v>
      </c>
      <c r="O2043" s="279"/>
      <c r="P2043" s="292"/>
      <c r="Q2043" s="385"/>
    </row>
    <row r="2044" spans="1:17" x14ac:dyDescent="0.25">
      <c r="A2044" s="292"/>
      <c r="B2044" s="292"/>
      <c r="C2044" s="279"/>
      <c r="D2044" s="279"/>
      <c r="E2044" s="279"/>
      <c r="F2044" s="292"/>
      <c r="G2044" s="181" t="s">
        <v>19</v>
      </c>
      <c r="H2044" s="44">
        <f t="shared" si="770"/>
        <v>0.02</v>
      </c>
      <c r="I2044" s="44">
        <v>0</v>
      </c>
      <c r="J2044" s="44">
        <v>0</v>
      </c>
      <c r="K2044" s="44">
        <v>0</v>
      </c>
      <c r="L2044" s="44">
        <v>0</v>
      </c>
      <c r="M2044" s="44">
        <v>0</v>
      </c>
      <c r="N2044" s="44">
        <v>0.02</v>
      </c>
      <c r="O2044" s="279"/>
      <c r="P2044" s="292"/>
      <c r="Q2044" s="385"/>
    </row>
    <row r="2045" spans="1:17" ht="24" x14ac:dyDescent="0.25">
      <c r="A2045" s="292"/>
      <c r="B2045" s="292"/>
      <c r="C2045" s="279"/>
      <c r="D2045" s="279"/>
      <c r="E2045" s="279"/>
      <c r="F2045" s="292"/>
      <c r="G2045" s="181" t="s">
        <v>20</v>
      </c>
      <c r="H2045" s="44">
        <f t="shared" si="770"/>
        <v>0</v>
      </c>
      <c r="I2045" s="44">
        <v>0</v>
      </c>
      <c r="J2045" s="44">
        <v>0</v>
      </c>
      <c r="K2045" s="44">
        <v>0</v>
      </c>
      <c r="L2045" s="44">
        <v>0</v>
      </c>
      <c r="M2045" s="44">
        <v>0</v>
      </c>
      <c r="N2045" s="44">
        <v>0</v>
      </c>
      <c r="O2045" s="279"/>
      <c r="P2045" s="292"/>
      <c r="Q2045" s="386"/>
    </row>
    <row r="2046" spans="1:17" ht="36" x14ac:dyDescent="0.25">
      <c r="A2046" s="292" t="s">
        <v>1002</v>
      </c>
      <c r="B2046" s="292" t="s">
        <v>383</v>
      </c>
      <c r="C2046" s="279" t="s">
        <v>993</v>
      </c>
      <c r="D2046" s="279">
        <v>2030</v>
      </c>
      <c r="E2046" s="279" t="s">
        <v>897</v>
      </c>
      <c r="F2046" s="292" t="s">
        <v>979</v>
      </c>
      <c r="G2046" s="181" t="s">
        <v>16</v>
      </c>
      <c r="H2046" s="44">
        <f t="shared" ref="H2046:N2046" si="771">SUM(H2047:H2050)</f>
        <v>48.99</v>
      </c>
      <c r="I2046" s="44">
        <f t="shared" si="771"/>
        <v>0</v>
      </c>
      <c r="J2046" s="44">
        <f t="shared" si="771"/>
        <v>0</v>
      </c>
      <c r="K2046" s="44">
        <f t="shared" si="771"/>
        <v>0</v>
      </c>
      <c r="L2046" s="44">
        <f t="shared" si="771"/>
        <v>0</v>
      </c>
      <c r="M2046" s="44">
        <f t="shared" si="771"/>
        <v>0</v>
      </c>
      <c r="N2046" s="44">
        <f t="shared" si="771"/>
        <v>48.99</v>
      </c>
      <c r="O2046" s="279">
        <v>696</v>
      </c>
      <c r="P2046" s="292" t="s">
        <v>975</v>
      </c>
      <c r="Q2046" s="384" t="s">
        <v>4166</v>
      </c>
    </row>
    <row r="2047" spans="1:17" ht="29.25" customHeight="1" x14ac:dyDescent="0.25">
      <c r="A2047" s="292"/>
      <c r="B2047" s="292"/>
      <c r="C2047" s="279"/>
      <c r="D2047" s="279"/>
      <c r="E2047" s="279"/>
      <c r="F2047" s="292"/>
      <c r="G2047" s="181" t="s">
        <v>58</v>
      </c>
      <c r="H2047" s="44">
        <f t="shared" ref="H2047:H2050" si="772">SUM(I2047:N2047)</f>
        <v>0</v>
      </c>
      <c r="I2047" s="44">
        <v>0</v>
      </c>
      <c r="J2047" s="44">
        <v>0</v>
      </c>
      <c r="K2047" s="44">
        <v>0</v>
      </c>
      <c r="L2047" s="44">
        <v>0</v>
      </c>
      <c r="M2047" s="44">
        <v>0</v>
      </c>
      <c r="N2047" s="44">
        <v>0</v>
      </c>
      <c r="O2047" s="279"/>
      <c r="P2047" s="292"/>
      <c r="Q2047" s="385"/>
    </row>
    <row r="2048" spans="1:17" ht="36" x14ac:dyDescent="0.25">
      <c r="A2048" s="292"/>
      <c r="B2048" s="292"/>
      <c r="C2048" s="279"/>
      <c r="D2048" s="279"/>
      <c r="E2048" s="279"/>
      <c r="F2048" s="292"/>
      <c r="G2048" s="181" t="s">
        <v>18</v>
      </c>
      <c r="H2048" s="44">
        <f t="shared" si="772"/>
        <v>48.96</v>
      </c>
      <c r="I2048" s="44">
        <v>0</v>
      </c>
      <c r="J2048" s="44">
        <v>0</v>
      </c>
      <c r="K2048" s="44">
        <v>0</v>
      </c>
      <c r="L2048" s="44">
        <v>0</v>
      </c>
      <c r="M2048" s="44">
        <v>0</v>
      </c>
      <c r="N2048" s="44">
        <v>48.96</v>
      </c>
      <c r="O2048" s="279"/>
      <c r="P2048" s="292"/>
      <c r="Q2048" s="385"/>
    </row>
    <row r="2049" spans="1:17" x14ac:dyDescent="0.25">
      <c r="A2049" s="292"/>
      <c r="B2049" s="292"/>
      <c r="C2049" s="279"/>
      <c r="D2049" s="279"/>
      <c r="E2049" s="279"/>
      <c r="F2049" s="292"/>
      <c r="G2049" s="181" t="s">
        <v>19</v>
      </c>
      <c r="H2049" s="44">
        <f t="shared" si="772"/>
        <v>0.03</v>
      </c>
      <c r="I2049" s="44">
        <v>0</v>
      </c>
      <c r="J2049" s="44">
        <v>0</v>
      </c>
      <c r="K2049" s="44">
        <v>0</v>
      </c>
      <c r="L2049" s="44">
        <v>0</v>
      </c>
      <c r="M2049" s="44">
        <v>0</v>
      </c>
      <c r="N2049" s="44">
        <v>0.03</v>
      </c>
      <c r="O2049" s="279"/>
      <c r="P2049" s="292"/>
      <c r="Q2049" s="385"/>
    </row>
    <row r="2050" spans="1:17" ht="24" x14ac:dyDescent="0.25">
      <c r="A2050" s="292"/>
      <c r="B2050" s="292"/>
      <c r="C2050" s="279"/>
      <c r="D2050" s="279"/>
      <c r="E2050" s="279"/>
      <c r="F2050" s="292"/>
      <c r="G2050" s="181" t="s">
        <v>20</v>
      </c>
      <c r="H2050" s="44">
        <f t="shared" si="772"/>
        <v>0</v>
      </c>
      <c r="I2050" s="44">
        <v>0</v>
      </c>
      <c r="J2050" s="44">
        <v>0</v>
      </c>
      <c r="K2050" s="44">
        <v>0</v>
      </c>
      <c r="L2050" s="44">
        <v>0</v>
      </c>
      <c r="M2050" s="44">
        <v>0</v>
      </c>
      <c r="N2050" s="44">
        <v>0</v>
      </c>
      <c r="O2050" s="279"/>
      <c r="P2050" s="292"/>
      <c r="Q2050" s="386"/>
    </row>
    <row r="2051" spans="1:17" ht="36" x14ac:dyDescent="0.25">
      <c r="A2051" s="292" t="s">
        <v>1003</v>
      </c>
      <c r="B2051" s="292" t="s">
        <v>383</v>
      </c>
      <c r="C2051" s="279" t="s">
        <v>993</v>
      </c>
      <c r="D2051" s="279">
        <v>2029</v>
      </c>
      <c r="E2051" s="279" t="s">
        <v>897</v>
      </c>
      <c r="F2051" s="292" t="s">
        <v>979</v>
      </c>
      <c r="G2051" s="181" t="s">
        <v>16</v>
      </c>
      <c r="H2051" s="44">
        <f t="shared" ref="H2051:N2051" si="773">SUM(H2052:H2055)</f>
        <v>81.649999999999991</v>
      </c>
      <c r="I2051" s="44">
        <f t="shared" si="773"/>
        <v>0</v>
      </c>
      <c r="J2051" s="44">
        <f t="shared" si="773"/>
        <v>0</v>
      </c>
      <c r="K2051" s="44">
        <f t="shared" si="773"/>
        <v>0</v>
      </c>
      <c r="L2051" s="44">
        <f t="shared" si="773"/>
        <v>0</v>
      </c>
      <c r="M2051" s="44">
        <f t="shared" si="773"/>
        <v>81.649999999999991</v>
      </c>
      <c r="N2051" s="44">
        <f t="shared" si="773"/>
        <v>0</v>
      </c>
      <c r="O2051" s="279">
        <v>146</v>
      </c>
      <c r="P2051" s="292" t="s">
        <v>975</v>
      </c>
      <c r="Q2051" s="384" t="s">
        <v>4166</v>
      </c>
    </row>
    <row r="2052" spans="1:17" ht="39" customHeight="1" x14ac:dyDescent="0.25">
      <c r="A2052" s="292"/>
      <c r="B2052" s="292"/>
      <c r="C2052" s="279"/>
      <c r="D2052" s="279"/>
      <c r="E2052" s="279"/>
      <c r="F2052" s="292"/>
      <c r="G2052" s="181" t="s">
        <v>58</v>
      </c>
      <c r="H2052" s="44">
        <f t="shared" ref="H2052:H2055" si="774">SUM(I2052:N2052)</f>
        <v>0</v>
      </c>
      <c r="I2052" s="44">
        <v>0</v>
      </c>
      <c r="J2052" s="44">
        <v>0</v>
      </c>
      <c r="K2052" s="44">
        <v>0</v>
      </c>
      <c r="L2052" s="44">
        <v>0</v>
      </c>
      <c r="M2052" s="44">
        <v>0</v>
      </c>
      <c r="N2052" s="44">
        <v>0</v>
      </c>
      <c r="O2052" s="279"/>
      <c r="P2052" s="292"/>
      <c r="Q2052" s="385"/>
    </row>
    <row r="2053" spans="1:17" ht="36" x14ac:dyDescent="0.25">
      <c r="A2053" s="292"/>
      <c r="B2053" s="292"/>
      <c r="C2053" s="279"/>
      <c r="D2053" s="279"/>
      <c r="E2053" s="279"/>
      <c r="F2053" s="292"/>
      <c r="G2053" s="181" t="s">
        <v>18</v>
      </c>
      <c r="H2053" s="44">
        <f t="shared" si="774"/>
        <v>81.599999999999994</v>
      </c>
      <c r="I2053" s="44">
        <v>0</v>
      </c>
      <c r="J2053" s="44">
        <v>0</v>
      </c>
      <c r="K2053" s="44">
        <v>0</v>
      </c>
      <c r="L2053" s="44">
        <v>0</v>
      </c>
      <c r="M2053" s="44">
        <v>81.599999999999994</v>
      </c>
      <c r="N2053" s="44">
        <v>0</v>
      </c>
      <c r="O2053" s="279"/>
      <c r="P2053" s="292"/>
      <c r="Q2053" s="385"/>
    </row>
    <row r="2054" spans="1:17" x14ac:dyDescent="0.25">
      <c r="A2054" s="292"/>
      <c r="B2054" s="292"/>
      <c r="C2054" s="279"/>
      <c r="D2054" s="279"/>
      <c r="E2054" s="279"/>
      <c r="F2054" s="292"/>
      <c r="G2054" s="181" t="s">
        <v>19</v>
      </c>
      <c r="H2054" s="44">
        <f t="shared" si="774"/>
        <v>0.05</v>
      </c>
      <c r="I2054" s="44">
        <v>0</v>
      </c>
      <c r="J2054" s="44">
        <v>0</v>
      </c>
      <c r="K2054" s="44">
        <v>0</v>
      </c>
      <c r="L2054" s="44">
        <v>0</v>
      </c>
      <c r="M2054" s="44">
        <v>0.05</v>
      </c>
      <c r="N2054" s="44">
        <v>0</v>
      </c>
      <c r="O2054" s="279"/>
      <c r="P2054" s="292"/>
      <c r="Q2054" s="385"/>
    </row>
    <row r="2055" spans="1:17" ht="24" x14ac:dyDescent="0.25">
      <c r="A2055" s="292"/>
      <c r="B2055" s="292"/>
      <c r="C2055" s="279"/>
      <c r="D2055" s="279"/>
      <c r="E2055" s="279"/>
      <c r="F2055" s="292"/>
      <c r="G2055" s="181" t="s">
        <v>20</v>
      </c>
      <c r="H2055" s="44">
        <f t="shared" si="774"/>
        <v>0</v>
      </c>
      <c r="I2055" s="44">
        <v>0</v>
      </c>
      <c r="J2055" s="44">
        <v>0</v>
      </c>
      <c r="K2055" s="44">
        <v>0</v>
      </c>
      <c r="L2055" s="44">
        <v>0</v>
      </c>
      <c r="M2055" s="44">
        <v>0</v>
      </c>
      <c r="N2055" s="44">
        <v>0</v>
      </c>
      <c r="O2055" s="279"/>
      <c r="P2055" s="292"/>
      <c r="Q2055" s="386"/>
    </row>
    <row r="2056" spans="1:17" ht="36" x14ac:dyDescent="0.25">
      <c r="A2056" s="292" t="s">
        <v>1004</v>
      </c>
      <c r="B2056" s="292" t="s">
        <v>383</v>
      </c>
      <c r="C2056" s="279" t="s">
        <v>993</v>
      </c>
      <c r="D2056" s="279">
        <v>2029</v>
      </c>
      <c r="E2056" s="279" t="s">
        <v>897</v>
      </c>
      <c r="F2056" s="292" t="s">
        <v>979</v>
      </c>
      <c r="G2056" s="181" t="s">
        <v>16</v>
      </c>
      <c r="H2056" s="44">
        <f t="shared" ref="H2056:N2056" si="775">SUM(H2057:H2060)</f>
        <v>32.660000000000004</v>
      </c>
      <c r="I2056" s="44">
        <f t="shared" si="775"/>
        <v>0</v>
      </c>
      <c r="J2056" s="44">
        <f t="shared" si="775"/>
        <v>0</v>
      </c>
      <c r="K2056" s="44">
        <f t="shared" si="775"/>
        <v>0</v>
      </c>
      <c r="L2056" s="44">
        <f t="shared" si="775"/>
        <v>0</v>
      </c>
      <c r="M2056" s="44">
        <f t="shared" si="775"/>
        <v>32.660000000000004</v>
      </c>
      <c r="N2056" s="44">
        <f t="shared" si="775"/>
        <v>0</v>
      </c>
      <c r="O2056" s="279">
        <v>146</v>
      </c>
      <c r="P2056" s="292" t="s">
        <v>975</v>
      </c>
      <c r="Q2056" s="384" t="s">
        <v>4166</v>
      </c>
    </row>
    <row r="2057" spans="1:17" ht="29.25" customHeight="1" x14ac:dyDescent="0.25">
      <c r="A2057" s="292"/>
      <c r="B2057" s="292"/>
      <c r="C2057" s="279"/>
      <c r="D2057" s="279"/>
      <c r="E2057" s="279"/>
      <c r="F2057" s="292"/>
      <c r="G2057" s="181" t="s">
        <v>58</v>
      </c>
      <c r="H2057" s="44">
        <f t="shared" ref="H2057:H2060" si="776">SUM(I2057:N2057)</f>
        <v>0</v>
      </c>
      <c r="I2057" s="44">
        <v>0</v>
      </c>
      <c r="J2057" s="44">
        <v>0</v>
      </c>
      <c r="K2057" s="44">
        <v>0</v>
      </c>
      <c r="L2057" s="44">
        <v>0</v>
      </c>
      <c r="M2057" s="44">
        <v>0</v>
      </c>
      <c r="N2057" s="44">
        <v>0</v>
      </c>
      <c r="O2057" s="279"/>
      <c r="P2057" s="292"/>
      <c r="Q2057" s="385"/>
    </row>
    <row r="2058" spans="1:17" ht="36" x14ac:dyDescent="0.25">
      <c r="A2058" s="292"/>
      <c r="B2058" s="292"/>
      <c r="C2058" s="279"/>
      <c r="D2058" s="279"/>
      <c r="E2058" s="279"/>
      <c r="F2058" s="292"/>
      <c r="G2058" s="181" t="s">
        <v>18</v>
      </c>
      <c r="H2058" s="44">
        <f t="shared" si="776"/>
        <v>32.64</v>
      </c>
      <c r="I2058" s="44">
        <v>0</v>
      </c>
      <c r="J2058" s="44">
        <v>0</v>
      </c>
      <c r="K2058" s="44">
        <v>0</v>
      </c>
      <c r="L2058" s="44">
        <v>0</v>
      </c>
      <c r="M2058" s="44">
        <v>32.64</v>
      </c>
      <c r="N2058" s="44">
        <v>0</v>
      </c>
      <c r="O2058" s="279"/>
      <c r="P2058" s="292"/>
      <c r="Q2058" s="385"/>
    </row>
    <row r="2059" spans="1:17" x14ac:dyDescent="0.25">
      <c r="A2059" s="292"/>
      <c r="B2059" s="292"/>
      <c r="C2059" s="279"/>
      <c r="D2059" s="279"/>
      <c r="E2059" s="279"/>
      <c r="F2059" s="292"/>
      <c r="G2059" s="181" t="s">
        <v>19</v>
      </c>
      <c r="H2059" s="44">
        <f t="shared" si="776"/>
        <v>0.02</v>
      </c>
      <c r="I2059" s="44">
        <v>0</v>
      </c>
      <c r="J2059" s="44">
        <v>0</v>
      </c>
      <c r="K2059" s="44">
        <v>0</v>
      </c>
      <c r="L2059" s="44">
        <v>0</v>
      </c>
      <c r="M2059" s="44">
        <v>0.02</v>
      </c>
      <c r="N2059" s="44">
        <v>0</v>
      </c>
      <c r="O2059" s="279"/>
      <c r="P2059" s="292"/>
      <c r="Q2059" s="385"/>
    </row>
    <row r="2060" spans="1:17" ht="24" x14ac:dyDescent="0.25">
      <c r="A2060" s="292"/>
      <c r="B2060" s="292"/>
      <c r="C2060" s="279"/>
      <c r="D2060" s="279"/>
      <c r="E2060" s="279"/>
      <c r="F2060" s="292"/>
      <c r="G2060" s="181" t="s">
        <v>20</v>
      </c>
      <c r="H2060" s="44">
        <f t="shared" si="776"/>
        <v>0</v>
      </c>
      <c r="I2060" s="44">
        <v>0</v>
      </c>
      <c r="J2060" s="44">
        <v>0</v>
      </c>
      <c r="K2060" s="44">
        <v>0</v>
      </c>
      <c r="L2060" s="44">
        <v>0</v>
      </c>
      <c r="M2060" s="44">
        <v>0</v>
      </c>
      <c r="N2060" s="44">
        <v>0</v>
      </c>
      <c r="O2060" s="279"/>
      <c r="P2060" s="292"/>
      <c r="Q2060" s="386"/>
    </row>
    <row r="2061" spans="1:17" ht="36" x14ac:dyDescent="0.25">
      <c r="A2061" s="292" t="s">
        <v>1005</v>
      </c>
      <c r="B2061" s="292" t="s">
        <v>383</v>
      </c>
      <c r="C2061" s="279" t="s">
        <v>993</v>
      </c>
      <c r="D2061" s="279">
        <v>2029</v>
      </c>
      <c r="E2061" s="279" t="s">
        <v>897</v>
      </c>
      <c r="F2061" s="292" t="s">
        <v>979</v>
      </c>
      <c r="G2061" s="181" t="s">
        <v>16</v>
      </c>
      <c r="H2061" s="44">
        <f t="shared" ref="H2061:N2061" si="777">SUM(H2062:H2065)</f>
        <v>48.99</v>
      </c>
      <c r="I2061" s="44">
        <f t="shared" si="777"/>
        <v>0</v>
      </c>
      <c r="J2061" s="44">
        <f t="shared" si="777"/>
        <v>0</v>
      </c>
      <c r="K2061" s="44">
        <f t="shared" si="777"/>
        <v>0</v>
      </c>
      <c r="L2061" s="44">
        <f t="shared" si="777"/>
        <v>0</v>
      </c>
      <c r="M2061" s="44">
        <f t="shared" si="777"/>
        <v>48.99</v>
      </c>
      <c r="N2061" s="44">
        <f t="shared" si="777"/>
        <v>0</v>
      </c>
      <c r="O2061" s="279">
        <v>146</v>
      </c>
      <c r="P2061" s="292" t="s">
        <v>975</v>
      </c>
      <c r="Q2061" s="384" t="s">
        <v>4166</v>
      </c>
    </row>
    <row r="2062" spans="1:17" ht="34.5" customHeight="1" x14ac:dyDescent="0.25">
      <c r="A2062" s="292"/>
      <c r="B2062" s="292"/>
      <c r="C2062" s="279"/>
      <c r="D2062" s="279"/>
      <c r="E2062" s="279"/>
      <c r="F2062" s="292"/>
      <c r="G2062" s="181" t="s">
        <v>58</v>
      </c>
      <c r="H2062" s="44">
        <f t="shared" ref="H2062:H2065" si="778">SUM(I2062:N2062)</f>
        <v>0</v>
      </c>
      <c r="I2062" s="44">
        <v>0</v>
      </c>
      <c r="J2062" s="44">
        <v>0</v>
      </c>
      <c r="K2062" s="44">
        <v>0</v>
      </c>
      <c r="L2062" s="44">
        <v>0</v>
      </c>
      <c r="M2062" s="44">
        <v>0</v>
      </c>
      <c r="N2062" s="44">
        <v>0</v>
      </c>
      <c r="O2062" s="279"/>
      <c r="P2062" s="292"/>
      <c r="Q2062" s="385"/>
    </row>
    <row r="2063" spans="1:17" ht="36" x14ac:dyDescent="0.25">
      <c r="A2063" s="292"/>
      <c r="B2063" s="292"/>
      <c r="C2063" s="279"/>
      <c r="D2063" s="279"/>
      <c r="E2063" s="279"/>
      <c r="F2063" s="292"/>
      <c r="G2063" s="181" t="s">
        <v>18</v>
      </c>
      <c r="H2063" s="44">
        <f t="shared" si="778"/>
        <v>48.96</v>
      </c>
      <c r="I2063" s="44">
        <v>0</v>
      </c>
      <c r="J2063" s="44">
        <v>0</v>
      </c>
      <c r="K2063" s="44">
        <v>0</v>
      </c>
      <c r="L2063" s="44">
        <v>0</v>
      </c>
      <c r="M2063" s="44">
        <v>48.96</v>
      </c>
      <c r="N2063" s="44">
        <v>0</v>
      </c>
      <c r="O2063" s="279"/>
      <c r="P2063" s="292"/>
      <c r="Q2063" s="385"/>
    </row>
    <row r="2064" spans="1:17" x14ac:dyDescent="0.25">
      <c r="A2064" s="292"/>
      <c r="B2064" s="292"/>
      <c r="C2064" s="279"/>
      <c r="D2064" s="279"/>
      <c r="E2064" s="279"/>
      <c r="F2064" s="292"/>
      <c r="G2064" s="181" t="s">
        <v>19</v>
      </c>
      <c r="H2064" s="44">
        <f t="shared" si="778"/>
        <v>0.03</v>
      </c>
      <c r="I2064" s="44">
        <v>0</v>
      </c>
      <c r="J2064" s="44">
        <v>0</v>
      </c>
      <c r="K2064" s="44">
        <v>0</v>
      </c>
      <c r="L2064" s="44">
        <v>0</v>
      </c>
      <c r="M2064" s="44">
        <v>0.03</v>
      </c>
      <c r="N2064" s="44">
        <v>0</v>
      </c>
      <c r="O2064" s="279"/>
      <c r="P2064" s="292"/>
      <c r="Q2064" s="385"/>
    </row>
    <row r="2065" spans="1:17" ht="24" x14ac:dyDescent="0.25">
      <c r="A2065" s="292"/>
      <c r="B2065" s="292"/>
      <c r="C2065" s="279"/>
      <c r="D2065" s="279"/>
      <c r="E2065" s="279"/>
      <c r="F2065" s="292"/>
      <c r="G2065" s="181" t="s">
        <v>20</v>
      </c>
      <c r="H2065" s="44">
        <f t="shared" si="778"/>
        <v>0</v>
      </c>
      <c r="I2065" s="44">
        <v>0</v>
      </c>
      <c r="J2065" s="44">
        <v>0</v>
      </c>
      <c r="K2065" s="44">
        <v>0</v>
      </c>
      <c r="L2065" s="44">
        <v>0</v>
      </c>
      <c r="M2065" s="44">
        <v>0</v>
      </c>
      <c r="N2065" s="44">
        <v>0</v>
      </c>
      <c r="O2065" s="279"/>
      <c r="P2065" s="292"/>
      <c r="Q2065" s="386"/>
    </row>
    <row r="2066" spans="1:17" ht="36" x14ac:dyDescent="0.25">
      <c r="A2066" s="331" t="s">
        <v>135</v>
      </c>
      <c r="B2066" s="331"/>
      <c r="C2066" s="331"/>
      <c r="D2066" s="331"/>
      <c r="E2066" s="331"/>
      <c r="F2066" s="331"/>
      <c r="G2066" s="186" t="s">
        <v>16</v>
      </c>
      <c r="H2066" s="49">
        <f>SUM(H1936,H1941,H1946,H1951,H1956,H1961,H1966,H1971,H1976,H1981,H1986,H1991,H1996,H2001,H2006,H2011,H2016,H2021,H2026,H2031,H2036,H2041,H2046,H2051,H2056,H2061)</f>
        <v>2780.3999999999987</v>
      </c>
      <c r="I2066" s="49">
        <f t="shared" ref="I2066:N2066" si="779">SUM(I1936,I1941,I1946,I1951,I1956,I1961,I1966,I1971,I1976,I1981,I1986,I1991,I1996,I2001,I2006,I2011,I2016,I2021,I2026,I2031,I2036,I2041,I2046,I2051,I2056,I2061)</f>
        <v>564.4</v>
      </c>
      <c r="J2066" s="49">
        <f t="shared" si="779"/>
        <v>976.8</v>
      </c>
      <c r="K2066" s="49">
        <f t="shared" si="779"/>
        <v>45</v>
      </c>
      <c r="L2066" s="49">
        <f t="shared" si="779"/>
        <v>323.8</v>
      </c>
      <c r="M2066" s="49">
        <f t="shared" si="779"/>
        <v>435.2</v>
      </c>
      <c r="N2066" s="49">
        <f t="shared" si="779"/>
        <v>435.2</v>
      </c>
      <c r="O2066" s="279"/>
      <c r="P2066" s="292"/>
    </row>
    <row r="2067" spans="1:17" ht="36.75" customHeight="1" x14ac:dyDescent="0.25">
      <c r="A2067" s="331"/>
      <c r="B2067" s="331"/>
      <c r="C2067" s="331"/>
      <c r="D2067" s="331"/>
      <c r="E2067" s="331"/>
      <c r="F2067" s="331"/>
      <c r="G2067" s="186" t="s">
        <v>58</v>
      </c>
      <c r="H2067" s="49">
        <f t="shared" ref="H2067:N2070" si="780">SUM(H1937,H1942,H1947,H1952,H1957,H1962,H1967,H1972,H1977,H1982,H1987,H1992,H1997,H2002,H2007,H2012,H2017,H2022,H2027,H2032,H2037,H2042,H2047,H2052,H2057,H2062)</f>
        <v>649.79999999999995</v>
      </c>
      <c r="I2067" s="49">
        <f t="shared" si="780"/>
        <v>81.600000000000009</v>
      </c>
      <c r="J2067" s="49">
        <f t="shared" si="780"/>
        <v>42.4</v>
      </c>
      <c r="K2067" s="49">
        <f t="shared" si="780"/>
        <v>44.6</v>
      </c>
      <c r="L2067" s="49">
        <f t="shared" si="780"/>
        <v>266.2</v>
      </c>
      <c r="M2067" s="49">
        <f t="shared" si="780"/>
        <v>107.5</v>
      </c>
      <c r="N2067" s="49">
        <f t="shared" si="780"/>
        <v>107.5</v>
      </c>
      <c r="O2067" s="279"/>
      <c r="P2067" s="292"/>
    </row>
    <row r="2068" spans="1:17" ht="36" x14ac:dyDescent="0.25">
      <c r="A2068" s="331"/>
      <c r="B2068" s="331"/>
      <c r="C2068" s="331"/>
      <c r="D2068" s="331"/>
      <c r="E2068" s="331"/>
      <c r="F2068" s="331"/>
      <c r="G2068" s="186" t="s">
        <v>18</v>
      </c>
      <c r="H2068" s="49">
        <f t="shared" si="780"/>
        <v>2125</v>
      </c>
      <c r="I2068" s="49">
        <f t="shared" si="780"/>
        <v>482.6</v>
      </c>
      <c r="J2068" s="49">
        <f t="shared" si="780"/>
        <v>933.99999999999989</v>
      </c>
      <c r="K2068" s="49">
        <f t="shared" si="780"/>
        <v>0.4</v>
      </c>
      <c r="L2068" s="49">
        <f t="shared" si="780"/>
        <v>53.2</v>
      </c>
      <c r="M2068" s="49">
        <f t="shared" si="780"/>
        <v>327.39999999999998</v>
      </c>
      <c r="N2068" s="49">
        <f t="shared" si="780"/>
        <v>327.39999999999998</v>
      </c>
      <c r="O2068" s="279"/>
      <c r="P2068" s="292"/>
    </row>
    <row r="2069" spans="1:17" x14ac:dyDescent="0.25">
      <c r="A2069" s="331"/>
      <c r="B2069" s="331"/>
      <c r="C2069" s="331"/>
      <c r="D2069" s="331"/>
      <c r="E2069" s="331"/>
      <c r="F2069" s="331"/>
      <c r="G2069" s="186" t="s">
        <v>19</v>
      </c>
      <c r="H2069" s="49">
        <f t="shared" si="780"/>
        <v>5.5999999999999988</v>
      </c>
      <c r="I2069" s="49">
        <f t="shared" si="780"/>
        <v>0.2</v>
      </c>
      <c r="J2069" s="49">
        <f t="shared" si="780"/>
        <v>0.4</v>
      </c>
      <c r="K2069" s="49">
        <f t="shared" si="780"/>
        <v>0</v>
      </c>
      <c r="L2069" s="49">
        <f t="shared" si="780"/>
        <v>4.4000000000000004</v>
      </c>
      <c r="M2069" s="49">
        <f t="shared" si="780"/>
        <v>0.30000000000000004</v>
      </c>
      <c r="N2069" s="49">
        <f t="shared" si="780"/>
        <v>0.30000000000000004</v>
      </c>
      <c r="O2069" s="279"/>
      <c r="P2069" s="292"/>
    </row>
    <row r="2070" spans="1:17" ht="24" x14ac:dyDescent="0.25">
      <c r="A2070" s="331"/>
      <c r="B2070" s="331"/>
      <c r="C2070" s="331"/>
      <c r="D2070" s="331"/>
      <c r="E2070" s="331"/>
      <c r="F2070" s="331"/>
      <c r="G2070" s="186" t="s">
        <v>20</v>
      </c>
      <c r="H2070" s="49">
        <f t="shared" si="780"/>
        <v>0</v>
      </c>
      <c r="I2070" s="49">
        <f t="shared" si="780"/>
        <v>0</v>
      </c>
      <c r="J2070" s="49">
        <f t="shared" si="780"/>
        <v>0</v>
      </c>
      <c r="K2070" s="49">
        <f t="shared" si="780"/>
        <v>0</v>
      </c>
      <c r="L2070" s="49">
        <f t="shared" si="780"/>
        <v>0</v>
      </c>
      <c r="M2070" s="49">
        <f t="shared" si="780"/>
        <v>0</v>
      </c>
      <c r="N2070" s="49">
        <f t="shared" si="780"/>
        <v>0</v>
      </c>
      <c r="O2070" s="279"/>
      <c r="P2070" s="292"/>
    </row>
    <row r="2071" spans="1:17" x14ac:dyDescent="0.25">
      <c r="A2071" s="294" t="s">
        <v>1006</v>
      </c>
      <c r="B2071" s="294"/>
      <c r="C2071" s="294"/>
      <c r="D2071" s="294"/>
      <c r="E2071" s="294"/>
      <c r="F2071" s="294"/>
      <c r="G2071" s="294"/>
      <c r="H2071" s="294"/>
      <c r="I2071" s="294"/>
      <c r="J2071" s="294"/>
      <c r="K2071" s="294"/>
      <c r="L2071" s="294"/>
      <c r="M2071" s="294"/>
      <c r="N2071" s="294"/>
      <c r="O2071" s="294"/>
      <c r="P2071" s="294"/>
    </row>
    <row r="2072" spans="1:17" ht="36.75" customHeight="1" x14ac:dyDescent="0.25">
      <c r="A2072" s="292" t="s">
        <v>1007</v>
      </c>
      <c r="B2072" s="292" t="s">
        <v>1008</v>
      </c>
      <c r="C2072" s="292" t="s">
        <v>1006</v>
      </c>
      <c r="D2072" s="279">
        <v>2025</v>
      </c>
      <c r="E2072" s="279"/>
      <c r="F2072" s="292" t="s">
        <v>1009</v>
      </c>
      <c r="G2072" s="181" t="s">
        <v>16</v>
      </c>
      <c r="H2072" s="44">
        <f t="shared" ref="H2072:N2072" si="781">SUM(H2073:H2076)</f>
        <v>744</v>
      </c>
      <c r="I2072" s="44">
        <f t="shared" si="781"/>
        <v>744</v>
      </c>
      <c r="J2072" s="44">
        <f t="shared" si="781"/>
        <v>0</v>
      </c>
      <c r="K2072" s="44">
        <f t="shared" si="781"/>
        <v>0</v>
      </c>
      <c r="L2072" s="44">
        <f t="shared" si="781"/>
        <v>0</v>
      </c>
      <c r="M2072" s="44">
        <f t="shared" si="781"/>
        <v>0</v>
      </c>
      <c r="N2072" s="44">
        <f t="shared" si="781"/>
        <v>0</v>
      </c>
      <c r="O2072" s="279" t="s">
        <v>1010</v>
      </c>
      <c r="P2072" s="292" t="s">
        <v>1011</v>
      </c>
      <c r="Q2072" s="281" t="s">
        <v>4155</v>
      </c>
    </row>
    <row r="2073" spans="1:17" ht="36.75" customHeight="1" x14ac:dyDescent="0.25">
      <c r="A2073" s="292"/>
      <c r="B2073" s="292"/>
      <c r="C2073" s="292"/>
      <c r="D2073" s="279"/>
      <c r="E2073" s="279"/>
      <c r="F2073" s="292"/>
      <c r="G2073" s="181" t="s">
        <v>17</v>
      </c>
      <c r="H2073" s="44">
        <f t="shared" ref="H2073:H2076" si="782">SUM(I2073:N2073)</f>
        <v>0</v>
      </c>
      <c r="I2073" s="44">
        <v>0</v>
      </c>
      <c r="J2073" s="44">
        <v>0</v>
      </c>
      <c r="K2073" s="44">
        <v>0</v>
      </c>
      <c r="L2073" s="44">
        <v>0</v>
      </c>
      <c r="M2073" s="44">
        <v>0</v>
      </c>
      <c r="N2073" s="44">
        <v>0</v>
      </c>
      <c r="O2073" s="279"/>
      <c r="P2073" s="292"/>
      <c r="Q2073" s="282"/>
    </row>
    <row r="2074" spans="1:17" ht="36" x14ac:dyDescent="0.25">
      <c r="A2074" s="292"/>
      <c r="B2074" s="292"/>
      <c r="C2074" s="292"/>
      <c r="D2074" s="279"/>
      <c r="E2074" s="279"/>
      <c r="F2074" s="292"/>
      <c r="G2074" s="181" t="s">
        <v>18</v>
      </c>
      <c r="H2074" s="44">
        <f t="shared" si="782"/>
        <v>744</v>
      </c>
      <c r="I2074" s="44">
        <v>744</v>
      </c>
      <c r="J2074" s="44">
        <v>0</v>
      </c>
      <c r="K2074" s="44">
        <v>0</v>
      </c>
      <c r="L2074" s="44">
        <v>0</v>
      </c>
      <c r="M2074" s="44">
        <v>0</v>
      </c>
      <c r="N2074" s="44">
        <v>0</v>
      </c>
      <c r="O2074" s="279"/>
      <c r="P2074" s="292"/>
      <c r="Q2074" s="282"/>
    </row>
    <row r="2075" spans="1:17" x14ac:dyDescent="0.25">
      <c r="A2075" s="292"/>
      <c r="B2075" s="292"/>
      <c r="C2075" s="292"/>
      <c r="D2075" s="279"/>
      <c r="E2075" s="279"/>
      <c r="F2075" s="292"/>
      <c r="G2075" s="181" t="s">
        <v>19</v>
      </c>
      <c r="H2075" s="44">
        <f t="shared" si="782"/>
        <v>0</v>
      </c>
      <c r="I2075" s="44">
        <v>0</v>
      </c>
      <c r="J2075" s="44">
        <v>0</v>
      </c>
      <c r="K2075" s="44">
        <v>0</v>
      </c>
      <c r="L2075" s="44">
        <v>0</v>
      </c>
      <c r="M2075" s="44">
        <v>0</v>
      </c>
      <c r="N2075" s="44">
        <v>0</v>
      </c>
      <c r="O2075" s="279"/>
      <c r="P2075" s="292"/>
      <c r="Q2075" s="282"/>
    </row>
    <row r="2076" spans="1:17" ht="24" x14ac:dyDescent="0.25">
      <c r="A2076" s="292"/>
      <c r="B2076" s="292"/>
      <c r="C2076" s="292"/>
      <c r="D2076" s="279"/>
      <c r="E2076" s="279"/>
      <c r="F2076" s="292"/>
      <c r="G2076" s="181" t="s">
        <v>20</v>
      </c>
      <c r="H2076" s="44">
        <f t="shared" si="782"/>
        <v>0</v>
      </c>
      <c r="I2076" s="44">
        <v>0</v>
      </c>
      <c r="J2076" s="44">
        <v>0</v>
      </c>
      <c r="K2076" s="44">
        <v>0</v>
      </c>
      <c r="L2076" s="44">
        <v>0</v>
      </c>
      <c r="M2076" s="44">
        <v>0</v>
      </c>
      <c r="N2076" s="44">
        <v>0</v>
      </c>
      <c r="O2076" s="279"/>
      <c r="P2076" s="292"/>
      <c r="Q2076" s="283"/>
    </row>
    <row r="2077" spans="1:17" ht="47.25" customHeight="1" x14ac:dyDescent="0.25">
      <c r="A2077" s="292" t="s">
        <v>1012</v>
      </c>
      <c r="B2077" s="292" t="s">
        <v>699</v>
      </c>
      <c r="C2077" s="292" t="s">
        <v>1006</v>
      </c>
      <c r="D2077" s="279" t="s">
        <v>86</v>
      </c>
      <c r="E2077" s="279"/>
      <c r="F2077" s="292" t="s">
        <v>1013</v>
      </c>
      <c r="G2077" s="181" t="s">
        <v>16</v>
      </c>
      <c r="H2077" s="44">
        <f t="shared" ref="H2077:N2077" si="783">SUM(H2078:H2081)</f>
        <v>569.5</v>
      </c>
      <c r="I2077" s="44">
        <f t="shared" si="783"/>
        <v>0</v>
      </c>
      <c r="J2077" s="44">
        <f t="shared" si="783"/>
        <v>0</v>
      </c>
      <c r="K2077" s="44">
        <f t="shared" si="783"/>
        <v>0</v>
      </c>
      <c r="L2077" s="44">
        <f t="shared" si="783"/>
        <v>300</v>
      </c>
      <c r="M2077" s="44">
        <f t="shared" si="783"/>
        <v>269.5</v>
      </c>
      <c r="N2077" s="44">
        <f t="shared" si="783"/>
        <v>0</v>
      </c>
      <c r="O2077" s="279" t="s">
        <v>1014</v>
      </c>
      <c r="P2077" s="292" t="s">
        <v>1015</v>
      </c>
      <c r="Q2077" s="281" t="s">
        <v>4195</v>
      </c>
    </row>
    <row r="2078" spans="1:17" ht="32.25" customHeight="1" x14ac:dyDescent="0.25">
      <c r="A2078" s="292"/>
      <c r="B2078" s="292"/>
      <c r="C2078" s="292"/>
      <c r="D2078" s="279"/>
      <c r="E2078" s="279"/>
      <c r="F2078" s="292"/>
      <c r="G2078" s="181" t="s">
        <v>17</v>
      </c>
      <c r="H2078" s="44">
        <f t="shared" ref="H2078:H2081" si="784">SUM(I2078:N2078)</f>
        <v>512.5</v>
      </c>
      <c r="I2078" s="44">
        <v>0</v>
      </c>
      <c r="J2078" s="44">
        <v>0</v>
      </c>
      <c r="K2078" s="44">
        <v>0</v>
      </c>
      <c r="L2078" s="44">
        <v>270</v>
      </c>
      <c r="M2078" s="44">
        <v>242.5</v>
      </c>
      <c r="N2078" s="44">
        <v>0</v>
      </c>
      <c r="O2078" s="279"/>
      <c r="P2078" s="292"/>
      <c r="Q2078" s="282"/>
    </row>
    <row r="2079" spans="1:17" ht="36" x14ac:dyDescent="0.25">
      <c r="A2079" s="292"/>
      <c r="B2079" s="292"/>
      <c r="C2079" s="292"/>
      <c r="D2079" s="279"/>
      <c r="E2079" s="279"/>
      <c r="F2079" s="292"/>
      <c r="G2079" s="181" t="s">
        <v>18</v>
      </c>
      <c r="H2079" s="44">
        <f t="shared" si="784"/>
        <v>57</v>
      </c>
      <c r="I2079" s="44">
        <v>0</v>
      </c>
      <c r="J2079" s="44">
        <v>0</v>
      </c>
      <c r="K2079" s="44">
        <v>0</v>
      </c>
      <c r="L2079" s="44">
        <v>30</v>
      </c>
      <c r="M2079" s="44">
        <v>27</v>
      </c>
      <c r="N2079" s="44">
        <v>0</v>
      </c>
      <c r="O2079" s="279"/>
      <c r="P2079" s="292"/>
      <c r="Q2079" s="282"/>
    </row>
    <row r="2080" spans="1:17" x14ac:dyDescent="0.25">
      <c r="A2080" s="292"/>
      <c r="B2080" s="292"/>
      <c r="C2080" s="292"/>
      <c r="D2080" s="279"/>
      <c r="E2080" s="279"/>
      <c r="F2080" s="292"/>
      <c r="G2080" s="181" t="s">
        <v>19</v>
      </c>
      <c r="H2080" s="44">
        <f t="shared" si="784"/>
        <v>0</v>
      </c>
      <c r="I2080" s="44">
        <v>0</v>
      </c>
      <c r="J2080" s="44">
        <v>0</v>
      </c>
      <c r="K2080" s="44">
        <v>0</v>
      </c>
      <c r="L2080" s="44">
        <v>0</v>
      </c>
      <c r="M2080" s="44">
        <v>0</v>
      </c>
      <c r="N2080" s="44">
        <v>0</v>
      </c>
      <c r="O2080" s="279"/>
      <c r="P2080" s="292"/>
      <c r="Q2080" s="282"/>
    </row>
    <row r="2081" spans="1:17" ht="24" x14ac:dyDescent="0.25">
      <c r="A2081" s="292"/>
      <c r="B2081" s="292"/>
      <c r="C2081" s="292"/>
      <c r="D2081" s="279"/>
      <c r="E2081" s="279"/>
      <c r="F2081" s="292"/>
      <c r="G2081" s="181" t="s">
        <v>20</v>
      </c>
      <c r="H2081" s="44">
        <f t="shared" si="784"/>
        <v>0</v>
      </c>
      <c r="I2081" s="44">
        <v>0</v>
      </c>
      <c r="J2081" s="44">
        <v>0</v>
      </c>
      <c r="K2081" s="44">
        <v>0</v>
      </c>
      <c r="L2081" s="44">
        <v>0</v>
      </c>
      <c r="M2081" s="44">
        <v>0</v>
      </c>
      <c r="N2081" s="44">
        <v>0</v>
      </c>
      <c r="O2081" s="279"/>
      <c r="P2081" s="292"/>
      <c r="Q2081" s="283"/>
    </row>
    <row r="2082" spans="1:17" ht="40.5" customHeight="1" x14ac:dyDescent="0.25">
      <c r="A2082" s="292" t="s">
        <v>1016</v>
      </c>
      <c r="B2082" s="292" t="s">
        <v>699</v>
      </c>
      <c r="C2082" s="292" t="s">
        <v>1006</v>
      </c>
      <c r="D2082" s="279" t="s">
        <v>30</v>
      </c>
      <c r="E2082" s="279"/>
      <c r="F2082" s="292" t="s">
        <v>1009</v>
      </c>
      <c r="G2082" s="181" t="s">
        <v>16</v>
      </c>
      <c r="H2082" s="44">
        <f t="shared" ref="H2082:N2082" si="785">SUM(H2083:H2086)</f>
        <v>85.2</v>
      </c>
      <c r="I2082" s="44">
        <f t="shared" si="785"/>
        <v>0</v>
      </c>
      <c r="J2082" s="44">
        <f t="shared" si="785"/>
        <v>42.6</v>
      </c>
      <c r="K2082" s="44">
        <f t="shared" si="785"/>
        <v>42.6</v>
      </c>
      <c r="L2082" s="44">
        <f t="shared" si="785"/>
        <v>0</v>
      </c>
      <c r="M2082" s="44">
        <f t="shared" si="785"/>
        <v>0</v>
      </c>
      <c r="N2082" s="44">
        <f t="shared" si="785"/>
        <v>0</v>
      </c>
      <c r="O2082" s="279" t="s">
        <v>1017</v>
      </c>
      <c r="P2082" s="292" t="s">
        <v>1018</v>
      </c>
      <c r="Q2082" s="281" t="s">
        <v>4155</v>
      </c>
    </row>
    <row r="2083" spans="1:17" ht="34.5" customHeight="1" x14ac:dyDescent="0.25">
      <c r="A2083" s="292"/>
      <c r="B2083" s="292"/>
      <c r="C2083" s="292"/>
      <c r="D2083" s="279"/>
      <c r="E2083" s="279"/>
      <c r="F2083" s="292"/>
      <c r="G2083" s="181" t="s">
        <v>17</v>
      </c>
      <c r="H2083" s="44">
        <f t="shared" ref="H2083:H2086" si="786">SUM(I2083:N2083)</f>
        <v>0</v>
      </c>
      <c r="I2083" s="44">
        <v>0</v>
      </c>
      <c r="J2083" s="44">
        <v>0</v>
      </c>
      <c r="K2083" s="44">
        <v>0</v>
      </c>
      <c r="L2083" s="44">
        <v>0</v>
      </c>
      <c r="M2083" s="44">
        <v>0</v>
      </c>
      <c r="N2083" s="44">
        <v>0</v>
      </c>
      <c r="O2083" s="279"/>
      <c r="P2083" s="292"/>
      <c r="Q2083" s="282"/>
    </row>
    <row r="2084" spans="1:17" ht="36" x14ac:dyDescent="0.25">
      <c r="A2084" s="292"/>
      <c r="B2084" s="292"/>
      <c r="C2084" s="292"/>
      <c r="D2084" s="279"/>
      <c r="E2084" s="279"/>
      <c r="F2084" s="292"/>
      <c r="G2084" s="181" t="s">
        <v>18</v>
      </c>
      <c r="H2084" s="44">
        <f t="shared" si="786"/>
        <v>85.2</v>
      </c>
      <c r="I2084" s="44">
        <v>0</v>
      </c>
      <c r="J2084" s="44">
        <v>42.6</v>
      </c>
      <c r="K2084" s="44">
        <v>42.6</v>
      </c>
      <c r="L2084" s="44">
        <v>0</v>
      </c>
      <c r="M2084" s="44">
        <v>0</v>
      </c>
      <c r="N2084" s="44">
        <v>0</v>
      </c>
      <c r="O2084" s="279"/>
      <c r="P2084" s="292"/>
      <c r="Q2084" s="282"/>
    </row>
    <row r="2085" spans="1:17" x14ac:dyDescent="0.25">
      <c r="A2085" s="292"/>
      <c r="B2085" s="292"/>
      <c r="C2085" s="292"/>
      <c r="D2085" s="279"/>
      <c r="E2085" s="279"/>
      <c r="F2085" s="292"/>
      <c r="G2085" s="181" t="s">
        <v>19</v>
      </c>
      <c r="H2085" s="44">
        <f t="shared" si="786"/>
        <v>0</v>
      </c>
      <c r="I2085" s="44">
        <v>0</v>
      </c>
      <c r="J2085" s="44">
        <v>0</v>
      </c>
      <c r="K2085" s="44">
        <v>0</v>
      </c>
      <c r="L2085" s="44">
        <v>0</v>
      </c>
      <c r="M2085" s="44">
        <v>0</v>
      </c>
      <c r="N2085" s="44">
        <v>0</v>
      </c>
      <c r="O2085" s="279"/>
      <c r="P2085" s="292"/>
      <c r="Q2085" s="282"/>
    </row>
    <row r="2086" spans="1:17" ht="24" x14ac:dyDescent="0.25">
      <c r="A2086" s="292"/>
      <c r="B2086" s="292"/>
      <c r="C2086" s="292"/>
      <c r="D2086" s="279"/>
      <c r="E2086" s="279"/>
      <c r="F2086" s="292"/>
      <c r="G2086" s="181" t="s">
        <v>20</v>
      </c>
      <c r="H2086" s="44">
        <f t="shared" si="786"/>
        <v>0</v>
      </c>
      <c r="I2086" s="44">
        <v>0</v>
      </c>
      <c r="J2086" s="44">
        <v>0</v>
      </c>
      <c r="K2086" s="44">
        <v>0</v>
      </c>
      <c r="L2086" s="44">
        <v>0</v>
      </c>
      <c r="M2086" s="44">
        <v>0</v>
      </c>
      <c r="N2086" s="44">
        <v>0</v>
      </c>
      <c r="O2086" s="279"/>
      <c r="P2086" s="292"/>
      <c r="Q2086" s="283"/>
    </row>
    <row r="2087" spans="1:17" ht="36.75" customHeight="1" x14ac:dyDescent="0.25">
      <c r="A2087" s="292" t="s">
        <v>1019</v>
      </c>
      <c r="B2087" s="292" t="s">
        <v>699</v>
      </c>
      <c r="C2087" s="292" t="s">
        <v>1006</v>
      </c>
      <c r="D2087" s="279">
        <v>2028</v>
      </c>
      <c r="E2087" s="279"/>
      <c r="F2087" s="292" t="s">
        <v>1020</v>
      </c>
      <c r="G2087" s="181" t="s">
        <v>16</v>
      </c>
      <c r="H2087" s="44">
        <f t="shared" ref="H2087:N2087" si="787">SUM(H2088:H2091)</f>
        <v>86.300000000000011</v>
      </c>
      <c r="I2087" s="44">
        <f t="shared" si="787"/>
        <v>0</v>
      </c>
      <c r="J2087" s="44">
        <f t="shared" si="787"/>
        <v>0</v>
      </c>
      <c r="K2087" s="44">
        <f t="shared" si="787"/>
        <v>0</v>
      </c>
      <c r="L2087" s="44">
        <f t="shared" si="787"/>
        <v>86.300000000000011</v>
      </c>
      <c r="M2087" s="44">
        <f t="shared" si="787"/>
        <v>0</v>
      </c>
      <c r="N2087" s="44">
        <f t="shared" si="787"/>
        <v>0</v>
      </c>
      <c r="O2087" s="279" t="s">
        <v>1021</v>
      </c>
      <c r="P2087" s="292" t="s">
        <v>1022</v>
      </c>
      <c r="Q2087" s="281" t="s">
        <v>4195</v>
      </c>
    </row>
    <row r="2088" spans="1:17" ht="35.25" customHeight="1" x14ac:dyDescent="0.25">
      <c r="A2088" s="292"/>
      <c r="B2088" s="292"/>
      <c r="C2088" s="292"/>
      <c r="D2088" s="279"/>
      <c r="E2088" s="279"/>
      <c r="F2088" s="292"/>
      <c r="G2088" s="181" t="s">
        <v>17</v>
      </c>
      <c r="H2088" s="44">
        <f t="shared" ref="H2088:H2091" si="788">SUM(I2088:N2088)</f>
        <v>0</v>
      </c>
      <c r="I2088" s="44">
        <v>0</v>
      </c>
      <c r="J2088" s="44">
        <v>0</v>
      </c>
      <c r="K2088" s="44">
        <v>0</v>
      </c>
      <c r="L2088" s="44">
        <v>0</v>
      </c>
      <c r="M2088" s="44">
        <v>0</v>
      </c>
      <c r="N2088" s="44">
        <v>0</v>
      </c>
      <c r="O2088" s="279"/>
      <c r="P2088" s="292"/>
      <c r="Q2088" s="282"/>
    </row>
    <row r="2089" spans="1:17" ht="36" x14ac:dyDescent="0.25">
      <c r="A2089" s="292"/>
      <c r="B2089" s="292"/>
      <c r="C2089" s="292"/>
      <c r="D2089" s="279"/>
      <c r="E2089" s="279"/>
      <c r="F2089" s="292"/>
      <c r="G2089" s="181" t="s">
        <v>18</v>
      </c>
      <c r="H2089" s="44">
        <f t="shared" si="788"/>
        <v>79.400000000000006</v>
      </c>
      <c r="I2089" s="44">
        <v>0</v>
      </c>
      <c r="J2089" s="44">
        <v>0</v>
      </c>
      <c r="K2089" s="44">
        <v>0</v>
      </c>
      <c r="L2089" s="44">
        <v>79.400000000000006</v>
      </c>
      <c r="M2089" s="44">
        <v>0</v>
      </c>
      <c r="N2089" s="44">
        <v>0</v>
      </c>
      <c r="O2089" s="279"/>
      <c r="P2089" s="292"/>
      <c r="Q2089" s="282"/>
    </row>
    <row r="2090" spans="1:17" x14ac:dyDescent="0.25">
      <c r="A2090" s="292"/>
      <c r="B2090" s="292"/>
      <c r="C2090" s="292"/>
      <c r="D2090" s="279"/>
      <c r="E2090" s="279"/>
      <c r="F2090" s="292"/>
      <c r="G2090" s="181" t="s">
        <v>19</v>
      </c>
      <c r="H2090" s="44">
        <f t="shared" si="788"/>
        <v>6.9</v>
      </c>
      <c r="I2090" s="44">
        <v>0</v>
      </c>
      <c r="J2090" s="44">
        <v>0</v>
      </c>
      <c r="K2090" s="44">
        <v>0</v>
      </c>
      <c r="L2090" s="44">
        <v>6.9</v>
      </c>
      <c r="M2090" s="44">
        <v>0</v>
      </c>
      <c r="N2090" s="44">
        <v>0</v>
      </c>
      <c r="O2090" s="279"/>
      <c r="P2090" s="292"/>
      <c r="Q2090" s="282"/>
    </row>
    <row r="2091" spans="1:17" ht="24" x14ac:dyDescent="0.25">
      <c r="A2091" s="292"/>
      <c r="B2091" s="292"/>
      <c r="C2091" s="292"/>
      <c r="D2091" s="279"/>
      <c r="E2091" s="279"/>
      <c r="F2091" s="292"/>
      <c r="G2091" s="181" t="s">
        <v>20</v>
      </c>
      <c r="H2091" s="44">
        <f t="shared" si="788"/>
        <v>0</v>
      </c>
      <c r="I2091" s="44">
        <v>0</v>
      </c>
      <c r="J2091" s="44">
        <v>0</v>
      </c>
      <c r="K2091" s="44">
        <v>0</v>
      </c>
      <c r="L2091" s="44">
        <v>0</v>
      </c>
      <c r="M2091" s="44">
        <v>0</v>
      </c>
      <c r="N2091" s="44">
        <v>0</v>
      </c>
      <c r="O2091" s="279"/>
      <c r="P2091" s="292"/>
      <c r="Q2091" s="283"/>
    </row>
    <row r="2092" spans="1:17" ht="47.25" customHeight="1" x14ac:dyDescent="0.25">
      <c r="A2092" s="292" t="s">
        <v>1024</v>
      </c>
      <c r="B2092" s="292"/>
      <c r="C2092" s="292" t="s">
        <v>1006</v>
      </c>
      <c r="D2092" s="279" t="s">
        <v>421</v>
      </c>
      <c r="E2092" s="279"/>
      <c r="F2092" s="292" t="s">
        <v>1009</v>
      </c>
      <c r="G2092" s="181" t="s">
        <v>16</v>
      </c>
      <c r="H2092" s="44">
        <f t="shared" ref="H2092:N2092" si="789">SUM(H2093:H2096)</f>
        <v>20</v>
      </c>
      <c r="I2092" s="44">
        <f t="shared" si="789"/>
        <v>0</v>
      </c>
      <c r="J2092" s="44">
        <f t="shared" si="789"/>
        <v>0</v>
      </c>
      <c r="K2092" s="44">
        <f t="shared" si="789"/>
        <v>10</v>
      </c>
      <c r="L2092" s="44">
        <f t="shared" si="789"/>
        <v>10</v>
      </c>
      <c r="M2092" s="44">
        <f t="shared" si="789"/>
        <v>0</v>
      </c>
      <c r="N2092" s="44">
        <f t="shared" si="789"/>
        <v>0</v>
      </c>
      <c r="O2092" s="279" t="s">
        <v>1025</v>
      </c>
      <c r="P2092" s="292" t="s">
        <v>1026</v>
      </c>
      <c r="Q2092" s="281" t="s">
        <v>4195</v>
      </c>
    </row>
    <row r="2093" spans="1:17" ht="32.25" customHeight="1" x14ac:dyDescent="0.25">
      <c r="A2093" s="292"/>
      <c r="B2093" s="292"/>
      <c r="C2093" s="292"/>
      <c r="D2093" s="279"/>
      <c r="E2093" s="279"/>
      <c r="F2093" s="292"/>
      <c r="G2093" s="181" t="s">
        <v>17</v>
      </c>
      <c r="H2093" s="44">
        <f t="shared" ref="H2093:H2096" si="790">SUM(I2093:N2093)</f>
        <v>0</v>
      </c>
      <c r="I2093" s="44">
        <v>0</v>
      </c>
      <c r="J2093" s="44">
        <v>0</v>
      </c>
      <c r="K2093" s="44">
        <v>0</v>
      </c>
      <c r="L2093" s="44">
        <v>0</v>
      </c>
      <c r="M2093" s="44">
        <v>0</v>
      </c>
      <c r="N2093" s="44">
        <v>0</v>
      </c>
      <c r="O2093" s="279"/>
      <c r="P2093" s="292"/>
      <c r="Q2093" s="282"/>
    </row>
    <row r="2094" spans="1:17" ht="36" x14ac:dyDescent="0.25">
      <c r="A2094" s="292"/>
      <c r="B2094" s="292"/>
      <c r="C2094" s="292"/>
      <c r="D2094" s="279"/>
      <c r="E2094" s="279"/>
      <c r="F2094" s="292"/>
      <c r="G2094" s="181" t="s">
        <v>18</v>
      </c>
      <c r="H2094" s="44">
        <f t="shared" si="790"/>
        <v>20</v>
      </c>
      <c r="I2094" s="44">
        <v>0</v>
      </c>
      <c r="J2094" s="44">
        <v>0</v>
      </c>
      <c r="K2094" s="44">
        <v>10</v>
      </c>
      <c r="L2094" s="44">
        <v>10</v>
      </c>
      <c r="M2094" s="44">
        <v>0</v>
      </c>
      <c r="N2094" s="44">
        <v>0</v>
      </c>
      <c r="O2094" s="279"/>
      <c r="P2094" s="292"/>
      <c r="Q2094" s="282"/>
    </row>
    <row r="2095" spans="1:17" x14ac:dyDescent="0.25">
      <c r="A2095" s="292"/>
      <c r="B2095" s="292"/>
      <c r="C2095" s="292"/>
      <c r="D2095" s="279"/>
      <c r="E2095" s="279"/>
      <c r="F2095" s="292"/>
      <c r="G2095" s="181" t="s">
        <v>19</v>
      </c>
      <c r="H2095" s="44">
        <f t="shared" si="790"/>
        <v>0</v>
      </c>
      <c r="I2095" s="44">
        <v>0</v>
      </c>
      <c r="J2095" s="44">
        <v>0</v>
      </c>
      <c r="K2095" s="44">
        <v>0</v>
      </c>
      <c r="L2095" s="44">
        <v>0</v>
      </c>
      <c r="M2095" s="44">
        <v>0</v>
      </c>
      <c r="N2095" s="44">
        <v>0</v>
      </c>
      <c r="O2095" s="279"/>
      <c r="P2095" s="292"/>
      <c r="Q2095" s="282"/>
    </row>
    <row r="2096" spans="1:17" ht="24" x14ac:dyDescent="0.25">
      <c r="A2096" s="292"/>
      <c r="B2096" s="292"/>
      <c r="C2096" s="292"/>
      <c r="D2096" s="279"/>
      <c r="E2096" s="279"/>
      <c r="F2096" s="292"/>
      <c r="G2096" s="181" t="s">
        <v>20</v>
      </c>
      <c r="H2096" s="44">
        <f t="shared" si="790"/>
        <v>0</v>
      </c>
      <c r="I2096" s="44">
        <v>0</v>
      </c>
      <c r="J2096" s="44">
        <v>0</v>
      </c>
      <c r="K2096" s="44">
        <v>0</v>
      </c>
      <c r="L2096" s="44">
        <v>0</v>
      </c>
      <c r="M2096" s="44">
        <v>0</v>
      </c>
      <c r="N2096" s="44">
        <v>0</v>
      </c>
      <c r="O2096" s="279"/>
      <c r="P2096" s="292"/>
      <c r="Q2096" s="283"/>
    </row>
    <row r="2097" spans="1:17" ht="46.5" customHeight="1" x14ac:dyDescent="0.25">
      <c r="A2097" s="292" t="s">
        <v>1027</v>
      </c>
      <c r="B2097" s="292"/>
      <c r="C2097" s="292" t="s">
        <v>1006</v>
      </c>
      <c r="D2097" s="279" t="s">
        <v>421</v>
      </c>
      <c r="E2097" s="279"/>
      <c r="F2097" s="292" t="s">
        <v>1009</v>
      </c>
      <c r="G2097" s="181" t="s">
        <v>16</v>
      </c>
      <c r="H2097" s="44">
        <f t="shared" ref="H2097:N2097" si="791">SUM(H2098:H2101)</f>
        <v>17</v>
      </c>
      <c r="I2097" s="44">
        <f t="shared" si="791"/>
        <v>0</v>
      </c>
      <c r="J2097" s="44">
        <f t="shared" si="791"/>
        <v>0</v>
      </c>
      <c r="K2097" s="44">
        <f t="shared" si="791"/>
        <v>9</v>
      </c>
      <c r="L2097" s="44">
        <f t="shared" si="791"/>
        <v>8</v>
      </c>
      <c r="M2097" s="44">
        <f t="shared" si="791"/>
        <v>0</v>
      </c>
      <c r="N2097" s="44">
        <f t="shared" si="791"/>
        <v>0</v>
      </c>
      <c r="O2097" s="279" t="s">
        <v>1025</v>
      </c>
      <c r="P2097" s="292" t="s">
        <v>1026</v>
      </c>
      <c r="Q2097" s="281" t="s">
        <v>4195</v>
      </c>
    </row>
    <row r="2098" spans="1:17" ht="39" customHeight="1" x14ac:dyDescent="0.25">
      <c r="A2098" s="292"/>
      <c r="B2098" s="292"/>
      <c r="C2098" s="292"/>
      <c r="D2098" s="279"/>
      <c r="E2098" s="279"/>
      <c r="F2098" s="292"/>
      <c r="G2098" s="181" t="s">
        <v>17</v>
      </c>
      <c r="H2098" s="44">
        <f t="shared" ref="H2098:H2101" si="792">SUM(I2098:N2098)</f>
        <v>0</v>
      </c>
      <c r="I2098" s="44">
        <v>0</v>
      </c>
      <c r="J2098" s="44">
        <v>0</v>
      </c>
      <c r="K2098" s="44">
        <v>0</v>
      </c>
      <c r="L2098" s="44">
        <v>0</v>
      </c>
      <c r="M2098" s="44">
        <v>0</v>
      </c>
      <c r="N2098" s="44">
        <v>0</v>
      </c>
      <c r="O2098" s="279"/>
      <c r="P2098" s="292"/>
      <c r="Q2098" s="282"/>
    </row>
    <row r="2099" spans="1:17" ht="36" x14ac:dyDescent="0.25">
      <c r="A2099" s="292"/>
      <c r="B2099" s="292"/>
      <c r="C2099" s="292"/>
      <c r="D2099" s="279"/>
      <c r="E2099" s="279"/>
      <c r="F2099" s="292"/>
      <c r="G2099" s="181" t="s">
        <v>18</v>
      </c>
      <c r="H2099" s="44">
        <f t="shared" si="792"/>
        <v>17</v>
      </c>
      <c r="I2099" s="44">
        <v>0</v>
      </c>
      <c r="J2099" s="44">
        <v>0</v>
      </c>
      <c r="K2099" s="44">
        <v>9</v>
      </c>
      <c r="L2099" s="44">
        <v>8</v>
      </c>
      <c r="M2099" s="44">
        <v>0</v>
      </c>
      <c r="N2099" s="44">
        <v>0</v>
      </c>
      <c r="O2099" s="279"/>
      <c r="P2099" s="292"/>
      <c r="Q2099" s="282"/>
    </row>
    <row r="2100" spans="1:17" x14ac:dyDescent="0.25">
      <c r="A2100" s="292"/>
      <c r="B2100" s="292"/>
      <c r="C2100" s="292"/>
      <c r="D2100" s="279"/>
      <c r="E2100" s="279"/>
      <c r="F2100" s="292"/>
      <c r="G2100" s="181" t="s">
        <v>19</v>
      </c>
      <c r="H2100" s="44">
        <f t="shared" si="792"/>
        <v>0</v>
      </c>
      <c r="I2100" s="44">
        <v>0</v>
      </c>
      <c r="J2100" s="44">
        <v>0</v>
      </c>
      <c r="K2100" s="44">
        <v>0</v>
      </c>
      <c r="L2100" s="44">
        <v>0</v>
      </c>
      <c r="M2100" s="44">
        <v>0</v>
      </c>
      <c r="N2100" s="44">
        <v>0</v>
      </c>
      <c r="O2100" s="279"/>
      <c r="P2100" s="292"/>
      <c r="Q2100" s="282"/>
    </row>
    <row r="2101" spans="1:17" ht="24" x14ac:dyDescent="0.25">
      <c r="A2101" s="292"/>
      <c r="B2101" s="292"/>
      <c r="C2101" s="292"/>
      <c r="D2101" s="279"/>
      <c r="E2101" s="279"/>
      <c r="F2101" s="292"/>
      <c r="G2101" s="181" t="s">
        <v>20</v>
      </c>
      <c r="H2101" s="44">
        <f t="shared" si="792"/>
        <v>0</v>
      </c>
      <c r="I2101" s="44">
        <v>0</v>
      </c>
      <c r="J2101" s="44">
        <v>0</v>
      </c>
      <c r="K2101" s="44">
        <v>0</v>
      </c>
      <c r="L2101" s="44">
        <v>0</v>
      </c>
      <c r="M2101" s="44">
        <v>0</v>
      </c>
      <c r="N2101" s="44">
        <v>0</v>
      </c>
      <c r="O2101" s="279"/>
      <c r="P2101" s="292"/>
      <c r="Q2101" s="283"/>
    </row>
    <row r="2102" spans="1:17" ht="36.75" customHeight="1" x14ac:dyDescent="0.25">
      <c r="A2102" s="292" t="s">
        <v>1028</v>
      </c>
      <c r="B2102" s="292"/>
      <c r="C2102" s="292" t="s">
        <v>1006</v>
      </c>
      <c r="D2102" s="279" t="s">
        <v>30</v>
      </c>
      <c r="E2102" s="279"/>
      <c r="F2102" s="292" t="s">
        <v>1023</v>
      </c>
      <c r="G2102" s="181" t="s">
        <v>16</v>
      </c>
      <c r="H2102" s="44">
        <f t="shared" ref="H2102:N2102" si="793">SUM(H2103:H2106)</f>
        <v>60</v>
      </c>
      <c r="I2102" s="44">
        <f t="shared" si="793"/>
        <v>0</v>
      </c>
      <c r="J2102" s="44">
        <f t="shared" si="793"/>
        <v>30</v>
      </c>
      <c r="K2102" s="44">
        <f t="shared" si="793"/>
        <v>30</v>
      </c>
      <c r="L2102" s="44">
        <f t="shared" si="793"/>
        <v>0</v>
      </c>
      <c r="M2102" s="44">
        <f t="shared" si="793"/>
        <v>0</v>
      </c>
      <c r="N2102" s="44">
        <f t="shared" si="793"/>
        <v>0</v>
      </c>
      <c r="O2102" s="279" t="s">
        <v>1029</v>
      </c>
      <c r="P2102" s="292" t="s">
        <v>1030</v>
      </c>
      <c r="Q2102" s="281" t="s">
        <v>4195</v>
      </c>
    </row>
    <row r="2103" spans="1:17" ht="36.75" customHeight="1" x14ac:dyDescent="0.25">
      <c r="A2103" s="292"/>
      <c r="B2103" s="292"/>
      <c r="C2103" s="292"/>
      <c r="D2103" s="279"/>
      <c r="E2103" s="279"/>
      <c r="F2103" s="292"/>
      <c r="G2103" s="181" t="s">
        <v>17</v>
      </c>
      <c r="H2103" s="44">
        <f t="shared" ref="H2103:H2106" si="794">SUM(I2103:N2103)</f>
        <v>54</v>
      </c>
      <c r="I2103" s="44">
        <v>0</v>
      </c>
      <c r="J2103" s="44">
        <v>27</v>
      </c>
      <c r="K2103" s="44">
        <v>27</v>
      </c>
      <c r="L2103" s="44">
        <v>0</v>
      </c>
      <c r="M2103" s="44">
        <v>0</v>
      </c>
      <c r="N2103" s="44">
        <v>0</v>
      </c>
      <c r="O2103" s="279"/>
      <c r="P2103" s="292"/>
      <c r="Q2103" s="282"/>
    </row>
    <row r="2104" spans="1:17" ht="36" x14ac:dyDescent="0.25">
      <c r="A2104" s="292"/>
      <c r="B2104" s="292"/>
      <c r="C2104" s="292"/>
      <c r="D2104" s="279"/>
      <c r="E2104" s="279"/>
      <c r="F2104" s="292"/>
      <c r="G2104" s="181" t="s">
        <v>18</v>
      </c>
      <c r="H2104" s="44">
        <f t="shared" si="794"/>
        <v>6</v>
      </c>
      <c r="I2104" s="44">
        <v>0</v>
      </c>
      <c r="J2104" s="44">
        <v>3</v>
      </c>
      <c r="K2104" s="44">
        <v>3</v>
      </c>
      <c r="L2104" s="44">
        <v>0</v>
      </c>
      <c r="M2104" s="44">
        <v>0</v>
      </c>
      <c r="N2104" s="44">
        <v>0</v>
      </c>
      <c r="O2104" s="279"/>
      <c r="P2104" s="292"/>
      <c r="Q2104" s="282"/>
    </row>
    <row r="2105" spans="1:17" x14ac:dyDescent="0.25">
      <c r="A2105" s="292"/>
      <c r="B2105" s="292"/>
      <c r="C2105" s="292"/>
      <c r="D2105" s="279"/>
      <c r="E2105" s="279"/>
      <c r="F2105" s="292"/>
      <c r="G2105" s="181" t="s">
        <v>19</v>
      </c>
      <c r="H2105" s="44">
        <f t="shared" si="794"/>
        <v>0</v>
      </c>
      <c r="I2105" s="44">
        <v>0</v>
      </c>
      <c r="J2105" s="44">
        <v>0</v>
      </c>
      <c r="K2105" s="44">
        <v>0</v>
      </c>
      <c r="L2105" s="44">
        <v>0</v>
      </c>
      <c r="M2105" s="44">
        <v>0</v>
      </c>
      <c r="N2105" s="44">
        <v>0</v>
      </c>
      <c r="O2105" s="279"/>
      <c r="P2105" s="292"/>
      <c r="Q2105" s="282"/>
    </row>
    <row r="2106" spans="1:17" ht="24" x14ac:dyDescent="0.25">
      <c r="A2106" s="292"/>
      <c r="B2106" s="292"/>
      <c r="C2106" s="292"/>
      <c r="D2106" s="279"/>
      <c r="E2106" s="279"/>
      <c r="F2106" s="292"/>
      <c r="G2106" s="181" t="s">
        <v>20</v>
      </c>
      <c r="H2106" s="44">
        <f t="shared" si="794"/>
        <v>0</v>
      </c>
      <c r="I2106" s="44">
        <v>0</v>
      </c>
      <c r="J2106" s="44">
        <v>0</v>
      </c>
      <c r="K2106" s="44">
        <v>0</v>
      </c>
      <c r="L2106" s="44">
        <v>0</v>
      </c>
      <c r="M2106" s="44">
        <v>0</v>
      </c>
      <c r="N2106" s="44">
        <v>0</v>
      </c>
      <c r="O2106" s="279"/>
      <c r="P2106" s="292"/>
      <c r="Q2106" s="283"/>
    </row>
    <row r="2107" spans="1:17" ht="54.75" customHeight="1" x14ac:dyDescent="0.25">
      <c r="A2107" s="292" t="s">
        <v>1032</v>
      </c>
      <c r="B2107" s="292"/>
      <c r="C2107" s="292" t="s">
        <v>1006</v>
      </c>
      <c r="D2107" s="279" t="s">
        <v>421</v>
      </c>
      <c r="E2107" s="279"/>
      <c r="F2107" s="292" t="s">
        <v>1023</v>
      </c>
      <c r="G2107" s="181" t="s">
        <v>16</v>
      </c>
      <c r="H2107" s="44">
        <f t="shared" ref="H2107:N2107" si="795">SUM(H2108:H2111)</f>
        <v>60</v>
      </c>
      <c r="I2107" s="44">
        <f t="shared" si="795"/>
        <v>0</v>
      </c>
      <c r="J2107" s="44">
        <f t="shared" si="795"/>
        <v>0</v>
      </c>
      <c r="K2107" s="44">
        <f t="shared" si="795"/>
        <v>30</v>
      </c>
      <c r="L2107" s="44">
        <f t="shared" si="795"/>
        <v>30</v>
      </c>
      <c r="M2107" s="44">
        <f t="shared" si="795"/>
        <v>0</v>
      </c>
      <c r="N2107" s="44">
        <f t="shared" si="795"/>
        <v>0</v>
      </c>
      <c r="O2107" s="279" t="s">
        <v>1031</v>
      </c>
      <c r="P2107" s="292" t="s">
        <v>1033</v>
      </c>
      <c r="Q2107" s="281" t="s">
        <v>4195</v>
      </c>
    </row>
    <row r="2108" spans="1:17" ht="30.75" customHeight="1" x14ac:dyDescent="0.25">
      <c r="A2108" s="292"/>
      <c r="B2108" s="292"/>
      <c r="C2108" s="292"/>
      <c r="D2108" s="279"/>
      <c r="E2108" s="279"/>
      <c r="F2108" s="292"/>
      <c r="G2108" s="181" t="s">
        <v>17</v>
      </c>
      <c r="H2108" s="44">
        <f t="shared" ref="H2108:H2111" si="796">SUM(I2108:N2108)</f>
        <v>54</v>
      </c>
      <c r="I2108" s="44">
        <v>0</v>
      </c>
      <c r="J2108" s="44">
        <v>0</v>
      </c>
      <c r="K2108" s="44">
        <v>27</v>
      </c>
      <c r="L2108" s="44">
        <v>27</v>
      </c>
      <c r="M2108" s="44">
        <v>0</v>
      </c>
      <c r="N2108" s="44">
        <v>0</v>
      </c>
      <c r="O2108" s="279"/>
      <c r="P2108" s="292"/>
      <c r="Q2108" s="282"/>
    </row>
    <row r="2109" spans="1:17" ht="36" x14ac:dyDescent="0.25">
      <c r="A2109" s="292"/>
      <c r="B2109" s="292"/>
      <c r="C2109" s="292"/>
      <c r="D2109" s="279"/>
      <c r="E2109" s="279"/>
      <c r="F2109" s="292"/>
      <c r="G2109" s="181" t="s">
        <v>18</v>
      </c>
      <c r="H2109" s="44">
        <f t="shared" si="796"/>
        <v>6</v>
      </c>
      <c r="I2109" s="44">
        <v>0</v>
      </c>
      <c r="J2109" s="44">
        <v>0</v>
      </c>
      <c r="K2109" s="44">
        <v>3</v>
      </c>
      <c r="L2109" s="44">
        <v>3</v>
      </c>
      <c r="M2109" s="44">
        <v>0</v>
      </c>
      <c r="N2109" s="44">
        <v>0</v>
      </c>
      <c r="O2109" s="279"/>
      <c r="P2109" s="292"/>
      <c r="Q2109" s="282"/>
    </row>
    <row r="2110" spans="1:17" x14ac:dyDescent="0.25">
      <c r="A2110" s="292"/>
      <c r="B2110" s="292"/>
      <c r="C2110" s="292"/>
      <c r="D2110" s="279"/>
      <c r="E2110" s="279"/>
      <c r="F2110" s="292"/>
      <c r="G2110" s="181" t="s">
        <v>19</v>
      </c>
      <c r="H2110" s="44">
        <f t="shared" si="796"/>
        <v>0</v>
      </c>
      <c r="I2110" s="44">
        <v>0</v>
      </c>
      <c r="J2110" s="44">
        <v>0</v>
      </c>
      <c r="K2110" s="44">
        <v>0</v>
      </c>
      <c r="L2110" s="44">
        <v>0</v>
      </c>
      <c r="M2110" s="44">
        <v>0</v>
      </c>
      <c r="N2110" s="44">
        <v>0</v>
      </c>
      <c r="O2110" s="279"/>
      <c r="P2110" s="292"/>
      <c r="Q2110" s="282"/>
    </row>
    <row r="2111" spans="1:17" ht="24" x14ac:dyDescent="0.25">
      <c r="A2111" s="292"/>
      <c r="B2111" s="292"/>
      <c r="C2111" s="292"/>
      <c r="D2111" s="279"/>
      <c r="E2111" s="279"/>
      <c r="F2111" s="292"/>
      <c r="G2111" s="181" t="s">
        <v>20</v>
      </c>
      <c r="H2111" s="44">
        <f t="shared" si="796"/>
        <v>0</v>
      </c>
      <c r="I2111" s="44">
        <v>0</v>
      </c>
      <c r="J2111" s="44">
        <v>0</v>
      </c>
      <c r="K2111" s="44">
        <v>0</v>
      </c>
      <c r="L2111" s="44">
        <v>0</v>
      </c>
      <c r="M2111" s="44">
        <v>0</v>
      </c>
      <c r="N2111" s="44">
        <v>0</v>
      </c>
      <c r="O2111" s="279"/>
      <c r="P2111" s="292"/>
      <c r="Q2111" s="283"/>
    </row>
    <row r="2112" spans="1:17" ht="36.75" customHeight="1" x14ac:dyDescent="0.25">
      <c r="A2112" s="292" t="s">
        <v>1034</v>
      </c>
      <c r="B2112" s="292"/>
      <c r="C2112" s="292" t="s">
        <v>1006</v>
      </c>
      <c r="D2112" s="279" t="s">
        <v>484</v>
      </c>
      <c r="E2112" s="279"/>
      <c r="F2112" s="292" t="s">
        <v>1035</v>
      </c>
      <c r="G2112" s="181" t="s">
        <v>16</v>
      </c>
      <c r="H2112" s="44">
        <f t="shared" ref="H2112:N2112" si="797">SUM(H2113:H2116)</f>
        <v>65</v>
      </c>
      <c r="I2112" s="44">
        <f t="shared" si="797"/>
        <v>0</v>
      </c>
      <c r="J2112" s="44">
        <f t="shared" si="797"/>
        <v>0</v>
      </c>
      <c r="K2112" s="44">
        <f t="shared" si="797"/>
        <v>5</v>
      </c>
      <c r="L2112" s="44">
        <f t="shared" si="797"/>
        <v>0</v>
      </c>
      <c r="M2112" s="44">
        <f t="shared" si="797"/>
        <v>30</v>
      </c>
      <c r="N2112" s="44">
        <f t="shared" si="797"/>
        <v>30</v>
      </c>
      <c r="O2112" s="279" t="s">
        <v>1036</v>
      </c>
      <c r="P2112" s="292" t="s">
        <v>1037</v>
      </c>
      <c r="Q2112" s="281" t="s">
        <v>4195</v>
      </c>
    </row>
    <row r="2113" spans="1:17" ht="35.25" customHeight="1" x14ac:dyDescent="0.25">
      <c r="A2113" s="292"/>
      <c r="B2113" s="292"/>
      <c r="C2113" s="292"/>
      <c r="D2113" s="279"/>
      <c r="E2113" s="279"/>
      <c r="F2113" s="292"/>
      <c r="G2113" s="181" t="s">
        <v>17</v>
      </c>
      <c r="H2113" s="44">
        <f t="shared" ref="H2113:H2116" si="798">SUM(I2113:N2113)</f>
        <v>59</v>
      </c>
      <c r="I2113" s="44">
        <v>0</v>
      </c>
      <c r="J2113" s="44">
        <v>0</v>
      </c>
      <c r="K2113" s="44">
        <v>5</v>
      </c>
      <c r="L2113" s="44">
        <v>0</v>
      </c>
      <c r="M2113" s="44">
        <v>27</v>
      </c>
      <c r="N2113" s="44">
        <v>27</v>
      </c>
      <c r="O2113" s="279"/>
      <c r="P2113" s="292"/>
      <c r="Q2113" s="282"/>
    </row>
    <row r="2114" spans="1:17" ht="36" x14ac:dyDescent="0.25">
      <c r="A2114" s="292"/>
      <c r="B2114" s="292"/>
      <c r="C2114" s="292"/>
      <c r="D2114" s="279"/>
      <c r="E2114" s="279"/>
      <c r="F2114" s="292"/>
      <c r="G2114" s="181" t="s">
        <v>18</v>
      </c>
      <c r="H2114" s="44">
        <f t="shared" si="798"/>
        <v>6</v>
      </c>
      <c r="I2114" s="44">
        <v>0</v>
      </c>
      <c r="J2114" s="44">
        <v>0</v>
      </c>
      <c r="K2114" s="44">
        <v>0</v>
      </c>
      <c r="L2114" s="44">
        <v>0</v>
      </c>
      <c r="M2114" s="44">
        <v>3</v>
      </c>
      <c r="N2114" s="44">
        <v>3</v>
      </c>
      <c r="O2114" s="279"/>
      <c r="P2114" s="292"/>
      <c r="Q2114" s="282"/>
    </row>
    <row r="2115" spans="1:17" x14ac:dyDescent="0.25">
      <c r="A2115" s="292"/>
      <c r="B2115" s="292"/>
      <c r="C2115" s="292"/>
      <c r="D2115" s="279"/>
      <c r="E2115" s="279"/>
      <c r="F2115" s="292"/>
      <c r="G2115" s="181" t="s">
        <v>19</v>
      </c>
      <c r="H2115" s="44">
        <f t="shared" si="798"/>
        <v>0</v>
      </c>
      <c r="I2115" s="44">
        <v>0</v>
      </c>
      <c r="J2115" s="44">
        <v>0</v>
      </c>
      <c r="K2115" s="44">
        <v>0</v>
      </c>
      <c r="L2115" s="44">
        <v>0</v>
      </c>
      <c r="M2115" s="44">
        <v>0</v>
      </c>
      <c r="N2115" s="44">
        <v>0</v>
      </c>
      <c r="O2115" s="279"/>
      <c r="P2115" s="292"/>
      <c r="Q2115" s="282"/>
    </row>
    <row r="2116" spans="1:17" ht="24" x14ac:dyDescent="0.25">
      <c r="A2116" s="292"/>
      <c r="B2116" s="292"/>
      <c r="C2116" s="292"/>
      <c r="D2116" s="279"/>
      <c r="E2116" s="279"/>
      <c r="F2116" s="292"/>
      <c r="G2116" s="181" t="s">
        <v>20</v>
      </c>
      <c r="H2116" s="44">
        <f t="shared" si="798"/>
        <v>0</v>
      </c>
      <c r="I2116" s="44">
        <v>0</v>
      </c>
      <c r="J2116" s="44">
        <v>0</v>
      </c>
      <c r="K2116" s="44">
        <v>0</v>
      </c>
      <c r="L2116" s="44">
        <v>0</v>
      </c>
      <c r="M2116" s="44">
        <v>0</v>
      </c>
      <c r="N2116" s="44">
        <v>0</v>
      </c>
      <c r="O2116" s="279"/>
      <c r="P2116" s="292"/>
      <c r="Q2116" s="283"/>
    </row>
    <row r="2117" spans="1:17" ht="42" customHeight="1" x14ac:dyDescent="0.25">
      <c r="A2117" s="292" t="s">
        <v>1038</v>
      </c>
      <c r="B2117" s="292"/>
      <c r="C2117" s="292" t="s">
        <v>1006</v>
      </c>
      <c r="D2117" s="279" t="s">
        <v>160</v>
      </c>
      <c r="E2117" s="279"/>
      <c r="F2117" s="292" t="s">
        <v>1039</v>
      </c>
      <c r="G2117" s="181" t="s">
        <v>16</v>
      </c>
      <c r="H2117" s="44">
        <f t="shared" ref="H2117:N2117" si="799">SUM(H2118:H2121)</f>
        <v>3</v>
      </c>
      <c r="I2117" s="44">
        <f t="shared" si="799"/>
        <v>1.5</v>
      </c>
      <c r="J2117" s="44">
        <f t="shared" si="799"/>
        <v>1.5</v>
      </c>
      <c r="K2117" s="44">
        <f t="shared" si="799"/>
        <v>0</v>
      </c>
      <c r="L2117" s="44">
        <f t="shared" si="799"/>
        <v>0</v>
      </c>
      <c r="M2117" s="44">
        <f t="shared" si="799"/>
        <v>0</v>
      </c>
      <c r="N2117" s="44">
        <f t="shared" si="799"/>
        <v>0</v>
      </c>
      <c r="O2117" s="279" t="s">
        <v>1021</v>
      </c>
      <c r="P2117" s="292" t="s">
        <v>1040</v>
      </c>
      <c r="Q2117" s="281" t="s">
        <v>4195</v>
      </c>
    </row>
    <row r="2118" spans="1:17" ht="37.5" customHeight="1" x14ac:dyDescent="0.25">
      <c r="A2118" s="292"/>
      <c r="B2118" s="292"/>
      <c r="C2118" s="292"/>
      <c r="D2118" s="279"/>
      <c r="E2118" s="279"/>
      <c r="F2118" s="292"/>
      <c r="G2118" s="181" t="s">
        <v>17</v>
      </c>
      <c r="H2118" s="44">
        <f t="shared" ref="H2118:H2121" si="800">SUM(I2118:N2118)</f>
        <v>0</v>
      </c>
      <c r="I2118" s="44">
        <v>0</v>
      </c>
      <c r="J2118" s="44">
        <v>0</v>
      </c>
      <c r="K2118" s="44">
        <v>0</v>
      </c>
      <c r="L2118" s="44">
        <v>0</v>
      </c>
      <c r="M2118" s="44">
        <v>0</v>
      </c>
      <c r="N2118" s="44">
        <v>0</v>
      </c>
      <c r="O2118" s="279"/>
      <c r="P2118" s="292"/>
      <c r="Q2118" s="282"/>
    </row>
    <row r="2119" spans="1:17" ht="36" x14ac:dyDescent="0.25">
      <c r="A2119" s="292"/>
      <c r="B2119" s="292"/>
      <c r="C2119" s="292"/>
      <c r="D2119" s="279"/>
      <c r="E2119" s="279"/>
      <c r="F2119" s="292"/>
      <c r="G2119" s="181" t="s">
        <v>18</v>
      </c>
      <c r="H2119" s="44">
        <f t="shared" si="800"/>
        <v>3</v>
      </c>
      <c r="I2119" s="44">
        <v>1.5</v>
      </c>
      <c r="J2119" s="44">
        <v>1.5</v>
      </c>
      <c r="K2119" s="44">
        <v>0</v>
      </c>
      <c r="L2119" s="44">
        <v>0</v>
      </c>
      <c r="M2119" s="44">
        <v>0</v>
      </c>
      <c r="N2119" s="44">
        <v>0</v>
      </c>
      <c r="O2119" s="279"/>
      <c r="P2119" s="292"/>
      <c r="Q2119" s="282"/>
    </row>
    <row r="2120" spans="1:17" x14ac:dyDescent="0.25">
      <c r="A2120" s="292"/>
      <c r="B2120" s="292"/>
      <c r="C2120" s="292"/>
      <c r="D2120" s="279"/>
      <c r="E2120" s="279"/>
      <c r="F2120" s="292"/>
      <c r="G2120" s="181" t="s">
        <v>19</v>
      </c>
      <c r="H2120" s="44">
        <f t="shared" si="800"/>
        <v>0</v>
      </c>
      <c r="I2120" s="44">
        <v>0</v>
      </c>
      <c r="J2120" s="44">
        <v>0</v>
      </c>
      <c r="K2120" s="44">
        <v>0</v>
      </c>
      <c r="L2120" s="44">
        <v>0</v>
      </c>
      <c r="M2120" s="44">
        <v>0</v>
      </c>
      <c r="N2120" s="44">
        <v>0</v>
      </c>
      <c r="O2120" s="279"/>
      <c r="P2120" s="292"/>
      <c r="Q2120" s="282"/>
    </row>
    <row r="2121" spans="1:17" ht="24" x14ac:dyDescent="0.25">
      <c r="A2121" s="292"/>
      <c r="B2121" s="292"/>
      <c r="C2121" s="292"/>
      <c r="D2121" s="279"/>
      <c r="E2121" s="279"/>
      <c r="F2121" s="292"/>
      <c r="G2121" s="181" t="s">
        <v>20</v>
      </c>
      <c r="H2121" s="44">
        <f t="shared" si="800"/>
        <v>0</v>
      </c>
      <c r="I2121" s="44">
        <v>0</v>
      </c>
      <c r="J2121" s="44">
        <v>0</v>
      </c>
      <c r="K2121" s="44">
        <v>0</v>
      </c>
      <c r="L2121" s="44">
        <v>0</v>
      </c>
      <c r="M2121" s="44">
        <v>0</v>
      </c>
      <c r="N2121" s="44">
        <v>0</v>
      </c>
      <c r="O2121" s="279"/>
      <c r="P2121" s="292"/>
      <c r="Q2121" s="283"/>
    </row>
    <row r="2122" spans="1:17" ht="45" customHeight="1" x14ac:dyDescent="0.25">
      <c r="A2122" s="292" t="s">
        <v>1041</v>
      </c>
      <c r="B2122" s="292"/>
      <c r="C2122" s="292" t="s">
        <v>1006</v>
      </c>
      <c r="D2122" s="279">
        <v>2027</v>
      </c>
      <c r="E2122" s="279"/>
      <c r="F2122" s="292" t="s">
        <v>1042</v>
      </c>
      <c r="G2122" s="181" t="s">
        <v>16</v>
      </c>
      <c r="H2122" s="44">
        <f t="shared" ref="H2122:N2122" si="801">SUM(H2123:H2126)</f>
        <v>40</v>
      </c>
      <c r="I2122" s="44">
        <f t="shared" si="801"/>
        <v>0</v>
      </c>
      <c r="J2122" s="44">
        <f t="shared" si="801"/>
        <v>0</v>
      </c>
      <c r="K2122" s="44">
        <f t="shared" si="801"/>
        <v>40</v>
      </c>
      <c r="L2122" s="44">
        <f t="shared" si="801"/>
        <v>0</v>
      </c>
      <c r="M2122" s="44">
        <f t="shared" si="801"/>
        <v>0</v>
      </c>
      <c r="N2122" s="44">
        <f t="shared" si="801"/>
        <v>0</v>
      </c>
      <c r="O2122" s="279" t="s">
        <v>1043</v>
      </c>
      <c r="P2122" s="292" t="s">
        <v>1044</v>
      </c>
      <c r="Q2122" s="281" t="s">
        <v>4195</v>
      </c>
    </row>
    <row r="2123" spans="1:17" ht="37.5" customHeight="1" x14ac:dyDescent="0.25">
      <c r="A2123" s="292"/>
      <c r="B2123" s="292"/>
      <c r="C2123" s="292"/>
      <c r="D2123" s="279"/>
      <c r="E2123" s="279"/>
      <c r="F2123" s="292"/>
      <c r="G2123" s="181" t="s">
        <v>17</v>
      </c>
      <c r="H2123" s="44">
        <f t="shared" ref="H2123:H2126" si="802">SUM(I2123:N2123)</f>
        <v>0</v>
      </c>
      <c r="I2123" s="44">
        <v>0</v>
      </c>
      <c r="J2123" s="44">
        <v>0</v>
      </c>
      <c r="K2123" s="44">
        <v>0</v>
      </c>
      <c r="L2123" s="44">
        <v>0</v>
      </c>
      <c r="M2123" s="44">
        <v>0</v>
      </c>
      <c r="N2123" s="44">
        <v>0</v>
      </c>
      <c r="O2123" s="279"/>
      <c r="P2123" s="292"/>
      <c r="Q2123" s="282"/>
    </row>
    <row r="2124" spans="1:17" ht="36" x14ac:dyDescent="0.25">
      <c r="A2124" s="292"/>
      <c r="B2124" s="292"/>
      <c r="C2124" s="292"/>
      <c r="D2124" s="279"/>
      <c r="E2124" s="279"/>
      <c r="F2124" s="292"/>
      <c r="G2124" s="181" t="s">
        <v>18</v>
      </c>
      <c r="H2124" s="44">
        <f t="shared" si="802"/>
        <v>40</v>
      </c>
      <c r="I2124" s="44">
        <v>0</v>
      </c>
      <c r="J2124" s="44">
        <v>0</v>
      </c>
      <c r="K2124" s="44">
        <v>40</v>
      </c>
      <c r="L2124" s="44">
        <v>0</v>
      </c>
      <c r="M2124" s="44">
        <v>0</v>
      </c>
      <c r="N2124" s="44">
        <v>0</v>
      </c>
      <c r="O2124" s="279"/>
      <c r="P2124" s="292"/>
      <c r="Q2124" s="282"/>
    </row>
    <row r="2125" spans="1:17" x14ac:dyDescent="0.25">
      <c r="A2125" s="292"/>
      <c r="B2125" s="292"/>
      <c r="C2125" s="292"/>
      <c r="D2125" s="279"/>
      <c r="E2125" s="279"/>
      <c r="F2125" s="292"/>
      <c r="G2125" s="181" t="s">
        <v>19</v>
      </c>
      <c r="H2125" s="44">
        <f t="shared" si="802"/>
        <v>0</v>
      </c>
      <c r="I2125" s="44">
        <v>0</v>
      </c>
      <c r="J2125" s="44">
        <v>0</v>
      </c>
      <c r="K2125" s="44">
        <v>0</v>
      </c>
      <c r="L2125" s="44">
        <v>0</v>
      </c>
      <c r="M2125" s="44">
        <v>0</v>
      </c>
      <c r="N2125" s="44">
        <v>0</v>
      </c>
      <c r="O2125" s="279"/>
      <c r="P2125" s="292"/>
      <c r="Q2125" s="282"/>
    </row>
    <row r="2126" spans="1:17" ht="24" x14ac:dyDescent="0.25">
      <c r="A2126" s="292"/>
      <c r="B2126" s="292"/>
      <c r="C2126" s="292"/>
      <c r="D2126" s="279"/>
      <c r="E2126" s="279"/>
      <c r="F2126" s="292"/>
      <c r="G2126" s="181" t="s">
        <v>20</v>
      </c>
      <c r="H2126" s="44">
        <f t="shared" si="802"/>
        <v>0</v>
      </c>
      <c r="I2126" s="44">
        <v>0</v>
      </c>
      <c r="J2126" s="44">
        <v>0</v>
      </c>
      <c r="K2126" s="44">
        <v>0</v>
      </c>
      <c r="L2126" s="44">
        <v>0</v>
      </c>
      <c r="M2126" s="44">
        <v>0</v>
      </c>
      <c r="N2126" s="44">
        <v>0</v>
      </c>
      <c r="O2126" s="279"/>
      <c r="P2126" s="292"/>
      <c r="Q2126" s="283"/>
    </row>
    <row r="2127" spans="1:17" ht="36.75" customHeight="1" x14ac:dyDescent="0.25">
      <c r="A2127" s="292" t="s">
        <v>1045</v>
      </c>
      <c r="B2127" s="292"/>
      <c r="C2127" s="292" t="s">
        <v>1006</v>
      </c>
      <c r="D2127" s="279">
        <v>2026</v>
      </c>
      <c r="E2127" s="279"/>
      <c r="F2127" s="292" t="s">
        <v>1046</v>
      </c>
      <c r="G2127" s="181" t="s">
        <v>16</v>
      </c>
      <c r="H2127" s="44">
        <f t="shared" ref="H2127:N2127" si="803">SUM(H2128:H2131)</f>
        <v>28</v>
      </c>
      <c r="I2127" s="44">
        <f t="shared" si="803"/>
        <v>0</v>
      </c>
      <c r="J2127" s="44">
        <f t="shared" si="803"/>
        <v>28</v>
      </c>
      <c r="K2127" s="44">
        <f t="shared" si="803"/>
        <v>0</v>
      </c>
      <c r="L2127" s="44">
        <f t="shared" si="803"/>
        <v>0</v>
      </c>
      <c r="M2127" s="44">
        <f t="shared" si="803"/>
        <v>0</v>
      </c>
      <c r="N2127" s="44">
        <f t="shared" si="803"/>
        <v>0</v>
      </c>
      <c r="O2127" s="279" t="s">
        <v>1021</v>
      </c>
      <c r="P2127" s="292" t="s">
        <v>1040</v>
      </c>
      <c r="Q2127" s="281" t="s">
        <v>4195</v>
      </c>
    </row>
    <row r="2128" spans="1:17" ht="36.75" customHeight="1" x14ac:dyDescent="0.25">
      <c r="A2128" s="292"/>
      <c r="B2128" s="292"/>
      <c r="C2128" s="292"/>
      <c r="D2128" s="279"/>
      <c r="E2128" s="279"/>
      <c r="F2128" s="292"/>
      <c r="G2128" s="181" t="s">
        <v>17</v>
      </c>
      <c r="H2128" s="44">
        <f t="shared" ref="H2128:H2131" si="804">SUM(I2128:N2128)</f>
        <v>0</v>
      </c>
      <c r="I2128" s="44">
        <v>0</v>
      </c>
      <c r="J2128" s="44">
        <v>0</v>
      </c>
      <c r="K2128" s="44">
        <v>0</v>
      </c>
      <c r="L2128" s="44">
        <v>0</v>
      </c>
      <c r="M2128" s="44">
        <v>0</v>
      </c>
      <c r="N2128" s="44">
        <v>0</v>
      </c>
      <c r="O2128" s="279"/>
      <c r="P2128" s="292"/>
      <c r="Q2128" s="282"/>
    </row>
    <row r="2129" spans="1:17" ht="36" x14ac:dyDescent="0.25">
      <c r="A2129" s="292"/>
      <c r="B2129" s="292"/>
      <c r="C2129" s="292"/>
      <c r="D2129" s="279"/>
      <c r="E2129" s="279"/>
      <c r="F2129" s="292"/>
      <c r="G2129" s="181" t="s">
        <v>18</v>
      </c>
      <c r="H2129" s="44">
        <f t="shared" si="804"/>
        <v>28</v>
      </c>
      <c r="I2129" s="44">
        <v>0</v>
      </c>
      <c r="J2129" s="44">
        <v>28</v>
      </c>
      <c r="K2129" s="44">
        <v>0</v>
      </c>
      <c r="L2129" s="44">
        <v>0</v>
      </c>
      <c r="M2129" s="44">
        <v>0</v>
      </c>
      <c r="N2129" s="44">
        <v>0</v>
      </c>
      <c r="O2129" s="279"/>
      <c r="P2129" s="292"/>
      <c r="Q2129" s="282"/>
    </row>
    <row r="2130" spans="1:17" x14ac:dyDescent="0.25">
      <c r="A2130" s="292"/>
      <c r="B2130" s="292"/>
      <c r="C2130" s="292"/>
      <c r="D2130" s="279"/>
      <c r="E2130" s="279"/>
      <c r="F2130" s="292"/>
      <c r="G2130" s="181" t="s">
        <v>19</v>
      </c>
      <c r="H2130" s="44">
        <f t="shared" si="804"/>
        <v>0</v>
      </c>
      <c r="I2130" s="44">
        <v>0</v>
      </c>
      <c r="J2130" s="44">
        <v>0</v>
      </c>
      <c r="K2130" s="44">
        <v>0</v>
      </c>
      <c r="L2130" s="44">
        <v>0</v>
      </c>
      <c r="M2130" s="44">
        <v>0</v>
      </c>
      <c r="N2130" s="44">
        <v>0</v>
      </c>
      <c r="O2130" s="279"/>
      <c r="P2130" s="292"/>
      <c r="Q2130" s="282"/>
    </row>
    <row r="2131" spans="1:17" ht="24" x14ac:dyDescent="0.25">
      <c r="A2131" s="292"/>
      <c r="B2131" s="292"/>
      <c r="C2131" s="292"/>
      <c r="D2131" s="279"/>
      <c r="E2131" s="279"/>
      <c r="F2131" s="292"/>
      <c r="G2131" s="181" t="s">
        <v>20</v>
      </c>
      <c r="H2131" s="44">
        <f t="shared" si="804"/>
        <v>0</v>
      </c>
      <c r="I2131" s="44">
        <v>0</v>
      </c>
      <c r="J2131" s="44">
        <v>0</v>
      </c>
      <c r="K2131" s="44">
        <v>0</v>
      </c>
      <c r="L2131" s="44">
        <v>0</v>
      </c>
      <c r="M2131" s="44">
        <v>0</v>
      </c>
      <c r="N2131" s="44">
        <v>0</v>
      </c>
      <c r="O2131" s="279"/>
      <c r="P2131" s="292"/>
      <c r="Q2131" s="283"/>
    </row>
    <row r="2132" spans="1:17" ht="36.75" customHeight="1" x14ac:dyDescent="0.25">
      <c r="A2132" s="292" t="s">
        <v>1047</v>
      </c>
      <c r="B2132" s="292"/>
      <c r="C2132" s="292" t="s">
        <v>1006</v>
      </c>
      <c r="D2132" s="279">
        <v>2026</v>
      </c>
      <c r="E2132" s="279"/>
      <c r="F2132" s="292" t="s">
        <v>1046</v>
      </c>
      <c r="G2132" s="181" t="s">
        <v>16</v>
      </c>
      <c r="H2132" s="44">
        <f t="shared" ref="H2132:N2132" si="805">SUM(H2133:H2136)</f>
        <v>10</v>
      </c>
      <c r="I2132" s="44">
        <f t="shared" si="805"/>
        <v>0</v>
      </c>
      <c r="J2132" s="44">
        <f t="shared" si="805"/>
        <v>10</v>
      </c>
      <c r="K2132" s="44">
        <f t="shared" si="805"/>
        <v>0</v>
      </c>
      <c r="L2132" s="44">
        <f t="shared" si="805"/>
        <v>0</v>
      </c>
      <c r="M2132" s="44">
        <f t="shared" si="805"/>
        <v>0</v>
      </c>
      <c r="N2132" s="44">
        <f t="shared" si="805"/>
        <v>0</v>
      </c>
      <c r="O2132" s="279" t="s">
        <v>1048</v>
      </c>
      <c r="P2132" s="292" t="s">
        <v>1049</v>
      </c>
      <c r="Q2132" s="281" t="s">
        <v>4195</v>
      </c>
    </row>
    <row r="2133" spans="1:17" ht="34.5" customHeight="1" x14ac:dyDescent="0.25">
      <c r="A2133" s="292"/>
      <c r="B2133" s="292"/>
      <c r="C2133" s="292"/>
      <c r="D2133" s="279"/>
      <c r="E2133" s="279"/>
      <c r="F2133" s="292"/>
      <c r="G2133" s="181" t="s">
        <v>17</v>
      </c>
      <c r="H2133" s="44">
        <f t="shared" ref="H2133:H2136" si="806">SUM(I2133:N2133)</f>
        <v>0</v>
      </c>
      <c r="I2133" s="44">
        <v>0</v>
      </c>
      <c r="J2133" s="44">
        <v>0</v>
      </c>
      <c r="K2133" s="44">
        <v>0</v>
      </c>
      <c r="L2133" s="44">
        <v>0</v>
      </c>
      <c r="M2133" s="44">
        <v>0</v>
      </c>
      <c r="N2133" s="44">
        <v>0</v>
      </c>
      <c r="O2133" s="279"/>
      <c r="P2133" s="292"/>
      <c r="Q2133" s="282"/>
    </row>
    <row r="2134" spans="1:17" ht="36" x14ac:dyDescent="0.25">
      <c r="A2134" s="292"/>
      <c r="B2134" s="292"/>
      <c r="C2134" s="292"/>
      <c r="D2134" s="279"/>
      <c r="E2134" s="279"/>
      <c r="F2134" s="292"/>
      <c r="G2134" s="181" t="s">
        <v>18</v>
      </c>
      <c r="H2134" s="44">
        <f t="shared" si="806"/>
        <v>10</v>
      </c>
      <c r="I2134" s="44">
        <v>0</v>
      </c>
      <c r="J2134" s="44">
        <v>10</v>
      </c>
      <c r="K2134" s="44">
        <v>0</v>
      </c>
      <c r="L2134" s="44">
        <v>0</v>
      </c>
      <c r="M2134" s="44">
        <v>0</v>
      </c>
      <c r="N2134" s="44">
        <v>0</v>
      </c>
      <c r="O2134" s="279"/>
      <c r="P2134" s="292"/>
      <c r="Q2134" s="282"/>
    </row>
    <row r="2135" spans="1:17" x14ac:dyDescent="0.25">
      <c r="A2135" s="292"/>
      <c r="B2135" s="292"/>
      <c r="C2135" s="292"/>
      <c r="D2135" s="279"/>
      <c r="E2135" s="279"/>
      <c r="F2135" s="292"/>
      <c r="G2135" s="181" t="s">
        <v>19</v>
      </c>
      <c r="H2135" s="44">
        <f t="shared" si="806"/>
        <v>0</v>
      </c>
      <c r="I2135" s="44">
        <v>0</v>
      </c>
      <c r="J2135" s="44">
        <v>0</v>
      </c>
      <c r="K2135" s="44">
        <v>0</v>
      </c>
      <c r="L2135" s="44">
        <v>0</v>
      </c>
      <c r="M2135" s="44">
        <v>0</v>
      </c>
      <c r="N2135" s="44">
        <v>0</v>
      </c>
      <c r="O2135" s="279"/>
      <c r="P2135" s="292"/>
      <c r="Q2135" s="282"/>
    </row>
    <row r="2136" spans="1:17" ht="24" x14ac:dyDescent="0.25">
      <c r="A2136" s="292"/>
      <c r="B2136" s="292"/>
      <c r="C2136" s="292"/>
      <c r="D2136" s="279"/>
      <c r="E2136" s="279"/>
      <c r="F2136" s="292"/>
      <c r="G2136" s="181" t="s">
        <v>20</v>
      </c>
      <c r="H2136" s="44">
        <f t="shared" si="806"/>
        <v>0</v>
      </c>
      <c r="I2136" s="44">
        <v>0</v>
      </c>
      <c r="J2136" s="44">
        <v>0</v>
      </c>
      <c r="K2136" s="44">
        <v>0</v>
      </c>
      <c r="L2136" s="44">
        <v>0</v>
      </c>
      <c r="M2136" s="44">
        <v>0</v>
      </c>
      <c r="N2136" s="44">
        <v>0</v>
      </c>
      <c r="O2136" s="279"/>
      <c r="P2136" s="292"/>
      <c r="Q2136" s="283"/>
    </row>
    <row r="2137" spans="1:17" ht="36.75" customHeight="1" x14ac:dyDescent="0.25">
      <c r="A2137" s="300" t="s">
        <v>1050</v>
      </c>
      <c r="B2137" s="292"/>
      <c r="C2137" s="292" t="s">
        <v>1006</v>
      </c>
      <c r="D2137" s="279" t="s">
        <v>568</v>
      </c>
      <c r="E2137" s="279"/>
      <c r="F2137" s="292" t="s">
        <v>1046</v>
      </c>
      <c r="G2137" s="181" t="s">
        <v>16</v>
      </c>
      <c r="H2137" s="44">
        <f t="shared" ref="H2137:N2137" si="807">SUM(H2138:H2141)</f>
        <v>25</v>
      </c>
      <c r="I2137" s="44">
        <f t="shared" si="807"/>
        <v>0</v>
      </c>
      <c r="J2137" s="44">
        <f t="shared" si="807"/>
        <v>5</v>
      </c>
      <c r="K2137" s="44">
        <f t="shared" si="807"/>
        <v>5</v>
      </c>
      <c r="L2137" s="44">
        <f t="shared" si="807"/>
        <v>5</v>
      </c>
      <c r="M2137" s="44">
        <f t="shared" si="807"/>
        <v>5</v>
      </c>
      <c r="N2137" s="44">
        <f t="shared" si="807"/>
        <v>5</v>
      </c>
      <c r="O2137" s="279" t="s">
        <v>1021</v>
      </c>
      <c r="P2137" s="292" t="s">
        <v>1026</v>
      </c>
      <c r="Q2137" s="281" t="s">
        <v>4195</v>
      </c>
    </row>
    <row r="2138" spans="1:17" ht="33.75" customHeight="1" x14ac:dyDescent="0.25">
      <c r="A2138" s="300"/>
      <c r="B2138" s="292"/>
      <c r="C2138" s="292"/>
      <c r="D2138" s="279"/>
      <c r="E2138" s="279"/>
      <c r="F2138" s="292"/>
      <c r="G2138" s="181" t="s">
        <v>17</v>
      </c>
      <c r="H2138" s="44">
        <f t="shared" ref="H2138:H2141" si="808">SUM(I2138:N2138)</f>
        <v>0</v>
      </c>
      <c r="I2138" s="44">
        <v>0</v>
      </c>
      <c r="J2138" s="44">
        <v>0</v>
      </c>
      <c r="K2138" s="44">
        <v>0</v>
      </c>
      <c r="L2138" s="44">
        <v>0</v>
      </c>
      <c r="M2138" s="44">
        <v>0</v>
      </c>
      <c r="N2138" s="44">
        <v>0</v>
      </c>
      <c r="O2138" s="279"/>
      <c r="P2138" s="292"/>
      <c r="Q2138" s="282"/>
    </row>
    <row r="2139" spans="1:17" ht="36" x14ac:dyDescent="0.25">
      <c r="A2139" s="300"/>
      <c r="B2139" s="292"/>
      <c r="C2139" s="292"/>
      <c r="D2139" s="279"/>
      <c r="E2139" s="279"/>
      <c r="F2139" s="292"/>
      <c r="G2139" s="181" t="s">
        <v>18</v>
      </c>
      <c r="H2139" s="44">
        <f t="shared" si="808"/>
        <v>25</v>
      </c>
      <c r="I2139" s="44">
        <v>0</v>
      </c>
      <c r="J2139" s="44">
        <v>5</v>
      </c>
      <c r="K2139" s="44">
        <v>5</v>
      </c>
      <c r="L2139" s="44">
        <v>5</v>
      </c>
      <c r="M2139" s="44">
        <v>5</v>
      </c>
      <c r="N2139" s="44">
        <v>5</v>
      </c>
      <c r="O2139" s="279"/>
      <c r="P2139" s="292"/>
      <c r="Q2139" s="282"/>
    </row>
    <row r="2140" spans="1:17" x14ac:dyDescent="0.25">
      <c r="A2140" s="300"/>
      <c r="B2140" s="292"/>
      <c r="C2140" s="292"/>
      <c r="D2140" s="279"/>
      <c r="E2140" s="279"/>
      <c r="F2140" s="292"/>
      <c r="G2140" s="181" t="s">
        <v>19</v>
      </c>
      <c r="H2140" s="44">
        <f t="shared" si="808"/>
        <v>0</v>
      </c>
      <c r="I2140" s="44">
        <v>0</v>
      </c>
      <c r="J2140" s="44">
        <v>0</v>
      </c>
      <c r="K2140" s="44">
        <v>0</v>
      </c>
      <c r="L2140" s="44">
        <v>0</v>
      </c>
      <c r="M2140" s="44">
        <v>0</v>
      </c>
      <c r="N2140" s="44">
        <v>0</v>
      </c>
      <c r="O2140" s="279"/>
      <c r="P2140" s="292"/>
      <c r="Q2140" s="282"/>
    </row>
    <row r="2141" spans="1:17" ht="24" x14ac:dyDescent="0.25">
      <c r="A2141" s="300"/>
      <c r="B2141" s="292"/>
      <c r="C2141" s="292"/>
      <c r="D2141" s="279"/>
      <c r="E2141" s="279"/>
      <c r="F2141" s="292"/>
      <c r="G2141" s="181" t="s">
        <v>20</v>
      </c>
      <c r="H2141" s="44">
        <f t="shared" si="808"/>
        <v>0</v>
      </c>
      <c r="I2141" s="44">
        <v>0</v>
      </c>
      <c r="J2141" s="44">
        <v>0</v>
      </c>
      <c r="K2141" s="44">
        <v>0</v>
      </c>
      <c r="L2141" s="44">
        <v>0</v>
      </c>
      <c r="M2141" s="44">
        <v>0</v>
      </c>
      <c r="N2141" s="44">
        <v>0</v>
      </c>
      <c r="O2141" s="279"/>
      <c r="P2141" s="292"/>
      <c r="Q2141" s="283"/>
    </row>
    <row r="2142" spans="1:17" ht="36.75" customHeight="1" x14ac:dyDescent="0.25">
      <c r="A2142" s="292" t="s">
        <v>1051</v>
      </c>
      <c r="B2142" s="292"/>
      <c r="C2142" s="292" t="s">
        <v>1006</v>
      </c>
      <c r="D2142" s="279">
        <v>2026</v>
      </c>
      <c r="E2142" s="279"/>
      <c r="F2142" s="292" t="s">
        <v>1046</v>
      </c>
      <c r="G2142" s="181" t="s">
        <v>16</v>
      </c>
      <c r="H2142" s="44">
        <f t="shared" ref="H2142:N2142" si="809">SUM(H2143:H2146)</f>
        <v>9</v>
      </c>
      <c r="I2142" s="44">
        <f t="shared" si="809"/>
        <v>0</v>
      </c>
      <c r="J2142" s="44">
        <f t="shared" si="809"/>
        <v>9</v>
      </c>
      <c r="K2142" s="44">
        <f t="shared" si="809"/>
        <v>0</v>
      </c>
      <c r="L2142" s="44">
        <f t="shared" si="809"/>
        <v>0</v>
      </c>
      <c r="M2142" s="44">
        <f t="shared" si="809"/>
        <v>0</v>
      </c>
      <c r="N2142" s="44">
        <f t="shared" si="809"/>
        <v>0</v>
      </c>
      <c r="O2142" s="279" t="s">
        <v>1021</v>
      </c>
      <c r="P2142" s="292" t="s">
        <v>1026</v>
      </c>
      <c r="Q2142" s="281" t="s">
        <v>4195</v>
      </c>
    </row>
    <row r="2143" spans="1:17" ht="32.25" customHeight="1" x14ac:dyDescent="0.25">
      <c r="A2143" s="292"/>
      <c r="B2143" s="292"/>
      <c r="C2143" s="292"/>
      <c r="D2143" s="279"/>
      <c r="E2143" s="279"/>
      <c r="F2143" s="292"/>
      <c r="G2143" s="181" t="s">
        <v>17</v>
      </c>
      <c r="H2143" s="44">
        <f t="shared" ref="H2143:H2146" si="810">SUM(I2143:N2143)</f>
        <v>0</v>
      </c>
      <c r="I2143" s="44">
        <v>0</v>
      </c>
      <c r="J2143" s="44">
        <v>0</v>
      </c>
      <c r="K2143" s="44">
        <v>0</v>
      </c>
      <c r="L2143" s="44">
        <v>0</v>
      </c>
      <c r="M2143" s="44">
        <v>0</v>
      </c>
      <c r="N2143" s="44">
        <v>0</v>
      </c>
      <c r="O2143" s="279"/>
      <c r="P2143" s="292"/>
      <c r="Q2143" s="282"/>
    </row>
    <row r="2144" spans="1:17" ht="36" x14ac:dyDescent="0.25">
      <c r="A2144" s="292"/>
      <c r="B2144" s="292"/>
      <c r="C2144" s="292"/>
      <c r="D2144" s="279"/>
      <c r="E2144" s="279"/>
      <c r="F2144" s="292"/>
      <c r="G2144" s="181" t="s">
        <v>18</v>
      </c>
      <c r="H2144" s="44">
        <f t="shared" si="810"/>
        <v>9</v>
      </c>
      <c r="I2144" s="44">
        <v>0</v>
      </c>
      <c r="J2144" s="44">
        <v>9</v>
      </c>
      <c r="K2144" s="44">
        <v>0</v>
      </c>
      <c r="L2144" s="44">
        <v>0</v>
      </c>
      <c r="M2144" s="44">
        <v>0</v>
      </c>
      <c r="N2144" s="44">
        <v>0</v>
      </c>
      <c r="O2144" s="279"/>
      <c r="P2144" s="292"/>
      <c r="Q2144" s="282"/>
    </row>
    <row r="2145" spans="1:17" x14ac:dyDescent="0.25">
      <c r="A2145" s="292"/>
      <c r="B2145" s="292"/>
      <c r="C2145" s="292"/>
      <c r="D2145" s="279"/>
      <c r="E2145" s="279"/>
      <c r="F2145" s="292"/>
      <c r="G2145" s="181" t="s">
        <v>19</v>
      </c>
      <c r="H2145" s="44">
        <f t="shared" si="810"/>
        <v>0</v>
      </c>
      <c r="I2145" s="44">
        <v>0</v>
      </c>
      <c r="J2145" s="44">
        <v>0</v>
      </c>
      <c r="K2145" s="44">
        <v>0</v>
      </c>
      <c r="L2145" s="44">
        <v>0</v>
      </c>
      <c r="M2145" s="44">
        <v>0</v>
      </c>
      <c r="N2145" s="44">
        <v>0</v>
      </c>
      <c r="O2145" s="279"/>
      <c r="P2145" s="292"/>
      <c r="Q2145" s="282"/>
    </row>
    <row r="2146" spans="1:17" ht="24" x14ac:dyDescent="0.25">
      <c r="A2146" s="292"/>
      <c r="B2146" s="292"/>
      <c r="C2146" s="292"/>
      <c r="D2146" s="279"/>
      <c r="E2146" s="279"/>
      <c r="F2146" s="292"/>
      <c r="G2146" s="181" t="s">
        <v>20</v>
      </c>
      <c r="H2146" s="44">
        <f t="shared" si="810"/>
        <v>0</v>
      </c>
      <c r="I2146" s="44">
        <v>0</v>
      </c>
      <c r="J2146" s="44">
        <v>0</v>
      </c>
      <c r="K2146" s="44">
        <v>0</v>
      </c>
      <c r="L2146" s="44">
        <v>0</v>
      </c>
      <c r="M2146" s="44">
        <v>0</v>
      </c>
      <c r="N2146" s="44">
        <v>0</v>
      </c>
      <c r="O2146" s="279"/>
      <c r="P2146" s="292"/>
      <c r="Q2146" s="283"/>
    </row>
    <row r="2147" spans="1:17" ht="36.75" customHeight="1" x14ac:dyDescent="0.25">
      <c r="A2147" s="292" t="s">
        <v>1052</v>
      </c>
      <c r="B2147" s="292"/>
      <c r="C2147" s="292" t="s">
        <v>1006</v>
      </c>
      <c r="D2147" s="279">
        <v>2026</v>
      </c>
      <c r="E2147" s="279"/>
      <c r="F2147" s="292" t="s">
        <v>1046</v>
      </c>
      <c r="G2147" s="181" t="s">
        <v>16</v>
      </c>
      <c r="H2147" s="44">
        <f t="shared" ref="H2147:N2147" si="811">SUM(H2148:H2151)</f>
        <v>50</v>
      </c>
      <c r="I2147" s="44">
        <f t="shared" si="811"/>
        <v>0</v>
      </c>
      <c r="J2147" s="44">
        <f t="shared" si="811"/>
        <v>50</v>
      </c>
      <c r="K2147" s="44">
        <f t="shared" si="811"/>
        <v>0</v>
      </c>
      <c r="L2147" s="44">
        <f t="shared" si="811"/>
        <v>0</v>
      </c>
      <c r="M2147" s="44">
        <f t="shared" si="811"/>
        <v>0</v>
      </c>
      <c r="N2147" s="44">
        <f t="shared" si="811"/>
        <v>0</v>
      </c>
      <c r="O2147" s="279" t="s">
        <v>1010</v>
      </c>
      <c r="P2147" s="292" t="s">
        <v>1053</v>
      </c>
      <c r="Q2147" s="281" t="s">
        <v>4195</v>
      </c>
    </row>
    <row r="2148" spans="1:17" ht="32.25" customHeight="1" x14ac:dyDescent="0.25">
      <c r="A2148" s="292"/>
      <c r="B2148" s="292"/>
      <c r="C2148" s="292"/>
      <c r="D2148" s="279"/>
      <c r="E2148" s="279"/>
      <c r="F2148" s="292"/>
      <c r="G2148" s="181" t="s">
        <v>17</v>
      </c>
      <c r="H2148" s="44">
        <f t="shared" ref="H2148:H2151" si="812">SUM(I2148:N2148)</f>
        <v>0</v>
      </c>
      <c r="I2148" s="44">
        <v>0</v>
      </c>
      <c r="J2148" s="44">
        <v>0</v>
      </c>
      <c r="K2148" s="44">
        <v>0</v>
      </c>
      <c r="L2148" s="44">
        <v>0</v>
      </c>
      <c r="M2148" s="44">
        <v>0</v>
      </c>
      <c r="N2148" s="44">
        <v>0</v>
      </c>
      <c r="O2148" s="279"/>
      <c r="P2148" s="292"/>
      <c r="Q2148" s="282"/>
    </row>
    <row r="2149" spans="1:17" ht="36" x14ac:dyDescent="0.25">
      <c r="A2149" s="292"/>
      <c r="B2149" s="292"/>
      <c r="C2149" s="292"/>
      <c r="D2149" s="279"/>
      <c r="E2149" s="279"/>
      <c r="F2149" s="292"/>
      <c r="G2149" s="181" t="s">
        <v>18</v>
      </c>
      <c r="H2149" s="44">
        <f t="shared" si="812"/>
        <v>50</v>
      </c>
      <c r="I2149" s="44">
        <v>0</v>
      </c>
      <c r="J2149" s="44">
        <v>50</v>
      </c>
      <c r="K2149" s="44">
        <v>0</v>
      </c>
      <c r="L2149" s="44">
        <v>0</v>
      </c>
      <c r="M2149" s="44">
        <v>0</v>
      </c>
      <c r="N2149" s="44">
        <v>0</v>
      </c>
      <c r="O2149" s="279"/>
      <c r="P2149" s="292"/>
      <c r="Q2149" s="282"/>
    </row>
    <row r="2150" spans="1:17" x14ac:dyDescent="0.25">
      <c r="A2150" s="292"/>
      <c r="B2150" s="292"/>
      <c r="C2150" s="292"/>
      <c r="D2150" s="279"/>
      <c r="E2150" s="279"/>
      <c r="F2150" s="292"/>
      <c r="G2150" s="181" t="s">
        <v>19</v>
      </c>
      <c r="H2150" s="44">
        <f t="shared" si="812"/>
        <v>0</v>
      </c>
      <c r="I2150" s="44">
        <v>0</v>
      </c>
      <c r="J2150" s="44">
        <v>0</v>
      </c>
      <c r="K2150" s="44">
        <v>0</v>
      </c>
      <c r="L2150" s="44">
        <v>0</v>
      </c>
      <c r="M2150" s="44">
        <v>0</v>
      </c>
      <c r="N2150" s="44">
        <v>0</v>
      </c>
      <c r="O2150" s="279"/>
      <c r="P2150" s="292"/>
      <c r="Q2150" s="282"/>
    </row>
    <row r="2151" spans="1:17" ht="24" x14ac:dyDescent="0.25">
      <c r="A2151" s="292"/>
      <c r="B2151" s="292"/>
      <c r="C2151" s="292"/>
      <c r="D2151" s="279"/>
      <c r="E2151" s="279"/>
      <c r="F2151" s="292"/>
      <c r="G2151" s="181" t="s">
        <v>20</v>
      </c>
      <c r="H2151" s="44">
        <f t="shared" si="812"/>
        <v>0</v>
      </c>
      <c r="I2151" s="44">
        <v>0</v>
      </c>
      <c r="J2151" s="44">
        <v>0</v>
      </c>
      <c r="K2151" s="44">
        <v>0</v>
      </c>
      <c r="L2151" s="44">
        <v>0</v>
      </c>
      <c r="M2151" s="44">
        <v>0</v>
      </c>
      <c r="N2151" s="44">
        <v>0</v>
      </c>
      <c r="O2151" s="279"/>
      <c r="P2151" s="292"/>
      <c r="Q2151" s="283"/>
    </row>
    <row r="2152" spans="1:17" ht="36.75" customHeight="1" x14ac:dyDescent="0.25">
      <c r="A2152" s="292" t="s">
        <v>1054</v>
      </c>
      <c r="B2152" s="292"/>
      <c r="C2152" s="292" t="s">
        <v>1006</v>
      </c>
      <c r="D2152" s="279">
        <v>2027</v>
      </c>
      <c r="E2152" s="279"/>
      <c r="F2152" s="292" t="s">
        <v>1046</v>
      </c>
      <c r="G2152" s="181" t="s">
        <v>16</v>
      </c>
      <c r="H2152" s="44">
        <f t="shared" ref="H2152:N2152" si="813">SUM(H2153:H2156)</f>
        <v>3</v>
      </c>
      <c r="I2152" s="44">
        <f t="shared" si="813"/>
        <v>0</v>
      </c>
      <c r="J2152" s="44">
        <f t="shared" si="813"/>
        <v>0</v>
      </c>
      <c r="K2152" s="44">
        <f t="shared" si="813"/>
        <v>3</v>
      </c>
      <c r="L2152" s="44">
        <f t="shared" si="813"/>
        <v>0</v>
      </c>
      <c r="M2152" s="44">
        <f t="shared" si="813"/>
        <v>0</v>
      </c>
      <c r="N2152" s="44">
        <f t="shared" si="813"/>
        <v>0</v>
      </c>
      <c r="O2152" s="279" t="s">
        <v>1021</v>
      </c>
      <c r="P2152" s="292" t="s">
        <v>1040</v>
      </c>
      <c r="Q2152" s="384" t="s">
        <v>4195</v>
      </c>
    </row>
    <row r="2153" spans="1:17" ht="30.75" customHeight="1" x14ac:dyDescent="0.25">
      <c r="A2153" s="292"/>
      <c r="B2153" s="292"/>
      <c r="C2153" s="292"/>
      <c r="D2153" s="279"/>
      <c r="E2153" s="279"/>
      <c r="F2153" s="292"/>
      <c r="G2153" s="181" t="s">
        <v>17</v>
      </c>
      <c r="H2153" s="44">
        <f t="shared" ref="H2153:H2156" si="814">SUM(I2153:N2153)</f>
        <v>0</v>
      </c>
      <c r="I2153" s="44">
        <v>0</v>
      </c>
      <c r="J2153" s="44">
        <v>0</v>
      </c>
      <c r="K2153" s="44">
        <v>0</v>
      </c>
      <c r="L2153" s="44">
        <v>0</v>
      </c>
      <c r="M2153" s="44">
        <v>0</v>
      </c>
      <c r="N2153" s="44">
        <v>0</v>
      </c>
      <c r="O2153" s="279"/>
      <c r="P2153" s="292"/>
      <c r="Q2153" s="385"/>
    </row>
    <row r="2154" spans="1:17" ht="36" x14ac:dyDescent="0.25">
      <c r="A2154" s="292"/>
      <c r="B2154" s="292"/>
      <c r="C2154" s="292"/>
      <c r="D2154" s="279"/>
      <c r="E2154" s="279"/>
      <c r="F2154" s="292"/>
      <c r="G2154" s="181" t="s">
        <v>18</v>
      </c>
      <c r="H2154" s="44">
        <f t="shared" si="814"/>
        <v>3</v>
      </c>
      <c r="I2154" s="44">
        <v>0</v>
      </c>
      <c r="J2154" s="44">
        <v>0</v>
      </c>
      <c r="K2154" s="44">
        <v>3</v>
      </c>
      <c r="L2154" s="44">
        <v>0</v>
      </c>
      <c r="M2154" s="44">
        <v>0</v>
      </c>
      <c r="N2154" s="44">
        <v>0</v>
      </c>
      <c r="O2154" s="279"/>
      <c r="P2154" s="292"/>
      <c r="Q2154" s="385"/>
    </row>
    <row r="2155" spans="1:17" x14ac:dyDescent="0.25">
      <c r="A2155" s="292"/>
      <c r="B2155" s="292"/>
      <c r="C2155" s="292"/>
      <c r="D2155" s="279"/>
      <c r="E2155" s="279"/>
      <c r="F2155" s="292"/>
      <c r="G2155" s="181" t="s">
        <v>19</v>
      </c>
      <c r="H2155" s="44">
        <f t="shared" si="814"/>
        <v>0</v>
      </c>
      <c r="I2155" s="44">
        <v>0</v>
      </c>
      <c r="J2155" s="44">
        <v>0</v>
      </c>
      <c r="K2155" s="44">
        <v>0</v>
      </c>
      <c r="L2155" s="44">
        <v>0</v>
      </c>
      <c r="M2155" s="44">
        <v>0</v>
      </c>
      <c r="N2155" s="44">
        <v>0</v>
      </c>
      <c r="O2155" s="279"/>
      <c r="P2155" s="292"/>
      <c r="Q2155" s="385"/>
    </row>
    <row r="2156" spans="1:17" ht="24" x14ac:dyDescent="0.25">
      <c r="A2156" s="292"/>
      <c r="B2156" s="292"/>
      <c r="C2156" s="292"/>
      <c r="D2156" s="279"/>
      <c r="E2156" s="279"/>
      <c r="F2156" s="292"/>
      <c r="G2156" s="181" t="s">
        <v>20</v>
      </c>
      <c r="H2156" s="44">
        <f t="shared" si="814"/>
        <v>0</v>
      </c>
      <c r="I2156" s="44">
        <v>0</v>
      </c>
      <c r="J2156" s="44">
        <v>0</v>
      </c>
      <c r="K2156" s="44">
        <v>0</v>
      </c>
      <c r="L2156" s="44">
        <v>0</v>
      </c>
      <c r="M2156" s="44">
        <v>0</v>
      </c>
      <c r="N2156" s="44">
        <v>0</v>
      </c>
      <c r="O2156" s="279"/>
      <c r="P2156" s="292"/>
      <c r="Q2156" s="386"/>
    </row>
    <row r="2157" spans="1:17" ht="36.75" customHeight="1" x14ac:dyDescent="0.25">
      <c r="A2157" s="292" t="s">
        <v>1055</v>
      </c>
      <c r="B2157" s="292"/>
      <c r="C2157" s="292" t="s">
        <v>1006</v>
      </c>
      <c r="D2157" s="279">
        <v>2025</v>
      </c>
      <c r="E2157" s="279"/>
      <c r="F2157" s="292" t="s">
        <v>1046</v>
      </c>
      <c r="G2157" s="181" t="s">
        <v>16</v>
      </c>
      <c r="H2157" s="44">
        <f t="shared" ref="H2157:N2157" si="815">SUM(H2158:H2161)</f>
        <v>5</v>
      </c>
      <c r="I2157" s="44">
        <f t="shared" si="815"/>
        <v>5</v>
      </c>
      <c r="J2157" s="44">
        <f t="shared" si="815"/>
        <v>0</v>
      </c>
      <c r="K2157" s="44">
        <f t="shared" si="815"/>
        <v>0</v>
      </c>
      <c r="L2157" s="44">
        <f t="shared" si="815"/>
        <v>0</v>
      </c>
      <c r="M2157" s="44">
        <f t="shared" si="815"/>
        <v>0</v>
      </c>
      <c r="N2157" s="44">
        <f t="shared" si="815"/>
        <v>0</v>
      </c>
      <c r="O2157" s="279" t="s">
        <v>1025</v>
      </c>
      <c r="P2157" s="292" t="s">
        <v>1040</v>
      </c>
      <c r="Q2157" s="384" t="s">
        <v>4195</v>
      </c>
    </row>
    <row r="2158" spans="1:17" ht="31.5" customHeight="1" x14ac:dyDescent="0.25">
      <c r="A2158" s="292"/>
      <c r="B2158" s="292"/>
      <c r="C2158" s="292"/>
      <c r="D2158" s="279"/>
      <c r="E2158" s="279"/>
      <c r="F2158" s="292"/>
      <c r="G2158" s="181" t="s">
        <v>17</v>
      </c>
      <c r="H2158" s="44">
        <f t="shared" ref="H2158:H2161" si="816">SUM(I2158:N2158)</f>
        <v>0</v>
      </c>
      <c r="I2158" s="44">
        <v>0</v>
      </c>
      <c r="J2158" s="44">
        <v>0</v>
      </c>
      <c r="K2158" s="44">
        <v>0</v>
      </c>
      <c r="L2158" s="44">
        <v>0</v>
      </c>
      <c r="M2158" s="44">
        <v>0</v>
      </c>
      <c r="N2158" s="44">
        <v>0</v>
      </c>
      <c r="O2158" s="279"/>
      <c r="P2158" s="292"/>
      <c r="Q2158" s="385"/>
    </row>
    <row r="2159" spans="1:17" ht="36" x14ac:dyDescent="0.25">
      <c r="A2159" s="292"/>
      <c r="B2159" s="292"/>
      <c r="C2159" s="292"/>
      <c r="D2159" s="279"/>
      <c r="E2159" s="279"/>
      <c r="F2159" s="292"/>
      <c r="G2159" s="181" t="s">
        <v>18</v>
      </c>
      <c r="H2159" s="44">
        <f t="shared" si="816"/>
        <v>5</v>
      </c>
      <c r="I2159" s="44">
        <v>5</v>
      </c>
      <c r="J2159" s="44">
        <v>0</v>
      </c>
      <c r="K2159" s="44">
        <v>0</v>
      </c>
      <c r="L2159" s="44">
        <v>0</v>
      </c>
      <c r="M2159" s="44">
        <v>0</v>
      </c>
      <c r="N2159" s="44">
        <v>0</v>
      </c>
      <c r="O2159" s="279"/>
      <c r="P2159" s="292"/>
      <c r="Q2159" s="385"/>
    </row>
    <row r="2160" spans="1:17" x14ac:dyDescent="0.25">
      <c r="A2160" s="292"/>
      <c r="B2160" s="292"/>
      <c r="C2160" s="292"/>
      <c r="D2160" s="279"/>
      <c r="E2160" s="279"/>
      <c r="F2160" s="292"/>
      <c r="G2160" s="181" t="s">
        <v>19</v>
      </c>
      <c r="H2160" s="44">
        <f t="shared" si="816"/>
        <v>0</v>
      </c>
      <c r="I2160" s="44">
        <v>0</v>
      </c>
      <c r="J2160" s="44">
        <v>0</v>
      </c>
      <c r="K2160" s="44">
        <v>0</v>
      </c>
      <c r="L2160" s="44">
        <v>0</v>
      </c>
      <c r="M2160" s="44">
        <v>0</v>
      </c>
      <c r="N2160" s="44">
        <v>0</v>
      </c>
      <c r="O2160" s="279"/>
      <c r="P2160" s="292"/>
      <c r="Q2160" s="385"/>
    </row>
    <row r="2161" spans="1:17" ht="24" x14ac:dyDescent="0.25">
      <c r="A2161" s="292"/>
      <c r="B2161" s="292"/>
      <c r="C2161" s="292"/>
      <c r="D2161" s="279"/>
      <c r="E2161" s="279"/>
      <c r="F2161" s="292"/>
      <c r="G2161" s="181" t="s">
        <v>20</v>
      </c>
      <c r="H2161" s="44">
        <f t="shared" si="816"/>
        <v>0</v>
      </c>
      <c r="I2161" s="44">
        <v>0</v>
      </c>
      <c r="J2161" s="44">
        <v>0</v>
      </c>
      <c r="K2161" s="44">
        <v>0</v>
      </c>
      <c r="L2161" s="44">
        <v>0</v>
      </c>
      <c r="M2161" s="44">
        <v>0</v>
      </c>
      <c r="N2161" s="44">
        <v>0</v>
      </c>
      <c r="O2161" s="279"/>
      <c r="P2161" s="292"/>
      <c r="Q2161" s="386"/>
    </row>
    <row r="2162" spans="1:17" ht="36" x14ac:dyDescent="0.25">
      <c r="A2162" s="292" t="s">
        <v>1056</v>
      </c>
      <c r="B2162" s="292" t="s">
        <v>265</v>
      </c>
      <c r="C2162" s="292" t="s">
        <v>1006</v>
      </c>
      <c r="D2162" s="279">
        <v>2025</v>
      </c>
      <c r="E2162" s="279"/>
      <c r="F2162" s="292" t="s">
        <v>903</v>
      </c>
      <c r="G2162" s="181" t="s">
        <v>16</v>
      </c>
      <c r="H2162" s="44">
        <f t="shared" ref="H2162:N2162" si="817">SUM(H2163:H2166)</f>
        <v>17.300000000000004</v>
      </c>
      <c r="I2162" s="44">
        <f t="shared" si="817"/>
        <v>17.300000000000004</v>
      </c>
      <c r="J2162" s="44">
        <f t="shared" si="817"/>
        <v>0</v>
      </c>
      <c r="K2162" s="44">
        <f t="shared" si="817"/>
        <v>0</v>
      </c>
      <c r="L2162" s="44">
        <f t="shared" si="817"/>
        <v>0</v>
      </c>
      <c r="M2162" s="44">
        <f t="shared" si="817"/>
        <v>0</v>
      </c>
      <c r="N2162" s="44">
        <f t="shared" si="817"/>
        <v>0</v>
      </c>
      <c r="O2162" s="279"/>
      <c r="P2162" s="292"/>
      <c r="Q2162" s="384" t="s">
        <v>4195</v>
      </c>
    </row>
    <row r="2163" spans="1:17" ht="30.75" customHeight="1" x14ac:dyDescent="0.25">
      <c r="A2163" s="292"/>
      <c r="B2163" s="292"/>
      <c r="C2163" s="292"/>
      <c r="D2163" s="279"/>
      <c r="E2163" s="279"/>
      <c r="F2163" s="292"/>
      <c r="G2163" s="181" t="s">
        <v>17</v>
      </c>
      <c r="H2163" s="44">
        <f t="shared" ref="H2163:H2166" si="818">SUM(I2163:N2163)</f>
        <v>17.100000000000001</v>
      </c>
      <c r="I2163" s="44">
        <v>17.100000000000001</v>
      </c>
      <c r="J2163" s="44">
        <v>0</v>
      </c>
      <c r="K2163" s="44">
        <v>0</v>
      </c>
      <c r="L2163" s="44">
        <v>0</v>
      </c>
      <c r="M2163" s="44">
        <v>0</v>
      </c>
      <c r="N2163" s="44">
        <v>0</v>
      </c>
      <c r="O2163" s="279"/>
      <c r="P2163" s="292"/>
      <c r="Q2163" s="385"/>
    </row>
    <row r="2164" spans="1:17" ht="36" x14ac:dyDescent="0.25">
      <c r="A2164" s="292"/>
      <c r="B2164" s="292"/>
      <c r="C2164" s="292"/>
      <c r="D2164" s="279"/>
      <c r="E2164" s="279"/>
      <c r="F2164" s="292"/>
      <c r="G2164" s="181" t="s">
        <v>18</v>
      </c>
      <c r="H2164" s="44">
        <f t="shared" si="818"/>
        <v>0.1</v>
      </c>
      <c r="I2164" s="44">
        <v>0.1</v>
      </c>
      <c r="J2164" s="44">
        <v>0</v>
      </c>
      <c r="K2164" s="44">
        <v>0</v>
      </c>
      <c r="L2164" s="44">
        <v>0</v>
      </c>
      <c r="M2164" s="44">
        <v>0</v>
      </c>
      <c r="N2164" s="44">
        <v>0</v>
      </c>
      <c r="O2164" s="279"/>
      <c r="P2164" s="292"/>
      <c r="Q2164" s="385"/>
    </row>
    <row r="2165" spans="1:17" x14ac:dyDescent="0.25">
      <c r="A2165" s="292"/>
      <c r="B2165" s="292"/>
      <c r="C2165" s="292"/>
      <c r="D2165" s="279"/>
      <c r="E2165" s="279"/>
      <c r="F2165" s="292"/>
      <c r="G2165" s="181" t="s">
        <v>19</v>
      </c>
      <c r="H2165" s="44">
        <f t="shared" si="818"/>
        <v>0.1</v>
      </c>
      <c r="I2165" s="44">
        <v>0.1</v>
      </c>
      <c r="J2165" s="44">
        <v>0</v>
      </c>
      <c r="K2165" s="44">
        <v>0</v>
      </c>
      <c r="L2165" s="44">
        <v>0</v>
      </c>
      <c r="M2165" s="44">
        <v>0</v>
      </c>
      <c r="N2165" s="44">
        <v>0</v>
      </c>
      <c r="O2165" s="279"/>
      <c r="P2165" s="292"/>
      <c r="Q2165" s="385"/>
    </row>
    <row r="2166" spans="1:17" ht="24" x14ac:dyDescent="0.25">
      <c r="A2166" s="292"/>
      <c r="B2166" s="292"/>
      <c r="C2166" s="292"/>
      <c r="D2166" s="279"/>
      <c r="E2166" s="279"/>
      <c r="F2166" s="292"/>
      <c r="G2166" s="181" t="s">
        <v>20</v>
      </c>
      <c r="H2166" s="44">
        <f t="shared" si="818"/>
        <v>0</v>
      </c>
      <c r="I2166" s="44">
        <v>0</v>
      </c>
      <c r="J2166" s="44">
        <v>0</v>
      </c>
      <c r="K2166" s="44">
        <v>0</v>
      </c>
      <c r="L2166" s="44">
        <v>0</v>
      </c>
      <c r="M2166" s="44">
        <v>0</v>
      </c>
      <c r="N2166" s="44">
        <v>0</v>
      </c>
      <c r="O2166" s="279"/>
      <c r="P2166" s="292"/>
      <c r="Q2166" s="386"/>
    </row>
    <row r="2167" spans="1:17" ht="36" x14ac:dyDescent="0.25">
      <c r="A2167" s="292" t="s">
        <v>1057</v>
      </c>
      <c r="B2167" s="292" t="s">
        <v>1058</v>
      </c>
      <c r="C2167" s="292" t="s">
        <v>1006</v>
      </c>
      <c r="D2167" s="279">
        <v>2026</v>
      </c>
      <c r="E2167" s="279"/>
      <c r="F2167" s="292" t="s">
        <v>903</v>
      </c>
      <c r="G2167" s="181" t="s">
        <v>16</v>
      </c>
      <c r="H2167" s="44">
        <f t="shared" ref="H2167:N2167" si="819">SUM(H2168:H2171)</f>
        <v>16.610000000000003</v>
      </c>
      <c r="I2167" s="44">
        <f t="shared" si="819"/>
        <v>0</v>
      </c>
      <c r="J2167" s="44">
        <f t="shared" si="819"/>
        <v>16.610000000000003</v>
      </c>
      <c r="K2167" s="44">
        <f t="shared" si="819"/>
        <v>0</v>
      </c>
      <c r="L2167" s="44">
        <f t="shared" si="819"/>
        <v>0</v>
      </c>
      <c r="M2167" s="44">
        <f t="shared" si="819"/>
        <v>0</v>
      </c>
      <c r="N2167" s="44">
        <f t="shared" si="819"/>
        <v>0</v>
      </c>
      <c r="O2167" s="281"/>
      <c r="P2167" s="281"/>
      <c r="Q2167" s="384" t="s">
        <v>4195</v>
      </c>
    </row>
    <row r="2168" spans="1:17" ht="36.75" customHeight="1" x14ac:dyDescent="0.25">
      <c r="A2168" s="292"/>
      <c r="B2168" s="292"/>
      <c r="C2168" s="292"/>
      <c r="D2168" s="279"/>
      <c r="E2168" s="279"/>
      <c r="F2168" s="292"/>
      <c r="G2168" s="181" t="s">
        <v>17</v>
      </c>
      <c r="H2168" s="44">
        <f t="shared" ref="H2168:H2171" si="820">SUM(I2168:N2168)</f>
        <v>16.440000000000001</v>
      </c>
      <c r="I2168" s="44">
        <v>0</v>
      </c>
      <c r="J2168" s="44">
        <v>16.440000000000001</v>
      </c>
      <c r="K2168" s="44">
        <v>0</v>
      </c>
      <c r="L2168" s="44">
        <v>0</v>
      </c>
      <c r="M2168" s="44">
        <v>0</v>
      </c>
      <c r="N2168" s="44">
        <v>0</v>
      </c>
      <c r="O2168" s="282"/>
      <c r="P2168" s="282"/>
      <c r="Q2168" s="385"/>
    </row>
    <row r="2169" spans="1:17" ht="36" x14ac:dyDescent="0.25">
      <c r="A2169" s="292"/>
      <c r="B2169" s="292"/>
      <c r="C2169" s="292"/>
      <c r="D2169" s="279"/>
      <c r="E2169" s="279"/>
      <c r="F2169" s="292"/>
      <c r="G2169" s="181" t="s">
        <v>18</v>
      </c>
      <c r="H2169" s="44">
        <f t="shared" si="820"/>
        <v>0.12</v>
      </c>
      <c r="I2169" s="44">
        <v>0</v>
      </c>
      <c r="J2169" s="44">
        <v>0.12</v>
      </c>
      <c r="K2169" s="44">
        <v>0</v>
      </c>
      <c r="L2169" s="44">
        <v>0</v>
      </c>
      <c r="M2169" s="44">
        <v>0</v>
      </c>
      <c r="N2169" s="44">
        <v>0</v>
      </c>
      <c r="O2169" s="282"/>
      <c r="P2169" s="282"/>
      <c r="Q2169" s="385"/>
    </row>
    <row r="2170" spans="1:17" x14ac:dyDescent="0.25">
      <c r="A2170" s="292"/>
      <c r="B2170" s="292"/>
      <c r="C2170" s="292"/>
      <c r="D2170" s="279"/>
      <c r="E2170" s="279"/>
      <c r="F2170" s="292"/>
      <c r="G2170" s="181" t="s">
        <v>19</v>
      </c>
      <c r="H2170" s="44">
        <f t="shared" si="820"/>
        <v>0.05</v>
      </c>
      <c r="I2170" s="44">
        <v>0</v>
      </c>
      <c r="J2170" s="44">
        <v>0.05</v>
      </c>
      <c r="K2170" s="44">
        <v>0</v>
      </c>
      <c r="L2170" s="44">
        <v>0</v>
      </c>
      <c r="M2170" s="44">
        <v>0</v>
      </c>
      <c r="N2170" s="44">
        <v>0</v>
      </c>
      <c r="O2170" s="282"/>
      <c r="P2170" s="282"/>
      <c r="Q2170" s="385"/>
    </row>
    <row r="2171" spans="1:17" ht="24" x14ac:dyDescent="0.25">
      <c r="A2171" s="292"/>
      <c r="B2171" s="292"/>
      <c r="C2171" s="292"/>
      <c r="D2171" s="279"/>
      <c r="E2171" s="279"/>
      <c r="F2171" s="292"/>
      <c r="G2171" s="181" t="s">
        <v>20</v>
      </c>
      <c r="H2171" s="44">
        <f t="shared" si="820"/>
        <v>0</v>
      </c>
      <c r="I2171" s="44">
        <v>0</v>
      </c>
      <c r="J2171" s="44">
        <v>0</v>
      </c>
      <c r="K2171" s="44">
        <v>0</v>
      </c>
      <c r="L2171" s="44">
        <v>0</v>
      </c>
      <c r="M2171" s="44">
        <v>0</v>
      </c>
      <c r="N2171" s="44">
        <v>0</v>
      </c>
      <c r="O2171" s="283"/>
      <c r="P2171" s="283"/>
      <c r="Q2171" s="386"/>
    </row>
    <row r="2172" spans="1:17" ht="36" x14ac:dyDescent="0.25">
      <c r="A2172" s="292" t="s">
        <v>1059</v>
      </c>
      <c r="B2172" s="292" t="s">
        <v>1060</v>
      </c>
      <c r="C2172" s="292" t="s">
        <v>1006</v>
      </c>
      <c r="D2172" s="279">
        <v>2025</v>
      </c>
      <c r="E2172" s="279" t="s">
        <v>1061</v>
      </c>
      <c r="F2172" s="292"/>
      <c r="G2172" s="181" t="s">
        <v>16</v>
      </c>
      <c r="H2172" s="44">
        <f t="shared" ref="H2172:N2172" si="821">SUM(H2173:H2176)</f>
        <v>20.47</v>
      </c>
      <c r="I2172" s="44">
        <f t="shared" si="821"/>
        <v>20.47</v>
      </c>
      <c r="J2172" s="44">
        <f t="shared" si="821"/>
        <v>0</v>
      </c>
      <c r="K2172" s="44">
        <f t="shared" si="821"/>
        <v>0</v>
      </c>
      <c r="L2172" s="44">
        <f t="shared" si="821"/>
        <v>0</v>
      </c>
      <c r="M2172" s="44">
        <f t="shared" si="821"/>
        <v>0</v>
      </c>
      <c r="N2172" s="44">
        <f t="shared" si="821"/>
        <v>0</v>
      </c>
      <c r="O2172" s="281"/>
      <c r="P2172" s="281"/>
      <c r="Q2172" s="384" t="s">
        <v>4195</v>
      </c>
    </row>
    <row r="2173" spans="1:17" ht="32.25" customHeight="1" x14ac:dyDescent="0.25">
      <c r="A2173" s="292"/>
      <c r="B2173" s="292"/>
      <c r="C2173" s="292"/>
      <c r="D2173" s="279"/>
      <c r="E2173" s="279"/>
      <c r="F2173" s="292"/>
      <c r="G2173" s="181" t="s">
        <v>17</v>
      </c>
      <c r="H2173" s="44">
        <f t="shared" ref="H2173:H2176" si="822">SUM(I2173:N2173)</f>
        <v>0</v>
      </c>
      <c r="I2173" s="44">
        <v>0</v>
      </c>
      <c r="J2173" s="44">
        <v>0</v>
      </c>
      <c r="K2173" s="44">
        <v>0</v>
      </c>
      <c r="L2173" s="44">
        <v>0</v>
      </c>
      <c r="M2173" s="44">
        <v>0</v>
      </c>
      <c r="N2173" s="44">
        <v>0</v>
      </c>
      <c r="O2173" s="282"/>
      <c r="P2173" s="282"/>
      <c r="Q2173" s="385"/>
    </row>
    <row r="2174" spans="1:17" ht="36" x14ac:dyDescent="0.25">
      <c r="A2174" s="292"/>
      <c r="B2174" s="292"/>
      <c r="C2174" s="292"/>
      <c r="D2174" s="279"/>
      <c r="E2174" s="279"/>
      <c r="F2174" s="292"/>
      <c r="G2174" s="181" t="s">
        <v>18</v>
      </c>
      <c r="H2174" s="44">
        <f t="shared" si="822"/>
        <v>20.47</v>
      </c>
      <c r="I2174" s="44">
        <v>20.47</v>
      </c>
      <c r="J2174" s="44">
        <v>0</v>
      </c>
      <c r="K2174" s="44">
        <v>0</v>
      </c>
      <c r="L2174" s="44">
        <v>0</v>
      </c>
      <c r="M2174" s="44">
        <v>0</v>
      </c>
      <c r="N2174" s="44">
        <v>0</v>
      </c>
      <c r="O2174" s="282"/>
      <c r="P2174" s="282"/>
      <c r="Q2174" s="385"/>
    </row>
    <row r="2175" spans="1:17" x14ac:dyDescent="0.25">
      <c r="A2175" s="292"/>
      <c r="B2175" s="292"/>
      <c r="C2175" s="292"/>
      <c r="D2175" s="279"/>
      <c r="E2175" s="279"/>
      <c r="F2175" s="292"/>
      <c r="G2175" s="181" t="s">
        <v>19</v>
      </c>
      <c r="H2175" s="44">
        <f t="shared" si="822"/>
        <v>0</v>
      </c>
      <c r="I2175" s="44">
        <v>0</v>
      </c>
      <c r="J2175" s="44">
        <v>0</v>
      </c>
      <c r="K2175" s="44">
        <v>0</v>
      </c>
      <c r="L2175" s="44">
        <v>0</v>
      </c>
      <c r="M2175" s="44">
        <v>0</v>
      </c>
      <c r="N2175" s="44">
        <v>0</v>
      </c>
      <c r="O2175" s="282"/>
      <c r="P2175" s="282"/>
      <c r="Q2175" s="385"/>
    </row>
    <row r="2176" spans="1:17" ht="24" x14ac:dyDescent="0.25">
      <c r="A2176" s="292"/>
      <c r="B2176" s="292"/>
      <c r="C2176" s="292"/>
      <c r="D2176" s="279"/>
      <c r="E2176" s="279"/>
      <c r="F2176" s="292"/>
      <c r="G2176" s="181" t="s">
        <v>20</v>
      </c>
      <c r="H2176" s="44">
        <f t="shared" si="822"/>
        <v>0</v>
      </c>
      <c r="I2176" s="44">
        <v>0</v>
      </c>
      <c r="J2176" s="44">
        <v>0</v>
      </c>
      <c r="K2176" s="44">
        <v>0</v>
      </c>
      <c r="L2176" s="44">
        <v>0</v>
      </c>
      <c r="M2176" s="44">
        <v>0</v>
      </c>
      <c r="N2176" s="44">
        <v>0</v>
      </c>
      <c r="O2176" s="283"/>
      <c r="P2176" s="283"/>
      <c r="Q2176" s="386"/>
    </row>
    <row r="2177" spans="1:17" ht="46.5" customHeight="1" x14ac:dyDescent="0.25">
      <c r="A2177" s="331" t="s">
        <v>135</v>
      </c>
      <c r="B2177" s="331"/>
      <c r="C2177" s="331"/>
      <c r="D2177" s="331"/>
      <c r="E2177" s="331"/>
      <c r="F2177" s="331"/>
      <c r="G2177" s="186" t="s">
        <v>16</v>
      </c>
      <c r="H2177" s="49">
        <f>SUM(H2072,H2077,H2082,H2087,H2092,H2097,H2102,H2107,H2112,H2117,H2122,H2127,H2132,H2137,H2142,H2147,H2152,H2157,H2162,H2167,H2172)</f>
        <v>1934.3799999999999</v>
      </c>
      <c r="I2177" s="49">
        <f t="shared" ref="I2177:N2177" si="823">SUM(I2072,I2077,I2082,I2087,I2092,I2097,I2102,I2107,I2112,I2117,I2122,I2127,I2132,I2137,I2142,I2147,I2152,I2157,I2162,I2167,I2172)</f>
        <v>788.27</v>
      </c>
      <c r="J2177" s="49">
        <f t="shared" si="823"/>
        <v>192.71</v>
      </c>
      <c r="K2177" s="49">
        <f t="shared" si="823"/>
        <v>174.6</v>
      </c>
      <c r="L2177" s="49">
        <f t="shared" si="823"/>
        <v>439.3</v>
      </c>
      <c r="M2177" s="49">
        <f t="shared" si="823"/>
        <v>304.5</v>
      </c>
      <c r="N2177" s="49">
        <f t="shared" si="823"/>
        <v>35</v>
      </c>
      <c r="O2177" s="279"/>
      <c r="P2177" s="292"/>
    </row>
    <row r="2178" spans="1:17" ht="26.25" customHeight="1" x14ac:dyDescent="0.25">
      <c r="A2178" s="331"/>
      <c r="B2178" s="331"/>
      <c r="C2178" s="331"/>
      <c r="D2178" s="331"/>
      <c r="E2178" s="331"/>
      <c r="F2178" s="331"/>
      <c r="G2178" s="186" t="s">
        <v>17</v>
      </c>
      <c r="H2178" s="49">
        <f t="shared" ref="H2178:N2181" si="824">SUM(H2073,H2078,H2083,H2088,H2093,H2098,H2103,H2108,H2113,H2118,H2123,H2128,H2133,H2138,H2143,H2148,H2153,H2158,H2163,H2168,H2173)</f>
        <v>713.04000000000008</v>
      </c>
      <c r="I2178" s="49">
        <f t="shared" si="824"/>
        <v>17.100000000000001</v>
      </c>
      <c r="J2178" s="49">
        <f t="shared" si="824"/>
        <v>43.44</v>
      </c>
      <c r="K2178" s="49">
        <f t="shared" si="824"/>
        <v>59</v>
      </c>
      <c r="L2178" s="49">
        <f t="shared" si="824"/>
        <v>297</v>
      </c>
      <c r="M2178" s="49">
        <f t="shared" si="824"/>
        <v>269.5</v>
      </c>
      <c r="N2178" s="49">
        <f t="shared" si="824"/>
        <v>27</v>
      </c>
      <c r="O2178" s="279"/>
      <c r="P2178" s="292"/>
    </row>
    <row r="2179" spans="1:17" ht="36" x14ac:dyDescent="0.25">
      <c r="A2179" s="331"/>
      <c r="B2179" s="331"/>
      <c r="C2179" s="331"/>
      <c r="D2179" s="331"/>
      <c r="E2179" s="331"/>
      <c r="F2179" s="331"/>
      <c r="G2179" s="186" t="s">
        <v>18</v>
      </c>
      <c r="H2179" s="49">
        <f t="shared" si="824"/>
        <v>1214.2899999999997</v>
      </c>
      <c r="I2179" s="49">
        <f t="shared" si="824"/>
        <v>771.07</v>
      </c>
      <c r="J2179" s="49">
        <f t="shared" si="824"/>
        <v>149.22</v>
      </c>
      <c r="K2179" s="49">
        <f t="shared" si="824"/>
        <v>115.6</v>
      </c>
      <c r="L2179" s="49">
        <f t="shared" si="824"/>
        <v>135.4</v>
      </c>
      <c r="M2179" s="49">
        <f t="shared" si="824"/>
        <v>35</v>
      </c>
      <c r="N2179" s="49">
        <f t="shared" si="824"/>
        <v>8</v>
      </c>
      <c r="O2179" s="279"/>
      <c r="P2179" s="292"/>
    </row>
    <row r="2180" spans="1:17" x14ac:dyDescent="0.25">
      <c r="A2180" s="331"/>
      <c r="B2180" s="331"/>
      <c r="C2180" s="331"/>
      <c r="D2180" s="331"/>
      <c r="E2180" s="331"/>
      <c r="F2180" s="331"/>
      <c r="G2180" s="186" t="s">
        <v>19</v>
      </c>
      <c r="H2180" s="49">
        <f t="shared" si="824"/>
        <v>7.05</v>
      </c>
      <c r="I2180" s="49">
        <f t="shared" si="824"/>
        <v>0.1</v>
      </c>
      <c r="J2180" s="49">
        <f t="shared" si="824"/>
        <v>0.05</v>
      </c>
      <c r="K2180" s="49">
        <f t="shared" si="824"/>
        <v>0</v>
      </c>
      <c r="L2180" s="49">
        <f t="shared" si="824"/>
        <v>6.9</v>
      </c>
      <c r="M2180" s="49">
        <f t="shared" si="824"/>
        <v>0</v>
      </c>
      <c r="N2180" s="49">
        <f t="shared" si="824"/>
        <v>0</v>
      </c>
      <c r="O2180" s="279"/>
      <c r="P2180" s="292"/>
    </row>
    <row r="2181" spans="1:17" ht="24" x14ac:dyDescent="0.25">
      <c r="A2181" s="331"/>
      <c r="B2181" s="331"/>
      <c r="C2181" s="331"/>
      <c r="D2181" s="331"/>
      <c r="E2181" s="331"/>
      <c r="F2181" s="331"/>
      <c r="G2181" s="186" t="s">
        <v>20</v>
      </c>
      <c r="H2181" s="49">
        <f t="shared" si="824"/>
        <v>0</v>
      </c>
      <c r="I2181" s="49">
        <f t="shared" si="824"/>
        <v>0</v>
      </c>
      <c r="J2181" s="49">
        <f t="shared" si="824"/>
        <v>0</v>
      </c>
      <c r="K2181" s="49">
        <f t="shared" si="824"/>
        <v>0</v>
      </c>
      <c r="L2181" s="49">
        <f t="shared" si="824"/>
        <v>0</v>
      </c>
      <c r="M2181" s="49">
        <f t="shared" si="824"/>
        <v>0</v>
      </c>
      <c r="N2181" s="49">
        <f t="shared" si="824"/>
        <v>0</v>
      </c>
      <c r="O2181" s="279"/>
      <c r="P2181" s="292"/>
    </row>
    <row r="2182" spans="1:17" x14ac:dyDescent="0.25">
      <c r="A2182" s="306" t="s">
        <v>1062</v>
      </c>
      <c r="B2182" s="306"/>
      <c r="C2182" s="306"/>
      <c r="D2182" s="306"/>
      <c r="E2182" s="306"/>
      <c r="F2182" s="306"/>
      <c r="G2182" s="306"/>
      <c r="H2182" s="306"/>
      <c r="I2182" s="306"/>
      <c r="J2182" s="306"/>
      <c r="K2182" s="306"/>
      <c r="L2182" s="306"/>
      <c r="M2182" s="306"/>
      <c r="N2182" s="306"/>
      <c r="O2182" s="306"/>
      <c r="P2182" s="306"/>
    </row>
    <row r="2183" spans="1:17" ht="36.75" customHeight="1" x14ac:dyDescent="0.25">
      <c r="A2183" s="292" t="s">
        <v>1063</v>
      </c>
      <c r="B2183" s="292" t="s">
        <v>1064</v>
      </c>
      <c r="C2183" s="292" t="s">
        <v>1062</v>
      </c>
      <c r="D2183" s="279">
        <v>2027</v>
      </c>
      <c r="E2183" s="279" t="s">
        <v>1065</v>
      </c>
      <c r="F2183" s="292" t="s">
        <v>1066</v>
      </c>
      <c r="G2183" s="249" t="s">
        <v>16</v>
      </c>
      <c r="H2183" s="44">
        <f t="shared" ref="H2183:N2183" si="825">SUM(H2184:H2187)</f>
        <v>42.1</v>
      </c>
      <c r="I2183" s="44">
        <f t="shared" si="825"/>
        <v>0</v>
      </c>
      <c r="J2183" s="44">
        <f t="shared" si="825"/>
        <v>0</v>
      </c>
      <c r="K2183" s="44">
        <f t="shared" si="825"/>
        <v>42.1</v>
      </c>
      <c r="L2183" s="44">
        <f t="shared" si="825"/>
        <v>0</v>
      </c>
      <c r="M2183" s="44">
        <f t="shared" si="825"/>
        <v>0</v>
      </c>
      <c r="N2183" s="44">
        <f t="shared" si="825"/>
        <v>0</v>
      </c>
      <c r="O2183" s="279">
        <v>3204</v>
      </c>
      <c r="P2183" s="292" t="s">
        <v>1067</v>
      </c>
      <c r="Q2183" s="281" t="s">
        <v>4196</v>
      </c>
    </row>
    <row r="2184" spans="1:17" ht="32.25" customHeight="1" x14ac:dyDescent="0.25">
      <c r="A2184" s="292"/>
      <c r="B2184" s="292"/>
      <c r="C2184" s="292"/>
      <c r="D2184" s="279"/>
      <c r="E2184" s="279"/>
      <c r="F2184" s="292"/>
      <c r="G2184" s="249" t="s">
        <v>267</v>
      </c>
      <c r="H2184" s="44">
        <f t="shared" ref="H2184:H2187" si="826">SUM(I2184:N2184)</f>
        <v>41.7</v>
      </c>
      <c r="I2184" s="44">
        <v>0</v>
      </c>
      <c r="J2184" s="44">
        <v>0</v>
      </c>
      <c r="K2184" s="44">
        <v>41.7</v>
      </c>
      <c r="L2184" s="44">
        <v>0</v>
      </c>
      <c r="M2184" s="44">
        <v>0</v>
      </c>
      <c r="N2184" s="44">
        <v>0</v>
      </c>
      <c r="O2184" s="279"/>
      <c r="P2184" s="292"/>
      <c r="Q2184" s="282"/>
    </row>
    <row r="2185" spans="1:17" ht="36" x14ac:dyDescent="0.25">
      <c r="A2185" s="292"/>
      <c r="B2185" s="292"/>
      <c r="C2185" s="292"/>
      <c r="D2185" s="279"/>
      <c r="E2185" s="279"/>
      <c r="F2185" s="292"/>
      <c r="G2185" s="249" t="s">
        <v>18</v>
      </c>
      <c r="H2185" s="44">
        <f t="shared" si="826"/>
        <v>0.4</v>
      </c>
      <c r="I2185" s="44">
        <v>0</v>
      </c>
      <c r="J2185" s="44">
        <v>0</v>
      </c>
      <c r="K2185" s="44">
        <v>0.4</v>
      </c>
      <c r="L2185" s="44">
        <v>0</v>
      </c>
      <c r="M2185" s="44">
        <v>0</v>
      </c>
      <c r="N2185" s="44">
        <v>0</v>
      </c>
      <c r="O2185" s="279"/>
      <c r="P2185" s="292"/>
      <c r="Q2185" s="282"/>
    </row>
    <row r="2186" spans="1:17" x14ac:dyDescent="0.25">
      <c r="A2186" s="292"/>
      <c r="B2186" s="292"/>
      <c r="C2186" s="292"/>
      <c r="D2186" s="279"/>
      <c r="E2186" s="279"/>
      <c r="F2186" s="292"/>
      <c r="G2186" s="249" t="s">
        <v>19</v>
      </c>
      <c r="H2186" s="44">
        <f t="shared" si="826"/>
        <v>0</v>
      </c>
      <c r="I2186" s="44">
        <v>0</v>
      </c>
      <c r="J2186" s="44">
        <v>0</v>
      </c>
      <c r="K2186" s="44">
        <v>0</v>
      </c>
      <c r="L2186" s="44">
        <v>0</v>
      </c>
      <c r="M2186" s="44">
        <v>0</v>
      </c>
      <c r="N2186" s="44">
        <v>0</v>
      </c>
      <c r="O2186" s="279"/>
      <c r="P2186" s="292"/>
      <c r="Q2186" s="282"/>
    </row>
    <row r="2187" spans="1:17" ht="24" x14ac:dyDescent="0.25">
      <c r="A2187" s="292"/>
      <c r="B2187" s="292"/>
      <c r="C2187" s="292"/>
      <c r="D2187" s="279"/>
      <c r="E2187" s="279"/>
      <c r="F2187" s="292"/>
      <c r="G2187" s="249" t="s">
        <v>20</v>
      </c>
      <c r="H2187" s="44">
        <f t="shared" si="826"/>
        <v>0</v>
      </c>
      <c r="I2187" s="44">
        <v>0</v>
      </c>
      <c r="J2187" s="44">
        <v>0</v>
      </c>
      <c r="K2187" s="44">
        <v>0</v>
      </c>
      <c r="L2187" s="44">
        <v>0</v>
      </c>
      <c r="M2187" s="44">
        <v>0</v>
      </c>
      <c r="N2187" s="44">
        <v>0</v>
      </c>
      <c r="O2187" s="279"/>
      <c r="P2187" s="292"/>
      <c r="Q2187" s="283"/>
    </row>
    <row r="2188" spans="1:17" ht="36.75" customHeight="1" x14ac:dyDescent="0.25">
      <c r="A2188" s="292" t="s">
        <v>1068</v>
      </c>
      <c r="B2188" s="292" t="s">
        <v>1064</v>
      </c>
      <c r="C2188" s="292" t="s">
        <v>1062</v>
      </c>
      <c r="D2188" s="279">
        <v>2027</v>
      </c>
      <c r="E2188" s="279" t="s">
        <v>1069</v>
      </c>
      <c r="F2188" s="292" t="s">
        <v>1066</v>
      </c>
      <c r="G2188" s="249" t="s">
        <v>16</v>
      </c>
      <c r="H2188" s="44">
        <f t="shared" ref="H2188:N2188" si="827">SUM(H2189:H2192)</f>
        <v>28.6</v>
      </c>
      <c r="I2188" s="44">
        <f t="shared" si="827"/>
        <v>0</v>
      </c>
      <c r="J2188" s="44">
        <f t="shared" si="827"/>
        <v>0</v>
      </c>
      <c r="K2188" s="44">
        <f t="shared" si="827"/>
        <v>28.6</v>
      </c>
      <c r="L2188" s="44">
        <f t="shared" si="827"/>
        <v>0</v>
      </c>
      <c r="M2188" s="44">
        <f t="shared" si="827"/>
        <v>0</v>
      </c>
      <c r="N2188" s="44">
        <f t="shared" si="827"/>
        <v>0</v>
      </c>
      <c r="O2188" s="279">
        <v>302</v>
      </c>
      <c r="P2188" s="292" t="s">
        <v>1067</v>
      </c>
      <c r="Q2188" s="281" t="s">
        <v>4196</v>
      </c>
    </row>
    <row r="2189" spans="1:17" ht="39.75" customHeight="1" x14ac:dyDescent="0.25">
      <c r="A2189" s="292"/>
      <c r="B2189" s="292"/>
      <c r="C2189" s="292"/>
      <c r="D2189" s="279"/>
      <c r="E2189" s="279"/>
      <c r="F2189" s="292"/>
      <c r="G2189" s="249" t="s">
        <v>17</v>
      </c>
      <c r="H2189" s="44">
        <f t="shared" ref="H2189:H2192" si="828">SUM(I2189:N2189)</f>
        <v>28.3</v>
      </c>
      <c r="I2189" s="44">
        <v>0</v>
      </c>
      <c r="J2189" s="44">
        <v>0</v>
      </c>
      <c r="K2189" s="44">
        <v>28.3</v>
      </c>
      <c r="L2189" s="44">
        <v>0</v>
      </c>
      <c r="M2189" s="44">
        <v>0</v>
      </c>
      <c r="N2189" s="44">
        <v>0</v>
      </c>
      <c r="O2189" s="279"/>
      <c r="P2189" s="292"/>
      <c r="Q2189" s="282"/>
    </row>
    <row r="2190" spans="1:17" ht="36" x14ac:dyDescent="0.25">
      <c r="A2190" s="292"/>
      <c r="B2190" s="292"/>
      <c r="C2190" s="292"/>
      <c r="D2190" s="279"/>
      <c r="E2190" s="279"/>
      <c r="F2190" s="292"/>
      <c r="G2190" s="249" t="s">
        <v>18</v>
      </c>
      <c r="H2190" s="44">
        <f t="shared" si="828"/>
        <v>0.3</v>
      </c>
      <c r="I2190" s="44">
        <v>0</v>
      </c>
      <c r="J2190" s="44">
        <v>0</v>
      </c>
      <c r="K2190" s="44">
        <v>0.3</v>
      </c>
      <c r="L2190" s="44">
        <v>0</v>
      </c>
      <c r="M2190" s="44">
        <v>0</v>
      </c>
      <c r="N2190" s="44">
        <v>0</v>
      </c>
      <c r="O2190" s="279"/>
      <c r="P2190" s="292"/>
      <c r="Q2190" s="282"/>
    </row>
    <row r="2191" spans="1:17" x14ac:dyDescent="0.25">
      <c r="A2191" s="292"/>
      <c r="B2191" s="292"/>
      <c r="C2191" s="292"/>
      <c r="D2191" s="279"/>
      <c r="E2191" s="279"/>
      <c r="F2191" s="292"/>
      <c r="G2191" s="249" t="s">
        <v>19</v>
      </c>
      <c r="H2191" s="44">
        <f t="shared" si="828"/>
        <v>0</v>
      </c>
      <c r="I2191" s="44">
        <v>0</v>
      </c>
      <c r="J2191" s="44">
        <v>0</v>
      </c>
      <c r="K2191" s="44">
        <v>0</v>
      </c>
      <c r="L2191" s="44">
        <v>0</v>
      </c>
      <c r="M2191" s="44">
        <v>0</v>
      </c>
      <c r="N2191" s="44">
        <v>0</v>
      </c>
      <c r="O2191" s="279"/>
      <c r="P2191" s="292"/>
      <c r="Q2191" s="282"/>
    </row>
    <row r="2192" spans="1:17" ht="24" x14ac:dyDescent="0.25">
      <c r="A2192" s="292"/>
      <c r="B2192" s="292"/>
      <c r="C2192" s="292"/>
      <c r="D2192" s="279"/>
      <c r="E2192" s="279"/>
      <c r="F2192" s="292"/>
      <c r="G2192" s="249" t="s">
        <v>20</v>
      </c>
      <c r="H2192" s="44">
        <f t="shared" si="828"/>
        <v>0</v>
      </c>
      <c r="I2192" s="44">
        <v>0</v>
      </c>
      <c r="J2192" s="44">
        <v>0</v>
      </c>
      <c r="K2192" s="44">
        <v>0</v>
      </c>
      <c r="L2192" s="44">
        <v>0</v>
      </c>
      <c r="M2192" s="44">
        <v>0</v>
      </c>
      <c r="N2192" s="44">
        <v>0</v>
      </c>
      <c r="O2192" s="279"/>
      <c r="P2192" s="292"/>
      <c r="Q2192" s="283"/>
    </row>
    <row r="2193" spans="1:17" ht="36.75" customHeight="1" x14ac:dyDescent="0.25">
      <c r="A2193" s="292" t="s">
        <v>1070</v>
      </c>
      <c r="B2193" s="292" t="s">
        <v>1064</v>
      </c>
      <c r="C2193" s="292" t="s">
        <v>1062</v>
      </c>
      <c r="D2193" s="279">
        <v>2028</v>
      </c>
      <c r="E2193" s="279" t="s">
        <v>97</v>
      </c>
      <c r="F2193" s="292" t="s">
        <v>1066</v>
      </c>
      <c r="G2193" s="249" t="s">
        <v>16</v>
      </c>
      <c r="H2193" s="44">
        <f t="shared" ref="H2193:N2193" si="829">SUM(H2194:H2197)</f>
        <v>31.2</v>
      </c>
      <c r="I2193" s="44">
        <f t="shared" si="829"/>
        <v>0</v>
      </c>
      <c r="J2193" s="44">
        <f t="shared" si="829"/>
        <v>0</v>
      </c>
      <c r="K2193" s="44">
        <f t="shared" si="829"/>
        <v>0</v>
      </c>
      <c r="L2193" s="44">
        <f t="shared" si="829"/>
        <v>31.2</v>
      </c>
      <c r="M2193" s="44">
        <f t="shared" si="829"/>
        <v>0</v>
      </c>
      <c r="N2193" s="44">
        <f t="shared" si="829"/>
        <v>0</v>
      </c>
      <c r="O2193" s="279">
        <v>500</v>
      </c>
      <c r="P2193" s="292" t="s">
        <v>1067</v>
      </c>
      <c r="Q2193" s="281" t="s">
        <v>4196</v>
      </c>
    </row>
    <row r="2194" spans="1:17" ht="37.5" customHeight="1" x14ac:dyDescent="0.25">
      <c r="A2194" s="292"/>
      <c r="B2194" s="292"/>
      <c r="C2194" s="292"/>
      <c r="D2194" s="279"/>
      <c r="E2194" s="279"/>
      <c r="F2194" s="292"/>
      <c r="G2194" s="249" t="s">
        <v>17</v>
      </c>
      <c r="H2194" s="44">
        <f t="shared" ref="H2194:H2197" si="830">SUM(I2194:N2194)</f>
        <v>30.9</v>
      </c>
      <c r="I2194" s="44">
        <v>0</v>
      </c>
      <c r="J2194" s="44">
        <v>0</v>
      </c>
      <c r="K2194" s="44">
        <v>0</v>
      </c>
      <c r="L2194" s="44">
        <v>30.9</v>
      </c>
      <c r="M2194" s="44">
        <v>0</v>
      </c>
      <c r="N2194" s="44">
        <v>0</v>
      </c>
      <c r="O2194" s="279"/>
      <c r="P2194" s="292"/>
      <c r="Q2194" s="282"/>
    </row>
    <row r="2195" spans="1:17" ht="36" x14ac:dyDescent="0.25">
      <c r="A2195" s="292"/>
      <c r="B2195" s="292"/>
      <c r="C2195" s="292"/>
      <c r="D2195" s="279"/>
      <c r="E2195" s="279"/>
      <c r="F2195" s="292"/>
      <c r="G2195" s="249" t="s">
        <v>18</v>
      </c>
      <c r="H2195" s="44">
        <f t="shared" si="830"/>
        <v>0.3</v>
      </c>
      <c r="I2195" s="44">
        <v>0</v>
      </c>
      <c r="J2195" s="44">
        <v>0</v>
      </c>
      <c r="K2195" s="44">
        <v>0</v>
      </c>
      <c r="L2195" s="44">
        <v>0.3</v>
      </c>
      <c r="M2195" s="44">
        <v>0</v>
      </c>
      <c r="N2195" s="44">
        <v>0</v>
      </c>
      <c r="O2195" s="279"/>
      <c r="P2195" s="292"/>
      <c r="Q2195" s="282"/>
    </row>
    <row r="2196" spans="1:17" x14ac:dyDescent="0.25">
      <c r="A2196" s="292"/>
      <c r="B2196" s="292"/>
      <c r="C2196" s="292"/>
      <c r="D2196" s="279"/>
      <c r="E2196" s="279"/>
      <c r="F2196" s="292"/>
      <c r="G2196" s="181" t="s">
        <v>19</v>
      </c>
      <c r="H2196" s="44">
        <f t="shared" si="830"/>
        <v>0</v>
      </c>
      <c r="I2196" s="44">
        <v>0</v>
      </c>
      <c r="J2196" s="44">
        <v>0</v>
      </c>
      <c r="K2196" s="44">
        <v>0</v>
      </c>
      <c r="L2196" s="44">
        <v>0</v>
      </c>
      <c r="M2196" s="44">
        <v>0</v>
      </c>
      <c r="N2196" s="44">
        <v>0</v>
      </c>
      <c r="O2196" s="279"/>
      <c r="P2196" s="292"/>
      <c r="Q2196" s="282"/>
    </row>
    <row r="2197" spans="1:17" ht="24" x14ac:dyDescent="0.25">
      <c r="A2197" s="292"/>
      <c r="B2197" s="292"/>
      <c r="C2197" s="292"/>
      <c r="D2197" s="279"/>
      <c r="E2197" s="279"/>
      <c r="F2197" s="292"/>
      <c r="G2197" s="181" t="s">
        <v>20</v>
      </c>
      <c r="H2197" s="44">
        <f t="shared" si="830"/>
        <v>0</v>
      </c>
      <c r="I2197" s="44">
        <v>0</v>
      </c>
      <c r="J2197" s="44">
        <v>0</v>
      </c>
      <c r="K2197" s="44">
        <v>0</v>
      </c>
      <c r="L2197" s="44">
        <v>0</v>
      </c>
      <c r="M2197" s="44">
        <v>0</v>
      </c>
      <c r="N2197" s="44">
        <v>0</v>
      </c>
      <c r="O2197" s="279"/>
      <c r="P2197" s="292"/>
      <c r="Q2197" s="283"/>
    </row>
    <row r="2198" spans="1:17" ht="36.75" customHeight="1" x14ac:dyDescent="0.25">
      <c r="A2198" s="292" t="s">
        <v>1071</v>
      </c>
      <c r="B2198" s="292" t="s">
        <v>1064</v>
      </c>
      <c r="C2198" s="292" t="s">
        <v>1062</v>
      </c>
      <c r="D2198" s="279">
        <v>2027</v>
      </c>
      <c r="E2198" s="279" t="s">
        <v>943</v>
      </c>
      <c r="F2198" s="292" t="s">
        <v>1066</v>
      </c>
      <c r="G2198" s="181" t="s">
        <v>16</v>
      </c>
      <c r="H2198" s="44">
        <f t="shared" ref="H2198:N2198" si="831">SUM(H2199:H2202)</f>
        <v>19.2</v>
      </c>
      <c r="I2198" s="44">
        <f t="shared" si="831"/>
        <v>0</v>
      </c>
      <c r="J2198" s="44">
        <f t="shared" si="831"/>
        <v>0</v>
      </c>
      <c r="K2198" s="44">
        <f t="shared" si="831"/>
        <v>19.2</v>
      </c>
      <c r="L2198" s="44">
        <f t="shared" si="831"/>
        <v>0</v>
      </c>
      <c r="M2198" s="44">
        <f t="shared" si="831"/>
        <v>0</v>
      </c>
      <c r="N2198" s="44">
        <f t="shared" si="831"/>
        <v>0</v>
      </c>
      <c r="O2198" s="279">
        <v>310</v>
      </c>
      <c r="P2198" s="292" t="s">
        <v>1067</v>
      </c>
      <c r="Q2198" s="281" t="s">
        <v>4196</v>
      </c>
    </row>
    <row r="2199" spans="1:17" ht="34.5" customHeight="1" x14ac:dyDescent="0.25">
      <c r="A2199" s="292"/>
      <c r="B2199" s="292"/>
      <c r="C2199" s="292"/>
      <c r="D2199" s="279"/>
      <c r="E2199" s="279"/>
      <c r="F2199" s="292"/>
      <c r="G2199" s="181" t="s">
        <v>17</v>
      </c>
      <c r="H2199" s="44">
        <f t="shared" ref="H2199:H2202" si="832">SUM(I2199:N2199)</f>
        <v>19</v>
      </c>
      <c r="I2199" s="44">
        <v>0</v>
      </c>
      <c r="J2199" s="44">
        <v>0</v>
      </c>
      <c r="K2199" s="44">
        <v>19</v>
      </c>
      <c r="L2199" s="44">
        <v>0</v>
      </c>
      <c r="M2199" s="44">
        <v>0</v>
      </c>
      <c r="N2199" s="44">
        <v>0</v>
      </c>
      <c r="O2199" s="279"/>
      <c r="P2199" s="292"/>
      <c r="Q2199" s="282"/>
    </row>
    <row r="2200" spans="1:17" ht="36" x14ac:dyDescent="0.25">
      <c r="A2200" s="292"/>
      <c r="B2200" s="292"/>
      <c r="C2200" s="292"/>
      <c r="D2200" s="279"/>
      <c r="E2200" s="279"/>
      <c r="F2200" s="292"/>
      <c r="G2200" s="181" t="s">
        <v>18</v>
      </c>
      <c r="H2200" s="44">
        <f t="shared" si="832"/>
        <v>0.2</v>
      </c>
      <c r="I2200" s="44">
        <v>0</v>
      </c>
      <c r="J2200" s="44">
        <v>0</v>
      </c>
      <c r="K2200" s="44">
        <v>0.2</v>
      </c>
      <c r="L2200" s="44">
        <v>0</v>
      </c>
      <c r="M2200" s="44">
        <v>0</v>
      </c>
      <c r="N2200" s="44">
        <v>0</v>
      </c>
      <c r="O2200" s="279"/>
      <c r="P2200" s="292"/>
      <c r="Q2200" s="282"/>
    </row>
    <row r="2201" spans="1:17" x14ac:dyDescent="0.25">
      <c r="A2201" s="292"/>
      <c r="B2201" s="292"/>
      <c r="C2201" s="292"/>
      <c r="D2201" s="279"/>
      <c r="E2201" s="279"/>
      <c r="F2201" s="292"/>
      <c r="G2201" s="181" t="s">
        <v>19</v>
      </c>
      <c r="H2201" s="44">
        <f t="shared" si="832"/>
        <v>0</v>
      </c>
      <c r="I2201" s="44">
        <v>0</v>
      </c>
      <c r="J2201" s="44">
        <v>0</v>
      </c>
      <c r="K2201" s="44">
        <v>0</v>
      </c>
      <c r="L2201" s="44">
        <v>0</v>
      </c>
      <c r="M2201" s="44">
        <v>0</v>
      </c>
      <c r="N2201" s="44">
        <v>0</v>
      </c>
      <c r="O2201" s="279"/>
      <c r="P2201" s="292"/>
      <c r="Q2201" s="282"/>
    </row>
    <row r="2202" spans="1:17" ht="24" x14ac:dyDescent="0.25">
      <c r="A2202" s="292"/>
      <c r="B2202" s="292"/>
      <c r="C2202" s="292"/>
      <c r="D2202" s="279"/>
      <c r="E2202" s="279"/>
      <c r="F2202" s="292"/>
      <c r="G2202" s="181" t="s">
        <v>20</v>
      </c>
      <c r="H2202" s="44">
        <f t="shared" si="832"/>
        <v>0</v>
      </c>
      <c r="I2202" s="44">
        <v>0</v>
      </c>
      <c r="J2202" s="44">
        <v>0</v>
      </c>
      <c r="K2202" s="44">
        <v>0</v>
      </c>
      <c r="L2202" s="44">
        <v>0</v>
      </c>
      <c r="M2202" s="44">
        <v>0</v>
      </c>
      <c r="N2202" s="44">
        <v>0</v>
      </c>
      <c r="O2202" s="279"/>
      <c r="P2202" s="292"/>
      <c r="Q2202" s="283"/>
    </row>
    <row r="2203" spans="1:17" ht="36.75" customHeight="1" x14ac:dyDescent="0.25">
      <c r="A2203" s="292" t="s">
        <v>1072</v>
      </c>
      <c r="B2203" s="292" t="s">
        <v>1064</v>
      </c>
      <c r="C2203" s="292" t="s">
        <v>1062</v>
      </c>
      <c r="D2203" s="279">
        <v>2027</v>
      </c>
      <c r="E2203" s="279" t="s">
        <v>1073</v>
      </c>
      <c r="F2203" s="292" t="s">
        <v>1066</v>
      </c>
      <c r="G2203" s="181" t="s">
        <v>16</v>
      </c>
      <c r="H2203" s="44">
        <f t="shared" ref="H2203:N2203" si="833">SUM(H2204:H2207)</f>
        <v>24.4</v>
      </c>
      <c r="I2203" s="44">
        <f t="shared" si="833"/>
        <v>0</v>
      </c>
      <c r="J2203" s="44">
        <f t="shared" si="833"/>
        <v>0</v>
      </c>
      <c r="K2203" s="44">
        <f t="shared" si="833"/>
        <v>24.4</v>
      </c>
      <c r="L2203" s="44">
        <f t="shared" si="833"/>
        <v>0</v>
      </c>
      <c r="M2203" s="44">
        <f t="shared" si="833"/>
        <v>0</v>
      </c>
      <c r="N2203" s="44">
        <f t="shared" si="833"/>
        <v>0</v>
      </c>
      <c r="O2203" s="279">
        <v>156</v>
      </c>
      <c r="P2203" s="292" t="s">
        <v>1067</v>
      </c>
      <c r="Q2203" s="281" t="s">
        <v>4196</v>
      </c>
    </row>
    <row r="2204" spans="1:17" ht="30.75" customHeight="1" x14ac:dyDescent="0.25">
      <c r="A2204" s="292"/>
      <c r="B2204" s="292"/>
      <c r="C2204" s="292"/>
      <c r="D2204" s="279"/>
      <c r="E2204" s="279"/>
      <c r="F2204" s="292"/>
      <c r="G2204" s="181" t="s">
        <v>17</v>
      </c>
      <c r="H2204" s="44">
        <f t="shared" ref="H2204:H2207" si="834">SUM(I2204:N2204)</f>
        <v>24.2</v>
      </c>
      <c r="I2204" s="44">
        <v>0</v>
      </c>
      <c r="J2204" s="44">
        <v>0</v>
      </c>
      <c r="K2204" s="44">
        <v>24.2</v>
      </c>
      <c r="L2204" s="44">
        <v>0</v>
      </c>
      <c r="M2204" s="44">
        <v>0</v>
      </c>
      <c r="N2204" s="44">
        <v>0</v>
      </c>
      <c r="O2204" s="279"/>
      <c r="P2204" s="292"/>
      <c r="Q2204" s="282"/>
    </row>
    <row r="2205" spans="1:17" ht="36" x14ac:dyDescent="0.25">
      <c r="A2205" s="292"/>
      <c r="B2205" s="292"/>
      <c r="C2205" s="292"/>
      <c r="D2205" s="279"/>
      <c r="E2205" s="279"/>
      <c r="F2205" s="292"/>
      <c r="G2205" s="181" t="s">
        <v>18</v>
      </c>
      <c r="H2205" s="44">
        <f t="shared" si="834"/>
        <v>0.2</v>
      </c>
      <c r="I2205" s="44">
        <v>0</v>
      </c>
      <c r="J2205" s="44">
        <v>0</v>
      </c>
      <c r="K2205" s="44">
        <v>0.2</v>
      </c>
      <c r="L2205" s="44">
        <v>0</v>
      </c>
      <c r="M2205" s="44">
        <v>0</v>
      </c>
      <c r="N2205" s="44">
        <v>0</v>
      </c>
      <c r="O2205" s="279"/>
      <c r="P2205" s="292"/>
      <c r="Q2205" s="282"/>
    </row>
    <row r="2206" spans="1:17" x14ac:dyDescent="0.25">
      <c r="A2206" s="292"/>
      <c r="B2206" s="292"/>
      <c r="C2206" s="292"/>
      <c r="D2206" s="279"/>
      <c r="E2206" s="279"/>
      <c r="F2206" s="292"/>
      <c r="G2206" s="181" t="s">
        <v>19</v>
      </c>
      <c r="H2206" s="44">
        <f t="shared" si="834"/>
        <v>0</v>
      </c>
      <c r="I2206" s="44">
        <v>0</v>
      </c>
      <c r="J2206" s="44">
        <v>0</v>
      </c>
      <c r="K2206" s="44">
        <v>0</v>
      </c>
      <c r="L2206" s="44">
        <v>0</v>
      </c>
      <c r="M2206" s="44">
        <v>0</v>
      </c>
      <c r="N2206" s="44">
        <v>0</v>
      </c>
      <c r="O2206" s="279"/>
      <c r="P2206" s="292"/>
      <c r="Q2206" s="282"/>
    </row>
    <row r="2207" spans="1:17" ht="24" x14ac:dyDescent="0.25">
      <c r="A2207" s="292"/>
      <c r="B2207" s="292"/>
      <c r="C2207" s="292"/>
      <c r="D2207" s="279"/>
      <c r="E2207" s="279"/>
      <c r="F2207" s="292"/>
      <c r="G2207" s="181" t="s">
        <v>20</v>
      </c>
      <c r="H2207" s="44">
        <f t="shared" si="834"/>
        <v>0</v>
      </c>
      <c r="I2207" s="44">
        <v>0</v>
      </c>
      <c r="J2207" s="44">
        <v>0</v>
      </c>
      <c r="K2207" s="44">
        <v>0</v>
      </c>
      <c r="L2207" s="44">
        <v>0</v>
      </c>
      <c r="M2207" s="44">
        <v>0</v>
      </c>
      <c r="N2207" s="44">
        <v>0</v>
      </c>
      <c r="O2207" s="279"/>
      <c r="P2207" s="292"/>
      <c r="Q2207" s="283"/>
    </row>
    <row r="2208" spans="1:17" ht="36.75" customHeight="1" x14ac:dyDescent="0.25">
      <c r="A2208" s="292" t="s">
        <v>1074</v>
      </c>
      <c r="B2208" s="292" t="s">
        <v>1064</v>
      </c>
      <c r="C2208" s="292" t="s">
        <v>1062</v>
      </c>
      <c r="D2208" s="279">
        <v>2027</v>
      </c>
      <c r="E2208" s="279" t="s">
        <v>1075</v>
      </c>
      <c r="F2208" s="292" t="s">
        <v>1066</v>
      </c>
      <c r="G2208" s="181" t="s">
        <v>16</v>
      </c>
      <c r="H2208" s="44">
        <f t="shared" ref="H2208:N2208" si="835">SUM(H2209:H2212)</f>
        <v>46.8</v>
      </c>
      <c r="I2208" s="44">
        <f t="shared" si="835"/>
        <v>0</v>
      </c>
      <c r="J2208" s="44">
        <f t="shared" si="835"/>
        <v>0</v>
      </c>
      <c r="K2208" s="44">
        <f t="shared" si="835"/>
        <v>46.8</v>
      </c>
      <c r="L2208" s="44">
        <f t="shared" si="835"/>
        <v>0</v>
      </c>
      <c r="M2208" s="44">
        <f t="shared" si="835"/>
        <v>0</v>
      </c>
      <c r="N2208" s="44">
        <f t="shared" si="835"/>
        <v>0</v>
      </c>
      <c r="O2208" s="279">
        <v>881</v>
      </c>
      <c r="P2208" s="292" t="s">
        <v>1067</v>
      </c>
      <c r="Q2208" s="281" t="s">
        <v>4196</v>
      </c>
    </row>
    <row r="2209" spans="1:17" ht="28.5" customHeight="1" x14ac:dyDescent="0.25">
      <c r="A2209" s="292"/>
      <c r="B2209" s="292"/>
      <c r="C2209" s="292"/>
      <c r="D2209" s="279"/>
      <c r="E2209" s="279"/>
      <c r="F2209" s="292"/>
      <c r="G2209" s="181" t="s">
        <v>17</v>
      </c>
      <c r="H2209" s="44">
        <f t="shared" ref="H2209:H2212" si="836">SUM(I2209:N2209)</f>
        <v>46.3</v>
      </c>
      <c r="I2209" s="44">
        <v>0</v>
      </c>
      <c r="J2209" s="44">
        <v>0</v>
      </c>
      <c r="K2209" s="44">
        <v>46.3</v>
      </c>
      <c r="L2209" s="44">
        <v>0</v>
      </c>
      <c r="M2209" s="44">
        <v>0</v>
      </c>
      <c r="N2209" s="44">
        <v>0</v>
      </c>
      <c r="O2209" s="279"/>
      <c r="P2209" s="292"/>
      <c r="Q2209" s="282"/>
    </row>
    <row r="2210" spans="1:17" ht="36" x14ac:dyDescent="0.25">
      <c r="A2210" s="292"/>
      <c r="B2210" s="292"/>
      <c r="C2210" s="292"/>
      <c r="D2210" s="279"/>
      <c r="E2210" s="279"/>
      <c r="F2210" s="292"/>
      <c r="G2210" s="181" t="s">
        <v>18</v>
      </c>
      <c r="H2210" s="44">
        <f t="shared" si="836"/>
        <v>0.5</v>
      </c>
      <c r="I2210" s="44">
        <v>0</v>
      </c>
      <c r="J2210" s="44">
        <v>0</v>
      </c>
      <c r="K2210" s="44">
        <v>0.5</v>
      </c>
      <c r="L2210" s="44">
        <v>0</v>
      </c>
      <c r="M2210" s="44">
        <v>0</v>
      </c>
      <c r="N2210" s="44">
        <v>0</v>
      </c>
      <c r="O2210" s="279"/>
      <c r="P2210" s="292"/>
      <c r="Q2210" s="282"/>
    </row>
    <row r="2211" spans="1:17" x14ac:dyDescent="0.25">
      <c r="A2211" s="292"/>
      <c r="B2211" s="292"/>
      <c r="C2211" s="292"/>
      <c r="D2211" s="279"/>
      <c r="E2211" s="279"/>
      <c r="F2211" s="292"/>
      <c r="G2211" s="181" t="s">
        <v>19</v>
      </c>
      <c r="H2211" s="44">
        <f t="shared" si="836"/>
        <v>0</v>
      </c>
      <c r="I2211" s="44">
        <v>0</v>
      </c>
      <c r="J2211" s="44">
        <v>0</v>
      </c>
      <c r="K2211" s="44">
        <v>0</v>
      </c>
      <c r="L2211" s="44">
        <v>0</v>
      </c>
      <c r="M2211" s="44">
        <v>0</v>
      </c>
      <c r="N2211" s="44">
        <v>0</v>
      </c>
      <c r="O2211" s="279"/>
      <c r="P2211" s="292"/>
      <c r="Q2211" s="282"/>
    </row>
    <row r="2212" spans="1:17" ht="24" x14ac:dyDescent="0.25">
      <c r="A2212" s="292"/>
      <c r="B2212" s="292"/>
      <c r="C2212" s="292"/>
      <c r="D2212" s="279"/>
      <c r="E2212" s="279"/>
      <c r="F2212" s="292"/>
      <c r="G2212" s="181" t="s">
        <v>20</v>
      </c>
      <c r="H2212" s="44">
        <f t="shared" si="836"/>
        <v>0</v>
      </c>
      <c r="I2212" s="44">
        <v>0</v>
      </c>
      <c r="J2212" s="44">
        <v>0</v>
      </c>
      <c r="K2212" s="44">
        <v>0</v>
      </c>
      <c r="L2212" s="44">
        <v>0</v>
      </c>
      <c r="M2212" s="44">
        <v>0</v>
      </c>
      <c r="N2212" s="44">
        <v>0</v>
      </c>
      <c r="O2212" s="279"/>
      <c r="P2212" s="292"/>
      <c r="Q2212" s="283"/>
    </row>
    <row r="2213" spans="1:17" ht="36.75" customHeight="1" x14ac:dyDescent="0.25">
      <c r="A2213" s="292" t="s">
        <v>1076</v>
      </c>
      <c r="B2213" s="292" t="s">
        <v>1064</v>
      </c>
      <c r="C2213" s="292" t="s">
        <v>1062</v>
      </c>
      <c r="D2213" s="279">
        <v>2027</v>
      </c>
      <c r="E2213" s="279" t="s">
        <v>1077</v>
      </c>
      <c r="F2213" s="292" t="s">
        <v>1066</v>
      </c>
      <c r="G2213" s="181" t="s">
        <v>16</v>
      </c>
      <c r="H2213" s="44">
        <f t="shared" ref="H2213:N2213" si="837">SUM(H2214:H2217)</f>
        <v>36.4</v>
      </c>
      <c r="I2213" s="44">
        <f t="shared" si="837"/>
        <v>0</v>
      </c>
      <c r="J2213" s="44">
        <f t="shared" si="837"/>
        <v>0</v>
      </c>
      <c r="K2213" s="44">
        <f t="shared" si="837"/>
        <v>36.4</v>
      </c>
      <c r="L2213" s="44">
        <f t="shared" si="837"/>
        <v>0</v>
      </c>
      <c r="M2213" s="44">
        <f t="shared" si="837"/>
        <v>0</v>
      </c>
      <c r="N2213" s="44">
        <f t="shared" si="837"/>
        <v>0</v>
      </c>
      <c r="O2213" s="279">
        <v>337</v>
      </c>
      <c r="P2213" s="292" t="s">
        <v>1067</v>
      </c>
      <c r="Q2213" s="281" t="s">
        <v>4196</v>
      </c>
    </row>
    <row r="2214" spans="1:17" ht="34.5" customHeight="1" x14ac:dyDescent="0.25">
      <c r="A2214" s="292"/>
      <c r="B2214" s="292"/>
      <c r="C2214" s="292"/>
      <c r="D2214" s="279"/>
      <c r="E2214" s="279"/>
      <c r="F2214" s="292"/>
      <c r="G2214" s="181" t="s">
        <v>17</v>
      </c>
      <c r="H2214" s="44">
        <f t="shared" ref="H2214:H2217" si="838">SUM(I2214:N2214)</f>
        <v>36</v>
      </c>
      <c r="I2214" s="44">
        <v>0</v>
      </c>
      <c r="J2214" s="44">
        <v>0</v>
      </c>
      <c r="K2214" s="44">
        <v>36</v>
      </c>
      <c r="L2214" s="44">
        <v>0</v>
      </c>
      <c r="M2214" s="44">
        <v>0</v>
      </c>
      <c r="N2214" s="44">
        <v>0</v>
      </c>
      <c r="O2214" s="279"/>
      <c r="P2214" s="292"/>
      <c r="Q2214" s="282"/>
    </row>
    <row r="2215" spans="1:17" ht="36" x14ac:dyDescent="0.25">
      <c r="A2215" s="292"/>
      <c r="B2215" s="292"/>
      <c r="C2215" s="292"/>
      <c r="D2215" s="279"/>
      <c r="E2215" s="279"/>
      <c r="F2215" s="292"/>
      <c r="G2215" s="181" t="s">
        <v>18</v>
      </c>
      <c r="H2215" s="44">
        <f t="shared" si="838"/>
        <v>0.4</v>
      </c>
      <c r="I2215" s="44">
        <v>0</v>
      </c>
      <c r="J2215" s="44">
        <v>0</v>
      </c>
      <c r="K2215" s="44">
        <v>0.4</v>
      </c>
      <c r="L2215" s="44">
        <v>0</v>
      </c>
      <c r="M2215" s="44">
        <v>0</v>
      </c>
      <c r="N2215" s="44">
        <v>0</v>
      </c>
      <c r="O2215" s="279"/>
      <c r="P2215" s="292"/>
      <c r="Q2215" s="282"/>
    </row>
    <row r="2216" spans="1:17" x14ac:dyDescent="0.25">
      <c r="A2216" s="292"/>
      <c r="B2216" s="292"/>
      <c r="C2216" s="292"/>
      <c r="D2216" s="279"/>
      <c r="E2216" s="279"/>
      <c r="F2216" s="292"/>
      <c r="G2216" s="181" t="s">
        <v>19</v>
      </c>
      <c r="H2216" s="44">
        <f t="shared" si="838"/>
        <v>0</v>
      </c>
      <c r="I2216" s="44">
        <v>0</v>
      </c>
      <c r="J2216" s="44">
        <v>0</v>
      </c>
      <c r="K2216" s="44">
        <v>0</v>
      </c>
      <c r="L2216" s="44">
        <v>0</v>
      </c>
      <c r="M2216" s="44">
        <v>0</v>
      </c>
      <c r="N2216" s="44">
        <v>0</v>
      </c>
      <c r="O2216" s="279"/>
      <c r="P2216" s="292"/>
      <c r="Q2216" s="282"/>
    </row>
    <row r="2217" spans="1:17" ht="24" x14ac:dyDescent="0.25">
      <c r="A2217" s="292"/>
      <c r="B2217" s="292"/>
      <c r="C2217" s="292"/>
      <c r="D2217" s="279"/>
      <c r="E2217" s="279"/>
      <c r="F2217" s="292"/>
      <c r="G2217" s="181" t="s">
        <v>20</v>
      </c>
      <c r="H2217" s="44">
        <f t="shared" si="838"/>
        <v>0</v>
      </c>
      <c r="I2217" s="44">
        <v>0</v>
      </c>
      <c r="J2217" s="44">
        <v>0</v>
      </c>
      <c r="K2217" s="44">
        <v>0</v>
      </c>
      <c r="L2217" s="44">
        <v>0</v>
      </c>
      <c r="M2217" s="44">
        <v>0</v>
      </c>
      <c r="N2217" s="44">
        <v>0</v>
      </c>
      <c r="O2217" s="279"/>
      <c r="P2217" s="292"/>
      <c r="Q2217" s="283"/>
    </row>
    <row r="2218" spans="1:17" ht="36.75" customHeight="1" x14ac:dyDescent="0.25">
      <c r="A2218" s="292" t="s">
        <v>1078</v>
      </c>
      <c r="B2218" s="292" t="s">
        <v>1064</v>
      </c>
      <c r="C2218" s="292" t="s">
        <v>1062</v>
      </c>
      <c r="D2218" s="279">
        <v>2028</v>
      </c>
      <c r="E2218" s="279" t="s">
        <v>1079</v>
      </c>
      <c r="F2218" s="292" t="s">
        <v>1066</v>
      </c>
      <c r="G2218" s="181" t="s">
        <v>16</v>
      </c>
      <c r="H2218" s="44">
        <f t="shared" ref="H2218:N2218" si="839">SUM(H2219:H2222)</f>
        <v>12.5</v>
      </c>
      <c r="I2218" s="44">
        <f t="shared" si="839"/>
        <v>0</v>
      </c>
      <c r="J2218" s="44">
        <f t="shared" si="839"/>
        <v>0</v>
      </c>
      <c r="K2218" s="44">
        <f t="shared" si="839"/>
        <v>0</v>
      </c>
      <c r="L2218" s="44">
        <f t="shared" si="839"/>
        <v>12.5</v>
      </c>
      <c r="M2218" s="44">
        <f t="shared" si="839"/>
        <v>0</v>
      </c>
      <c r="N2218" s="44">
        <f t="shared" si="839"/>
        <v>0</v>
      </c>
      <c r="O2218" s="279">
        <v>31</v>
      </c>
      <c r="P2218" s="292" t="s">
        <v>1067</v>
      </c>
      <c r="Q2218" s="281" t="s">
        <v>4196</v>
      </c>
    </row>
    <row r="2219" spans="1:17" ht="33.75" customHeight="1" x14ac:dyDescent="0.25">
      <c r="A2219" s="292"/>
      <c r="B2219" s="292"/>
      <c r="C2219" s="292"/>
      <c r="D2219" s="279"/>
      <c r="E2219" s="279"/>
      <c r="F2219" s="292"/>
      <c r="G2219" s="181" t="s">
        <v>17</v>
      </c>
      <c r="H2219" s="44">
        <f t="shared" ref="H2219:H2222" si="840">SUM(I2219:N2219)</f>
        <v>12.4</v>
      </c>
      <c r="I2219" s="44">
        <v>0</v>
      </c>
      <c r="J2219" s="44">
        <v>0</v>
      </c>
      <c r="K2219" s="44">
        <v>0</v>
      </c>
      <c r="L2219" s="44">
        <v>12.4</v>
      </c>
      <c r="M2219" s="44">
        <v>0</v>
      </c>
      <c r="N2219" s="44">
        <v>0</v>
      </c>
      <c r="O2219" s="279"/>
      <c r="P2219" s="292"/>
      <c r="Q2219" s="282"/>
    </row>
    <row r="2220" spans="1:17" ht="36" x14ac:dyDescent="0.25">
      <c r="A2220" s="292"/>
      <c r="B2220" s="292"/>
      <c r="C2220" s="292"/>
      <c r="D2220" s="279"/>
      <c r="E2220" s="279"/>
      <c r="F2220" s="292"/>
      <c r="G2220" s="181" t="s">
        <v>18</v>
      </c>
      <c r="H2220" s="44">
        <f t="shared" si="840"/>
        <v>0.1</v>
      </c>
      <c r="I2220" s="44">
        <v>0</v>
      </c>
      <c r="J2220" s="44">
        <v>0</v>
      </c>
      <c r="K2220" s="44">
        <v>0</v>
      </c>
      <c r="L2220" s="44">
        <v>0.1</v>
      </c>
      <c r="M2220" s="44">
        <v>0</v>
      </c>
      <c r="N2220" s="44">
        <v>0</v>
      </c>
      <c r="O2220" s="279"/>
      <c r="P2220" s="292"/>
      <c r="Q2220" s="282"/>
    </row>
    <row r="2221" spans="1:17" x14ac:dyDescent="0.25">
      <c r="A2221" s="292"/>
      <c r="B2221" s="292"/>
      <c r="C2221" s="292"/>
      <c r="D2221" s="279"/>
      <c r="E2221" s="279"/>
      <c r="F2221" s="292"/>
      <c r="G2221" s="181" t="s">
        <v>19</v>
      </c>
      <c r="H2221" s="44">
        <f t="shared" si="840"/>
        <v>0</v>
      </c>
      <c r="I2221" s="44">
        <v>0</v>
      </c>
      <c r="J2221" s="44">
        <v>0</v>
      </c>
      <c r="K2221" s="44">
        <v>0</v>
      </c>
      <c r="L2221" s="44">
        <v>0</v>
      </c>
      <c r="M2221" s="44">
        <v>0</v>
      </c>
      <c r="N2221" s="44">
        <v>0</v>
      </c>
      <c r="O2221" s="279"/>
      <c r="P2221" s="292"/>
      <c r="Q2221" s="282"/>
    </row>
    <row r="2222" spans="1:17" ht="24" x14ac:dyDescent="0.25">
      <c r="A2222" s="292"/>
      <c r="B2222" s="292"/>
      <c r="C2222" s="292"/>
      <c r="D2222" s="279"/>
      <c r="E2222" s="279"/>
      <c r="F2222" s="292"/>
      <c r="G2222" s="181" t="s">
        <v>20</v>
      </c>
      <c r="H2222" s="44">
        <f t="shared" si="840"/>
        <v>0</v>
      </c>
      <c r="I2222" s="44">
        <v>0</v>
      </c>
      <c r="J2222" s="44">
        <v>0</v>
      </c>
      <c r="K2222" s="44">
        <v>0</v>
      </c>
      <c r="L2222" s="44">
        <v>0</v>
      </c>
      <c r="M2222" s="44">
        <v>0</v>
      </c>
      <c r="N2222" s="44">
        <v>0</v>
      </c>
      <c r="O2222" s="279"/>
      <c r="P2222" s="292"/>
      <c r="Q2222" s="283"/>
    </row>
    <row r="2223" spans="1:17" ht="36.75" customHeight="1" x14ac:dyDescent="0.25">
      <c r="A2223" s="292" t="s">
        <v>1080</v>
      </c>
      <c r="B2223" s="292" t="s">
        <v>1064</v>
      </c>
      <c r="C2223" s="292" t="s">
        <v>1062</v>
      </c>
      <c r="D2223" s="279">
        <v>2027</v>
      </c>
      <c r="E2223" s="279" t="s">
        <v>1081</v>
      </c>
      <c r="F2223" s="292" t="s">
        <v>1066</v>
      </c>
      <c r="G2223" s="181" t="s">
        <v>16</v>
      </c>
      <c r="H2223" s="44">
        <f t="shared" ref="H2223:N2223" si="841">SUM(H2224:H2227)</f>
        <v>18.099999999999998</v>
      </c>
      <c r="I2223" s="44">
        <f t="shared" si="841"/>
        <v>0</v>
      </c>
      <c r="J2223" s="44">
        <f t="shared" si="841"/>
        <v>0</v>
      </c>
      <c r="K2223" s="44">
        <f t="shared" si="841"/>
        <v>18.099999999999998</v>
      </c>
      <c r="L2223" s="44">
        <f t="shared" si="841"/>
        <v>0</v>
      </c>
      <c r="M2223" s="44">
        <f t="shared" si="841"/>
        <v>0</v>
      </c>
      <c r="N2223" s="44">
        <f t="shared" si="841"/>
        <v>0</v>
      </c>
      <c r="O2223" s="279">
        <v>212</v>
      </c>
      <c r="P2223" s="292" t="s">
        <v>1067</v>
      </c>
      <c r="Q2223" s="281" t="s">
        <v>4196</v>
      </c>
    </row>
    <row r="2224" spans="1:17" ht="30.75" customHeight="1" x14ac:dyDescent="0.25">
      <c r="A2224" s="292"/>
      <c r="B2224" s="292"/>
      <c r="C2224" s="292"/>
      <c r="D2224" s="279"/>
      <c r="E2224" s="279"/>
      <c r="F2224" s="292"/>
      <c r="G2224" s="181" t="s">
        <v>17</v>
      </c>
      <c r="H2224" s="44">
        <f t="shared" ref="H2224:H2227" si="842">SUM(I2224:N2224)</f>
        <v>17.899999999999999</v>
      </c>
      <c r="I2224" s="44">
        <v>0</v>
      </c>
      <c r="J2224" s="44">
        <v>0</v>
      </c>
      <c r="K2224" s="44">
        <v>17.899999999999999</v>
      </c>
      <c r="L2224" s="44">
        <v>0</v>
      </c>
      <c r="M2224" s="44">
        <v>0</v>
      </c>
      <c r="N2224" s="44">
        <v>0</v>
      </c>
      <c r="O2224" s="279"/>
      <c r="P2224" s="292"/>
      <c r="Q2224" s="282"/>
    </row>
    <row r="2225" spans="1:17" ht="36" x14ac:dyDescent="0.25">
      <c r="A2225" s="292"/>
      <c r="B2225" s="292"/>
      <c r="C2225" s="292"/>
      <c r="D2225" s="279"/>
      <c r="E2225" s="279"/>
      <c r="F2225" s="292"/>
      <c r="G2225" s="181" t="s">
        <v>18</v>
      </c>
      <c r="H2225" s="44">
        <f t="shared" si="842"/>
        <v>0.2</v>
      </c>
      <c r="I2225" s="44">
        <v>0</v>
      </c>
      <c r="J2225" s="44">
        <v>0</v>
      </c>
      <c r="K2225" s="44">
        <v>0.2</v>
      </c>
      <c r="L2225" s="44">
        <v>0</v>
      </c>
      <c r="M2225" s="44">
        <v>0</v>
      </c>
      <c r="N2225" s="44">
        <v>0</v>
      </c>
      <c r="O2225" s="279"/>
      <c r="P2225" s="292"/>
      <c r="Q2225" s="282"/>
    </row>
    <row r="2226" spans="1:17" x14ac:dyDescent="0.25">
      <c r="A2226" s="292"/>
      <c r="B2226" s="292"/>
      <c r="C2226" s="292"/>
      <c r="D2226" s="279"/>
      <c r="E2226" s="279"/>
      <c r="F2226" s="292"/>
      <c r="G2226" s="181" t="s">
        <v>19</v>
      </c>
      <c r="H2226" s="44">
        <f t="shared" si="842"/>
        <v>0</v>
      </c>
      <c r="I2226" s="44">
        <v>0</v>
      </c>
      <c r="J2226" s="44">
        <v>0</v>
      </c>
      <c r="K2226" s="44">
        <v>0</v>
      </c>
      <c r="L2226" s="44">
        <v>0</v>
      </c>
      <c r="M2226" s="44">
        <v>0</v>
      </c>
      <c r="N2226" s="44">
        <v>0</v>
      </c>
      <c r="O2226" s="279"/>
      <c r="P2226" s="292"/>
      <c r="Q2226" s="282"/>
    </row>
    <row r="2227" spans="1:17" ht="24" x14ac:dyDescent="0.25">
      <c r="A2227" s="292"/>
      <c r="B2227" s="292"/>
      <c r="C2227" s="292"/>
      <c r="D2227" s="279"/>
      <c r="E2227" s="279"/>
      <c r="F2227" s="292"/>
      <c r="G2227" s="181" t="s">
        <v>20</v>
      </c>
      <c r="H2227" s="44">
        <f t="shared" si="842"/>
        <v>0</v>
      </c>
      <c r="I2227" s="44">
        <v>0</v>
      </c>
      <c r="J2227" s="44">
        <v>0</v>
      </c>
      <c r="K2227" s="44">
        <v>0</v>
      </c>
      <c r="L2227" s="44">
        <v>0</v>
      </c>
      <c r="M2227" s="44">
        <v>0</v>
      </c>
      <c r="N2227" s="44">
        <v>0</v>
      </c>
      <c r="O2227" s="279"/>
      <c r="P2227" s="292"/>
      <c r="Q2227" s="283"/>
    </row>
    <row r="2228" spans="1:17" ht="36.75" customHeight="1" x14ac:dyDescent="0.25">
      <c r="A2228" s="292" t="s">
        <v>1082</v>
      </c>
      <c r="B2228" s="292" t="s">
        <v>1064</v>
      </c>
      <c r="C2228" s="292" t="s">
        <v>1062</v>
      </c>
      <c r="D2228" s="279">
        <v>2027</v>
      </c>
      <c r="E2228" s="279" t="s">
        <v>1083</v>
      </c>
      <c r="F2228" s="292" t="s">
        <v>1066</v>
      </c>
      <c r="G2228" s="181" t="s">
        <v>16</v>
      </c>
      <c r="H2228" s="44">
        <f t="shared" ref="H2228:N2228" si="843">SUM(H2229:H2232)</f>
        <v>22.4</v>
      </c>
      <c r="I2228" s="44">
        <f t="shared" si="843"/>
        <v>0</v>
      </c>
      <c r="J2228" s="44">
        <f t="shared" si="843"/>
        <v>0</v>
      </c>
      <c r="K2228" s="44">
        <f t="shared" si="843"/>
        <v>22.4</v>
      </c>
      <c r="L2228" s="44">
        <f t="shared" si="843"/>
        <v>0</v>
      </c>
      <c r="M2228" s="44">
        <f t="shared" si="843"/>
        <v>0</v>
      </c>
      <c r="N2228" s="44">
        <f t="shared" si="843"/>
        <v>0</v>
      </c>
      <c r="O2228" s="279">
        <v>256</v>
      </c>
      <c r="P2228" s="292" t="s">
        <v>1067</v>
      </c>
      <c r="Q2228" s="281" t="s">
        <v>4196</v>
      </c>
    </row>
    <row r="2229" spans="1:17" ht="36.75" customHeight="1" x14ac:dyDescent="0.25">
      <c r="A2229" s="292"/>
      <c r="B2229" s="292"/>
      <c r="C2229" s="292"/>
      <c r="D2229" s="279"/>
      <c r="E2229" s="279"/>
      <c r="F2229" s="292"/>
      <c r="G2229" s="181" t="s">
        <v>17</v>
      </c>
      <c r="H2229" s="44">
        <f t="shared" ref="H2229:H2232" si="844">SUM(I2229:N2229)</f>
        <v>22.2</v>
      </c>
      <c r="I2229" s="44">
        <v>0</v>
      </c>
      <c r="J2229" s="44">
        <v>0</v>
      </c>
      <c r="K2229" s="44">
        <v>22.2</v>
      </c>
      <c r="L2229" s="44">
        <v>0</v>
      </c>
      <c r="M2229" s="44">
        <v>0</v>
      </c>
      <c r="N2229" s="44">
        <v>0</v>
      </c>
      <c r="O2229" s="279"/>
      <c r="P2229" s="292"/>
      <c r="Q2229" s="282"/>
    </row>
    <row r="2230" spans="1:17" ht="36" x14ac:dyDescent="0.25">
      <c r="A2230" s="292"/>
      <c r="B2230" s="292"/>
      <c r="C2230" s="292"/>
      <c r="D2230" s="279"/>
      <c r="E2230" s="279"/>
      <c r="F2230" s="292"/>
      <c r="G2230" s="181" t="s">
        <v>18</v>
      </c>
      <c r="H2230" s="44">
        <f t="shared" si="844"/>
        <v>0.2</v>
      </c>
      <c r="I2230" s="44">
        <v>0</v>
      </c>
      <c r="J2230" s="44">
        <v>0</v>
      </c>
      <c r="K2230" s="44">
        <v>0.2</v>
      </c>
      <c r="L2230" s="44">
        <v>0</v>
      </c>
      <c r="M2230" s="44">
        <v>0</v>
      </c>
      <c r="N2230" s="44">
        <v>0</v>
      </c>
      <c r="O2230" s="279"/>
      <c r="P2230" s="292"/>
      <c r="Q2230" s="282"/>
    </row>
    <row r="2231" spans="1:17" x14ac:dyDescent="0.25">
      <c r="A2231" s="292"/>
      <c r="B2231" s="292"/>
      <c r="C2231" s="292"/>
      <c r="D2231" s="279"/>
      <c r="E2231" s="279"/>
      <c r="F2231" s="292"/>
      <c r="G2231" s="181" t="s">
        <v>19</v>
      </c>
      <c r="H2231" s="44">
        <f t="shared" si="844"/>
        <v>0</v>
      </c>
      <c r="I2231" s="44">
        <v>0</v>
      </c>
      <c r="J2231" s="44">
        <v>0</v>
      </c>
      <c r="K2231" s="44">
        <v>0</v>
      </c>
      <c r="L2231" s="44">
        <v>0</v>
      </c>
      <c r="M2231" s="44">
        <v>0</v>
      </c>
      <c r="N2231" s="44">
        <v>0</v>
      </c>
      <c r="O2231" s="279"/>
      <c r="P2231" s="292"/>
      <c r="Q2231" s="282"/>
    </row>
    <row r="2232" spans="1:17" ht="24" x14ac:dyDescent="0.25">
      <c r="A2232" s="292"/>
      <c r="B2232" s="292"/>
      <c r="C2232" s="292"/>
      <c r="D2232" s="279"/>
      <c r="E2232" s="279"/>
      <c r="F2232" s="292"/>
      <c r="G2232" s="181" t="s">
        <v>20</v>
      </c>
      <c r="H2232" s="44">
        <f t="shared" si="844"/>
        <v>0</v>
      </c>
      <c r="I2232" s="44">
        <v>0</v>
      </c>
      <c r="J2232" s="44">
        <v>0</v>
      </c>
      <c r="K2232" s="44">
        <v>0</v>
      </c>
      <c r="L2232" s="44">
        <v>0</v>
      </c>
      <c r="M2232" s="44">
        <v>0</v>
      </c>
      <c r="N2232" s="44">
        <v>0</v>
      </c>
      <c r="O2232" s="279"/>
      <c r="P2232" s="292"/>
      <c r="Q2232" s="283"/>
    </row>
    <row r="2233" spans="1:17" ht="36.75" customHeight="1" x14ac:dyDescent="0.25">
      <c r="A2233" s="292" t="s">
        <v>1084</v>
      </c>
      <c r="B2233" s="292" t="s">
        <v>1064</v>
      </c>
      <c r="C2233" s="292" t="s">
        <v>1062</v>
      </c>
      <c r="D2233" s="279">
        <v>2028</v>
      </c>
      <c r="E2233" s="279" t="s">
        <v>55</v>
      </c>
      <c r="F2233" s="292" t="s">
        <v>1066</v>
      </c>
      <c r="G2233" s="181" t="s">
        <v>16</v>
      </c>
      <c r="H2233" s="44">
        <f t="shared" ref="H2233:N2233" si="845">SUM(H2234:H2237)</f>
        <v>15.6</v>
      </c>
      <c r="I2233" s="44">
        <f t="shared" si="845"/>
        <v>0</v>
      </c>
      <c r="J2233" s="44">
        <f t="shared" si="845"/>
        <v>0</v>
      </c>
      <c r="K2233" s="44">
        <f t="shared" si="845"/>
        <v>0</v>
      </c>
      <c r="L2233" s="44">
        <f t="shared" si="845"/>
        <v>15.6</v>
      </c>
      <c r="M2233" s="44">
        <f t="shared" si="845"/>
        <v>0</v>
      </c>
      <c r="N2233" s="44">
        <f t="shared" si="845"/>
        <v>0</v>
      </c>
      <c r="O2233" s="279">
        <v>225</v>
      </c>
      <c r="P2233" s="292" t="s">
        <v>1067</v>
      </c>
      <c r="Q2233" s="281" t="s">
        <v>4196</v>
      </c>
    </row>
    <row r="2234" spans="1:17" ht="36.75" customHeight="1" x14ac:dyDescent="0.25">
      <c r="A2234" s="292"/>
      <c r="B2234" s="292"/>
      <c r="C2234" s="292"/>
      <c r="D2234" s="279"/>
      <c r="E2234" s="279"/>
      <c r="F2234" s="292"/>
      <c r="G2234" s="181" t="s">
        <v>17</v>
      </c>
      <c r="H2234" s="44">
        <f t="shared" ref="H2234:H2237" si="846">SUM(I2234:N2234)</f>
        <v>15.4</v>
      </c>
      <c r="I2234" s="44">
        <v>0</v>
      </c>
      <c r="J2234" s="44">
        <v>0</v>
      </c>
      <c r="K2234" s="44">
        <v>0</v>
      </c>
      <c r="L2234" s="44">
        <v>15.4</v>
      </c>
      <c r="M2234" s="44">
        <v>0</v>
      </c>
      <c r="N2234" s="44">
        <v>0</v>
      </c>
      <c r="O2234" s="279"/>
      <c r="P2234" s="292"/>
      <c r="Q2234" s="282"/>
    </row>
    <row r="2235" spans="1:17" ht="36" x14ac:dyDescent="0.25">
      <c r="A2235" s="292"/>
      <c r="B2235" s="292"/>
      <c r="C2235" s="292"/>
      <c r="D2235" s="279"/>
      <c r="E2235" s="279"/>
      <c r="F2235" s="292"/>
      <c r="G2235" s="181" t="s">
        <v>18</v>
      </c>
      <c r="H2235" s="44">
        <f t="shared" si="846"/>
        <v>0.2</v>
      </c>
      <c r="I2235" s="44">
        <v>0</v>
      </c>
      <c r="J2235" s="44">
        <v>0</v>
      </c>
      <c r="K2235" s="44">
        <v>0</v>
      </c>
      <c r="L2235" s="44">
        <v>0.2</v>
      </c>
      <c r="M2235" s="44">
        <v>0</v>
      </c>
      <c r="N2235" s="44">
        <v>0</v>
      </c>
      <c r="O2235" s="279"/>
      <c r="P2235" s="292"/>
      <c r="Q2235" s="282"/>
    </row>
    <row r="2236" spans="1:17" x14ac:dyDescent="0.25">
      <c r="A2236" s="292"/>
      <c r="B2236" s="292"/>
      <c r="C2236" s="292"/>
      <c r="D2236" s="279"/>
      <c r="E2236" s="279"/>
      <c r="F2236" s="292"/>
      <c r="G2236" s="181" t="s">
        <v>19</v>
      </c>
      <c r="H2236" s="44">
        <f t="shared" si="846"/>
        <v>0</v>
      </c>
      <c r="I2236" s="44">
        <v>0</v>
      </c>
      <c r="J2236" s="44">
        <v>0</v>
      </c>
      <c r="K2236" s="44">
        <v>0</v>
      </c>
      <c r="L2236" s="44">
        <v>0</v>
      </c>
      <c r="M2236" s="44">
        <v>0</v>
      </c>
      <c r="N2236" s="44">
        <v>0</v>
      </c>
      <c r="O2236" s="279"/>
      <c r="P2236" s="292"/>
      <c r="Q2236" s="282"/>
    </row>
    <row r="2237" spans="1:17" ht="24" x14ac:dyDescent="0.25">
      <c r="A2237" s="292"/>
      <c r="B2237" s="292"/>
      <c r="C2237" s="292"/>
      <c r="D2237" s="279"/>
      <c r="E2237" s="279"/>
      <c r="F2237" s="292"/>
      <c r="G2237" s="181" t="s">
        <v>20</v>
      </c>
      <c r="H2237" s="44">
        <f t="shared" si="846"/>
        <v>0</v>
      </c>
      <c r="I2237" s="44">
        <v>0</v>
      </c>
      <c r="J2237" s="44">
        <v>0</v>
      </c>
      <c r="K2237" s="44">
        <v>0</v>
      </c>
      <c r="L2237" s="44">
        <v>0</v>
      </c>
      <c r="M2237" s="44">
        <v>0</v>
      </c>
      <c r="N2237" s="44">
        <v>0</v>
      </c>
      <c r="O2237" s="279"/>
      <c r="P2237" s="292"/>
      <c r="Q2237" s="283"/>
    </row>
    <row r="2238" spans="1:17" ht="36.75" customHeight="1" x14ac:dyDescent="0.25">
      <c r="A2238" s="292" t="s">
        <v>1085</v>
      </c>
      <c r="B2238" s="310" t="s">
        <v>1064</v>
      </c>
      <c r="C2238" s="292" t="s">
        <v>1062</v>
      </c>
      <c r="D2238" s="279">
        <v>2027</v>
      </c>
      <c r="E2238" s="279" t="s">
        <v>97</v>
      </c>
      <c r="F2238" s="292" t="s">
        <v>1066</v>
      </c>
      <c r="G2238" s="181" t="s">
        <v>16</v>
      </c>
      <c r="H2238" s="44">
        <f t="shared" ref="H2238:N2238" si="847">SUM(H2239:H2242)</f>
        <v>31.2</v>
      </c>
      <c r="I2238" s="44">
        <f t="shared" si="847"/>
        <v>0</v>
      </c>
      <c r="J2238" s="44">
        <f t="shared" si="847"/>
        <v>0</v>
      </c>
      <c r="K2238" s="44">
        <f t="shared" si="847"/>
        <v>31.2</v>
      </c>
      <c r="L2238" s="44">
        <f t="shared" si="847"/>
        <v>0</v>
      </c>
      <c r="M2238" s="44">
        <f t="shared" si="847"/>
        <v>0</v>
      </c>
      <c r="N2238" s="44">
        <f t="shared" si="847"/>
        <v>0</v>
      </c>
      <c r="O2238" s="279">
        <v>323</v>
      </c>
      <c r="P2238" s="292" t="s">
        <v>1067</v>
      </c>
      <c r="Q2238" s="281" t="s">
        <v>4196</v>
      </c>
    </row>
    <row r="2239" spans="1:17" ht="33.75" customHeight="1" x14ac:dyDescent="0.25">
      <c r="A2239" s="292"/>
      <c r="B2239" s="310"/>
      <c r="C2239" s="292"/>
      <c r="D2239" s="279"/>
      <c r="E2239" s="279"/>
      <c r="F2239" s="292"/>
      <c r="G2239" s="181" t="s">
        <v>17</v>
      </c>
      <c r="H2239" s="44">
        <f t="shared" ref="H2239:H2242" si="848">SUM(I2239:N2239)</f>
        <v>30.9</v>
      </c>
      <c r="I2239" s="44">
        <v>0</v>
      </c>
      <c r="J2239" s="44">
        <v>0</v>
      </c>
      <c r="K2239" s="44">
        <v>30.9</v>
      </c>
      <c r="L2239" s="44">
        <v>0</v>
      </c>
      <c r="M2239" s="44">
        <v>0</v>
      </c>
      <c r="N2239" s="44">
        <v>0</v>
      </c>
      <c r="O2239" s="279"/>
      <c r="P2239" s="292"/>
      <c r="Q2239" s="282"/>
    </row>
    <row r="2240" spans="1:17" ht="36" x14ac:dyDescent="0.25">
      <c r="A2240" s="292"/>
      <c r="B2240" s="310"/>
      <c r="C2240" s="292"/>
      <c r="D2240" s="279"/>
      <c r="E2240" s="279"/>
      <c r="F2240" s="292"/>
      <c r="G2240" s="181" t="s">
        <v>18</v>
      </c>
      <c r="H2240" s="44">
        <f t="shared" si="848"/>
        <v>0.3</v>
      </c>
      <c r="I2240" s="44">
        <v>0</v>
      </c>
      <c r="J2240" s="44">
        <v>0</v>
      </c>
      <c r="K2240" s="44">
        <v>0.3</v>
      </c>
      <c r="L2240" s="44">
        <v>0</v>
      </c>
      <c r="M2240" s="44">
        <v>0</v>
      </c>
      <c r="N2240" s="44">
        <v>0</v>
      </c>
      <c r="O2240" s="279"/>
      <c r="P2240" s="292"/>
      <c r="Q2240" s="282"/>
    </row>
    <row r="2241" spans="1:17" x14ac:dyDescent="0.25">
      <c r="A2241" s="292"/>
      <c r="B2241" s="310"/>
      <c r="C2241" s="292"/>
      <c r="D2241" s="279"/>
      <c r="E2241" s="279"/>
      <c r="F2241" s="292"/>
      <c r="G2241" s="181" t="s">
        <v>19</v>
      </c>
      <c r="H2241" s="44">
        <f t="shared" si="848"/>
        <v>0</v>
      </c>
      <c r="I2241" s="44">
        <v>0</v>
      </c>
      <c r="J2241" s="44">
        <v>0</v>
      </c>
      <c r="K2241" s="44">
        <v>0</v>
      </c>
      <c r="L2241" s="44">
        <v>0</v>
      </c>
      <c r="M2241" s="44">
        <v>0</v>
      </c>
      <c r="N2241" s="44">
        <v>0</v>
      </c>
      <c r="O2241" s="279"/>
      <c r="P2241" s="292"/>
      <c r="Q2241" s="282"/>
    </row>
    <row r="2242" spans="1:17" ht="24" x14ac:dyDescent="0.25">
      <c r="A2242" s="292"/>
      <c r="B2242" s="310"/>
      <c r="C2242" s="292"/>
      <c r="D2242" s="279"/>
      <c r="E2242" s="279"/>
      <c r="F2242" s="292"/>
      <c r="G2242" s="181" t="s">
        <v>20</v>
      </c>
      <c r="H2242" s="44">
        <f t="shared" si="848"/>
        <v>0</v>
      </c>
      <c r="I2242" s="44">
        <v>0</v>
      </c>
      <c r="J2242" s="44">
        <v>0</v>
      </c>
      <c r="K2242" s="44">
        <v>0</v>
      </c>
      <c r="L2242" s="44">
        <v>0</v>
      </c>
      <c r="M2242" s="44">
        <v>0</v>
      </c>
      <c r="N2242" s="44">
        <v>0</v>
      </c>
      <c r="O2242" s="279"/>
      <c r="P2242" s="292"/>
      <c r="Q2242" s="283"/>
    </row>
    <row r="2243" spans="1:17" ht="36.75" customHeight="1" x14ac:dyDescent="0.25">
      <c r="A2243" s="292" t="s">
        <v>1086</v>
      </c>
      <c r="B2243" s="310" t="s">
        <v>1064</v>
      </c>
      <c r="C2243" s="292" t="s">
        <v>1062</v>
      </c>
      <c r="D2243" s="279">
        <v>2028</v>
      </c>
      <c r="E2243" s="279" t="s">
        <v>1075</v>
      </c>
      <c r="F2243" s="292" t="s">
        <v>1066</v>
      </c>
      <c r="G2243" s="181" t="s">
        <v>16</v>
      </c>
      <c r="H2243" s="44">
        <f t="shared" ref="H2243:N2243" si="849">SUM(H2244:H2247)</f>
        <v>46.8</v>
      </c>
      <c r="I2243" s="44">
        <f t="shared" si="849"/>
        <v>0</v>
      </c>
      <c r="J2243" s="44">
        <f t="shared" si="849"/>
        <v>0</v>
      </c>
      <c r="K2243" s="44">
        <f t="shared" si="849"/>
        <v>0</v>
      </c>
      <c r="L2243" s="44">
        <f t="shared" si="849"/>
        <v>46.8</v>
      </c>
      <c r="M2243" s="44">
        <f t="shared" si="849"/>
        <v>0</v>
      </c>
      <c r="N2243" s="44">
        <f t="shared" si="849"/>
        <v>0</v>
      </c>
      <c r="O2243" s="279">
        <v>648</v>
      </c>
      <c r="P2243" s="292" t="s">
        <v>1067</v>
      </c>
      <c r="Q2243" s="281" t="s">
        <v>4196</v>
      </c>
    </row>
    <row r="2244" spans="1:17" ht="37.5" customHeight="1" x14ac:dyDescent="0.25">
      <c r="A2244" s="292"/>
      <c r="B2244" s="310"/>
      <c r="C2244" s="292"/>
      <c r="D2244" s="279"/>
      <c r="E2244" s="279"/>
      <c r="F2244" s="292"/>
      <c r="G2244" s="181" t="s">
        <v>17</v>
      </c>
      <c r="H2244" s="44">
        <f t="shared" ref="H2244:H2247" si="850">SUM(I2244:N2244)</f>
        <v>46.3</v>
      </c>
      <c r="I2244" s="44">
        <v>0</v>
      </c>
      <c r="J2244" s="44">
        <v>0</v>
      </c>
      <c r="K2244" s="44">
        <v>0</v>
      </c>
      <c r="L2244" s="44">
        <v>46.3</v>
      </c>
      <c r="M2244" s="44">
        <v>0</v>
      </c>
      <c r="N2244" s="44">
        <v>0</v>
      </c>
      <c r="O2244" s="279"/>
      <c r="P2244" s="292"/>
      <c r="Q2244" s="282"/>
    </row>
    <row r="2245" spans="1:17" ht="36" x14ac:dyDescent="0.25">
      <c r="A2245" s="292"/>
      <c r="B2245" s="310"/>
      <c r="C2245" s="292"/>
      <c r="D2245" s="279"/>
      <c r="E2245" s="279"/>
      <c r="F2245" s="292"/>
      <c r="G2245" s="181" t="s">
        <v>18</v>
      </c>
      <c r="H2245" s="44">
        <f t="shared" si="850"/>
        <v>0.5</v>
      </c>
      <c r="I2245" s="44">
        <v>0</v>
      </c>
      <c r="J2245" s="44">
        <v>0</v>
      </c>
      <c r="K2245" s="44">
        <v>0</v>
      </c>
      <c r="L2245" s="44">
        <v>0.5</v>
      </c>
      <c r="M2245" s="44">
        <v>0</v>
      </c>
      <c r="N2245" s="44">
        <v>0</v>
      </c>
      <c r="O2245" s="279"/>
      <c r="P2245" s="292"/>
      <c r="Q2245" s="282"/>
    </row>
    <row r="2246" spans="1:17" x14ac:dyDescent="0.25">
      <c r="A2246" s="292"/>
      <c r="B2246" s="310"/>
      <c r="C2246" s="292"/>
      <c r="D2246" s="279"/>
      <c r="E2246" s="279"/>
      <c r="F2246" s="292"/>
      <c r="G2246" s="181" t="s">
        <v>19</v>
      </c>
      <c r="H2246" s="44">
        <f t="shared" si="850"/>
        <v>0</v>
      </c>
      <c r="I2246" s="44">
        <v>0</v>
      </c>
      <c r="J2246" s="44">
        <v>0</v>
      </c>
      <c r="K2246" s="44">
        <v>0</v>
      </c>
      <c r="L2246" s="44">
        <v>0</v>
      </c>
      <c r="M2246" s="44">
        <v>0</v>
      </c>
      <c r="N2246" s="44">
        <v>0</v>
      </c>
      <c r="O2246" s="279"/>
      <c r="P2246" s="292"/>
      <c r="Q2246" s="282"/>
    </row>
    <row r="2247" spans="1:17" ht="24" x14ac:dyDescent="0.25">
      <c r="A2247" s="292"/>
      <c r="B2247" s="310"/>
      <c r="C2247" s="292"/>
      <c r="D2247" s="279"/>
      <c r="E2247" s="279"/>
      <c r="F2247" s="292"/>
      <c r="G2247" s="181" t="s">
        <v>20</v>
      </c>
      <c r="H2247" s="44">
        <f t="shared" si="850"/>
        <v>0</v>
      </c>
      <c r="I2247" s="44">
        <v>0</v>
      </c>
      <c r="J2247" s="44">
        <v>0</v>
      </c>
      <c r="K2247" s="44">
        <v>0</v>
      </c>
      <c r="L2247" s="44">
        <v>0</v>
      </c>
      <c r="M2247" s="44">
        <v>0</v>
      </c>
      <c r="N2247" s="44">
        <v>0</v>
      </c>
      <c r="O2247" s="279"/>
      <c r="P2247" s="292"/>
      <c r="Q2247" s="283"/>
    </row>
    <row r="2248" spans="1:17" ht="36.75" customHeight="1" x14ac:dyDescent="0.25">
      <c r="A2248" s="292" t="s">
        <v>1087</v>
      </c>
      <c r="B2248" s="310" t="s">
        <v>1064</v>
      </c>
      <c r="C2248" s="292" t="s">
        <v>1062</v>
      </c>
      <c r="D2248" s="279">
        <v>2027</v>
      </c>
      <c r="E2248" s="279" t="s">
        <v>943</v>
      </c>
      <c r="F2248" s="292" t="s">
        <v>1066</v>
      </c>
      <c r="G2248" s="181" t="s">
        <v>16</v>
      </c>
      <c r="H2248" s="44">
        <f t="shared" ref="H2248:N2248" si="851">SUM(H2249:H2252)</f>
        <v>19.2</v>
      </c>
      <c r="I2248" s="44">
        <f t="shared" si="851"/>
        <v>0</v>
      </c>
      <c r="J2248" s="44">
        <f t="shared" si="851"/>
        <v>0</v>
      </c>
      <c r="K2248" s="44">
        <f t="shared" si="851"/>
        <v>19.2</v>
      </c>
      <c r="L2248" s="44">
        <f t="shared" si="851"/>
        <v>0</v>
      </c>
      <c r="M2248" s="44">
        <f t="shared" si="851"/>
        <v>0</v>
      </c>
      <c r="N2248" s="44">
        <f t="shared" si="851"/>
        <v>0</v>
      </c>
      <c r="O2248" s="328">
        <v>1055</v>
      </c>
      <c r="P2248" s="292" t="s">
        <v>1067</v>
      </c>
      <c r="Q2248" s="281" t="s">
        <v>4196</v>
      </c>
    </row>
    <row r="2249" spans="1:17" ht="33.75" customHeight="1" x14ac:dyDescent="0.25">
      <c r="A2249" s="292"/>
      <c r="B2249" s="310"/>
      <c r="C2249" s="292"/>
      <c r="D2249" s="279"/>
      <c r="E2249" s="279"/>
      <c r="F2249" s="292"/>
      <c r="G2249" s="181" t="s">
        <v>17</v>
      </c>
      <c r="H2249" s="44">
        <f t="shared" ref="H2249:H2252" si="852">SUM(I2249:N2249)</f>
        <v>19</v>
      </c>
      <c r="I2249" s="44">
        <v>0</v>
      </c>
      <c r="J2249" s="44">
        <v>0</v>
      </c>
      <c r="K2249" s="44">
        <v>19</v>
      </c>
      <c r="L2249" s="44">
        <v>0</v>
      </c>
      <c r="M2249" s="44">
        <v>0</v>
      </c>
      <c r="N2249" s="44">
        <v>0</v>
      </c>
      <c r="O2249" s="328"/>
      <c r="P2249" s="292"/>
      <c r="Q2249" s="282"/>
    </row>
    <row r="2250" spans="1:17" ht="36" x14ac:dyDescent="0.25">
      <c r="A2250" s="292"/>
      <c r="B2250" s="310"/>
      <c r="C2250" s="292"/>
      <c r="D2250" s="279"/>
      <c r="E2250" s="279"/>
      <c r="F2250" s="292"/>
      <c r="G2250" s="181" t="s">
        <v>18</v>
      </c>
      <c r="H2250" s="44">
        <f t="shared" si="852"/>
        <v>0.2</v>
      </c>
      <c r="I2250" s="44">
        <v>0</v>
      </c>
      <c r="J2250" s="44">
        <v>0</v>
      </c>
      <c r="K2250" s="44">
        <v>0.2</v>
      </c>
      <c r="L2250" s="44">
        <v>0</v>
      </c>
      <c r="M2250" s="44">
        <v>0</v>
      </c>
      <c r="N2250" s="44">
        <v>0</v>
      </c>
      <c r="O2250" s="328"/>
      <c r="P2250" s="292"/>
      <c r="Q2250" s="282"/>
    </row>
    <row r="2251" spans="1:17" x14ac:dyDescent="0.25">
      <c r="A2251" s="292"/>
      <c r="B2251" s="310"/>
      <c r="C2251" s="292"/>
      <c r="D2251" s="279"/>
      <c r="E2251" s="279"/>
      <c r="F2251" s="292"/>
      <c r="G2251" s="181" t="s">
        <v>19</v>
      </c>
      <c r="H2251" s="44">
        <f t="shared" si="852"/>
        <v>0</v>
      </c>
      <c r="I2251" s="44">
        <v>0</v>
      </c>
      <c r="J2251" s="44">
        <v>0</v>
      </c>
      <c r="K2251" s="44">
        <v>0</v>
      </c>
      <c r="L2251" s="44">
        <v>0</v>
      </c>
      <c r="M2251" s="44">
        <v>0</v>
      </c>
      <c r="N2251" s="44">
        <v>0</v>
      </c>
      <c r="O2251" s="328"/>
      <c r="P2251" s="292"/>
      <c r="Q2251" s="282"/>
    </row>
    <row r="2252" spans="1:17" ht="24" x14ac:dyDescent="0.25">
      <c r="A2252" s="292"/>
      <c r="B2252" s="310"/>
      <c r="C2252" s="292"/>
      <c r="D2252" s="279"/>
      <c r="E2252" s="279"/>
      <c r="F2252" s="292"/>
      <c r="G2252" s="181" t="s">
        <v>20</v>
      </c>
      <c r="H2252" s="44">
        <f t="shared" si="852"/>
        <v>0</v>
      </c>
      <c r="I2252" s="44">
        <v>0</v>
      </c>
      <c r="J2252" s="44">
        <v>0</v>
      </c>
      <c r="K2252" s="44">
        <v>0</v>
      </c>
      <c r="L2252" s="44">
        <v>0</v>
      </c>
      <c r="M2252" s="44">
        <v>0</v>
      </c>
      <c r="N2252" s="44">
        <v>0</v>
      </c>
      <c r="O2252" s="328"/>
      <c r="P2252" s="292"/>
      <c r="Q2252" s="283"/>
    </row>
    <row r="2253" spans="1:17" ht="36.75" customHeight="1" x14ac:dyDescent="0.25">
      <c r="A2253" s="292" t="s">
        <v>1088</v>
      </c>
      <c r="B2253" s="310" t="s">
        <v>1064</v>
      </c>
      <c r="C2253" s="292" t="s">
        <v>1062</v>
      </c>
      <c r="D2253" s="279">
        <v>2027</v>
      </c>
      <c r="E2253" s="328" t="s">
        <v>1089</v>
      </c>
      <c r="F2253" s="292" t="s">
        <v>1066</v>
      </c>
      <c r="G2253" s="181" t="s">
        <v>16</v>
      </c>
      <c r="H2253" s="44">
        <f t="shared" ref="H2253:N2253" si="853">SUM(H2254:H2257)</f>
        <v>5.3</v>
      </c>
      <c r="I2253" s="44">
        <f t="shared" si="853"/>
        <v>0</v>
      </c>
      <c r="J2253" s="44">
        <f t="shared" si="853"/>
        <v>0</v>
      </c>
      <c r="K2253" s="44">
        <f t="shared" si="853"/>
        <v>5.3</v>
      </c>
      <c r="L2253" s="44">
        <f t="shared" si="853"/>
        <v>0</v>
      </c>
      <c r="M2253" s="44">
        <f t="shared" si="853"/>
        <v>0</v>
      </c>
      <c r="N2253" s="44">
        <f t="shared" si="853"/>
        <v>0</v>
      </c>
      <c r="O2253" s="279">
        <v>376</v>
      </c>
      <c r="P2253" s="292" t="s">
        <v>1067</v>
      </c>
      <c r="Q2253" s="281" t="s">
        <v>4196</v>
      </c>
    </row>
    <row r="2254" spans="1:17" ht="29.25" customHeight="1" x14ac:dyDescent="0.25">
      <c r="A2254" s="292"/>
      <c r="B2254" s="310"/>
      <c r="C2254" s="292"/>
      <c r="D2254" s="279"/>
      <c r="E2254" s="328"/>
      <c r="F2254" s="292"/>
      <c r="G2254" s="181" t="s">
        <v>17</v>
      </c>
      <c r="H2254" s="44">
        <f t="shared" ref="H2254:H2257" si="854">SUM(I2254:N2254)</f>
        <v>5.2</v>
      </c>
      <c r="I2254" s="44">
        <v>0</v>
      </c>
      <c r="J2254" s="44">
        <v>0</v>
      </c>
      <c r="K2254" s="44">
        <v>5.2</v>
      </c>
      <c r="L2254" s="44">
        <v>0</v>
      </c>
      <c r="M2254" s="44">
        <v>0</v>
      </c>
      <c r="N2254" s="44">
        <v>0</v>
      </c>
      <c r="O2254" s="279"/>
      <c r="P2254" s="292"/>
      <c r="Q2254" s="282"/>
    </row>
    <row r="2255" spans="1:17" ht="36" x14ac:dyDescent="0.25">
      <c r="A2255" s="292"/>
      <c r="B2255" s="310"/>
      <c r="C2255" s="292"/>
      <c r="D2255" s="279"/>
      <c r="E2255" s="328"/>
      <c r="F2255" s="292"/>
      <c r="G2255" s="181" t="s">
        <v>18</v>
      </c>
      <c r="H2255" s="44">
        <f t="shared" si="854"/>
        <v>0.1</v>
      </c>
      <c r="I2255" s="44">
        <v>0</v>
      </c>
      <c r="J2255" s="44">
        <v>0</v>
      </c>
      <c r="K2255" s="44">
        <v>0.1</v>
      </c>
      <c r="L2255" s="44">
        <v>0</v>
      </c>
      <c r="M2255" s="44">
        <v>0</v>
      </c>
      <c r="N2255" s="44">
        <v>0</v>
      </c>
      <c r="O2255" s="279"/>
      <c r="P2255" s="292"/>
      <c r="Q2255" s="282"/>
    </row>
    <row r="2256" spans="1:17" x14ac:dyDescent="0.25">
      <c r="A2256" s="292"/>
      <c r="B2256" s="310"/>
      <c r="C2256" s="292"/>
      <c r="D2256" s="279"/>
      <c r="E2256" s="328"/>
      <c r="F2256" s="292"/>
      <c r="G2256" s="181" t="s">
        <v>19</v>
      </c>
      <c r="H2256" s="44">
        <f t="shared" si="854"/>
        <v>0</v>
      </c>
      <c r="I2256" s="44">
        <v>0</v>
      </c>
      <c r="J2256" s="44">
        <v>0</v>
      </c>
      <c r="K2256" s="44">
        <v>0</v>
      </c>
      <c r="L2256" s="44">
        <v>0</v>
      </c>
      <c r="M2256" s="44">
        <v>0</v>
      </c>
      <c r="N2256" s="44">
        <v>0</v>
      </c>
      <c r="O2256" s="279"/>
      <c r="P2256" s="292"/>
      <c r="Q2256" s="282"/>
    </row>
    <row r="2257" spans="1:17" ht="24" x14ac:dyDescent="0.25">
      <c r="A2257" s="292"/>
      <c r="B2257" s="310"/>
      <c r="C2257" s="292"/>
      <c r="D2257" s="279"/>
      <c r="E2257" s="328"/>
      <c r="F2257" s="292"/>
      <c r="G2257" s="181" t="s">
        <v>20</v>
      </c>
      <c r="H2257" s="44">
        <f t="shared" si="854"/>
        <v>0</v>
      </c>
      <c r="I2257" s="44">
        <v>0</v>
      </c>
      <c r="J2257" s="44">
        <v>0</v>
      </c>
      <c r="K2257" s="44">
        <v>0</v>
      </c>
      <c r="L2257" s="44">
        <v>0</v>
      </c>
      <c r="M2257" s="44">
        <v>0</v>
      </c>
      <c r="N2257" s="44">
        <v>0</v>
      </c>
      <c r="O2257" s="279"/>
      <c r="P2257" s="292"/>
      <c r="Q2257" s="283"/>
    </row>
    <row r="2258" spans="1:17" ht="36.75" customHeight="1" x14ac:dyDescent="0.25">
      <c r="A2258" s="292" t="s">
        <v>1090</v>
      </c>
      <c r="B2258" s="310" t="s">
        <v>1064</v>
      </c>
      <c r="C2258" s="292" t="s">
        <v>1062</v>
      </c>
      <c r="D2258" s="328">
        <v>2027</v>
      </c>
      <c r="E2258" s="279" t="s">
        <v>1081</v>
      </c>
      <c r="F2258" s="292" t="s">
        <v>1066</v>
      </c>
      <c r="G2258" s="181" t="s">
        <v>16</v>
      </c>
      <c r="H2258" s="44">
        <f t="shared" ref="H2258:N2258" si="855">SUM(H2259:H2262)</f>
        <v>18.2</v>
      </c>
      <c r="I2258" s="44">
        <f t="shared" si="855"/>
        <v>0</v>
      </c>
      <c r="J2258" s="44">
        <f t="shared" si="855"/>
        <v>0</v>
      </c>
      <c r="K2258" s="44">
        <f t="shared" si="855"/>
        <v>18.2</v>
      </c>
      <c r="L2258" s="44">
        <f t="shared" si="855"/>
        <v>0</v>
      </c>
      <c r="M2258" s="44">
        <f t="shared" si="855"/>
        <v>0</v>
      </c>
      <c r="N2258" s="44">
        <f t="shared" si="855"/>
        <v>0</v>
      </c>
      <c r="O2258" s="328">
        <v>204</v>
      </c>
      <c r="P2258" s="292" t="s">
        <v>1067</v>
      </c>
      <c r="Q2258" s="281" t="s">
        <v>4196</v>
      </c>
    </row>
    <row r="2259" spans="1:17" ht="24" customHeight="1" x14ac:dyDescent="0.25">
      <c r="A2259" s="292"/>
      <c r="B2259" s="310"/>
      <c r="C2259" s="292"/>
      <c r="D2259" s="328"/>
      <c r="E2259" s="279"/>
      <c r="F2259" s="292"/>
      <c r="G2259" s="181" t="s">
        <v>17</v>
      </c>
      <c r="H2259" s="44">
        <f t="shared" ref="H2259:H2262" si="856">SUM(I2259:N2259)</f>
        <v>18</v>
      </c>
      <c r="I2259" s="44">
        <v>0</v>
      </c>
      <c r="J2259" s="44">
        <v>0</v>
      </c>
      <c r="K2259" s="44">
        <v>18</v>
      </c>
      <c r="L2259" s="44">
        <v>0</v>
      </c>
      <c r="M2259" s="44">
        <v>0</v>
      </c>
      <c r="N2259" s="44">
        <v>0</v>
      </c>
      <c r="O2259" s="328"/>
      <c r="P2259" s="292"/>
      <c r="Q2259" s="282"/>
    </row>
    <row r="2260" spans="1:17" ht="36" x14ac:dyDescent="0.25">
      <c r="A2260" s="292"/>
      <c r="B2260" s="310"/>
      <c r="C2260" s="292"/>
      <c r="D2260" s="328"/>
      <c r="E2260" s="279"/>
      <c r="F2260" s="292"/>
      <c r="G2260" s="181" t="s">
        <v>18</v>
      </c>
      <c r="H2260" s="44">
        <f t="shared" si="856"/>
        <v>0.2</v>
      </c>
      <c r="I2260" s="44">
        <v>0</v>
      </c>
      <c r="J2260" s="44">
        <v>0</v>
      </c>
      <c r="K2260" s="44">
        <v>0.2</v>
      </c>
      <c r="L2260" s="44">
        <v>0</v>
      </c>
      <c r="M2260" s="44">
        <v>0</v>
      </c>
      <c r="N2260" s="44">
        <v>0</v>
      </c>
      <c r="O2260" s="328"/>
      <c r="P2260" s="292"/>
      <c r="Q2260" s="282"/>
    </row>
    <row r="2261" spans="1:17" x14ac:dyDescent="0.25">
      <c r="A2261" s="292"/>
      <c r="B2261" s="310"/>
      <c r="C2261" s="292"/>
      <c r="D2261" s="328"/>
      <c r="E2261" s="279"/>
      <c r="F2261" s="292"/>
      <c r="G2261" s="181" t="s">
        <v>19</v>
      </c>
      <c r="H2261" s="44">
        <f t="shared" si="856"/>
        <v>0</v>
      </c>
      <c r="I2261" s="44">
        <v>0</v>
      </c>
      <c r="J2261" s="44">
        <v>0</v>
      </c>
      <c r="K2261" s="44">
        <v>0</v>
      </c>
      <c r="L2261" s="44">
        <v>0</v>
      </c>
      <c r="M2261" s="44">
        <v>0</v>
      </c>
      <c r="N2261" s="44">
        <v>0</v>
      </c>
      <c r="O2261" s="328"/>
      <c r="P2261" s="292"/>
      <c r="Q2261" s="282"/>
    </row>
    <row r="2262" spans="1:17" ht="24" x14ac:dyDescent="0.25">
      <c r="A2262" s="292"/>
      <c r="B2262" s="310"/>
      <c r="C2262" s="292"/>
      <c r="D2262" s="328"/>
      <c r="E2262" s="279"/>
      <c r="F2262" s="292"/>
      <c r="G2262" s="181" t="s">
        <v>20</v>
      </c>
      <c r="H2262" s="44">
        <f t="shared" si="856"/>
        <v>0</v>
      </c>
      <c r="I2262" s="44">
        <v>0</v>
      </c>
      <c r="J2262" s="44">
        <v>0</v>
      </c>
      <c r="K2262" s="44">
        <v>0</v>
      </c>
      <c r="L2262" s="44">
        <v>0</v>
      </c>
      <c r="M2262" s="44">
        <v>0</v>
      </c>
      <c r="N2262" s="44">
        <v>0</v>
      </c>
      <c r="O2262" s="328"/>
      <c r="P2262" s="292"/>
      <c r="Q2262" s="283"/>
    </row>
    <row r="2263" spans="1:17" ht="36.75" customHeight="1" x14ac:dyDescent="0.25">
      <c r="A2263" s="292" t="s">
        <v>1091</v>
      </c>
      <c r="B2263" s="310" t="s">
        <v>890</v>
      </c>
      <c r="C2263" s="292" t="s">
        <v>1062</v>
      </c>
      <c r="D2263" s="279">
        <v>2028</v>
      </c>
      <c r="E2263" s="279" t="s">
        <v>1092</v>
      </c>
      <c r="F2263" s="292" t="s">
        <v>1066</v>
      </c>
      <c r="G2263" s="181" t="s">
        <v>16</v>
      </c>
      <c r="H2263" s="44">
        <f t="shared" ref="H2263:N2263" si="857">SUM(H2264:H2267)</f>
        <v>416</v>
      </c>
      <c r="I2263" s="44">
        <f t="shared" si="857"/>
        <v>0</v>
      </c>
      <c r="J2263" s="44">
        <f t="shared" si="857"/>
        <v>0</v>
      </c>
      <c r="K2263" s="44">
        <f t="shared" si="857"/>
        <v>0</v>
      </c>
      <c r="L2263" s="44">
        <f t="shared" si="857"/>
        <v>416</v>
      </c>
      <c r="M2263" s="44">
        <f t="shared" si="857"/>
        <v>0</v>
      </c>
      <c r="N2263" s="44">
        <f t="shared" si="857"/>
        <v>0</v>
      </c>
      <c r="O2263" s="279">
        <v>3204</v>
      </c>
      <c r="P2263" s="292" t="s">
        <v>1067</v>
      </c>
      <c r="Q2263" s="281" t="s">
        <v>4196</v>
      </c>
    </row>
    <row r="2264" spans="1:17" ht="31.5" customHeight="1" x14ac:dyDescent="0.25">
      <c r="A2264" s="292"/>
      <c r="B2264" s="310"/>
      <c r="C2264" s="292"/>
      <c r="D2264" s="279"/>
      <c r="E2264" s="279"/>
      <c r="F2264" s="292"/>
      <c r="G2264" s="181" t="s">
        <v>17</v>
      </c>
      <c r="H2264" s="44">
        <f t="shared" ref="H2264:H2267" si="858">SUM(I2264:N2264)</f>
        <v>249.6</v>
      </c>
      <c r="I2264" s="44">
        <v>0</v>
      </c>
      <c r="J2264" s="44">
        <v>0</v>
      </c>
      <c r="K2264" s="44">
        <v>0</v>
      </c>
      <c r="L2264" s="44">
        <v>249.6</v>
      </c>
      <c r="M2264" s="44">
        <v>0</v>
      </c>
      <c r="N2264" s="44">
        <v>0</v>
      </c>
      <c r="O2264" s="279"/>
      <c r="P2264" s="292"/>
      <c r="Q2264" s="282"/>
    </row>
    <row r="2265" spans="1:17" ht="36" x14ac:dyDescent="0.25">
      <c r="A2265" s="292"/>
      <c r="B2265" s="310"/>
      <c r="C2265" s="292"/>
      <c r="D2265" s="279"/>
      <c r="E2265" s="279"/>
      <c r="F2265" s="292"/>
      <c r="G2265" s="181" t="s">
        <v>18</v>
      </c>
      <c r="H2265" s="44">
        <f t="shared" si="858"/>
        <v>166.4</v>
      </c>
      <c r="I2265" s="44">
        <v>0</v>
      </c>
      <c r="J2265" s="44">
        <v>0</v>
      </c>
      <c r="K2265" s="44">
        <v>0</v>
      </c>
      <c r="L2265" s="44">
        <v>166.4</v>
      </c>
      <c r="M2265" s="44">
        <v>0</v>
      </c>
      <c r="N2265" s="44">
        <v>0</v>
      </c>
      <c r="O2265" s="279"/>
      <c r="P2265" s="292"/>
      <c r="Q2265" s="282"/>
    </row>
    <row r="2266" spans="1:17" x14ac:dyDescent="0.25">
      <c r="A2266" s="292"/>
      <c r="B2266" s="310"/>
      <c r="C2266" s="292"/>
      <c r="D2266" s="279"/>
      <c r="E2266" s="279"/>
      <c r="F2266" s="292"/>
      <c r="G2266" s="181" t="s">
        <v>19</v>
      </c>
      <c r="H2266" s="44">
        <f t="shared" si="858"/>
        <v>0</v>
      </c>
      <c r="I2266" s="44">
        <v>0</v>
      </c>
      <c r="J2266" s="44">
        <v>0</v>
      </c>
      <c r="K2266" s="44">
        <v>0</v>
      </c>
      <c r="L2266" s="44">
        <v>0</v>
      </c>
      <c r="M2266" s="44">
        <v>0</v>
      </c>
      <c r="N2266" s="44">
        <v>0</v>
      </c>
      <c r="O2266" s="279"/>
      <c r="P2266" s="292"/>
      <c r="Q2266" s="282"/>
    </row>
    <row r="2267" spans="1:17" ht="24" x14ac:dyDescent="0.25">
      <c r="A2267" s="292"/>
      <c r="B2267" s="310"/>
      <c r="C2267" s="292"/>
      <c r="D2267" s="279"/>
      <c r="E2267" s="279"/>
      <c r="F2267" s="292"/>
      <c r="G2267" s="181" t="s">
        <v>20</v>
      </c>
      <c r="H2267" s="44">
        <f t="shared" si="858"/>
        <v>0</v>
      </c>
      <c r="I2267" s="44">
        <v>0</v>
      </c>
      <c r="J2267" s="44">
        <v>0</v>
      </c>
      <c r="K2267" s="44">
        <v>0</v>
      </c>
      <c r="L2267" s="44">
        <v>0</v>
      </c>
      <c r="M2267" s="44">
        <v>0</v>
      </c>
      <c r="N2267" s="44">
        <v>0</v>
      </c>
      <c r="O2267" s="279"/>
      <c r="P2267" s="292"/>
      <c r="Q2267" s="283"/>
    </row>
    <row r="2268" spans="1:17" ht="36.75" customHeight="1" x14ac:dyDescent="0.25">
      <c r="A2268" s="292" t="s">
        <v>1093</v>
      </c>
      <c r="B2268" s="310" t="s">
        <v>890</v>
      </c>
      <c r="C2268" s="292" t="s">
        <v>1062</v>
      </c>
      <c r="D2268" s="279" t="s">
        <v>66</v>
      </c>
      <c r="E2268" s="279" t="s">
        <v>1075</v>
      </c>
      <c r="F2268" s="292" t="s">
        <v>1066</v>
      </c>
      <c r="G2268" s="181" t="s">
        <v>16</v>
      </c>
      <c r="H2268" s="44">
        <f t="shared" ref="H2268:N2268" si="859">SUM(H2269:H2272)</f>
        <v>33.1</v>
      </c>
      <c r="I2268" s="44">
        <f t="shared" si="859"/>
        <v>0</v>
      </c>
      <c r="J2268" s="44">
        <f t="shared" si="859"/>
        <v>0</v>
      </c>
      <c r="K2268" s="44">
        <f t="shared" si="859"/>
        <v>0</v>
      </c>
      <c r="L2268" s="44">
        <f t="shared" si="859"/>
        <v>3.1</v>
      </c>
      <c r="M2268" s="44">
        <f t="shared" si="859"/>
        <v>30</v>
      </c>
      <c r="N2268" s="44">
        <f t="shared" si="859"/>
        <v>0</v>
      </c>
      <c r="O2268" s="279">
        <v>2000</v>
      </c>
      <c r="P2268" s="292" t="s">
        <v>1067</v>
      </c>
      <c r="Q2268" s="281" t="s">
        <v>4196</v>
      </c>
    </row>
    <row r="2269" spans="1:17" ht="26.25" customHeight="1" x14ac:dyDescent="0.25">
      <c r="A2269" s="292"/>
      <c r="B2269" s="310"/>
      <c r="C2269" s="292"/>
      <c r="D2269" s="279"/>
      <c r="E2269" s="279"/>
      <c r="F2269" s="292"/>
      <c r="G2269" s="181" t="s">
        <v>17</v>
      </c>
      <c r="H2269" s="44">
        <f t="shared" ref="H2269:H2272" si="860">SUM(I2269:N2269)</f>
        <v>0</v>
      </c>
      <c r="I2269" s="44">
        <v>0</v>
      </c>
      <c r="J2269" s="44">
        <v>0</v>
      </c>
      <c r="K2269" s="44">
        <v>0</v>
      </c>
      <c r="L2269" s="44">
        <v>0</v>
      </c>
      <c r="M2269" s="44">
        <v>0</v>
      </c>
      <c r="N2269" s="44">
        <v>0</v>
      </c>
      <c r="O2269" s="279"/>
      <c r="P2269" s="292"/>
      <c r="Q2269" s="282"/>
    </row>
    <row r="2270" spans="1:17" ht="36" x14ac:dyDescent="0.25">
      <c r="A2270" s="292"/>
      <c r="B2270" s="310"/>
      <c r="C2270" s="292"/>
      <c r="D2270" s="279"/>
      <c r="E2270" s="279"/>
      <c r="F2270" s="292"/>
      <c r="G2270" s="181" t="s">
        <v>18</v>
      </c>
      <c r="H2270" s="44">
        <f t="shared" si="860"/>
        <v>31.4</v>
      </c>
      <c r="I2270" s="44">
        <v>0</v>
      </c>
      <c r="J2270" s="44">
        <v>0</v>
      </c>
      <c r="K2270" s="44">
        <v>0</v>
      </c>
      <c r="L2270" s="44">
        <v>2.9</v>
      </c>
      <c r="M2270" s="44">
        <v>28.5</v>
      </c>
      <c r="N2270" s="44">
        <v>0</v>
      </c>
      <c r="O2270" s="279"/>
      <c r="P2270" s="292"/>
      <c r="Q2270" s="282"/>
    </row>
    <row r="2271" spans="1:17" x14ac:dyDescent="0.25">
      <c r="A2271" s="292"/>
      <c r="B2271" s="310"/>
      <c r="C2271" s="292"/>
      <c r="D2271" s="279"/>
      <c r="E2271" s="279"/>
      <c r="F2271" s="292"/>
      <c r="G2271" s="181" t="s">
        <v>19</v>
      </c>
      <c r="H2271" s="44">
        <f t="shared" si="860"/>
        <v>1.7</v>
      </c>
      <c r="I2271" s="44">
        <v>0</v>
      </c>
      <c r="J2271" s="44">
        <v>0</v>
      </c>
      <c r="K2271" s="44">
        <v>0</v>
      </c>
      <c r="L2271" s="44">
        <v>0.2</v>
      </c>
      <c r="M2271" s="44">
        <v>1.5</v>
      </c>
      <c r="N2271" s="44">
        <v>0</v>
      </c>
      <c r="O2271" s="279"/>
      <c r="P2271" s="292"/>
      <c r="Q2271" s="282"/>
    </row>
    <row r="2272" spans="1:17" ht="24" x14ac:dyDescent="0.25">
      <c r="A2272" s="292"/>
      <c r="B2272" s="310"/>
      <c r="C2272" s="292"/>
      <c r="D2272" s="279"/>
      <c r="E2272" s="279"/>
      <c r="F2272" s="292"/>
      <c r="G2272" s="181" t="s">
        <v>20</v>
      </c>
      <c r="H2272" s="44">
        <f t="shared" si="860"/>
        <v>0</v>
      </c>
      <c r="I2272" s="44">
        <v>0</v>
      </c>
      <c r="J2272" s="44">
        <v>0</v>
      </c>
      <c r="K2272" s="44">
        <v>0</v>
      </c>
      <c r="L2272" s="44">
        <v>0</v>
      </c>
      <c r="M2272" s="44">
        <v>0</v>
      </c>
      <c r="N2272" s="44">
        <v>0</v>
      </c>
      <c r="O2272" s="279"/>
      <c r="P2272" s="292"/>
      <c r="Q2272" s="283"/>
    </row>
    <row r="2273" spans="1:17" ht="36.75" customHeight="1" x14ac:dyDescent="0.25">
      <c r="A2273" s="292" t="s">
        <v>1094</v>
      </c>
      <c r="B2273" s="310" t="s">
        <v>890</v>
      </c>
      <c r="C2273" s="292" t="s">
        <v>1062</v>
      </c>
      <c r="D2273" s="279" t="s">
        <v>321</v>
      </c>
      <c r="E2273" s="279" t="s">
        <v>1095</v>
      </c>
      <c r="F2273" s="292" t="s">
        <v>1066</v>
      </c>
      <c r="G2273" s="181" t="s">
        <v>16</v>
      </c>
      <c r="H2273" s="44">
        <f t="shared" ref="H2273:N2273" si="861">SUM(H2274:H2277)</f>
        <v>22</v>
      </c>
      <c r="I2273" s="44">
        <f t="shared" si="861"/>
        <v>0</v>
      </c>
      <c r="J2273" s="44">
        <f t="shared" si="861"/>
        <v>0</v>
      </c>
      <c r="K2273" s="44">
        <f t="shared" si="861"/>
        <v>2</v>
      </c>
      <c r="L2273" s="44">
        <f t="shared" si="861"/>
        <v>20</v>
      </c>
      <c r="M2273" s="44">
        <f t="shared" si="861"/>
        <v>0</v>
      </c>
      <c r="N2273" s="44">
        <f t="shared" si="861"/>
        <v>0</v>
      </c>
      <c r="O2273" s="279" t="s">
        <v>125</v>
      </c>
      <c r="P2273" s="292" t="s">
        <v>1067</v>
      </c>
      <c r="Q2273" s="281" t="s">
        <v>4196</v>
      </c>
    </row>
    <row r="2274" spans="1:17" ht="34.5" customHeight="1" x14ac:dyDescent="0.25">
      <c r="A2274" s="292"/>
      <c r="B2274" s="310"/>
      <c r="C2274" s="292"/>
      <c r="D2274" s="279"/>
      <c r="E2274" s="279"/>
      <c r="F2274" s="292"/>
      <c r="G2274" s="181" t="s">
        <v>17</v>
      </c>
      <c r="H2274" s="44">
        <f t="shared" ref="H2274:H2277" si="862">SUM(I2274:N2274)</f>
        <v>0</v>
      </c>
      <c r="I2274" s="44">
        <v>0</v>
      </c>
      <c r="J2274" s="44">
        <v>0</v>
      </c>
      <c r="K2274" s="44">
        <v>0</v>
      </c>
      <c r="L2274" s="44">
        <v>0</v>
      </c>
      <c r="M2274" s="44">
        <v>0</v>
      </c>
      <c r="N2274" s="44">
        <v>0</v>
      </c>
      <c r="O2274" s="279"/>
      <c r="P2274" s="292"/>
      <c r="Q2274" s="282"/>
    </row>
    <row r="2275" spans="1:17" ht="36" x14ac:dyDescent="0.25">
      <c r="A2275" s="292"/>
      <c r="B2275" s="310"/>
      <c r="C2275" s="292"/>
      <c r="D2275" s="279"/>
      <c r="E2275" s="279"/>
      <c r="F2275" s="292"/>
      <c r="G2275" s="181" t="s">
        <v>18</v>
      </c>
      <c r="H2275" s="44">
        <f t="shared" si="862"/>
        <v>20.9</v>
      </c>
      <c r="I2275" s="44">
        <v>0</v>
      </c>
      <c r="J2275" s="44">
        <v>0</v>
      </c>
      <c r="K2275" s="44">
        <v>1.9</v>
      </c>
      <c r="L2275" s="44">
        <v>19</v>
      </c>
      <c r="M2275" s="44">
        <v>0</v>
      </c>
      <c r="N2275" s="44">
        <v>0</v>
      </c>
      <c r="O2275" s="279"/>
      <c r="P2275" s="292"/>
      <c r="Q2275" s="282"/>
    </row>
    <row r="2276" spans="1:17" x14ac:dyDescent="0.25">
      <c r="A2276" s="292"/>
      <c r="B2276" s="310"/>
      <c r="C2276" s="292"/>
      <c r="D2276" s="279"/>
      <c r="E2276" s="279"/>
      <c r="F2276" s="292"/>
      <c r="G2276" s="181" t="s">
        <v>19</v>
      </c>
      <c r="H2276" s="44">
        <f t="shared" si="862"/>
        <v>1.1000000000000001</v>
      </c>
      <c r="I2276" s="44">
        <v>0</v>
      </c>
      <c r="J2276" s="44">
        <v>0</v>
      </c>
      <c r="K2276" s="44">
        <v>0.1</v>
      </c>
      <c r="L2276" s="44">
        <v>1</v>
      </c>
      <c r="M2276" s="44">
        <v>0</v>
      </c>
      <c r="N2276" s="44">
        <v>0</v>
      </c>
      <c r="O2276" s="279"/>
      <c r="P2276" s="292"/>
      <c r="Q2276" s="282"/>
    </row>
    <row r="2277" spans="1:17" ht="24" x14ac:dyDescent="0.25">
      <c r="A2277" s="292"/>
      <c r="B2277" s="310"/>
      <c r="C2277" s="292"/>
      <c r="D2277" s="279"/>
      <c r="E2277" s="279"/>
      <c r="F2277" s="292"/>
      <c r="G2277" s="181" t="s">
        <v>20</v>
      </c>
      <c r="H2277" s="44">
        <f t="shared" si="862"/>
        <v>0</v>
      </c>
      <c r="I2277" s="44">
        <v>0</v>
      </c>
      <c r="J2277" s="44">
        <v>0</v>
      </c>
      <c r="K2277" s="44">
        <v>0</v>
      </c>
      <c r="L2277" s="44">
        <v>0</v>
      </c>
      <c r="M2277" s="44">
        <v>0</v>
      </c>
      <c r="N2277" s="44">
        <v>0</v>
      </c>
      <c r="O2277" s="279"/>
      <c r="P2277" s="292"/>
      <c r="Q2277" s="283"/>
    </row>
    <row r="2278" spans="1:17" ht="36.75" customHeight="1" x14ac:dyDescent="0.25">
      <c r="A2278" s="292" t="s">
        <v>1096</v>
      </c>
      <c r="B2278" s="310" t="s">
        <v>890</v>
      </c>
      <c r="C2278" s="292" t="s">
        <v>1062</v>
      </c>
      <c r="D2278" s="279" t="s">
        <v>321</v>
      </c>
      <c r="E2278" s="279" t="s">
        <v>1095</v>
      </c>
      <c r="F2278" s="292" t="s">
        <v>1066</v>
      </c>
      <c r="G2278" s="181" t="s">
        <v>16</v>
      </c>
      <c r="H2278" s="44">
        <f t="shared" ref="H2278:N2278" si="863">SUM(H2279:H2282)</f>
        <v>22</v>
      </c>
      <c r="I2278" s="44">
        <f t="shared" si="863"/>
        <v>0</v>
      </c>
      <c r="J2278" s="44">
        <f t="shared" si="863"/>
        <v>0</v>
      </c>
      <c r="K2278" s="44">
        <f t="shared" si="863"/>
        <v>2</v>
      </c>
      <c r="L2278" s="44">
        <f t="shared" si="863"/>
        <v>20</v>
      </c>
      <c r="M2278" s="44">
        <f t="shared" si="863"/>
        <v>0</v>
      </c>
      <c r="N2278" s="44">
        <f t="shared" si="863"/>
        <v>0</v>
      </c>
      <c r="O2278" s="279" t="s">
        <v>125</v>
      </c>
      <c r="P2278" s="292" t="s">
        <v>1067</v>
      </c>
      <c r="Q2278" s="281" t="s">
        <v>4196</v>
      </c>
    </row>
    <row r="2279" spans="1:17" ht="33.75" customHeight="1" x14ac:dyDescent="0.25">
      <c r="A2279" s="292"/>
      <c r="B2279" s="310"/>
      <c r="C2279" s="292"/>
      <c r="D2279" s="279"/>
      <c r="E2279" s="279"/>
      <c r="F2279" s="292"/>
      <c r="G2279" s="181" t="s">
        <v>17</v>
      </c>
      <c r="H2279" s="44">
        <f t="shared" ref="H2279:H2282" si="864">SUM(I2279:N2279)</f>
        <v>0</v>
      </c>
      <c r="I2279" s="44">
        <v>0</v>
      </c>
      <c r="J2279" s="44">
        <v>0</v>
      </c>
      <c r="K2279" s="44">
        <v>0</v>
      </c>
      <c r="L2279" s="44">
        <v>0</v>
      </c>
      <c r="M2279" s="44">
        <v>0</v>
      </c>
      <c r="N2279" s="44">
        <v>0</v>
      </c>
      <c r="O2279" s="279"/>
      <c r="P2279" s="292"/>
      <c r="Q2279" s="282"/>
    </row>
    <row r="2280" spans="1:17" ht="36" x14ac:dyDescent="0.25">
      <c r="A2280" s="292"/>
      <c r="B2280" s="310"/>
      <c r="C2280" s="292"/>
      <c r="D2280" s="279"/>
      <c r="E2280" s="279"/>
      <c r="F2280" s="292"/>
      <c r="G2280" s="181" t="s">
        <v>18</v>
      </c>
      <c r="H2280" s="44">
        <f t="shared" si="864"/>
        <v>20.9</v>
      </c>
      <c r="I2280" s="44">
        <v>0</v>
      </c>
      <c r="J2280" s="44">
        <v>0</v>
      </c>
      <c r="K2280" s="44">
        <v>1.9</v>
      </c>
      <c r="L2280" s="44">
        <v>19</v>
      </c>
      <c r="M2280" s="44">
        <v>0</v>
      </c>
      <c r="N2280" s="44">
        <v>0</v>
      </c>
      <c r="O2280" s="279"/>
      <c r="P2280" s="292"/>
      <c r="Q2280" s="282"/>
    </row>
    <row r="2281" spans="1:17" x14ac:dyDescent="0.25">
      <c r="A2281" s="292"/>
      <c r="B2281" s="310"/>
      <c r="C2281" s="292"/>
      <c r="D2281" s="279"/>
      <c r="E2281" s="279"/>
      <c r="F2281" s="292"/>
      <c r="G2281" s="181" t="s">
        <v>19</v>
      </c>
      <c r="H2281" s="44">
        <f t="shared" si="864"/>
        <v>1.1000000000000001</v>
      </c>
      <c r="I2281" s="44">
        <v>0</v>
      </c>
      <c r="J2281" s="44">
        <v>0</v>
      </c>
      <c r="K2281" s="44">
        <v>0.1</v>
      </c>
      <c r="L2281" s="44">
        <v>1</v>
      </c>
      <c r="M2281" s="44">
        <v>0</v>
      </c>
      <c r="N2281" s="44">
        <v>0</v>
      </c>
      <c r="O2281" s="279"/>
      <c r="P2281" s="292"/>
      <c r="Q2281" s="282"/>
    </row>
    <row r="2282" spans="1:17" ht="24" x14ac:dyDescent="0.25">
      <c r="A2282" s="292"/>
      <c r="B2282" s="310"/>
      <c r="C2282" s="292"/>
      <c r="D2282" s="279"/>
      <c r="E2282" s="279"/>
      <c r="F2282" s="292"/>
      <c r="G2282" s="181" t="s">
        <v>20</v>
      </c>
      <c r="H2282" s="44">
        <f t="shared" si="864"/>
        <v>0</v>
      </c>
      <c r="I2282" s="44">
        <v>0</v>
      </c>
      <c r="J2282" s="44">
        <v>0</v>
      </c>
      <c r="K2282" s="44">
        <v>0</v>
      </c>
      <c r="L2282" s="44">
        <v>0</v>
      </c>
      <c r="M2282" s="44">
        <v>0</v>
      </c>
      <c r="N2282" s="44">
        <v>0</v>
      </c>
      <c r="O2282" s="279"/>
      <c r="P2282" s="292"/>
      <c r="Q2282" s="283"/>
    </row>
    <row r="2283" spans="1:17" ht="43.5" customHeight="1" x14ac:dyDescent="0.25">
      <c r="A2283" s="292" t="s">
        <v>1097</v>
      </c>
      <c r="B2283" s="310" t="s">
        <v>1098</v>
      </c>
      <c r="C2283" s="292" t="s">
        <v>1062</v>
      </c>
      <c r="D2283" s="328" t="s">
        <v>321</v>
      </c>
      <c r="E2283" s="279" t="s">
        <v>1095</v>
      </c>
      <c r="F2283" s="292" t="s">
        <v>1099</v>
      </c>
      <c r="G2283" s="181" t="s">
        <v>16</v>
      </c>
      <c r="H2283" s="44">
        <f t="shared" ref="H2283:N2283" si="865">SUM(H2284:H2287)</f>
        <v>12</v>
      </c>
      <c r="I2283" s="44">
        <f t="shared" si="865"/>
        <v>0</v>
      </c>
      <c r="J2283" s="44">
        <f t="shared" si="865"/>
        <v>0</v>
      </c>
      <c r="K2283" s="44">
        <f t="shared" si="865"/>
        <v>0</v>
      </c>
      <c r="L2283" s="44">
        <f t="shared" si="865"/>
        <v>2</v>
      </c>
      <c r="M2283" s="44">
        <f t="shared" si="865"/>
        <v>10</v>
      </c>
      <c r="N2283" s="44">
        <f t="shared" si="865"/>
        <v>0</v>
      </c>
      <c r="O2283" s="279" t="s">
        <v>125</v>
      </c>
      <c r="P2283" s="292" t="s">
        <v>1067</v>
      </c>
      <c r="Q2283" s="281" t="s">
        <v>4196</v>
      </c>
    </row>
    <row r="2284" spans="1:17" ht="30.75" customHeight="1" x14ac:dyDescent="0.25">
      <c r="A2284" s="292"/>
      <c r="B2284" s="310"/>
      <c r="C2284" s="292"/>
      <c r="D2284" s="328"/>
      <c r="E2284" s="279"/>
      <c r="F2284" s="292"/>
      <c r="G2284" s="181" t="s">
        <v>17</v>
      </c>
      <c r="H2284" s="44">
        <f t="shared" ref="H2284:H2287" si="866">SUM(I2284:N2284)</f>
        <v>0</v>
      </c>
      <c r="I2284" s="44">
        <v>0</v>
      </c>
      <c r="J2284" s="44">
        <v>0</v>
      </c>
      <c r="K2284" s="44">
        <v>0</v>
      </c>
      <c r="L2284" s="44">
        <v>0</v>
      </c>
      <c r="M2284" s="44">
        <v>0</v>
      </c>
      <c r="N2284" s="44">
        <v>0</v>
      </c>
      <c r="O2284" s="279"/>
      <c r="P2284" s="292"/>
      <c r="Q2284" s="282"/>
    </row>
    <row r="2285" spans="1:17" ht="36" x14ac:dyDescent="0.25">
      <c r="A2285" s="292"/>
      <c r="B2285" s="310"/>
      <c r="C2285" s="292"/>
      <c r="D2285" s="328"/>
      <c r="E2285" s="279"/>
      <c r="F2285" s="292"/>
      <c r="G2285" s="181" t="s">
        <v>18</v>
      </c>
      <c r="H2285" s="44">
        <f t="shared" si="866"/>
        <v>0</v>
      </c>
      <c r="I2285" s="44">
        <v>0</v>
      </c>
      <c r="J2285" s="44">
        <v>0</v>
      </c>
      <c r="K2285" s="44">
        <v>0</v>
      </c>
      <c r="L2285" s="44">
        <v>0</v>
      </c>
      <c r="M2285" s="44">
        <v>0</v>
      </c>
      <c r="N2285" s="44">
        <v>0</v>
      </c>
      <c r="O2285" s="279"/>
      <c r="P2285" s="292"/>
      <c r="Q2285" s="282"/>
    </row>
    <row r="2286" spans="1:17" x14ac:dyDescent="0.25">
      <c r="A2286" s="292"/>
      <c r="B2286" s="310"/>
      <c r="C2286" s="292"/>
      <c r="D2286" s="328"/>
      <c r="E2286" s="279"/>
      <c r="F2286" s="292"/>
      <c r="G2286" s="181" t="s">
        <v>19</v>
      </c>
      <c r="H2286" s="44">
        <f t="shared" si="866"/>
        <v>12</v>
      </c>
      <c r="I2286" s="44">
        <v>0</v>
      </c>
      <c r="J2286" s="44">
        <v>0</v>
      </c>
      <c r="K2286" s="44">
        <v>0</v>
      </c>
      <c r="L2286" s="44">
        <v>2</v>
      </c>
      <c r="M2286" s="44">
        <v>10</v>
      </c>
      <c r="N2286" s="44">
        <v>0</v>
      </c>
      <c r="O2286" s="279"/>
      <c r="P2286" s="292"/>
      <c r="Q2286" s="282"/>
    </row>
    <row r="2287" spans="1:17" ht="24" x14ac:dyDescent="0.25">
      <c r="A2287" s="292"/>
      <c r="B2287" s="310"/>
      <c r="C2287" s="292"/>
      <c r="D2287" s="328"/>
      <c r="E2287" s="279"/>
      <c r="F2287" s="292"/>
      <c r="G2287" s="181" t="s">
        <v>20</v>
      </c>
      <c r="H2287" s="44">
        <f t="shared" si="866"/>
        <v>0</v>
      </c>
      <c r="I2287" s="44">
        <v>0</v>
      </c>
      <c r="J2287" s="44">
        <v>0</v>
      </c>
      <c r="K2287" s="44">
        <v>0</v>
      </c>
      <c r="L2287" s="44">
        <v>0</v>
      </c>
      <c r="M2287" s="44">
        <v>0</v>
      </c>
      <c r="N2287" s="44">
        <v>0</v>
      </c>
      <c r="O2287" s="279"/>
      <c r="P2287" s="292"/>
      <c r="Q2287" s="283"/>
    </row>
    <row r="2288" spans="1:17" ht="36.75" customHeight="1" x14ac:dyDescent="0.25">
      <c r="A2288" s="292" t="s">
        <v>1100</v>
      </c>
      <c r="B2288" s="310" t="s">
        <v>890</v>
      </c>
      <c r="C2288" s="292" t="s">
        <v>1062</v>
      </c>
      <c r="D2288" s="328" t="s">
        <v>160</v>
      </c>
      <c r="E2288" s="328" t="s">
        <v>1101</v>
      </c>
      <c r="F2288" s="292" t="s">
        <v>1066</v>
      </c>
      <c r="G2288" s="181" t="s">
        <v>16</v>
      </c>
      <c r="H2288" s="44">
        <f t="shared" ref="H2288:N2288" si="867">SUM(H2289:H2292)</f>
        <v>11.1</v>
      </c>
      <c r="I2288" s="44">
        <f t="shared" si="867"/>
        <v>0</v>
      </c>
      <c r="J2288" s="44">
        <f t="shared" si="867"/>
        <v>1.1000000000000001</v>
      </c>
      <c r="K2288" s="44">
        <f t="shared" si="867"/>
        <v>10</v>
      </c>
      <c r="L2288" s="44">
        <f t="shared" si="867"/>
        <v>0</v>
      </c>
      <c r="M2288" s="44">
        <f t="shared" si="867"/>
        <v>0</v>
      </c>
      <c r="N2288" s="44">
        <f t="shared" si="867"/>
        <v>0</v>
      </c>
      <c r="O2288" s="328" t="s">
        <v>125</v>
      </c>
      <c r="P2288" s="292" t="s">
        <v>1067</v>
      </c>
      <c r="Q2288" s="281" t="s">
        <v>4196</v>
      </c>
    </row>
    <row r="2289" spans="1:17" ht="29.25" customHeight="1" x14ac:dyDescent="0.25">
      <c r="A2289" s="292"/>
      <c r="B2289" s="310"/>
      <c r="C2289" s="292"/>
      <c r="D2289" s="328"/>
      <c r="E2289" s="328"/>
      <c r="F2289" s="292"/>
      <c r="G2289" s="181" t="s">
        <v>17</v>
      </c>
      <c r="H2289" s="44">
        <f t="shared" ref="H2289:H2292" si="868">SUM(I2289:N2289)</f>
        <v>0</v>
      </c>
      <c r="I2289" s="44">
        <v>0</v>
      </c>
      <c r="J2289" s="44">
        <v>0</v>
      </c>
      <c r="K2289" s="44">
        <v>0</v>
      </c>
      <c r="L2289" s="44">
        <v>0</v>
      </c>
      <c r="M2289" s="44">
        <v>0</v>
      </c>
      <c r="N2289" s="44">
        <v>0</v>
      </c>
      <c r="O2289" s="328"/>
      <c r="P2289" s="292"/>
      <c r="Q2289" s="282"/>
    </row>
    <row r="2290" spans="1:17" ht="36" x14ac:dyDescent="0.25">
      <c r="A2290" s="292"/>
      <c r="B2290" s="310"/>
      <c r="C2290" s="292"/>
      <c r="D2290" s="328"/>
      <c r="E2290" s="328"/>
      <c r="F2290" s="292"/>
      <c r="G2290" s="181" t="s">
        <v>18</v>
      </c>
      <c r="H2290" s="44">
        <f t="shared" si="868"/>
        <v>10.5</v>
      </c>
      <c r="I2290" s="44">
        <v>0</v>
      </c>
      <c r="J2290" s="44">
        <v>1</v>
      </c>
      <c r="K2290" s="44">
        <v>9.5</v>
      </c>
      <c r="L2290" s="44">
        <v>0</v>
      </c>
      <c r="M2290" s="44">
        <v>0</v>
      </c>
      <c r="N2290" s="44">
        <v>0</v>
      </c>
      <c r="O2290" s="328"/>
      <c r="P2290" s="292"/>
      <c r="Q2290" s="282"/>
    </row>
    <row r="2291" spans="1:17" x14ac:dyDescent="0.25">
      <c r="A2291" s="292"/>
      <c r="B2291" s="310"/>
      <c r="C2291" s="292"/>
      <c r="D2291" s="328"/>
      <c r="E2291" s="328"/>
      <c r="F2291" s="292"/>
      <c r="G2291" s="181" t="s">
        <v>19</v>
      </c>
      <c r="H2291" s="44">
        <f t="shared" si="868"/>
        <v>0.6</v>
      </c>
      <c r="I2291" s="44">
        <v>0</v>
      </c>
      <c r="J2291" s="44">
        <v>0.1</v>
      </c>
      <c r="K2291" s="44">
        <v>0.5</v>
      </c>
      <c r="L2291" s="44">
        <v>0</v>
      </c>
      <c r="M2291" s="44">
        <v>0</v>
      </c>
      <c r="N2291" s="44">
        <v>0</v>
      </c>
      <c r="O2291" s="328"/>
      <c r="P2291" s="292"/>
      <c r="Q2291" s="282"/>
    </row>
    <row r="2292" spans="1:17" ht="24" x14ac:dyDescent="0.25">
      <c r="A2292" s="292"/>
      <c r="B2292" s="310"/>
      <c r="C2292" s="292"/>
      <c r="D2292" s="328"/>
      <c r="E2292" s="328"/>
      <c r="F2292" s="292"/>
      <c r="G2292" s="181" t="s">
        <v>20</v>
      </c>
      <c r="H2292" s="44">
        <f t="shared" si="868"/>
        <v>0</v>
      </c>
      <c r="I2292" s="44">
        <v>0</v>
      </c>
      <c r="J2292" s="44">
        <v>0</v>
      </c>
      <c r="K2292" s="44">
        <v>0</v>
      </c>
      <c r="L2292" s="44">
        <v>0</v>
      </c>
      <c r="M2292" s="44">
        <v>0</v>
      </c>
      <c r="N2292" s="44">
        <v>0</v>
      </c>
      <c r="O2292" s="328"/>
      <c r="P2292" s="292"/>
      <c r="Q2292" s="283"/>
    </row>
    <row r="2293" spans="1:17" ht="36.75" customHeight="1" x14ac:dyDescent="0.25">
      <c r="A2293" s="292" t="s">
        <v>1102</v>
      </c>
      <c r="B2293" s="310" t="s">
        <v>890</v>
      </c>
      <c r="C2293" s="292" t="s">
        <v>1062</v>
      </c>
      <c r="D2293" s="328" t="s">
        <v>160</v>
      </c>
      <c r="E2293" s="328" t="s">
        <v>1101</v>
      </c>
      <c r="F2293" s="292" t="s">
        <v>1066</v>
      </c>
      <c r="G2293" s="181" t="s">
        <v>16</v>
      </c>
      <c r="H2293" s="44">
        <f t="shared" ref="H2293:N2293" si="869">SUM(H2294:H2297)</f>
        <v>11.1</v>
      </c>
      <c r="I2293" s="44">
        <f t="shared" si="869"/>
        <v>0</v>
      </c>
      <c r="J2293" s="44">
        <f t="shared" si="869"/>
        <v>1.1000000000000001</v>
      </c>
      <c r="K2293" s="44">
        <f t="shared" si="869"/>
        <v>10</v>
      </c>
      <c r="L2293" s="44">
        <f t="shared" si="869"/>
        <v>0</v>
      </c>
      <c r="M2293" s="44">
        <f t="shared" si="869"/>
        <v>0</v>
      </c>
      <c r="N2293" s="44">
        <f t="shared" si="869"/>
        <v>0</v>
      </c>
      <c r="O2293" s="328" t="s">
        <v>125</v>
      </c>
      <c r="P2293" s="292" t="s">
        <v>1067</v>
      </c>
      <c r="Q2293" s="281" t="s">
        <v>4196</v>
      </c>
    </row>
    <row r="2294" spans="1:17" ht="33.75" customHeight="1" x14ac:dyDescent="0.25">
      <c r="A2294" s="292"/>
      <c r="B2294" s="310"/>
      <c r="C2294" s="292"/>
      <c r="D2294" s="328"/>
      <c r="E2294" s="328"/>
      <c r="F2294" s="292"/>
      <c r="G2294" s="181" t="s">
        <v>17</v>
      </c>
      <c r="H2294" s="44">
        <f t="shared" ref="H2294:H2297" si="870">SUM(I2294:N2294)</f>
        <v>0</v>
      </c>
      <c r="I2294" s="44">
        <v>0</v>
      </c>
      <c r="J2294" s="44">
        <v>0</v>
      </c>
      <c r="K2294" s="44">
        <v>0</v>
      </c>
      <c r="L2294" s="44">
        <v>0</v>
      </c>
      <c r="M2294" s="44">
        <v>0</v>
      </c>
      <c r="N2294" s="44">
        <v>0</v>
      </c>
      <c r="O2294" s="328"/>
      <c r="P2294" s="292"/>
      <c r="Q2294" s="282"/>
    </row>
    <row r="2295" spans="1:17" ht="36" x14ac:dyDescent="0.25">
      <c r="A2295" s="292"/>
      <c r="B2295" s="310"/>
      <c r="C2295" s="292"/>
      <c r="D2295" s="328"/>
      <c r="E2295" s="328"/>
      <c r="F2295" s="292"/>
      <c r="G2295" s="181" t="s">
        <v>18</v>
      </c>
      <c r="H2295" s="44">
        <f t="shared" si="870"/>
        <v>10.5</v>
      </c>
      <c r="I2295" s="44">
        <v>0</v>
      </c>
      <c r="J2295" s="44">
        <v>1</v>
      </c>
      <c r="K2295" s="44">
        <v>9.5</v>
      </c>
      <c r="L2295" s="44">
        <v>0</v>
      </c>
      <c r="M2295" s="44">
        <v>0</v>
      </c>
      <c r="N2295" s="44">
        <v>0</v>
      </c>
      <c r="O2295" s="328"/>
      <c r="P2295" s="292"/>
      <c r="Q2295" s="282"/>
    </row>
    <row r="2296" spans="1:17" x14ac:dyDescent="0.25">
      <c r="A2296" s="292"/>
      <c r="B2296" s="310"/>
      <c r="C2296" s="292"/>
      <c r="D2296" s="328"/>
      <c r="E2296" s="328"/>
      <c r="F2296" s="292"/>
      <c r="G2296" s="181" t="s">
        <v>19</v>
      </c>
      <c r="H2296" s="44">
        <f t="shared" si="870"/>
        <v>0.6</v>
      </c>
      <c r="I2296" s="44">
        <v>0</v>
      </c>
      <c r="J2296" s="44">
        <v>0.1</v>
      </c>
      <c r="K2296" s="44">
        <v>0.5</v>
      </c>
      <c r="L2296" s="44">
        <v>0</v>
      </c>
      <c r="M2296" s="44">
        <v>0</v>
      </c>
      <c r="N2296" s="44">
        <v>0</v>
      </c>
      <c r="O2296" s="328"/>
      <c r="P2296" s="292"/>
      <c r="Q2296" s="282"/>
    </row>
    <row r="2297" spans="1:17" ht="24" x14ac:dyDescent="0.25">
      <c r="A2297" s="292"/>
      <c r="B2297" s="310"/>
      <c r="C2297" s="292"/>
      <c r="D2297" s="328"/>
      <c r="E2297" s="328"/>
      <c r="F2297" s="292"/>
      <c r="G2297" s="181" t="s">
        <v>20</v>
      </c>
      <c r="H2297" s="44">
        <f t="shared" si="870"/>
        <v>0</v>
      </c>
      <c r="I2297" s="44">
        <v>0</v>
      </c>
      <c r="J2297" s="44">
        <v>0</v>
      </c>
      <c r="K2297" s="44">
        <v>0</v>
      </c>
      <c r="L2297" s="44">
        <v>0</v>
      </c>
      <c r="M2297" s="44">
        <v>0</v>
      </c>
      <c r="N2297" s="44">
        <v>0</v>
      </c>
      <c r="O2297" s="328"/>
      <c r="P2297" s="292"/>
      <c r="Q2297" s="283"/>
    </row>
    <row r="2298" spans="1:17" ht="36.75" customHeight="1" x14ac:dyDescent="0.25">
      <c r="A2298" s="292" t="s">
        <v>1103</v>
      </c>
      <c r="B2298" s="310" t="s">
        <v>890</v>
      </c>
      <c r="C2298" s="292" t="s">
        <v>1062</v>
      </c>
      <c r="D2298" s="328" t="s">
        <v>391</v>
      </c>
      <c r="E2298" s="328" t="s">
        <v>1104</v>
      </c>
      <c r="F2298" s="292" t="s">
        <v>1066</v>
      </c>
      <c r="G2298" s="181" t="s">
        <v>16</v>
      </c>
      <c r="H2298" s="44">
        <f t="shared" ref="H2298:N2298" si="871">SUM(H2299:H2302)</f>
        <v>3.1</v>
      </c>
      <c r="I2298" s="44">
        <f t="shared" si="871"/>
        <v>0</v>
      </c>
      <c r="J2298" s="44">
        <f t="shared" si="871"/>
        <v>3.1</v>
      </c>
      <c r="K2298" s="44">
        <f t="shared" si="871"/>
        <v>0</v>
      </c>
      <c r="L2298" s="44">
        <f t="shared" si="871"/>
        <v>0</v>
      </c>
      <c r="M2298" s="44">
        <f t="shared" si="871"/>
        <v>0</v>
      </c>
      <c r="N2298" s="44">
        <f t="shared" si="871"/>
        <v>0</v>
      </c>
      <c r="O2298" s="328" t="s">
        <v>125</v>
      </c>
      <c r="P2298" s="292" t="s">
        <v>1067</v>
      </c>
      <c r="Q2298" s="281" t="s">
        <v>4196</v>
      </c>
    </row>
    <row r="2299" spans="1:17" ht="35.25" customHeight="1" x14ac:dyDescent="0.25">
      <c r="A2299" s="292"/>
      <c r="B2299" s="310"/>
      <c r="C2299" s="292"/>
      <c r="D2299" s="328"/>
      <c r="E2299" s="328"/>
      <c r="F2299" s="292"/>
      <c r="G2299" s="181" t="s">
        <v>17</v>
      </c>
      <c r="H2299" s="44">
        <f t="shared" ref="H2299:H2302" si="872">SUM(I2299:N2299)</f>
        <v>0</v>
      </c>
      <c r="I2299" s="44">
        <v>0</v>
      </c>
      <c r="J2299" s="44">
        <v>0</v>
      </c>
      <c r="K2299" s="44">
        <v>0</v>
      </c>
      <c r="L2299" s="44">
        <v>0</v>
      </c>
      <c r="M2299" s="44">
        <v>0</v>
      </c>
      <c r="N2299" s="44">
        <v>0</v>
      </c>
      <c r="O2299" s="328"/>
      <c r="P2299" s="292"/>
      <c r="Q2299" s="282"/>
    </row>
    <row r="2300" spans="1:17" ht="36" x14ac:dyDescent="0.25">
      <c r="A2300" s="292"/>
      <c r="B2300" s="310"/>
      <c r="C2300" s="292"/>
      <c r="D2300" s="328"/>
      <c r="E2300" s="328"/>
      <c r="F2300" s="292"/>
      <c r="G2300" s="181" t="s">
        <v>18</v>
      </c>
      <c r="H2300" s="44">
        <f t="shared" si="872"/>
        <v>2.9</v>
      </c>
      <c r="I2300" s="44">
        <v>0</v>
      </c>
      <c r="J2300" s="44">
        <v>2.9</v>
      </c>
      <c r="K2300" s="44">
        <v>0</v>
      </c>
      <c r="L2300" s="44">
        <v>0</v>
      </c>
      <c r="M2300" s="44">
        <v>0</v>
      </c>
      <c r="N2300" s="44">
        <v>0</v>
      </c>
      <c r="O2300" s="328"/>
      <c r="P2300" s="292"/>
      <c r="Q2300" s="282"/>
    </row>
    <row r="2301" spans="1:17" x14ac:dyDescent="0.25">
      <c r="A2301" s="292"/>
      <c r="B2301" s="310"/>
      <c r="C2301" s="292"/>
      <c r="D2301" s="328"/>
      <c r="E2301" s="328"/>
      <c r="F2301" s="292"/>
      <c r="G2301" s="181" t="s">
        <v>19</v>
      </c>
      <c r="H2301" s="44">
        <f t="shared" si="872"/>
        <v>0.2</v>
      </c>
      <c r="I2301" s="44">
        <v>0</v>
      </c>
      <c r="J2301" s="44">
        <v>0.2</v>
      </c>
      <c r="K2301" s="44">
        <v>0</v>
      </c>
      <c r="L2301" s="44">
        <v>0</v>
      </c>
      <c r="M2301" s="44">
        <v>0</v>
      </c>
      <c r="N2301" s="44">
        <v>0</v>
      </c>
      <c r="O2301" s="328"/>
      <c r="P2301" s="292"/>
      <c r="Q2301" s="282"/>
    </row>
    <row r="2302" spans="1:17" ht="24" x14ac:dyDescent="0.25">
      <c r="A2302" s="292"/>
      <c r="B2302" s="310"/>
      <c r="C2302" s="292"/>
      <c r="D2302" s="328"/>
      <c r="E2302" s="328"/>
      <c r="F2302" s="292"/>
      <c r="G2302" s="181" t="s">
        <v>20</v>
      </c>
      <c r="H2302" s="44">
        <f t="shared" si="872"/>
        <v>0</v>
      </c>
      <c r="I2302" s="44">
        <v>0</v>
      </c>
      <c r="J2302" s="44">
        <v>0</v>
      </c>
      <c r="K2302" s="44">
        <v>0</v>
      </c>
      <c r="L2302" s="44">
        <v>0</v>
      </c>
      <c r="M2302" s="44">
        <v>0</v>
      </c>
      <c r="N2302" s="44">
        <v>0</v>
      </c>
      <c r="O2302" s="328"/>
      <c r="P2302" s="292"/>
      <c r="Q2302" s="283"/>
    </row>
    <row r="2303" spans="1:17" ht="36.75" customHeight="1" x14ac:dyDescent="0.25">
      <c r="A2303" s="292" t="s">
        <v>1105</v>
      </c>
      <c r="B2303" s="310" t="s">
        <v>890</v>
      </c>
      <c r="C2303" s="292" t="s">
        <v>1062</v>
      </c>
      <c r="D2303" s="328" t="s">
        <v>391</v>
      </c>
      <c r="E2303" s="328" t="s">
        <v>1106</v>
      </c>
      <c r="F2303" s="292" t="s">
        <v>1066</v>
      </c>
      <c r="G2303" s="181" t="s">
        <v>16</v>
      </c>
      <c r="H2303" s="44">
        <f t="shared" ref="H2303:N2303" si="873">SUM(H2304:H2307)</f>
        <v>1.5</v>
      </c>
      <c r="I2303" s="44">
        <f t="shared" si="873"/>
        <v>0</v>
      </c>
      <c r="J2303" s="44">
        <f t="shared" si="873"/>
        <v>1.5</v>
      </c>
      <c r="K2303" s="44">
        <f t="shared" si="873"/>
        <v>0</v>
      </c>
      <c r="L2303" s="44">
        <f t="shared" si="873"/>
        <v>0</v>
      </c>
      <c r="M2303" s="44">
        <f t="shared" si="873"/>
        <v>0</v>
      </c>
      <c r="N2303" s="44">
        <f t="shared" si="873"/>
        <v>0</v>
      </c>
      <c r="O2303" s="328">
        <v>45</v>
      </c>
      <c r="P2303" s="292" t="s">
        <v>1067</v>
      </c>
      <c r="Q2303" s="281" t="s">
        <v>4196</v>
      </c>
    </row>
    <row r="2304" spans="1:17" ht="39.75" customHeight="1" x14ac:dyDescent="0.25">
      <c r="A2304" s="292"/>
      <c r="B2304" s="310"/>
      <c r="C2304" s="292"/>
      <c r="D2304" s="328"/>
      <c r="E2304" s="328"/>
      <c r="F2304" s="292"/>
      <c r="G2304" s="181" t="s">
        <v>17</v>
      </c>
      <c r="H2304" s="44">
        <f t="shared" ref="H2304:H2307" si="874">SUM(I2304:N2304)</f>
        <v>0</v>
      </c>
      <c r="I2304" s="44">
        <v>0</v>
      </c>
      <c r="J2304" s="44">
        <v>0</v>
      </c>
      <c r="K2304" s="44">
        <v>0</v>
      </c>
      <c r="L2304" s="44">
        <v>0</v>
      </c>
      <c r="M2304" s="44">
        <v>0</v>
      </c>
      <c r="N2304" s="44">
        <v>0</v>
      </c>
      <c r="O2304" s="328"/>
      <c r="P2304" s="292"/>
      <c r="Q2304" s="282"/>
    </row>
    <row r="2305" spans="1:17" ht="36" x14ac:dyDescent="0.25">
      <c r="A2305" s="292"/>
      <c r="B2305" s="310"/>
      <c r="C2305" s="292"/>
      <c r="D2305" s="328"/>
      <c r="E2305" s="328"/>
      <c r="F2305" s="292"/>
      <c r="G2305" s="181" t="s">
        <v>18</v>
      </c>
      <c r="H2305" s="44">
        <f t="shared" si="874"/>
        <v>1.4</v>
      </c>
      <c r="I2305" s="44">
        <v>0</v>
      </c>
      <c r="J2305" s="44">
        <v>1.4</v>
      </c>
      <c r="K2305" s="44">
        <v>0</v>
      </c>
      <c r="L2305" s="44">
        <v>0</v>
      </c>
      <c r="M2305" s="44">
        <v>0</v>
      </c>
      <c r="N2305" s="44">
        <v>0</v>
      </c>
      <c r="O2305" s="328"/>
      <c r="P2305" s="292"/>
      <c r="Q2305" s="282"/>
    </row>
    <row r="2306" spans="1:17" x14ac:dyDescent="0.25">
      <c r="A2306" s="292"/>
      <c r="B2306" s="310"/>
      <c r="C2306" s="292"/>
      <c r="D2306" s="328"/>
      <c r="E2306" s="328"/>
      <c r="F2306" s="292"/>
      <c r="G2306" s="181" t="s">
        <v>19</v>
      </c>
      <c r="H2306" s="44">
        <f t="shared" si="874"/>
        <v>0.1</v>
      </c>
      <c r="I2306" s="44">
        <v>0</v>
      </c>
      <c r="J2306" s="44">
        <v>0.1</v>
      </c>
      <c r="K2306" s="44">
        <v>0</v>
      </c>
      <c r="L2306" s="44">
        <v>0</v>
      </c>
      <c r="M2306" s="44">
        <v>0</v>
      </c>
      <c r="N2306" s="44">
        <v>0</v>
      </c>
      <c r="O2306" s="328"/>
      <c r="P2306" s="292"/>
      <c r="Q2306" s="282"/>
    </row>
    <row r="2307" spans="1:17" ht="24" x14ac:dyDescent="0.25">
      <c r="A2307" s="292"/>
      <c r="B2307" s="310"/>
      <c r="C2307" s="292"/>
      <c r="D2307" s="328"/>
      <c r="E2307" s="328"/>
      <c r="F2307" s="292"/>
      <c r="G2307" s="181" t="s">
        <v>20</v>
      </c>
      <c r="H2307" s="44">
        <f t="shared" si="874"/>
        <v>0</v>
      </c>
      <c r="I2307" s="44">
        <v>0</v>
      </c>
      <c r="J2307" s="44">
        <v>0</v>
      </c>
      <c r="K2307" s="44">
        <v>0</v>
      </c>
      <c r="L2307" s="44">
        <v>0</v>
      </c>
      <c r="M2307" s="44">
        <v>0</v>
      </c>
      <c r="N2307" s="44">
        <v>0</v>
      </c>
      <c r="O2307" s="328"/>
      <c r="P2307" s="292"/>
      <c r="Q2307" s="283"/>
    </row>
    <row r="2308" spans="1:17" ht="36.75" customHeight="1" x14ac:dyDescent="0.25">
      <c r="A2308" s="300" t="s">
        <v>1107</v>
      </c>
      <c r="B2308" s="310" t="s">
        <v>1108</v>
      </c>
      <c r="C2308" s="292" t="s">
        <v>1062</v>
      </c>
      <c r="D2308" s="328" t="s">
        <v>22</v>
      </c>
      <c r="E2308" s="328" t="s">
        <v>359</v>
      </c>
      <c r="F2308" s="292" t="s">
        <v>1109</v>
      </c>
      <c r="G2308" s="181" t="s">
        <v>16</v>
      </c>
      <c r="H2308" s="44">
        <f t="shared" ref="H2308:N2308" si="875">SUM(H2309:H2312)</f>
        <v>40</v>
      </c>
      <c r="I2308" s="44">
        <f t="shared" si="875"/>
        <v>0</v>
      </c>
      <c r="J2308" s="44">
        <f t="shared" si="875"/>
        <v>0</v>
      </c>
      <c r="K2308" s="44">
        <f t="shared" si="875"/>
        <v>40</v>
      </c>
      <c r="L2308" s="44">
        <f t="shared" si="875"/>
        <v>0</v>
      </c>
      <c r="M2308" s="44">
        <f t="shared" si="875"/>
        <v>0</v>
      </c>
      <c r="N2308" s="44">
        <f t="shared" si="875"/>
        <v>0</v>
      </c>
      <c r="O2308" s="328">
        <v>60</v>
      </c>
      <c r="P2308" s="292" t="s">
        <v>1067</v>
      </c>
      <c r="Q2308" s="281" t="s">
        <v>4196</v>
      </c>
    </row>
    <row r="2309" spans="1:17" ht="23.25" customHeight="1" x14ac:dyDescent="0.25">
      <c r="A2309" s="300"/>
      <c r="B2309" s="310"/>
      <c r="C2309" s="292"/>
      <c r="D2309" s="328"/>
      <c r="E2309" s="328"/>
      <c r="F2309" s="292"/>
      <c r="G2309" s="181" t="s">
        <v>17</v>
      </c>
      <c r="H2309" s="44">
        <f t="shared" ref="H2309:H2312" si="876">SUM(I2309:N2309)</f>
        <v>0</v>
      </c>
      <c r="I2309" s="44">
        <v>0</v>
      </c>
      <c r="J2309" s="44">
        <v>0</v>
      </c>
      <c r="K2309" s="44">
        <v>0</v>
      </c>
      <c r="L2309" s="44">
        <v>0</v>
      </c>
      <c r="M2309" s="44">
        <v>0</v>
      </c>
      <c r="N2309" s="44">
        <v>0</v>
      </c>
      <c r="O2309" s="328"/>
      <c r="P2309" s="292"/>
      <c r="Q2309" s="282"/>
    </row>
    <row r="2310" spans="1:17" ht="36" x14ac:dyDescent="0.25">
      <c r="A2310" s="300"/>
      <c r="B2310" s="310"/>
      <c r="C2310" s="292"/>
      <c r="D2310" s="328"/>
      <c r="E2310" s="328"/>
      <c r="F2310" s="292"/>
      <c r="G2310" s="181" t="s">
        <v>18</v>
      </c>
      <c r="H2310" s="44">
        <f t="shared" si="876"/>
        <v>0</v>
      </c>
      <c r="I2310" s="44">
        <v>0</v>
      </c>
      <c r="J2310" s="44">
        <v>0</v>
      </c>
      <c r="K2310" s="44">
        <v>0</v>
      </c>
      <c r="L2310" s="44">
        <v>0</v>
      </c>
      <c r="M2310" s="44">
        <v>0</v>
      </c>
      <c r="N2310" s="44">
        <v>0</v>
      </c>
      <c r="O2310" s="328"/>
      <c r="P2310" s="292"/>
      <c r="Q2310" s="282"/>
    </row>
    <row r="2311" spans="1:17" x14ac:dyDescent="0.25">
      <c r="A2311" s="300"/>
      <c r="B2311" s="310"/>
      <c r="C2311" s="292"/>
      <c r="D2311" s="328"/>
      <c r="E2311" s="328"/>
      <c r="F2311" s="292"/>
      <c r="G2311" s="181" t="s">
        <v>19</v>
      </c>
      <c r="H2311" s="44">
        <f t="shared" si="876"/>
        <v>0</v>
      </c>
      <c r="I2311" s="44">
        <v>0</v>
      </c>
      <c r="J2311" s="44">
        <v>0</v>
      </c>
      <c r="K2311" s="44">
        <v>0</v>
      </c>
      <c r="L2311" s="44">
        <v>0</v>
      </c>
      <c r="M2311" s="44">
        <v>0</v>
      </c>
      <c r="N2311" s="44">
        <v>0</v>
      </c>
      <c r="O2311" s="328"/>
      <c r="P2311" s="292"/>
      <c r="Q2311" s="282"/>
    </row>
    <row r="2312" spans="1:17" ht="24" x14ac:dyDescent="0.25">
      <c r="A2312" s="300"/>
      <c r="B2312" s="310"/>
      <c r="C2312" s="292"/>
      <c r="D2312" s="328"/>
      <c r="E2312" s="328"/>
      <c r="F2312" s="292"/>
      <c r="G2312" s="181" t="s">
        <v>20</v>
      </c>
      <c r="H2312" s="44">
        <f t="shared" si="876"/>
        <v>40</v>
      </c>
      <c r="I2312" s="44">
        <v>0</v>
      </c>
      <c r="J2312" s="44">
        <v>0</v>
      </c>
      <c r="K2312" s="44">
        <v>40</v>
      </c>
      <c r="L2312" s="44">
        <v>0</v>
      </c>
      <c r="M2312" s="44">
        <v>0</v>
      </c>
      <c r="N2312" s="44">
        <v>0</v>
      </c>
      <c r="O2312" s="328"/>
      <c r="P2312" s="292"/>
      <c r="Q2312" s="283"/>
    </row>
    <row r="2313" spans="1:17" ht="36" x14ac:dyDescent="0.25">
      <c r="A2313" s="292" t="s">
        <v>1110</v>
      </c>
      <c r="B2313" s="292" t="s">
        <v>265</v>
      </c>
      <c r="C2313" s="292" t="s">
        <v>1062</v>
      </c>
      <c r="D2313" s="328">
        <v>2025</v>
      </c>
      <c r="E2313" s="328"/>
      <c r="F2313" s="292" t="s">
        <v>903</v>
      </c>
      <c r="G2313" s="181" t="s">
        <v>16</v>
      </c>
      <c r="H2313" s="44">
        <f t="shared" ref="H2313:N2313" si="877">SUM(H2314:H2317)</f>
        <v>3</v>
      </c>
      <c r="I2313" s="44">
        <f t="shared" si="877"/>
        <v>3</v>
      </c>
      <c r="J2313" s="44">
        <f t="shared" si="877"/>
        <v>0</v>
      </c>
      <c r="K2313" s="44">
        <f t="shared" si="877"/>
        <v>0</v>
      </c>
      <c r="L2313" s="44">
        <f t="shared" si="877"/>
        <v>0</v>
      </c>
      <c r="M2313" s="44">
        <f t="shared" si="877"/>
        <v>0</v>
      </c>
      <c r="N2313" s="44">
        <f t="shared" si="877"/>
        <v>0</v>
      </c>
      <c r="O2313" s="328"/>
      <c r="P2313" s="292"/>
      <c r="Q2313" s="281" t="s">
        <v>4196</v>
      </c>
    </row>
    <row r="2314" spans="1:17" ht="33" customHeight="1" x14ac:dyDescent="0.25">
      <c r="A2314" s="292"/>
      <c r="B2314" s="292"/>
      <c r="C2314" s="292"/>
      <c r="D2314" s="328"/>
      <c r="E2314" s="328"/>
      <c r="F2314" s="292"/>
      <c r="G2314" s="181" t="s">
        <v>17</v>
      </c>
      <c r="H2314" s="44">
        <f t="shared" ref="H2314:H2317" si="878">SUM(I2314:N2314)</f>
        <v>3</v>
      </c>
      <c r="I2314" s="44">
        <v>3</v>
      </c>
      <c r="J2314" s="44">
        <v>0</v>
      </c>
      <c r="K2314" s="44">
        <v>0</v>
      </c>
      <c r="L2314" s="44">
        <v>0</v>
      </c>
      <c r="M2314" s="44">
        <v>0</v>
      </c>
      <c r="N2314" s="44">
        <v>0</v>
      </c>
      <c r="O2314" s="328"/>
      <c r="P2314" s="292"/>
      <c r="Q2314" s="282"/>
    </row>
    <row r="2315" spans="1:17" ht="36" x14ac:dyDescent="0.25">
      <c r="A2315" s="292"/>
      <c r="B2315" s="292"/>
      <c r="C2315" s="292"/>
      <c r="D2315" s="328"/>
      <c r="E2315" s="328"/>
      <c r="F2315" s="292"/>
      <c r="G2315" s="181" t="s">
        <v>18</v>
      </c>
      <c r="H2315" s="44">
        <f t="shared" si="878"/>
        <v>0</v>
      </c>
      <c r="I2315" s="44">
        <v>0</v>
      </c>
      <c r="J2315" s="44">
        <v>0</v>
      </c>
      <c r="K2315" s="44">
        <v>0</v>
      </c>
      <c r="L2315" s="44">
        <v>0</v>
      </c>
      <c r="M2315" s="44">
        <v>0</v>
      </c>
      <c r="N2315" s="44">
        <v>0</v>
      </c>
      <c r="O2315" s="328"/>
      <c r="P2315" s="292"/>
      <c r="Q2315" s="282"/>
    </row>
    <row r="2316" spans="1:17" x14ac:dyDescent="0.25">
      <c r="A2316" s="292"/>
      <c r="B2316" s="292"/>
      <c r="C2316" s="292"/>
      <c r="D2316" s="328"/>
      <c r="E2316" s="328"/>
      <c r="F2316" s="292"/>
      <c r="G2316" s="181" t="s">
        <v>19</v>
      </c>
      <c r="H2316" s="44">
        <f t="shared" si="878"/>
        <v>0</v>
      </c>
      <c r="I2316" s="44">
        <v>0</v>
      </c>
      <c r="J2316" s="44">
        <v>0</v>
      </c>
      <c r="K2316" s="44">
        <v>0</v>
      </c>
      <c r="L2316" s="44">
        <v>0</v>
      </c>
      <c r="M2316" s="44">
        <v>0</v>
      </c>
      <c r="N2316" s="44">
        <v>0</v>
      </c>
      <c r="O2316" s="328"/>
      <c r="P2316" s="292"/>
      <c r="Q2316" s="282"/>
    </row>
    <row r="2317" spans="1:17" ht="24" x14ac:dyDescent="0.25">
      <c r="A2317" s="292"/>
      <c r="B2317" s="292"/>
      <c r="C2317" s="292"/>
      <c r="D2317" s="328"/>
      <c r="E2317" s="328"/>
      <c r="F2317" s="292"/>
      <c r="G2317" s="181" t="s">
        <v>20</v>
      </c>
      <c r="H2317" s="44">
        <f t="shared" si="878"/>
        <v>0</v>
      </c>
      <c r="I2317" s="44">
        <v>0</v>
      </c>
      <c r="J2317" s="44">
        <v>0</v>
      </c>
      <c r="K2317" s="44">
        <v>0</v>
      </c>
      <c r="L2317" s="44">
        <v>0</v>
      </c>
      <c r="M2317" s="44">
        <v>0</v>
      </c>
      <c r="N2317" s="44">
        <v>0</v>
      </c>
      <c r="O2317" s="328"/>
      <c r="P2317" s="292"/>
      <c r="Q2317" s="283"/>
    </row>
    <row r="2318" spans="1:17" ht="36" x14ac:dyDescent="0.25">
      <c r="A2318" s="279" t="s">
        <v>1111</v>
      </c>
      <c r="B2318" s="292" t="s">
        <v>1112</v>
      </c>
      <c r="C2318" s="292" t="s">
        <v>1062</v>
      </c>
      <c r="D2318" s="328" t="s">
        <v>721</v>
      </c>
      <c r="E2318" s="328" t="s">
        <v>1113</v>
      </c>
      <c r="F2318" s="279" t="s">
        <v>901</v>
      </c>
      <c r="G2318" s="181" t="s">
        <v>16</v>
      </c>
      <c r="H2318" s="44">
        <f t="shared" ref="H2318:N2318" si="879">SUM(H2319:H2322)</f>
        <v>180.90000000000003</v>
      </c>
      <c r="I2318" s="44">
        <f t="shared" si="879"/>
        <v>88.300000000000011</v>
      </c>
      <c r="J2318" s="44">
        <f t="shared" si="879"/>
        <v>92.600000000000009</v>
      </c>
      <c r="K2318" s="44">
        <f t="shared" si="879"/>
        <v>0</v>
      </c>
      <c r="L2318" s="44">
        <f t="shared" si="879"/>
        <v>0</v>
      </c>
      <c r="M2318" s="44">
        <f t="shared" si="879"/>
        <v>0</v>
      </c>
      <c r="N2318" s="44">
        <f t="shared" si="879"/>
        <v>0</v>
      </c>
      <c r="O2318" s="328">
        <v>7400</v>
      </c>
      <c r="P2318" s="292" t="s">
        <v>1114</v>
      </c>
      <c r="Q2318" s="281" t="s">
        <v>4155</v>
      </c>
    </row>
    <row r="2319" spans="1:17" ht="34.5" customHeight="1" x14ac:dyDescent="0.25">
      <c r="A2319" s="279"/>
      <c r="B2319" s="292"/>
      <c r="C2319" s="292"/>
      <c r="D2319" s="328"/>
      <c r="E2319" s="328"/>
      <c r="F2319" s="279"/>
      <c r="G2319" s="181" t="s">
        <v>17</v>
      </c>
      <c r="H2319" s="44">
        <f t="shared" ref="H2319:H2322" si="880">SUM(I2319:N2319)</f>
        <v>179.10000000000002</v>
      </c>
      <c r="I2319" s="44">
        <v>87.4</v>
      </c>
      <c r="J2319" s="44">
        <v>91.7</v>
      </c>
      <c r="K2319" s="44">
        <v>0</v>
      </c>
      <c r="L2319" s="44">
        <v>0</v>
      </c>
      <c r="M2319" s="44">
        <v>0</v>
      </c>
      <c r="N2319" s="44">
        <v>0</v>
      </c>
      <c r="O2319" s="328"/>
      <c r="P2319" s="292"/>
      <c r="Q2319" s="282"/>
    </row>
    <row r="2320" spans="1:17" ht="36" x14ac:dyDescent="0.25">
      <c r="A2320" s="279"/>
      <c r="B2320" s="292"/>
      <c r="C2320" s="292"/>
      <c r="D2320" s="328"/>
      <c r="E2320" s="328"/>
      <c r="F2320" s="279"/>
      <c r="G2320" s="181" t="s">
        <v>18</v>
      </c>
      <c r="H2320" s="44">
        <f t="shared" si="880"/>
        <v>1.8</v>
      </c>
      <c r="I2320" s="44">
        <v>0.9</v>
      </c>
      <c r="J2320" s="44">
        <v>0.9</v>
      </c>
      <c r="K2320" s="44">
        <v>0</v>
      </c>
      <c r="L2320" s="44">
        <v>0</v>
      </c>
      <c r="M2320" s="44">
        <v>0</v>
      </c>
      <c r="N2320" s="44">
        <v>0</v>
      </c>
      <c r="O2320" s="328"/>
      <c r="P2320" s="292"/>
      <c r="Q2320" s="282"/>
    </row>
    <row r="2321" spans="1:17" x14ac:dyDescent="0.25">
      <c r="A2321" s="279"/>
      <c r="B2321" s="292"/>
      <c r="C2321" s="292"/>
      <c r="D2321" s="328"/>
      <c r="E2321" s="328"/>
      <c r="F2321" s="279"/>
      <c r="G2321" s="181" t="s">
        <v>19</v>
      </c>
      <c r="H2321" s="44">
        <f t="shared" si="880"/>
        <v>0</v>
      </c>
      <c r="I2321" s="44">
        <v>0</v>
      </c>
      <c r="J2321" s="44">
        <v>0</v>
      </c>
      <c r="K2321" s="44">
        <v>0</v>
      </c>
      <c r="L2321" s="44">
        <v>0</v>
      </c>
      <c r="M2321" s="44">
        <v>0</v>
      </c>
      <c r="N2321" s="44">
        <v>0</v>
      </c>
      <c r="O2321" s="328"/>
      <c r="P2321" s="292"/>
      <c r="Q2321" s="282"/>
    </row>
    <row r="2322" spans="1:17" ht="24" x14ac:dyDescent="0.25">
      <c r="A2322" s="279"/>
      <c r="B2322" s="292"/>
      <c r="C2322" s="292"/>
      <c r="D2322" s="328"/>
      <c r="E2322" s="328"/>
      <c r="F2322" s="279"/>
      <c r="G2322" s="181" t="s">
        <v>20</v>
      </c>
      <c r="H2322" s="44">
        <f t="shared" si="880"/>
        <v>0</v>
      </c>
      <c r="I2322" s="44">
        <v>0</v>
      </c>
      <c r="J2322" s="44">
        <v>0</v>
      </c>
      <c r="K2322" s="44">
        <v>0</v>
      </c>
      <c r="L2322" s="44">
        <v>0</v>
      </c>
      <c r="M2322" s="44">
        <v>0</v>
      </c>
      <c r="N2322" s="44">
        <v>0</v>
      </c>
      <c r="O2322" s="328"/>
      <c r="P2322" s="292"/>
      <c r="Q2322" s="283"/>
    </row>
    <row r="2323" spans="1:17" ht="36" x14ac:dyDescent="0.25">
      <c r="A2323" s="279" t="s">
        <v>1115</v>
      </c>
      <c r="B2323" s="292" t="s">
        <v>1116</v>
      </c>
      <c r="C2323" s="292" t="s">
        <v>1062</v>
      </c>
      <c r="D2323" s="328">
        <v>2026</v>
      </c>
      <c r="E2323" s="328" t="s">
        <v>1117</v>
      </c>
      <c r="F2323" s="279" t="s">
        <v>1118</v>
      </c>
      <c r="G2323" s="181" t="s">
        <v>16</v>
      </c>
      <c r="H2323" s="44">
        <f t="shared" ref="H2323:N2323" si="881">SUM(H2324:H2327)</f>
        <v>4.0999999999999996</v>
      </c>
      <c r="I2323" s="44">
        <f t="shared" si="881"/>
        <v>0</v>
      </c>
      <c r="J2323" s="44">
        <f t="shared" si="881"/>
        <v>4.0999999999999996</v>
      </c>
      <c r="K2323" s="44">
        <f t="shared" si="881"/>
        <v>0</v>
      </c>
      <c r="L2323" s="44">
        <f t="shared" si="881"/>
        <v>0</v>
      </c>
      <c r="M2323" s="44">
        <f t="shared" si="881"/>
        <v>0</v>
      </c>
      <c r="N2323" s="44">
        <f t="shared" si="881"/>
        <v>0</v>
      </c>
      <c r="O2323" s="328">
        <v>3204</v>
      </c>
      <c r="P2323" s="292" t="s">
        <v>1119</v>
      </c>
      <c r="Q2323" s="281" t="s">
        <v>4196</v>
      </c>
    </row>
    <row r="2324" spans="1:17" ht="35.25" customHeight="1" x14ac:dyDescent="0.25">
      <c r="A2324" s="279"/>
      <c r="B2324" s="292"/>
      <c r="C2324" s="292"/>
      <c r="D2324" s="328"/>
      <c r="E2324" s="328"/>
      <c r="F2324" s="279"/>
      <c r="G2324" s="181" t="s">
        <v>17</v>
      </c>
      <c r="H2324" s="44">
        <f t="shared" ref="H2324:H2327" si="882">SUM(I2324:N2324)</f>
        <v>2.9</v>
      </c>
      <c r="I2324" s="44">
        <v>0</v>
      </c>
      <c r="J2324" s="44">
        <v>2.9</v>
      </c>
      <c r="K2324" s="44">
        <v>0</v>
      </c>
      <c r="L2324" s="44">
        <v>0</v>
      </c>
      <c r="M2324" s="44">
        <v>0</v>
      </c>
      <c r="N2324" s="44">
        <v>0</v>
      </c>
      <c r="O2324" s="328"/>
      <c r="P2324" s="292"/>
      <c r="Q2324" s="282"/>
    </row>
    <row r="2325" spans="1:17" ht="36" x14ac:dyDescent="0.25">
      <c r="A2325" s="279"/>
      <c r="B2325" s="292"/>
      <c r="C2325" s="292"/>
      <c r="D2325" s="328"/>
      <c r="E2325" s="328"/>
      <c r="F2325" s="279"/>
      <c r="G2325" s="181" t="s">
        <v>18</v>
      </c>
      <c r="H2325" s="44">
        <f t="shared" si="882"/>
        <v>0</v>
      </c>
      <c r="I2325" s="44">
        <v>0</v>
      </c>
      <c r="J2325" s="44">
        <v>0</v>
      </c>
      <c r="K2325" s="44">
        <v>0</v>
      </c>
      <c r="L2325" s="44">
        <v>0</v>
      </c>
      <c r="M2325" s="44">
        <v>0</v>
      </c>
      <c r="N2325" s="44">
        <v>0</v>
      </c>
      <c r="O2325" s="328"/>
      <c r="P2325" s="292"/>
      <c r="Q2325" s="282"/>
    </row>
    <row r="2326" spans="1:17" x14ac:dyDescent="0.25">
      <c r="A2326" s="279"/>
      <c r="B2326" s="292"/>
      <c r="C2326" s="292"/>
      <c r="D2326" s="328"/>
      <c r="E2326" s="328"/>
      <c r="F2326" s="279"/>
      <c r="G2326" s="181" t="s">
        <v>19</v>
      </c>
      <c r="H2326" s="44">
        <f t="shared" si="882"/>
        <v>1.2</v>
      </c>
      <c r="I2326" s="44">
        <v>0</v>
      </c>
      <c r="J2326" s="44">
        <v>1.2</v>
      </c>
      <c r="K2326" s="44">
        <v>0</v>
      </c>
      <c r="L2326" s="44">
        <v>0</v>
      </c>
      <c r="M2326" s="44">
        <v>0</v>
      </c>
      <c r="N2326" s="44">
        <v>0</v>
      </c>
      <c r="O2326" s="328"/>
      <c r="P2326" s="292"/>
      <c r="Q2326" s="282"/>
    </row>
    <row r="2327" spans="1:17" ht="24" x14ac:dyDescent="0.25">
      <c r="A2327" s="279"/>
      <c r="B2327" s="292"/>
      <c r="C2327" s="292"/>
      <c r="D2327" s="328"/>
      <c r="E2327" s="328"/>
      <c r="F2327" s="279"/>
      <c r="G2327" s="181" t="s">
        <v>20</v>
      </c>
      <c r="H2327" s="44">
        <f t="shared" si="882"/>
        <v>0</v>
      </c>
      <c r="I2327" s="44">
        <v>0</v>
      </c>
      <c r="J2327" s="44">
        <v>0</v>
      </c>
      <c r="K2327" s="44">
        <v>0</v>
      </c>
      <c r="L2327" s="44">
        <v>0</v>
      </c>
      <c r="M2327" s="44">
        <v>0</v>
      </c>
      <c r="N2327" s="44">
        <v>0</v>
      </c>
      <c r="O2327" s="328"/>
      <c r="P2327" s="292"/>
      <c r="Q2327" s="283"/>
    </row>
    <row r="2328" spans="1:17" ht="43.5" customHeight="1" x14ac:dyDescent="0.25">
      <c r="A2328" s="331" t="s">
        <v>135</v>
      </c>
      <c r="B2328" s="331"/>
      <c r="C2328" s="331"/>
      <c r="D2328" s="331"/>
      <c r="E2328" s="331"/>
      <c r="F2328" s="331"/>
      <c r="G2328" s="186" t="s">
        <v>16</v>
      </c>
      <c r="H2328" s="49">
        <f>SUM(H2183,H2188,H2193,H2198,H2203,H2208,H2213,H2218,H2223,H2228,H2233,H2238,H2243,H2248,H2253,H2258,H2263,H2268,H2273,H2278,H2283,H2288,H2293,H2298,H2303,H2308,H2313,H2318,H2323)</f>
        <v>1177.9000000000001</v>
      </c>
      <c r="I2328" s="49">
        <f t="shared" ref="I2328:N2328" si="883">SUM(I2183,I2188,I2193,I2198,I2203,I2208,I2213,I2218,I2223,I2228,I2233,I2238,I2243,I2248,I2253,I2258,I2263,I2268,I2273,I2278,I2283,I2288,I2293,I2298,I2303,I2308,I2313,I2318,I2323)</f>
        <v>91.300000000000011</v>
      </c>
      <c r="J2328" s="49">
        <f t="shared" si="883"/>
        <v>103.5</v>
      </c>
      <c r="K2328" s="49">
        <f t="shared" si="883"/>
        <v>375.90000000000003</v>
      </c>
      <c r="L2328" s="49">
        <f t="shared" si="883"/>
        <v>567.20000000000005</v>
      </c>
      <c r="M2328" s="49">
        <f t="shared" si="883"/>
        <v>40</v>
      </c>
      <c r="N2328" s="49">
        <f t="shared" si="883"/>
        <v>0</v>
      </c>
      <c r="O2328" s="279" t="s">
        <v>125</v>
      </c>
      <c r="P2328" s="292"/>
    </row>
    <row r="2329" spans="1:17" ht="33.75" customHeight="1" x14ac:dyDescent="0.25">
      <c r="A2329" s="331"/>
      <c r="B2329" s="331"/>
      <c r="C2329" s="331"/>
      <c r="D2329" s="331"/>
      <c r="E2329" s="331"/>
      <c r="F2329" s="331"/>
      <c r="G2329" s="186" t="s">
        <v>17</v>
      </c>
      <c r="H2329" s="49">
        <f t="shared" ref="H2329:N2332" si="884">SUM(H2184,H2189,H2194,H2199,H2204,H2209,H2214,H2219,H2224,H2229,H2234,H2239,H2244,H2249,H2254,H2259,H2264,H2269,H2274,H2279,H2284,H2289,H2294,H2299,H2304,H2309,H2314,H2319,H2324)</f>
        <v>848.3</v>
      </c>
      <c r="I2329" s="49">
        <f t="shared" si="884"/>
        <v>90.4</v>
      </c>
      <c r="J2329" s="49">
        <f t="shared" si="884"/>
        <v>94.600000000000009</v>
      </c>
      <c r="K2329" s="49">
        <f t="shared" si="884"/>
        <v>308.7</v>
      </c>
      <c r="L2329" s="49">
        <f t="shared" si="884"/>
        <v>354.6</v>
      </c>
      <c r="M2329" s="49">
        <f t="shared" si="884"/>
        <v>0</v>
      </c>
      <c r="N2329" s="49">
        <f t="shared" si="884"/>
        <v>0</v>
      </c>
      <c r="O2329" s="279"/>
      <c r="P2329" s="292"/>
    </row>
    <row r="2330" spans="1:17" ht="36" x14ac:dyDescent="0.25">
      <c r="A2330" s="331"/>
      <c r="B2330" s="331"/>
      <c r="C2330" s="331"/>
      <c r="D2330" s="331"/>
      <c r="E2330" s="331"/>
      <c r="F2330" s="331"/>
      <c r="G2330" s="186" t="s">
        <v>18</v>
      </c>
      <c r="H2330" s="49">
        <f t="shared" si="884"/>
        <v>271</v>
      </c>
      <c r="I2330" s="49">
        <f t="shared" si="884"/>
        <v>0.9</v>
      </c>
      <c r="J2330" s="49">
        <f t="shared" si="884"/>
        <v>7.2000000000000011</v>
      </c>
      <c r="K2330" s="49">
        <f t="shared" si="884"/>
        <v>26</v>
      </c>
      <c r="L2330" s="49">
        <f t="shared" si="884"/>
        <v>208.4</v>
      </c>
      <c r="M2330" s="49">
        <f t="shared" si="884"/>
        <v>28.5</v>
      </c>
      <c r="N2330" s="49">
        <f t="shared" si="884"/>
        <v>0</v>
      </c>
      <c r="O2330" s="279"/>
      <c r="P2330" s="292"/>
    </row>
    <row r="2331" spans="1:17" x14ac:dyDescent="0.25">
      <c r="A2331" s="331"/>
      <c r="B2331" s="331"/>
      <c r="C2331" s="331"/>
      <c r="D2331" s="331"/>
      <c r="E2331" s="331"/>
      <c r="F2331" s="331"/>
      <c r="G2331" s="186" t="s">
        <v>19</v>
      </c>
      <c r="H2331" s="49">
        <f t="shared" si="884"/>
        <v>18.600000000000001</v>
      </c>
      <c r="I2331" s="49">
        <f t="shared" si="884"/>
        <v>0</v>
      </c>
      <c r="J2331" s="49">
        <f t="shared" si="884"/>
        <v>1.7</v>
      </c>
      <c r="K2331" s="49">
        <f t="shared" si="884"/>
        <v>1.2</v>
      </c>
      <c r="L2331" s="49">
        <f t="shared" si="884"/>
        <v>4.2</v>
      </c>
      <c r="M2331" s="49">
        <f t="shared" si="884"/>
        <v>11.5</v>
      </c>
      <c r="N2331" s="49">
        <f t="shared" si="884"/>
        <v>0</v>
      </c>
      <c r="O2331" s="279"/>
      <c r="P2331" s="292"/>
    </row>
    <row r="2332" spans="1:17" ht="24" x14ac:dyDescent="0.25">
      <c r="A2332" s="331"/>
      <c r="B2332" s="331"/>
      <c r="C2332" s="331"/>
      <c r="D2332" s="331"/>
      <c r="E2332" s="331"/>
      <c r="F2332" s="331"/>
      <c r="G2332" s="186" t="s">
        <v>20</v>
      </c>
      <c r="H2332" s="49">
        <f t="shared" si="884"/>
        <v>40</v>
      </c>
      <c r="I2332" s="49">
        <f t="shared" si="884"/>
        <v>0</v>
      </c>
      <c r="J2332" s="49">
        <f t="shared" si="884"/>
        <v>0</v>
      </c>
      <c r="K2332" s="49">
        <f t="shared" si="884"/>
        <v>40</v>
      </c>
      <c r="L2332" s="49">
        <f t="shared" si="884"/>
        <v>0</v>
      </c>
      <c r="M2332" s="49">
        <f t="shared" si="884"/>
        <v>0</v>
      </c>
      <c r="N2332" s="49">
        <f t="shared" si="884"/>
        <v>0</v>
      </c>
      <c r="O2332" s="279"/>
      <c r="P2332" s="292"/>
    </row>
    <row r="2333" spans="1:17" x14ac:dyDescent="0.25">
      <c r="A2333" s="306" t="s">
        <v>1120</v>
      </c>
      <c r="B2333" s="306"/>
      <c r="C2333" s="306"/>
      <c r="D2333" s="306"/>
      <c r="E2333" s="306"/>
      <c r="F2333" s="306"/>
      <c r="G2333" s="306"/>
      <c r="H2333" s="306"/>
      <c r="I2333" s="306"/>
      <c r="J2333" s="306"/>
      <c r="K2333" s="306"/>
      <c r="L2333" s="306"/>
      <c r="M2333" s="306"/>
      <c r="N2333" s="306"/>
      <c r="O2333" s="306"/>
      <c r="P2333" s="306"/>
    </row>
    <row r="2334" spans="1:17" ht="49.5" customHeight="1" x14ac:dyDescent="0.25">
      <c r="A2334" s="292" t="s">
        <v>1121</v>
      </c>
      <c r="B2334" s="292"/>
      <c r="C2334" s="292" t="s">
        <v>1120</v>
      </c>
      <c r="D2334" s="279" t="s">
        <v>66</v>
      </c>
      <c r="E2334" s="279"/>
      <c r="F2334" s="292"/>
      <c r="G2334" s="181" t="s">
        <v>16</v>
      </c>
      <c r="H2334" s="44">
        <f t="shared" ref="H2334:N2334" si="885">SUM(H2335:H2338)</f>
        <v>1034.1000000000001</v>
      </c>
      <c r="I2334" s="44">
        <f t="shared" si="885"/>
        <v>0</v>
      </c>
      <c r="J2334" s="44">
        <f t="shared" si="885"/>
        <v>0</v>
      </c>
      <c r="K2334" s="44">
        <f t="shared" si="885"/>
        <v>0</v>
      </c>
      <c r="L2334" s="44">
        <f t="shared" si="885"/>
        <v>344.70000000000005</v>
      </c>
      <c r="M2334" s="44">
        <f t="shared" si="885"/>
        <v>344.70000000000005</v>
      </c>
      <c r="N2334" s="44">
        <f t="shared" si="885"/>
        <v>344.70000000000005</v>
      </c>
      <c r="O2334" s="279"/>
      <c r="P2334" s="292"/>
      <c r="Q2334" s="281" t="s">
        <v>4197</v>
      </c>
    </row>
    <row r="2335" spans="1:17" ht="31.5" customHeight="1" x14ac:dyDescent="0.25">
      <c r="A2335" s="292"/>
      <c r="B2335" s="292"/>
      <c r="C2335" s="292"/>
      <c r="D2335" s="279"/>
      <c r="E2335" s="279"/>
      <c r="F2335" s="292"/>
      <c r="G2335" s="181" t="s">
        <v>17</v>
      </c>
      <c r="H2335" s="44">
        <f t="shared" ref="H2335:H2338" si="886">SUM(I2335:N2335)</f>
        <v>620.40000000000009</v>
      </c>
      <c r="I2335" s="44">
        <v>0</v>
      </c>
      <c r="J2335" s="44">
        <v>0</v>
      </c>
      <c r="K2335" s="44">
        <v>0</v>
      </c>
      <c r="L2335" s="44">
        <v>206.8</v>
      </c>
      <c r="M2335" s="44">
        <v>206.8</v>
      </c>
      <c r="N2335" s="44">
        <v>206.8</v>
      </c>
      <c r="O2335" s="279"/>
      <c r="P2335" s="292"/>
      <c r="Q2335" s="282"/>
    </row>
    <row r="2336" spans="1:17" ht="36" x14ac:dyDescent="0.25">
      <c r="A2336" s="292"/>
      <c r="B2336" s="292"/>
      <c r="C2336" s="292"/>
      <c r="D2336" s="279"/>
      <c r="E2336" s="279"/>
      <c r="F2336" s="292"/>
      <c r="G2336" s="181" t="s">
        <v>18</v>
      </c>
      <c r="H2336" s="44">
        <f t="shared" si="886"/>
        <v>413.70000000000005</v>
      </c>
      <c r="I2336" s="44">
        <v>0</v>
      </c>
      <c r="J2336" s="44">
        <v>0</v>
      </c>
      <c r="K2336" s="44">
        <v>0</v>
      </c>
      <c r="L2336" s="44">
        <v>137.9</v>
      </c>
      <c r="M2336" s="44">
        <v>137.9</v>
      </c>
      <c r="N2336" s="44">
        <v>137.9</v>
      </c>
      <c r="O2336" s="279"/>
      <c r="P2336" s="292"/>
      <c r="Q2336" s="282"/>
    </row>
    <row r="2337" spans="1:17" x14ac:dyDescent="0.25">
      <c r="A2337" s="292"/>
      <c r="B2337" s="292"/>
      <c r="C2337" s="292"/>
      <c r="D2337" s="279"/>
      <c r="E2337" s="279"/>
      <c r="F2337" s="292"/>
      <c r="G2337" s="181" t="s">
        <v>19</v>
      </c>
      <c r="H2337" s="44">
        <f t="shared" si="886"/>
        <v>0</v>
      </c>
      <c r="I2337" s="44">
        <v>0</v>
      </c>
      <c r="J2337" s="44">
        <v>0</v>
      </c>
      <c r="K2337" s="44">
        <v>0</v>
      </c>
      <c r="L2337" s="44">
        <v>0</v>
      </c>
      <c r="M2337" s="44">
        <v>0</v>
      </c>
      <c r="N2337" s="44">
        <v>0</v>
      </c>
      <c r="O2337" s="279"/>
      <c r="P2337" s="292"/>
      <c r="Q2337" s="282"/>
    </row>
    <row r="2338" spans="1:17" ht="24" x14ac:dyDescent="0.25">
      <c r="A2338" s="292"/>
      <c r="B2338" s="292"/>
      <c r="C2338" s="292"/>
      <c r="D2338" s="279"/>
      <c r="E2338" s="279"/>
      <c r="F2338" s="292"/>
      <c r="G2338" s="181" t="s">
        <v>20</v>
      </c>
      <c r="H2338" s="44">
        <f t="shared" si="886"/>
        <v>0</v>
      </c>
      <c r="I2338" s="44">
        <v>0</v>
      </c>
      <c r="J2338" s="44">
        <v>0</v>
      </c>
      <c r="K2338" s="44">
        <v>0</v>
      </c>
      <c r="L2338" s="44">
        <v>0</v>
      </c>
      <c r="M2338" s="44">
        <v>0</v>
      </c>
      <c r="N2338" s="44">
        <v>0</v>
      </c>
      <c r="O2338" s="279"/>
      <c r="P2338" s="292"/>
      <c r="Q2338" s="283"/>
    </row>
    <row r="2339" spans="1:17" ht="33.75" customHeight="1" x14ac:dyDescent="0.25">
      <c r="A2339" s="292" t="s">
        <v>1122</v>
      </c>
      <c r="B2339" s="292" t="s">
        <v>1123</v>
      </c>
      <c r="C2339" s="292" t="s">
        <v>1120</v>
      </c>
      <c r="D2339" s="279">
        <v>2028</v>
      </c>
      <c r="E2339" s="279" t="s">
        <v>1124</v>
      </c>
      <c r="F2339" s="279" t="s">
        <v>1125</v>
      </c>
      <c r="G2339" s="181" t="s">
        <v>16</v>
      </c>
      <c r="H2339" s="44">
        <f t="shared" ref="H2339:N2339" si="887">SUM(H2340:H2343)</f>
        <v>7</v>
      </c>
      <c r="I2339" s="44">
        <f t="shared" si="887"/>
        <v>0</v>
      </c>
      <c r="J2339" s="44">
        <f t="shared" si="887"/>
        <v>0</v>
      </c>
      <c r="K2339" s="44">
        <f t="shared" si="887"/>
        <v>0</v>
      </c>
      <c r="L2339" s="44">
        <f t="shared" si="887"/>
        <v>7</v>
      </c>
      <c r="M2339" s="44">
        <f t="shared" si="887"/>
        <v>0</v>
      </c>
      <c r="N2339" s="44">
        <f t="shared" si="887"/>
        <v>0</v>
      </c>
      <c r="O2339" s="279">
        <v>26008</v>
      </c>
      <c r="P2339" s="292" t="s">
        <v>1126</v>
      </c>
      <c r="Q2339" s="281" t="s">
        <v>4197</v>
      </c>
    </row>
    <row r="2340" spans="1:17" ht="31.5" customHeight="1" x14ac:dyDescent="0.25">
      <c r="A2340" s="292"/>
      <c r="B2340" s="292"/>
      <c r="C2340" s="292"/>
      <c r="D2340" s="279"/>
      <c r="E2340" s="279"/>
      <c r="F2340" s="279"/>
      <c r="G2340" s="181" t="s">
        <v>17</v>
      </c>
      <c r="H2340" s="44">
        <f t="shared" ref="H2340:H2368" si="888">SUM(I2340:N2340)</f>
        <v>0</v>
      </c>
      <c r="I2340" s="44">
        <v>0</v>
      </c>
      <c r="J2340" s="44">
        <v>0</v>
      </c>
      <c r="K2340" s="44">
        <v>0</v>
      </c>
      <c r="L2340" s="44">
        <v>0</v>
      </c>
      <c r="M2340" s="44">
        <v>0</v>
      </c>
      <c r="N2340" s="44">
        <v>0</v>
      </c>
      <c r="O2340" s="279"/>
      <c r="P2340" s="292"/>
      <c r="Q2340" s="282"/>
    </row>
    <row r="2341" spans="1:17" ht="36" x14ac:dyDescent="0.25">
      <c r="A2341" s="292"/>
      <c r="B2341" s="292"/>
      <c r="C2341" s="292"/>
      <c r="D2341" s="279"/>
      <c r="E2341" s="279"/>
      <c r="F2341" s="279"/>
      <c r="G2341" s="181" t="s">
        <v>18</v>
      </c>
      <c r="H2341" s="44">
        <f t="shared" si="888"/>
        <v>7</v>
      </c>
      <c r="I2341" s="44">
        <v>0</v>
      </c>
      <c r="J2341" s="44">
        <v>0</v>
      </c>
      <c r="K2341" s="44">
        <v>0</v>
      </c>
      <c r="L2341" s="44">
        <v>7</v>
      </c>
      <c r="M2341" s="44">
        <v>0</v>
      </c>
      <c r="N2341" s="44">
        <v>0</v>
      </c>
      <c r="O2341" s="279"/>
      <c r="P2341" s="292"/>
      <c r="Q2341" s="282"/>
    </row>
    <row r="2342" spans="1:17" x14ac:dyDescent="0.25">
      <c r="A2342" s="292"/>
      <c r="B2342" s="292"/>
      <c r="C2342" s="292"/>
      <c r="D2342" s="279"/>
      <c r="E2342" s="279"/>
      <c r="F2342" s="279"/>
      <c r="G2342" s="181" t="s">
        <v>19</v>
      </c>
      <c r="H2342" s="44">
        <f t="shared" si="888"/>
        <v>0</v>
      </c>
      <c r="I2342" s="44">
        <v>0</v>
      </c>
      <c r="J2342" s="44">
        <v>0</v>
      </c>
      <c r="K2342" s="44">
        <v>0</v>
      </c>
      <c r="L2342" s="44">
        <v>0</v>
      </c>
      <c r="M2342" s="44">
        <v>0</v>
      </c>
      <c r="N2342" s="44">
        <v>0</v>
      </c>
      <c r="O2342" s="279"/>
      <c r="P2342" s="292"/>
      <c r="Q2342" s="282"/>
    </row>
    <row r="2343" spans="1:17" ht="24" x14ac:dyDescent="0.25">
      <c r="A2343" s="292"/>
      <c r="B2343" s="292"/>
      <c r="C2343" s="292"/>
      <c r="D2343" s="279"/>
      <c r="E2343" s="279"/>
      <c r="F2343" s="279"/>
      <c r="G2343" s="181" t="s">
        <v>20</v>
      </c>
      <c r="H2343" s="44">
        <f t="shared" si="888"/>
        <v>0</v>
      </c>
      <c r="I2343" s="44">
        <v>0</v>
      </c>
      <c r="J2343" s="44">
        <v>0</v>
      </c>
      <c r="K2343" s="44">
        <v>0</v>
      </c>
      <c r="L2343" s="44">
        <v>0</v>
      </c>
      <c r="M2343" s="44">
        <v>0</v>
      </c>
      <c r="N2343" s="44">
        <v>0</v>
      </c>
      <c r="O2343" s="279"/>
      <c r="P2343" s="292"/>
      <c r="Q2343" s="283"/>
    </row>
    <row r="2344" spans="1:17" ht="42" customHeight="1" x14ac:dyDescent="0.25">
      <c r="A2344" s="300" t="s">
        <v>1127</v>
      </c>
      <c r="B2344" s="292" t="s">
        <v>1128</v>
      </c>
      <c r="C2344" s="292" t="s">
        <v>1120</v>
      </c>
      <c r="D2344" s="279">
        <v>2028</v>
      </c>
      <c r="E2344" s="279" t="s">
        <v>1124</v>
      </c>
      <c r="F2344" s="292" t="s">
        <v>1129</v>
      </c>
      <c r="G2344" s="181" t="s">
        <v>16</v>
      </c>
      <c r="H2344" s="44">
        <f t="shared" ref="H2344:N2344" si="889">SUM(H2345:H2348)</f>
        <v>70.300000000000011</v>
      </c>
      <c r="I2344" s="44">
        <f t="shared" si="889"/>
        <v>0</v>
      </c>
      <c r="J2344" s="44">
        <f t="shared" si="889"/>
        <v>0</v>
      </c>
      <c r="K2344" s="44">
        <f t="shared" si="889"/>
        <v>0</v>
      </c>
      <c r="L2344" s="44">
        <f t="shared" si="889"/>
        <v>70.300000000000011</v>
      </c>
      <c r="M2344" s="44">
        <f t="shared" si="889"/>
        <v>0</v>
      </c>
      <c r="N2344" s="44">
        <f t="shared" si="889"/>
        <v>0</v>
      </c>
      <c r="O2344" s="279">
        <v>26008</v>
      </c>
      <c r="P2344" s="292" t="s">
        <v>1130</v>
      </c>
      <c r="Q2344" s="281" t="s">
        <v>4197</v>
      </c>
    </row>
    <row r="2345" spans="1:17" ht="33.75" customHeight="1" x14ac:dyDescent="0.25">
      <c r="A2345" s="300"/>
      <c r="B2345" s="292"/>
      <c r="C2345" s="292"/>
      <c r="D2345" s="279"/>
      <c r="E2345" s="279"/>
      <c r="F2345" s="292"/>
      <c r="G2345" s="181" t="s">
        <v>17</v>
      </c>
      <c r="H2345" s="44">
        <f t="shared" si="888"/>
        <v>65.400000000000006</v>
      </c>
      <c r="I2345" s="44">
        <v>0</v>
      </c>
      <c r="J2345" s="44">
        <v>0</v>
      </c>
      <c r="K2345" s="44">
        <v>0</v>
      </c>
      <c r="L2345" s="44">
        <v>65.400000000000006</v>
      </c>
      <c r="M2345" s="44">
        <v>0</v>
      </c>
      <c r="N2345" s="44">
        <v>0</v>
      </c>
      <c r="O2345" s="279"/>
      <c r="P2345" s="292"/>
      <c r="Q2345" s="282"/>
    </row>
    <row r="2346" spans="1:17" ht="36" x14ac:dyDescent="0.25">
      <c r="A2346" s="300"/>
      <c r="B2346" s="292"/>
      <c r="C2346" s="292"/>
      <c r="D2346" s="279"/>
      <c r="E2346" s="279"/>
      <c r="F2346" s="292"/>
      <c r="G2346" s="181" t="s">
        <v>18</v>
      </c>
      <c r="H2346" s="44">
        <f t="shared" si="888"/>
        <v>4.9000000000000004</v>
      </c>
      <c r="I2346" s="44">
        <v>0</v>
      </c>
      <c r="J2346" s="44">
        <v>0</v>
      </c>
      <c r="K2346" s="44">
        <v>0</v>
      </c>
      <c r="L2346" s="44">
        <v>4.9000000000000004</v>
      </c>
      <c r="M2346" s="44">
        <v>0</v>
      </c>
      <c r="N2346" s="44">
        <v>0</v>
      </c>
      <c r="O2346" s="279"/>
      <c r="P2346" s="292"/>
      <c r="Q2346" s="282"/>
    </row>
    <row r="2347" spans="1:17" x14ac:dyDescent="0.25">
      <c r="A2347" s="300"/>
      <c r="B2347" s="292"/>
      <c r="C2347" s="292"/>
      <c r="D2347" s="279"/>
      <c r="E2347" s="279"/>
      <c r="F2347" s="292"/>
      <c r="G2347" s="181" t="s">
        <v>19</v>
      </c>
      <c r="H2347" s="44">
        <f t="shared" si="888"/>
        <v>0</v>
      </c>
      <c r="I2347" s="44">
        <v>0</v>
      </c>
      <c r="J2347" s="44">
        <v>0</v>
      </c>
      <c r="K2347" s="44">
        <v>0</v>
      </c>
      <c r="L2347" s="44">
        <v>0</v>
      </c>
      <c r="M2347" s="44">
        <v>0</v>
      </c>
      <c r="N2347" s="44">
        <v>0</v>
      </c>
      <c r="O2347" s="279"/>
      <c r="P2347" s="292"/>
      <c r="Q2347" s="282"/>
    </row>
    <row r="2348" spans="1:17" ht="24" x14ac:dyDescent="0.25">
      <c r="A2348" s="300"/>
      <c r="B2348" s="292"/>
      <c r="C2348" s="292"/>
      <c r="D2348" s="279"/>
      <c r="E2348" s="279"/>
      <c r="F2348" s="292"/>
      <c r="G2348" s="181" t="s">
        <v>20</v>
      </c>
      <c r="H2348" s="44">
        <f t="shared" si="888"/>
        <v>0</v>
      </c>
      <c r="I2348" s="44">
        <v>0</v>
      </c>
      <c r="J2348" s="44">
        <v>0</v>
      </c>
      <c r="K2348" s="44">
        <v>0</v>
      </c>
      <c r="L2348" s="44">
        <v>0</v>
      </c>
      <c r="M2348" s="44">
        <v>0</v>
      </c>
      <c r="N2348" s="44">
        <v>0</v>
      </c>
      <c r="O2348" s="279"/>
      <c r="P2348" s="292"/>
      <c r="Q2348" s="283"/>
    </row>
    <row r="2349" spans="1:17" ht="42.75" customHeight="1" x14ac:dyDescent="0.25">
      <c r="A2349" s="300" t="s">
        <v>1132</v>
      </c>
      <c r="B2349" s="292" t="s">
        <v>1131</v>
      </c>
      <c r="C2349" s="292" t="s">
        <v>1120</v>
      </c>
      <c r="D2349" s="279">
        <v>2028</v>
      </c>
      <c r="E2349" s="279" t="s">
        <v>1133</v>
      </c>
      <c r="F2349" s="292" t="s">
        <v>1134</v>
      </c>
      <c r="G2349" s="181" t="s">
        <v>16</v>
      </c>
      <c r="H2349" s="44">
        <f t="shared" ref="H2349:N2349" si="890">SUM(H2350:H2353)</f>
        <v>72.099999999999994</v>
      </c>
      <c r="I2349" s="44">
        <f t="shared" si="890"/>
        <v>0</v>
      </c>
      <c r="J2349" s="44">
        <f t="shared" si="890"/>
        <v>0</v>
      </c>
      <c r="K2349" s="44">
        <f t="shared" si="890"/>
        <v>0</v>
      </c>
      <c r="L2349" s="44">
        <f t="shared" si="890"/>
        <v>72.099999999999994</v>
      </c>
      <c r="M2349" s="44">
        <f t="shared" si="890"/>
        <v>0</v>
      </c>
      <c r="N2349" s="44">
        <f t="shared" si="890"/>
        <v>0</v>
      </c>
      <c r="O2349" s="297">
        <v>26008</v>
      </c>
      <c r="P2349" s="292" t="s">
        <v>1135</v>
      </c>
      <c r="Q2349" s="281" t="s">
        <v>4197</v>
      </c>
    </row>
    <row r="2350" spans="1:17" ht="35.25" customHeight="1" x14ac:dyDescent="0.25">
      <c r="A2350" s="300"/>
      <c r="B2350" s="292"/>
      <c r="C2350" s="292"/>
      <c r="D2350" s="279"/>
      <c r="E2350" s="279"/>
      <c r="F2350" s="292"/>
      <c r="G2350" s="181" t="s">
        <v>17</v>
      </c>
      <c r="H2350" s="44">
        <f t="shared" si="888"/>
        <v>0</v>
      </c>
      <c r="I2350" s="44">
        <v>0</v>
      </c>
      <c r="J2350" s="44">
        <v>0</v>
      </c>
      <c r="K2350" s="44">
        <v>0</v>
      </c>
      <c r="L2350" s="44">
        <v>0</v>
      </c>
      <c r="M2350" s="44">
        <v>0</v>
      </c>
      <c r="N2350" s="44">
        <v>0</v>
      </c>
      <c r="O2350" s="297"/>
      <c r="P2350" s="292"/>
      <c r="Q2350" s="282"/>
    </row>
    <row r="2351" spans="1:17" ht="36" x14ac:dyDescent="0.25">
      <c r="A2351" s="300"/>
      <c r="B2351" s="292"/>
      <c r="C2351" s="292"/>
      <c r="D2351" s="279"/>
      <c r="E2351" s="279"/>
      <c r="F2351" s="292"/>
      <c r="G2351" s="181" t="s">
        <v>18</v>
      </c>
      <c r="H2351" s="44">
        <f t="shared" si="888"/>
        <v>72.099999999999994</v>
      </c>
      <c r="I2351" s="44">
        <v>0</v>
      </c>
      <c r="J2351" s="44">
        <v>0</v>
      </c>
      <c r="K2351" s="44">
        <v>0</v>
      </c>
      <c r="L2351" s="44">
        <v>72.099999999999994</v>
      </c>
      <c r="M2351" s="44">
        <v>0</v>
      </c>
      <c r="N2351" s="44">
        <v>0</v>
      </c>
      <c r="O2351" s="297"/>
      <c r="P2351" s="292"/>
      <c r="Q2351" s="282"/>
    </row>
    <row r="2352" spans="1:17" x14ac:dyDescent="0.25">
      <c r="A2352" s="300"/>
      <c r="B2352" s="292"/>
      <c r="C2352" s="292"/>
      <c r="D2352" s="279"/>
      <c r="E2352" s="279"/>
      <c r="F2352" s="292"/>
      <c r="G2352" s="181" t="s">
        <v>19</v>
      </c>
      <c r="H2352" s="44">
        <f t="shared" si="888"/>
        <v>0</v>
      </c>
      <c r="I2352" s="44">
        <v>0</v>
      </c>
      <c r="J2352" s="44">
        <v>0</v>
      </c>
      <c r="K2352" s="44">
        <v>0</v>
      </c>
      <c r="L2352" s="44">
        <v>0</v>
      </c>
      <c r="M2352" s="44">
        <v>0</v>
      </c>
      <c r="N2352" s="44">
        <v>0</v>
      </c>
      <c r="O2352" s="297"/>
      <c r="P2352" s="292"/>
      <c r="Q2352" s="282"/>
    </row>
    <row r="2353" spans="1:17" ht="24" x14ac:dyDescent="0.25">
      <c r="A2353" s="300"/>
      <c r="B2353" s="292"/>
      <c r="C2353" s="292"/>
      <c r="D2353" s="279"/>
      <c r="E2353" s="279"/>
      <c r="F2353" s="292"/>
      <c r="G2353" s="181" t="s">
        <v>20</v>
      </c>
      <c r="H2353" s="44">
        <f t="shared" si="888"/>
        <v>0</v>
      </c>
      <c r="I2353" s="44">
        <v>0</v>
      </c>
      <c r="J2353" s="44">
        <v>0</v>
      </c>
      <c r="K2353" s="44">
        <v>0</v>
      </c>
      <c r="L2353" s="44">
        <v>0</v>
      </c>
      <c r="M2353" s="44">
        <v>0</v>
      </c>
      <c r="N2353" s="44">
        <v>0</v>
      </c>
      <c r="O2353" s="297"/>
      <c r="P2353" s="292"/>
      <c r="Q2353" s="283"/>
    </row>
    <row r="2354" spans="1:17" ht="45.75" customHeight="1" x14ac:dyDescent="0.25">
      <c r="A2354" s="292" t="s">
        <v>1136</v>
      </c>
      <c r="B2354" s="292" t="s">
        <v>1131</v>
      </c>
      <c r="C2354" s="292" t="s">
        <v>1120</v>
      </c>
      <c r="D2354" s="279">
        <v>2028</v>
      </c>
      <c r="E2354" s="279" t="s">
        <v>1133</v>
      </c>
      <c r="F2354" s="292" t="s">
        <v>1137</v>
      </c>
      <c r="G2354" s="181" t="s">
        <v>16</v>
      </c>
      <c r="H2354" s="44">
        <f t="shared" ref="H2354:N2354" si="891">SUM(H2355:H2358)</f>
        <v>48</v>
      </c>
      <c r="I2354" s="44">
        <f t="shared" si="891"/>
        <v>0</v>
      </c>
      <c r="J2354" s="44">
        <f t="shared" si="891"/>
        <v>0</v>
      </c>
      <c r="K2354" s="44">
        <f t="shared" si="891"/>
        <v>0</v>
      </c>
      <c r="L2354" s="44">
        <f t="shared" si="891"/>
        <v>48</v>
      </c>
      <c r="M2354" s="44">
        <f t="shared" si="891"/>
        <v>0</v>
      </c>
      <c r="N2354" s="44">
        <f t="shared" si="891"/>
        <v>0</v>
      </c>
      <c r="O2354" s="279">
        <v>26008</v>
      </c>
      <c r="P2354" s="292" t="s">
        <v>1138</v>
      </c>
      <c r="Q2354" s="281" t="s">
        <v>4155</v>
      </c>
    </row>
    <row r="2355" spans="1:17" ht="29.25" customHeight="1" x14ac:dyDescent="0.25">
      <c r="A2355" s="292"/>
      <c r="B2355" s="292"/>
      <c r="C2355" s="292"/>
      <c r="D2355" s="279"/>
      <c r="E2355" s="279"/>
      <c r="F2355" s="292"/>
      <c r="G2355" s="181" t="s">
        <v>309</v>
      </c>
      <c r="H2355" s="44">
        <f t="shared" si="888"/>
        <v>0</v>
      </c>
      <c r="I2355" s="44">
        <v>0</v>
      </c>
      <c r="J2355" s="44">
        <v>0</v>
      </c>
      <c r="K2355" s="44">
        <v>0</v>
      </c>
      <c r="L2355" s="44">
        <v>0</v>
      </c>
      <c r="M2355" s="44">
        <v>0</v>
      </c>
      <c r="N2355" s="44">
        <v>0</v>
      </c>
      <c r="O2355" s="279"/>
      <c r="P2355" s="292"/>
      <c r="Q2355" s="282"/>
    </row>
    <row r="2356" spans="1:17" ht="36" x14ac:dyDescent="0.25">
      <c r="A2356" s="292"/>
      <c r="B2356" s="292"/>
      <c r="C2356" s="292"/>
      <c r="D2356" s="279"/>
      <c r="E2356" s="279"/>
      <c r="F2356" s="292"/>
      <c r="G2356" s="181" t="s">
        <v>18</v>
      </c>
      <c r="H2356" s="44">
        <f t="shared" si="888"/>
        <v>48</v>
      </c>
      <c r="I2356" s="44">
        <v>0</v>
      </c>
      <c r="J2356" s="44">
        <v>0</v>
      </c>
      <c r="K2356" s="44">
        <v>0</v>
      </c>
      <c r="L2356" s="44">
        <v>48</v>
      </c>
      <c r="M2356" s="44">
        <v>0</v>
      </c>
      <c r="N2356" s="44">
        <v>0</v>
      </c>
      <c r="O2356" s="279"/>
      <c r="P2356" s="292"/>
      <c r="Q2356" s="282"/>
    </row>
    <row r="2357" spans="1:17" x14ac:dyDescent="0.25">
      <c r="A2357" s="292"/>
      <c r="B2357" s="292"/>
      <c r="C2357" s="292"/>
      <c r="D2357" s="279"/>
      <c r="E2357" s="279"/>
      <c r="F2357" s="292"/>
      <c r="G2357" s="181" t="s">
        <v>19</v>
      </c>
      <c r="H2357" s="44">
        <f t="shared" si="888"/>
        <v>0</v>
      </c>
      <c r="I2357" s="44">
        <v>0</v>
      </c>
      <c r="J2357" s="44">
        <v>0</v>
      </c>
      <c r="K2357" s="44">
        <v>0</v>
      </c>
      <c r="L2357" s="44">
        <v>0</v>
      </c>
      <c r="M2357" s="44">
        <v>0</v>
      </c>
      <c r="N2357" s="44">
        <v>0</v>
      </c>
      <c r="O2357" s="279"/>
      <c r="P2357" s="292"/>
      <c r="Q2357" s="282"/>
    </row>
    <row r="2358" spans="1:17" ht="24" x14ac:dyDescent="0.25">
      <c r="A2358" s="292"/>
      <c r="B2358" s="292"/>
      <c r="C2358" s="292"/>
      <c r="D2358" s="279"/>
      <c r="E2358" s="279"/>
      <c r="F2358" s="292"/>
      <c r="G2358" s="181" t="s">
        <v>20</v>
      </c>
      <c r="H2358" s="44">
        <f t="shared" si="888"/>
        <v>0</v>
      </c>
      <c r="I2358" s="44">
        <v>0</v>
      </c>
      <c r="J2358" s="44">
        <v>0</v>
      </c>
      <c r="K2358" s="44">
        <v>0</v>
      </c>
      <c r="L2358" s="44">
        <v>0</v>
      </c>
      <c r="M2358" s="44">
        <v>0</v>
      </c>
      <c r="N2358" s="44">
        <v>0</v>
      </c>
      <c r="O2358" s="279"/>
      <c r="P2358" s="292"/>
      <c r="Q2358" s="283"/>
    </row>
    <row r="2359" spans="1:17" ht="46.5" customHeight="1" x14ac:dyDescent="0.25">
      <c r="A2359" s="292" t="s">
        <v>1139</v>
      </c>
      <c r="B2359" s="292" t="s">
        <v>1131</v>
      </c>
      <c r="C2359" s="292" t="s">
        <v>1120</v>
      </c>
      <c r="D2359" s="279">
        <v>2028</v>
      </c>
      <c r="E2359" s="279" t="s">
        <v>1140</v>
      </c>
      <c r="F2359" s="292" t="s">
        <v>1137</v>
      </c>
      <c r="G2359" s="181" t="s">
        <v>16</v>
      </c>
      <c r="H2359" s="44">
        <f t="shared" ref="H2359:N2359" si="892">SUM(H2360:H2363)</f>
        <v>3.4</v>
      </c>
      <c r="I2359" s="44">
        <f t="shared" si="892"/>
        <v>0</v>
      </c>
      <c r="J2359" s="44">
        <f t="shared" si="892"/>
        <v>0</v>
      </c>
      <c r="K2359" s="44">
        <f t="shared" si="892"/>
        <v>0</v>
      </c>
      <c r="L2359" s="44">
        <f t="shared" si="892"/>
        <v>3.4</v>
      </c>
      <c r="M2359" s="44">
        <f t="shared" si="892"/>
        <v>0</v>
      </c>
      <c r="N2359" s="44">
        <f t="shared" si="892"/>
        <v>0</v>
      </c>
      <c r="O2359" s="279">
        <v>26008</v>
      </c>
      <c r="P2359" s="292" t="s">
        <v>1141</v>
      </c>
      <c r="Q2359" s="281" t="s">
        <v>4197</v>
      </c>
    </row>
    <row r="2360" spans="1:17" ht="39.75" customHeight="1" x14ac:dyDescent="0.25">
      <c r="A2360" s="292"/>
      <c r="B2360" s="292"/>
      <c r="C2360" s="292"/>
      <c r="D2360" s="279"/>
      <c r="E2360" s="279"/>
      <c r="F2360" s="292"/>
      <c r="G2360" s="181" t="s">
        <v>309</v>
      </c>
      <c r="H2360" s="44">
        <f t="shared" si="888"/>
        <v>0</v>
      </c>
      <c r="I2360" s="44">
        <v>0</v>
      </c>
      <c r="J2360" s="44">
        <v>0</v>
      </c>
      <c r="K2360" s="44">
        <v>0</v>
      </c>
      <c r="L2360" s="44">
        <v>0</v>
      </c>
      <c r="M2360" s="44">
        <v>0</v>
      </c>
      <c r="N2360" s="44">
        <v>0</v>
      </c>
      <c r="O2360" s="279"/>
      <c r="P2360" s="292"/>
      <c r="Q2360" s="282"/>
    </row>
    <row r="2361" spans="1:17" ht="36" x14ac:dyDescent="0.25">
      <c r="A2361" s="292"/>
      <c r="B2361" s="292"/>
      <c r="C2361" s="292"/>
      <c r="D2361" s="279"/>
      <c r="E2361" s="279"/>
      <c r="F2361" s="292"/>
      <c r="G2361" s="181" t="s">
        <v>18</v>
      </c>
      <c r="H2361" s="44">
        <f t="shared" si="888"/>
        <v>3.4</v>
      </c>
      <c r="I2361" s="44">
        <v>0</v>
      </c>
      <c r="J2361" s="44">
        <v>0</v>
      </c>
      <c r="K2361" s="44">
        <v>0</v>
      </c>
      <c r="L2361" s="44">
        <v>3.4</v>
      </c>
      <c r="M2361" s="44">
        <v>0</v>
      </c>
      <c r="N2361" s="44">
        <v>0</v>
      </c>
      <c r="O2361" s="279"/>
      <c r="P2361" s="292"/>
      <c r="Q2361" s="282"/>
    </row>
    <row r="2362" spans="1:17" x14ac:dyDescent="0.25">
      <c r="A2362" s="292"/>
      <c r="B2362" s="292"/>
      <c r="C2362" s="292"/>
      <c r="D2362" s="279"/>
      <c r="E2362" s="279"/>
      <c r="F2362" s="292"/>
      <c r="G2362" s="181" t="s">
        <v>19</v>
      </c>
      <c r="H2362" s="44">
        <f t="shared" si="888"/>
        <v>0</v>
      </c>
      <c r="I2362" s="44">
        <v>0</v>
      </c>
      <c r="J2362" s="44">
        <v>0</v>
      </c>
      <c r="K2362" s="44">
        <v>0</v>
      </c>
      <c r="L2362" s="44">
        <v>0</v>
      </c>
      <c r="M2362" s="44">
        <v>0</v>
      </c>
      <c r="N2362" s="44">
        <v>0</v>
      </c>
      <c r="O2362" s="279"/>
      <c r="P2362" s="292"/>
      <c r="Q2362" s="282"/>
    </row>
    <row r="2363" spans="1:17" ht="24" x14ac:dyDescent="0.25">
      <c r="A2363" s="292"/>
      <c r="B2363" s="292"/>
      <c r="C2363" s="292"/>
      <c r="D2363" s="279"/>
      <c r="E2363" s="279"/>
      <c r="F2363" s="292"/>
      <c r="G2363" s="181" t="s">
        <v>20</v>
      </c>
      <c r="H2363" s="44">
        <f t="shared" si="888"/>
        <v>0</v>
      </c>
      <c r="I2363" s="44">
        <v>0</v>
      </c>
      <c r="J2363" s="44">
        <v>0</v>
      </c>
      <c r="K2363" s="44">
        <v>0</v>
      </c>
      <c r="L2363" s="44">
        <v>0</v>
      </c>
      <c r="M2363" s="44">
        <v>0</v>
      </c>
      <c r="N2363" s="44">
        <v>0</v>
      </c>
      <c r="O2363" s="279"/>
      <c r="P2363" s="292"/>
      <c r="Q2363" s="283"/>
    </row>
    <row r="2364" spans="1:17" ht="41.25" customHeight="1" x14ac:dyDescent="0.25">
      <c r="A2364" s="300" t="s">
        <v>1142</v>
      </c>
      <c r="B2364" s="292" t="s">
        <v>1131</v>
      </c>
      <c r="C2364" s="292" t="s">
        <v>1120</v>
      </c>
      <c r="D2364" s="279">
        <v>2028</v>
      </c>
      <c r="E2364" s="279" t="s">
        <v>1143</v>
      </c>
      <c r="F2364" s="292" t="s">
        <v>1134</v>
      </c>
      <c r="G2364" s="181" t="s">
        <v>16</v>
      </c>
      <c r="H2364" s="44">
        <f t="shared" ref="H2364:N2364" si="893">SUM(H2365:H2368)</f>
        <v>28.5</v>
      </c>
      <c r="I2364" s="44">
        <f t="shared" si="893"/>
        <v>0</v>
      </c>
      <c r="J2364" s="44">
        <f t="shared" si="893"/>
        <v>0</v>
      </c>
      <c r="K2364" s="44">
        <f t="shared" si="893"/>
        <v>0</v>
      </c>
      <c r="L2364" s="44">
        <f t="shared" si="893"/>
        <v>28.5</v>
      </c>
      <c r="M2364" s="44">
        <f t="shared" si="893"/>
        <v>0</v>
      </c>
      <c r="N2364" s="44">
        <f t="shared" si="893"/>
        <v>0</v>
      </c>
      <c r="O2364" s="279">
        <v>8000</v>
      </c>
      <c r="P2364" s="292" t="s">
        <v>1144</v>
      </c>
      <c r="Q2364" s="281" t="s">
        <v>4197</v>
      </c>
    </row>
    <row r="2365" spans="1:17" ht="30.75" customHeight="1" x14ac:dyDescent="0.25">
      <c r="A2365" s="300"/>
      <c r="B2365" s="292"/>
      <c r="C2365" s="292"/>
      <c r="D2365" s="279"/>
      <c r="E2365" s="279"/>
      <c r="F2365" s="292"/>
      <c r="G2365" s="181" t="s">
        <v>309</v>
      </c>
      <c r="H2365" s="44">
        <f t="shared" si="888"/>
        <v>0</v>
      </c>
      <c r="I2365" s="44">
        <v>0</v>
      </c>
      <c r="J2365" s="44">
        <v>0</v>
      </c>
      <c r="K2365" s="44">
        <v>0</v>
      </c>
      <c r="L2365" s="44">
        <v>0</v>
      </c>
      <c r="M2365" s="44">
        <v>0</v>
      </c>
      <c r="N2365" s="44">
        <v>0</v>
      </c>
      <c r="O2365" s="279"/>
      <c r="P2365" s="292"/>
      <c r="Q2365" s="282"/>
    </row>
    <row r="2366" spans="1:17" ht="36" x14ac:dyDescent="0.25">
      <c r="A2366" s="300"/>
      <c r="B2366" s="292"/>
      <c r="C2366" s="292"/>
      <c r="D2366" s="279"/>
      <c r="E2366" s="279"/>
      <c r="F2366" s="292"/>
      <c r="G2366" s="181" t="s">
        <v>18</v>
      </c>
      <c r="H2366" s="44">
        <f t="shared" si="888"/>
        <v>28.5</v>
      </c>
      <c r="I2366" s="44">
        <v>0</v>
      </c>
      <c r="J2366" s="44">
        <v>0</v>
      </c>
      <c r="K2366" s="44">
        <v>0</v>
      </c>
      <c r="L2366" s="44">
        <v>28.5</v>
      </c>
      <c r="M2366" s="44">
        <v>0</v>
      </c>
      <c r="N2366" s="44">
        <v>0</v>
      </c>
      <c r="O2366" s="279"/>
      <c r="P2366" s="292"/>
      <c r="Q2366" s="282"/>
    </row>
    <row r="2367" spans="1:17" x14ac:dyDescent="0.25">
      <c r="A2367" s="300"/>
      <c r="B2367" s="292"/>
      <c r="C2367" s="292"/>
      <c r="D2367" s="279"/>
      <c r="E2367" s="279"/>
      <c r="F2367" s="292"/>
      <c r="G2367" s="181" t="s">
        <v>19</v>
      </c>
      <c r="H2367" s="44">
        <f t="shared" si="888"/>
        <v>0</v>
      </c>
      <c r="I2367" s="44">
        <v>0</v>
      </c>
      <c r="J2367" s="44">
        <v>0</v>
      </c>
      <c r="K2367" s="44">
        <v>0</v>
      </c>
      <c r="L2367" s="44">
        <v>0</v>
      </c>
      <c r="M2367" s="44">
        <v>0</v>
      </c>
      <c r="N2367" s="44">
        <v>0</v>
      </c>
      <c r="O2367" s="279"/>
      <c r="P2367" s="292"/>
      <c r="Q2367" s="282"/>
    </row>
    <row r="2368" spans="1:17" ht="24" x14ac:dyDescent="0.25">
      <c r="A2368" s="300"/>
      <c r="B2368" s="292"/>
      <c r="C2368" s="292"/>
      <c r="D2368" s="279"/>
      <c r="E2368" s="279"/>
      <c r="F2368" s="292"/>
      <c r="G2368" s="181" t="s">
        <v>20</v>
      </c>
      <c r="H2368" s="44">
        <f t="shared" si="888"/>
        <v>0</v>
      </c>
      <c r="I2368" s="44">
        <v>0</v>
      </c>
      <c r="J2368" s="44">
        <v>0</v>
      </c>
      <c r="K2368" s="44">
        <v>0</v>
      </c>
      <c r="L2368" s="44">
        <v>0</v>
      </c>
      <c r="M2368" s="44">
        <v>0</v>
      </c>
      <c r="N2368" s="44">
        <v>0</v>
      </c>
      <c r="O2368" s="279"/>
      <c r="P2368" s="292"/>
      <c r="Q2368" s="283"/>
    </row>
    <row r="2369" spans="1:17" ht="58.5" customHeight="1" x14ac:dyDescent="0.25">
      <c r="A2369" s="300" t="s">
        <v>1145</v>
      </c>
      <c r="B2369" s="292" t="s">
        <v>1131</v>
      </c>
      <c r="C2369" s="292" t="s">
        <v>1120</v>
      </c>
      <c r="D2369" s="279" t="s">
        <v>86</v>
      </c>
      <c r="E2369" s="279" t="s">
        <v>359</v>
      </c>
      <c r="F2369" s="279" t="s">
        <v>1125</v>
      </c>
      <c r="G2369" s="181" t="s">
        <v>16</v>
      </c>
      <c r="H2369" s="44">
        <f t="shared" ref="H2369:N2369" si="894">SUM(H2370:H2373)</f>
        <v>46</v>
      </c>
      <c r="I2369" s="44">
        <f t="shared" si="894"/>
        <v>0</v>
      </c>
      <c r="J2369" s="44">
        <f t="shared" si="894"/>
        <v>0</v>
      </c>
      <c r="K2369" s="44">
        <f t="shared" si="894"/>
        <v>0</v>
      </c>
      <c r="L2369" s="44">
        <f t="shared" si="894"/>
        <v>13.8</v>
      </c>
      <c r="M2369" s="44">
        <f t="shared" si="894"/>
        <v>32.200000000000003</v>
      </c>
      <c r="N2369" s="44">
        <f t="shared" si="894"/>
        <v>0</v>
      </c>
      <c r="O2369" s="279">
        <v>8000</v>
      </c>
      <c r="P2369" s="292" t="s">
        <v>1146</v>
      </c>
      <c r="Q2369" s="281" t="s">
        <v>4197</v>
      </c>
    </row>
    <row r="2370" spans="1:17" ht="39" customHeight="1" x14ac:dyDescent="0.25">
      <c r="A2370" s="300"/>
      <c r="B2370" s="292"/>
      <c r="C2370" s="292"/>
      <c r="D2370" s="279"/>
      <c r="E2370" s="279"/>
      <c r="F2370" s="279"/>
      <c r="G2370" s="181" t="s">
        <v>309</v>
      </c>
      <c r="H2370" s="44">
        <f t="shared" ref="H2370:H2408" si="895">SUM(I2370:N2370)</f>
        <v>0</v>
      </c>
      <c r="I2370" s="44">
        <v>0</v>
      </c>
      <c r="J2370" s="44">
        <v>0</v>
      </c>
      <c r="K2370" s="44">
        <v>0</v>
      </c>
      <c r="L2370" s="44">
        <v>0</v>
      </c>
      <c r="M2370" s="44">
        <v>0</v>
      </c>
      <c r="N2370" s="44">
        <v>0</v>
      </c>
      <c r="O2370" s="279"/>
      <c r="P2370" s="292"/>
      <c r="Q2370" s="282"/>
    </row>
    <row r="2371" spans="1:17" ht="36" x14ac:dyDescent="0.25">
      <c r="A2371" s="300"/>
      <c r="B2371" s="292"/>
      <c r="C2371" s="292"/>
      <c r="D2371" s="279"/>
      <c r="E2371" s="279"/>
      <c r="F2371" s="279"/>
      <c r="G2371" s="181" t="s">
        <v>18</v>
      </c>
      <c r="H2371" s="44">
        <f t="shared" si="895"/>
        <v>46</v>
      </c>
      <c r="I2371" s="44">
        <v>0</v>
      </c>
      <c r="J2371" s="44">
        <v>0</v>
      </c>
      <c r="K2371" s="44">
        <v>0</v>
      </c>
      <c r="L2371" s="44">
        <v>13.8</v>
      </c>
      <c r="M2371" s="44">
        <v>32.200000000000003</v>
      </c>
      <c r="N2371" s="44">
        <v>0</v>
      </c>
      <c r="O2371" s="279"/>
      <c r="P2371" s="292"/>
      <c r="Q2371" s="282"/>
    </row>
    <row r="2372" spans="1:17" x14ac:dyDescent="0.25">
      <c r="A2372" s="300"/>
      <c r="B2372" s="292"/>
      <c r="C2372" s="292"/>
      <c r="D2372" s="279"/>
      <c r="E2372" s="279"/>
      <c r="F2372" s="279"/>
      <c r="G2372" s="181" t="s">
        <v>19</v>
      </c>
      <c r="H2372" s="44">
        <f t="shared" si="895"/>
        <v>0</v>
      </c>
      <c r="I2372" s="44">
        <v>0</v>
      </c>
      <c r="J2372" s="44">
        <v>0</v>
      </c>
      <c r="K2372" s="44">
        <v>0</v>
      </c>
      <c r="L2372" s="44">
        <v>0</v>
      </c>
      <c r="M2372" s="44">
        <v>0</v>
      </c>
      <c r="N2372" s="44">
        <v>0</v>
      </c>
      <c r="O2372" s="279"/>
      <c r="P2372" s="292"/>
      <c r="Q2372" s="282"/>
    </row>
    <row r="2373" spans="1:17" ht="24" x14ac:dyDescent="0.25">
      <c r="A2373" s="300"/>
      <c r="B2373" s="292"/>
      <c r="C2373" s="292"/>
      <c r="D2373" s="279"/>
      <c r="E2373" s="279"/>
      <c r="F2373" s="279"/>
      <c r="G2373" s="181" t="s">
        <v>20</v>
      </c>
      <c r="H2373" s="44">
        <f t="shared" si="895"/>
        <v>0</v>
      </c>
      <c r="I2373" s="44">
        <v>0</v>
      </c>
      <c r="J2373" s="44">
        <v>0</v>
      </c>
      <c r="K2373" s="44">
        <v>0</v>
      </c>
      <c r="L2373" s="44">
        <v>0</v>
      </c>
      <c r="M2373" s="44">
        <v>0</v>
      </c>
      <c r="N2373" s="44">
        <v>0</v>
      </c>
      <c r="O2373" s="279"/>
      <c r="P2373" s="292"/>
      <c r="Q2373" s="283"/>
    </row>
    <row r="2374" spans="1:17" ht="30.75" customHeight="1" x14ac:dyDescent="0.25">
      <c r="A2374" s="292" t="s">
        <v>1147</v>
      </c>
      <c r="B2374" s="292" t="s">
        <v>1131</v>
      </c>
      <c r="C2374" s="292" t="s">
        <v>1120</v>
      </c>
      <c r="D2374" s="279" t="s">
        <v>86</v>
      </c>
      <c r="E2374" s="279" t="s">
        <v>1148</v>
      </c>
      <c r="F2374" s="292" t="s">
        <v>1149</v>
      </c>
      <c r="G2374" s="181" t="s">
        <v>16</v>
      </c>
      <c r="H2374" s="44">
        <f t="shared" ref="H2374:N2374" si="896">SUM(H2375:H2378)</f>
        <v>97.6</v>
      </c>
      <c r="I2374" s="44">
        <f t="shared" si="896"/>
        <v>0</v>
      </c>
      <c r="J2374" s="44">
        <f t="shared" si="896"/>
        <v>0</v>
      </c>
      <c r="K2374" s="44">
        <f t="shared" si="896"/>
        <v>0</v>
      </c>
      <c r="L2374" s="44">
        <f t="shared" si="896"/>
        <v>29.3</v>
      </c>
      <c r="M2374" s="44">
        <f t="shared" si="896"/>
        <v>68.3</v>
      </c>
      <c r="N2374" s="44">
        <f t="shared" si="896"/>
        <v>0</v>
      </c>
      <c r="O2374" s="279">
        <v>18000</v>
      </c>
      <c r="P2374" s="292" t="s">
        <v>1150</v>
      </c>
      <c r="Q2374" s="281" t="s">
        <v>4197</v>
      </c>
    </row>
    <row r="2375" spans="1:17" ht="39.75" customHeight="1" x14ac:dyDescent="0.25">
      <c r="A2375" s="292"/>
      <c r="B2375" s="292"/>
      <c r="C2375" s="292"/>
      <c r="D2375" s="279"/>
      <c r="E2375" s="279"/>
      <c r="F2375" s="292"/>
      <c r="G2375" s="181" t="s">
        <v>309</v>
      </c>
      <c r="H2375" s="44">
        <f t="shared" si="895"/>
        <v>0</v>
      </c>
      <c r="I2375" s="44">
        <v>0</v>
      </c>
      <c r="J2375" s="44">
        <v>0</v>
      </c>
      <c r="K2375" s="44">
        <v>0</v>
      </c>
      <c r="L2375" s="44">
        <v>0</v>
      </c>
      <c r="M2375" s="44">
        <v>0</v>
      </c>
      <c r="N2375" s="44">
        <v>0</v>
      </c>
      <c r="O2375" s="279"/>
      <c r="P2375" s="292"/>
      <c r="Q2375" s="282"/>
    </row>
    <row r="2376" spans="1:17" ht="36" x14ac:dyDescent="0.25">
      <c r="A2376" s="292"/>
      <c r="B2376" s="292"/>
      <c r="C2376" s="292"/>
      <c r="D2376" s="279"/>
      <c r="E2376" s="279"/>
      <c r="F2376" s="292"/>
      <c r="G2376" s="181" t="s">
        <v>18</v>
      </c>
      <c r="H2376" s="44">
        <f t="shared" si="895"/>
        <v>97.6</v>
      </c>
      <c r="I2376" s="44">
        <v>0</v>
      </c>
      <c r="J2376" s="44">
        <v>0</v>
      </c>
      <c r="K2376" s="44">
        <v>0</v>
      </c>
      <c r="L2376" s="44">
        <v>29.3</v>
      </c>
      <c r="M2376" s="44">
        <v>68.3</v>
      </c>
      <c r="N2376" s="44">
        <v>0</v>
      </c>
      <c r="O2376" s="279"/>
      <c r="P2376" s="292"/>
      <c r="Q2376" s="282"/>
    </row>
    <row r="2377" spans="1:17" x14ac:dyDescent="0.25">
      <c r="A2377" s="292"/>
      <c r="B2377" s="292"/>
      <c r="C2377" s="292"/>
      <c r="D2377" s="279"/>
      <c r="E2377" s="279"/>
      <c r="F2377" s="292"/>
      <c r="G2377" s="181" t="s">
        <v>19</v>
      </c>
      <c r="H2377" s="44">
        <f t="shared" si="895"/>
        <v>0</v>
      </c>
      <c r="I2377" s="44">
        <v>0</v>
      </c>
      <c r="J2377" s="44">
        <v>0</v>
      </c>
      <c r="K2377" s="44">
        <v>0</v>
      </c>
      <c r="L2377" s="44">
        <v>0</v>
      </c>
      <c r="M2377" s="44">
        <v>0</v>
      </c>
      <c r="N2377" s="44">
        <v>0</v>
      </c>
      <c r="O2377" s="279"/>
      <c r="P2377" s="292"/>
      <c r="Q2377" s="282"/>
    </row>
    <row r="2378" spans="1:17" ht="24" x14ac:dyDescent="0.25">
      <c r="A2378" s="292"/>
      <c r="B2378" s="292"/>
      <c r="C2378" s="292"/>
      <c r="D2378" s="279"/>
      <c r="E2378" s="279"/>
      <c r="F2378" s="292"/>
      <c r="G2378" s="181" t="s">
        <v>20</v>
      </c>
      <c r="H2378" s="44">
        <f t="shared" si="895"/>
        <v>0</v>
      </c>
      <c r="I2378" s="44">
        <v>0</v>
      </c>
      <c r="J2378" s="44">
        <v>0</v>
      </c>
      <c r="K2378" s="44">
        <v>0</v>
      </c>
      <c r="L2378" s="44">
        <v>0</v>
      </c>
      <c r="M2378" s="44">
        <v>0</v>
      </c>
      <c r="N2378" s="44">
        <v>0</v>
      </c>
      <c r="O2378" s="279"/>
      <c r="P2378" s="292"/>
      <c r="Q2378" s="283"/>
    </row>
    <row r="2379" spans="1:17" ht="36.75" customHeight="1" x14ac:dyDescent="0.25">
      <c r="A2379" s="292" t="s">
        <v>4312</v>
      </c>
      <c r="B2379" s="292" t="s">
        <v>1151</v>
      </c>
      <c r="C2379" s="292" t="s">
        <v>1120</v>
      </c>
      <c r="D2379" s="279" t="s">
        <v>66</v>
      </c>
      <c r="E2379" s="279" t="s">
        <v>1152</v>
      </c>
      <c r="F2379" s="292" t="s">
        <v>1149</v>
      </c>
      <c r="G2379" s="181" t="s">
        <v>16</v>
      </c>
      <c r="H2379" s="44">
        <f t="shared" ref="H2379:N2379" si="897">SUM(H2380:H2383)</f>
        <v>1.9</v>
      </c>
      <c r="I2379" s="44">
        <f t="shared" si="897"/>
        <v>0</v>
      </c>
      <c r="J2379" s="44">
        <f t="shared" si="897"/>
        <v>0</v>
      </c>
      <c r="K2379" s="44">
        <f t="shared" si="897"/>
        <v>0</v>
      </c>
      <c r="L2379" s="44">
        <f t="shared" si="897"/>
        <v>1</v>
      </c>
      <c r="M2379" s="44">
        <f t="shared" si="897"/>
        <v>0.4</v>
      </c>
      <c r="N2379" s="44">
        <f t="shared" si="897"/>
        <v>0.5</v>
      </c>
      <c r="O2379" s="279">
        <v>9700</v>
      </c>
      <c r="P2379" s="292" t="s">
        <v>1153</v>
      </c>
      <c r="Q2379" s="281" t="s">
        <v>4197</v>
      </c>
    </row>
    <row r="2380" spans="1:17" ht="34.5" customHeight="1" x14ac:dyDescent="0.25">
      <c r="A2380" s="292"/>
      <c r="B2380" s="292"/>
      <c r="C2380" s="292"/>
      <c r="D2380" s="279"/>
      <c r="E2380" s="279"/>
      <c r="F2380" s="292"/>
      <c r="G2380" s="181" t="s">
        <v>309</v>
      </c>
      <c r="H2380" s="44">
        <f t="shared" si="895"/>
        <v>0</v>
      </c>
      <c r="I2380" s="44">
        <v>0</v>
      </c>
      <c r="J2380" s="44">
        <v>0</v>
      </c>
      <c r="K2380" s="44">
        <v>0</v>
      </c>
      <c r="L2380" s="44">
        <v>0</v>
      </c>
      <c r="M2380" s="44">
        <v>0</v>
      </c>
      <c r="N2380" s="44">
        <v>0</v>
      </c>
      <c r="O2380" s="279"/>
      <c r="P2380" s="292"/>
      <c r="Q2380" s="282"/>
    </row>
    <row r="2381" spans="1:17" ht="36" x14ac:dyDescent="0.25">
      <c r="A2381" s="292"/>
      <c r="B2381" s="292"/>
      <c r="C2381" s="292"/>
      <c r="D2381" s="279"/>
      <c r="E2381" s="279"/>
      <c r="F2381" s="292"/>
      <c r="G2381" s="181" t="s">
        <v>18</v>
      </c>
      <c r="H2381" s="44">
        <f t="shared" si="895"/>
        <v>1.9</v>
      </c>
      <c r="I2381" s="44">
        <v>0</v>
      </c>
      <c r="J2381" s="44">
        <v>0</v>
      </c>
      <c r="K2381" s="44">
        <v>0</v>
      </c>
      <c r="L2381" s="44">
        <v>1</v>
      </c>
      <c r="M2381" s="44">
        <v>0.4</v>
      </c>
      <c r="N2381" s="44">
        <v>0.5</v>
      </c>
      <c r="O2381" s="279"/>
      <c r="P2381" s="292"/>
      <c r="Q2381" s="282"/>
    </row>
    <row r="2382" spans="1:17" x14ac:dyDescent="0.25">
      <c r="A2382" s="292"/>
      <c r="B2382" s="292"/>
      <c r="C2382" s="292"/>
      <c r="D2382" s="279"/>
      <c r="E2382" s="279"/>
      <c r="F2382" s="292"/>
      <c r="G2382" s="181" t="s">
        <v>19</v>
      </c>
      <c r="H2382" s="44">
        <f t="shared" si="895"/>
        <v>0</v>
      </c>
      <c r="I2382" s="44">
        <v>0</v>
      </c>
      <c r="J2382" s="44">
        <v>0</v>
      </c>
      <c r="K2382" s="44">
        <v>0</v>
      </c>
      <c r="L2382" s="44">
        <v>0</v>
      </c>
      <c r="M2382" s="44">
        <v>0</v>
      </c>
      <c r="N2382" s="44">
        <v>0</v>
      </c>
      <c r="O2382" s="279"/>
      <c r="P2382" s="292"/>
      <c r="Q2382" s="282"/>
    </row>
    <row r="2383" spans="1:17" ht="24" x14ac:dyDescent="0.25">
      <c r="A2383" s="292"/>
      <c r="B2383" s="292"/>
      <c r="C2383" s="292"/>
      <c r="D2383" s="279"/>
      <c r="E2383" s="279"/>
      <c r="F2383" s="292"/>
      <c r="G2383" s="181" t="s">
        <v>20</v>
      </c>
      <c r="H2383" s="44">
        <f t="shared" si="895"/>
        <v>0</v>
      </c>
      <c r="I2383" s="44">
        <v>0</v>
      </c>
      <c r="J2383" s="44">
        <v>0</v>
      </c>
      <c r="K2383" s="44">
        <v>0</v>
      </c>
      <c r="L2383" s="44">
        <v>0</v>
      </c>
      <c r="M2383" s="44">
        <v>0</v>
      </c>
      <c r="N2383" s="44">
        <v>0</v>
      </c>
      <c r="O2383" s="279"/>
      <c r="P2383" s="292"/>
      <c r="Q2383" s="283"/>
    </row>
    <row r="2384" spans="1:17" ht="36.75" customHeight="1" x14ac:dyDescent="0.25">
      <c r="A2384" s="292" t="s">
        <v>1156</v>
      </c>
      <c r="B2384" s="292" t="s">
        <v>1131</v>
      </c>
      <c r="C2384" s="292" t="s">
        <v>1120</v>
      </c>
      <c r="D2384" s="279" t="s">
        <v>86</v>
      </c>
      <c r="E2384" s="279" t="s">
        <v>906</v>
      </c>
      <c r="F2384" s="292" t="s">
        <v>111</v>
      </c>
      <c r="G2384" s="181" t="s">
        <v>16</v>
      </c>
      <c r="H2384" s="44">
        <f t="shared" ref="H2384:N2384" si="898">SUM(H2385:H2388)</f>
        <v>0.7</v>
      </c>
      <c r="I2384" s="44">
        <f t="shared" si="898"/>
        <v>0</v>
      </c>
      <c r="J2384" s="44">
        <f t="shared" si="898"/>
        <v>0</v>
      </c>
      <c r="K2384" s="44">
        <f t="shared" si="898"/>
        <v>0</v>
      </c>
      <c r="L2384" s="44">
        <f t="shared" si="898"/>
        <v>0.2</v>
      </c>
      <c r="M2384" s="44">
        <f t="shared" si="898"/>
        <v>0.5</v>
      </c>
      <c r="N2384" s="44">
        <f t="shared" si="898"/>
        <v>0</v>
      </c>
      <c r="O2384" s="279">
        <v>26008</v>
      </c>
      <c r="P2384" s="292" t="s">
        <v>1157</v>
      </c>
      <c r="Q2384" s="281" t="s">
        <v>4197</v>
      </c>
    </row>
    <row r="2385" spans="1:17" ht="30.75" customHeight="1" x14ac:dyDescent="0.25">
      <c r="A2385" s="292"/>
      <c r="B2385" s="292"/>
      <c r="C2385" s="292"/>
      <c r="D2385" s="279"/>
      <c r="E2385" s="279"/>
      <c r="F2385" s="292"/>
      <c r="G2385" s="181" t="s">
        <v>309</v>
      </c>
      <c r="H2385" s="44">
        <f t="shared" si="895"/>
        <v>0</v>
      </c>
      <c r="I2385" s="44">
        <v>0</v>
      </c>
      <c r="J2385" s="44">
        <v>0</v>
      </c>
      <c r="K2385" s="44">
        <v>0</v>
      </c>
      <c r="L2385" s="44">
        <v>0</v>
      </c>
      <c r="M2385" s="44">
        <v>0</v>
      </c>
      <c r="N2385" s="44">
        <v>0</v>
      </c>
      <c r="O2385" s="279"/>
      <c r="P2385" s="292"/>
      <c r="Q2385" s="282"/>
    </row>
    <row r="2386" spans="1:17" ht="36" x14ac:dyDescent="0.25">
      <c r="A2386" s="292"/>
      <c r="B2386" s="292"/>
      <c r="C2386" s="292"/>
      <c r="D2386" s="279"/>
      <c r="E2386" s="279"/>
      <c r="F2386" s="292"/>
      <c r="G2386" s="181" t="s">
        <v>18</v>
      </c>
      <c r="H2386" s="44">
        <f t="shared" si="895"/>
        <v>0.7</v>
      </c>
      <c r="I2386" s="44">
        <v>0</v>
      </c>
      <c r="J2386" s="44">
        <v>0</v>
      </c>
      <c r="K2386" s="44">
        <v>0</v>
      </c>
      <c r="L2386" s="44">
        <v>0.2</v>
      </c>
      <c r="M2386" s="44">
        <v>0.5</v>
      </c>
      <c r="N2386" s="44">
        <v>0</v>
      </c>
      <c r="O2386" s="279"/>
      <c r="P2386" s="292"/>
      <c r="Q2386" s="282"/>
    </row>
    <row r="2387" spans="1:17" x14ac:dyDescent="0.25">
      <c r="A2387" s="292"/>
      <c r="B2387" s="292"/>
      <c r="C2387" s="292"/>
      <c r="D2387" s="279"/>
      <c r="E2387" s="279"/>
      <c r="F2387" s="292"/>
      <c r="G2387" s="181" t="s">
        <v>19</v>
      </c>
      <c r="H2387" s="44">
        <f t="shared" si="895"/>
        <v>0</v>
      </c>
      <c r="I2387" s="44">
        <v>0</v>
      </c>
      <c r="J2387" s="44">
        <v>0</v>
      </c>
      <c r="K2387" s="44">
        <v>0</v>
      </c>
      <c r="L2387" s="44">
        <v>0</v>
      </c>
      <c r="M2387" s="44">
        <v>0</v>
      </c>
      <c r="N2387" s="44">
        <v>0</v>
      </c>
      <c r="O2387" s="279"/>
      <c r="P2387" s="292"/>
      <c r="Q2387" s="282"/>
    </row>
    <row r="2388" spans="1:17" ht="24" x14ac:dyDescent="0.25">
      <c r="A2388" s="292"/>
      <c r="B2388" s="292"/>
      <c r="C2388" s="292"/>
      <c r="D2388" s="279"/>
      <c r="E2388" s="279"/>
      <c r="F2388" s="292"/>
      <c r="G2388" s="181" t="s">
        <v>20</v>
      </c>
      <c r="H2388" s="44">
        <f t="shared" si="895"/>
        <v>0</v>
      </c>
      <c r="I2388" s="44">
        <v>0</v>
      </c>
      <c r="J2388" s="44">
        <v>0</v>
      </c>
      <c r="K2388" s="44">
        <v>0</v>
      </c>
      <c r="L2388" s="44">
        <v>0</v>
      </c>
      <c r="M2388" s="44">
        <v>0</v>
      </c>
      <c r="N2388" s="44">
        <v>0</v>
      </c>
      <c r="O2388" s="279"/>
      <c r="P2388" s="292"/>
      <c r="Q2388" s="283"/>
    </row>
    <row r="2389" spans="1:17" ht="35.25" customHeight="1" x14ac:dyDescent="0.25">
      <c r="A2389" s="300" t="s">
        <v>1158</v>
      </c>
      <c r="B2389" s="292" t="s">
        <v>1131</v>
      </c>
      <c r="C2389" s="292" t="s">
        <v>1120</v>
      </c>
      <c r="D2389" s="279" t="s">
        <v>86</v>
      </c>
      <c r="E2389" s="279" t="s">
        <v>1159</v>
      </c>
      <c r="F2389" s="292" t="s">
        <v>111</v>
      </c>
      <c r="G2389" s="181" t="s">
        <v>16</v>
      </c>
      <c r="H2389" s="44">
        <f t="shared" ref="H2389:N2389" si="899">SUM(H2390:H2393)</f>
        <v>300.10000000000002</v>
      </c>
      <c r="I2389" s="44">
        <f t="shared" si="899"/>
        <v>0</v>
      </c>
      <c r="J2389" s="44">
        <f t="shared" si="899"/>
        <v>0</v>
      </c>
      <c r="K2389" s="44">
        <f t="shared" si="899"/>
        <v>0</v>
      </c>
      <c r="L2389" s="44">
        <f t="shared" si="899"/>
        <v>90</v>
      </c>
      <c r="M2389" s="44">
        <f t="shared" si="899"/>
        <v>210.1</v>
      </c>
      <c r="N2389" s="44">
        <f t="shared" si="899"/>
        <v>0</v>
      </c>
      <c r="O2389" s="279">
        <v>26008</v>
      </c>
      <c r="P2389" s="292" t="s">
        <v>1160</v>
      </c>
      <c r="Q2389" s="281" t="s">
        <v>4197</v>
      </c>
    </row>
    <row r="2390" spans="1:17" ht="24" customHeight="1" x14ac:dyDescent="0.25">
      <c r="A2390" s="300"/>
      <c r="B2390" s="292"/>
      <c r="C2390" s="292"/>
      <c r="D2390" s="279"/>
      <c r="E2390" s="279"/>
      <c r="F2390" s="292"/>
      <c r="G2390" s="181" t="s">
        <v>309</v>
      </c>
      <c r="H2390" s="44">
        <f t="shared" si="895"/>
        <v>0</v>
      </c>
      <c r="I2390" s="44">
        <v>0</v>
      </c>
      <c r="J2390" s="44">
        <v>0</v>
      </c>
      <c r="K2390" s="44">
        <v>0</v>
      </c>
      <c r="L2390" s="44">
        <v>0</v>
      </c>
      <c r="M2390" s="44">
        <v>0</v>
      </c>
      <c r="N2390" s="44">
        <v>0</v>
      </c>
      <c r="O2390" s="279"/>
      <c r="P2390" s="292"/>
      <c r="Q2390" s="282"/>
    </row>
    <row r="2391" spans="1:17" ht="36" x14ac:dyDescent="0.25">
      <c r="A2391" s="300"/>
      <c r="B2391" s="292"/>
      <c r="C2391" s="292"/>
      <c r="D2391" s="279"/>
      <c r="E2391" s="279"/>
      <c r="F2391" s="292"/>
      <c r="G2391" s="181" t="s">
        <v>18</v>
      </c>
      <c r="H2391" s="44">
        <f t="shared" si="895"/>
        <v>300.10000000000002</v>
      </c>
      <c r="I2391" s="44">
        <v>0</v>
      </c>
      <c r="J2391" s="44">
        <v>0</v>
      </c>
      <c r="K2391" s="44">
        <v>0</v>
      </c>
      <c r="L2391" s="44">
        <v>90</v>
      </c>
      <c r="M2391" s="44">
        <v>210.1</v>
      </c>
      <c r="N2391" s="44">
        <v>0</v>
      </c>
      <c r="O2391" s="279"/>
      <c r="P2391" s="292"/>
      <c r="Q2391" s="282"/>
    </row>
    <row r="2392" spans="1:17" x14ac:dyDescent="0.25">
      <c r="A2392" s="300"/>
      <c r="B2392" s="292"/>
      <c r="C2392" s="292"/>
      <c r="D2392" s="279"/>
      <c r="E2392" s="279"/>
      <c r="F2392" s="292"/>
      <c r="G2392" s="181" t="s">
        <v>19</v>
      </c>
      <c r="H2392" s="44">
        <f t="shared" si="895"/>
        <v>0</v>
      </c>
      <c r="I2392" s="44">
        <v>0</v>
      </c>
      <c r="J2392" s="44">
        <v>0</v>
      </c>
      <c r="K2392" s="44">
        <v>0</v>
      </c>
      <c r="L2392" s="44">
        <v>0</v>
      </c>
      <c r="M2392" s="44">
        <v>0</v>
      </c>
      <c r="N2392" s="44">
        <v>0</v>
      </c>
      <c r="O2392" s="279"/>
      <c r="P2392" s="292"/>
      <c r="Q2392" s="282"/>
    </row>
    <row r="2393" spans="1:17" ht="24" x14ac:dyDescent="0.25">
      <c r="A2393" s="300"/>
      <c r="B2393" s="292"/>
      <c r="C2393" s="292"/>
      <c r="D2393" s="279"/>
      <c r="E2393" s="279"/>
      <c r="F2393" s="292"/>
      <c r="G2393" s="181" t="s">
        <v>20</v>
      </c>
      <c r="H2393" s="44">
        <f t="shared" si="895"/>
        <v>0</v>
      </c>
      <c r="I2393" s="44">
        <v>0</v>
      </c>
      <c r="J2393" s="44">
        <v>0</v>
      </c>
      <c r="K2393" s="44">
        <v>0</v>
      </c>
      <c r="L2393" s="44">
        <v>0</v>
      </c>
      <c r="M2393" s="44">
        <v>0</v>
      </c>
      <c r="N2393" s="44">
        <v>0</v>
      </c>
      <c r="O2393" s="279"/>
      <c r="P2393" s="292"/>
      <c r="Q2393" s="283"/>
    </row>
    <row r="2394" spans="1:17" ht="44.25" customHeight="1" x14ac:dyDescent="0.25">
      <c r="A2394" s="292" t="s">
        <v>1161</v>
      </c>
      <c r="B2394" s="292" t="s">
        <v>247</v>
      </c>
      <c r="C2394" s="292" t="s">
        <v>1120</v>
      </c>
      <c r="D2394" s="279">
        <v>2025</v>
      </c>
      <c r="E2394" s="279"/>
      <c r="F2394" s="292"/>
      <c r="G2394" s="181" t="s">
        <v>16</v>
      </c>
      <c r="H2394" s="44">
        <f t="shared" ref="H2394:N2394" si="900">SUM(H2395:H2398)</f>
        <v>30.6</v>
      </c>
      <c r="I2394" s="44">
        <f t="shared" si="900"/>
        <v>30.6</v>
      </c>
      <c r="J2394" s="44">
        <f t="shared" si="900"/>
        <v>0</v>
      </c>
      <c r="K2394" s="44">
        <f t="shared" si="900"/>
        <v>0</v>
      </c>
      <c r="L2394" s="44">
        <f t="shared" si="900"/>
        <v>0</v>
      </c>
      <c r="M2394" s="44">
        <f t="shared" si="900"/>
        <v>0</v>
      </c>
      <c r="N2394" s="44">
        <f t="shared" si="900"/>
        <v>0</v>
      </c>
      <c r="O2394" s="279"/>
      <c r="P2394" s="292"/>
      <c r="Q2394" s="281" t="s">
        <v>4197</v>
      </c>
    </row>
    <row r="2395" spans="1:17" ht="32.25" customHeight="1" x14ac:dyDescent="0.25">
      <c r="A2395" s="292"/>
      <c r="B2395" s="292"/>
      <c r="C2395" s="292"/>
      <c r="D2395" s="279"/>
      <c r="E2395" s="279"/>
      <c r="F2395" s="292"/>
      <c r="G2395" s="181" t="s">
        <v>309</v>
      </c>
      <c r="H2395" s="44">
        <f t="shared" si="895"/>
        <v>0</v>
      </c>
      <c r="I2395" s="44">
        <v>0</v>
      </c>
      <c r="J2395" s="44">
        <v>0</v>
      </c>
      <c r="K2395" s="44">
        <v>0</v>
      </c>
      <c r="L2395" s="44">
        <v>0</v>
      </c>
      <c r="M2395" s="44">
        <v>0</v>
      </c>
      <c r="N2395" s="44">
        <v>0</v>
      </c>
      <c r="O2395" s="279"/>
      <c r="P2395" s="292"/>
      <c r="Q2395" s="282"/>
    </row>
    <row r="2396" spans="1:17" ht="36" x14ac:dyDescent="0.25">
      <c r="A2396" s="292"/>
      <c r="B2396" s="292"/>
      <c r="C2396" s="292"/>
      <c r="D2396" s="279"/>
      <c r="E2396" s="279"/>
      <c r="F2396" s="292"/>
      <c r="G2396" s="181" t="s">
        <v>18</v>
      </c>
      <c r="H2396" s="44">
        <f t="shared" si="895"/>
        <v>30.6</v>
      </c>
      <c r="I2396" s="44">
        <v>30.6</v>
      </c>
      <c r="J2396" s="44">
        <v>0</v>
      </c>
      <c r="K2396" s="44">
        <v>0</v>
      </c>
      <c r="L2396" s="44">
        <v>0</v>
      </c>
      <c r="M2396" s="44">
        <v>0</v>
      </c>
      <c r="N2396" s="44">
        <v>0</v>
      </c>
      <c r="O2396" s="279"/>
      <c r="P2396" s="292"/>
      <c r="Q2396" s="282"/>
    </row>
    <row r="2397" spans="1:17" x14ac:dyDescent="0.25">
      <c r="A2397" s="292"/>
      <c r="B2397" s="292"/>
      <c r="C2397" s="292"/>
      <c r="D2397" s="279"/>
      <c r="E2397" s="279"/>
      <c r="F2397" s="292"/>
      <c r="G2397" s="181" t="s">
        <v>19</v>
      </c>
      <c r="H2397" s="44">
        <f t="shared" si="895"/>
        <v>0</v>
      </c>
      <c r="I2397" s="44">
        <v>0</v>
      </c>
      <c r="J2397" s="44">
        <v>0</v>
      </c>
      <c r="K2397" s="44">
        <v>0</v>
      </c>
      <c r="L2397" s="44">
        <v>0</v>
      </c>
      <c r="M2397" s="44">
        <v>0</v>
      </c>
      <c r="N2397" s="44">
        <v>0</v>
      </c>
      <c r="O2397" s="279"/>
      <c r="P2397" s="292"/>
      <c r="Q2397" s="282"/>
    </row>
    <row r="2398" spans="1:17" ht="24" x14ac:dyDescent="0.25">
      <c r="A2398" s="292"/>
      <c r="B2398" s="292"/>
      <c r="C2398" s="292"/>
      <c r="D2398" s="279"/>
      <c r="E2398" s="279"/>
      <c r="F2398" s="292"/>
      <c r="G2398" s="181" t="s">
        <v>20</v>
      </c>
      <c r="H2398" s="44">
        <f t="shared" si="895"/>
        <v>0</v>
      </c>
      <c r="I2398" s="44">
        <v>0</v>
      </c>
      <c r="J2398" s="44">
        <v>0</v>
      </c>
      <c r="K2398" s="44">
        <v>0</v>
      </c>
      <c r="L2398" s="44">
        <v>0</v>
      </c>
      <c r="M2398" s="44">
        <v>0</v>
      </c>
      <c r="N2398" s="44">
        <v>0</v>
      </c>
      <c r="O2398" s="279"/>
      <c r="P2398" s="292"/>
      <c r="Q2398" s="283"/>
    </row>
    <row r="2399" spans="1:17" ht="39.75" customHeight="1" x14ac:dyDescent="0.25">
      <c r="A2399" s="292" t="s">
        <v>1162</v>
      </c>
      <c r="B2399" s="292" t="s">
        <v>247</v>
      </c>
      <c r="C2399" s="292" t="s">
        <v>1120</v>
      </c>
      <c r="D2399" s="279">
        <v>2025</v>
      </c>
      <c r="E2399" s="279"/>
      <c r="F2399" s="292"/>
      <c r="G2399" s="181" t="s">
        <v>16</v>
      </c>
      <c r="H2399" s="44">
        <f t="shared" ref="H2399:N2399" si="901">SUM(H2400:H2403)</f>
        <v>30.6</v>
      </c>
      <c r="I2399" s="44">
        <f t="shared" si="901"/>
        <v>30.6</v>
      </c>
      <c r="J2399" s="44">
        <f t="shared" si="901"/>
        <v>0</v>
      </c>
      <c r="K2399" s="44">
        <f t="shared" si="901"/>
        <v>0</v>
      </c>
      <c r="L2399" s="44">
        <f t="shared" si="901"/>
        <v>0</v>
      </c>
      <c r="M2399" s="44">
        <f t="shared" si="901"/>
        <v>0</v>
      </c>
      <c r="N2399" s="44">
        <f t="shared" si="901"/>
        <v>0</v>
      </c>
      <c r="O2399" s="279"/>
      <c r="P2399" s="292"/>
      <c r="Q2399" s="281" t="s">
        <v>4197</v>
      </c>
    </row>
    <row r="2400" spans="1:17" ht="26.25" customHeight="1" x14ac:dyDescent="0.25">
      <c r="A2400" s="292"/>
      <c r="B2400" s="292"/>
      <c r="C2400" s="292"/>
      <c r="D2400" s="279"/>
      <c r="E2400" s="279"/>
      <c r="F2400" s="292"/>
      <c r="G2400" s="181" t="s">
        <v>309</v>
      </c>
      <c r="H2400" s="44">
        <f t="shared" si="895"/>
        <v>0</v>
      </c>
      <c r="I2400" s="44">
        <v>0</v>
      </c>
      <c r="J2400" s="44">
        <v>0</v>
      </c>
      <c r="K2400" s="44">
        <v>0</v>
      </c>
      <c r="L2400" s="44">
        <v>0</v>
      </c>
      <c r="M2400" s="44">
        <v>0</v>
      </c>
      <c r="N2400" s="44">
        <v>0</v>
      </c>
      <c r="O2400" s="279"/>
      <c r="P2400" s="292"/>
      <c r="Q2400" s="282"/>
    </row>
    <row r="2401" spans="1:17" ht="36" x14ac:dyDescent="0.25">
      <c r="A2401" s="292"/>
      <c r="B2401" s="292"/>
      <c r="C2401" s="292"/>
      <c r="D2401" s="279"/>
      <c r="E2401" s="279"/>
      <c r="F2401" s="292"/>
      <c r="G2401" s="181" t="s">
        <v>18</v>
      </c>
      <c r="H2401" s="44">
        <f t="shared" si="895"/>
        <v>30.6</v>
      </c>
      <c r="I2401" s="44">
        <v>30.6</v>
      </c>
      <c r="J2401" s="44">
        <v>0</v>
      </c>
      <c r="K2401" s="44">
        <v>0</v>
      </c>
      <c r="L2401" s="44">
        <v>0</v>
      </c>
      <c r="M2401" s="44">
        <v>0</v>
      </c>
      <c r="N2401" s="44">
        <v>0</v>
      </c>
      <c r="O2401" s="279"/>
      <c r="P2401" s="292"/>
      <c r="Q2401" s="282"/>
    </row>
    <row r="2402" spans="1:17" x14ac:dyDescent="0.25">
      <c r="A2402" s="292"/>
      <c r="B2402" s="292"/>
      <c r="C2402" s="292"/>
      <c r="D2402" s="279"/>
      <c r="E2402" s="279"/>
      <c r="F2402" s="292"/>
      <c r="G2402" s="181" t="s">
        <v>19</v>
      </c>
      <c r="H2402" s="44">
        <f t="shared" si="895"/>
        <v>0</v>
      </c>
      <c r="I2402" s="44">
        <v>0</v>
      </c>
      <c r="J2402" s="44">
        <v>0</v>
      </c>
      <c r="K2402" s="44">
        <v>0</v>
      </c>
      <c r="L2402" s="44">
        <v>0</v>
      </c>
      <c r="M2402" s="44">
        <v>0</v>
      </c>
      <c r="N2402" s="44">
        <v>0</v>
      </c>
      <c r="O2402" s="279"/>
      <c r="P2402" s="292"/>
      <c r="Q2402" s="282"/>
    </row>
    <row r="2403" spans="1:17" ht="24" x14ac:dyDescent="0.25">
      <c r="A2403" s="292"/>
      <c r="B2403" s="292"/>
      <c r="C2403" s="292"/>
      <c r="D2403" s="279"/>
      <c r="E2403" s="279"/>
      <c r="F2403" s="292"/>
      <c r="G2403" s="181" t="s">
        <v>20</v>
      </c>
      <c r="H2403" s="44">
        <f t="shared" si="895"/>
        <v>0</v>
      </c>
      <c r="I2403" s="44">
        <v>0</v>
      </c>
      <c r="J2403" s="44">
        <v>0</v>
      </c>
      <c r="K2403" s="44">
        <v>0</v>
      </c>
      <c r="L2403" s="44">
        <v>0</v>
      </c>
      <c r="M2403" s="44">
        <v>0</v>
      </c>
      <c r="N2403" s="44">
        <v>0</v>
      </c>
      <c r="O2403" s="279"/>
      <c r="P2403" s="292"/>
      <c r="Q2403" s="283"/>
    </row>
    <row r="2404" spans="1:17" ht="36.75" customHeight="1" x14ac:dyDescent="0.25">
      <c r="A2404" s="292" t="s">
        <v>1163</v>
      </c>
      <c r="B2404" s="292" t="s">
        <v>247</v>
      </c>
      <c r="C2404" s="292" t="s">
        <v>1120</v>
      </c>
      <c r="D2404" s="279">
        <v>2025</v>
      </c>
      <c r="E2404" s="279"/>
      <c r="F2404" s="292" t="s">
        <v>1154</v>
      </c>
      <c r="G2404" s="181" t="s">
        <v>16</v>
      </c>
      <c r="H2404" s="44">
        <f t="shared" ref="H2404:N2404" si="902">SUM(H2405:H2408)</f>
        <v>30.4</v>
      </c>
      <c r="I2404" s="44">
        <f t="shared" si="902"/>
        <v>30.4</v>
      </c>
      <c r="J2404" s="44">
        <f t="shared" si="902"/>
        <v>0</v>
      </c>
      <c r="K2404" s="44">
        <f t="shared" si="902"/>
        <v>0</v>
      </c>
      <c r="L2404" s="44">
        <f t="shared" si="902"/>
        <v>0</v>
      </c>
      <c r="M2404" s="44">
        <f t="shared" si="902"/>
        <v>0</v>
      </c>
      <c r="N2404" s="44">
        <f t="shared" si="902"/>
        <v>0</v>
      </c>
      <c r="O2404" s="279">
        <v>4000</v>
      </c>
      <c r="P2404" s="292" t="s">
        <v>1155</v>
      </c>
      <c r="Q2404" s="281" t="s">
        <v>4155</v>
      </c>
    </row>
    <row r="2405" spans="1:17" ht="34.5" customHeight="1" x14ac:dyDescent="0.25">
      <c r="A2405" s="331"/>
      <c r="B2405" s="292"/>
      <c r="C2405" s="292"/>
      <c r="D2405" s="279"/>
      <c r="E2405" s="279"/>
      <c r="F2405" s="292"/>
      <c r="G2405" s="181" t="s">
        <v>309</v>
      </c>
      <c r="H2405" s="44">
        <f t="shared" si="895"/>
        <v>0</v>
      </c>
      <c r="I2405" s="44">
        <v>0</v>
      </c>
      <c r="J2405" s="44">
        <v>0</v>
      </c>
      <c r="K2405" s="44">
        <v>0</v>
      </c>
      <c r="L2405" s="44">
        <v>0</v>
      </c>
      <c r="M2405" s="44">
        <v>0</v>
      </c>
      <c r="N2405" s="44">
        <v>0</v>
      </c>
      <c r="O2405" s="279"/>
      <c r="P2405" s="292"/>
      <c r="Q2405" s="282"/>
    </row>
    <row r="2406" spans="1:17" ht="36" x14ac:dyDescent="0.25">
      <c r="A2406" s="331"/>
      <c r="B2406" s="292"/>
      <c r="C2406" s="292"/>
      <c r="D2406" s="279"/>
      <c r="E2406" s="279"/>
      <c r="F2406" s="292"/>
      <c r="G2406" s="181" t="s">
        <v>18</v>
      </c>
      <c r="H2406" s="44">
        <f t="shared" si="895"/>
        <v>30.4</v>
      </c>
      <c r="I2406" s="44">
        <v>30.4</v>
      </c>
      <c r="J2406" s="44">
        <v>0</v>
      </c>
      <c r="K2406" s="44">
        <v>0</v>
      </c>
      <c r="L2406" s="44">
        <v>0</v>
      </c>
      <c r="M2406" s="44">
        <v>0</v>
      </c>
      <c r="N2406" s="44">
        <v>0</v>
      </c>
      <c r="O2406" s="279"/>
      <c r="P2406" s="292"/>
      <c r="Q2406" s="282"/>
    </row>
    <row r="2407" spans="1:17" x14ac:dyDescent="0.25">
      <c r="A2407" s="331"/>
      <c r="B2407" s="292"/>
      <c r="C2407" s="292"/>
      <c r="D2407" s="279"/>
      <c r="E2407" s="279"/>
      <c r="F2407" s="292"/>
      <c r="G2407" s="181" t="s">
        <v>19</v>
      </c>
      <c r="H2407" s="44">
        <f t="shared" si="895"/>
        <v>0</v>
      </c>
      <c r="I2407" s="44">
        <v>0</v>
      </c>
      <c r="J2407" s="44">
        <v>0</v>
      </c>
      <c r="K2407" s="44">
        <v>0</v>
      </c>
      <c r="L2407" s="44">
        <v>0</v>
      </c>
      <c r="M2407" s="44">
        <v>0</v>
      </c>
      <c r="N2407" s="44">
        <v>0</v>
      </c>
      <c r="O2407" s="279"/>
      <c r="P2407" s="292"/>
      <c r="Q2407" s="282"/>
    </row>
    <row r="2408" spans="1:17" ht="24" x14ac:dyDescent="0.25">
      <c r="A2408" s="331"/>
      <c r="B2408" s="292"/>
      <c r="C2408" s="292"/>
      <c r="D2408" s="279"/>
      <c r="E2408" s="279"/>
      <c r="F2408" s="292"/>
      <c r="G2408" s="181" t="s">
        <v>20</v>
      </c>
      <c r="H2408" s="44">
        <f t="shared" si="895"/>
        <v>0</v>
      </c>
      <c r="I2408" s="44">
        <v>0</v>
      </c>
      <c r="J2408" s="44">
        <v>0</v>
      </c>
      <c r="K2408" s="44">
        <v>0</v>
      </c>
      <c r="L2408" s="44">
        <v>0</v>
      </c>
      <c r="M2408" s="44">
        <v>0</v>
      </c>
      <c r="N2408" s="44">
        <v>0</v>
      </c>
      <c r="O2408" s="279"/>
      <c r="P2408" s="292"/>
      <c r="Q2408" s="283"/>
    </row>
    <row r="2409" spans="1:17" ht="51" customHeight="1" x14ac:dyDescent="0.25">
      <c r="A2409" s="292" t="s">
        <v>1165</v>
      </c>
      <c r="B2409" s="292" t="s">
        <v>1166</v>
      </c>
      <c r="C2409" s="292" t="s">
        <v>1120</v>
      </c>
      <c r="D2409" s="279">
        <v>2028</v>
      </c>
      <c r="E2409" s="306"/>
      <c r="F2409" s="279" t="s">
        <v>607</v>
      </c>
      <c r="G2409" s="181" t="s">
        <v>16</v>
      </c>
      <c r="H2409" s="44">
        <f t="shared" ref="H2409:N2409" si="903">SUM(H2410:H2413)</f>
        <v>38.4</v>
      </c>
      <c r="I2409" s="44">
        <f t="shared" si="903"/>
        <v>0</v>
      </c>
      <c r="J2409" s="44">
        <f t="shared" si="903"/>
        <v>0</v>
      </c>
      <c r="K2409" s="44">
        <f t="shared" si="903"/>
        <v>0</v>
      </c>
      <c r="L2409" s="44">
        <f t="shared" si="903"/>
        <v>38.4</v>
      </c>
      <c r="M2409" s="44">
        <f t="shared" si="903"/>
        <v>0</v>
      </c>
      <c r="N2409" s="44">
        <f t="shared" si="903"/>
        <v>0</v>
      </c>
      <c r="O2409" s="297">
        <v>26008</v>
      </c>
      <c r="P2409" s="292" t="s">
        <v>1167</v>
      </c>
      <c r="Q2409" s="281" t="s">
        <v>4197</v>
      </c>
    </row>
    <row r="2410" spans="1:17" ht="32.25" customHeight="1" x14ac:dyDescent="0.25">
      <c r="A2410" s="292"/>
      <c r="B2410" s="292"/>
      <c r="C2410" s="292"/>
      <c r="D2410" s="279"/>
      <c r="E2410" s="306"/>
      <c r="F2410" s="279"/>
      <c r="G2410" s="181" t="s">
        <v>17</v>
      </c>
      <c r="H2410" s="44">
        <f t="shared" ref="H2410:H2433" si="904">SUM(I2410:N2410)</f>
        <v>0</v>
      </c>
      <c r="I2410" s="44">
        <v>0</v>
      </c>
      <c r="J2410" s="44">
        <v>0</v>
      </c>
      <c r="K2410" s="44">
        <v>0</v>
      </c>
      <c r="L2410" s="44">
        <v>0</v>
      </c>
      <c r="M2410" s="44">
        <v>0</v>
      </c>
      <c r="N2410" s="44">
        <v>0</v>
      </c>
      <c r="O2410" s="297"/>
      <c r="P2410" s="292"/>
      <c r="Q2410" s="282"/>
    </row>
    <row r="2411" spans="1:17" ht="36" x14ac:dyDescent="0.25">
      <c r="A2411" s="292"/>
      <c r="B2411" s="292"/>
      <c r="C2411" s="292"/>
      <c r="D2411" s="279"/>
      <c r="E2411" s="306"/>
      <c r="F2411" s="279"/>
      <c r="G2411" s="181" t="s">
        <v>18</v>
      </c>
      <c r="H2411" s="44">
        <f t="shared" si="904"/>
        <v>34.9</v>
      </c>
      <c r="I2411" s="44">
        <v>0</v>
      </c>
      <c r="J2411" s="44">
        <v>0</v>
      </c>
      <c r="K2411" s="44">
        <v>0</v>
      </c>
      <c r="L2411" s="44">
        <v>34.9</v>
      </c>
      <c r="M2411" s="44">
        <v>0</v>
      </c>
      <c r="N2411" s="44">
        <v>0</v>
      </c>
      <c r="O2411" s="297"/>
      <c r="P2411" s="292"/>
      <c r="Q2411" s="282"/>
    </row>
    <row r="2412" spans="1:17" x14ac:dyDescent="0.25">
      <c r="A2412" s="292"/>
      <c r="B2412" s="292"/>
      <c r="C2412" s="292"/>
      <c r="D2412" s="279"/>
      <c r="E2412" s="306"/>
      <c r="F2412" s="279"/>
      <c r="G2412" s="181" t="s">
        <v>19</v>
      </c>
      <c r="H2412" s="44">
        <f t="shared" si="904"/>
        <v>3.5</v>
      </c>
      <c r="I2412" s="44">
        <v>0</v>
      </c>
      <c r="J2412" s="44">
        <v>0</v>
      </c>
      <c r="K2412" s="44">
        <v>0</v>
      </c>
      <c r="L2412" s="44">
        <v>3.5</v>
      </c>
      <c r="M2412" s="44">
        <v>0</v>
      </c>
      <c r="N2412" s="44">
        <v>0</v>
      </c>
      <c r="O2412" s="297"/>
      <c r="P2412" s="292"/>
      <c r="Q2412" s="282"/>
    </row>
    <row r="2413" spans="1:17" ht="24" x14ac:dyDescent="0.25">
      <c r="A2413" s="292"/>
      <c r="B2413" s="292"/>
      <c r="C2413" s="292"/>
      <c r="D2413" s="279"/>
      <c r="E2413" s="306"/>
      <c r="F2413" s="279"/>
      <c r="G2413" s="181" t="s">
        <v>20</v>
      </c>
      <c r="H2413" s="44">
        <f t="shared" si="904"/>
        <v>0</v>
      </c>
      <c r="I2413" s="44">
        <v>0</v>
      </c>
      <c r="J2413" s="44">
        <v>0</v>
      </c>
      <c r="K2413" s="44">
        <v>0</v>
      </c>
      <c r="L2413" s="44">
        <v>0</v>
      </c>
      <c r="M2413" s="44">
        <v>0</v>
      </c>
      <c r="N2413" s="44">
        <v>0</v>
      </c>
      <c r="O2413" s="297"/>
      <c r="P2413" s="292"/>
      <c r="Q2413" s="283"/>
    </row>
    <row r="2414" spans="1:17" ht="51" customHeight="1" x14ac:dyDescent="0.25">
      <c r="A2414" s="292" t="s">
        <v>1168</v>
      </c>
      <c r="B2414" s="292" t="s">
        <v>1166</v>
      </c>
      <c r="C2414" s="292" t="s">
        <v>1120</v>
      </c>
      <c r="D2414" s="279">
        <v>2029</v>
      </c>
      <c r="E2414" s="279"/>
      <c r="F2414" s="279" t="s">
        <v>607</v>
      </c>
      <c r="G2414" s="181" t="s">
        <v>16</v>
      </c>
      <c r="H2414" s="44">
        <f t="shared" ref="H2414:N2414" si="905">SUM(H2415:H2418)</f>
        <v>18.8</v>
      </c>
      <c r="I2414" s="44">
        <f t="shared" si="905"/>
        <v>0</v>
      </c>
      <c r="J2414" s="44">
        <f t="shared" si="905"/>
        <v>0</v>
      </c>
      <c r="K2414" s="44">
        <f t="shared" si="905"/>
        <v>0</v>
      </c>
      <c r="L2414" s="44">
        <f t="shared" si="905"/>
        <v>18.8</v>
      </c>
      <c r="M2414" s="44">
        <f t="shared" si="905"/>
        <v>0</v>
      </c>
      <c r="N2414" s="44">
        <f t="shared" si="905"/>
        <v>0</v>
      </c>
      <c r="O2414" s="297">
        <v>26008</v>
      </c>
      <c r="P2414" s="292" t="s">
        <v>1169</v>
      </c>
      <c r="Q2414" s="281" t="s">
        <v>4197</v>
      </c>
    </row>
    <row r="2415" spans="1:17" ht="29.25" customHeight="1" x14ac:dyDescent="0.25">
      <c r="A2415" s="292"/>
      <c r="B2415" s="292"/>
      <c r="C2415" s="292"/>
      <c r="D2415" s="279"/>
      <c r="E2415" s="279"/>
      <c r="F2415" s="279"/>
      <c r="G2415" s="181" t="s">
        <v>17</v>
      </c>
      <c r="H2415" s="44">
        <f t="shared" si="904"/>
        <v>0</v>
      </c>
      <c r="I2415" s="44">
        <v>0</v>
      </c>
      <c r="J2415" s="44">
        <v>0</v>
      </c>
      <c r="K2415" s="44">
        <v>0</v>
      </c>
      <c r="L2415" s="44">
        <v>0</v>
      </c>
      <c r="M2415" s="44">
        <v>0</v>
      </c>
      <c r="N2415" s="44">
        <v>0</v>
      </c>
      <c r="O2415" s="297"/>
      <c r="P2415" s="292"/>
      <c r="Q2415" s="282"/>
    </row>
    <row r="2416" spans="1:17" ht="36" x14ac:dyDescent="0.25">
      <c r="A2416" s="292"/>
      <c r="B2416" s="292"/>
      <c r="C2416" s="292"/>
      <c r="D2416" s="279"/>
      <c r="E2416" s="279"/>
      <c r="F2416" s="279"/>
      <c r="G2416" s="181" t="s">
        <v>18</v>
      </c>
      <c r="H2416" s="44">
        <f t="shared" si="904"/>
        <v>17.100000000000001</v>
      </c>
      <c r="I2416" s="44">
        <v>0</v>
      </c>
      <c r="J2416" s="44">
        <v>0</v>
      </c>
      <c r="K2416" s="44">
        <v>0</v>
      </c>
      <c r="L2416" s="44">
        <v>17.100000000000001</v>
      </c>
      <c r="M2416" s="44">
        <v>0</v>
      </c>
      <c r="N2416" s="44">
        <v>0</v>
      </c>
      <c r="O2416" s="297"/>
      <c r="P2416" s="292"/>
      <c r="Q2416" s="282"/>
    </row>
    <row r="2417" spans="1:17" x14ac:dyDescent="0.25">
      <c r="A2417" s="292"/>
      <c r="B2417" s="292"/>
      <c r="C2417" s="292"/>
      <c r="D2417" s="279"/>
      <c r="E2417" s="279"/>
      <c r="F2417" s="279"/>
      <c r="G2417" s="181" t="s">
        <v>19</v>
      </c>
      <c r="H2417" s="44">
        <f t="shared" si="904"/>
        <v>1.7</v>
      </c>
      <c r="I2417" s="44">
        <v>0</v>
      </c>
      <c r="J2417" s="44">
        <v>0</v>
      </c>
      <c r="K2417" s="44">
        <v>0</v>
      </c>
      <c r="L2417" s="44">
        <v>1.7</v>
      </c>
      <c r="M2417" s="44">
        <v>0</v>
      </c>
      <c r="N2417" s="44">
        <v>0</v>
      </c>
      <c r="O2417" s="297"/>
      <c r="P2417" s="292"/>
      <c r="Q2417" s="282"/>
    </row>
    <row r="2418" spans="1:17" ht="24" x14ac:dyDescent="0.25">
      <c r="A2418" s="292"/>
      <c r="B2418" s="292"/>
      <c r="C2418" s="292"/>
      <c r="D2418" s="279"/>
      <c r="E2418" s="279"/>
      <c r="F2418" s="279"/>
      <c r="G2418" s="181" t="s">
        <v>20</v>
      </c>
      <c r="H2418" s="44">
        <f t="shared" si="904"/>
        <v>0</v>
      </c>
      <c r="I2418" s="44">
        <v>0</v>
      </c>
      <c r="J2418" s="44">
        <v>0</v>
      </c>
      <c r="K2418" s="44">
        <v>0</v>
      </c>
      <c r="L2418" s="44">
        <v>0</v>
      </c>
      <c r="M2418" s="44">
        <v>0</v>
      </c>
      <c r="N2418" s="44">
        <v>0</v>
      </c>
      <c r="O2418" s="297"/>
      <c r="P2418" s="292"/>
      <c r="Q2418" s="283"/>
    </row>
    <row r="2419" spans="1:17" ht="48" customHeight="1" x14ac:dyDescent="0.25">
      <c r="A2419" s="292" t="s">
        <v>1170</v>
      </c>
      <c r="B2419" s="292" t="s">
        <v>1166</v>
      </c>
      <c r="C2419" s="292" t="s">
        <v>1120</v>
      </c>
      <c r="D2419" s="279">
        <v>2028</v>
      </c>
      <c r="E2419" s="279"/>
      <c r="F2419" s="279" t="s">
        <v>607</v>
      </c>
      <c r="G2419" s="181" t="s">
        <v>16</v>
      </c>
      <c r="H2419" s="44">
        <f t="shared" ref="H2419:N2419" si="906">SUM(H2420:H2423)</f>
        <v>98.4</v>
      </c>
      <c r="I2419" s="44">
        <f t="shared" si="906"/>
        <v>0</v>
      </c>
      <c r="J2419" s="44">
        <f t="shared" si="906"/>
        <v>0</v>
      </c>
      <c r="K2419" s="44">
        <f t="shared" si="906"/>
        <v>0</v>
      </c>
      <c r="L2419" s="44">
        <f t="shared" si="906"/>
        <v>98.4</v>
      </c>
      <c r="M2419" s="44">
        <f t="shared" si="906"/>
        <v>0</v>
      </c>
      <c r="N2419" s="44">
        <f t="shared" si="906"/>
        <v>0</v>
      </c>
      <c r="O2419" s="297">
        <v>26008</v>
      </c>
      <c r="P2419" s="292" t="s">
        <v>1171</v>
      </c>
      <c r="Q2419" s="281" t="s">
        <v>4197</v>
      </c>
    </row>
    <row r="2420" spans="1:17" ht="39" customHeight="1" x14ac:dyDescent="0.25">
      <c r="A2420" s="292"/>
      <c r="B2420" s="292"/>
      <c r="C2420" s="292"/>
      <c r="D2420" s="279"/>
      <c r="E2420" s="279"/>
      <c r="F2420" s="279"/>
      <c r="G2420" s="181" t="s">
        <v>17</v>
      </c>
      <c r="H2420" s="44">
        <f t="shared" si="904"/>
        <v>0</v>
      </c>
      <c r="I2420" s="44">
        <v>0</v>
      </c>
      <c r="J2420" s="44">
        <v>0</v>
      </c>
      <c r="K2420" s="44">
        <v>0</v>
      </c>
      <c r="L2420" s="44">
        <v>0</v>
      </c>
      <c r="M2420" s="44">
        <v>0</v>
      </c>
      <c r="N2420" s="44">
        <v>0</v>
      </c>
      <c r="O2420" s="297"/>
      <c r="P2420" s="292"/>
      <c r="Q2420" s="282"/>
    </row>
    <row r="2421" spans="1:17" ht="36" x14ac:dyDescent="0.25">
      <c r="A2421" s="292"/>
      <c r="B2421" s="292"/>
      <c r="C2421" s="292"/>
      <c r="D2421" s="279"/>
      <c r="E2421" s="279"/>
      <c r="F2421" s="279"/>
      <c r="G2421" s="181" t="s">
        <v>18</v>
      </c>
      <c r="H2421" s="44">
        <f t="shared" si="904"/>
        <v>89.5</v>
      </c>
      <c r="I2421" s="44">
        <v>0</v>
      </c>
      <c r="J2421" s="44">
        <v>0</v>
      </c>
      <c r="K2421" s="44">
        <v>0</v>
      </c>
      <c r="L2421" s="44">
        <v>89.5</v>
      </c>
      <c r="M2421" s="44">
        <v>0</v>
      </c>
      <c r="N2421" s="44">
        <v>0</v>
      </c>
      <c r="O2421" s="297"/>
      <c r="P2421" s="292"/>
      <c r="Q2421" s="282"/>
    </row>
    <row r="2422" spans="1:17" x14ac:dyDescent="0.25">
      <c r="A2422" s="292"/>
      <c r="B2422" s="292"/>
      <c r="C2422" s="292"/>
      <c r="D2422" s="279"/>
      <c r="E2422" s="279"/>
      <c r="F2422" s="279"/>
      <c r="G2422" s="181" t="s">
        <v>19</v>
      </c>
      <c r="H2422" s="44">
        <f t="shared" si="904"/>
        <v>8.9</v>
      </c>
      <c r="I2422" s="44">
        <v>0</v>
      </c>
      <c r="J2422" s="44">
        <v>0</v>
      </c>
      <c r="K2422" s="44">
        <v>0</v>
      </c>
      <c r="L2422" s="44">
        <v>8.9</v>
      </c>
      <c r="M2422" s="44">
        <v>0</v>
      </c>
      <c r="N2422" s="44">
        <v>0</v>
      </c>
      <c r="O2422" s="297"/>
      <c r="P2422" s="292"/>
      <c r="Q2422" s="282"/>
    </row>
    <row r="2423" spans="1:17" ht="24" x14ac:dyDescent="0.25">
      <c r="A2423" s="292"/>
      <c r="B2423" s="292"/>
      <c r="C2423" s="292"/>
      <c r="D2423" s="279"/>
      <c r="E2423" s="279"/>
      <c r="F2423" s="279"/>
      <c r="G2423" s="181" t="s">
        <v>20</v>
      </c>
      <c r="H2423" s="44">
        <f t="shared" si="904"/>
        <v>0</v>
      </c>
      <c r="I2423" s="44">
        <v>0</v>
      </c>
      <c r="J2423" s="44">
        <v>0</v>
      </c>
      <c r="K2423" s="44">
        <v>0</v>
      </c>
      <c r="L2423" s="44">
        <v>0</v>
      </c>
      <c r="M2423" s="44">
        <v>0</v>
      </c>
      <c r="N2423" s="44">
        <v>0</v>
      </c>
      <c r="O2423" s="297"/>
      <c r="P2423" s="292"/>
      <c r="Q2423" s="283"/>
    </row>
    <row r="2424" spans="1:17" ht="36.75" customHeight="1" x14ac:dyDescent="0.25">
      <c r="A2424" s="292" t="s">
        <v>1172</v>
      </c>
      <c r="B2424" s="292" t="s">
        <v>1166</v>
      </c>
      <c r="C2424" s="292" t="s">
        <v>1120</v>
      </c>
      <c r="D2424" s="279" t="s">
        <v>1173</v>
      </c>
      <c r="E2424" s="279"/>
      <c r="F2424" s="279" t="s">
        <v>607</v>
      </c>
      <c r="G2424" s="181" t="s">
        <v>16</v>
      </c>
      <c r="H2424" s="44">
        <f t="shared" ref="H2424:N2424" si="907">SUM(H2425:H2428)</f>
        <v>9</v>
      </c>
      <c r="I2424" s="44">
        <f t="shared" si="907"/>
        <v>0</v>
      </c>
      <c r="J2424" s="44">
        <f t="shared" si="907"/>
        <v>0</v>
      </c>
      <c r="K2424" s="44">
        <f t="shared" si="907"/>
        <v>0</v>
      </c>
      <c r="L2424" s="44">
        <f t="shared" si="907"/>
        <v>9</v>
      </c>
      <c r="M2424" s="44">
        <f t="shared" si="907"/>
        <v>0</v>
      </c>
      <c r="N2424" s="44">
        <f t="shared" si="907"/>
        <v>0</v>
      </c>
      <c r="O2424" s="297">
        <v>26008</v>
      </c>
      <c r="P2424" s="292" t="s">
        <v>1174</v>
      </c>
      <c r="Q2424" s="281" t="s">
        <v>4197</v>
      </c>
    </row>
    <row r="2425" spans="1:17" ht="35.25" customHeight="1" x14ac:dyDescent="0.25">
      <c r="A2425" s="292"/>
      <c r="B2425" s="292"/>
      <c r="C2425" s="292"/>
      <c r="D2425" s="279"/>
      <c r="E2425" s="279"/>
      <c r="F2425" s="279"/>
      <c r="G2425" s="181" t="s">
        <v>17</v>
      </c>
      <c r="H2425" s="44">
        <f t="shared" si="904"/>
        <v>0</v>
      </c>
      <c r="I2425" s="44">
        <v>0</v>
      </c>
      <c r="J2425" s="44">
        <v>0</v>
      </c>
      <c r="K2425" s="44">
        <v>0</v>
      </c>
      <c r="L2425" s="44">
        <v>0</v>
      </c>
      <c r="M2425" s="44">
        <v>0</v>
      </c>
      <c r="N2425" s="44">
        <v>0</v>
      </c>
      <c r="O2425" s="297"/>
      <c r="P2425" s="292"/>
      <c r="Q2425" s="282"/>
    </row>
    <row r="2426" spans="1:17" ht="36" x14ac:dyDescent="0.25">
      <c r="A2426" s="292"/>
      <c r="B2426" s="292"/>
      <c r="C2426" s="292"/>
      <c r="D2426" s="279"/>
      <c r="E2426" s="279"/>
      <c r="F2426" s="279"/>
      <c r="G2426" s="181" t="s">
        <v>18</v>
      </c>
      <c r="H2426" s="44">
        <f t="shared" si="904"/>
        <v>8.1999999999999993</v>
      </c>
      <c r="I2426" s="44">
        <v>0</v>
      </c>
      <c r="J2426" s="44">
        <v>0</v>
      </c>
      <c r="K2426" s="44">
        <v>0</v>
      </c>
      <c r="L2426" s="44">
        <v>8.1999999999999993</v>
      </c>
      <c r="M2426" s="44">
        <v>0</v>
      </c>
      <c r="N2426" s="44">
        <v>0</v>
      </c>
      <c r="O2426" s="297"/>
      <c r="P2426" s="292"/>
      <c r="Q2426" s="282"/>
    </row>
    <row r="2427" spans="1:17" x14ac:dyDescent="0.25">
      <c r="A2427" s="292"/>
      <c r="B2427" s="292"/>
      <c r="C2427" s="292"/>
      <c r="D2427" s="279"/>
      <c r="E2427" s="279"/>
      <c r="F2427" s="279"/>
      <c r="G2427" s="181" t="s">
        <v>19</v>
      </c>
      <c r="H2427" s="44">
        <f t="shared" si="904"/>
        <v>0.8</v>
      </c>
      <c r="I2427" s="44">
        <v>0</v>
      </c>
      <c r="J2427" s="44">
        <v>0</v>
      </c>
      <c r="K2427" s="44">
        <v>0</v>
      </c>
      <c r="L2427" s="44">
        <v>0.8</v>
      </c>
      <c r="M2427" s="44">
        <v>0</v>
      </c>
      <c r="N2427" s="44">
        <v>0</v>
      </c>
      <c r="O2427" s="297"/>
      <c r="P2427" s="292"/>
      <c r="Q2427" s="282"/>
    </row>
    <row r="2428" spans="1:17" ht="24" x14ac:dyDescent="0.25">
      <c r="A2428" s="292"/>
      <c r="B2428" s="292"/>
      <c r="C2428" s="292"/>
      <c r="D2428" s="279"/>
      <c r="E2428" s="279"/>
      <c r="F2428" s="279"/>
      <c r="G2428" s="181" t="s">
        <v>20</v>
      </c>
      <c r="H2428" s="44">
        <f t="shared" si="904"/>
        <v>0</v>
      </c>
      <c r="I2428" s="44">
        <v>0</v>
      </c>
      <c r="J2428" s="44">
        <v>0</v>
      </c>
      <c r="K2428" s="44">
        <v>0</v>
      </c>
      <c r="L2428" s="44">
        <v>0</v>
      </c>
      <c r="M2428" s="44">
        <v>0</v>
      </c>
      <c r="N2428" s="44">
        <v>0</v>
      </c>
      <c r="O2428" s="297"/>
      <c r="P2428" s="292"/>
      <c r="Q2428" s="283"/>
    </row>
    <row r="2429" spans="1:17" ht="47.25" customHeight="1" x14ac:dyDescent="0.25">
      <c r="A2429" s="292" t="s">
        <v>1175</v>
      </c>
      <c r="B2429" s="292" t="s">
        <v>1166</v>
      </c>
      <c r="C2429" s="292" t="s">
        <v>1120</v>
      </c>
      <c r="D2429" s="279">
        <v>2028</v>
      </c>
      <c r="E2429" s="279"/>
      <c r="F2429" s="279" t="s">
        <v>607</v>
      </c>
      <c r="G2429" s="181" t="s">
        <v>16</v>
      </c>
      <c r="H2429" s="44">
        <f t="shared" ref="H2429:N2429" si="908">SUM(H2430:H2433)</f>
        <v>6.6999999999999993</v>
      </c>
      <c r="I2429" s="44">
        <f t="shared" si="908"/>
        <v>0</v>
      </c>
      <c r="J2429" s="44">
        <f t="shared" si="908"/>
        <v>0</v>
      </c>
      <c r="K2429" s="44">
        <f t="shared" si="908"/>
        <v>0</v>
      </c>
      <c r="L2429" s="44">
        <f t="shared" si="908"/>
        <v>6.6999999999999993</v>
      </c>
      <c r="M2429" s="44">
        <f t="shared" si="908"/>
        <v>0</v>
      </c>
      <c r="N2429" s="44">
        <f t="shared" si="908"/>
        <v>0</v>
      </c>
      <c r="O2429" s="297">
        <v>26008</v>
      </c>
      <c r="P2429" s="292" t="s">
        <v>1176</v>
      </c>
      <c r="Q2429" s="281" t="s">
        <v>4197</v>
      </c>
    </row>
    <row r="2430" spans="1:17" ht="34.5" customHeight="1" x14ac:dyDescent="0.25">
      <c r="A2430" s="292"/>
      <c r="B2430" s="292"/>
      <c r="C2430" s="292"/>
      <c r="D2430" s="279"/>
      <c r="E2430" s="279"/>
      <c r="F2430" s="279"/>
      <c r="G2430" s="181" t="s">
        <v>17</v>
      </c>
      <c r="H2430" s="44">
        <f t="shared" si="904"/>
        <v>0</v>
      </c>
      <c r="I2430" s="44">
        <v>0</v>
      </c>
      <c r="J2430" s="44">
        <v>0</v>
      </c>
      <c r="K2430" s="44">
        <v>0</v>
      </c>
      <c r="L2430" s="44">
        <v>0</v>
      </c>
      <c r="M2430" s="44">
        <v>0</v>
      </c>
      <c r="N2430" s="44">
        <v>0</v>
      </c>
      <c r="O2430" s="297"/>
      <c r="P2430" s="292"/>
      <c r="Q2430" s="282"/>
    </row>
    <row r="2431" spans="1:17" ht="36" x14ac:dyDescent="0.25">
      <c r="A2431" s="292"/>
      <c r="B2431" s="292"/>
      <c r="C2431" s="292"/>
      <c r="D2431" s="279"/>
      <c r="E2431" s="279"/>
      <c r="F2431" s="279"/>
      <c r="G2431" s="181" t="s">
        <v>18</v>
      </c>
      <c r="H2431" s="44">
        <f t="shared" si="904"/>
        <v>6.1</v>
      </c>
      <c r="I2431" s="44">
        <v>0</v>
      </c>
      <c r="J2431" s="44">
        <v>0</v>
      </c>
      <c r="K2431" s="44">
        <v>0</v>
      </c>
      <c r="L2431" s="44">
        <v>6.1</v>
      </c>
      <c r="M2431" s="44">
        <v>0</v>
      </c>
      <c r="N2431" s="44">
        <v>0</v>
      </c>
      <c r="O2431" s="297"/>
      <c r="P2431" s="292"/>
      <c r="Q2431" s="282"/>
    </row>
    <row r="2432" spans="1:17" x14ac:dyDescent="0.25">
      <c r="A2432" s="292"/>
      <c r="B2432" s="292"/>
      <c r="C2432" s="292"/>
      <c r="D2432" s="279"/>
      <c r="E2432" s="279"/>
      <c r="F2432" s="279"/>
      <c r="G2432" s="181" t="s">
        <v>19</v>
      </c>
      <c r="H2432" s="44">
        <f t="shared" si="904"/>
        <v>0.6</v>
      </c>
      <c r="I2432" s="44">
        <v>0</v>
      </c>
      <c r="J2432" s="44">
        <v>0</v>
      </c>
      <c r="K2432" s="44">
        <v>0</v>
      </c>
      <c r="L2432" s="44">
        <v>0.6</v>
      </c>
      <c r="M2432" s="44">
        <v>0</v>
      </c>
      <c r="N2432" s="44">
        <v>0</v>
      </c>
      <c r="O2432" s="297"/>
      <c r="P2432" s="292"/>
      <c r="Q2432" s="282"/>
    </row>
    <row r="2433" spans="1:17" ht="24" x14ac:dyDescent="0.25">
      <c r="A2433" s="292"/>
      <c r="B2433" s="292"/>
      <c r="C2433" s="292"/>
      <c r="D2433" s="279"/>
      <c r="E2433" s="279"/>
      <c r="F2433" s="279"/>
      <c r="G2433" s="181" t="s">
        <v>20</v>
      </c>
      <c r="H2433" s="44">
        <f t="shared" si="904"/>
        <v>0</v>
      </c>
      <c r="I2433" s="44">
        <v>0</v>
      </c>
      <c r="J2433" s="44">
        <v>0</v>
      </c>
      <c r="K2433" s="44">
        <v>0</v>
      </c>
      <c r="L2433" s="44">
        <v>0</v>
      </c>
      <c r="M2433" s="44">
        <v>0</v>
      </c>
      <c r="N2433" s="44">
        <v>0</v>
      </c>
      <c r="O2433" s="297"/>
      <c r="P2433" s="292"/>
      <c r="Q2433" s="283"/>
    </row>
    <row r="2434" spans="1:17" ht="36.75" customHeight="1" x14ac:dyDescent="0.25">
      <c r="A2434" s="292" t="s">
        <v>1177</v>
      </c>
      <c r="B2434" s="292"/>
      <c r="C2434" s="292" t="s">
        <v>1120</v>
      </c>
      <c r="D2434" s="279">
        <v>2027</v>
      </c>
      <c r="E2434" s="279"/>
      <c r="F2434" s="279" t="s">
        <v>111</v>
      </c>
      <c r="G2434" s="181" t="s">
        <v>16</v>
      </c>
      <c r="H2434" s="44">
        <f t="shared" ref="H2434:N2434" si="909">SUM(H2435:H2438)</f>
        <v>36.700000000000003</v>
      </c>
      <c r="I2434" s="44">
        <f t="shared" si="909"/>
        <v>0</v>
      </c>
      <c r="J2434" s="44">
        <f t="shared" si="909"/>
        <v>0</v>
      </c>
      <c r="K2434" s="44">
        <f t="shared" si="909"/>
        <v>36.700000000000003</v>
      </c>
      <c r="L2434" s="44">
        <f t="shared" si="909"/>
        <v>0</v>
      </c>
      <c r="M2434" s="44">
        <f t="shared" si="909"/>
        <v>0</v>
      </c>
      <c r="N2434" s="44">
        <f t="shared" si="909"/>
        <v>0</v>
      </c>
      <c r="O2434" s="279"/>
      <c r="P2434" s="292"/>
      <c r="Q2434" s="281" t="s">
        <v>4197</v>
      </c>
    </row>
    <row r="2435" spans="1:17" ht="35.25" customHeight="1" x14ac:dyDescent="0.25">
      <c r="A2435" s="292"/>
      <c r="B2435" s="292"/>
      <c r="C2435" s="292"/>
      <c r="D2435" s="279"/>
      <c r="E2435" s="279"/>
      <c r="F2435" s="279"/>
      <c r="G2435" s="181" t="s">
        <v>17</v>
      </c>
      <c r="H2435" s="44">
        <f t="shared" ref="H2435:H2438" si="910">SUM(I2435:N2435)</f>
        <v>0</v>
      </c>
      <c r="I2435" s="44">
        <v>0</v>
      </c>
      <c r="J2435" s="44">
        <v>0</v>
      </c>
      <c r="K2435" s="44">
        <v>0</v>
      </c>
      <c r="L2435" s="44">
        <v>0</v>
      </c>
      <c r="M2435" s="44">
        <v>0</v>
      </c>
      <c r="N2435" s="44">
        <v>0</v>
      </c>
      <c r="O2435" s="279"/>
      <c r="P2435" s="292"/>
      <c r="Q2435" s="282"/>
    </row>
    <row r="2436" spans="1:17" ht="36" x14ac:dyDescent="0.25">
      <c r="A2436" s="292"/>
      <c r="B2436" s="292"/>
      <c r="C2436" s="292"/>
      <c r="D2436" s="279"/>
      <c r="E2436" s="279"/>
      <c r="F2436" s="279"/>
      <c r="G2436" s="181" t="s">
        <v>18</v>
      </c>
      <c r="H2436" s="44">
        <f t="shared" si="910"/>
        <v>36.700000000000003</v>
      </c>
      <c r="I2436" s="44">
        <v>0</v>
      </c>
      <c r="J2436" s="44">
        <v>0</v>
      </c>
      <c r="K2436" s="44">
        <v>36.700000000000003</v>
      </c>
      <c r="L2436" s="44">
        <v>0</v>
      </c>
      <c r="M2436" s="44">
        <v>0</v>
      </c>
      <c r="N2436" s="44">
        <v>0</v>
      </c>
      <c r="O2436" s="279"/>
      <c r="P2436" s="292"/>
      <c r="Q2436" s="282"/>
    </row>
    <row r="2437" spans="1:17" x14ac:dyDescent="0.25">
      <c r="A2437" s="292"/>
      <c r="B2437" s="292"/>
      <c r="C2437" s="292"/>
      <c r="D2437" s="279"/>
      <c r="E2437" s="279"/>
      <c r="F2437" s="279"/>
      <c r="G2437" s="181" t="s">
        <v>19</v>
      </c>
      <c r="H2437" s="44">
        <f t="shared" si="910"/>
        <v>0</v>
      </c>
      <c r="I2437" s="44">
        <v>0</v>
      </c>
      <c r="J2437" s="44">
        <v>0</v>
      </c>
      <c r="K2437" s="44">
        <v>0</v>
      </c>
      <c r="L2437" s="44">
        <v>0</v>
      </c>
      <c r="M2437" s="44">
        <v>0</v>
      </c>
      <c r="N2437" s="44">
        <v>0</v>
      </c>
      <c r="O2437" s="279"/>
      <c r="P2437" s="292"/>
      <c r="Q2437" s="282"/>
    </row>
    <row r="2438" spans="1:17" ht="24" x14ac:dyDescent="0.25">
      <c r="A2438" s="292"/>
      <c r="B2438" s="292"/>
      <c r="C2438" s="292"/>
      <c r="D2438" s="279"/>
      <c r="E2438" s="279"/>
      <c r="F2438" s="279"/>
      <c r="G2438" s="181" t="s">
        <v>20</v>
      </c>
      <c r="H2438" s="44">
        <f t="shared" si="910"/>
        <v>0</v>
      </c>
      <c r="I2438" s="44">
        <v>0</v>
      </c>
      <c r="J2438" s="44">
        <v>0</v>
      </c>
      <c r="K2438" s="44">
        <v>0</v>
      </c>
      <c r="L2438" s="44">
        <v>0</v>
      </c>
      <c r="M2438" s="44">
        <v>0</v>
      </c>
      <c r="N2438" s="44">
        <v>0</v>
      </c>
      <c r="O2438" s="279"/>
      <c r="P2438" s="292"/>
      <c r="Q2438" s="283"/>
    </row>
    <row r="2439" spans="1:17" ht="36.75" customHeight="1" x14ac:dyDescent="0.25">
      <c r="A2439" s="292" t="s">
        <v>1178</v>
      </c>
      <c r="B2439" s="292"/>
      <c r="C2439" s="292" t="s">
        <v>1120</v>
      </c>
      <c r="D2439" s="279">
        <v>2027</v>
      </c>
      <c r="E2439" s="279"/>
      <c r="F2439" s="279" t="s">
        <v>111</v>
      </c>
      <c r="G2439" s="181" t="s">
        <v>16</v>
      </c>
      <c r="H2439" s="44">
        <f t="shared" ref="H2439:N2439" si="911">SUM(H2440:H2443)</f>
        <v>99.9</v>
      </c>
      <c r="I2439" s="44">
        <f t="shared" si="911"/>
        <v>0</v>
      </c>
      <c r="J2439" s="44">
        <f t="shared" si="911"/>
        <v>0</v>
      </c>
      <c r="K2439" s="44">
        <f t="shared" si="911"/>
        <v>99.9</v>
      </c>
      <c r="L2439" s="44">
        <f t="shared" si="911"/>
        <v>0</v>
      </c>
      <c r="M2439" s="44">
        <f t="shared" si="911"/>
        <v>0</v>
      </c>
      <c r="N2439" s="44">
        <f t="shared" si="911"/>
        <v>0</v>
      </c>
      <c r="O2439" s="279"/>
      <c r="P2439" s="292"/>
      <c r="Q2439" s="281" t="s">
        <v>4197</v>
      </c>
    </row>
    <row r="2440" spans="1:17" ht="36.75" customHeight="1" x14ac:dyDescent="0.25">
      <c r="A2440" s="292"/>
      <c r="B2440" s="292"/>
      <c r="C2440" s="292"/>
      <c r="D2440" s="279"/>
      <c r="E2440" s="279"/>
      <c r="F2440" s="279"/>
      <c r="G2440" s="181" t="s">
        <v>17</v>
      </c>
      <c r="H2440" s="44">
        <f t="shared" ref="H2440:H2443" si="912">SUM(I2440:N2440)</f>
        <v>0</v>
      </c>
      <c r="I2440" s="44">
        <v>0</v>
      </c>
      <c r="J2440" s="44">
        <v>0</v>
      </c>
      <c r="K2440" s="44">
        <v>0</v>
      </c>
      <c r="L2440" s="44">
        <v>0</v>
      </c>
      <c r="M2440" s="44">
        <v>0</v>
      </c>
      <c r="N2440" s="44">
        <v>0</v>
      </c>
      <c r="O2440" s="279"/>
      <c r="P2440" s="292"/>
      <c r="Q2440" s="282"/>
    </row>
    <row r="2441" spans="1:17" ht="36" x14ac:dyDescent="0.25">
      <c r="A2441" s="292"/>
      <c r="B2441" s="292"/>
      <c r="C2441" s="292"/>
      <c r="D2441" s="279"/>
      <c r="E2441" s="279"/>
      <c r="F2441" s="279"/>
      <c r="G2441" s="181" t="s">
        <v>18</v>
      </c>
      <c r="H2441" s="44">
        <f t="shared" si="912"/>
        <v>99.9</v>
      </c>
      <c r="I2441" s="44">
        <v>0</v>
      </c>
      <c r="J2441" s="44">
        <v>0</v>
      </c>
      <c r="K2441" s="44">
        <v>99.9</v>
      </c>
      <c r="L2441" s="44">
        <v>0</v>
      </c>
      <c r="M2441" s="44">
        <v>0</v>
      </c>
      <c r="N2441" s="44">
        <v>0</v>
      </c>
      <c r="O2441" s="279"/>
      <c r="P2441" s="292"/>
      <c r="Q2441" s="282"/>
    </row>
    <row r="2442" spans="1:17" x14ac:dyDescent="0.25">
      <c r="A2442" s="292"/>
      <c r="B2442" s="292"/>
      <c r="C2442" s="292"/>
      <c r="D2442" s="279"/>
      <c r="E2442" s="279"/>
      <c r="F2442" s="279"/>
      <c r="G2442" s="181" t="s">
        <v>19</v>
      </c>
      <c r="H2442" s="44">
        <f t="shared" si="912"/>
        <v>0</v>
      </c>
      <c r="I2442" s="44">
        <v>0</v>
      </c>
      <c r="J2442" s="44">
        <v>0</v>
      </c>
      <c r="K2442" s="44">
        <v>0</v>
      </c>
      <c r="L2442" s="44">
        <v>0</v>
      </c>
      <c r="M2442" s="44">
        <v>0</v>
      </c>
      <c r="N2442" s="44">
        <v>0</v>
      </c>
      <c r="O2442" s="279"/>
      <c r="P2442" s="292"/>
      <c r="Q2442" s="282"/>
    </row>
    <row r="2443" spans="1:17" ht="24" x14ac:dyDescent="0.25">
      <c r="A2443" s="292"/>
      <c r="B2443" s="292"/>
      <c r="C2443" s="292"/>
      <c r="D2443" s="279"/>
      <c r="E2443" s="279"/>
      <c r="F2443" s="279"/>
      <c r="G2443" s="181" t="s">
        <v>20</v>
      </c>
      <c r="H2443" s="44">
        <f t="shared" si="912"/>
        <v>0</v>
      </c>
      <c r="I2443" s="44">
        <v>0</v>
      </c>
      <c r="J2443" s="44">
        <v>0</v>
      </c>
      <c r="K2443" s="44">
        <v>0</v>
      </c>
      <c r="L2443" s="44">
        <v>0</v>
      </c>
      <c r="M2443" s="44">
        <v>0</v>
      </c>
      <c r="N2443" s="44">
        <v>0</v>
      </c>
      <c r="O2443" s="279"/>
      <c r="P2443" s="292"/>
      <c r="Q2443" s="283"/>
    </row>
    <row r="2444" spans="1:17" ht="36" x14ac:dyDescent="0.25">
      <c r="A2444" s="292" t="s">
        <v>1179</v>
      </c>
      <c r="B2444" s="292"/>
      <c r="C2444" s="292" t="s">
        <v>1120</v>
      </c>
      <c r="D2444" s="279">
        <v>2027</v>
      </c>
      <c r="E2444" s="279"/>
      <c r="F2444" s="279" t="s">
        <v>111</v>
      </c>
      <c r="G2444" s="181" t="s">
        <v>16</v>
      </c>
      <c r="H2444" s="44">
        <f t="shared" ref="H2444:N2444" si="913">SUM(H2445:H2448)</f>
        <v>100.4</v>
      </c>
      <c r="I2444" s="44">
        <f t="shared" si="913"/>
        <v>0</v>
      </c>
      <c r="J2444" s="44">
        <f t="shared" si="913"/>
        <v>0</v>
      </c>
      <c r="K2444" s="44">
        <f t="shared" si="913"/>
        <v>100.4</v>
      </c>
      <c r="L2444" s="44">
        <f t="shared" si="913"/>
        <v>0</v>
      </c>
      <c r="M2444" s="44">
        <f t="shared" si="913"/>
        <v>0</v>
      </c>
      <c r="N2444" s="44">
        <f t="shared" si="913"/>
        <v>0</v>
      </c>
      <c r="O2444" s="279"/>
      <c r="P2444" s="292"/>
      <c r="Q2444" s="281" t="s">
        <v>4197</v>
      </c>
    </row>
    <row r="2445" spans="1:17" ht="26.25" customHeight="1" x14ac:dyDescent="0.25">
      <c r="A2445" s="292"/>
      <c r="B2445" s="292"/>
      <c r="C2445" s="292"/>
      <c r="D2445" s="279"/>
      <c r="E2445" s="279"/>
      <c r="F2445" s="279"/>
      <c r="G2445" s="181" t="s">
        <v>17</v>
      </c>
      <c r="H2445" s="44">
        <f t="shared" ref="H2445:H2448" si="914">SUM(I2445:N2445)</f>
        <v>0</v>
      </c>
      <c r="I2445" s="44">
        <v>0</v>
      </c>
      <c r="J2445" s="44">
        <v>0</v>
      </c>
      <c r="K2445" s="44">
        <v>0</v>
      </c>
      <c r="L2445" s="44">
        <v>0</v>
      </c>
      <c r="M2445" s="44">
        <v>0</v>
      </c>
      <c r="N2445" s="44">
        <v>0</v>
      </c>
      <c r="O2445" s="279"/>
      <c r="P2445" s="292"/>
      <c r="Q2445" s="282"/>
    </row>
    <row r="2446" spans="1:17" ht="36" x14ac:dyDescent="0.25">
      <c r="A2446" s="292"/>
      <c r="B2446" s="292"/>
      <c r="C2446" s="292"/>
      <c r="D2446" s="279"/>
      <c r="E2446" s="279"/>
      <c r="F2446" s="279"/>
      <c r="G2446" s="181" t="s">
        <v>18</v>
      </c>
      <c r="H2446" s="44">
        <f t="shared" si="914"/>
        <v>100.4</v>
      </c>
      <c r="I2446" s="44">
        <v>0</v>
      </c>
      <c r="J2446" s="44">
        <v>0</v>
      </c>
      <c r="K2446" s="44">
        <v>100.4</v>
      </c>
      <c r="L2446" s="44">
        <v>0</v>
      </c>
      <c r="M2446" s="44">
        <v>0</v>
      </c>
      <c r="N2446" s="44">
        <v>0</v>
      </c>
      <c r="O2446" s="279"/>
      <c r="P2446" s="292"/>
      <c r="Q2446" s="282"/>
    </row>
    <row r="2447" spans="1:17" x14ac:dyDescent="0.25">
      <c r="A2447" s="292"/>
      <c r="B2447" s="292"/>
      <c r="C2447" s="292"/>
      <c r="D2447" s="279"/>
      <c r="E2447" s="279"/>
      <c r="F2447" s="279"/>
      <c r="G2447" s="181" t="s">
        <v>19</v>
      </c>
      <c r="H2447" s="44">
        <f t="shared" si="914"/>
        <v>0</v>
      </c>
      <c r="I2447" s="44">
        <v>0</v>
      </c>
      <c r="J2447" s="44">
        <v>0</v>
      </c>
      <c r="K2447" s="44">
        <v>0</v>
      </c>
      <c r="L2447" s="44">
        <v>0</v>
      </c>
      <c r="M2447" s="44">
        <v>0</v>
      </c>
      <c r="N2447" s="44">
        <v>0</v>
      </c>
      <c r="O2447" s="279"/>
      <c r="P2447" s="292"/>
      <c r="Q2447" s="282"/>
    </row>
    <row r="2448" spans="1:17" ht="24" x14ac:dyDescent="0.25">
      <c r="A2448" s="292"/>
      <c r="B2448" s="292"/>
      <c r="C2448" s="292"/>
      <c r="D2448" s="279"/>
      <c r="E2448" s="279"/>
      <c r="F2448" s="279"/>
      <c r="G2448" s="181" t="s">
        <v>20</v>
      </c>
      <c r="H2448" s="44">
        <f t="shared" si="914"/>
        <v>0</v>
      </c>
      <c r="I2448" s="44">
        <v>0</v>
      </c>
      <c r="J2448" s="44">
        <v>0</v>
      </c>
      <c r="K2448" s="44">
        <v>0</v>
      </c>
      <c r="L2448" s="44">
        <v>0</v>
      </c>
      <c r="M2448" s="44">
        <v>0</v>
      </c>
      <c r="N2448" s="44">
        <v>0</v>
      </c>
      <c r="O2448" s="279"/>
      <c r="P2448" s="292"/>
      <c r="Q2448" s="283"/>
    </row>
    <row r="2449" spans="1:17" ht="36" x14ac:dyDescent="0.25">
      <c r="A2449" s="292" t="s">
        <v>1180</v>
      </c>
      <c r="B2449" s="292" t="s">
        <v>1116</v>
      </c>
      <c r="C2449" s="292" t="s">
        <v>1120</v>
      </c>
      <c r="D2449" s="279">
        <v>2029</v>
      </c>
      <c r="E2449" s="279" t="s">
        <v>1181</v>
      </c>
      <c r="F2449" s="279" t="s">
        <v>1182</v>
      </c>
      <c r="G2449" s="181" t="s">
        <v>16</v>
      </c>
      <c r="H2449" s="44">
        <f t="shared" ref="H2449:N2449" si="915">SUM(H2450:H2453)</f>
        <v>517.6</v>
      </c>
      <c r="I2449" s="44">
        <f t="shared" si="915"/>
        <v>0</v>
      </c>
      <c r="J2449" s="44">
        <f t="shared" si="915"/>
        <v>0</v>
      </c>
      <c r="K2449" s="44">
        <f t="shared" si="915"/>
        <v>0</v>
      </c>
      <c r="L2449" s="44">
        <f t="shared" si="915"/>
        <v>0</v>
      </c>
      <c r="M2449" s="44">
        <f t="shared" si="915"/>
        <v>517.6</v>
      </c>
      <c r="N2449" s="44">
        <f t="shared" si="915"/>
        <v>0</v>
      </c>
      <c r="O2449" s="279">
        <v>25554</v>
      </c>
      <c r="P2449" s="292" t="s">
        <v>1183</v>
      </c>
      <c r="Q2449" s="281" t="s">
        <v>4197</v>
      </c>
    </row>
    <row r="2450" spans="1:17" ht="28.5" customHeight="1" x14ac:dyDescent="0.25">
      <c r="A2450" s="292"/>
      <c r="B2450" s="292"/>
      <c r="C2450" s="292"/>
      <c r="D2450" s="279"/>
      <c r="E2450" s="279"/>
      <c r="F2450" s="279"/>
      <c r="G2450" s="181" t="s">
        <v>17</v>
      </c>
      <c r="H2450" s="44">
        <f t="shared" ref="H2450:H2453" si="916">SUM(I2450:N2450)</f>
        <v>512.4</v>
      </c>
      <c r="I2450" s="44">
        <v>0</v>
      </c>
      <c r="J2450" s="44">
        <v>0</v>
      </c>
      <c r="K2450" s="44">
        <v>0</v>
      </c>
      <c r="L2450" s="44">
        <v>0</v>
      </c>
      <c r="M2450" s="44">
        <v>512.4</v>
      </c>
      <c r="N2450" s="44">
        <v>0</v>
      </c>
      <c r="O2450" s="279"/>
      <c r="P2450" s="292"/>
      <c r="Q2450" s="282"/>
    </row>
    <row r="2451" spans="1:17" ht="36" x14ac:dyDescent="0.25">
      <c r="A2451" s="292"/>
      <c r="B2451" s="292"/>
      <c r="C2451" s="292"/>
      <c r="D2451" s="279"/>
      <c r="E2451" s="279"/>
      <c r="F2451" s="279"/>
      <c r="G2451" s="181" t="s">
        <v>18</v>
      </c>
      <c r="H2451" s="44">
        <f t="shared" si="916"/>
        <v>3.6</v>
      </c>
      <c r="I2451" s="44">
        <v>0</v>
      </c>
      <c r="J2451" s="44">
        <v>0</v>
      </c>
      <c r="K2451" s="44">
        <v>0</v>
      </c>
      <c r="L2451" s="44">
        <v>0</v>
      </c>
      <c r="M2451" s="44">
        <v>3.6</v>
      </c>
      <c r="N2451" s="44">
        <v>0</v>
      </c>
      <c r="O2451" s="279"/>
      <c r="P2451" s="292"/>
      <c r="Q2451" s="282"/>
    </row>
    <row r="2452" spans="1:17" x14ac:dyDescent="0.25">
      <c r="A2452" s="292"/>
      <c r="B2452" s="292"/>
      <c r="C2452" s="292"/>
      <c r="D2452" s="279"/>
      <c r="E2452" s="279"/>
      <c r="F2452" s="279"/>
      <c r="G2452" s="181" t="s">
        <v>19</v>
      </c>
      <c r="H2452" s="44">
        <f t="shared" si="916"/>
        <v>1.6</v>
      </c>
      <c r="I2452" s="44">
        <v>0</v>
      </c>
      <c r="J2452" s="44">
        <v>0</v>
      </c>
      <c r="K2452" s="44">
        <v>0</v>
      </c>
      <c r="L2452" s="44">
        <v>0</v>
      </c>
      <c r="M2452" s="44">
        <v>1.6</v>
      </c>
      <c r="N2452" s="44">
        <v>0</v>
      </c>
      <c r="O2452" s="279"/>
      <c r="P2452" s="292"/>
      <c r="Q2452" s="282"/>
    </row>
    <row r="2453" spans="1:17" ht="24" x14ac:dyDescent="0.25">
      <c r="A2453" s="292"/>
      <c r="B2453" s="292"/>
      <c r="C2453" s="292"/>
      <c r="D2453" s="279"/>
      <c r="E2453" s="279"/>
      <c r="F2453" s="279"/>
      <c r="G2453" s="181" t="s">
        <v>20</v>
      </c>
      <c r="H2453" s="44">
        <f t="shared" si="916"/>
        <v>0</v>
      </c>
      <c r="I2453" s="44">
        <v>0</v>
      </c>
      <c r="J2453" s="44">
        <v>0</v>
      </c>
      <c r="K2453" s="44">
        <v>0</v>
      </c>
      <c r="L2453" s="44">
        <v>0</v>
      </c>
      <c r="M2453" s="44">
        <v>0</v>
      </c>
      <c r="N2453" s="44">
        <v>0</v>
      </c>
      <c r="O2453" s="279"/>
      <c r="P2453" s="292"/>
      <c r="Q2453" s="283"/>
    </row>
    <row r="2454" spans="1:17" ht="36" x14ac:dyDescent="0.25">
      <c r="A2454" s="292" t="s">
        <v>1184</v>
      </c>
      <c r="B2454" s="292" t="s">
        <v>1151</v>
      </c>
      <c r="C2454" s="292" t="s">
        <v>1120</v>
      </c>
      <c r="D2454" s="279">
        <v>2027</v>
      </c>
      <c r="E2454" s="279" t="s">
        <v>1164</v>
      </c>
      <c r="F2454" s="279" t="s">
        <v>1185</v>
      </c>
      <c r="G2454" s="181" t="s">
        <v>16</v>
      </c>
      <c r="H2454" s="44">
        <f t="shared" ref="H2454:N2454" si="917">SUM(H2455:H2458)</f>
        <v>165.2</v>
      </c>
      <c r="I2454" s="44">
        <f t="shared" si="917"/>
        <v>0</v>
      </c>
      <c r="J2454" s="44">
        <f t="shared" si="917"/>
        <v>0</v>
      </c>
      <c r="K2454" s="44">
        <f t="shared" si="917"/>
        <v>165.2</v>
      </c>
      <c r="L2454" s="44">
        <f t="shared" si="917"/>
        <v>0</v>
      </c>
      <c r="M2454" s="44">
        <f t="shared" si="917"/>
        <v>0</v>
      </c>
      <c r="N2454" s="44">
        <f t="shared" si="917"/>
        <v>0</v>
      </c>
      <c r="O2454" s="279">
        <v>1025</v>
      </c>
      <c r="P2454" s="292" t="s">
        <v>1186</v>
      </c>
      <c r="Q2454" s="281" t="s">
        <v>4197</v>
      </c>
    </row>
    <row r="2455" spans="1:17" ht="29.25" customHeight="1" x14ac:dyDescent="0.25">
      <c r="A2455" s="292"/>
      <c r="B2455" s="292"/>
      <c r="C2455" s="292"/>
      <c r="D2455" s="279"/>
      <c r="E2455" s="279"/>
      <c r="F2455" s="279"/>
      <c r="G2455" s="181" t="s">
        <v>17</v>
      </c>
      <c r="H2455" s="44">
        <f t="shared" ref="H2455:H2458" si="918">SUM(I2455:N2455)</f>
        <v>0</v>
      </c>
      <c r="I2455" s="44">
        <v>0</v>
      </c>
      <c r="J2455" s="44">
        <v>0</v>
      </c>
      <c r="K2455" s="44">
        <v>0</v>
      </c>
      <c r="L2455" s="44">
        <v>0</v>
      </c>
      <c r="M2455" s="44">
        <v>0</v>
      </c>
      <c r="N2455" s="44">
        <v>0</v>
      </c>
      <c r="O2455" s="279"/>
      <c r="P2455" s="292"/>
      <c r="Q2455" s="282"/>
    </row>
    <row r="2456" spans="1:17" ht="36" x14ac:dyDescent="0.25">
      <c r="A2456" s="292"/>
      <c r="B2456" s="292"/>
      <c r="C2456" s="292"/>
      <c r="D2456" s="279"/>
      <c r="E2456" s="279"/>
      <c r="F2456" s="279"/>
      <c r="G2456" s="181" t="s">
        <v>18</v>
      </c>
      <c r="H2456" s="44">
        <f t="shared" si="918"/>
        <v>152</v>
      </c>
      <c r="I2456" s="44">
        <v>0</v>
      </c>
      <c r="J2456" s="44">
        <v>0</v>
      </c>
      <c r="K2456" s="44">
        <v>152</v>
      </c>
      <c r="L2456" s="44">
        <v>0</v>
      </c>
      <c r="M2456" s="44">
        <v>0</v>
      </c>
      <c r="N2456" s="44">
        <v>0</v>
      </c>
      <c r="O2456" s="279"/>
      <c r="P2456" s="292"/>
      <c r="Q2456" s="282"/>
    </row>
    <row r="2457" spans="1:17" x14ac:dyDescent="0.25">
      <c r="A2457" s="292"/>
      <c r="B2457" s="292"/>
      <c r="C2457" s="292"/>
      <c r="D2457" s="279"/>
      <c r="E2457" s="279"/>
      <c r="F2457" s="279"/>
      <c r="G2457" s="181" t="s">
        <v>19</v>
      </c>
      <c r="H2457" s="44">
        <f t="shared" si="918"/>
        <v>13.2</v>
      </c>
      <c r="I2457" s="44">
        <v>0</v>
      </c>
      <c r="J2457" s="44">
        <v>0</v>
      </c>
      <c r="K2457" s="44">
        <v>13.2</v>
      </c>
      <c r="L2457" s="44">
        <v>0</v>
      </c>
      <c r="M2457" s="44">
        <v>0</v>
      </c>
      <c r="N2457" s="44">
        <v>0</v>
      </c>
      <c r="O2457" s="279"/>
      <c r="P2457" s="292"/>
      <c r="Q2457" s="282"/>
    </row>
    <row r="2458" spans="1:17" ht="24" x14ac:dyDescent="0.25">
      <c r="A2458" s="292"/>
      <c r="B2458" s="292"/>
      <c r="C2458" s="292"/>
      <c r="D2458" s="279"/>
      <c r="E2458" s="279"/>
      <c r="F2458" s="279"/>
      <c r="G2458" s="181" t="s">
        <v>20</v>
      </c>
      <c r="H2458" s="44">
        <f t="shared" si="918"/>
        <v>0</v>
      </c>
      <c r="I2458" s="44">
        <v>0</v>
      </c>
      <c r="J2458" s="44">
        <v>0</v>
      </c>
      <c r="K2458" s="44">
        <v>0</v>
      </c>
      <c r="L2458" s="44">
        <v>0</v>
      </c>
      <c r="M2458" s="44">
        <v>0</v>
      </c>
      <c r="N2458" s="44">
        <v>0</v>
      </c>
      <c r="O2458" s="279"/>
      <c r="P2458" s="292"/>
      <c r="Q2458" s="283"/>
    </row>
    <row r="2459" spans="1:17" ht="44.25" customHeight="1" x14ac:dyDescent="0.25">
      <c r="A2459" s="331" t="s">
        <v>135</v>
      </c>
      <c r="B2459" s="331"/>
      <c r="C2459" s="331"/>
      <c r="D2459" s="331"/>
      <c r="E2459" s="331"/>
      <c r="F2459" s="331"/>
      <c r="G2459" s="186" t="s">
        <v>16</v>
      </c>
      <c r="H2459" s="49">
        <f>SUM(H2334,H2339,H2344,H2349,H2354,H2359,H2364,H2369,H2374,H2379,H2384,H2389,H2394,H2399,H2404,H2409,H2414,H2419,H2424,H2429,H2434,H2439,H2444,H2449,H2454)</f>
        <v>2892.4</v>
      </c>
      <c r="I2459" s="49">
        <f t="shared" ref="I2459:N2459" si="919">SUM(I2334,I2339,I2344,I2349,I2354,I2359,I2364,I2369,I2374,I2379,I2384,I2389,I2394,I2399,I2404,I2409,I2414,I2419,I2424,I2429,I2434,I2439,I2444,I2449,I2454)</f>
        <v>91.6</v>
      </c>
      <c r="J2459" s="49">
        <f t="shared" si="919"/>
        <v>0</v>
      </c>
      <c r="K2459" s="49">
        <f t="shared" si="919"/>
        <v>402.20000000000005</v>
      </c>
      <c r="L2459" s="49">
        <f t="shared" si="919"/>
        <v>879.59999999999991</v>
      </c>
      <c r="M2459" s="49">
        <f t="shared" si="919"/>
        <v>1173.8000000000002</v>
      </c>
      <c r="N2459" s="49">
        <f t="shared" si="919"/>
        <v>345.20000000000005</v>
      </c>
      <c r="O2459" s="279"/>
      <c r="P2459" s="292"/>
    </row>
    <row r="2460" spans="1:17" ht="36.75" customHeight="1" x14ac:dyDescent="0.25">
      <c r="A2460" s="331"/>
      <c r="B2460" s="331"/>
      <c r="C2460" s="331"/>
      <c r="D2460" s="331"/>
      <c r="E2460" s="331"/>
      <c r="F2460" s="331"/>
      <c r="G2460" s="186" t="s">
        <v>309</v>
      </c>
      <c r="H2460" s="49">
        <f t="shared" ref="H2460:N2463" si="920">SUM(H2335,H2340,H2345,H2350,H2355,H2360,H2365,H2370,H2375,H2380,H2385,H2390,H2395,H2400,H2405,H2410,H2415,H2420,H2425,H2430,H2435,H2440,H2445,H2450,H2455)</f>
        <v>1198.2</v>
      </c>
      <c r="I2460" s="49">
        <f t="shared" si="920"/>
        <v>0</v>
      </c>
      <c r="J2460" s="49">
        <f t="shared" si="920"/>
        <v>0</v>
      </c>
      <c r="K2460" s="49">
        <f t="shared" si="920"/>
        <v>0</v>
      </c>
      <c r="L2460" s="49">
        <f t="shared" si="920"/>
        <v>272.20000000000005</v>
      </c>
      <c r="M2460" s="49">
        <f t="shared" si="920"/>
        <v>719.2</v>
      </c>
      <c r="N2460" s="49">
        <f t="shared" si="920"/>
        <v>206.8</v>
      </c>
      <c r="O2460" s="279"/>
      <c r="P2460" s="292"/>
    </row>
    <row r="2461" spans="1:17" ht="36" x14ac:dyDescent="0.25">
      <c r="A2461" s="331"/>
      <c r="B2461" s="331"/>
      <c r="C2461" s="331"/>
      <c r="D2461" s="331"/>
      <c r="E2461" s="331"/>
      <c r="F2461" s="331"/>
      <c r="G2461" s="186" t="s">
        <v>18</v>
      </c>
      <c r="H2461" s="49">
        <f t="shared" si="920"/>
        <v>1663.9</v>
      </c>
      <c r="I2461" s="49">
        <f t="shared" si="920"/>
        <v>91.6</v>
      </c>
      <c r="J2461" s="49">
        <f t="shared" si="920"/>
        <v>0</v>
      </c>
      <c r="K2461" s="49">
        <f t="shared" si="920"/>
        <v>389</v>
      </c>
      <c r="L2461" s="49">
        <f t="shared" si="920"/>
        <v>591.9</v>
      </c>
      <c r="M2461" s="49">
        <f t="shared" si="920"/>
        <v>453.00000000000006</v>
      </c>
      <c r="N2461" s="49">
        <f t="shared" si="920"/>
        <v>138.4</v>
      </c>
      <c r="O2461" s="279"/>
      <c r="P2461" s="292"/>
    </row>
    <row r="2462" spans="1:17" x14ac:dyDescent="0.25">
      <c r="A2462" s="331"/>
      <c r="B2462" s="331"/>
      <c r="C2462" s="331"/>
      <c r="D2462" s="331"/>
      <c r="E2462" s="331"/>
      <c r="F2462" s="331"/>
      <c r="G2462" s="186" t="s">
        <v>19</v>
      </c>
      <c r="H2462" s="49">
        <f t="shared" si="920"/>
        <v>30.3</v>
      </c>
      <c r="I2462" s="49">
        <f t="shared" si="920"/>
        <v>0</v>
      </c>
      <c r="J2462" s="49">
        <f t="shared" si="920"/>
        <v>0</v>
      </c>
      <c r="K2462" s="49">
        <f t="shared" si="920"/>
        <v>13.2</v>
      </c>
      <c r="L2462" s="49">
        <f t="shared" si="920"/>
        <v>15.500000000000002</v>
      </c>
      <c r="M2462" s="49">
        <f t="shared" si="920"/>
        <v>1.6</v>
      </c>
      <c r="N2462" s="49">
        <f t="shared" si="920"/>
        <v>0</v>
      </c>
      <c r="O2462" s="279"/>
      <c r="P2462" s="292"/>
    </row>
    <row r="2463" spans="1:17" ht="24" x14ac:dyDescent="0.25">
      <c r="A2463" s="331"/>
      <c r="B2463" s="331"/>
      <c r="C2463" s="331"/>
      <c r="D2463" s="331"/>
      <c r="E2463" s="331"/>
      <c r="F2463" s="331"/>
      <c r="G2463" s="186" t="s">
        <v>20</v>
      </c>
      <c r="H2463" s="49">
        <f t="shared" si="920"/>
        <v>0</v>
      </c>
      <c r="I2463" s="49">
        <f t="shared" si="920"/>
        <v>0</v>
      </c>
      <c r="J2463" s="49">
        <f t="shared" si="920"/>
        <v>0</v>
      </c>
      <c r="K2463" s="49">
        <f t="shared" si="920"/>
        <v>0</v>
      </c>
      <c r="L2463" s="49">
        <f t="shared" si="920"/>
        <v>0</v>
      </c>
      <c r="M2463" s="49">
        <f t="shared" si="920"/>
        <v>0</v>
      </c>
      <c r="N2463" s="49">
        <f t="shared" si="920"/>
        <v>0</v>
      </c>
      <c r="O2463" s="279"/>
      <c r="P2463" s="292"/>
    </row>
    <row r="2464" spans="1:17" x14ac:dyDescent="0.25">
      <c r="A2464" s="306" t="s">
        <v>236</v>
      </c>
      <c r="B2464" s="306"/>
      <c r="C2464" s="306"/>
      <c r="D2464" s="306"/>
      <c r="E2464" s="306"/>
      <c r="F2464" s="306"/>
      <c r="G2464" s="306"/>
      <c r="H2464" s="306"/>
      <c r="I2464" s="306"/>
      <c r="J2464" s="306"/>
      <c r="K2464" s="306"/>
      <c r="L2464" s="306"/>
      <c r="M2464" s="306"/>
      <c r="N2464" s="306"/>
      <c r="O2464" s="306"/>
      <c r="P2464" s="306"/>
    </row>
    <row r="2465" spans="1:17" ht="36.75" customHeight="1" x14ac:dyDescent="0.25">
      <c r="A2465" s="292" t="s">
        <v>1187</v>
      </c>
      <c r="B2465" s="292"/>
      <c r="C2465" s="292" t="s">
        <v>236</v>
      </c>
      <c r="D2465" s="279" t="s">
        <v>86</v>
      </c>
      <c r="E2465" s="292" t="s">
        <v>1188</v>
      </c>
      <c r="F2465" s="292" t="s">
        <v>1189</v>
      </c>
      <c r="G2465" s="249" t="s">
        <v>16</v>
      </c>
      <c r="H2465" s="44">
        <f t="shared" ref="H2465:N2465" si="921">SUM(H2466:H2469)</f>
        <v>1050</v>
      </c>
      <c r="I2465" s="44">
        <f t="shared" si="921"/>
        <v>0</v>
      </c>
      <c r="J2465" s="44">
        <f t="shared" si="921"/>
        <v>0</v>
      </c>
      <c r="K2465" s="44">
        <f t="shared" si="921"/>
        <v>0</v>
      </c>
      <c r="L2465" s="44">
        <f t="shared" si="921"/>
        <v>100</v>
      </c>
      <c r="M2465" s="44">
        <f t="shared" si="921"/>
        <v>950</v>
      </c>
      <c r="N2465" s="44">
        <f t="shared" si="921"/>
        <v>0</v>
      </c>
      <c r="O2465" s="279">
        <v>8000</v>
      </c>
      <c r="P2465" s="292" t="s">
        <v>1190</v>
      </c>
      <c r="Q2465" s="281" t="s">
        <v>4198</v>
      </c>
    </row>
    <row r="2466" spans="1:17" ht="34.5" customHeight="1" x14ac:dyDescent="0.25">
      <c r="A2466" s="292"/>
      <c r="B2466" s="292"/>
      <c r="C2466" s="292"/>
      <c r="D2466" s="279"/>
      <c r="E2466" s="292"/>
      <c r="F2466" s="292"/>
      <c r="G2466" s="249" t="s">
        <v>267</v>
      </c>
      <c r="H2466" s="44">
        <f t="shared" ref="H2466:H2514" si="922">SUM(I2466:N2466)</f>
        <v>892.5</v>
      </c>
      <c r="I2466" s="44">
        <v>0</v>
      </c>
      <c r="J2466" s="44">
        <v>0</v>
      </c>
      <c r="K2466" s="44">
        <v>0</v>
      </c>
      <c r="L2466" s="44">
        <v>0</v>
      </c>
      <c r="M2466" s="44">
        <v>892.5</v>
      </c>
      <c r="N2466" s="44">
        <v>0</v>
      </c>
      <c r="O2466" s="279"/>
      <c r="P2466" s="292"/>
      <c r="Q2466" s="282"/>
    </row>
    <row r="2467" spans="1:17" ht="36" x14ac:dyDescent="0.25">
      <c r="A2467" s="292"/>
      <c r="B2467" s="292"/>
      <c r="C2467" s="292"/>
      <c r="D2467" s="279"/>
      <c r="E2467" s="292"/>
      <c r="F2467" s="292"/>
      <c r="G2467" s="249" t="s">
        <v>18</v>
      </c>
      <c r="H2467" s="44">
        <f t="shared" si="922"/>
        <v>157.5</v>
      </c>
      <c r="I2467" s="44">
        <v>0</v>
      </c>
      <c r="J2467" s="44">
        <v>0</v>
      </c>
      <c r="K2467" s="44">
        <v>0</v>
      </c>
      <c r="L2467" s="44">
        <v>100</v>
      </c>
      <c r="M2467" s="44">
        <v>57.5</v>
      </c>
      <c r="N2467" s="44">
        <v>0</v>
      </c>
      <c r="O2467" s="279"/>
      <c r="P2467" s="292"/>
      <c r="Q2467" s="282"/>
    </row>
    <row r="2468" spans="1:17" x14ac:dyDescent="0.25">
      <c r="A2468" s="292"/>
      <c r="B2468" s="292"/>
      <c r="C2468" s="292"/>
      <c r="D2468" s="279"/>
      <c r="E2468" s="292"/>
      <c r="F2468" s="292"/>
      <c r="G2468" s="249" t="s">
        <v>19</v>
      </c>
      <c r="H2468" s="44">
        <f t="shared" si="922"/>
        <v>0</v>
      </c>
      <c r="I2468" s="44">
        <v>0</v>
      </c>
      <c r="J2468" s="44">
        <v>0</v>
      </c>
      <c r="K2468" s="44">
        <v>0</v>
      </c>
      <c r="L2468" s="44">
        <v>0</v>
      </c>
      <c r="M2468" s="44">
        <v>0</v>
      </c>
      <c r="N2468" s="44">
        <v>0</v>
      </c>
      <c r="O2468" s="279"/>
      <c r="P2468" s="292"/>
      <c r="Q2468" s="282"/>
    </row>
    <row r="2469" spans="1:17" ht="24" x14ac:dyDescent="0.25">
      <c r="A2469" s="292"/>
      <c r="B2469" s="292"/>
      <c r="C2469" s="292"/>
      <c r="D2469" s="279"/>
      <c r="E2469" s="292"/>
      <c r="F2469" s="292"/>
      <c r="G2469" s="249" t="s">
        <v>20</v>
      </c>
      <c r="H2469" s="44">
        <f t="shared" si="922"/>
        <v>0</v>
      </c>
      <c r="I2469" s="44">
        <v>0</v>
      </c>
      <c r="J2469" s="44">
        <v>0</v>
      </c>
      <c r="K2469" s="44">
        <v>0</v>
      </c>
      <c r="L2469" s="44">
        <v>0</v>
      </c>
      <c r="M2469" s="44">
        <v>0</v>
      </c>
      <c r="N2469" s="44">
        <v>0</v>
      </c>
      <c r="O2469" s="279"/>
      <c r="P2469" s="292"/>
      <c r="Q2469" s="283"/>
    </row>
    <row r="2470" spans="1:17" ht="51.75" customHeight="1" x14ac:dyDescent="0.25">
      <c r="A2470" s="292" t="s">
        <v>1191</v>
      </c>
      <c r="B2470" s="292"/>
      <c r="C2470" s="292" t="s">
        <v>236</v>
      </c>
      <c r="D2470" s="279" t="s">
        <v>30</v>
      </c>
      <c r="E2470" s="279" t="s">
        <v>1192</v>
      </c>
      <c r="F2470" s="292" t="s">
        <v>1193</v>
      </c>
      <c r="G2470" s="249" t="s">
        <v>16</v>
      </c>
      <c r="H2470" s="44">
        <f t="shared" ref="H2470:N2470" si="923">SUM(H2471:H2474)</f>
        <v>20</v>
      </c>
      <c r="I2470" s="44">
        <f t="shared" si="923"/>
        <v>0</v>
      </c>
      <c r="J2470" s="44">
        <f t="shared" si="923"/>
        <v>4</v>
      </c>
      <c r="K2470" s="44">
        <f t="shared" si="923"/>
        <v>16</v>
      </c>
      <c r="L2470" s="44">
        <f t="shared" si="923"/>
        <v>0</v>
      </c>
      <c r="M2470" s="44">
        <f t="shared" si="923"/>
        <v>0</v>
      </c>
      <c r="N2470" s="44">
        <f t="shared" si="923"/>
        <v>0</v>
      </c>
      <c r="O2470" s="279">
        <v>1000</v>
      </c>
      <c r="P2470" s="292" t="s">
        <v>1194</v>
      </c>
      <c r="Q2470" s="281" t="s">
        <v>4198</v>
      </c>
    </row>
    <row r="2471" spans="1:17" ht="32.25" customHeight="1" x14ac:dyDescent="0.25">
      <c r="A2471" s="292"/>
      <c r="B2471" s="292"/>
      <c r="C2471" s="292"/>
      <c r="D2471" s="279"/>
      <c r="E2471" s="279"/>
      <c r="F2471" s="292"/>
      <c r="G2471" s="249" t="s">
        <v>267</v>
      </c>
      <c r="H2471" s="44">
        <f t="shared" si="922"/>
        <v>20</v>
      </c>
      <c r="I2471" s="44">
        <v>0</v>
      </c>
      <c r="J2471" s="44">
        <v>4</v>
      </c>
      <c r="K2471" s="44">
        <v>16</v>
      </c>
      <c r="L2471" s="44">
        <v>0</v>
      </c>
      <c r="M2471" s="44">
        <v>0</v>
      </c>
      <c r="N2471" s="44">
        <v>0</v>
      </c>
      <c r="O2471" s="279"/>
      <c r="P2471" s="292"/>
      <c r="Q2471" s="282"/>
    </row>
    <row r="2472" spans="1:17" ht="36" x14ac:dyDescent="0.25">
      <c r="A2472" s="292"/>
      <c r="B2472" s="292"/>
      <c r="C2472" s="292"/>
      <c r="D2472" s="279"/>
      <c r="E2472" s="279"/>
      <c r="F2472" s="292"/>
      <c r="G2472" s="249" t="s">
        <v>18</v>
      </c>
      <c r="H2472" s="44">
        <f t="shared" si="922"/>
        <v>0</v>
      </c>
      <c r="I2472" s="44">
        <v>0</v>
      </c>
      <c r="J2472" s="44">
        <v>0</v>
      </c>
      <c r="K2472" s="44">
        <v>0</v>
      </c>
      <c r="L2472" s="44">
        <v>0</v>
      </c>
      <c r="M2472" s="44">
        <v>0</v>
      </c>
      <c r="N2472" s="44">
        <v>0</v>
      </c>
      <c r="O2472" s="279"/>
      <c r="P2472" s="292"/>
      <c r="Q2472" s="282"/>
    </row>
    <row r="2473" spans="1:17" x14ac:dyDescent="0.25">
      <c r="A2473" s="292"/>
      <c r="B2473" s="292"/>
      <c r="C2473" s="292"/>
      <c r="D2473" s="279"/>
      <c r="E2473" s="279"/>
      <c r="F2473" s="292"/>
      <c r="G2473" s="249" t="s">
        <v>19</v>
      </c>
      <c r="H2473" s="44">
        <f t="shared" si="922"/>
        <v>0</v>
      </c>
      <c r="I2473" s="44">
        <v>0</v>
      </c>
      <c r="J2473" s="44">
        <v>0</v>
      </c>
      <c r="K2473" s="44">
        <v>0</v>
      </c>
      <c r="L2473" s="44">
        <v>0</v>
      </c>
      <c r="M2473" s="44">
        <v>0</v>
      </c>
      <c r="N2473" s="44">
        <v>0</v>
      </c>
      <c r="O2473" s="279"/>
      <c r="P2473" s="292"/>
      <c r="Q2473" s="282"/>
    </row>
    <row r="2474" spans="1:17" ht="24" x14ac:dyDescent="0.25">
      <c r="A2474" s="292"/>
      <c r="B2474" s="292"/>
      <c r="C2474" s="292"/>
      <c r="D2474" s="279"/>
      <c r="E2474" s="279"/>
      <c r="F2474" s="292"/>
      <c r="G2474" s="249" t="s">
        <v>20</v>
      </c>
      <c r="H2474" s="44">
        <f t="shared" si="922"/>
        <v>0</v>
      </c>
      <c r="I2474" s="44">
        <v>0</v>
      </c>
      <c r="J2474" s="44">
        <v>0</v>
      </c>
      <c r="K2474" s="44">
        <v>0</v>
      </c>
      <c r="L2474" s="44">
        <v>0</v>
      </c>
      <c r="M2474" s="44">
        <v>0</v>
      </c>
      <c r="N2474" s="44">
        <v>0</v>
      </c>
      <c r="O2474" s="279"/>
      <c r="P2474" s="292"/>
      <c r="Q2474" s="283"/>
    </row>
    <row r="2475" spans="1:17" ht="48.75" customHeight="1" x14ac:dyDescent="0.25">
      <c r="A2475" s="292" t="s">
        <v>1195</v>
      </c>
      <c r="B2475" s="292"/>
      <c r="C2475" s="292" t="s">
        <v>236</v>
      </c>
      <c r="D2475" s="279" t="s">
        <v>421</v>
      </c>
      <c r="E2475" s="279" t="s">
        <v>1196</v>
      </c>
      <c r="F2475" s="292" t="s">
        <v>1193</v>
      </c>
      <c r="G2475" s="249" t="s">
        <v>16</v>
      </c>
      <c r="H2475" s="44">
        <f t="shared" ref="H2475:N2475" si="924">SUM(H2476:H2479)</f>
        <v>26</v>
      </c>
      <c r="I2475" s="44">
        <f t="shared" si="924"/>
        <v>0</v>
      </c>
      <c r="J2475" s="44">
        <f t="shared" si="924"/>
        <v>0</v>
      </c>
      <c r="K2475" s="44">
        <f t="shared" si="924"/>
        <v>1</v>
      </c>
      <c r="L2475" s="44">
        <f t="shared" si="924"/>
        <v>25</v>
      </c>
      <c r="M2475" s="44">
        <f t="shared" si="924"/>
        <v>0</v>
      </c>
      <c r="N2475" s="44">
        <f t="shared" si="924"/>
        <v>0</v>
      </c>
      <c r="O2475" s="279">
        <v>8000</v>
      </c>
      <c r="P2475" s="292" t="s">
        <v>1194</v>
      </c>
      <c r="Q2475" s="281" t="s">
        <v>4198</v>
      </c>
    </row>
    <row r="2476" spans="1:17" ht="37.5" customHeight="1" x14ac:dyDescent="0.25">
      <c r="A2476" s="292"/>
      <c r="B2476" s="292"/>
      <c r="C2476" s="292"/>
      <c r="D2476" s="279"/>
      <c r="E2476" s="279"/>
      <c r="F2476" s="292"/>
      <c r="G2476" s="249" t="s">
        <v>267</v>
      </c>
      <c r="H2476" s="44">
        <f t="shared" si="922"/>
        <v>25.6</v>
      </c>
      <c r="I2476" s="44">
        <v>0</v>
      </c>
      <c r="J2476" s="44">
        <v>0</v>
      </c>
      <c r="K2476" s="44">
        <v>0.8</v>
      </c>
      <c r="L2476" s="44">
        <v>24.8</v>
      </c>
      <c r="M2476" s="44">
        <v>0</v>
      </c>
      <c r="N2476" s="44">
        <v>0</v>
      </c>
      <c r="O2476" s="279"/>
      <c r="P2476" s="292"/>
      <c r="Q2476" s="282"/>
    </row>
    <row r="2477" spans="1:17" ht="36" x14ac:dyDescent="0.25">
      <c r="A2477" s="292"/>
      <c r="B2477" s="292"/>
      <c r="C2477" s="292"/>
      <c r="D2477" s="279"/>
      <c r="E2477" s="279"/>
      <c r="F2477" s="292"/>
      <c r="G2477" s="249" t="s">
        <v>18</v>
      </c>
      <c r="H2477" s="44">
        <f t="shared" si="922"/>
        <v>0</v>
      </c>
      <c r="I2477" s="44">
        <v>0</v>
      </c>
      <c r="J2477" s="44">
        <v>0</v>
      </c>
      <c r="K2477" s="44">
        <v>0</v>
      </c>
      <c r="L2477" s="44">
        <v>0</v>
      </c>
      <c r="M2477" s="44">
        <v>0</v>
      </c>
      <c r="N2477" s="44">
        <v>0</v>
      </c>
      <c r="O2477" s="279"/>
      <c r="P2477" s="292"/>
      <c r="Q2477" s="282"/>
    </row>
    <row r="2478" spans="1:17" x14ac:dyDescent="0.25">
      <c r="A2478" s="292"/>
      <c r="B2478" s="292"/>
      <c r="C2478" s="292"/>
      <c r="D2478" s="279"/>
      <c r="E2478" s="279"/>
      <c r="F2478" s="292"/>
      <c r="G2478" s="249" t="s">
        <v>19</v>
      </c>
      <c r="H2478" s="44">
        <f t="shared" si="922"/>
        <v>0</v>
      </c>
      <c r="I2478" s="44">
        <v>0</v>
      </c>
      <c r="J2478" s="44">
        <v>0</v>
      </c>
      <c r="K2478" s="44">
        <v>0</v>
      </c>
      <c r="L2478" s="44">
        <v>0</v>
      </c>
      <c r="M2478" s="44">
        <v>0</v>
      </c>
      <c r="N2478" s="44">
        <v>0</v>
      </c>
      <c r="O2478" s="279"/>
      <c r="P2478" s="292"/>
      <c r="Q2478" s="282"/>
    </row>
    <row r="2479" spans="1:17" ht="24" x14ac:dyDescent="0.25">
      <c r="A2479" s="292"/>
      <c r="B2479" s="292"/>
      <c r="C2479" s="292"/>
      <c r="D2479" s="279"/>
      <c r="E2479" s="279"/>
      <c r="F2479" s="292"/>
      <c r="G2479" s="249" t="s">
        <v>20</v>
      </c>
      <c r="H2479" s="44">
        <f t="shared" si="922"/>
        <v>0.4</v>
      </c>
      <c r="I2479" s="44">
        <v>0</v>
      </c>
      <c r="J2479" s="44">
        <v>0</v>
      </c>
      <c r="K2479" s="44">
        <v>0.2</v>
      </c>
      <c r="L2479" s="44">
        <v>0.2</v>
      </c>
      <c r="M2479" s="44">
        <v>0</v>
      </c>
      <c r="N2479" s="44">
        <v>0</v>
      </c>
      <c r="O2479" s="279"/>
      <c r="P2479" s="292"/>
      <c r="Q2479" s="283"/>
    </row>
    <row r="2480" spans="1:17" ht="48.75" customHeight="1" x14ac:dyDescent="0.25">
      <c r="A2480" s="292" t="s">
        <v>1197</v>
      </c>
      <c r="B2480" s="292"/>
      <c r="C2480" s="292" t="s">
        <v>236</v>
      </c>
      <c r="D2480" s="279" t="s">
        <v>321</v>
      </c>
      <c r="E2480" s="279" t="s">
        <v>1198</v>
      </c>
      <c r="F2480" s="292" t="s">
        <v>1193</v>
      </c>
      <c r="G2480" s="249" t="s">
        <v>16</v>
      </c>
      <c r="H2480" s="44">
        <f t="shared" ref="H2480:N2480" si="925">SUM(H2481:H2484)</f>
        <v>205</v>
      </c>
      <c r="I2480" s="44">
        <f t="shared" si="925"/>
        <v>0</v>
      </c>
      <c r="J2480" s="44">
        <f t="shared" si="925"/>
        <v>0</v>
      </c>
      <c r="K2480" s="44">
        <f t="shared" si="925"/>
        <v>5</v>
      </c>
      <c r="L2480" s="44">
        <f t="shared" si="925"/>
        <v>50</v>
      </c>
      <c r="M2480" s="44">
        <f t="shared" si="925"/>
        <v>50</v>
      </c>
      <c r="N2480" s="44">
        <f t="shared" si="925"/>
        <v>100</v>
      </c>
      <c r="O2480" s="279">
        <v>3000</v>
      </c>
      <c r="P2480" s="292" t="s">
        <v>1194</v>
      </c>
      <c r="Q2480" s="281" t="s">
        <v>4198</v>
      </c>
    </row>
    <row r="2481" spans="1:17" ht="32.25" customHeight="1" x14ac:dyDescent="0.25">
      <c r="A2481" s="292"/>
      <c r="B2481" s="292"/>
      <c r="C2481" s="292"/>
      <c r="D2481" s="279"/>
      <c r="E2481" s="279"/>
      <c r="F2481" s="292"/>
      <c r="G2481" s="249" t="s">
        <v>267</v>
      </c>
      <c r="H2481" s="44">
        <f t="shared" si="922"/>
        <v>200</v>
      </c>
      <c r="I2481" s="44">
        <v>0</v>
      </c>
      <c r="J2481" s="44">
        <v>0</v>
      </c>
      <c r="K2481" s="44">
        <v>0</v>
      </c>
      <c r="L2481" s="44">
        <v>50</v>
      </c>
      <c r="M2481" s="44">
        <v>50</v>
      </c>
      <c r="N2481" s="44">
        <v>100</v>
      </c>
      <c r="O2481" s="279"/>
      <c r="P2481" s="292"/>
      <c r="Q2481" s="282"/>
    </row>
    <row r="2482" spans="1:17" ht="36" x14ac:dyDescent="0.25">
      <c r="A2482" s="292"/>
      <c r="B2482" s="292"/>
      <c r="C2482" s="292"/>
      <c r="D2482" s="279"/>
      <c r="E2482" s="279"/>
      <c r="F2482" s="292"/>
      <c r="G2482" s="249" t="s">
        <v>18</v>
      </c>
      <c r="H2482" s="44">
        <f t="shared" si="922"/>
        <v>4.8</v>
      </c>
      <c r="I2482" s="44">
        <v>0</v>
      </c>
      <c r="J2482" s="44">
        <v>0</v>
      </c>
      <c r="K2482" s="44">
        <v>4.8</v>
      </c>
      <c r="L2482" s="44">
        <v>0</v>
      </c>
      <c r="M2482" s="44">
        <v>0</v>
      </c>
      <c r="N2482" s="44">
        <v>0</v>
      </c>
      <c r="O2482" s="279"/>
      <c r="P2482" s="292"/>
      <c r="Q2482" s="282"/>
    </row>
    <row r="2483" spans="1:17" x14ac:dyDescent="0.25">
      <c r="A2483" s="292"/>
      <c r="B2483" s="292"/>
      <c r="C2483" s="292"/>
      <c r="D2483" s="279"/>
      <c r="E2483" s="279"/>
      <c r="F2483" s="292"/>
      <c r="G2483" s="249" t="s">
        <v>19</v>
      </c>
      <c r="H2483" s="44">
        <f t="shared" si="922"/>
        <v>0</v>
      </c>
      <c r="I2483" s="44">
        <v>0</v>
      </c>
      <c r="J2483" s="44">
        <v>0</v>
      </c>
      <c r="K2483" s="44">
        <v>0</v>
      </c>
      <c r="L2483" s="44">
        <v>0</v>
      </c>
      <c r="M2483" s="44">
        <v>0</v>
      </c>
      <c r="N2483" s="44">
        <v>0</v>
      </c>
      <c r="O2483" s="279"/>
      <c r="P2483" s="292"/>
      <c r="Q2483" s="282"/>
    </row>
    <row r="2484" spans="1:17" ht="24" x14ac:dyDescent="0.25">
      <c r="A2484" s="292"/>
      <c r="B2484" s="292"/>
      <c r="C2484" s="292"/>
      <c r="D2484" s="279"/>
      <c r="E2484" s="279"/>
      <c r="F2484" s="292"/>
      <c r="G2484" s="249" t="s">
        <v>20</v>
      </c>
      <c r="H2484" s="44">
        <f t="shared" si="922"/>
        <v>0.2</v>
      </c>
      <c r="I2484" s="44">
        <v>0</v>
      </c>
      <c r="J2484" s="44">
        <v>0</v>
      </c>
      <c r="K2484" s="44">
        <v>0.2</v>
      </c>
      <c r="L2484" s="44">
        <v>0</v>
      </c>
      <c r="M2484" s="44">
        <v>0</v>
      </c>
      <c r="N2484" s="44">
        <v>0</v>
      </c>
      <c r="O2484" s="279"/>
      <c r="P2484" s="292"/>
      <c r="Q2484" s="283"/>
    </row>
    <row r="2485" spans="1:17" ht="36.75" customHeight="1" x14ac:dyDescent="0.25">
      <c r="A2485" s="292" t="s">
        <v>1199</v>
      </c>
      <c r="B2485" s="292"/>
      <c r="C2485" s="292" t="s">
        <v>236</v>
      </c>
      <c r="D2485" s="279" t="s">
        <v>160</v>
      </c>
      <c r="E2485" s="292" t="s">
        <v>1200</v>
      </c>
      <c r="F2485" s="292" t="s">
        <v>1193</v>
      </c>
      <c r="G2485" s="249" t="s">
        <v>16</v>
      </c>
      <c r="H2485" s="44">
        <f t="shared" ref="H2485:N2485" si="926">SUM(H2486:H2489)</f>
        <v>385</v>
      </c>
      <c r="I2485" s="44">
        <f t="shared" si="926"/>
        <v>5</v>
      </c>
      <c r="J2485" s="44">
        <f t="shared" si="926"/>
        <v>80</v>
      </c>
      <c r="K2485" s="44">
        <f t="shared" si="926"/>
        <v>150</v>
      </c>
      <c r="L2485" s="44">
        <f t="shared" si="926"/>
        <v>150</v>
      </c>
      <c r="M2485" s="44">
        <f t="shared" si="926"/>
        <v>0</v>
      </c>
      <c r="N2485" s="44">
        <f t="shared" si="926"/>
        <v>0</v>
      </c>
      <c r="O2485" s="279">
        <v>3000</v>
      </c>
      <c r="P2485" s="292" t="s">
        <v>1194</v>
      </c>
      <c r="Q2485" s="281" t="s">
        <v>4198</v>
      </c>
    </row>
    <row r="2486" spans="1:17" ht="31.5" customHeight="1" x14ac:dyDescent="0.25">
      <c r="A2486" s="292"/>
      <c r="B2486" s="292"/>
      <c r="C2486" s="292"/>
      <c r="D2486" s="279"/>
      <c r="E2486" s="292"/>
      <c r="F2486" s="292"/>
      <c r="G2486" s="249" t="s">
        <v>267</v>
      </c>
      <c r="H2486" s="44">
        <f t="shared" si="922"/>
        <v>380</v>
      </c>
      <c r="I2486" s="44">
        <v>0</v>
      </c>
      <c r="J2486" s="44">
        <v>80</v>
      </c>
      <c r="K2486" s="44">
        <v>150</v>
      </c>
      <c r="L2486" s="44">
        <v>150</v>
      </c>
      <c r="M2486" s="44">
        <v>0</v>
      </c>
      <c r="N2486" s="44">
        <v>0</v>
      </c>
      <c r="O2486" s="279"/>
      <c r="P2486" s="292"/>
      <c r="Q2486" s="282"/>
    </row>
    <row r="2487" spans="1:17" ht="36" x14ac:dyDescent="0.25">
      <c r="A2487" s="292"/>
      <c r="B2487" s="292"/>
      <c r="C2487" s="292"/>
      <c r="D2487" s="279"/>
      <c r="E2487" s="292"/>
      <c r="F2487" s="292"/>
      <c r="G2487" s="249" t="s">
        <v>18</v>
      </c>
      <c r="H2487" s="44">
        <f t="shared" si="922"/>
        <v>0</v>
      </c>
      <c r="I2487" s="44">
        <v>0</v>
      </c>
      <c r="J2487" s="44">
        <v>0</v>
      </c>
      <c r="K2487" s="44">
        <v>0</v>
      </c>
      <c r="L2487" s="44">
        <v>0</v>
      </c>
      <c r="M2487" s="44">
        <v>0</v>
      </c>
      <c r="N2487" s="44">
        <v>0</v>
      </c>
      <c r="O2487" s="279"/>
      <c r="P2487" s="292"/>
      <c r="Q2487" s="282"/>
    </row>
    <row r="2488" spans="1:17" x14ac:dyDescent="0.25">
      <c r="A2488" s="292"/>
      <c r="B2488" s="292"/>
      <c r="C2488" s="292"/>
      <c r="D2488" s="279"/>
      <c r="E2488" s="292"/>
      <c r="F2488" s="292"/>
      <c r="G2488" s="249" t="s">
        <v>19</v>
      </c>
      <c r="H2488" s="44">
        <f t="shared" si="922"/>
        <v>0</v>
      </c>
      <c r="I2488" s="44">
        <v>0</v>
      </c>
      <c r="J2488" s="44">
        <v>0</v>
      </c>
      <c r="K2488" s="44">
        <v>0</v>
      </c>
      <c r="L2488" s="44">
        <v>0</v>
      </c>
      <c r="M2488" s="44">
        <v>0</v>
      </c>
      <c r="N2488" s="44">
        <v>0</v>
      </c>
      <c r="O2488" s="279"/>
      <c r="P2488" s="292"/>
      <c r="Q2488" s="282"/>
    </row>
    <row r="2489" spans="1:17" ht="24" x14ac:dyDescent="0.25">
      <c r="A2489" s="292"/>
      <c r="B2489" s="292"/>
      <c r="C2489" s="292"/>
      <c r="D2489" s="279"/>
      <c r="E2489" s="292"/>
      <c r="F2489" s="292"/>
      <c r="G2489" s="249" t="s">
        <v>20</v>
      </c>
      <c r="H2489" s="44">
        <f t="shared" si="922"/>
        <v>5</v>
      </c>
      <c r="I2489" s="44">
        <v>5</v>
      </c>
      <c r="J2489" s="44">
        <v>0</v>
      </c>
      <c r="K2489" s="44">
        <v>0</v>
      </c>
      <c r="L2489" s="44">
        <v>0</v>
      </c>
      <c r="M2489" s="44">
        <v>0</v>
      </c>
      <c r="N2489" s="44">
        <v>0</v>
      </c>
      <c r="O2489" s="279"/>
      <c r="P2489" s="292"/>
      <c r="Q2489" s="283"/>
    </row>
    <row r="2490" spans="1:17" ht="39" customHeight="1" x14ac:dyDescent="0.25">
      <c r="A2490" s="300" t="s">
        <v>1201</v>
      </c>
      <c r="B2490" s="292"/>
      <c r="C2490" s="292" t="s">
        <v>236</v>
      </c>
      <c r="D2490" s="279" t="s">
        <v>421</v>
      </c>
      <c r="E2490" s="279" t="s">
        <v>1202</v>
      </c>
      <c r="F2490" s="292" t="s">
        <v>1193</v>
      </c>
      <c r="G2490" s="249" t="s">
        <v>16</v>
      </c>
      <c r="H2490" s="44">
        <f t="shared" ref="H2490:N2490" si="927">SUM(H2491:H2494)</f>
        <v>1.2</v>
      </c>
      <c r="I2490" s="44">
        <f t="shared" si="927"/>
        <v>0</v>
      </c>
      <c r="J2490" s="44">
        <f t="shared" si="927"/>
        <v>0</v>
      </c>
      <c r="K2490" s="44">
        <f t="shared" si="927"/>
        <v>0.30000000000000004</v>
      </c>
      <c r="L2490" s="44">
        <f t="shared" si="927"/>
        <v>0.9</v>
      </c>
      <c r="M2490" s="44">
        <f t="shared" si="927"/>
        <v>0</v>
      </c>
      <c r="N2490" s="44">
        <f t="shared" si="927"/>
        <v>0</v>
      </c>
      <c r="O2490" s="279">
        <v>1000</v>
      </c>
      <c r="P2490" s="292" t="s">
        <v>1194</v>
      </c>
      <c r="Q2490" s="281" t="s">
        <v>4198</v>
      </c>
    </row>
    <row r="2491" spans="1:17" ht="35.25" customHeight="1" x14ac:dyDescent="0.25">
      <c r="A2491" s="300"/>
      <c r="B2491" s="292"/>
      <c r="C2491" s="292"/>
      <c r="D2491" s="279"/>
      <c r="E2491" s="279"/>
      <c r="F2491" s="292"/>
      <c r="G2491" s="249" t="s">
        <v>267</v>
      </c>
      <c r="H2491" s="44">
        <f t="shared" si="922"/>
        <v>0.8</v>
      </c>
      <c r="I2491" s="44">
        <v>0</v>
      </c>
      <c r="J2491" s="44">
        <v>0</v>
      </c>
      <c r="K2491" s="44">
        <v>0</v>
      </c>
      <c r="L2491" s="44">
        <v>0.8</v>
      </c>
      <c r="M2491" s="44">
        <v>0</v>
      </c>
      <c r="N2491" s="44">
        <v>0</v>
      </c>
      <c r="O2491" s="279"/>
      <c r="P2491" s="292"/>
      <c r="Q2491" s="282"/>
    </row>
    <row r="2492" spans="1:17" ht="36" x14ac:dyDescent="0.25">
      <c r="A2492" s="300"/>
      <c r="B2492" s="292"/>
      <c r="C2492" s="292"/>
      <c r="D2492" s="279"/>
      <c r="E2492" s="279"/>
      <c r="F2492" s="292"/>
      <c r="G2492" s="249" t="s">
        <v>18</v>
      </c>
      <c r="H2492" s="44">
        <f t="shared" si="922"/>
        <v>0.2</v>
      </c>
      <c r="I2492" s="44">
        <v>0</v>
      </c>
      <c r="J2492" s="44">
        <v>0</v>
      </c>
      <c r="K2492" s="44">
        <v>0.2</v>
      </c>
      <c r="L2492" s="44">
        <v>0</v>
      </c>
      <c r="M2492" s="44">
        <v>0</v>
      </c>
      <c r="N2492" s="44">
        <v>0</v>
      </c>
      <c r="O2492" s="279"/>
      <c r="P2492" s="292"/>
      <c r="Q2492" s="282"/>
    </row>
    <row r="2493" spans="1:17" x14ac:dyDescent="0.25">
      <c r="A2493" s="300"/>
      <c r="B2493" s="292"/>
      <c r="C2493" s="292"/>
      <c r="D2493" s="279"/>
      <c r="E2493" s="279"/>
      <c r="F2493" s="292"/>
      <c r="G2493" s="249" t="s">
        <v>19</v>
      </c>
      <c r="H2493" s="44">
        <f t="shared" si="922"/>
        <v>0</v>
      </c>
      <c r="I2493" s="44">
        <v>0</v>
      </c>
      <c r="J2493" s="44">
        <v>0</v>
      </c>
      <c r="K2493" s="44">
        <v>0</v>
      </c>
      <c r="L2493" s="44">
        <v>0</v>
      </c>
      <c r="M2493" s="44">
        <v>0</v>
      </c>
      <c r="N2493" s="44">
        <v>0</v>
      </c>
      <c r="O2493" s="279"/>
      <c r="P2493" s="292"/>
      <c r="Q2493" s="282"/>
    </row>
    <row r="2494" spans="1:17" ht="24" x14ac:dyDescent="0.25">
      <c r="A2494" s="300"/>
      <c r="B2494" s="292"/>
      <c r="C2494" s="292"/>
      <c r="D2494" s="279"/>
      <c r="E2494" s="279"/>
      <c r="F2494" s="292"/>
      <c r="G2494" s="249" t="s">
        <v>20</v>
      </c>
      <c r="H2494" s="44">
        <f t="shared" si="922"/>
        <v>0.2</v>
      </c>
      <c r="I2494" s="44">
        <v>0</v>
      </c>
      <c r="J2494" s="44">
        <v>0</v>
      </c>
      <c r="K2494" s="44">
        <v>0.1</v>
      </c>
      <c r="L2494" s="44">
        <v>0.1</v>
      </c>
      <c r="M2494" s="44">
        <v>0</v>
      </c>
      <c r="N2494" s="44">
        <v>0</v>
      </c>
      <c r="O2494" s="279"/>
      <c r="P2494" s="292"/>
      <c r="Q2494" s="283"/>
    </row>
    <row r="2495" spans="1:17" ht="36.75" customHeight="1" x14ac:dyDescent="0.25">
      <c r="A2495" s="292" t="s">
        <v>1203</v>
      </c>
      <c r="B2495" s="292"/>
      <c r="C2495" s="292" t="s">
        <v>236</v>
      </c>
      <c r="D2495" s="279" t="s">
        <v>421</v>
      </c>
      <c r="E2495" s="279" t="s">
        <v>1204</v>
      </c>
      <c r="F2495" s="292" t="s">
        <v>1193</v>
      </c>
      <c r="G2495" s="249" t="s">
        <v>16</v>
      </c>
      <c r="H2495" s="44">
        <f t="shared" ref="H2495:N2495" si="928">SUM(H2496:H2499)</f>
        <v>155</v>
      </c>
      <c r="I2495" s="44">
        <f t="shared" si="928"/>
        <v>0</v>
      </c>
      <c r="J2495" s="44">
        <f t="shared" si="928"/>
        <v>0</v>
      </c>
      <c r="K2495" s="44">
        <f t="shared" si="928"/>
        <v>5</v>
      </c>
      <c r="L2495" s="44">
        <f t="shared" si="928"/>
        <v>150</v>
      </c>
      <c r="M2495" s="44">
        <f t="shared" si="928"/>
        <v>0</v>
      </c>
      <c r="N2495" s="44">
        <f t="shared" si="928"/>
        <v>0</v>
      </c>
      <c r="O2495" s="279"/>
      <c r="P2495" s="292" t="s">
        <v>1194</v>
      </c>
      <c r="Q2495" s="281" t="s">
        <v>4198</v>
      </c>
    </row>
    <row r="2496" spans="1:17" ht="28.5" customHeight="1" x14ac:dyDescent="0.25">
      <c r="A2496" s="292"/>
      <c r="B2496" s="292"/>
      <c r="C2496" s="292"/>
      <c r="D2496" s="279"/>
      <c r="E2496" s="279"/>
      <c r="F2496" s="292"/>
      <c r="G2496" s="249" t="s">
        <v>267</v>
      </c>
      <c r="H2496" s="44">
        <f t="shared" si="922"/>
        <v>149.9</v>
      </c>
      <c r="I2496" s="44">
        <v>0</v>
      </c>
      <c r="J2496" s="44">
        <v>0</v>
      </c>
      <c r="K2496" s="44">
        <v>0</v>
      </c>
      <c r="L2496" s="44">
        <v>149.9</v>
      </c>
      <c r="M2496" s="44">
        <v>0</v>
      </c>
      <c r="N2496" s="44">
        <v>0</v>
      </c>
      <c r="O2496" s="279"/>
      <c r="P2496" s="292"/>
      <c r="Q2496" s="282"/>
    </row>
    <row r="2497" spans="1:17" ht="36" x14ac:dyDescent="0.25">
      <c r="A2497" s="292"/>
      <c r="B2497" s="292"/>
      <c r="C2497" s="292"/>
      <c r="D2497" s="279"/>
      <c r="E2497" s="279"/>
      <c r="F2497" s="292"/>
      <c r="G2497" s="249" t="s">
        <v>18</v>
      </c>
      <c r="H2497" s="44">
        <f t="shared" si="922"/>
        <v>4.9000000000000004</v>
      </c>
      <c r="I2497" s="44">
        <v>0</v>
      </c>
      <c r="J2497" s="44">
        <v>0</v>
      </c>
      <c r="K2497" s="44">
        <v>4.9000000000000004</v>
      </c>
      <c r="L2497" s="44">
        <v>0</v>
      </c>
      <c r="M2497" s="44">
        <v>0</v>
      </c>
      <c r="N2497" s="44">
        <v>0</v>
      </c>
      <c r="O2497" s="279"/>
      <c r="P2497" s="292"/>
      <c r="Q2497" s="282"/>
    </row>
    <row r="2498" spans="1:17" x14ac:dyDescent="0.25">
      <c r="A2498" s="292"/>
      <c r="B2498" s="292"/>
      <c r="C2498" s="292"/>
      <c r="D2498" s="279"/>
      <c r="E2498" s="279"/>
      <c r="F2498" s="292"/>
      <c r="G2498" s="249" t="s">
        <v>19</v>
      </c>
      <c r="H2498" s="44">
        <f t="shared" si="922"/>
        <v>0</v>
      </c>
      <c r="I2498" s="44">
        <v>0</v>
      </c>
      <c r="J2498" s="44">
        <v>0</v>
      </c>
      <c r="K2498" s="44">
        <v>0</v>
      </c>
      <c r="L2498" s="44">
        <v>0</v>
      </c>
      <c r="M2498" s="44">
        <v>0</v>
      </c>
      <c r="N2498" s="44">
        <v>0</v>
      </c>
      <c r="O2498" s="279"/>
      <c r="P2498" s="292"/>
      <c r="Q2498" s="282"/>
    </row>
    <row r="2499" spans="1:17" ht="24" x14ac:dyDescent="0.25">
      <c r="A2499" s="292"/>
      <c r="B2499" s="292"/>
      <c r="C2499" s="292"/>
      <c r="D2499" s="279"/>
      <c r="E2499" s="279"/>
      <c r="F2499" s="292"/>
      <c r="G2499" s="249" t="s">
        <v>20</v>
      </c>
      <c r="H2499" s="44">
        <f t="shared" si="922"/>
        <v>0.2</v>
      </c>
      <c r="I2499" s="44">
        <v>0</v>
      </c>
      <c r="J2499" s="44">
        <v>0</v>
      </c>
      <c r="K2499" s="44">
        <v>0.1</v>
      </c>
      <c r="L2499" s="44">
        <v>0.1</v>
      </c>
      <c r="M2499" s="44">
        <v>0</v>
      </c>
      <c r="N2499" s="44">
        <v>0</v>
      </c>
      <c r="O2499" s="279"/>
      <c r="P2499" s="292"/>
      <c r="Q2499" s="283"/>
    </row>
    <row r="2500" spans="1:17" ht="36.75" customHeight="1" x14ac:dyDescent="0.25">
      <c r="A2500" s="300" t="s">
        <v>1205</v>
      </c>
      <c r="B2500" s="292"/>
      <c r="C2500" s="292" t="s">
        <v>236</v>
      </c>
      <c r="D2500" s="279" t="s">
        <v>421</v>
      </c>
      <c r="E2500" s="279" t="s">
        <v>1204</v>
      </c>
      <c r="F2500" s="292" t="s">
        <v>1193</v>
      </c>
      <c r="G2500" s="249" t="s">
        <v>16</v>
      </c>
      <c r="H2500" s="44">
        <f t="shared" ref="H2500:N2500" si="929">SUM(H2501:H2504)</f>
        <v>105.00000000000001</v>
      </c>
      <c r="I2500" s="44">
        <f t="shared" si="929"/>
        <v>0</v>
      </c>
      <c r="J2500" s="44">
        <f t="shared" si="929"/>
        <v>0</v>
      </c>
      <c r="K2500" s="44">
        <f t="shared" si="929"/>
        <v>5</v>
      </c>
      <c r="L2500" s="44">
        <f t="shared" si="929"/>
        <v>100</v>
      </c>
      <c r="M2500" s="44">
        <f t="shared" si="929"/>
        <v>0</v>
      </c>
      <c r="N2500" s="44">
        <f t="shared" si="929"/>
        <v>0</v>
      </c>
      <c r="O2500" s="279">
        <v>1000</v>
      </c>
      <c r="P2500" s="292" t="s">
        <v>1194</v>
      </c>
      <c r="Q2500" s="281" t="s">
        <v>4198</v>
      </c>
    </row>
    <row r="2501" spans="1:17" ht="28.5" customHeight="1" x14ac:dyDescent="0.25">
      <c r="A2501" s="300"/>
      <c r="B2501" s="292"/>
      <c r="C2501" s="292"/>
      <c r="D2501" s="279"/>
      <c r="E2501" s="279"/>
      <c r="F2501" s="292"/>
      <c r="G2501" s="249" t="s">
        <v>267</v>
      </c>
      <c r="H2501" s="44">
        <f t="shared" si="922"/>
        <v>99.9</v>
      </c>
      <c r="I2501" s="44">
        <v>0</v>
      </c>
      <c r="J2501" s="44">
        <v>0</v>
      </c>
      <c r="K2501" s="44">
        <v>0</v>
      </c>
      <c r="L2501" s="44">
        <v>99.9</v>
      </c>
      <c r="M2501" s="44">
        <v>0</v>
      </c>
      <c r="N2501" s="44">
        <v>0</v>
      </c>
      <c r="O2501" s="279"/>
      <c r="P2501" s="292"/>
      <c r="Q2501" s="282"/>
    </row>
    <row r="2502" spans="1:17" ht="36" x14ac:dyDescent="0.25">
      <c r="A2502" s="300"/>
      <c r="B2502" s="292"/>
      <c r="C2502" s="292"/>
      <c r="D2502" s="279"/>
      <c r="E2502" s="279"/>
      <c r="F2502" s="292"/>
      <c r="G2502" s="249" t="s">
        <v>18</v>
      </c>
      <c r="H2502" s="44">
        <f t="shared" si="922"/>
        <v>4.9000000000000004</v>
      </c>
      <c r="I2502" s="44">
        <v>0</v>
      </c>
      <c r="J2502" s="44">
        <v>0</v>
      </c>
      <c r="K2502" s="44">
        <v>4.9000000000000004</v>
      </c>
      <c r="L2502" s="44">
        <v>0</v>
      </c>
      <c r="M2502" s="44">
        <v>0</v>
      </c>
      <c r="N2502" s="44">
        <v>0</v>
      </c>
      <c r="O2502" s="279"/>
      <c r="P2502" s="292"/>
      <c r="Q2502" s="282"/>
    </row>
    <row r="2503" spans="1:17" x14ac:dyDescent="0.25">
      <c r="A2503" s="300"/>
      <c r="B2503" s="292"/>
      <c r="C2503" s="292"/>
      <c r="D2503" s="279"/>
      <c r="E2503" s="279"/>
      <c r="F2503" s="292"/>
      <c r="G2503" s="249" t="s">
        <v>19</v>
      </c>
      <c r="H2503" s="44">
        <f t="shared" si="922"/>
        <v>0</v>
      </c>
      <c r="I2503" s="44">
        <v>0</v>
      </c>
      <c r="J2503" s="44">
        <v>0</v>
      </c>
      <c r="K2503" s="44">
        <v>0</v>
      </c>
      <c r="L2503" s="44">
        <v>0</v>
      </c>
      <c r="M2503" s="44">
        <v>0</v>
      </c>
      <c r="N2503" s="44">
        <v>0</v>
      </c>
      <c r="O2503" s="279"/>
      <c r="P2503" s="292"/>
      <c r="Q2503" s="282"/>
    </row>
    <row r="2504" spans="1:17" ht="24" x14ac:dyDescent="0.25">
      <c r="A2504" s="300"/>
      <c r="B2504" s="292"/>
      <c r="C2504" s="292"/>
      <c r="D2504" s="279"/>
      <c r="E2504" s="279"/>
      <c r="F2504" s="292"/>
      <c r="G2504" s="249" t="s">
        <v>20</v>
      </c>
      <c r="H2504" s="44">
        <f t="shared" si="922"/>
        <v>0.2</v>
      </c>
      <c r="I2504" s="44">
        <v>0</v>
      </c>
      <c r="J2504" s="44">
        <v>0</v>
      </c>
      <c r="K2504" s="44">
        <v>0.1</v>
      </c>
      <c r="L2504" s="44">
        <v>0.1</v>
      </c>
      <c r="M2504" s="44">
        <v>0</v>
      </c>
      <c r="N2504" s="44">
        <v>0</v>
      </c>
      <c r="O2504" s="279"/>
      <c r="P2504" s="292"/>
      <c r="Q2504" s="283"/>
    </row>
    <row r="2505" spans="1:17" ht="39" customHeight="1" x14ac:dyDescent="0.25">
      <c r="A2505" s="292" t="s">
        <v>1206</v>
      </c>
      <c r="B2505" s="292"/>
      <c r="C2505" s="292" t="s">
        <v>236</v>
      </c>
      <c r="D2505" s="279" t="s">
        <v>421</v>
      </c>
      <c r="E2505" s="279" t="s">
        <v>1207</v>
      </c>
      <c r="F2505" s="292" t="s">
        <v>1193</v>
      </c>
      <c r="G2505" s="249" t="s">
        <v>16</v>
      </c>
      <c r="H2505" s="44">
        <f t="shared" ref="H2505:N2505" si="930">SUM(H2506:H2509)</f>
        <v>11.5</v>
      </c>
      <c r="I2505" s="44">
        <f t="shared" si="930"/>
        <v>0</v>
      </c>
      <c r="J2505" s="44">
        <f t="shared" si="930"/>
        <v>0</v>
      </c>
      <c r="K2505" s="44">
        <f t="shared" si="930"/>
        <v>1.5</v>
      </c>
      <c r="L2505" s="44">
        <f t="shared" si="930"/>
        <v>10</v>
      </c>
      <c r="M2505" s="44">
        <f t="shared" si="930"/>
        <v>0</v>
      </c>
      <c r="N2505" s="44">
        <f t="shared" si="930"/>
        <v>0</v>
      </c>
      <c r="O2505" s="279">
        <v>200</v>
      </c>
      <c r="P2505" s="292" t="s">
        <v>1194</v>
      </c>
      <c r="Q2505" s="281" t="s">
        <v>4198</v>
      </c>
    </row>
    <row r="2506" spans="1:17" ht="32.25" customHeight="1" x14ac:dyDescent="0.25">
      <c r="A2506" s="292"/>
      <c r="B2506" s="292"/>
      <c r="C2506" s="292"/>
      <c r="D2506" s="279"/>
      <c r="E2506" s="279"/>
      <c r="F2506" s="292"/>
      <c r="G2506" s="249" t="s">
        <v>267</v>
      </c>
      <c r="H2506" s="44">
        <f t="shared" si="922"/>
        <v>9.9</v>
      </c>
      <c r="I2506" s="44">
        <v>0</v>
      </c>
      <c r="J2506" s="44">
        <v>0</v>
      </c>
      <c r="K2506" s="44">
        <v>0</v>
      </c>
      <c r="L2506" s="44">
        <v>9.9</v>
      </c>
      <c r="M2506" s="44">
        <v>0</v>
      </c>
      <c r="N2506" s="44">
        <v>0</v>
      </c>
      <c r="O2506" s="279"/>
      <c r="P2506" s="292"/>
      <c r="Q2506" s="282"/>
    </row>
    <row r="2507" spans="1:17" ht="36" x14ac:dyDescent="0.25">
      <c r="A2507" s="292"/>
      <c r="B2507" s="292"/>
      <c r="C2507" s="292"/>
      <c r="D2507" s="279"/>
      <c r="E2507" s="279"/>
      <c r="F2507" s="292"/>
      <c r="G2507" s="249" t="s">
        <v>18</v>
      </c>
      <c r="H2507" s="44">
        <f t="shared" si="922"/>
        <v>1.4</v>
      </c>
      <c r="I2507" s="44">
        <v>0</v>
      </c>
      <c r="J2507" s="44">
        <v>0</v>
      </c>
      <c r="K2507" s="44">
        <v>1.4</v>
      </c>
      <c r="L2507" s="44">
        <v>0</v>
      </c>
      <c r="M2507" s="44">
        <v>0</v>
      </c>
      <c r="N2507" s="44">
        <v>0</v>
      </c>
      <c r="O2507" s="279"/>
      <c r="P2507" s="292"/>
      <c r="Q2507" s="282"/>
    </row>
    <row r="2508" spans="1:17" x14ac:dyDescent="0.25">
      <c r="A2508" s="292"/>
      <c r="B2508" s="292"/>
      <c r="C2508" s="292"/>
      <c r="D2508" s="279"/>
      <c r="E2508" s="279"/>
      <c r="F2508" s="292"/>
      <c r="G2508" s="249" t="s">
        <v>19</v>
      </c>
      <c r="H2508" s="44">
        <f t="shared" si="922"/>
        <v>0</v>
      </c>
      <c r="I2508" s="44">
        <v>0</v>
      </c>
      <c r="J2508" s="44">
        <v>0</v>
      </c>
      <c r="K2508" s="44">
        <v>0</v>
      </c>
      <c r="L2508" s="44">
        <v>0</v>
      </c>
      <c r="M2508" s="44">
        <v>0</v>
      </c>
      <c r="N2508" s="44">
        <v>0</v>
      </c>
      <c r="O2508" s="279"/>
      <c r="P2508" s="292"/>
      <c r="Q2508" s="282"/>
    </row>
    <row r="2509" spans="1:17" ht="24" x14ac:dyDescent="0.25">
      <c r="A2509" s="292"/>
      <c r="B2509" s="292"/>
      <c r="C2509" s="292"/>
      <c r="D2509" s="279"/>
      <c r="E2509" s="279"/>
      <c r="F2509" s="292"/>
      <c r="G2509" s="249" t="s">
        <v>20</v>
      </c>
      <c r="H2509" s="44">
        <f t="shared" si="922"/>
        <v>0.2</v>
      </c>
      <c r="I2509" s="44">
        <v>0</v>
      </c>
      <c r="J2509" s="44">
        <v>0</v>
      </c>
      <c r="K2509" s="44">
        <v>0.1</v>
      </c>
      <c r="L2509" s="44">
        <v>0.1</v>
      </c>
      <c r="M2509" s="44">
        <v>0</v>
      </c>
      <c r="N2509" s="44">
        <v>0</v>
      </c>
      <c r="O2509" s="279"/>
      <c r="P2509" s="292"/>
      <c r="Q2509" s="283"/>
    </row>
    <row r="2510" spans="1:17" ht="36.75" customHeight="1" x14ac:dyDescent="0.25">
      <c r="A2510" s="292" t="s">
        <v>1208</v>
      </c>
      <c r="B2510" s="292" t="s">
        <v>265</v>
      </c>
      <c r="C2510" s="292" t="s">
        <v>236</v>
      </c>
      <c r="D2510" s="279">
        <v>2025</v>
      </c>
      <c r="E2510" s="292"/>
      <c r="F2510" s="292" t="s">
        <v>1193</v>
      </c>
      <c r="G2510" s="249" t="s">
        <v>16</v>
      </c>
      <c r="H2510" s="44">
        <f t="shared" ref="H2510:N2510" si="931">SUM(H2511:H2514)</f>
        <v>72</v>
      </c>
      <c r="I2510" s="44">
        <f t="shared" si="931"/>
        <v>72</v>
      </c>
      <c r="J2510" s="44">
        <f t="shared" si="931"/>
        <v>0</v>
      </c>
      <c r="K2510" s="44">
        <f t="shared" si="931"/>
        <v>0</v>
      </c>
      <c r="L2510" s="44">
        <f t="shared" si="931"/>
        <v>0</v>
      </c>
      <c r="M2510" s="44">
        <f t="shared" si="931"/>
        <v>0</v>
      </c>
      <c r="N2510" s="44">
        <f t="shared" si="931"/>
        <v>0</v>
      </c>
      <c r="O2510" s="279">
        <v>20000</v>
      </c>
      <c r="P2510" s="292" t="s">
        <v>1209</v>
      </c>
      <c r="Q2510" s="281" t="s">
        <v>4198</v>
      </c>
    </row>
    <row r="2511" spans="1:17" ht="29.25" customHeight="1" x14ac:dyDescent="0.25">
      <c r="A2511" s="292"/>
      <c r="B2511" s="292"/>
      <c r="C2511" s="292"/>
      <c r="D2511" s="279"/>
      <c r="E2511" s="292"/>
      <c r="F2511" s="292"/>
      <c r="G2511" s="249" t="s">
        <v>267</v>
      </c>
      <c r="H2511" s="44">
        <f t="shared" si="922"/>
        <v>72</v>
      </c>
      <c r="I2511" s="44">
        <v>72</v>
      </c>
      <c r="J2511" s="44">
        <v>0</v>
      </c>
      <c r="K2511" s="44">
        <v>0</v>
      </c>
      <c r="L2511" s="44">
        <v>0</v>
      </c>
      <c r="M2511" s="44">
        <v>0</v>
      </c>
      <c r="N2511" s="44">
        <v>0</v>
      </c>
      <c r="O2511" s="279"/>
      <c r="P2511" s="292"/>
      <c r="Q2511" s="282"/>
    </row>
    <row r="2512" spans="1:17" ht="36" x14ac:dyDescent="0.25">
      <c r="A2512" s="292"/>
      <c r="B2512" s="292"/>
      <c r="C2512" s="292"/>
      <c r="D2512" s="279"/>
      <c r="E2512" s="292"/>
      <c r="F2512" s="292"/>
      <c r="G2512" s="249" t="s">
        <v>18</v>
      </c>
      <c r="H2512" s="44">
        <f t="shared" si="922"/>
        <v>0</v>
      </c>
      <c r="I2512" s="44">
        <v>0</v>
      </c>
      <c r="J2512" s="44">
        <v>0</v>
      </c>
      <c r="K2512" s="44">
        <v>0</v>
      </c>
      <c r="L2512" s="44">
        <v>0</v>
      </c>
      <c r="M2512" s="44">
        <v>0</v>
      </c>
      <c r="N2512" s="44">
        <v>0</v>
      </c>
      <c r="O2512" s="279"/>
      <c r="P2512" s="292"/>
      <c r="Q2512" s="282"/>
    </row>
    <row r="2513" spans="1:17" x14ac:dyDescent="0.25">
      <c r="A2513" s="292"/>
      <c r="B2513" s="292"/>
      <c r="C2513" s="292"/>
      <c r="D2513" s="279"/>
      <c r="E2513" s="292"/>
      <c r="F2513" s="292"/>
      <c r="G2513" s="249" t="s">
        <v>19</v>
      </c>
      <c r="H2513" s="44">
        <f t="shared" si="922"/>
        <v>0</v>
      </c>
      <c r="I2513" s="44">
        <v>0</v>
      </c>
      <c r="J2513" s="44">
        <v>0</v>
      </c>
      <c r="K2513" s="44">
        <v>0</v>
      </c>
      <c r="L2513" s="44">
        <v>0</v>
      </c>
      <c r="M2513" s="44">
        <v>0</v>
      </c>
      <c r="N2513" s="44">
        <v>0</v>
      </c>
      <c r="O2513" s="279"/>
      <c r="P2513" s="292"/>
      <c r="Q2513" s="282"/>
    </row>
    <row r="2514" spans="1:17" ht="24" x14ac:dyDescent="0.25">
      <c r="A2514" s="292"/>
      <c r="B2514" s="292"/>
      <c r="C2514" s="292"/>
      <c r="D2514" s="279"/>
      <c r="E2514" s="292"/>
      <c r="F2514" s="292"/>
      <c r="G2514" s="249" t="s">
        <v>20</v>
      </c>
      <c r="H2514" s="44">
        <f t="shared" si="922"/>
        <v>0</v>
      </c>
      <c r="I2514" s="44">
        <v>0</v>
      </c>
      <c r="J2514" s="44">
        <v>0</v>
      </c>
      <c r="K2514" s="44">
        <v>0</v>
      </c>
      <c r="L2514" s="44">
        <v>0</v>
      </c>
      <c r="M2514" s="44">
        <v>0</v>
      </c>
      <c r="N2514" s="44">
        <v>0</v>
      </c>
      <c r="O2514" s="279"/>
      <c r="P2514" s="292"/>
      <c r="Q2514" s="283"/>
    </row>
    <row r="2515" spans="1:17" ht="36.75" customHeight="1" x14ac:dyDescent="0.25">
      <c r="A2515" s="292" t="s">
        <v>1210</v>
      </c>
      <c r="B2515" s="292" t="s">
        <v>265</v>
      </c>
      <c r="C2515" s="292" t="s">
        <v>236</v>
      </c>
      <c r="D2515" s="279">
        <v>2025</v>
      </c>
      <c r="E2515" s="292"/>
      <c r="F2515" s="292" t="s">
        <v>903</v>
      </c>
      <c r="G2515" s="249" t="s">
        <v>16</v>
      </c>
      <c r="H2515" s="44">
        <f t="shared" ref="H2515:N2515" si="932">SUM(H2516:H2519)</f>
        <v>6.3</v>
      </c>
      <c r="I2515" s="44">
        <f t="shared" si="932"/>
        <v>6.3</v>
      </c>
      <c r="J2515" s="44">
        <f t="shared" si="932"/>
        <v>0</v>
      </c>
      <c r="K2515" s="44">
        <f t="shared" si="932"/>
        <v>0</v>
      </c>
      <c r="L2515" s="44">
        <f t="shared" si="932"/>
        <v>0</v>
      </c>
      <c r="M2515" s="44">
        <f t="shared" si="932"/>
        <v>0</v>
      </c>
      <c r="N2515" s="44">
        <f t="shared" si="932"/>
        <v>0</v>
      </c>
      <c r="O2515" s="279">
        <v>1000</v>
      </c>
      <c r="P2515" s="292" t="s">
        <v>1211</v>
      </c>
      <c r="Q2515" s="281" t="s">
        <v>4198</v>
      </c>
    </row>
    <row r="2516" spans="1:17" ht="28.5" customHeight="1" x14ac:dyDescent="0.25">
      <c r="A2516" s="292"/>
      <c r="B2516" s="292"/>
      <c r="C2516" s="292"/>
      <c r="D2516" s="279"/>
      <c r="E2516" s="292"/>
      <c r="F2516" s="292"/>
      <c r="G2516" s="249" t="s">
        <v>267</v>
      </c>
      <c r="H2516" s="44">
        <f t="shared" ref="H2516:H2569" si="933">SUM(I2516:N2516)</f>
        <v>6.3</v>
      </c>
      <c r="I2516" s="44">
        <v>6.3</v>
      </c>
      <c r="J2516" s="44">
        <v>0</v>
      </c>
      <c r="K2516" s="44">
        <v>0</v>
      </c>
      <c r="L2516" s="44">
        <v>0</v>
      </c>
      <c r="M2516" s="44">
        <v>0</v>
      </c>
      <c r="N2516" s="44">
        <v>0</v>
      </c>
      <c r="O2516" s="279"/>
      <c r="P2516" s="292"/>
      <c r="Q2516" s="282"/>
    </row>
    <row r="2517" spans="1:17" ht="36" x14ac:dyDescent="0.25">
      <c r="A2517" s="292"/>
      <c r="B2517" s="292"/>
      <c r="C2517" s="292"/>
      <c r="D2517" s="279"/>
      <c r="E2517" s="292"/>
      <c r="F2517" s="292"/>
      <c r="G2517" s="249" t="s">
        <v>18</v>
      </c>
      <c r="H2517" s="44">
        <f t="shared" si="933"/>
        <v>0</v>
      </c>
      <c r="I2517" s="44">
        <v>0</v>
      </c>
      <c r="J2517" s="44">
        <v>0</v>
      </c>
      <c r="K2517" s="44">
        <v>0</v>
      </c>
      <c r="L2517" s="44">
        <v>0</v>
      </c>
      <c r="M2517" s="44">
        <v>0</v>
      </c>
      <c r="N2517" s="44">
        <v>0</v>
      </c>
      <c r="O2517" s="279"/>
      <c r="P2517" s="292"/>
      <c r="Q2517" s="282"/>
    </row>
    <row r="2518" spans="1:17" x14ac:dyDescent="0.25">
      <c r="A2518" s="292"/>
      <c r="B2518" s="292"/>
      <c r="C2518" s="292"/>
      <c r="D2518" s="279"/>
      <c r="E2518" s="292"/>
      <c r="F2518" s="292"/>
      <c r="G2518" s="249" t="s">
        <v>19</v>
      </c>
      <c r="H2518" s="44">
        <f t="shared" si="933"/>
        <v>0</v>
      </c>
      <c r="I2518" s="44">
        <v>0</v>
      </c>
      <c r="J2518" s="44">
        <v>0</v>
      </c>
      <c r="K2518" s="44">
        <v>0</v>
      </c>
      <c r="L2518" s="44">
        <v>0</v>
      </c>
      <c r="M2518" s="44">
        <v>0</v>
      </c>
      <c r="N2518" s="44">
        <v>0</v>
      </c>
      <c r="O2518" s="279"/>
      <c r="P2518" s="292"/>
      <c r="Q2518" s="282"/>
    </row>
    <row r="2519" spans="1:17" ht="24" x14ac:dyDescent="0.25">
      <c r="A2519" s="292"/>
      <c r="B2519" s="292"/>
      <c r="C2519" s="292"/>
      <c r="D2519" s="279"/>
      <c r="E2519" s="292"/>
      <c r="F2519" s="292"/>
      <c r="G2519" s="249" t="s">
        <v>20</v>
      </c>
      <c r="H2519" s="44">
        <f t="shared" si="933"/>
        <v>0</v>
      </c>
      <c r="I2519" s="44">
        <v>0</v>
      </c>
      <c r="J2519" s="44">
        <v>0</v>
      </c>
      <c r="K2519" s="44">
        <v>0</v>
      </c>
      <c r="L2519" s="44">
        <v>0</v>
      </c>
      <c r="M2519" s="44">
        <v>0</v>
      </c>
      <c r="N2519" s="44">
        <v>0</v>
      </c>
      <c r="O2519" s="279"/>
      <c r="P2519" s="292"/>
      <c r="Q2519" s="283"/>
    </row>
    <row r="2520" spans="1:17" ht="36.75" customHeight="1" x14ac:dyDescent="0.25">
      <c r="A2520" s="292" t="s">
        <v>1212</v>
      </c>
      <c r="B2520" s="292"/>
      <c r="C2520" s="292" t="s">
        <v>236</v>
      </c>
      <c r="D2520" s="279" t="s">
        <v>553</v>
      </c>
      <c r="E2520" s="292" t="s">
        <v>1213</v>
      </c>
      <c r="F2520" s="292" t="s">
        <v>1193</v>
      </c>
      <c r="G2520" s="249" t="s">
        <v>16</v>
      </c>
      <c r="H2520" s="44">
        <f t="shared" ref="H2520:N2520" si="934">SUM(H2521:H2524)</f>
        <v>60</v>
      </c>
      <c r="I2520" s="44">
        <f t="shared" si="934"/>
        <v>10</v>
      </c>
      <c r="J2520" s="44">
        <f t="shared" si="934"/>
        <v>10</v>
      </c>
      <c r="K2520" s="44">
        <f t="shared" si="934"/>
        <v>10</v>
      </c>
      <c r="L2520" s="44">
        <f t="shared" si="934"/>
        <v>10</v>
      </c>
      <c r="M2520" s="44">
        <f t="shared" si="934"/>
        <v>10</v>
      </c>
      <c r="N2520" s="44">
        <f t="shared" si="934"/>
        <v>10</v>
      </c>
      <c r="O2520" s="279">
        <v>1000</v>
      </c>
      <c r="P2520" s="292" t="s">
        <v>1211</v>
      </c>
      <c r="Q2520" s="281" t="s">
        <v>4198</v>
      </c>
    </row>
    <row r="2521" spans="1:17" ht="28.5" customHeight="1" x14ac:dyDescent="0.25">
      <c r="A2521" s="292"/>
      <c r="B2521" s="292"/>
      <c r="C2521" s="292"/>
      <c r="D2521" s="279"/>
      <c r="E2521" s="292"/>
      <c r="F2521" s="292"/>
      <c r="G2521" s="249" t="s">
        <v>267</v>
      </c>
      <c r="H2521" s="44">
        <f t="shared" si="933"/>
        <v>0</v>
      </c>
      <c r="I2521" s="44">
        <v>0</v>
      </c>
      <c r="J2521" s="44">
        <v>0</v>
      </c>
      <c r="K2521" s="44">
        <v>0</v>
      </c>
      <c r="L2521" s="44">
        <v>0</v>
      </c>
      <c r="M2521" s="44">
        <v>0</v>
      </c>
      <c r="N2521" s="44">
        <v>0</v>
      </c>
      <c r="O2521" s="279"/>
      <c r="P2521" s="292"/>
      <c r="Q2521" s="282"/>
    </row>
    <row r="2522" spans="1:17" ht="36" x14ac:dyDescent="0.25">
      <c r="A2522" s="292"/>
      <c r="B2522" s="292"/>
      <c r="C2522" s="292"/>
      <c r="D2522" s="279"/>
      <c r="E2522" s="292"/>
      <c r="F2522" s="292"/>
      <c r="G2522" s="249" t="s">
        <v>18</v>
      </c>
      <c r="H2522" s="44">
        <f t="shared" si="933"/>
        <v>48</v>
      </c>
      <c r="I2522" s="44">
        <v>8</v>
      </c>
      <c r="J2522" s="44">
        <v>8</v>
      </c>
      <c r="K2522" s="44">
        <v>8</v>
      </c>
      <c r="L2522" s="44">
        <v>8</v>
      </c>
      <c r="M2522" s="44">
        <v>8</v>
      </c>
      <c r="N2522" s="44">
        <v>8</v>
      </c>
      <c r="O2522" s="279"/>
      <c r="P2522" s="292"/>
      <c r="Q2522" s="282"/>
    </row>
    <row r="2523" spans="1:17" x14ac:dyDescent="0.25">
      <c r="A2523" s="292"/>
      <c r="B2523" s="292"/>
      <c r="C2523" s="292"/>
      <c r="D2523" s="279"/>
      <c r="E2523" s="292"/>
      <c r="F2523" s="292"/>
      <c r="G2523" s="249" t="s">
        <v>19</v>
      </c>
      <c r="H2523" s="44">
        <f t="shared" si="933"/>
        <v>0</v>
      </c>
      <c r="I2523" s="44">
        <v>0</v>
      </c>
      <c r="J2523" s="44">
        <v>0</v>
      </c>
      <c r="K2523" s="44">
        <v>0</v>
      </c>
      <c r="L2523" s="44">
        <v>0</v>
      </c>
      <c r="M2523" s="44">
        <v>0</v>
      </c>
      <c r="N2523" s="44">
        <v>0</v>
      </c>
      <c r="O2523" s="279"/>
      <c r="P2523" s="292"/>
      <c r="Q2523" s="282"/>
    </row>
    <row r="2524" spans="1:17" ht="24" x14ac:dyDescent="0.25">
      <c r="A2524" s="292"/>
      <c r="B2524" s="292"/>
      <c r="C2524" s="292"/>
      <c r="D2524" s="279"/>
      <c r="E2524" s="292"/>
      <c r="F2524" s="292"/>
      <c r="G2524" s="249" t="s">
        <v>20</v>
      </c>
      <c r="H2524" s="44">
        <f t="shared" si="933"/>
        <v>12</v>
      </c>
      <c r="I2524" s="44">
        <v>2</v>
      </c>
      <c r="J2524" s="44">
        <v>2</v>
      </c>
      <c r="K2524" s="44">
        <v>2</v>
      </c>
      <c r="L2524" s="44">
        <v>2</v>
      </c>
      <c r="M2524" s="44">
        <v>2</v>
      </c>
      <c r="N2524" s="44">
        <v>2</v>
      </c>
      <c r="O2524" s="279"/>
      <c r="P2524" s="292"/>
      <c r="Q2524" s="283"/>
    </row>
    <row r="2525" spans="1:17" ht="36.75" customHeight="1" x14ac:dyDescent="0.25">
      <c r="A2525" s="292" t="s">
        <v>1214</v>
      </c>
      <c r="B2525" s="292"/>
      <c r="C2525" s="292" t="s">
        <v>236</v>
      </c>
      <c r="D2525" s="279" t="s">
        <v>30</v>
      </c>
      <c r="E2525" s="292" t="s">
        <v>1215</v>
      </c>
      <c r="F2525" s="292" t="s">
        <v>1193</v>
      </c>
      <c r="G2525" s="249" t="s">
        <v>16</v>
      </c>
      <c r="H2525" s="44">
        <f t="shared" ref="H2525:N2525" si="935">SUM(H2526:H2529)</f>
        <v>8.1999999999999993</v>
      </c>
      <c r="I2525" s="44">
        <f t="shared" si="935"/>
        <v>4</v>
      </c>
      <c r="J2525" s="44">
        <f t="shared" si="935"/>
        <v>2.1</v>
      </c>
      <c r="K2525" s="44">
        <f t="shared" si="935"/>
        <v>2.1</v>
      </c>
      <c r="L2525" s="44">
        <f t="shared" si="935"/>
        <v>0</v>
      </c>
      <c r="M2525" s="44">
        <f t="shared" si="935"/>
        <v>0</v>
      </c>
      <c r="N2525" s="44">
        <f t="shared" si="935"/>
        <v>0</v>
      </c>
      <c r="O2525" s="279">
        <v>500</v>
      </c>
      <c r="P2525" s="292" t="s">
        <v>1216</v>
      </c>
      <c r="Q2525" s="281" t="s">
        <v>4198</v>
      </c>
    </row>
    <row r="2526" spans="1:17" ht="31.5" customHeight="1" x14ac:dyDescent="0.25">
      <c r="A2526" s="292"/>
      <c r="B2526" s="292"/>
      <c r="C2526" s="292"/>
      <c r="D2526" s="279"/>
      <c r="E2526" s="292"/>
      <c r="F2526" s="292"/>
      <c r="G2526" s="249" t="s">
        <v>267</v>
      </c>
      <c r="H2526" s="44">
        <f t="shared" si="933"/>
        <v>8</v>
      </c>
      <c r="I2526" s="44">
        <v>4</v>
      </c>
      <c r="J2526" s="44">
        <v>2</v>
      </c>
      <c r="K2526" s="44">
        <v>2</v>
      </c>
      <c r="L2526" s="44">
        <v>0</v>
      </c>
      <c r="M2526" s="44">
        <v>0</v>
      </c>
      <c r="N2526" s="44">
        <v>0</v>
      </c>
      <c r="O2526" s="279"/>
      <c r="P2526" s="292"/>
      <c r="Q2526" s="282"/>
    </row>
    <row r="2527" spans="1:17" ht="36" x14ac:dyDescent="0.25">
      <c r="A2527" s="292"/>
      <c r="B2527" s="292"/>
      <c r="C2527" s="292"/>
      <c r="D2527" s="279"/>
      <c r="E2527" s="292"/>
      <c r="F2527" s="292"/>
      <c r="G2527" s="249" t="s">
        <v>18</v>
      </c>
      <c r="H2527" s="44">
        <f t="shared" si="933"/>
        <v>0</v>
      </c>
      <c r="I2527" s="44">
        <v>0</v>
      </c>
      <c r="J2527" s="44">
        <v>0</v>
      </c>
      <c r="K2527" s="44">
        <v>0</v>
      </c>
      <c r="L2527" s="44">
        <v>0</v>
      </c>
      <c r="M2527" s="44">
        <v>0</v>
      </c>
      <c r="N2527" s="44">
        <v>0</v>
      </c>
      <c r="O2527" s="279"/>
      <c r="P2527" s="292"/>
      <c r="Q2527" s="282"/>
    </row>
    <row r="2528" spans="1:17" x14ac:dyDescent="0.25">
      <c r="A2528" s="292"/>
      <c r="B2528" s="292"/>
      <c r="C2528" s="292"/>
      <c r="D2528" s="279"/>
      <c r="E2528" s="292"/>
      <c r="F2528" s="292"/>
      <c r="G2528" s="249" t="s">
        <v>19</v>
      </c>
      <c r="H2528" s="44">
        <f t="shared" si="933"/>
        <v>0</v>
      </c>
      <c r="I2528" s="44">
        <v>0</v>
      </c>
      <c r="J2528" s="44">
        <v>0</v>
      </c>
      <c r="K2528" s="44">
        <v>0</v>
      </c>
      <c r="L2528" s="44">
        <v>0</v>
      </c>
      <c r="M2528" s="44">
        <v>0</v>
      </c>
      <c r="N2528" s="44">
        <v>0</v>
      </c>
      <c r="O2528" s="279"/>
      <c r="P2528" s="292"/>
      <c r="Q2528" s="282"/>
    </row>
    <row r="2529" spans="1:17" ht="24" x14ac:dyDescent="0.25">
      <c r="A2529" s="292"/>
      <c r="B2529" s="292"/>
      <c r="C2529" s="292"/>
      <c r="D2529" s="279"/>
      <c r="E2529" s="292"/>
      <c r="F2529" s="292"/>
      <c r="G2529" s="249" t="s">
        <v>20</v>
      </c>
      <c r="H2529" s="44">
        <f t="shared" si="933"/>
        <v>0.2</v>
      </c>
      <c r="I2529" s="44">
        <v>0</v>
      </c>
      <c r="J2529" s="44">
        <v>0.1</v>
      </c>
      <c r="K2529" s="44">
        <v>0.1</v>
      </c>
      <c r="L2529" s="44">
        <v>0</v>
      </c>
      <c r="M2529" s="44">
        <v>0</v>
      </c>
      <c r="N2529" s="44">
        <v>0</v>
      </c>
      <c r="O2529" s="279"/>
      <c r="P2529" s="292"/>
      <c r="Q2529" s="283"/>
    </row>
    <row r="2530" spans="1:17" ht="36.75" customHeight="1" x14ac:dyDescent="0.25">
      <c r="A2530" s="292" t="s">
        <v>1217</v>
      </c>
      <c r="B2530" s="292"/>
      <c r="C2530" s="292" t="s">
        <v>236</v>
      </c>
      <c r="D2530" s="279" t="s">
        <v>66</v>
      </c>
      <c r="E2530" s="292" t="s">
        <v>1218</v>
      </c>
      <c r="F2530" s="292" t="s">
        <v>1193</v>
      </c>
      <c r="G2530" s="249" t="s">
        <v>16</v>
      </c>
      <c r="H2530" s="44">
        <f t="shared" ref="H2530:N2530" si="936">SUM(H2531:H2534)</f>
        <v>75</v>
      </c>
      <c r="I2530" s="44">
        <f t="shared" si="936"/>
        <v>0</v>
      </c>
      <c r="J2530" s="44">
        <f t="shared" si="936"/>
        <v>0</v>
      </c>
      <c r="K2530" s="44">
        <f t="shared" si="936"/>
        <v>0</v>
      </c>
      <c r="L2530" s="44">
        <f t="shared" si="936"/>
        <v>5</v>
      </c>
      <c r="M2530" s="44">
        <f t="shared" si="936"/>
        <v>35</v>
      </c>
      <c r="N2530" s="44">
        <f t="shared" si="936"/>
        <v>35</v>
      </c>
      <c r="O2530" s="279">
        <v>700</v>
      </c>
      <c r="P2530" s="292" t="s">
        <v>1216</v>
      </c>
      <c r="Q2530" s="281" t="s">
        <v>4198</v>
      </c>
    </row>
    <row r="2531" spans="1:17" ht="31.5" customHeight="1" x14ac:dyDescent="0.25">
      <c r="A2531" s="292"/>
      <c r="B2531" s="292"/>
      <c r="C2531" s="292"/>
      <c r="D2531" s="279"/>
      <c r="E2531" s="292"/>
      <c r="F2531" s="292"/>
      <c r="G2531" s="249" t="s">
        <v>267</v>
      </c>
      <c r="H2531" s="44">
        <f t="shared" si="933"/>
        <v>75</v>
      </c>
      <c r="I2531" s="44">
        <v>0</v>
      </c>
      <c r="J2531" s="44">
        <v>0</v>
      </c>
      <c r="K2531" s="44">
        <v>0</v>
      </c>
      <c r="L2531" s="44">
        <v>5</v>
      </c>
      <c r="M2531" s="44">
        <v>35</v>
      </c>
      <c r="N2531" s="44">
        <v>35</v>
      </c>
      <c r="O2531" s="279"/>
      <c r="P2531" s="292"/>
      <c r="Q2531" s="282"/>
    </row>
    <row r="2532" spans="1:17" ht="36" x14ac:dyDescent="0.25">
      <c r="A2532" s="292"/>
      <c r="B2532" s="292"/>
      <c r="C2532" s="292"/>
      <c r="D2532" s="279"/>
      <c r="E2532" s="292"/>
      <c r="F2532" s="292"/>
      <c r="G2532" s="249" t="s">
        <v>18</v>
      </c>
      <c r="H2532" s="44">
        <f t="shared" si="933"/>
        <v>0</v>
      </c>
      <c r="I2532" s="44">
        <v>0</v>
      </c>
      <c r="J2532" s="44">
        <v>0</v>
      </c>
      <c r="K2532" s="44">
        <v>0</v>
      </c>
      <c r="L2532" s="44">
        <v>0</v>
      </c>
      <c r="M2532" s="44">
        <v>0</v>
      </c>
      <c r="N2532" s="44">
        <v>0</v>
      </c>
      <c r="O2532" s="279"/>
      <c r="P2532" s="292"/>
      <c r="Q2532" s="282"/>
    </row>
    <row r="2533" spans="1:17" x14ac:dyDescent="0.25">
      <c r="A2533" s="292"/>
      <c r="B2533" s="292"/>
      <c r="C2533" s="292"/>
      <c r="D2533" s="279"/>
      <c r="E2533" s="292"/>
      <c r="F2533" s="292"/>
      <c r="G2533" s="249" t="s">
        <v>19</v>
      </c>
      <c r="H2533" s="44">
        <f t="shared" si="933"/>
        <v>0</v>
      </c>
      <c r="I2533" s="44">
        <v>0</v>
      </c>
      <c r="J2533" s="44">
        <v>0</v>
      </c>
      <c r="K2533" s="44">
        <v>0</v>
      </c>
      <c r="L2533" s="44">
        <v>0</v>
      </c>
      <c r="M2533" s="44">
        <v>0</v>
      </c>
      <c r="N2533" s="44">
        <v>0</v>
      </c>
      <c r="O2533" s="279"/>
      <c r="P2533" s="292"/>
      <c r="Q2533" s="282"/>
    </row>
    <row r="2534" spans="1:17" ht="24" x14ac:dyDescent="0.25">
      <c r="A2534" s="292"/>
      <c r="B2534" s="292"/>
      <c r="C2534" s="292"/>
      <c r="D2534" s="279"/>
      <c r="E2534" s="292"/>
      <c r="F2534" s="292"/>
      <c r="G2534" s="249" t="s">
        <v>20</v>
      </c>
      <c r="H2534" s="44">
        <f t="shared" si="933"/>
        <v>0</v>
      </c>
      <c r="I2534" s="44">
        <v>0</v>
      </c>
      <c r="J2534" s="44">
        <v>0</v>
      </c>
      <c r="K2534" s="44">
        <v>0</v>
      </c>
      <c r="L2534" s="44">
        <v>0</v>
      </c>
      <c r="M2534" s="44">
        <v>0</v>
      </c>
      <c r="N2534" s="44">
        <v>0</v>
      </c>
      <c r="O2534" s="279"/>
      <c r="P2534" s="292"/>
      <c r="Q2534" s="283"/>
    </row>
    <row r="2535" spans="1:17" ht="36.75" customHeight="1" x14ac:dyDescent="0.25">
      <c r="A2535" s="292" t="s">
        <v>1219</v>
      </c>
      <c r="B2535" s="292"/>
      <c r="C2535" s="292" t="s">
        <v>236</v>
      </c>
      <c r="D2535" s="279" t="s">
        <v>421</v>
      </c>
      <c r="E2535" s="279" t="s">
        <v>1220</v>
      </c>
      <c r="F2535" s="292" t="s">
        <v>1193</v>
      </c>
      <c r="G2535" s="249" t="s">
        <v>16</v>
      </c>
      <c r="H2535" s="44">
        <f t="shared" ref="H2535:N2535" si="937">SUM(H2536:H2539)</f>
        <v>5.5</v>
      </c>
      <c r="I2535" s="44">
        <f t="shared" si="937"/>
        <v>0</v>
      </c>
      <c r="J2535" s="44">
        <f t="shared" si="937"/>
        <v>0</v>
      </c>
      <c r="K2535" s="44">
        <f t="shared" si="937"/>
        <v>0.3</v>
      </c>
      <c r="L2535" s="44">
        <f t="shared" si="937"/>
        <v>5.2</v>
      </c>
      <c r="M2535" s="44">
        <f t="shared" si="937"/>
        <v>0</v>
      </c>
      <c r="N2535" s="44">
        <f t="shared" si="937"/>
        <v>0</v>
      </c>
      <c r="O2535" s="279">
        <v>1000</v>
      </c>
      <c r="P2535" s="292" t="s">
        <v>1216</v>
      </c>
      <c r="Q2535" s="281" t="s">
        <v>4198</v>
      </c>
    </row>
    <row r="2536" spans="1:17" ht="25.5" customHeight="1" x14ac:dyDescent="0.25">
      <c r="A2536" s="292"/>
      <c r="B2536" s="292"/>
      <c r="C2536" s="292"/>
      <c r="D2536" s="279"/>
      <c r="E2536" s="279"/>
      <c r="F2536" s="292"/>
      <c r="G2536" s="249" t="s">
        <v>267</v>
      </c>
      <c r="H2536" s="44">
        <f t="shared" si="933"/>
        <v>0</v>
      </c>
      <c r="I2536" s="44">
        <v>0</v>
      </c>
      <c r="J2536" s="44">
        <v>0</v>
      </c>
      <c r="K2536" s="44">
        <v>0</v>
      </c>
      <c r="L2536" s="44">
        <v>0</v>
      </c>
      <c r="M2536" s="44">
        <v>0</v>
      </c>
      <c r="N2536" s="44">
        <v>0</v>
      </c>
      <c r="O2536" s="279"/>
      <c r="P2536" s="292"/>
      <c r="Q2536" s="282"/>
    </row>
    <row r="2537" spans="1:17" ht="36" x14ac:dyDescent="0.25">
      <c r="A2537" s="292"/>
      <c r="B2537" s="292"/>
      <c r="C2537" s="292"/>
      <c r="D2537" s="279"/>
      <c r="E2537" s="279"/>
      <c r="F2537" s="292"/>
      <c r="G2537" s="249" t="s">
        <v>18</v>
      </c>
      <c r="H2537" s="44">
        <f t="shared" si="933"/>
        <v>5.5</v>
      </c>
      <c r="I2537" s="44">
        <v>0</v>
      </c>
      <c r="J2537" s="44">
        <v>0</v>
      </c>
      <c r="K2537" s="44">
        <v>0.3</v>
      </c>
      <c r="L2537" s="44">
        <v>5.2</v>
      </c>
      <c r="M2537" s="44">
        <v>0</v>
      </c>
      <c r="N2537" s="44">
        <v>0</v>
      </c>
      <c r="O2537" s="279"/>
      <c r="P2537" s="292"/>
      <c r="Q2537" s="282"/>
    </row>
    <row r="2538" spans="1:17" x14ac:dyDescent="0.25">
      <c r="A2538" s="292"/>
      <c r="B2538" s="292"/>
      <c r="C2538" s="292"/>
      <c r="D2538" s="279"/>
      <c r="E2538" s="279"/>
      <c r="F2538" s="292"/>
      <c r="G2538" s="249" t="s">
        <v>19</v>
      </c>
      <c r="H2538" s="44">
        <f t="shared" si="933"/>
        <v>0</v>
      </c>
      <c r="I2538" s="44">
        <v>0</v>
      </c>
      <c r="J2538" s="44">
        <v>0</v>
      </c>
      <c r="K2538" s="44">
        <v>0</v>
      </c>
      <c r="L2538" s="44">
        <v>0</v>
      </c>
      <c r="M2538" s="44">
        <v>0</v>
      </c>
      <c r="N2538" s="44">
        <v>0</v>
      </c>
      <c r="O2538" s="279"/>
      <c r="P2538" s="292"/>
      <c r="Q2538" s="282"/>
    </row>
    <row r="2539" spans="1:17" ht="24" x14ac:dyDescent="0.25">
      <c r="A2539" s="292"/>
      <c r="B2539" s="292"/>
      <c r="C2539" s="292"/>
      <c r="D2539" s="279"/>
      <c r="E2539" s="279"/>
      <c r="F2539" s="292"/>
      <c r="G2539" s="249" t="s">
        <v>20</v>
      </c>
      <c r="H2539" s="44">
        <f t="shared" si="933"/>
        <v>0</v>
      </c>
      <c r="I2539" s="44">
        <v>0</v>
      </c>
      <c r="J2539" s="44">
        <v>0</v>
      </c>
      <c r="K2539" s="44">
        <v>0</v>
      </c>
      <c r="L2539" s="44">
        <v>0</v>
      </c>
      <c r="M2539" s="44">
        <v>0</v>
      </c>
      <c r="N2539" s="44">
        <v>0</v>
      </c>
      <c r="O2539" s="279"/>
      <c r="P2539" s="292"/>
      <c r="Q2539" s="283"/>
    </row>
    <row r="2540" spans="1:17" ht="36.75" customHeight="1" x14ac:dyDescent="0.25">
      <c r="A2540" s="292" t="s">
        <v>1221</v>
      </c>
      <c r="B2540" s="292"/>
      <c r="C2540" s="292" t="s">
        <v>236</v>
      </c>
      <c r="D2540" s="279" t="s">
        <v>66</v>
      </c>
      <c r="E2540" s="292"/>
      <c r="F2540" s="292" t="s">
        <v>1193</v>
      </c>
      <c r="G2540" s="249" t="s">
        <v>16</v>
      </c>
      <c r="H2540" s="44">
        <f t="shared" ref="H2540:N2540" si="938">SUM(H2541:H2544)</f>
        <v>4</v>
      </c>
      <c r="I2540" s="44">
        <f t="shared" si="938"/>
        <v>0</v>
      </c>
      <c r="J2540" s="44">
        <f t="shared" si="938"/>
        <v>0</v>
      </c>
      <c r="K2540" s="44">
        <f t="shared" si="938"/>
        <v>0</v>
      </c>
      <c r="L2540" s="44">
        <f t="shared" si="938"/>
        <v>0</v>
      </c>
      <c r="M2540" s="44">
        <f t="shared" si="938"/>
        <v>1.5</v>
      </c>
      <c r="N2540" s="44">
        <f t="shared" si="938"/>
        <v>2.5</v>
      </c>
      <c r="O2540" s="279">
        <v>8000</v>
      </c>
      <c r="P2540" s="292" t="s">
        <v>1216</v>
      </c>
      <c r="Q2540" s="281" t="s">
        <v>4198</v>
      </c>
    </row>
    <row r="2541" spans="1:17" ht="28.5" customHeight="1" x14ac:dyDescent="0.25">
      <c r="A2541" s="292"/>
      <c r="B2541" s="292"/>
      <c r="C2541" s="292"/>
      <c r="D2541" s="279"/>
      <c r="E2541" s="292"/>
      <c r="F2541" s="292"/>
      <c r="G2541" s="249" t="s">
        <v>267</v>
      </c>
      <c r="H2541" s="44">
        <f t="shared" si="933"/>
        <v>3.8</v>
      </c>
      <c r="I2541" s="44">
        <v>0</v>
      </c>
      <c r="J2541" s="44">
        <v>0</v>
      </c>
      <c r="K2541" s="44">
        <v>0</v>
      </c>
      <c r="L2541" s="44">
        <v>0</v>
      </c>
      <c r="M2541" s="44">
        <v>1.4</v>
      </c>
      <c r="N2541" s="44">
        <v>2.4</v>
      </c>
      <c r="O2541" s="279"/>
      <c r="P2541" s="292"/>
      <c r="Q2541" s="282"/>
    </row>
    <row r="2542" spans="1:17" ht="36" x14ac:dyDescent="0.25">
      <c r="A2542" s="292"/>
      <c r="B2542" s="292"/>
      <c r="C2542" s="292"/>
      <c r="D2542" s="279"/>
      <c r="E2542" s="292"/>
      <c r="F2542" s="292"/>
      <c r="G2542" s="249" t="s">
        <v>18</v>
      </c>
      <c r="H2542" s="44">
        <f t="shared" si="933"/>
        <v>0</v>
      </c>
      <c r="I2542" s="44">
        <v>0</v>
      </c>
      <c r="J2542" s="44">
        <v>0</v>
      </c>
      <c r="K2542" s="44">
        <v>0</v>
      </c>
      <c r="L2542" s="44">
        <v>0</v>
      </c>
      <c r="M2542" s="44">
        <v>0</v>
      </c>
      <c r="N2542" s="44">
        <v>0</v>
      </c>
      <c r="O2542" s="279"/>
      <c r="P2542" s="292"/>
      <c r="Q2542" s="282"/>
    </row>
    <row r="2543" spans="1:17" x14ac:dyDescent="0.25">
      <c r="A2543" s="292"/>
      <c r="B2543" s="292"/>
      <c r="C2543" s="292"/>
      <c r="D2543" s="279"/>
      <c r="E2543" s="292"/>
      <c r="F2543" s="292"/>
      <c r="G2543" s="249" t="s">
        <v>19</v>
      </c>
      <c r="H2543" s="44">
        <f t="shared" si="933"/>
        <v>0</v>
      </c>
      <c r="I2543" s="44">
        <v>0</v>
      </c>
      <c r="J2543" s="44">
        <v>0</v>
      </c>
      <c r="K2543" s="44">
        <v>0</v>
      </c>
      <c r="L2543" s="44">
        <v>0</v>
      </c>
      <c r="M2543" s="44">
        <v>0</v>
      </c>
      <c r="N2543" s="44">
        <v>0</v>
      </c>
      <c r="O2543" s="279"/>
      <c r="P2543" s="292"/>
      <c r="Q2543" s="282"/>
    </row>
    <row r="2544" spans="1:17" ht="24" x14ac:dyDescent="0.25">
      <c r="A2544" s="292"/>
      <c r="B2544" s="292"/>
      <c r="C2544" s="292"/>
      <c r="D2544" s="279"/>
      <c r="E2544" s="292"/>
      <c r="F2544" s="292"/>
      <c r="G2544" s="249" t="s">
        <v>20</v>
      </c>
      <c r="H2544" s="44">
        <f t="shared" si="933"/>
        <v>0.2</v>
      </c>
      <c r="I2544" s="44">
        <v>0</v>
      </c>
      <c r="J2544" s="44">
        <v>0</v>
      </c>
      <c r="K2544" s="44">
        <v>0</v>
      </c>
      <c r="L2544" s="44">
        <v>0</v>
      </c>
      <c r="M2544" s="44">
        <v>0.1</v>
      </c>
      <c r="N2544" s="44">
        <v>0.1</v>
      </c>
      <c r="O2544" s="279"/>
      <c r="P2544" s="292"/>
      <c r="Q2544" s="283"/>
    </row>
    <row r="2545" spans="1:17" ht="36.75" customHeight="1" x14ac:dyDescent="0.25">
      <c r="A2545" s="292" t="s">
        <v>1222</v>
      </c>
      <c r="B2545" s="292"/>
      <c r="C2545" s="292" t="s">
        <v>236</v>
      </c>
      <c r="D2545" s="279">
        <v>2029</v>
      </c>
      <c r="E2545" s="292"/>
      <c r="F2545" s="292" t="s">
        <v>1193</v>
      </c>
      <c r="G2545" s="249" t="s">
        <v>16</v>
      </c>
      <c r="H2545" s="44">
        <f t="shared" ref="H2545:N2545" si="939">SUM(H2546:H2549)</f>
        <v>1.8</v>
      </c>
      <c r="I2545" s="44">
        <f t="shared" si="939"/>
        <v>0</v>
      </c>
      <c r="J2545" s="44">
        <f t="shared" si="939"/>
        <v>0</v>
      </c>
      <c r="K2545" s="44">
        <f t="shared" si="939"/>
        <v>0</v>
      </c>
      <c r="L2545" s="44">
        <f t="shared" si="939"/>
        <v>0</v>
      </c>
      <c r="M2545" s="44">
        <f t="shared" si="939"/>
        <v>1.8</v>
      </c>
      <c r="N2545" s="44">
        <f t="shared" si="939"/>
        <v>0</v>
      </c>
      <c r="O2545" s="279">
        <v>1000</v>
      </c>
      <c r="P2545" s="292" t="s">
        <v>1194</v>
      </c>
      <c r="Q2545" s="281" t="s">
        <v>4198</v>
      </c>
    </row>
    <row r="2546" spans="1:17" ht="30.75" customHeight="1" x14ac:dyDescent="0.25">
      <c r="A2546" s="292"/>
      <c r="B2546" s="292"/>
      <c r="C2546" s="292"/>
      <c r="D2546" s="279"/>
      <c r="E2546" s="292"/>
      <c r="F2546" s="292"/>
      <c r="G2546" s="249" t="s">
        <v>267</v>
      </c>
      <c r="H2546" s="44">
        <f t="shared" si="933"/>
        <v>1</v>
      </c>
      <c r="I2546" s="44">
        <v>0</v>
      </c>
      <c r="J2546" s="44">
        <v>0</v>
      </c>
      <c r="K2546" s="44">
        <v>0</v>
      </c>
      <c r="L2546" s="44">
        <v>0</v>
      </c>
      <c r="M2546" s="44">
        <v>1</v>
      </c>
      <c r="N2546" s="44">
        <v>0</v>
      </c>
      <c r="O2546" s="279"/>
      <c r="P2546" s="292"/>
      <c r="Q2546" s="282"/>
    </row>
    <row r="2547" spans="1:17" ht="36" x14ac:dyDescent="0.25">
      <c r="A2547" s="292"/>
      <c r="B2547" s="292"/>
      <c r="C2547" s="292"/>
      <c r="D2547" s="279"/>
      <c r="E2547" s="292"/>
      <c r="F2547" s="292"/>
      <c r="G2547" s="249" t="s">
        <v>18</v>
      </c>
      <c r="H2547" s="44">
        <f t="shared" si="933"/>
        <v>0</v>
      </c>
      <c r="I2547" s="44">
        <v>0</v>
      </c>
      <c r="J2547" s="44">
        <v>0</v>
      </c>
      <c r="K2547" s="44">
        <v>0</v>
      </c>
      <c r="L2547" s="44">
        <v>0</v>
      </c>
      <c r="M2547" s="44">
        <v>0</v>
      </c>
      <c r="N2547" s="44">
        <v>0</v>
      </c>
      <c r="O2547" s="279"/>
      <c r="P2547" s="292"/>
      <c r="Q2547" s="282"/>
    </row>
    <row r="2548" spans="1:17" x14ac:dyDescent="0.25">
      <c r="A2548" s="292"/>
      <c r="B2548" s="292"/>
      <c r="C2548" s="292"/>
      <c r="D2548" s="279"/>
      <c r="E2548" s="292"/>
      <c r="F2548" s="292"/>
      <c r="G2548" s="249" t="s">
        <v>19</v>
      </c>
      <c r="H2548" s="44">
        <f t="shared" si="933"/>
        <v>0</v>
      </c>
      <c r="I2548" s="44">
        <v>0</v>
      </c>
      <c r="J2548" s="44">
        <v>0</v>
      </c>
      <c r="K2548" s="44">
        <v>0</v>
      </c>
      <c r="L2548" s="44">
        <v>0</v>
      </c>
      <c r="M2548" s="44">
        <v>0</v>
      </c>
      <c r="N2548" s="44">
        <v>0</v>
      </c>
      <c r="O2548" s="279"/>
      <c r="P2548" s="292"/>
      <c r="Q2548" s="282"/>
    </row>
    <row r="2549" spans="1:17" ht="24" x14ac:dyDescent="0.25">
      <c r="A2549" s="292"/>
      <c r="B2549" s="292"/>
      <c r="C2549" s="292"/>
      <c r="D2549" s="279"/>
      <c r="E2549" s="292"/>
      <c r="F2549" s="292"/>
      <c r="G2549" s="249" t="s">
        <v>20</v>
      </c>
      <c r="H2549" s="44">
        <f t="shared" si="933"/>
        <v>0.8</v>
      </c>
      <c r="I2549" s="44">
        <v>0</v>
      </c>
      <c r="J2549" s="44">
        <v>0</v>
      </c>
      <c r="K2549" s="44">
        <v>0</v>
      </c>
      <c r="L2549" s="44">
        <v>0</v>
      </c>
      <c r="M2549" s="44">
        <v>0.8</v>
      </c>
      <c r="N2549" s="44">
        <v>0</v>
      </c>
      <c r="O2549" s="279"/>
      <c r="P2549" s="292"/>
      <c r="Q2549" s="283"/>
    </row>
    <row r="2550" spans="1:17" ht="36.75" customHeight="1" x14ac:dyDescent="0.25">
      <c r="A2550" s="292" t="s">
        <v>1223</v>
      </c>
      <c r="B2550" s="292"/>
      <c r="C2550" s="292" t="s">
        <v>236</v>
      </c>
      <c r="D2550" s="279" t="s">
        <v>30</v>
      </c>
      <c r="E2550" s="292"/>
      <c r="F2550" s="292" t="s">
        <v>1193</v>
      </c>
      <c r="G2550" s="249" t="s">
        <v>16</v>
      </c>
      <c r="H2550" s="44">
        <f t="shared" ref="H2550:N2550" si="940">SUM(H2551:H2554)</f>
        <v>2.2000000000000002</v>
      </c>
      <c r="I2550" s="44">
        <f t="shared" si="940"/>
        <v>0</v>
      </c>
      <c r="J2550" s="44">
        <f t="shared" si="940"/>
        <v>1.1000000000000001</v>
      </c>
      <c r="K2550" s="44">
        <f t="shared" si="940"/>
        <v>1.1000000000000001</v>
      </c>
      <c r="L2550" s="44">
        <f t="shared" si="940"/>
        <v>0</v>
      </c>
      <c r="M2550" s="44">
        <f t="shared" si="940"/>
        <v>0</v>
      </c>
      <c r="N2550" s="44">
        <f t="shared" si="940"/>
        <v>0</v>
      </c>
      <c r="O2550" s="279">
        <v>500</v>
      </c>
      <c r="P2550" s="292" t="s">
        <v>1194</v>
      </c>
      <c r="Q2550" s="281" t="s">
        <v>4198</v>
      </c>
    </row>
    <row r="2551" spans="1:17" ht="25.5" customHeight="1" x14ac:dyDescent="0.25">
      <c r="A2551" s="292"/>
      <c r="B2551" s="292"/>
      <c r="C2551" s="292"/>
      <c r="D2551" s="279"/>
      <c r="E2551" s="292"/>
      <c r="F2551" s="292"/>
      <c r="G2551" s="249" t="s">
        <v>267</v>
      </c>
      <c r="H2551" s="44">
        <f t="shared" si="933"/>
        <v>2</v>
      </c>
      <c r="I2551" s="44">
        <v>0</v>
      </c>
      <c r="J2551" s="44">
        <v>1</v>
      </c>
      <c r="K2551" s="44">
        <v>1</v>
      </c>
      <c r="L2551" s="44">
        <v>0</v>
      </c>
      <c r="M2551" s="44">
        <v>0</v>
      </c>
      <c r="N2551" s="44">
        <v>0</v>
      </c>
      <c r="O2551" s="279"/>
      <c r="P2551" s="292"/>
      <c r="Q2551" s="282"/>
    </row>
    <row r="2552" spans="1:17" ht="36" x14ac:dyDescent="0.25">
      <c r="A2552" s="292"/>
      <c r="B2552" s="292"/>
      <c r="C2552" s="292"/>
      <c r="D2552" s="279"/>
      <c r="E2552" s="292"/>
      <c r="F2552" s="292"/>
      <c r="G2552" s="249" t="s">
        <v>18</v>
      </c>
      <c r="H2552" s="44">
        <f t="shared" si="933"/>
        <v>0</v>
      </c>
      <c r="I2552" s="44">
        <v>0</v>
      </c>
      <c r="J2552" s="44">
        <v>0</v>
      </c>
      <c r="K2552" s="44">
        <v>0</v>
      </c>
      <c r="L2552" s="44">
        <v>0</v>
      </c>
      <c r="M2552" s="44">
        <v>0</v>
      </c>
      <c r="N2552" s="44">
        <v>0</v>
      </c>
      <c r="O2552" s="279"/>
      <c r="P2552" s="292"/>
      <c r="Q2552" s="282"/>
    </row>
    <row r="2553" spans="1:17" x14ac:dyDescent="0.25">
      <c r="A2553" s="292"/>
      <c r="B2553" s="292"/>
      <c r="C2553" s="292"/>
      <c r="D2553" s="279"/>
      <c r="E2553" s="292"/>
      <c r="F2553" s="292"/>
      <c r="G2553" s="249" t="s">
        <v>19</v>
      </c>
      <c r="H2553" s="44">
        <f t="shared" si="933"/>
        <v>0</v>
      </c>
      <c r="I2553" s="44">
        <v>0</v>
      </c>
      <c r="J2553" s="44">
        <v>0</v>
      </c>
      <c r="K2553" s="44">
        <v>0</v>
      </c>
      <c r="L2553" s="44">
        <v>0</v>
      </c>
      <c r="M2553" s="44">
        <v>0</v>
      </c>
      <c r="N2553" s="44">
        <v>0</v>
      </c>
      <c r="O2553" s="279"/>
      <c r="P2553" s="292"/>
      <c r="Q2553" s="282"/>
    </row>
    <row r="2554" spans="1:17" ht="24" x14ac:dyDescent="0.25">
      <c r="A2554" s="292"/>
      <c r="B2554" s="292"/>
      <c r="C2554" s="292"/>
      <c r="D2554" s="279"/>
      <c r="E2554" s="292"/>
      <c r="F2554" s="292"/>
      <c r="G2554" s="249" t="s">
        <v>20</v>
      </c>
      <c r="H2554" s="44">
        <f t="shared" si="933"/>
        <v>0.2</v>
      </c>
      <c r="I2554" s="44">
        <v>0</v>
      </c>
      <c r="J2554" s="44">
        <v>0.1</v>
      </c>
      <c r="K2554" s="44">
        <v>0.1</v>
      </c>
      <c r="L2554" s="44">
        <v>0</v>
      </c>
      <c r="M2554" s="44">
        <v>0</v>
      </c>
      <c r="N2554" s="44">
        <v>0</v>
      </c>
      <c r="O2554" s="279"/>
      <c r="P2554" s="292"/>
      <c r="Q2554" s="283"/>
    </row>
    <row r="2555" spans="1:17" ht="36.75" customHeight="1" x14ac:dyDescent="0.25">
      <c r="A2555" s="292" t="s">
        <v>1224</v>
      </c>
      <c r="B2555" s="292"/>
      <c r="C2555" s="292" t="s">
        <v>236</v>
      </c>
      <c r="D2555" s="279" t="s">
        <v>30</v>
      </c>
      <c r="E2555" s="292"/>
      <c r="F2555" s="292" t="s">
        <v>1193</v>
      </c>
      <c r="G2555" s="249" t="s">
        <v>16</v>
      </c>
      <c r="H2555" s="44">
        <f t="shared" ref="H2555:N2555" si="941">SUM(H2556:H2559)</f>
        <v>2.2000000000000002</v>
      </c>
      <c r="I2555" s="44">
        <f t="shared" si="941"/>
        <v>0</v>
      </c>
      <c r="J2555" s="44">
        <f t="shared" si="941"/>
        <v>1.1000000000000001</v>
      </c>
      <c r="K2555" s="44">
        <f t="shared" si="941"/>
        <v>1.1000000000000001</v>
      </c>
      <c r="L2555" s="44">
        <f t="shared" si="941"/>
        <v>0</v>
      </c>
      <c r="M2555" s="44">
        <f t="shared" si="941"/>
        <v>0</v>
      </c>
      <c r="N2555" s="44">
        <f t="shared" si="941"/>
        <v>0</v>
      </c>
      <c r="O2555" s="279">
        <v>200</v>
      </c>
      <c r="P2555" s="292" t="s">
        <v>1194</v>
      </c>
      <c r="Q2555" s="281" t="s">
        <v>4198</v>
      </c>
    </row>
    <row r="2556" spans="1:17" ht="33.75" customHeight="1" x14ac:dyDescent="0.25">
      <c r="A2556" s="292"/>
      <c r="B2556" s="292"/>
      <c r="C2556" s="292"/>
      <c r="D2556" s="279"/>
      <c r="E2556" s="292"/>
      <c r="F2556" s="292"/>
      <c r="G2556" s="249" t="s">
        <v>267</v>
      </c>
      <c r="H2556" s="44">
        <f t="shared" si="933"/>
        <v>2</v>
      </c>
      <c r="I2556" s="44">
        <v>0</v>
      </c>
      <c r="J2556" s="44">
        <v>1</v>
      </c>
      <c r="K2556" s="44">
        <v>1</v>
      </c>
      <c r="L2556" s="44">
        <v>0</v>
      </c>
      <c r="M2556" s="44">
        <v>0</v>
      </c>
      <c r="N2556" s="44">
        <v>0</v>
      </c>
      <c r="O2556" s="279"/>
      <c r="P2556" s="292"/>
      <c r="Q2556" s="282"/>
    </row>
    <row r="2557" spans="1:17" ht="36" x14ac:dyDescent="0.25">
      <c r="A2557" s="292"/>
      <c r="B2557" s="292"/>
      <c r="C2557" s="292"/>
      <c r="D2557" s="279"/>
      <c r="E2557" s="292"/>
      <c r="F2557" s="292"/>
      <c r="G2557" s="249" t="s">
        <v>18</v>
      </c>
      <c r="H2557" s="44">
        <f t="shared" si="933"/>
        <v>0</v>
      </c>
      <c r="I2557" s="44">
        <v>0</v>
      </c>
      <c r="J2557" s="44">
        <v>0</v>
      </c>
      <c r="K2557" s="44">
        <v>0</v>
      </c>
      <c r="L2557" s="44">
        <v>0</v>
      </c>
      <c r="M2557" s="44">
        <v>0</v>
      </c>
      <c r="N2557" s="44">
        <v>0</v>
      </c>
      <c r="O2557" s="279"/>
      <c r="P2557" s="292"/>
      <c r="Q2557" s="282"/>
    </row>
    <row r="2558" spans="1:17" x14ac:dyDescent="0.25">
      <c r="A2558" s="292"/>
      <c r="B2558" s="292"/>
      <c r="C2558" s="292"/>
      <c r="D2558" s="279"/>
      <c r="E2558" s="292"/>
      <c r="F2558" s="292"/>
      <c r="G2558" s="249" t="s">
        <v>19</v>
      </c>
      <c r="H2558" s="44">
        <f t="shared" si="933"/>
        <v>0</v>
      </c>
      <c r="I2558" s="44">
        <v>0</v>
      </c>
      <c r="J2558" s="44">
        <v>0</v>
      </c>
      <c r="K2558" s="44">
        <v>0</v>
      </c>
      <c r="L2558" s="44">
        <v>0</v>
      </c>
      <c r="M2558" s="44">
        <v>0</v>
      </c>
      <c r="N2558" s="44">
        <v>0</v>
      </c>
      <c r="O2558" s="279"/>
      <c r="P2558" s="292"/>
      <c r="Q2558" s="282"/>
    </row>
    <row r="2559" spans="1:17" ht="24" x14ac:dyDescent="0.25">
      <c r="A2559" s="292"/>
      <c r="B2559" s="292"/>
      <c r="C2559" s="292"/>
      <c r="D2559" s="279"/>
      <c r="E2559" s="292"/>
      <c r="F2559" s="292"/>
      <c r="G2559" s="249" t="s">
        <v>20</v>
      </c>
      <c r="H2559" s="44">
        <f t="shared" si="933"/>
        <v>0.2</v>
      </c>
      <c r="I2559" s="44">
        <v>0</v>
      </c>
      <c r="J2559" s="44">
        <v>0.1</v>
      </c>
      <c r="K2559" s="44">
        <v>0.1</v>
      </c>
      <c r="L2559" s="44">
        <v>0</v>
      </c>
      <c r="M2559" s="44">
        <v>0</v>
      </c>
      <c r="N2559" s="44">
        <v>0</v>
      </c>
      <c r="O2559" s="279"/>
      <c r="P2559" s="292"/>
      <c r="Q2559" s="283"/>
    </row>
    <row r="2560" spans="1:17" ht="36.75" customHeight="1" x14ac:dyDescent="0.25">
      <c r="A2560" s="292" t="s">
        <v>1225</v>
      </c>
      <c r="B2560" s="292"/>
      <c r="C2560" s="292" t="s">
        <v>236</v>
      </c>
      <c r="D2560" s="279" t="s">
        <v>421</v>
      </c>
      <c r="E2560" s="292"/>
      <c r="F2560" s="292" t="s">
        <v>1193</v>
      </c>
      <c r="G2560" s="249" t="s">
        <v>16</v>
      </c>
      <c r="H2560" s="44">
        <f t="shared" ref="H2560:N2560" si="942">SUM(H2561:H2564)</f>
        <v>1.8</v>
      </c>
      <c r="I2560" s="44">
        <f t="shared" si="942"/>
        <v>0</v>
      </c>
      <c r="J2560" s="44">
        <f t="shared" si="942"/>
        <v>0</v>
      </c>
      <c r="K2560" s="44">
        <f t="shared" si="942"/>
        <v>0.9</v>
      </c>
      <c r="L2560" s="44">
        <f t="shared" si="942"/>
        <v>0.9</v>
      </c>
      <c r="M2560" s="44">
        <f t="shared" si="942"/>
        <v>0</v>
      </c>
      <c r="N2560" s="44">
        <f t="shared" si="942"/>
        <v>0</v>
      </c>
      <c r="O2560" s="279">
        <v>10000</v>
      </c>
      <c r="P2560" s="292" t="s">
        <v>1194</v>
      </c>
      <c r="Q2560" s="281" t="s">
        <v>4198</v>
      </c>
    </row>
    <row r="2561" spans="1:17" ht="23.25" customHeight="1" x14ac:dyDescent="0.25">
      <c r="A2561" s="292"/>
      <c r="B2561" s="292"/>
      <c r="C2561" s="292"/>
      <c r="D2561" s="279"/>
      <c r="E2561" s="292"/>
      <c r="F2561" s="292"/>
      <c r="G2561" s="249" t="s">
        <v>267</v>
      </c>
      <c r="H2561" s="44">
        <f t="shared" si="933"/>
        <v>1.6</v>
      </c>
      <c r="I2561" s="44">
        <v>0</v>
      </c>
      <c r="J2561" s="44">
        <v>0</v>
      </c>
      <c r="K2561" s="44">
        <v>0.8</v>
      </c>
      <c r="L2561" s="44">
        <v>0.8</v>
      </c>
      <c r="M2561" s="44">
        <v>0</v>
      </c>
      <c r="N2561" s="44">
        <v>0</v>
      </c>
      <c r="O2561" s="279"/>
      <c r="P2561" s="292"/>
      <c r="Q2561" s="282"/>
    </row>
    <row r="2562" spans="1:17" ht="36" x14ac:dyDescent="0.25">
      <c r="A2562" s="292"/>
      <c r="B2562" s="292"/>
      <c r="C2562" s="292"/>
      <c r="D2562" s="279"/>
      <c r="E2562" s="292"/>
      <c r="F2562" s="292"/>
      <c r="G2562" s="249" t="s">
        <v>18</v>
      </c>
      <c r="H2562" s="44">
        <f t="shared" si="933"/>
        <v>0</v>
      </c>
      <c r="I2562" s="44">
        <v>0</v>
      </c>
      <c r="J2562" s="44">
        <v>0</v>
      </c>
      <c r="K2562" s="44">
        <v>0</v>
      </c>
      <c r="L2562" s="44">
        <v>0</v>
      </c>
      <c r="M2562" s="44">
        <v>0</v>
      </c>
      <c r="N2562" s="44">
        <v>0</v>
      </c>
      <c r="O2562" s="279"/>
      <c r="P2562" s="292"/>
      <c r="Q2562" s="282"/>
    </row>
    <row r="2563" spans="1:17" x14ac:dyDescent="0.25">
      <c r="A2563" s="292"/>
      <c r="B2563" s="292"/>
      <c r="C2563" s="292"/>
      <c r="D2563" s="279"/>
      <c r="E2563" s="292"/>
      <c r="F2563" s="292"/>
      <c r="G2563" s="249" t="s">
        <v>19</v>
      </c>
      <c r="H2563" s="44">
        <f t="shared" si="933"/>
        <v>0</v>
      </c>
      <c r="I2563" s="44">
        <v>0</v>
      </c>
      <c r="J2563" s="44">
        <v>0</v>
      </c>
      <c r="K2563" s="44">
        <v>0</v>
      </c>
      <c r="L2563" s="44">
        <v>0</v>
      </c>
      <c r="M2563" s="44">
        <v>0</v>
      </c>
      <c r="N2563" s="44">
        <v>0</v>
      </c>
      <c r="O2563" s="279"/>
      <c r="P2563" s="292"/>
      <c r="Q2563" s="282"/>
    </row>
    <row r="2564" spans="1:17" ht="24" x14ac:dyDescent="0.25">
      <c r="A2564" s="292"/>
      <c r="B2564" s="292"/>
      <c r="C2564" s="292"/>
      <c r="D2564" s="279"/>
      <c r="E2564" s="292"/>
      <c r="F2564" s="292"/>
      <c r="G2564" s="249" t="s">
        <v>20</v>
      </c>
      <c r="H2564" s="44">
        <f t="shared" si="933"/>
        <v>0.2</v>
      </c>
      <c r="I2564" s="44">
        <v>0</v>
      </c>
      <c r="J2564" s="44">
        <v>0</v>
      </c>
      <c r="K2564" s="44">
        <v>0.1</v>
      </c>
      <c r="L2564" s="44">
        <v>0.1</v>
      </c>
      <c r="M2564" s="44">
        <v>0</v>
      </c>
      <c r="N2564" s="44">
        <v>0</v>
      </c>
      <c r="O2564" s="279"/>
      <c r="P2564" s="292"/>
      <c r="Q2564" s="283"/>
    </row>
    <row r="2565" spans="1:17" ht="36.75" customHeight="1" x14ac:dyDescent="0.25">
      <c r="A2565" s="300" t="s">
        <v>1226</v>
      </c>
      <c r="B2565" s="292"/>
      <c r="C2565" s="292" t="s">
        <v>236</v>
      </c>
      <c r="D2565" s="279" t="s">
        <v>30</v>
      </c>
      <c r="E2565" s="292"/>
      <c r="F2565" s="292" t="s">
        <v>1193</v>
      </c>
      <c r="G2565" s="249" t="s">
        <v>16</v>
      </c>
      <c r="H2565" s="44">
        <f t="shared" ref="H2565:N2565" si="943">SUM(H2566:H2569)</f>
        <v>1.2</v>
      </c>
      <c r="I2565" s="44">
        <f t="shared" si="943"/>
        <v>0</v>
      </c>
      <c r="J2565" s="44">
        <f t="shared" si="943"/>
        <v>0.6</v>
      </c>
      <c r="K2565" s="44">
        <f t="shared" si="943"/>
        <v>0.6</v>
      </c>
      <c r="L2565" s="44">
        <f t="shared" si="943"/>
        <v>0</v>
      </c>
      <c r="M2565" s="44">
        <f t="shared" si="943"/>
        <v>0</v>
      </c>
      <c r="N2565" s="44">
        <f t="shared" si="943"/>
        <v>0</v>
      </c>
      <c r="O2565" s="279">
        <v>200</v>
      </c>
      <c r="P2565" s="292" t="s">
        <v>1194</v>
      </c>
      <c r="Q2565" s="281" t="s">
        <v>4198</v>
      </c>
    </row>
    <row r="2566" spans="1:17" ht="37.5" customHeight="1" x14ac:dyDescent="0.25">
      <c r="A2566" s="300"/>
      <c r="B2566" s="292"/>
      <c r="C2566" s="292"/>
      <c r="D2566" s="279"/>
      <c r="E2566" s="292"/>
      <c r="F2566" s="292"/>
      <c r="G2566" s="249" t="s">
        <v>267</v>
      </c>
      <c r="H2566" s="44">
        <f t="shared" si="933"/>
        <v>1</v>
      </c>
      <c r="I2566" s="44">
        <v>0</v>
      </c>
      <c r="J2566" s="44">
        <v>0.5</v>
      </c>
      <c r="K2566" s="44">
        <v>0.5</v>
      </c>
      <c r="L2566" s="44">
        <v>0</v>
      </c>
      <c r="M2566" s="44">
        <v>0</v>
      </c>
      <c r="N2566" s="44">
        <v>0</v>
      </c>
      <c r="O2566" s="279"/>
      <c r="P2566" s="292"/>
      <c r="Q2566" s="282"/>
    </row>
    <row r="2567" spans="1:17" ht="36" x14ac:dyDescent="0.25">
      <c r="A2567" s="300"/>
      <c r="B2567" s="292"/>
      <c r="C2567" s="292"/>
      <c r="D2567" s="279"/>
      <c r="E2567" s="292"/>
      <c r="F2567" s="292"/>
      <c r="G2567" s="249" t="s">
        <v>18</v>
      </c>
      <c r="H2567" s="44">
        <f t="shared" si="933"/>
        <v>0</v>
      </c>
      <c r="I2567" s="44">
        <v>0</v>
      </c>
      <c r="J2567" s="44">
        <v>0</v>
      </c>
      <c r="K2567" s="44">
        <v>0</v>
      </c>
      <c r="L2567" s="44">
        <v>0</v>
      </c>
      <c r="M2567" s="44">
        <v>0</v>
      </c>
      <c r="N2567" s="44">
        <v>0</v>
      </c>
      <c r="O2567" s="279"/>
      <c r="P2567" s="292"/>
      <c r="Q2567" s="282"/>
    </row>
    <row r="2568" spans="1:17" x14ac:dyDescent="0.25">
      <c r="A2568" s="300"/>
      <c r="B2568" s="292"/>
      <c r="C2568" s="292"/>
      <c r="D2568" s="279"/>
      <c r="E2568" s="292"/>
      <c r="F2568" s="292"/>
      <c r="G2568" s="249" t="s">
        <v>19</v>
      </c>
      <c r="H2568" s="44">
        <f t="shared" si="933"/>
        <v>0</v>
      </c>
      <c r="I2568" s="44">
        <v>0</v>
      </c>
      <c r="J2568" s="44">
        <v>0</v>
      </c>
      <c r="K2568" s="44">
        <v>0</v>
      </c>
      <c r="L2568" s="44">
        <v>0</v>
      </c>
      <c r="M2568" s="44">
        <v>0</v>
      </c>
      <c r="N2568" s="44">
        <v>0</v>
      </c>
      <c r="O2568" s="279"/>
      <c r="P2568" s="292"/>
      <c r="Q2568" s="282"/>
    </row>
    <row r="2569" spans="1:17" ht="24" x14ac:dyDescent="0.25">
      <c r="A2569" s="300"/>
      <c r="B2569" s="292"/>
      <c r="C2569" s="292"/>
      <c r="D2569" s="279"/>
      <c r="E2569" s="292"/>
      <c r="F2569" s="292"/>
      <c r="G2569" s="249" t="s">
        <v>20</v>
      </c>
      <c r="H2569" s="44">
        <f t="shared" si="933"/>
        <v>0.2</v>
      </c>
      <c r="I2569" s="44">
        <v>0</v>
      </c>
      <c r="J2569" s="44">
        <v>0.1</v>
      </c>
      <c r="K2569" s="44">
        <v>0.1</v>
      </c>
      <c r="L2569" s="44">
        <v>0</v>
      </c>
      <c r="M2569" s="44">
        <v>0</v>
      </c>
      <c r="N2569" s="44">
        <v>0</v>
      </c>
      <c r="O2569" s="279"/>
      <c r="P2569" s="292"/>
      <c r="Q2569" s="283"/>
    </row>
    <row r="2570" spans="1:17" ht="36.75" customHeight="1" x14ac:dyDescent="0.25">
      <c r="A2570" s="292" t="s">
        <v>1227</v>
      </c>
      <c r="B2570" s="292"/>
      <c r="C2570" s="292" t="s">
        <v>236</v>
      </c>
      <c r="D2570" s="279" t="s">
        <v>30</v>
      </c>
      <c r="E2570" s="292"/>
      <c r="F2570" s="292" t="s">
        <v>1193</v>
      </c>
      <c r="G2570" s="249" t="s">
        <v>16</v>
      </c>
      <c r="H2570" s="44">
        <f t="shared" ref="H2570:N2570" si="944">SUM(H2571:H2574)</f>
        <v>2.2000000000000002</v>
      </c>
      <c r="I2570" s="44">
        <f t="shared" si="944"/>
        <v>0</v>
      </c>
      <c r="J2570" s="44">
        <f t="shared" si="944"/>
        <v>1.1000000000000001</v>
      </c>
      <c r="K2570" s="44">
        <f t="shared" si="944"/>
        <v>1.1000000000000001</v>
      </c>
      <c r="L2570" s="44">
        <f t="shared" si="944"/>
        <v>0</v>
      </c>
      <c r="M2570" s="44">
        <f t="shared" si="944"/>
        <v>0</v>
      </c>
      <c r="N2570" s="44">
        <f t="shared" si="944"/>
        <v>0</v>
      </c>
      <c r="O2570" s="279">
        <v>500</v>
      </c>
      <c r="P2570" s="292" t="s">
        <v>1194</v>
      </c>
      <c r="Q2570" s="281" t="s">
        <v>4198</v>
      </c>
    </row>
    <row r="2571" spans="1:17" ht="26.25" customHeight="1" x14ac:dyDescent="0.25">
      <c r="A2571" s="292"/>
      <c r="B2571" s="292"/>
      <c r="C2571" s="292"/>
      <c r="D2571" s="279"/>
      <c r="E2571" s="292"/>
      <c r="F2571" s="292"/>
      <c r="G2571" s="249" t="s">
        <v>267</v>
      </c>
      <c r="H2571" s="44">
        <f t="shared" ref="H2571:H2589" si="945">SUM(I2571:N2571)</f>
        <v>2</v>
      </c>
      <c r="I2571" s="44">
        <v>0</v>
      </c>
      <c r="J2571" s="44">
        <v>1</v>
      </c>
      <c r="K2571" s="44">
        <v>1</v>
      </c>
      <c r="L2571" s="44">
        <v>0</v>
      </c>
      <c r="M2571" s="44">
        <v>0</v>
      </c>
      <c r="N2571" s="44">
        <v>0</v>
      </c>
      <c r="O2571" s="279"/>
      <c r="P2571" s="292"/>
      <c r="Q2571" s="282"/>
    </row>
    <row r="2572" spans="1:17" ht="36" x14ac:dyDescent="0.25">
      <c r="A2572" s="292"/>
      <c r="B2572" s="292"/>
      <c r="C2572" s="292"/>
      <c r="D2572" s="279"/>
      <c r="E2572" s="292"/>
      <c r="F2572" s="292"/>
      <c r="G2572" s="249" t="s">
        <v>18</v>
      </c>
      <c r="H2572" s="44">
        <f t="shared" si="945"/>
        <v>0</v>
      </c>
      <c r="I2572" s="44">
        <v>0</v>
      </c>
      <c r="J2572" s="44">
        <v>0</v>
      </c>
      <c r="K2572" s="44">
        <v>0</v>
      </c>
      <c r="L2572" s="44">
        <v>0</v>
      </c>
      <c r="M2572" s="44">
        <v>0</v>
      </c>
      <c r="N2572" s="44">
        <v>0</v>
      </c>
      <c r="O2572" s="279"/>
      <c r="P2572" s="292"/>
      <c r="Q2572" s="282"/>
    </row>
    <row r="2573" spans="1:17" x14ac:dyDescent="0.25">
      <c r="A2573" s="292"/>
      <c r="B2573" s="292"/>
      <c r="C2573" s="292"/>
      <c r="D2573" s="279"/>
      <c r="E2573" s="292"/>
      <c r="F2573" s="292"/>
      <c r="G2573" s="249" t="s">
        <v>19</v>
      </c>
      <c r="H2573" s="44">
        <f t="shared" si="945"/>
        <v>0</v>
      </c>
      <c r="I2573" s="44">
        <v>0</v>
      </c>
      <c r="J2573" s="44">
        <v>0</v>
      </c>
      <c r="K2573" s="44">
        <v>0</v>
      </c>
      <c r="L2573" s="44">
        <v>0</v>
      </c>
      <c r="M2573" s="44">
        <v>0</v>
      </c>
      <c r="N2573" s="44">
        <v>0</v>
      </c>
      <c r="O2573" s="279"/>
      <c r="P2573" s="292"/>
      <c r="Q2573" s="282"/>
    </row>
    <row r="2574" spans="1:17" ht="24" x14ac:dyDescent="0.25">
      <c r="A2574" s="292"/>
      <c r="B2574" s="292"/>
      <c r="C2574" s="292"/>
      <c r="D2574" s="279"/>
      <c r="E2574" s="292"/>
      <c r="F2574" s="292"/>
      <c r="G2574" s="249" t="s">
        <v>20</v>
      </c>
      <c r="H2574" s="44">
        <f t="shared" si="945"/>
        <v>0.2</v>
      </c>
      <c r="I2574" s="44">
        <v>0</v>
      </c>
      <c r="J2574" s="44">
        <v>0.1</v>
      </c>
      <c r="K2574" s="44">
        <v>0.1</v>
      </c>
      <c r="L2574" s="44">
        <v>0</v>
      </c>
      <c r="M2574" s="44">
        <v>0</v>
      </c>
      <c r="N2574" s="44">
        <v>0</v>
      </c>
      <c r="O2574" s="279"/>
      <c r="P2574" s="292"/>
      <c r="Q2574" s="283"/>
    </row>
    <row r="2575" spans="1:17" ht="36.75" customHeight="1" x14ac:dyDescent="0.25">
      <c r="A2575" s="300" t="s">
        <v>1228</v>
      </c>
      <c r="B2575" s="292"/>
      <c r="C2575" s="292" t="s">
        <v>236</v>
      </c>
      <c r="D2575" s="279" t="s">
        <v>30</v>
      </c>
      <c r="E2575" s="292"/>
      <c r="F2575" s="292" t="s">
        <v>1193</v>
      </c>
      <c r="G2575" s="249" t="s">
        <v>16</v>
      </c>
      <c r="H2575" s="44">
        <f t="shared" ref="H2575:N2575" si="946">SUM(H2576:H2579)</f>
        <v>39.700000000000003</v>
      </c>
      <c r="I2575" s="44">
        <f t="shared" si="946"/>
        <v>0</v>
      </c>
      <c r="J2575" s="44">
        <f t="shared" si="946"/>
        <v>5.2</v>
      </c>
      <c r="K2575" s="44">
        <f t="shared" si="946"/>
        <v>34.5</v>
      </c>
      <c r="L2575" s="44">
        <f t="shared" si="946"/>
        <v>0</v>
      </c>
      <c r="M2575" s="44">
        <f t="shared" si="946"/>
        <v>0</v>
      </c>
      <c r="N2575" s="44">
        <f t="shared" si="946"/>
        <v>0</v>
      </c>
      <c r="O2575" s="279">
        <v>800</v>
      </c>
      <c r="P2575" s="292" t="s">
        <v>1194</v>
      </c>
      <c r="Q2575" s="281" t="s">
        <v>4198</v>
      </c>
    </row>
    <row r="2576" spans="1:17" ht="31.5" customHeight="1" x14ac:dyDescent="0.25">
      <c r="A2576" s="300"/>
      <c r="B2576" s="292"/>
      <c r="C2576" s="292"/>
      <c r="D2576" s="279"/>
      <c r="E2576" s="292"/>
      <c r="F2576" s="292"/>
      <c r="G2576" s="249" t="s">
        <v>267</v>
      </c>
      <c r="H2576" s="44">
        <f t="shared" si="945"/>
        <v>39</v>
      </c>
      <c r="I2576" s="44">
        <v>0</v>
      </c>
      <c r="J2576" s="44">
        <v>5</v>
      </c>
      <c r="K2576" s="44">
        <v>34</v>
      </c>
      <c r="L2576" s="44">
        <v>0</v>
      </c>
      <c r="M2576" s="44">
        <v>0</v>
      </c>
      <c r="N2576" s="44">
        <v>0</v>
      </c>
      <c r="O2576" s="279"/>
      <c r="P2576" s="292"/>
      <c r="Q2576" s="282"/>
    </row>
    <row r="2577" spans="1:17" ht="36" x14ac:dyDescent="0.25">
      <c r="A2577" s="300"/>
      <c r="B2577" s="292"/>
      <c r="C2577" s="292"/>
      <c r="D2577" s="279"/>
      <c r="E2577" s="292"/>
      <c r="F2577" s="292"/>
      <c r="G2577" s="249" t="s">
        <v>18</v>
      </c>
      <c r="H2577" s="44">
        <f t="shared" si="945"/>
        <v>0</v>
      </c>
      <c r="I2577" s="44">
        <v>0</v>
      </c>
      <c r="J2577" s="44">
        <v>0</v>
      </c>
      <c r="K2577" s="44">
        <v>0</v>
      </c>
      <c r="L2577" s="44">
        <v>0</v>
      </c>
      <c r="M2577" s="44">
        <v>0</v>
      </c>
      <c r="N2577" s="44">
        <v>0</v>
      </c>
      <c r="O2577" s="279"/>
      <c r="P2577" s="292"/>
      <c r="Q2577" s="282"/>
    </row>
    <row r="2578" spans="1:17" x14ac:dyDescent="0.25">
      <c r="A2578" s="300"/>
      <c r="B2578" s="292"/>
      <c r="C2578" s="292"/>
      <c r="D2578" s="279"/>
      <c r="E2578" s="292"/>
      <c r="F2578" s="292"/>
      <c r="G2578" s="249" t="s">
        <v>19</v>
      </c>
      <c r="H2578" s="44">
        <f t="shared" si="945"/>
        <v>0</v>
      </c>
      <c r="I2578" s="44">
        <v>0</v>
      </c>
      <c r="J2578" s="44">
        <v>0</v>
      </c>
      <c r="K2578" s="44">
        <v>0</v>
      </c>
      <c r="L2578" s="44">
        <v>0</v>
      </c>
      <c r="M2578" s="44">
        <v>0</v>
      </c>
      <c r="N2578" s="44">
        <v>0</v>
      </c>
      <c r="O2578" s="279"/>
      <c r="P2578" s="292"/>
      <c r="Q2578" s="282"/>
    </row>
    <row r="2579" spans="1:17" ht="24" x14ac:dyDescent="0.25">
      <c r="A2579" s="300"/>
      <c r="B2579" s="292"/>
      <c r="C2579" s="292"/>
      <c r="D2579" s="279"/>
      <c r="E2579" s="292"/>
      <c r="F2579" s="292"/>
      <c r="G2579" s="249" t="s">
        <v>20</v>
      </c>
      <c r="H2579" s="44">
        <f t="shared" si="945"/>
        <v>0.7</v>
      </c>
      <c r="I2579" s="44">
        <v>0</v>
      </c>
      <c r="J2579" s="44">
        <v>0.2</v>
      </c>
      <c r="K2579" s="44">
        <v>0.5</v>
      </c>
      <c r="L2579" s="44">
        <v>0</v>
      </c>
      <c r="M2579" s="44">
        <v>0</v>
      </c>
      <c r="N2579" s="44">
        <v>0</v>
      </c>
      <c r="O2579" s="279"/>
      <c r="P2579" s="292"/>
      <c r="Q2579" s="283"/>
    </row>
    <row r="2580" spans="1:17" ht="36.75" customHeight="1" x14ac:dyDescent="0.25">
      <c r="A2580" s="292" t="s">
        <v>1229</v>
      </c>
      <c r="B2580" s="292"/>
      <c r="C2580" s="292" t="s">
        <v>236</v>
      </c>
      <c r="D2580" s="279" t="s">
        <v>66</v>
      </c>
      <c r="E2580" s="292"/>
      <c r="F2580" s="292" t="s">
        <v>1193</v>
      </c>
      <c r="G2580" s="249" t="s">
        <v>16</v>
      </c>
      <c r="H2580" s="44">
        <f t="shared" ref="H2580:N2580" si="947">SUM(H2581:H2584)</f>
        <v>180</v>
      </c>
      <c r="I2580" s="44">
        <f t="shared" si="947"/>
        <v>0</v>
      </c>
      <c r="J2580" s="44">
        <f t="shared" si="947"/>
        <v>0</v>
      </c>
      <c r="K2580" s="44">
        <f t="shared" si="947"/>
        <v>0</v>
      </c>
      <c r="L2580" s="44">
        <f t="shared" si="947"/>
        <v>0</v>
      </c>
      <c r="M2580" s="44">
        <f t="shared" si="947"/>
        <v>0</v>
      </c>
      <c r="N2580" s="44">
        <f t="shared" si="947"/>
        <v>180</v>
      </c>
      <c r="O2580" s="279">
        <v>17000</v>
      </c>
      <c r="P2580" s="292" t="s">
        <v>1194</v>
      </c>
      <c r="Q2580" s="281" t="s">
        <v>4198</v>
      </c>
    </row>
    <row r="2581" spans="1:17" ht="34.5" customHeight="1" x14ac:dyDescent="0.25">
      <c r="A2581" s="292"/>
      <c r="B2581" s="292"/>
      <c r="C2581" s="292"/>
      <c r="D2581" s="279"/>
      <c r="E2581" s="292"/>
      <c r="F2581" s="292"/>
      <c r="G2581" s="249" t="s">
        <v>267</v>
      </c>
      <c r="H2581" s="44">
        <f t="shared" si="945"/>
        <v>0</v>
      </c>
      <c r="I2581" s="44">
        <v>0</v>
      </c>
      <c r="J2581" s="44">
        <v>0</v>
      </c>
      <c r="K2581" s="44">
        <v>0</v>
      </c>
      <c r="L2581" s="44">
        <v>0</v>
      </c>
      <c r="M2581" s="44">
        <v>0</v>
      </c>
      <c r="N2581" s="44">
        <v>0</v>
      </c>
      <c r="O2581" s="279"/>
      <c r="P2581" s="292"/>
      <c r="Q2581" s="282"/>
    </row>
    <row r="2582" spans="1:17" ht="36" x14ac:dyDescent="0.25">
      <c r="A2582" s="292"/>
      <c r="B2582" s="292"/>
      <c r="C2582" s="292"/>
      <c r="D2582" s="279"/>
      <c r="E2582" s="292"/>
      <c r="F2582" s="292"/>
      <c r="G2582" s="249" t="s">
        <v>18</v>
      </c>
      <c r="H2582" s="44">
        <f t="shared" si="945"/>
        <v>162</v>
      </c>
      <c r="I2582" s="44">
        <v>0</v>
      </c>
      <c r="J2582" s="44">
        <v>0</v>
      </c>
      <c r="K2582" s="44">
        <v>0</v>
      </c>
      <c r="L2582" s="44">
        <v>0</v>
      </c>
      <c r="M2582" s="44">
        <v>0</v>
      </c>
      <c r="N2582" s="44">
        <v>162</v>
      </c>
      <c r="O2582" s="279"/>
      <c r="P2582" s="292"/>
      <c r="Q2582" s="282"/>
    </row>
    <row r="2583" spans="1:17" x14ac:dyDescent="0.25">
      <c r="A2583" s="292"/>
      <c r="B2583" s="292"/>
      <c r="C2583" s="292"/>
      <c r="D2583" s="279"/>
      <c r="E2583" s="292"/>
      <c r="F2583" s="292"/>
      <c r="G2583" s="249" t="s">
        <v>19</v>
      </c>
      <c r="H2583" s="44">
        <f t="shared" si="945"/>
        <v>0</v>
      </c>
      <c r="I2583" s="44">
        <v>0</v>
      </c>
      <c r="J2583" s="44">
        <v>0</v>
      </c>
      <c r="K2583" s="44">
        <v>0</v>
      </c>
      <c r="L2583" s="44">
        <v>0</v>
      </c>
      <c r="M2583" s="44">
        <v>0</v>
      </c>
      <c r="N2583" s="44">
        <v>0</v>
      </c>
      <c r="O2583" s="279"/>
      <c r="P2583" s="292"/>
      <c r="Q2583" s="282"/>
    </row>
    <row r="2584" spans="1:17" ht="24" x14ac:dyDescent="0.25">
      <c r="A2584" s="292"/>
      <c r="B2584" s="292"/>
      <c r="C2584" s="292"/>
      <c r="D2584" s="279"/>
      <c r="E2584" s="292"/>
      <c r="F2584" s="292"/>
      <c r="G2584" s="249" t="s">
        <v>20</v>
      </c>
      <c r="H2584" s="44">
        <f t="shared" si="945"/>
        <v>18</v>
      </c>
      <c r="I2584" s="44">
        <v>0</v>
      </c>
      <c r="J2584" s="44">
        <v>0</v>
      </c>
      <c r="K2584" s="44">
        <v>0</v>
      </c>
      <c r="L2584" s="44">
        <v>0</v>
      </c>
      <c r="M2584" s="44">
        <v>0</v>
      </c>
      <c r="N2584" s="44">
        <v>18</v>
      </c>
      <c r="O2584" s="279"/>
      <c r="P2584" s="292"/>
      <c r="Q2584" s="283"/>
    </row>
    <row r="2585" spans="1:17" ht="36.75" customHeight="1" x14ac:dyDescent="0.25">
      <c r="A2585" s="292" t="s">
        <v>1231</v>
      </c>
      <c r="B2585" s="292"/>
      <c r="C2585" s="292" t="s">
        <v>236</v>
      </c>
      <c r="D2585" s="279">
        <v>2027</v>
      </c>
      <c r="E2585" s="292"/>
      <c r="F2585" s="292" t="s">
        <v>1193</v>
      </c>
      <c r="G2585" s="249" t="s">
        <v>16</v>
      </c>
      <c r="H2585" s="44">
        <f t="shared" ref="H2585:N2585" si="948">SUM(H2586:H2589)</f>
        <v>2.6</v>
      </c>
      <c r="I2585" s="44">
        <f t="shared" si="948"/>
        <v>0</v>
      </c>
      <c r="J2585" s="44">
        <f t="shared" si="948"/>
        <v>0</v>
      </c>
      <c r="K2585" s="44">
        <f t="shared" si="948"/>
        <v>2.6</v>
      </c>
      <c r="L2585" s="44">
        <f t="shared" si="948"/>
        <v>0</v>
      </c>
      <c r="M2585" s="44">
        <f t="shared" si="948"/>
        <v>0</v>
      </c>
      <c r="N2585" s="44">
        <f t="shared" si="948"/>
        <v>0</v>
      </c>
      <c r="O2585" s="279">
        <v>10000</v>
      </c>
      <c r="P2585" s="292" t="s">
        <v>1232</v>
      </c>
      <c r="Q2585" s="281" t="s">
        <v>4198</v>
      </c>
    </row>
    <row r="2586" spans="1:17" ht="34.5" customHeight="1" x14ac:dyDescent="0.25">
      <c r="A2586" s="292"/>
      <c r="B2586" s="292"/>
      <c r="C2586" s="292"/>
      <c r="D2586" s="279"/>
      <c r="E2586" s="292"/>
      <c r="F2586" s="292"/>
      <c r="G2586" s="249" t="s">
        <v>267</v>
      </c>
      <c r="H2586" s="44">
        <f t="shared" si="945"/>
        <v>0</v>
      </c>
      <c r="I2586" s="44">
        <v>0</v>
      </c>
      <c r="J2586" s="44">
        <v>0</v>
      </c>
      <c r="K2586" s="44">
        <v>0</v>
      </c>
      <c r="L2586" s="44">
        <v>0</v>
      </c>
      <c r="M2586" s="44">
        <v>0</v>
      </c>
      <c r="N2586" s="44">
        <v>0</v>
      </c>
      <c r="O2586" s="279"/>
      <c r="P2586" s="292"/>
      <c r="Q2586" s="282"/>
    </row>
    <row r="2587" spans="1:17" ht="36" x14ac:dyDescent="0.25">
      <c r="A2587" s="292"/>
      <c r="B2587" s="292"/>
      <c r="C2587" s="292"/>
      <c r="D2587" s="279"/>
      <c r="E2587" s="292"/>
      <c r="F2587" s="292"/>
      <c r="G2587" s="249" t="s">
        <v>18</v>
      </c>
      <c r="H2587" s="44">
        <f t="shared" si="945"/>
        <v>0</v>
      </c>
      <c r="I2587" s="44">
        <v>0</v>
      </c>
      <c r="J2587" s="44">
        <v>0</v>
      </c>
      <c r="K2587" s="44">
        <v>0</v>
      </c>
      <c r="L2587" s="44">
        <v>0</v>
      </c>
      <c r="M2587" s="44">
        <v>0</v>
      </c>
      <c r="N2587" s="44">
        <v>0</v>
      </c>
      <c r="O2587" s="279"/>
      <c r="P2587" s="292"/>
      <c r="Q2587" s="282"/>
    </row>
    <row r="2588" spans="1:17" ht="24" x14ac:dyDescent="0.25">
      <c r="A2588" s="292"/>
      <c r="B2588" s="292"/>
      <c r="C2588" s="292"/>
      <c r="D2588" s="279"/>
      <c r="E2588" s="292"/>
      <c r="F2588" s="292"/>
      <c r="G2588" s="249" t="s">
        <v>1230</v>
      </c>
      <c r="H2588" s="44">
        <f t="shared" si="945"/>
        <v>1.3</v>
      </c>
      <c r="I2588" s="44">
        <v>0</v>
      </c>
      <c r="J2588" s="44">
        <v>0</v>
      </c>
      <c r="K2588" s="44">
        <v>1.3</v>
      </c>
      <c r="L2588" s="44">
        <v>0</v>
      </c>
      <c r="M2588" s="44">
        <v>0</v>
      </c>
      <c r="N2588" s="44">
        <v>0</v>
      </c>
      <c r="O2588" s="279"/>
      <c r="P2588" s="292"/>
      <c r="Q2588" s="282"/>
    </row>
    <row r="2589" spans="1:17" x14ac:dyDescent="0.25">
      <c r="A2589" s="292"/>
      <c r="B2589" s="292"/>
      <c r="C2589" s="292"/>
      <c r="D2589" s="279"/>
      <c r="E2589" s="292"/>
      <c r="F2589" s="292"/>
      <c r="G2589" s="249" t="s">
        <v>19</v>
      </c>
      <c r="H2589" s="44">
        <f t="shared" si="945"/>
        <v>1.3</v>
      </c>
      <c r="I2589" s="44">
        <v>0</v>
      </c>
      <c r="J2589" s="44">
        <v>0</v>
      </c>
      <c r="K2589" s="44">
        <v>1.3</v>
      </c>
      <c r="L2589" s="44">
        <v>0</v>
      </c>
      <c r="M2589" s="44">
        <v>0</v>
      </c>
      <c r="N2589" s="44">
        <v>0</v>
      </c>
      <c r="O2589" s="279"/>
      <c r="P2589" s="292"/>
      <c r="Q2589" s="283"/>
    </row>
    <row r="2590" spans="1:17" ht="36.75" customHeight="1" x14ac:dyDescent="0.25">
      <c r="A2590" s="292" t="s">
        <v>1233</v>
      </c>
      <c r="B2590" s="292"/>
      <c r="C2590" s="292" t="s">
        <v>236</v>
      </c>
      <c r="D2590" s="279">
        <v>2027</v>
      </c>
      <c r="E2590" s="292"/>
      <c r="F2590" s="279" t="s">
        <v>111</v>
      </c>
      <c r="G2590" s="249" t="s">
        <v>16</v>
      </c>
      <c r="H2590" s="44">
        <f t="shared" ref="H2590:N2590" si="949">SUM(H2591:H2594)</f>
        <v>170</v>
      </c>
      <c r="I2590" s="44">
        <f t="shared" si="949"/>
        <v>0</v>
      </c>
      <c r="J2590" s="44">
        <f t="shared" si="949"/>
        <v>0</v>
      </c>
      <c r="K2590" s="44">
        <f t="shared" si="949"/>
        <v>170</v>
      </c>
      <c r="L2590" s="44">
        <f t="shared" si="949"/>
        <v>0</v>
      </c>
      <c r="M2590" s="44">
        <f t="shared" si="949"/>
        <v>0</v>
      </c>
      <c r="N2590" s="44">
        <f t="shared" si="949"/>
        <v>0</v>
      </c>
      <c r="O2590" s="279"/>
      <c r="P2590" s="292"/>
      <c r="Q2590" s="281" t="s">
        <v>4198</v>
      </c>
    </row>
    <row r="2591" spans="1:17" ht="33.75" customHeight="1" x14ac:dyDescent="0.25">
      <c r="A2591" s="292"/>
      <c r="B2591" s="292"/>
      <c r="C2591" s="292"/>
      <c r="D2591" s="279"/>
      <c r="E2591" s="292"/>
      <c r="F2591" s="279"/>
      <c r="G2591" s="249" t="s">
        <v>267</v>
      </c>
      <c r="H2591" s="44">
        <f t="shared" ref="H2591:H2594" si="950">SUM(I2591:N2591)</f>
        <v>0</v>
      </c>
      <c r="I2591" s="44">
        <v>0</v>
      </c>
      <c r="J2591" s="44">
        <v>0</v>
      </c>
      <c r="K2591" s="44">
        <v>0</v>
      </c>
      <c r="L2591" s="44">
        <v>0</v>
      </c>
      <c r="M2591" s="44">
        <v>0</v>
      </c>
      <c r="N2591" s="44">
        <v>0</v>
      </c>
      <c r="O2591" s="279"/>
      <c r="P2591" s="292"/>
      <c r="Q2591" s="282"/>
    </row>
    <row r="2592" spans="1:17" ht="36" x14ac:dyDescent="0.25">
      <c r="A2592" s="292"/>
      <c r="B2592" s="292"/>
      <c r="C2592" s="292"/>
      <c r="D2592" s="279"/>
      <c r="E2592" s="292"/>
      <c r="F2592" s="279"/>
      <c r="G2592" s="249" t="s">
        <v>18</v>
      </c>
      <c r="H2592" s="44">
        <f t="shared" si="950"/>
        <v>170</v>
      </c>
      <c r="I2592" s="44">
        <v>0</v>
      </c>
      <c r="J2592" s="44">
        <v>0</v>
      </c>
      <c r="K2592" s="44">
        <v>170</v>
      </c>
      <c r="L2592" s="44">
        <v>0</v>
      </c>
      <c r="M2592" s="44">
        <v>0</v>
      </c>
      <c r="N2592" s="44">
        <v>0</v>
      </c>
      <c r="O2592" s="279"/>
      <c r="P2592" s="292"/>
      <c r="Q2592" s="282"/>
    </row>
    <row r="2593" spans="1:17" ht="24" x14ac:dyDescent="0.25">
      <c r="A2593" s="292"/>
      <c r="B2593" s="292"/>
      <c r="C2593" s="292"/>
      <c r="D2593" s="279"/>
      <c r="E2593" s="292"/>
      <c r="F2593" s="279"/>
      <c r="G2593" s="249" t="s">
        <v>1230</v>
      </c>
      <c r="H2593" s="44">
        <f t="shared" si="950"/>
        <v>0</v>
      </c>
      <c r="I2593" s="44">
        <v>0</v>
      </c>
      <c r="J2593" s="44">
        <v>0</v>
      </c>
      <c r="K2593" s="44">
        <v>0</v>
      </c>
      <c r="L2593" s="44">
        <v>0</v>
      </c>
      <c r="M2593" s="44">
        <v>0</v>
      </c>
      <c r="N2593" s="44">
        <v>0</v>
      </c>
      <c r="O2593" s="279"/>
      <c r="P2593" s="292"/>
      <c r="Q2593" s="282"/>
    </row>
    <row r="2594" spans="1:17" x14ac:dyDescent="0.25">
      <c r="A2594" s="292"/>
      <c r="B2594" s="292"/>
      <c r="C2594" s="292"/>
      <c r="D2594" s="279"/>
      <c r="E2594" s="292"/>
      <c r="F2594" s="279"/>
      <c r="G2594" s="249" t="s">
        <v>19</v>
      </c>
      <c r="H2594" s="44">
        <f t="shared" si="950"/>
        <v>0</v>
      </c>
      <c r="I2594" s="44">
        <v>0</v>
      </c>
      <c r="J2594" s="44">
        <v>0</v>
      </c>
      <c r="K2594" s="44">
        <v>0</v>
      </c>
      <c r="L2594" s="44">
        <v>0</v>
      </c>
      <c r="M2594" s="44">
        <v>0</v>
      </c>
      <c r="N2594" s="44">
        <v>0</v>
      </c>
      <c r="O2594" s="279"/>
      <c r="P2594" s="292"/>
      <c r="Q2594" s="283"/>
    </row>
    <row r="2595" spans="1:17" ht="36" x14ac:dyDescent="0.25">
      <c r="A2595" s="292" t="s">
        <v>1234</v>
      </c>
      <c r="B2595" s="292" t="s">
        <v>1235</v>
      </c>
      <c r="C2595" s="292" t="s">
        <v>236</v>
      </c>
      <c r="D2595" s="279">
        <v>2026</v>
      </c>
      <c r="E2595" s="279" t="s">
        <v>1236</v>
      </c>
      <c r="F2595" s="279" t="s">
        <v>1237</v>
      </c>
      <c r="G2595" s="249" t="s">
        <v>16</v>
      </c>
      <c r="H2595" s="44">
        <f t="shared" ref="H2595:N2595" si="951">SUM(H2596:H2599)</f>
        <v>6.2629999999999999</v>
      </c>
      <c r="I2595" s="44">
        <f t="shared" si="951"/>
        <v>0</v>
      </c>
      <c r="J2595" s="44">
        <f t="shared" si="951"/>
        <v>6.2629999999999999</v>
      </c>
      <c r="K2595" s="44">
        <f t="shared" si="951"/>
        <v>0</v>
      </c>
      <c r="L2595" s="44">
        <f t="shared" si="951"/>
        <v>0</v>
      </c>
      <c r="M2595" s="44">
        <f t="shared" si="951"/>
        <v>0</v>
      </c>
      <c r="N2595" s="44">
        <f t="shared" si="951"/>
        <v>0</v>
      </c>
      <c r="O2595" s="279">
        <v>7600</v>
      </c>
      <c r="P2595" s="292" t="s">
        <v>1238</v>
      </c>
      <c r="Q2595" s="281" t="s">
        <v>4198</v>
      </c>
    </row>
    <row r="2596" spans="1:17" ht="29.25" customHeight="1" x14ac:dyDescent="0.25">
      <c r="A2596" s="292"/>
      <c r="B2596" s="292"/>
      <c r="C2596" s="292"/>
      <c r="D2596" s="279"/>
      <c r="E2596" s="279"/>
      <c r="F2596" s="279"/>
      <c r="G2596" s="249" t="s">
        <v>267</v>
      </c>
      <c r="H2596" s="44">
        <f t="shared" ref="H2596:H2599" si="952">SUM(I2596:N2596)</f>
        <v>6.2</v>
      </c>
      <c r="I2596" s="44">
        <v>0</v>
      </c>
      <c r="J2596" s="44">
        <v>6.2</v>
      </c>
      <c r="K2596" s="44">
        <v>0</v>
      </c>
      <c r="L2596" s="44">
        <v>0</v>
      </c>
      <c r="M2596" s="44">
        <v>0</v>
      </c>
      <c r="N2596" s="44">
        <v>0</v>
      </c>
      <c r="O2596" s="279"/>
      <c r="P2596" s="292"/>
      <c r="Q2596" s="282"/>
    </row>
    <row r="2597" spans="1:17" ht="36" x14ac:dyDescent="0.25">
      <c r="A2597" s="292"/>
      <c r="B2597" s="292"/>
      <c r="C2597" s="292"/>
      <c r="D2597" s="279"/>
      <c r="E2597" s="279"/>
      <c r="F2597" s="279"/>
      <c r="G2597" s="249" t="s">
        <v>18</v>
      </c>
      <c r="H2597" s="44">
        <f t="shared" si="952"/>
        <v>4.3999999999999997E-2</v>
      </c>
      <c r="I2597" s="44">
        <v>0</v>
      </c>
      <c r="J2597" s="44">
        <v>4.3999999999999997E-2</v>
      </c>
      <c r="K2597" s="44">
        <v>0</v>
      </c>
      <c r="L2597" s="44">
        <v>0</v>
      </c>
      <c r="M2597" s="44">
        <v>0</v>
      </c>
      <c r="N2597" s="44">
        <v>0</v>
      </c>
      <c r="O2597" s="279"/>
      <c r="P2597" s="292"/>
      <c r="Q2597" s="282"/>
    </row>
    <row r="2598" spans="1:17" ht="24" x14ac:dyDescent="0.25">
      <c r="A2598" s="292"/>
      <c r="B2598" s="292"/>
      <c r="C2598" s="292"/>
      <c r="D2598" s="279"/>
      <c r="E2598" s="279"/>
      <c r="F2598" s="279"/>
      <c r="G2598" s="249" t="s">
        <v>1230</v>
      </c>
      <c r="H2598" s="44">
        <f t="shared" si="952"/>
        <v>1.9E-2</v>
      </c>
      <c r="I2598" s="44">
        <v>0</v>
      </c>
      <c r="J2598" s="44">
        <v>1.9E-2</v>
      </c>
      <c r="K2598" s="44">
        <v>0</v>
      </c>
      <c r="L2598" s="44">
        <v>0</v>
      </c>
      <c r="M2598" s="44">
        <v>0</v>
      </c>
      <c r="N2598" s="44">
        <v>0</v>
      </c>
      <c r="O2598" s="279"/>
      <c r="P2598" s="292"/>
      <c r="Q2598" s="282"/>
    </row>
    <row r="2599" spans="1:17" x14ac:dyDescent="0.25">
      <c r="A2599" s="292"/>
      <c r="B2599" s="292"/>
      <c r="C2599" s="292"/>
      <c r="D2599" s="279"/>
      <c r="E2599" s="279"/>
      <c r="F2599" s="279"/>
      <c r="G2599" s="249" t="s">
        <v>19</v>
      </c>
      <c r="H2599" s="44">
        <f t="shared" si="952"/>
        <v>0</v>
      </c>
      <c r="I2599" s="44">
        <v>0</v>
      </c>
      <c r="J2599" s="44">
        <v>0</v>
      </c>
      <c r="K2599" s="44">
        <v>0</v>
      </c>
      <c r="L2599" s="44">
        <v>0</v>
      </c>
      <c r="M2599" s="44">
        <v>0</v>
      </c>
      <c r="N2599" s="44">
        <v>0</v>
      </c>
      <c r="O2599" s="279"/>
      <c r="P2599" s="292"/>
      <c r="Q2599" s="283"/>
    </row>
    <row r="2600" spans="1:17" ht="36" x14ac:dyDescent="0.25">
      <c r="A2600" s="331" t="s">
        <v>135</v>
      </c>
      <c r="B2600" s="331"/>
      <c r="C2600" s="331"/>
      <c r="D2600" s="331"/>
      <c r="E2600" s="331"/>
      <c r="F2600" s="331"/>
      <c r="G2600" s="269" t="s">
        <v>16</v>
      </c>
      <c r="H2600" s="49">
        <f>SUM(H2465,H2470,H2475,H2480,H2485,H2490,H2495,H2500,H2505,H2510,H2515,H2520,H2525,H2530,H2535,H2540,H2545,H2550,H2555,H2560,H2565,H2570,H2575,H2580,H2585,H2590,H2595)</f>
        <v>2599.6629999999991</v>
      </c>
      <c r="I2600" s="49">
        <f t="shared" ref="I2600:N2600" si="953">SUM(I2465,I2470,I2475,I2480,I2485,I2490,I2495,I2500,I2505,I2510,I2515,I2520,I2525,I2530,I2535,I2540,I2545,I2550,I2555,I2560,I2565,I2570,I2575,I2580,I2585,I2590,I2595)</f>
        <v>97.3</v>
      </c>
      <c r="J2600" s="49">
        <f t="shared" si="953"/>
        <v>111.46299999999998</v>
      </c>
      <c r="K2600" s="49">
        <f t="shared" si="953"/>
        <v>408.1</v>
      </c>
      <c r="L2600" s="49">
        <f t="shared" si="953"/>
        <v>607</v>
      </c>
      <c r="M2600" s="49">
        <f t="shared" si="953"/>
        <v>1048.3</v>
      </c>
      <c r="N2600" s="49">
        <f t="shared" si="953"/>
        <v>327.5</v>
      </c>
      <c r="O2600" s="279"/>
      <c r="P2600" s="292"/>
    </row>
    <row r="2601" spans="1:17" ht="24" x14ac:dyDescent="0.25">
      <c r="A2601" s="331"/>
      <c r="B2601" s="331"/>
      <c r="C2601" s="331"/>
      <c r="D2601" s="331"/>
      <c r="E2601" s="331"/>
      <c r="F2601" s="331"/>
      <c r="G2601" s="269" t="s">
        <v>17</v>
      </c>
      <c r="H2601" s="49">
        <f t="shared" ref="H2601:N2604" si="954">SUM(H2466,H2471,H2476,H2481,H2486,H2491,H2496,H2501,H2506,H2511,H2516,H2521,H2526,H2531,H2536,H2541,H2546,H2551,H2556,H2561,H2566,H2571,H2576,H2581,H2586,H2591,H2596)</f>
        <v>1998.5</v>
      </c>
      <c r="I2601" s="49">
        <f t="shared" si="954"/>
        <v>82.3</v>
      </c>
      <c r="J2601" s="49">
        <f t="shared" si="954"/>
        <v>100.7</v>
      </c>
      <c r="K2601" s="49">
        <f t="shared" si="954"/>
        <v>207.10000000000002</v>
      </c>
      <c r="L2601" s="49">
        <f t="shared" si="954"/>
        <v>491.09999999999997</v>
      </c>
      <c r="M2601" s="49">
        <f t="shared" si="954"/>
        <v>979.9</v>
      </c>
      <c r="N2601" s="49">
        <f t="shared" si="954"/>
        <v>137.4</v>
      </c>
      <c r="O2601" s="279"/>
      <c r="P2601" s="292"/>
    </row>
    <row r="2602" spans="1:17" ht="36" x14ac:dyDescent="0.25">
      <c r="A2602" s="331"/>
      <c r="B2602" s="331"/>
      <c r="C2602" s="331"/>
      <c r="D2602" s="331"/>
      <c r="E2602" s="331"/>
      <c r="F2602" s="331"/>
      <c r="G2602" s="269" t="s">
        <v>18</v>
      </c>
      <c r="H2602" s="49">
        <f t="shared" si="954"/>
        <v>559.24400000000003</v>
      </c>
      <c r="I2602" s="49">
        <f t="shared" si="954"/>
        <v>8</v>
      </c>
      <c r="J2602" s="49">
        <f t="shared" si="954"/>
        <v>8.0440000000000005</v>
      </c>
      <c r="K2602" s="49">
        <f t="shared" si="954"/>
        <v>194.5</v>
      </c>
      <c r="L2602" s="49">
        <f t="shared" si="954"/>
        <v>113.2</v>
      </c>
      <c r="M2602" s="49">
        <f t="shared" si="954"/>
        <v>65.5</v>
      </c>
      <c r="N2602" s="49">
        <f t="shared" si="954"/>
        <v>170</v>
      </c>
      <c r="O2602" s="279"/>
      <c r="P2602" s="292"/>
    </row>
    <row r="2603" spans="1:17" x14ac:dyDescent="0.25">
      <c r="A2603" s="331"/>
      <c r="B2603" s="331"/>
      <c r="C2603" s="331"/>
      <c r="D2603" s="331"/>
      <c r="E2603" s="331"/>
      <c r="F2603" s="331"/>
      <c r="G2603" s="269" t="s">
        <v>19</v>
      </c>
      <c r="H2603" s="49">
        <f t="shared" si="954"/>
        <v>1.319</v>
      </c>
      <c r="I2603" s="49">
        <f t="shared" si="954"/>
        <v>0</v>
      </c>
      <c r="J2603" s="49">
        <f t="shared" si="954"/>
        <v>1.9E-2</v>
      </c>
      <c r="K2603" s="49">
        <f t="shared" si="954"/>
        <v>1.3</v>
      </c>
      <c r="L2603" s="49">
        <f t="shared" si="954"/>
        <v>0</v>
      </c>
      <c r="M2603" s="49">
        <f t="shared" si="954"/>
        <v>0</v>
      </c>
      <c r="N2603" s="49">
        <f t="shared" si="954"/>
        <v>0</v>
      </c>
      <c r="O2603" s="279"/>
      <c r="P2603" s="292"/>
    </row>
    <row r="2604" spans="1:17" ht="24" x14ac:dyDescent="0.25">
      <c r="A2604" s="331"/>
      <c r="B2604" s="331"/>
      <c r="C2604" s="331"/>
      <c r="D2604" s="331"/>
      <c r="E2604" s="331"/>
      <c r="F2604" s="331"/>
      <c r="G2604" s="269" t="s">
        <v>20</v>
      </c>
      <c r="H2604" s="49">
        <f t="shared" si="954"/>
        <v>40.599999999999994</v>
      </c>
      <c r="I2604" s="49">
        <f t="shared" si="954"/>
        <v>7</v>
      </c>
      <c r="J2604" s="49">
        <f t="shared" si="954"/>
        <v>2.7000000000000006</v>
      </c>
      <c r="K2604" s="49">
        <f t="shared" si="954"/>
        <v>5.2</v>
      </c>
      <c r="L2604" s="49">
        <f t="shared" si="954"/>
        <v>2.7</v>
      </c>
      <c r="M2604" s="49">
        <f t="shared" si="954"/>
        <v>2.9000000000000004</v>
      </c>
      <c r="N2604" s="49">
        <f t="shared" si="954"/>
        <v>20.100000000000001</v>
      </c>
      <c r="O2604" s="279"/>
      <c r="P2604" s="292"/>
    </row>
    <row r="2605" spans="1:17" ht="15.75" customHeight="1" x14ac:dyDescent="0.25">
      <c r="A2605" s="306" t="s">
        <v>1239</v>
      </c>
      <c r="B2605" s="306"/>
      <c r="C2605" s="306"/>
      <c r="D2605" s="306"/>
      <c r="E2605" s="306"/>
      <c r="F2605" s="306"/>
      <c r="G2605" s="306"/>
      <c r="H2605" s="306"/>
      <c r="I2605" s="306"/>
      <c r="J2605" s="306"/>
      <c r="K2605" s="306"/>
      <c r="L2605" s="306"/>
      <c r="M2605" s="306"/>
      <c r="N2605" s="306"/>
      <c r="O2605" s="306"/>
      <c r="P2605" s="306"/>
    </row>
    <row r="2606" spans="1:17" ht="36.75" customHeight="1" x14ac:dyDescent="0.25">
      <c r="A2606" s="292" t="s">
        <v>1240</v>
      </c>
      <c r="B2606" s="292" t="s">
        <v>247</v>
      </c>
      <c r="C2606" s="292" t="s">
        <v>1239</v>
      </c>
      <c r="D2606" s="279">
        <v>2025</v>
      </c>
      <c r="E2606" s="292"/>
      <c r="F2606" s="279" t="s">
        <v>111</v>
      </c>
      <c r="G2606" s="249" t="s">
        <v>16</v>
      </c>
      <c r="H2606" s="44">
        <f t="shared" ref="H2606:N2606" si="955">SUM(H2607:H2610)</f>
        <v>8.1999999999999993</v>
      </c>
      <c r="I2606" s="44">
        <f t="shared" si="955"/>
        <v>8.1999999999999993</v>
      </c>
      <c r="J2606" s="44">
        <f t="shared" si="955"/>
        <v>0</v>
      </c>
      <c r="K2606" s="44">
        <f t="shared" si="955"/>
        <v>0</v>
      </c>
      <c r="L2606" s="44">
        <f t="shared" si="955"/>
        <v>0</v>
      </c>
      <c r="M2606" s="44">
        <f t="shared" si="955"/>
        <v>0</v>
      </c>
      <c r="N2606" s="44">
        <f t="shared" si="955"/>
        <v>0</v>
      </c>
      <c r="O2606" s="279">
        <v>2248</v>
      </c>
      <c r="P2606" s="292"/>
      <c r="Q2606" s="384" t="s">
        <v>4167</v>
      </c>
    </row>
    <row r="2607" spans="1:17" ht="34.5" customHeight="1" x14ac:dyDescent="0.25">
      <c r="A2607" s="292"/>
      <c r="B2607" s="292"/>
      <c r="C2607" s="292"/>
      <c r="D2607" s="279"/>
      <c r="E2607" s="292"/>
      <c r="F2607" s="279"/>
      <c r="G2607" s="249" t="s">
        <v>267</v>
      </c>
      <c r="H2607" s="44">
        <f t="shared" ref="H2607:H2630" si="956">SUM(I2607:N2607)</f>
        <v>0</v>
      </c>
      <c r="I2607" s="44">
        <v>0</v>
      </c>
      <c r="J2607" s="44">
        <v>0</v>
      </c>
      <c r="K2607" s="44">
        <v>0</v>
      </c>
      <c r="L2607" s="44">
        <v>0</v>
      </c>
      <c r="M2607" s="44">
        <v>0</v>
      </c>
      <c r="N2607" s="44">
        <v>0</v>
      </c>
      <c r="O2607" s="279"/>
      <c r="P2607" s="292"/>
      <c r="Q2607" s="385"/>
    </row>
    <row r="2608" spans="1:17" ht="36" x14ac:dyDescent="0.25">
      <c r="A2608" s="292"/>
      <c r="B2608" s="292"/>
      <c r="C2608" s="292"/>
      <c r="D2608" s="279"/>
      <c r="E2608" s="292"/>
      <c r="F2608" s="279"/>
      <c r="G2608" s="249" t="s">
        <v>18</v>
      </c>
      <c r="H2608" s="44">
        <f t="shared" si="956"/>
        <v>8.1999999999999993</v>
      </c>
      <c r="I2608" s="44">
        <v>8.1999999999999993</v>
      </c>
      <c r="J2608" s="44">
        <v>0</v>
      </c>
      <c r="K2608" s="44">
        <v>0</v>
      </c>
      <c r="L2608" s="44">
        <v>0</v>
      </c>
      <c r="M2608" s="44">
        <v>0</v>
      </c>
      <c r="N2608" s="44">
        <v>0</v>
      </c>
      <c r="O2608" s="279"/>
      <c r="P2608" s="292"/>
      <c r="Q2608" s="385"/>
    </row>
    <row r="2609" spans="1:17" x14ac:dyDescent="0.25">
      <c r="A2609" s="292"/>
      <c r="B2609" s="292"/>
      <c r="C2609" s="292"/>
      <c r="D2609" s="279"/>
      <c r="E2609" s="292"/>
      <c r="F2609" s="279"/>
      <c r="G2609" s="249" t="s">
        <v>19</v>
      </c>
      <c r="H2609" s="44">
        <f t="shared" si="956"/>
        <v>0</v>
      </c>
      <c r="I2609" s="44">
        <v>0</v>
      </c>
      <c r="J2609" s="44">
        <v>0</v>
      </c>
      <c r="K2609" s="44">
        <v>0</v>
      </c>
      <c r="L2609" s="44">
        <v>0</v>
      </c>
      <c r="M2609" s="44">
        <v>0</v>
      </c>
      <c r="N2609" s="44">
        <v>0</v>
      </c>
      <c r="O2609" s="279"/>
      <c r="P2609" s="292"/>
      <c r="Q2609" s="385"/>
    </row>
    <row r="2610" spans="1:17" ht="24" x14ac:dyDescent="0.25">
      <c r="A2610" s="292"/>
      <c r="B2610" s="292"/>
      <c r="C2610" s="292"/>
      <c r="D2610" s="279"/>
      <c r="E2610" s="292"/>
      <c r="F2610" s="279"/>
      <c r="G2610" s="249" t="s">
        <v>20</v>
      </c>
      <c r="H2610" s="44">
        <f t="shared" si="956"/>
        <v>0</v>
      </c>
      <c r="I2610" s="44">
        <v>0</v>
      </c>
      <c r="J2610" s="44">
        <v>0</v>
      </c>
      <c r="K2610" s="44">
        <v>0</v>
      </c>
      <c r="L2610" s="44">
        <v>0</v>
      </c>
      <c r="M2610" s="44">
        <v>0</v>
      </c>
      <c r="N2610" s="44">
        <v>0</v>
      </c>
      <c r="O2610" s="279"/>
      <c r="P2610" s="292"/>
      <c r="Q2610" s="386"/>
    </row>
    <row r="2611" spans="1:17" ht="36.75" customHeight="1" x14ac:dyDescent="0.25">
      <c r="A2611" s="292" t="s">
        <v>1241</v>
      </c>
      <c r="B2611" s="292" t="s">
        <v>266</v>
      </c>
      <c r="C2611" s="292" t="s">
        <v>1239</v>
      </c>
      <c r="D2611" s="279">
        <v>2026</v>
      </c>
      <c r="E2611" s="292"/>
      <c r="F2611" s="279" t="s">
        <v>193</v>
      </c>
      <c r="G2611" s="249" t="s">
        <v>16</v>
      </c>
      <c r="H2611" s="44">
        <f t="shared" ref="H2611:N2611" si="957">SUM(H2612:H2615)</f>
        <v>80</v>
      </c>
      <c r="I2611" s="44">
        <f t="shared" si="957"/>
        <v>0</v>
      </c>
      <c r="J2611" s="44">
        <f t="shared" si="957"/>
        <v>80</v>
      </c>
      <c r="K2611" s="44">
        <f t="shared" si="957"/>
        <v>0</v>
      </c>
      <c r="L2611" s="44">
        <f t="shared" si="957"/>
        <v>0</v>
      </c>
      <c r="M2611" s="44">
        <f t="shared" si="957"/>
        <v>0</v>
      </c>
      <c r="N2611" s="44">
        <f t="shared" si="957"/>
        <v>0</v>
      </c>
      <c r="O2611" s="279">
        <v>2248</v>
      </c>
      <c r="P2611" s="292" t="s">
        <v>1242</v>
      </c>
      <c r="Q2611" s="384" t="s">
        <v>4167</v>
      </c>
    </row>
    <row r="2612" spans="1:17" ht="36.75" customHeight="1" x14ac:dyDescent="0.25">
      <c r="A2612" s="292"/>
      <c r="B2612" s="292"/>
      <c r="C2612" s="292"/>
      <c r="D2612" s="279"/>
      <c r="E2612" s="292"/>
      <c r="F2612" s="279"/>
      <c r="G2612" s="249" t="s">
        <v>267</v>
      </c>
      <c r="H2612" s="44">
        <f t="shared" si="956"/>
        <v>72</v>
      </c>
      <c r="I2612" s="44">
        <v>0</v>
      </c>
      <c r="J2612" s="44">
        <v>72</v>
      </c>
      <c r="K2612" s="44">
        <v>0</v>
      </c>
      <c r="L2612" s="44">
        <v>0</v>
      </c>
      <c r="M2612" s="44">
        <v>0</v>
      </c>
      <c r="N2612" s="44">
        <v>0</v>
      </c>
      <c r="O2612" s="279"/>
      <c r="P2612" s="292"/>
      <c r="Q2612" s="385"/>
    </row>
    <row r="2613" spans="1:17" ht="36" x14ac:dyDescent="0.25">
      <c r="A2613" s="292"/>
      <c r="B2613" s="292"/>
      <c r="C2613" s="292"/>
      <c r="D2613" s="279"/>
      <c r="E2613" s="292"/>
      <c r="F2613" s="279"/>
      <c r="G2613" s="249" t="s">
        <v>18</v>
      </c>
      <c r="H2613" s="44">
        <f t="shared" si="956"/>
        <v>8</v>
      </c>
      <c r="I2613" s="44">
        <v>0</v>
      </c>
      <c r="J2613" s="44">
        <v>8</v>
      </c>
      <c r="K2613" s="44">
        <v>0</v>
      </c>
      <c r="L2613" s="44">
        <v>0</v>
      </c>
      <c r="M2613" s="44">
        <v>0</v>
      </c>
      <c r="N2613" s="44">
        <v>0</v>
      </c>
      <c r="O2613" s="279"/>
      <c r="P2613" s="292"/>
      <c r="Q2613" s="385"/>
    </row>
    <row r="2614" spans="1:17" x14ac:dyDescent="0.25">
      <c r="A2614" s="292"/>
      <c r="B2614" s="292"/>
      <c r="C2614" s="292"/>
      <c r="D2614" s="279"/>
      <c r="E2614" s="292"/>
      <c r="F2614" s="279"/>
      <c r="G2614" s="249" t="s">
        <v>19</v>
      </c>
      <c r="H2614" s="44">
        <f t="shared" si="956"/>
        <v>0</v>
      </c>
      <c r="I2614" s="44">
        <v>0</v>
      </c>
      <c r="J2614" s="44">
        <v>0</v>
      </c>
      <c r="K2614" s="44">
        <v>0</v>
      </c>
      <c r="L2614" s="44">
        <v>0</v>
      </c>
      <c r="M2614" s="44">
        <v>0</v>
      </c>
      <c r="N2614" s="44">
        <v>0</v>
      </c>
      <c r="O2614" s="279"/>
      <c r="P2614" s="292"/>
      <c r="Q2614" s="385"/>
    </row>
    <row r="2615" spans="1:17" ht="24" x14ac:dyDescent="0.25">
      <c r="A2615" s="292"/>
      <c r="B2615" s="292"/>
      <c r="C2615" s="292"/>
      <c r="D2615" s="279"/>
      <c r="E2615" s="292"/>
      <c r="F2615" s="279"/>
      <c r="G2615" s="249" t="s">
        <v>20</v>
      </c>
      <c r="H2615" s="44">
        <f t="shared" si="956"/>
        <v>0</v>
      </c>
      <c r="I2615" s="44">
        <v>0</v>
      </c>
      <c r="J2615" s="44">
        <v>0</v>
      </c>
      <c r="K2615" s="44">
        <v>0</v>
      </c>
      <c r="L2615" s="44">
        <v>0</v>
      </c>
      <c r="M2615" s="44">
        <v>0</v>
      </c>
      <c r="N2615" s="44">
        <v>0</v>
      </c>
      <c r="O2615" s="279"/>
      <c r="P2615" s="292"/>
      <c r="Q2615" s="386"/>
    </row>
    <row r="2616" spans="1:17" ht="36.75" customHeight="1" x14ac:dyDescent="0.25">
      <c r="A2616" s="292" t="s">
        <v>1243</v>
      </c>
      <c r="B2616" s="292" t="s">
        <v>266</v>
      </c>
      <c r="C2616" s="292" t="s">
        <v>1239</v>
      </c>
      <c r="D2616" s="279">
        <v>2028</v>
      </c>
      <c r="E2616" s="292"/>
      <c r="F2616" s="279" t="s">
        <v>193</v>
      </c>
      <c r="G2616" s="249" t="s">
        <v>16</v>
      </c>
      <c r="H2616" s="44">
        <f t="shared" ref="H2616:N2616" si="958">SUM(H2617:H2620)</f>
        <v>80</v>
      </c>
      <c r="I2616" s="44">
        <f t="shared" si="958"/>
        <v>0</v>
      </c>
      <c r="J2616" s="44">
        <f t="shared" si="958"/>
        <v>0</v>
      </c>
      <c r="K2616" s="44">
        <f t="shared" si="958"/>
        <v>0</v>
      </c>
      <c r="L2616" s="44">
        <f t="shared" si="958"/>
        <v>80</v>
      </c>
      <c r="M2616" s="44">
        <f t="shared" si="958"/>
        <v>0</v>
      </c>
      <c r="N2616" s="44">
        <f t="shared" si="958"/>
        <v>0</v>
      </c>
      <c r="O2616" s="279">
        <v>2248</v>
      </c>
      <c r="P2616" s="292"/>
      <c r="Q2616" s="384" t="s">
        <v>4167</v>
      </c>
    </row>
    <row r="2617" spans="1:17" ht="37.5" customHeight="1" x14ac:dyDescent="0.25">
      <c r="A2617" s="292"/>
      <c r="B2617" s="292"/>
      <c r="C2617" s="292"/>
      <c r="D2617" s="279"/>
      <c r="E2617" s="292"/>
      <c r="F2617" s="279"/>
      <c r="G2617" s="249" t="s">
        <v>267</v>
      </c>
      <c r="H2617" s="44">
        <f t="shared" si="956"/>
        <v>72</v>
      </c>
      <c r="I2617" s="44">
        <v>0</v>
      </c>
      <c r="J2617" s="44">
        <v>0</v>
      </c>
      <c r="K2617" s="44">
        <v>0</v>
      </c>
      <c r="L2617" s="44">
        <v>72</v>
      </c>
      <c r="M2617" s="44">
        <v>0</v>
      </c>
      <c r="N2617" s="44">
        <v>0</v>
      </c>
      <c r="O2617" s="279"/>
      <c r="P2617" s="292"/>
      <c r="Q2617" s="385"/>
    </row>
    <row r="2618" spans="1:17" ht="36" x14ac:dyDescent="0.25">
      <c r="A2618" s="292"/>
      <c r="B2618" s="292"/>
      <c r="C2618" s="292"/>
      <c r="D2618" s="279"/>
      <c r="E2618" s="292"/>
      <c r="F2618" s="279"/>
      <c r="G2618" s="249" t="s">
        <v>18</v>
      </c>
      <c r="H2618" s="44">
        <f t="shared" si="956"/>
        <v>8</v>
      </c>
      <c r="I2618" s="44">
        <v>0</v>
      </c>
      <c r="J2618" s="44">
        <v>0</v>
      </c>
      <c r="K2618" s="44">
        <v>0</v>
      </c>
      <c r="L2618" s="44">
        <v>8</v>
      </c>
      <c r="M2618" s="44">
        <v>0</v>
      </c>
      <c r="N2618" s="44">
        <v>0</v>
      </c>
      <c r="O2618" s="279"/>
      <c r="P2618" s="292"/>
      <c r="Q2618" s="385"/>
    </row>
    <row r="2619" spans="1:17" x14ac:dyDescent="0.25">
      <c r="A2619" s="292"/>
      <c r="B2619" s="292"/>
      <c r="C2619" s="292"/>
      <c r="D2619" s="279"/>
      <c r="E2619" s="292"/>
      <c r="F2619" s="279"/>
      <c r="G2619" s="249" t="s">
        <v>19</v>
      </c>
      <c r="H2619" s="44">
        <f t="shared" si="956"/>
        <v>0</v>
      </c>
      <c r="I2619" s="44">
        <v>0</v>
      </c>
      <c r="J2619" s="44">
        <v>0</v>
      </c>
      <c r="K2619" s="44">
        <v>0</v>
      </c>
      <c r="L2619" s="44">
        <v>0</v>
      </c>
      <c r="M2619" s="44">
        <v>0</v>
      </c>
      <c r="N2619" s="44">
        <v>0</v>
      </c>
      <c r="O2619" s="279"/>
      <c r="P2619" s="292"/>
      <c r="Q2619" s="385"/>
    </row>
    <row r="2620" spans="1:17" ht="24" x14ac:dyDescent="0.25">
      <c r="A2620" s="292"/>
      <c r="B2620" s="292"/>
      <c r="C2620" s="292"/>
      <c r="D2620" s="279"/>
      <c r="E2620" s="292"/>
      <c r="F2620" s="279"/>
      <c r="G2620" s="249" t="s">
        <v>20</v>
      </c>
      <c r="H2620" s="44">
        <f t="shared" si="956"/>
        <v>0</v>
      </c>
      <c r="I2620" s="44">
        <v>0</v>
      </c>
      <c r="J2620" s="44">
        <v>0</v>
      </c>
      <c r="K2620" s="44">
        <v>0</v>
      </c>
      <c r="L2620" s="44">
        <v>0</v>
      </c>
      <c r="M2620" s="44">
        <v>0</v>
      </c>
      <c r="N2620" s="44">
        <v>0</v>
      </c>
      <c r="O2620" s="279"/>
      <c r="P2620" s="292"/>
      <c r="Q2620" s="386"/>
    </row>
    <row r="2621" spans="1:17" ht="36.75" customHeight="1" x14ac:dyDescent="0.25">
      <c r="A2621" s="292" t="s">
        <v>1244</v>
      </c>
      <c r="B2621" s="292" t="s">
        <v>543</v>
      </c>
      <c r="C2621" s="292" t="s">
        <v>1239</v>
      </c>
      <c r="D2621" s="279">
        <v>2025</v>
      </c>
      <c r="E2621" s="292"/>
      <c r="F2621" s="292" t="s">
        <v>903</v>
      </c>
      <c r="G2621" s="249" t="s">
        <v>16</v>
      </c>
      <c r="H2621" s="44">
        <f t="shared" ref="H2621:N2621" si="959">SUM(H2622:H2625)</f>
        <v>3.3</v>
      </c>
      <c r="I2621" s="44">
        <f t="shared" si="959"/>
        <v>3.3</v>
      </c>
      <c r="J2621" s="44">
        <f t="shared" si="959"/>
        <v>0</v>
      </c>
      <c r="K2621" s="44">
        <f t="shared" si="959"/>
        <v>0</v>
      </c>
      <c r="L2621" s="44">
        <f t="shared" si="959"/>
        <v>0</v>
      </c>
      <c r="M2621" s="44">
        <f t="shared" si="959"/>
        <v>0</v>
      </c>
      <c r="N2621" s="44">
        <f t="shared" si="959"/>
        <v>0</v>
      </c>
      <c r="O2621" s="279">
        <v>14957</v>
      </c>
      <c r="P2621" s="292" t="s">
        <v>1245</v>
      </c>
      <c r="Q2621" s="384" t="s">
        <v>4167</v>
      </c>
    </row>
    <row r="2622" spans="1:17" ht="45" customHeight="1" x14ac:dyDescent="0.25">
      <c r="A2622" s="292"/>
      <c r="B2622" s="292"/>
      <c r="C2622" s="292"/>
      <c r="D2622" s="279"/>
      <c r="E2622" s="292"/>
      <c r="F2622" s="292"/>
      <c r="G2622" s="249" t="s">
        <v>267</v>
      </c>
      <c r="H2622" s="44">
        <f t="shared" si="956"/>
        <v>3.3</v>
      </c>
      <c r="I2622" s="44">
        <v>3.3</v>
      </c>
      <c r="J2622" s="44">
        <v>0</v>
      </c>
      <c r="K2622" s="44">
        <v>0</v>
      </c>
      <c r="L2622" s="44">
        <v>0</v>
      </c>
      <c r="M2622" s="44">
        <v>0</v>
      </c>
      <c r="N2622" s="44">
        <v>0</v>
      </c>
      <c r="O2622" s="279"/>
      <c r="P2622" s="292"/>
      <c r="Q2622" s="385"/>
    </row>
    <row r="2623" spans="1:17" ht="36" x14ac:dyDescent="0.25">
      <c r="A2623" s="292"/>
      <c r="B2623" s="292"/>
      <c r="C2623" s="292"/>
      <c r="D2623" s="279"/>
      <c r="E2623" s="292"/>
      <c r="F2623" s="292"/>
      <c r="G2623" s="249" t="s">
        <v>18</v>
      </c>
      <c r="H2623" s="44">
        <f t="shared" si="956"/>
        <v>0</v>
      </c>
      <c r="I2623" s="44">
        <v>0</v>
      </c>
      <c r="J2623" s="44">
        <v>0</v>
      </c>
      <c r="K2623" s="44">
        <v>0</v>
      </c>
      <c r="L2623" s="44">
        <v>0</v>
      </c>
      <c r="M2623" s="44">
        <v>0</v>
      </c>
      <c r="N2623" s="44">
        <v>0</v>
      </c>
      <c r="O2623" s="279"/>
      <c r="P2623" s="292"/>
      <c r="Q2623" s="385"/>
    </row>
    <row r="2624" spans="1:17" x14ac:dyDescent="0.25">
      <c r="A2624" s="292"/>
      <c r="B2624" s="292"/>
      <c r="C2624" s="292"/>
      <c r="D2624" s="279"/>
      <c r="E2624" s="292"/>
      <c r="F2624" s="292"/>
      <c r="G2624" s="249" t="s">
        <v>19</v>
      </c>
      <c r="H2624" s="44">
        <f t="shared" si="956"/>
        <v>0</v>
      </c>
      <c r="I2624" s="44">
        <v>0</v>
      </c>
      <c r="J2624" s="44">
        <v>0</v>
      </c>
      <c r="K2624" s="44">
        <v>0</v>
      </c>
      <c r="L2624" s="44">
        <v>0</v>
      </c>
      <c r="M2624" s="44">
        <v>0</v>
      </c>
      <c r="N2624" s="44">
        <v>0</v>
      </c>
      <c r="O2624" s="279"/>
      <c r="P2624" s="292"/>
      <c r="Q2624" s="385"/>
    </row>
    <row r="2625" spans="1:17" ht="24" x14ac:dyDescent="0.25">
      <c r="A2625" s="292"/>
      <c r="B2625" s="292"/>
      <c r="C2625" s="292"/>
      <c r="D2625" s="279"/>
      <c r="E2625" s="292"/>
      <c r="F2625" s="292"/>
      <c r="G2625" s="249" t="s">
        <v>20</v>
      </c>
      <c r="H2625" s="44">
        <f t="shared" si="956"/>
        <v>0</v>
      </c>
      <c r="I2625" s="44">
        <v>0</v>
      </c>
      <c r="J2625" s="44">
        <v>0</v>
      </c>
      <c r="K2625" s="44">
        <v>0</v>
      </c>
      <c r="L2625" s="44">
        <v>0</v>
      </c>
      <c r="M2625" s="44">
        <v>0</v>
      </c>
      <c r="N2625" s="44">
        <v>0</v>
      </c>
      <c r="O2625" s="279"/>
      <c r="P2625" s="292"/>
      <c r="Q2625" s="386"/>
    </row>
    <row r="2626" spans="1:17" ht="36.75" customHeight="1" x14ac:dyDescent="0.25">
      <c r="A2626" s="292" t="s">
        <v>1246</v>
      </c>
      <c r="B2626" s="292" t="s">
        <v>266</v>
      </c>
      <c r="C2626" s="292" t="s">
        <v>1239</v>
      </c>
      <c r="D2626" s="279" t="s">
        <v>66</v>
      </c>
      <c r="E2626" s="279" t="s">
        <v>1247</v>
      </c>
      <c r="F2626" s="279" t="s">
        <v>193</v>
      </c>
      <c r="G2626" s="249" t="s">
        <v>16</v>
      </c>
      <c r="H2626" s="44">
        <f t="shared" ref="H2626:N2626" si="960">SUM(H2627:H2630)</f>
        <v>762</v>
      </c>
      <c r="I2626" s="44">
        <f t="shared" si="960"/>
        <v>0</v>
      </c>
      <c r="J2626" s="44">
        <f t="shared" si="960"/>
        <v>0</v>
      </c>
      <c r="K2626" s="44">
        <f t="shared" si="960"/>
        <v>0</v>
      </c>
      <c r="L2626" s="44">
        <f t="shared" si="960"/>
        <v>254</v>
      </c>
      <c r="M2626" s="44">
        <f t="shared" si="960"/>
        <v>254</v>
      </c>
      <c r="N2626" s="44">
        <f t="shared" si="960"/>
        <v>254</v>
      </c>
      <c r="O2626" s="279">
        <v>2700</v>
      </c>
      <c r="P2626" s="292" t="s">
        <v>1248</v>
      </c>
      <c r="Q2626" s="314" t="s">
        <v>4167</v>
      </c>
    </row>
    <row r="2627" spans="1:17" ht="27" customHeight="1" x14ac:dyDescent="0.25">
      <c r="A2627" s="292"/>
      <c r="B2627" s="292"/>
      <c r="C2627" s="292"/>
      <c r="D2627" s="279"/>
      <c r="E2627" s="279"/>
      <c r="F2627" s="279"/>
      <c r="G2627" s="249" t="s">
        <v>267</v>
      </c>
      <c r="H2627" s="44">
        <f t="shared" si="956"/>
        <v>457.20000000000005</v>
      </c>
      <c r="I2627" s="44">
        <v>0</v>
      </c>
      <c r="J2627" s="44">
        <v>0</v>
      </c>
      <c r="K2627" s="44">
        <v>0</v>
      </c>
      <c r="L2627" s="44">
        <v>152.4</v>
      </c>
      <c r="M2627" s="44">
        <v>152.4</v>
      </c>
      <c r="N2627" s="44">
        <v>152.4</v>
      </c>
      <c r="O2627" s="279"/>
      <c r="P2627" s="292"/>
      <c r="Q2627" s="314"/>
    </row>
    <row r="2628" spans="1:17" ht="36" x14ac:dyDescent="0.25">
      <c r="A2628" s="292"/>
      <c r="B2628" s="292"/>
      <c r="C2628" s="292"/>
      <c r="D2628" s="279"/>
      <c r="E2628" s="279"/>
      <c r="F2628" s="279"/>
      <c r="G2628" s="249" t="s">
        <v>18</v>
      </c>
      <c r="H2628" s="44">
        <f t="shared" si="956"/>
        <v>304.79999999999995</v>
      </c>
      <c r="I2628" s="44">
        <v>0</v>
      </c>
      <c r="J2628" s="44">
        <v>0</v>
      </c>
      <c r="K2628" s="44">
        <v>0</v>
      </c>
      <c r="L2628" s="44">
        <v>101.6</v>
      </c>
      <c r="M2628" s="44">
        <v>101.6</v>
      </c>
      <c r="N2628" s="44">
        <v>101.6</v>
      </c>
      <c r="O2628" s="279"/>
      <c r="P2628" s="292"/>
      <c r="Q2628" s="314"/>
    </row>
    <row r="2629" spans="1:17" x14ac:dyDescent="0.25">
      <c r="A2629" s="292"/>
      <c r="B2629" s="292"/>
      <c r="C2629" s="292"/>
      <c r="D2629" s="279"/>
      <c r="E2629" s="279"/>
      <c r="F2629" s="279"/>
      <c r="G2629" s="249" t="s">
        <v>19</v>
      </c>
      <c r="H2629" s="44">
        <f t="shared" si="956"/>
        <v>0</v>
      </c>
      <c r="I2629" s="44">
        <v>0</v>
      </c>
      <c r="J2629" s="44">
        <v>0</v>
      </c>
      <c r="K2629" s="44">
        <v>0</v>
      </c>
      <c r="L2629" s="44">
        <v>0</v>
      </c>
      <c r="M2629" s="44">
        <v>0</v>
      </c>
      <c r="N2629" s="44">
        <v>0</v>
      </c>
      <c r="O2629" s="279"/>
      <c r="P2629" s="292"/>
      <c r="Q2629" s="314"/>
    </row>
    <row r="2630" spans="1:17" ht="24" x14ac:dyDescent="0.25">
      <c r="A2630" s="292"/>
      <c r="B2630" s="292"/>
      <c r="C2630" s="292"/>
      <c r="D2630" s="279"/>
      <c r="E2630" s="279"/>
      <c r="F2630" s="279"/>
      <c r="G2630" s="249" t="s">
        <v>20</v>
      </c>
      <c r="H2630" s="44">
        <f t="shared" si="956"/>
        <v>0</v>
      </c>
      <c r="I2630" s="44">
        <v>0</v>
      </c>
      <c r="J2630" s="44">
        <v>0</v>
      </c>
      <c r="K2630" s="44">
        <v>0</v>
      </c>
      <c r="L2630" s="44">
        <v>0</v>
      </c>
      <c r="M2630" s="44">
        <v>0</v>
      </c>
      <c r="N2630" s="44">
        <v>0</v>
      </c>
      <c r="O2630" s="279"/>
      <c r="P2630" s="292"/>
      <c r="Q2630" s="314"/>
    </row>
    <row r="2631" spans="1:17" ht="44.25" customHeight="1" x14ac:dyDescent="0.25">
      <c r="A2631" s="331" t="s">
        <v>135</v>
      </c>
      <c r="B2631" s="331"/>
      <c r="C2631" s="331"/>
      <c r="D2631" s="331"/>
      <c r="E2631" s="331"/>
      <c r="F2631" s="331"/>
      <c r="G2631" s="269" t="s">
        <v>16</v>
      </c>
      <c r="H2631" s="49">
        <f>SUM(H2606,H2611,H2616,H2621,H2626)</f>
        <v>933.5</v>
      </c>
      <c r="I2631" s="49">
        <f t="shared" ref="I2631:N2631" si="961">SUM(I2606,I2611,I2616,I2621,I2626)</f>
        <v>11.5</v>
      </c>
      <c r="J2631" s="49">
        <f t="shared" si="961"/>
        <v>80</v>
      </c>
      <c r="K2631" s="49">
        <f t="shared" si="961"/>
        <v>0</v>
      </c>
      <c r="L2631" s="49">
        <f t="shared" si="961"/>
        <v>334</v>
      </c>
      <c r="M2631" s="49">
        <f t="shared" si="961"/>
        <v>254</v>
      </c>
      <c r="N2631" s="49">
        <f t="shared" si="961"/>
        <v>254</v>
      </c>
      <c r="O2631" s="294" t="s">
        <v>125</v>
      </c>
      <c r="P2631" s="381" t="s">
        <v>125</v>
      </c>
      <c r="Q2631" s="387"/>
    </row>
    <row r="2632" spans="1:17" ht="36.75" customHeight="1" x14ac:dyDescent="0.25">
      <c r="A2632" s="331"/>
      <c r="B2632" s="331"/>
      <c r="C2632" s="331"/>
      <c r="D2632" s="331"/>
      <c r="E2632" s="331"/>
      <c r="F2632" s="331"/>
      <c r="G2632" s="269" t="s">
        <v>17</v>
      </c>
      <c r="H2632" s="49">
        <f t="shared" ref="H2632:N2635" si="962">SUM(H2607,H2612,H2617,H2622,H2627)</f>
        <v>604.5</v>
      </c>
      <c r="I2632" s="49">
        <f t="shared" si="962"/>
        <v>3.3</v>
      </c>
      <c r="J2632" s="49">
        <f t="shared" si="962"/>
        <v>72</v>
      </c>
      <c r="K2632" s="49">
        <f t="shared" si="962"/>
        <v>0</v>
      </c>
      <c r="L2632" s="49">
        <f t="shared" si="962"/>
        <v>224.4</v>
      </c>
      <c r="M2632" s="49">
        <f t="shared" si="962"/>
        <v>152.4</v>
      </c>
      <c r="N2632" s="49">
        <f t="shared" si="962"/>
        <v>152.4</v>
      </c>
      <c r="O2632" s="294"/>
      <c r="P2632" s="381"/>
      <c r="Q2632" s="387"/>
    </row>
    <row r="2633" spans="1:17" ht="36" x14ac:dyDescent="0.25">
      <c r="A2633" s="331"/>
      <c r="B2633" s="331"/>
      <c r="C2633" s="331"/>
      <c r="D2633" s="331"/>
      <c r="E2633" s="331"/>
      <c r="F2633" s="331"/>
      <c r="G2633" s="269" t="s">
        <v>18</v>
      </c>
      <c r="H2633" s="49">
        <f t="shared" si="962"/>
        <v>328.99999999999994</v>
      </c>
      <c r="I2633" s="49">
        <f t="shared" si="962"/>
        <v>8.1999999999999993</v>
      </c>
      <c r="J2633" s="49">
        <f t="shared" si="962"/>
        <v>8</v>
      </c>
      <c r="K2633" s="49">
        <f t="shared" si="962"/>
        <v>0</v>
      </c>
      <c r="L2633" s="49">
        <f t="shared" si="962"/>
        <v>109.6</v>
      </c>
      <c r="M2633" s="49">
        <f t="shared" si="962"/>
        <v>101.6</v>
      </c>
      <c r="N2633" s="49">
        <f t="shared" si="962"/>
        <v>101.6</v>
      </c>
      <c r="O2633" s="294"/>
      <c r="P2633" s="381"/>
      <c r="Q2633" s="387"/>
    </row>
    <row r="2634" spans="1:17" x14ac:dyDescent="0.25">
      <c r="A2634" s="331"/>
      <c r="B2634" s="331"/>
      <c r="C2634" s="331"/>
      <c r="D2634" s="331"/>
      <c r="E2634" s="331"/>
      <c r="F2634" s="331"/>
      <c r="G2634" s="269" t="s">
        <v>19</v>
      </c>
      <c r="H2634" s="49">
        <f t="shared" si="962"/>
        <v>0</v>
      </c>
      <c r="I2634" s="49">
        <f t="shared" si="962"/>
        <v>0</v>
      </c>
      <c r="J2634" s="49">
        <f t="shared" si="962"/>
        <v>0</v>
      </c>
      <c r="K2634" s="49">
        <f t="shared" si="962"/>
        <v>0</v>
      </c>
      <c r="L2634" s="49">
        <f t="shared" si="962"/>
        <v>0</v>
      </c>
      <c r="M2634" s="49">
        <f t="shared" si="962"/>
        <v>0</v>
      </c>
      <c r="N2634" s="49">
        <f t="shared" si="962"/>
        <v>0</v>
      </c>
      <c r="O2634" s="294"/>
      <c r="P2634" s="381"/>
      <c r="Q2634" s="387"/>
    </row>
    <row r="2635" spans="1:17" ht="24" x14ac:dyDescent="0.25">
      <c r="A2635" s="331"/>
      <c r="B2635" s="331"/>
      <c r="C2635" s="331"/>
      <c r="D2635" s="331"/>
      <c r="E2635" s="331"/>
      <c r="F2635" s="331"/>
      <c r="G2635" s="269" t="s">
        <v>20</v>
      </c>
      <c r="H2635" s="49">
        <f t="shared" si="962"/>
        <v>0</v>
      </c>
      <c r="I2635" s="49">
        <f t="shared" si="962"/>
        <v>0</v>
      </c>
      <c r="J2635" s="49">
        <f t="shared" si="962"/>
        <v>0</v>
      </c>
      <c r="K2635" s="49">
        <f t="shared" si="962"/>
        <v>0</v>
      </c>
      <c r="L2635" s="49">
        <f t="shared" si="962"/>
        <v>0</v>
      </c>
      <c r="M2635" s="49">
        <f t="shared" si="962"/>
        <v>0</v>
      </c>
      <c r="N2635" s="49">
        <f t="shared" si="962"/>
        <v>0</v>
      </c>
      <c r="O2635" s="294"/>
      <c r="P2635" s="381"/>
      <c r="Q2635" s="387"/>
    </row>
    <row r="2636" spans="1:17" x14ac:dyDescent="0.25">
      <c r="A2636" s="306" t="s">
        <v>1249</v>
      </c>
      <c r="B2636" s="306"/>
      <c r="C2636" s="306"/>
      <c r="D2636" s="306"/>
      <c r="E2636" s="306"/>
      <c r="F2636" s="306"/>
      <c r="G2636" s="306"/>
      <c r="H2636" s="306"/>
      <c r="I2636" s="306"/>
      <c r="J2636" s="306"/>
      <c r="K2636" s="306"/>
      <c r="L2636" s="306"/>
      <c r="M2636" s="306"/>
      <c r="N2636" s="306"/>
      <c r="O2636" s="306"/>
      <c r="P2636" s="306"/>
    </row>
    <row r="2637" spans="1:17" ht="36.75" customHeight="1" x14ac:dyDescent="0.25">
      <c r="A2637" s="292" t="s">
        <v>1250</v>
      </c>
      <c r="B2637" s="292" t="s">
        <v>383</v>
      </c>
      <c r="C2637" s="292" t="s">
        <v>1249</v>
      </c>
      <c r="D2637" s="328" t="s">
        <v>398</v>
      </c>
      <c r="E2637" s="292" t="s">
        <v>1251</v>
      </c>
      <c r="F2637" s="292" t="s">
        <v>1252</v>
      </c>
      <c r="G2637" s="181" t="s">
        <v>16</v>
      </c>
      <c r="H2637" s="125">
        <f t="shared" ref="H2637:N2637" si="963">SUM(H2638:H2641)</f>
        <v>112.1</v>
      </c>
      <c r="I2637" s="125">
        <f t="shared" si="963"/>
        <v>5</v>
      </c>
      <c r="J2637" s="125">
        <f t="shared" si="963"/>
        <v>35.699999999999996</v>
      </c>
      <c r="K2637" s="125">
        <f t="shared" si="963"/>
        <v>35.699999999999996</v>
      </c>
      <c r="L2637" s="125">
        <f t="shared" si="963"/>
        <v>35.699999999999996</v>
      </c>
      <c r="M2637" s="125">
        <f t="shared" si="963"/>
        <v>0</v>
      </c>
      <c r="N2637" s="125">
        <f t="shared" si="963"/>
        <v>0</v>
      </c>
      <c r="O2637" s="328">
        <v>570</v>
      </c>
      <c r="P2637" s="310"/>
      <c r="Q2637" s="328" t="s">
        <v>4155</v>
      </c>
    </row>
    <row r="2638" spans="1:17" ht="36.75" customHeight="1" x14ac:dyDescent="0.25">
      <c r="A2638" s="292"/>
      <c r="B2638" s="292"/>
      <c r="C2638" s="292"/>
      <c r="D2638" s="328"/>
      <c r="E2638" s="292"/>
      <c r="F2638" s="292"/>
      <c r="G2638" s="181" t="s">
        <v>17</v>
      </c>
      <c r="H2638" s="125">
        <f t="shared" ref="H2638:H2641" si="964">SUM(I2638:N2638)</f>
        <v>101.69999999999999</v>
      </c>
      <c r="I2638" s="125">
        <v>0</v>
      </c>
      <c r="J2638" s="125">
        <v>33.9</v>
      </c>
      <c r="K2638" s="125">
        <v>33.9</v>
      </c>
      <c r="L2638" s="125">
        <v>33.9</v>
      </c>
      <c r="M2638" s="125">
        <v>0</v>
      </c>
      <c r="N2638" s="125">
        <v>0</v>
      </c>
      <c r="O2638" s="328"/>
      <c r="P2638" s="310"/>
      <c r="Q2638" s="328"/>
    </row>
    <row r="2639" spans="1:17" ht="36" x14ac:dyDescent="0.25">
      <c r="A2639" s="292"/>
      <c r="B2639" s="292"/>
      <c r="C2639" s="292"/>
      <c r="D2639" s="328"/>
      <c r="E2639" s="292"/>
      <c r="F2639" s="292"/>
      <c r="G2639" s="181" t="s">
        <v>18</v>
      </c>
      <c r="H2639" s="125">
        <f t="shared" si="964"/>
        <v>10.4</v>
      </c>
      <c r="I2639" s="125">
        <v>5</v>
      </c>
      <c r="J2639" s="125">
        <v>1.8</v>
      </c>
      <c r="K2639" s="125">
        <v>1.8</v>
      </c>
      <c r="L2639" s="125">
        <v>1.8</v>
      </c>
      <c r="M2639" s="125">
        <v>0</v>
      </c>
      <c r="N2639" s="125">
        <v>0</v>
      </c>
      <c r="O2639" s="328"/>
      <c r="P2639" s="310"/>
      <c r="Q2639" s="328"/>
    </row>
    <row r="2640" spans="1:17" x14ac:dyDescent="0.25">
      <c r="A2640" s="292"/>
      <c r="B2640" s="292"/>
      <c r="C2640" s="292"/>
      <c r="D2640" s="328"/>
      <c r="E2640" s="292"/>
      <c r="F2640" s="292"/>
      <c r="G2640" s="181" t="s">
        <v>19</v>
      </c>
      <c r="H2640" s="125">
        <f t="shared" si="964"/>
        <v>0</v>
      </c>
      <c r="I2640" s="125">
        <v>0</v>
      </c>
      <c r="J2640" s="125">
        <v>0</v>
      </c>
      <c r="K2640" s="125">
        <v>0</v>
      </c>
      <c r="L2640" s="125">
        <v>0</v>
      </c>
      <c r="M2640" s="125">
        <v>0</v>
      </c>
      <c r="N2640" s="125">
        <v>0</v>
      </c>
      <c r="O2640" s="328"/>
      <c r="P2640" s="310"/>
      <c r="Q2640" s="328"/>
    </row>
    <row r="2641" spans="1:17" ht="24" x14ac:dyDescent="0.25">
      <c r="A2641" s="292"/>
      <c r="B2641" s="292"/>
      <c r="C2641" s="292"/>
      <c r="D2641" s="328"/>
      <c r="E2641" s="292"/>
      <c r="F2641" s="292"/>
      <c r="G2641" s="181" t="s">
        <v>20</v>
      </c>
      <c r="H2641" s="125">
        <f t="shared" si="964"/>
        <v>0</v>
      </c>
      <c r="I2641" s="125">
        <v>0</v>
      </c>
      <c r="J2641" s="125">
        <v>0</v>
      </c>
      <c r="K2641" s="125">
        <v>0</v>
      </c>
      <c r="L2641" s="125">
        <v>0</v>
      </c>
      <c r="M2641" s="125">
        <v>0</v>
      </c>
      <c r="N2641" s="125">
        <v>0</v>
      </c>
      <c r="O2641" s="328"/>
      <c r="P2641" s="310"/>
      <c r="Q2641" s="328"/>
    </row>
    <row r="2642" spans="1:17" ht="36.75" customHeight="1" x14ac:dyDescent="0.25">
      <c r="A2642" s="292" t="s">
        <v>1253</v>
      </c>
      <c r="B2642" s="292" t="s">
        <v>383</v>
      </c>
      <c r="C2642" s="292" t="s">
        <v>1249</v>
      </c>
      <c r="D2642" s="328" t="s">
        <v>553</v>
      </c>
      <c r="E2642" s="292" t="s">
        <v>1254</v>
      </c>
      <c r="F2642" s="292" t="s">
        <v>1252</v>
      </c>
      <c r="G2642" s="181" t="s">
        <v>16</v>
      </c>
      <c r="H2642" s="125">
        <f t="shared" ref="H2642:N2642" si="965">SUM(H2643:H2646)</f>
        <v>276.7</v>
      </c>
      <c r="I2642" s="125">
        <f t="shared" si="965"/>
        <v>10.7</v>
      </c>
      <c r="J2642" s="125">
        <f t="shared" si="965"/>
        <v>53.2</v>
      </c>
      <c r="K2642" s="125">
        <f t="shared" si="965"/>
        <v>53.2</v>
      </c>
      <c r="L2642" s="125">
        <f t="shared" si="965"/>
        <v>53.2</v>
      </c>
      <c r="M2642" s="125">
        <f t="shared" si="965"/>
        <v>53.2</v>
      </c>
      <c r="N2642" s="125">
        <f t="shared" si="965"/>
        <v>53.2</v>
      </c>
      <c r="O2642" s="328">
        <v>570</v>
      </c>
      <c r="P2642" s="310"/>
      <c r="Q2642" s="384" t="s">
        <v>4168</v>
      </c>
    </row>
    <row r="2643" spans="1:17" ht="35.25" customHeight="1" x14ac:dyDescent="0.25">
      <c r="A2643" s="292"/>
      <c r="B2643" s="292"/>
      <c r="C2643" s="292"/>
      <c r="D2643" s="328"/>
      <c r="E2643" s="292"/>
      <c r="F2643" s="292"/>
      <c r="G2643" s="181" t="s">
        <v>17</v>
      </c>
      <c r="H2643" s="125">
        <f t="shared" ref="H2643:H2706" si="966">SUM(I2643:N2643)</f>
        <v>252.5</v>
      </c>
      <c r="I2643" s="125">
        <v>0</v>
      </c>
      <c r="J2643" s="125">
        <v>50.5</v>
      </c>
      <c r="K2643" s="125">
        <v>50.5</v>
      </c>
      <c r="L2643" s="125">
        <v>50.5</v>
      </c>
      <c r="M2643" s="125">
        <v>50.5</v>
      </c>
      <c r="N2643" s="125">
        <v>50.5</v>
      </c>
      <c r="O2643" s="328"/>
      <c r="P2643" s="310"/>
      <c r="Q2643" s="385"/>
    </row>
    <row r="2644" spans="1:17" ht="36" x14ac:dyDescent="0.25">
      <c r="A2644" s="292"/>
      <c r="B2644" s="292"/>
      <c r="C2644" s="292"/>
      <c r="D2644" s="328"/>
      <c r="E2644" s="292"/>
      <c r="F2644" s="292"/>
      <c r="G2644" s="181" t="s">
        <v>18</v>
      </c>
      <c r="H2644" s="125">
        <f t="shared" si="966"/>
        <v>24.199999999999996</v>
      </c>
      <c r="I2644" s="125">
        <v>10.7</v>
      </c>
      <c r="J2644" s="125">
        <v>2.7</v>
      </c>
      <c r="K2644" s="125">
        <v>2.7</v>
      </c>
      <c r="L2644" s="125">
        <v>2.7</v>
      </c>
      <c r="M2644" s="125">
        <v>2.7</v>
      </c>
      <c r="N2644" s="125">
        <v>2.7</v>
      </c>
      <c r="O2644" s="328"/>
      <c r="P2644" s="310"/>
      <c r="Q2644" s="385"/>
    </row>
    <row r="2645" spans="1:17" x14ac:dyDescent="0.25">
      <c r="A2645" s="292"/>
      <c r="B2645" s="292"/>
      <c r="C2645" s="292"/>
      <c r="D2645" s="328"/>
      <c r="E2645" s="292"/>
      <c r="F2645" s="292"/>
      <c r="G2645" s="181" t="s">
        <v>19</v>
      </c>
      <c r="H2645" s="125">
        <f t="shared" si="966"/>
        <v>0</v>
      </c>
      <c r="I2645" s="125">
        <v>0</v>
      </c>
      <c r="J2645" s="125">
        <v>0</v>
      </c>
      <c r="K2645" s="125">
        <v>0</v>
      </c>
      <c r="L2645" s="125">
        <v>0</v>
      </c>
      <c r="M2645" s="125">
        <v>0</v>
      </c>
      <c r="N2645" s="125">
        <v>0</v>
      </c>
      <c r="O2645" s="328"/>
      <c r="P2645" s="310"/>
      <c r="Q2645" s="385"/>
    </row>
    <row r="2646" spans="1:17" ht="24" x14ac:dyDescent="0.25">
      <c r="A2646" s="292"/>
      <c r="B2646" s="292"/>
      <c r="C2646" s="292"/>
      <c r="D2646" s="328"/>
      <c r="E2646" s="292"/>
      <c r="F2646" s="292"/>
      <c r="G2646" s="181" t="s">
        <v>20</v>
      </c>
      <c r="H2646" s="125">
        <f t="shared" si="966"/>
        <v>0</v>
      </c>
      <c r="I2646" s="125">
        <v>0</v>
      </c>
      <c r="J2646" s="125">
        <v>0</v>
      </c>
      <c r="K2646" s="125">
        <v>0</v>
      </c>
      <c r="L2646" s="125">
        <v>0</v>
      </c>
      <c r="M2646" s="125">
        <v>0</v>
      </c>
      <c r="N2646" s="125">
        <v>0</v>
      </c>
      <c r="O2646" s="328"/>
      <c r="P2646" s="310"/>
      <c r="Q2646" s="386"/>
    </row>
    <row r="2647" spans="1:17" ht="36.75" customHeight="1" x14ac:dyDescent="0.25">
      <c r="A2647" s="292" t="s">
        <v>1255</v>
      </c>
      <c r="B2647" s="292" t="s">
        <v>383</v>
      </c>
      <c r="C2647" s="292" t="s">
        <v>1249</v>
      </c>
      <c r="D2647" s="328" t="s">
        <v>311</v>
      </c>
      <c r="E2647" s="279" t="s">
        <v>1256</v>
      </c>
      <c r="F2647" s="292" t="s">
        <v>1252</v>
      </c>
      <c r="G2647" s="181" t="s">
        <v>16</v>
      </c>
      <c r="H2647" s="125">
        <f t="shared" ref="H2647:N2647" si="967">SUM(H2648:H2651)</f>
        <v>258.3</v>
      </c>
      <c r="I2647" s="125">
        <f t="shared" si="967"/>
        <v>12.3</v>
      </c>
      <c r="J2647" s="125">
        <f t="shared" si="967"/>
        <v>123</v>
      </c>
      <c r="K2647" s="125">
        <f t="shared" si="967"/>
        <v>123</v>
      </c>
      <c r="L2647" s="125">
        <f t="shared" si="967"/>
        <v>0</v>
      </c>
      <c r="M2647" s="125">
        <f t="shared" si="967"/>
        <v>0</v>
      </c>
      <c r="N2647" s="125">
        <f t="shared" si="967"/>
        <v>0</v>
      </c>
      <c r="O2647" s="328">
        <v>570</v>
      </c>
      <c r="P2647" s="310"/>
      <c r="Q2647" s="328" t="s">
        <v>4155</v>
      </c>
    </row>
    <row r="2648" spans="1:17" ht="30.75" customHeight="1" x14ac:dyDescent="0.25">
      <c r="A2648" s="292"/>
      <c r="B2648" s="292"/>
      <c r="C2648" s="292"/>
      <c r="D2648" s="328"/>
      <c r="E2648" s="279"/>
      <c r="F2648" s="292"/>
      <c r="G2648" s="181" t="s">
        <v>17</v>
      </c>
      <c r="H2648" s="125">
        <f t="shared" si="966"/>
        <v>233.6</v>
      </c>
      <c r="I2648" s="125">
        <v>0</v>
      </c>
      <c r="J2648" s="125">
        <v>116.8</v>
      </c>
      <c r="K2648" s="125">
        <v>116.8</v>
      </c>
      <c r="L2648" s="125">
        <v>0</v>
      </c>
      <c r="M2648" s="125">
        <v>0</v>
      </c>
      <c r="N2648" s="125">
        <v>0</v>
      </c>
      <c r="O2648" s="328"/>
      <c r="P2648" s="310"/>
      <c r="Q2648" s="328"/>
    </row>
    <row r="2649" spans="1:17" ht="36" x14ac:dyDescent="0.25">
      <c r="A2649" s="292"/>
      <c r="B2649" s="292"/>
      <c r="C2649" s="292"/>
      <c r="D2649" s="328"/>
      <c r="E2649" s="279"/>
      <c r="F2649" s="292"/>
      <c r="G2649" s="181" t="s">
        <v>18</v>
      </c>
      <c r="H2649" s="125">
        <f t="shared" si="966"/>
        <v>24.7</v>
      </c>
      <c r="I2649" s="125">
        <v>12.3</v>
      </c>
      <c r="J2649" s="125">
        <v>6.2</v>
      </c>
      <c r="K2649" s="125">
        <v>6.2</v>
      </c>
      <c r="L2649" s="125">
        <v>0</v>
      </c>
      <c r="M2649" s="125">
        <v>0</v>
      </c>
      <c r="N2649" s="125">
        <v>0</v>
      </c>
      <c r="O2649" s="328"/>
      <c r="P2649" s="310"/>
      <c r="Q2649" s="328"/>
    </row>
    <row r="2650" spans="1:17" x14ac:dyDescent="0.25">
      <c r="A2650" s="292"/>
      <c r="B2650" s="292"/>
      <c r="C2650" s="292"/>
      <c r="D2650" s="328"/>
      <c r="E2650" s="279"/>
      <c r="F2650" s="292"/>
      <c r="G2650" s="181" t="s">
        <v>19</v>
      </c>
      <c r="H2650" s="125">
        <f t="shared" si="966"/>
        <v>0</v>
      </c>
      <c r="I2650" s="125">
        <v>0</v>
      </c>
      <c r="J2650" s="125">
        <v>0</v>
      </c>
      <c r="K2650" s="125">
        <v>0</v>
      </c>
      <c r="L2650" s="125">
        <v>0</v>
      </c>
      <c r="M2650" s="125">
        <v>0</v>
      </c>
      <c r="N2650" s="125">
        <v>0</v>
      </c>
      <c r="O2650" s="328"/>
      <c r="P2650" s="310"/>
      <c r="Q2650" s="328"/>
    </row>
    <row r="2651" spans="1:17" ht="24" x14ac:dyDescent="0.25">
      <c r="A2651" s="292"/>
      <c r="B2651" s="292"/>
      <c r="C2651" s="292"/>
      <c r="D2651" s="328"/>
      <c r="E2651" s="279"/>
      <c r="F2651" s="292"/>
      <c r="G2651" s="181" t="s">
        <v>20</v>
      </c>
      <c r="H2651" s="125">
        <f t="shared" si="966"/>
        <v>0</v>
      </c>
      <c r="I2651" s="125">
        <v>0</v>
      </c>
      <c r="J2651" s="125">
        <v>0</v>
      </c>
      <c r="K2651" s="125">
        <v>0</v>
      </c>
      <c r="L2651" s="125">
        <v>0</v>
      </c>
      <c r="M2651" s="125">
        <v>0</v>
      </c>
      <c r="N2651" s="125">
        <v>0</v>
      </c>
      <c r="O2651" s="328"/>
      <c r="P2651" s="310"/>
      <c r="Q2651" s="328"/>
    </row>
    <row r="2652" spans="1:17" ht="36.75" customHeight="1" x14ac:dyDescent="0.25">
      <c r="A2652" s="292" t="s">
        <v>1257</v>
      </c>
      <c r="B2652" s="292" t="s">
        <v>383</v>
      </c>
      <c r="C2652" s="292" t="s">
        <v>1249</v>
      </c>
      <c r="D2652" s="328" t="s">
        <v>160</v>
      </c>
      <c r="E2652" s="292" t="s">
        <v>897</v>
      </c>
      <c r="F2652" s="292" t="s">
        <v>1252</v>
      </c>
      <c r="G2652" s="181" t="s">
        <v>16</v>
      </c>
      <c r="H2652" s="125">
        <f t="shared" ref="H2652:N2652" si="968">SUM(H2653:H2656)</f>
        <v>14.7</v>
      </c>
      <c r="I2652" s="125">
        <f t="shared" si="968"/>
        <v>2.1</v>
      </c>
      <c r="J2652" s="125">
        <f t="shared" si="968"/>
        <v>12.6</v>
      </c>
      <c r="K2652" s="125">
        <f t="shared" si="968"/>
        <v>0</v>
      </c>
      <c r="L2652" s="125">
        <f t="shared" si="968"/>
        <v>0</v>
      </c>
      <c r="M2652" s="125">
        <f t="shared" si="968"/>
        <v>0</v>
      </c>
      <c r="N2652" s="125">
        <f t="shared" si="968"/>
        <v>0</v>
      </c>
      <c r="O2652" s="328">
        <v>570</v>
      </c>
      <c r="P2652" s="310"/>
      <c r="Q2652" s="384" t="s">
        <v>4168</v>
      </c>
    </row>
    <row r="2653" spans="1:17" ht="34.5" customHeight="1" x14ac:dyDescent="0.25">
      <c r="A2653" s="292"/>
      <c r="B2653" s="292"/>
      <c r="C2653" s="292"/>
      <c r="D2653" s="328"/>
      <c r="E2653" s="292"/>
      <c r="F2653" s="292"/>
      <c r="G2653" s="181" t="s">
        <v>17</v>
      </c>
      <c r="H2653" s="125">
        <f t="shared" si="966"/>
        <v>12</v>
      </c>
      <c r="I2653" s="125">
        <v>0</v>
      </c>
      <c r="J2653" s="125">
        <v>12</v>
      </c>
      <c r="K2653" s="125">
        <v>0</v>
      </c>
      <c r="L2653" s="125">
        <v>0</v>
      </c>
      <c r="M2653" s="125">
        <v>0</v>
      </c>
      <c r="N2653" s="125">
        <v>0</v>
      </c>
      <c r="O2653" s="328"/>
      <c r="P2653" s="310"/>
      <c r="Q2653" s="385"/>
    </row>
    <row r="2654" spans="1:17" ht="36" x14ac:dyDescent="0.25">
      <c r="A2654" s="292"/>
      <c r="B2654" s="292"/>
      <c r="C2654" s="292"/>
      <c r="D2654" s="328"/>
      <c r="E2654" s="292"/>
      <c r="F2654" s="292"/>
      <c r="G2654" s="181" t="s">
        <v>18</v>
      </c>
      <c r="H2654" s="125">
        <f t="shared" si="966"/>
        <v>2.7</v>
      </c>
      <c r="I2654" s="125">
        <v>2.1</v>
      </c>
      <c r="J2654" s="125">
        <v>0.6</v>
      </c>
      <c r="K2654" s="125">
        <v>0</v>
      </c>
      <c r="L2654" s="125">
        <v>0</v>
      </c>
      <c r="M2654" s="125">
        <v>0</v>
      </c>
      <c r="N2654" s="125">
        <v>0</v>
      </c>
      <c r="O2654" s="328"/>
      <c r="P2654" s="310"/>
      <c r="Q2654" s="385"/>
    </row>
    <row r="2655" spans="1:17" x14ac:dyDescent="0.25">
      <c r="A2655" s="292"/>
      <c r="B2655" s="292"/>
      <c r="C2655" s="292"/>
      <c r="D2655" s="328"/>
      <c r="E2655" s="292"/>
      <c r="F2655" s="292"/>
      <c r="G2655" s="181" t="s">
        <v>19</v>
      </c>
      <c r="H2655" s="125">
        <f t="shared" si="966"/>
        <v>0</v>
      </c>
      <c r="I2655" s="125">
        <v>0</v>
      </c>
      <c r="J2655" s="125">
        <v>0</v>
      </c>
      <c r="K2655" s="125">
        <v>0</v>
      </c>
      <c r="L2655" s="125">
        <v>0</v>
      </c>
      <c r="M2655" s="125">
        <v>0</v>
      </c>
      <c r="N2655" s="125">
        <v>0</v>
      </c>
      <c r="O2655" s="328"/>
      <c r="P2655" s="310"/>
      <c r="Q2655" s="385"/>
    </row>
    <row r="2656" spans="1:17" ht="24" x14ac:dyDescent="0.25">
      <c r="A2656" s="292"/>
      <c r="B2656" s="292"/>
      <c r="C2656" s="292"/>
      <c r="D2656" s="328"/>
      <c r="E2656" s="292"/>
      <c r="F2656" s="292"/>
      <c r="G2656" s="181" t="s">
        <v>20</v>
      </c>
      <c r="H2656" s="125">
        <f t="shared" si="966"/>
        <v>0</v>
      </c>
      <c r="I2656" s="125">
        <v>0</v>
      </c>
      <c r="J2656" s="125">
        <v>0</v>
      </c>
      <c r="K2656" s="125">
        <v>0</v>
      </c>
      <c r="L2656" s="125">
        <v>0</v>
      </c>
      <c r="M2656" s="125">
        <v>0</v>
      </c>
      <c r="N2656" s="125">
        <v>0</v>
      </c>
      <c r="O2656" s="328"/>
      <c r="P2656" s="310"/>
      <c r="Q2656" s="386"/>
    </row>
    <row r="2657" spans="1:17" ht="36.75" customHeight="1" x14ac:dyDescent="0.25">
      <c r="A2657" s="300" t="s">
        <v>1258</v>
      </c>
      <c r="B2657" s="292" t="s">
        <v>383</v>
      </c>
      <c r="C2657" s="292" t="s">
        <v>1249</v>
      </c>
      <c r="D2657" s="328" t="s">
        <v>160</v>
      </c>
      <c r="E2657" s="292" t="s">
        <v>897</v>
      </c>
      <c r="F2657" s="292" t="s">
        <v>1252</v>
      </c>
      <c r="G2657" s="181" t="s">
        <v>16</v>
      </c>
      <c r="H2657" s="125">
        <f t="shared" ref="H2657:N2657" si="969">SUM(H2658:H2661)</f>
        <v>24.6</v>
      </c>
      <c r="I2657" s="125">
        <f t="shared" si="969"/>
        <v>2.4</v>
      </c>
      <c r="J2657" s="125">
        <f t="shared" si="969"/>
        <v>22.200000000000003</v>
      </c>
      <c r="K2657" s="125">
        <f t="shared" si="969"/>
        <v>0</v>
      </c>
      <c r="L2657" s="125">
        <f t="shared" si="969"/>
        <v>0</v>
      </c>
      <c r="M2657" s="125">
        <f t="shared" si="969"/>
        <v>0</v>
      </c>
      <c r="N2657" s="125">
        <f t="shared" si="969"/>
        <v>0</v>
      </c>
      <c r="O2657" s="328">
        <v>570</v>
      </c>
      <c r="P2657" s="310"/>
      <c r="Q2657" s="384" t="s">
        <v>4168</v>
      </c>
    </row>
    <row r="2658" spans="1:17" ht="39" customHeight="1" x14ac:dyDescent="0.25">
      <c r="A2658" s="300"/>
      <c r="B2658" s="292"/>
      <c r="C2658" s="292"/>
      <c r="D2658" s="328"/>
      <c r="E2658" s="292"/>
      <c r="F2658" s="292"/>
      <c r="G2658" s="181" t="s">
        <v>17</v>
      </c>
      <c r="H2658" s="125">
        <f t="shared" si="966"/>
        <v>21.1</v>
      </c>
      <c r="I2658" s="125">
        <v>0</v>
      </c>
      <c r="J2658" s="125">
        <v>21.1</v>
      </c>
      <c r="K2658" s="125">
        <v>0</v>
      </c>
      <c r="L2658" s="125">
        <v>0</v>
      </c>
      <c r="M2658" s="125">
        <v>0</v>
      </c>
      <c r="N2658" s="125">
        <v>0</v>
      </c>
      <c r="O2658" s="328"/>
      <c r="P2658" s="310"/>
      <c r="Q2658" s="385"/>
    </row>
    <row r="2659" spans="1:17" ht="36" x14ac:dyDescent="0.25">
      <c r="A2659" s="300"/>
      <c r="B2659" s="292"/>
      <c r="C2659" s="292"/>
      <c r="D2659" s="328"/>
      <c r="E2659" s="292"/>
      <c r="F2659" s="292"/>
      <c r="G2659" s="181" t="s">
        <v>18</v>
      </c>
      <c r="H2659" s="125">
        <f t="shared" si="966"/>
        <v>3.5</v>
      </c>
      <c r="I2659" s="125">
        <v>2.4</v>
      </c>
      <c r="J2659" s="125">
        <v>1.1000000000000001</v>
      </c>
      <c r="K2659" s="125">
        <v>0</v>
      </c>
      <c r="L2659" s="125">
        <v>0</v>
      </c>
      <c r="M2659" s="125">
        <v>0</v>
      </c>
      <c r="N2659" s="125">
        <v>0</v>
      </c>
      <c r="O2659" s="328"/>
      <c r="P2659" s="310"/>
      <c r="Q2659" s="385"/>
    </row>
    <row r="2660" spans="1:17" x14ac:dyDescent="0.25">
      <c r="A2660" s="300"/>
      <c r="B2660" s="292"/>
      <c r="C2660" s="292"/>
      <c r="D2660" s="328"/>
      <c r="E2660" s="292"/>
      <c r="F2660" s="292"/>
      <c r="G2660" s="181" t="s">
        <v>19</v>
      </c>
      <c r="H2660" s="125">
        <f t="shared" si="966"/>
        <v>0</v>
      </c>
      <c r="I2660" s="125">
        <v>0</v>
      </c>
      <c r="J2660" s="125">
        <v>0</v>
      </c>
      <c r="K2660" s="125">
        <v>0</v>
      </c>
      <c r="L2660" s="125">
        <v>0</v>
      </c>
      <c r="M2660" s="125">
        <v>0</v>
      </c>
      <c r="N2660" s="125">
        <v>0</v>
      </c>
      <c r="O2660" s="328"/>
      <c r="P2660" s="310"/>
      <c r="Q2660" s="385"/>
    </row>
    <row r="2661" spans="1:17" ht="24" x14ac:dyDescent="0.25">
      <c r="A2661" s="300"/>
      <c r="B2661" s="292"/>
      <c r="C2661" s="292"/>
      <c r="D2661" s="328"/>
      <c r="E2661" s="292"/>
      <c r="F2661" s="292"/>
      <c r="G2661" s="181" t="s">
        <v>20</v>
      </c>
      <c r="H2661" s="125">
        <f t="shared" si="966"/>
        <v>0</v>
      </c>
      <c r="I2661" s="125">
        <v>0</v>
      </c>
      <c r="J2661" s="125">
        <v>0</v>
      </c>
      <c r="K2661" s="125">
        <v>0</v>
      </c>
      <c r="L2661" s="125">
        <v>0</v>
      </c>
      <c r="M2661" s="125">
        <v>0</v>
      </c>
      <c r="N2661" s="125">
        <v>0</v>
      </c>
      <c r="O2661" s="328"/>
      <c r="P2661" s="310"/>
      <c r="Q2661" s="386"/>
    </row>
    <row r="2662" spans="1:17" ht="36.75" customHeight="1" x14ac:dyDescent="0.25">
      <c r="A2662" s="292" t="s">
        <v>1259</v>
      </c>
      <c r="B2662" s="292" t="s">
        <v>383</v>
      </c>
      <c r="C2662" s="292" t="s">
        <v>1249</v>
      </c>
      <c r="D2662" s="328" t="s">
        <v>160</v>
      </c>
      <c r="E2662" s="292" t="s">
        <v>897</v>
      </c>
      <c r="F2662" s="292" t="s">
        <v>1252</v>
      </c>
      <c r="G2662" s="181" t="s">
        <v>16</v>
      </c>
      <c r="H2662" s="125">
        <f t="shared" ref="H2662:N2662" si="970">SUM(H2663:H2666)</f>
        <v>22.599999999999998</v>
      </c>
      <c r="I2662" s="125">
        <f t="shared" si="970"/>
        <v>0.6</v>
      </c>
      <c r="J2662" s="125">
        <f t="shared" si="970"/>
        <v>22</v>
      </c>
      <c r="K2662" s="125">
        <f t="shared" si="970"/>
        <v>0</v>
      </c>
      <c r="L2662" s="125">
        <f t="shared" si="970"/>
        <v>0</v>
      </c>
      <c r="M2662" s="125">
        <f t="shared" si="970"/>
        <v>0</v>
      </c>
      <c r="N2662" s="125">
        <f t="shared" si="970"/>
        <v>0</v>
      </c>
      <c r="O2662" s="328">
        <v>570</v>
      </c>
      <c r="P2662" s="310"/>
      <c r="Q2662" s="328" t="s">
        <v>4155</v>
      </c>
    </row>
    <row r="2663" spans="1:17" ht="36.75" customHeight="1" x14ac:dyDescent="0.25">
      <c r="A2663" s="292"/>
      <c r="B2663" s="292"/>
      <c r="C2663" s="292"/>
      <c r="D2663" s="328"/>
      <c r="E2663" s="292"/>
      <c r="F2663" s="292"/>
      <c r="G2663" s="181" t="s">
        <v>17</v>
      </c>
      <c r="H2663" s="125">
        <f t="shared" si="966"/>
        <v>20.9</v>
      </c>
      <c r="I2663" s="125">
        <v>0</v>
      </c>
      <c r="J2663" s="125">
        <v>20.9</v>
      </c>
      <c r="K2663" s="125">
        <v>0</v>
      </c>
      <c r="L2663" s="125">
        <v>0</v>
      </c>
      <c r="M2663" s="125">
        <v>0</v>
      </c>
      <c r="N2663" s="125">
        <v>0</v>
      </c>
      <c r="O2663" s="328"/>
      <c r="P2663" s="310"/>
      <c r="Q2663" s="328"/>
    </row>
    <row r="2664" spans="1:17" ht="36" x14ac:dyDescent="0.25">
      <c r="A2664" s="292"/>
      <c r="B2664" s="292"/>
      <c r="C2664" s="292"/>
      <c r="D2664" s="328"/>
      <c r="E2664" s="292"/>
      <c r="F2664" s="292"/>
      <c r="G2664" s="181" t="s">
        <v>18</v>
      </c>
      <c r="H2664" s="125">
        <f t="shared" si="966"/>
        <v>1.7000000000000002</v>
      </c>
      <c r="I2664" s="125">
        <v>0.6</v>
      </c>
      <c r="J2664" s="125">
        <v>1.1000000000000001</v>
      </c>
      <c r="K2664" s="125">
        <v>0</v>
      </c>
      <c r="L2664" s="125">
        <v>0</v>
      </c>
      <c r="M2664" s="125">
        <v>0</v>
      </c>
      <c r="N2664" s="125">
        <v>0</v>
      </c>
      <c r="O2664" s="328"/>
      <c r="P2664" s="310"/>
      <c r="Q2664" s="328"/>
    </row>
    <row r="2665" spans="1:17" x14ac:dyDescent="0.25">
      <c r="A2665" s="292"/>
      <c r="B2665" s="292"/>
      <c r="C2665" s="292"/>
      <c r="D2665" s="328"/>
      <c r="E2665" s="292"/>
      <c r="F2665" s="292"/>
      <c r="G2665" s="181" t="s">
        <v>19</v>
      </c>
      <c r="H2665" s="125">
        <f t="shared" si="966"/>
        <v>0</v>
      </c>
      <c r="I2665" s="125">
        <v>0</v>
      </c>
      <c r="J2665" s="125">
        <v>0</v>
      </c>
      <c r="K2665" s="125">
        <v>0</v>
      </c>
      <c r="L2665" s="125">
        <v>0</v>
      </c>
      <c r="M2665" s="125">
        <v>0</v>
      </c>
      <c r="N2665" s="125">
        <v>0</v>
      </c>
      <c r="O2665" s="328"/>
      <c r="P2665" s="310"/>
      <c r="Q2665" s="328"/>
    </row>
    <row r="2666" spans="1:17" ht="24" x14ac:dyDescent="0.25">
      <c r="A2666" s="292"/>
      <c r="B2666" s="292"/>
      <c r="C2666" s="292"/>
      <c r="D2666" s="328"/>
      <c r="E2666" s="292"/>
      <c r="F2666" s="292"/>
      <c r="G2666" s="181" t="s">
        <v>20</v>
      </c>
      <c r="H2666" s="125">
        <f t="shared" si="966"/>
        <v>0</v>
      </c>
      <c r="I2666" s="125">
        <v>0</v>
      </c>
      <c r="J2666" s="125">
        <v>0</v>
      </c>
      <c r="K2666" s="125">
        <v>0</v>
      </c>
      <c r="L2666" s="125">
        <v>0</v>
      </c>
      <c r="M2666" s="125">
        <v>0</v>
      </c>
      <c r="N2666" s="125">
        <v>0</v>
      </c>
      <c r="O2666" s="328"/>
      <c r="P2666" s="310"/>
      <c r="Q2666" s="328"/>
    </row>
    <row r="2667" spans="1:17" ht="36.75" customHeight="1" x14ac:dyDescent="0.25">
      <c r="A2667" s="292" t="s">
        <v>1260</v>
      </c>
      <c r="B2667" s="292" t="s">
        <v>383</v>
      </c>
      <c r="C2667" s="292" t="s">
        <v>1249</v>
      </c>
      <c r="D2667" s="328">
        <v>2026</v>
      </c>
      <c r="E2667" s="292" t="s">
        <v>1261</v>
      </c>
      <c r="F2667" s="300" t="s">
        <v>1262</v>
      </c>
      <c r="G2667" s="181" t="s">
        <v>16</v>
      </c>
      <c r="H2667" s="125">
        <f t="shared" ref="H2667:N2667" si="971">SUM(H2668:H2671)</f>
        <v>54.5</v>
      </c>
      <c r="I2667" s="125">
        <f t="shared" si="971"/>
        <v>0</v>
      </c>
      <c r="J2667" s="125">
        <f t="shared" si="971"/>
        <v>54.5</v>
      </c>
      <c r="K2667" s="125">
        <f t="shared" si="971"/>
        <v>0</v>
      </c>
      <c r="L2667" s="125">
        <f t="shared" si="971"/>
        <v>0</v>
      </c>
      <c r="M2667" s="125">
        <f t="shared" si="971"/>
        <v>0</v>
      </c>
      <c r="N2667" s="125">
        <f t="shared" si="971"/>
        <v>0</v>
      </c>
      <c r="O2667" s="328">
        <v>570</v>
      </c>
      <c r="P2667" s="310"/>
      <c r="Q2667" s="328" t="s">
        <v>4155</v>
      </c>
    </row>
    <row r="2668" spans="1:17" ht="33.75" customHeight="1" x14ac:dyDescent="0.25">
      <c r="A2668" s="292"/>
      <c r="B2668" s="292"/>
      <c r="C2668" s="292"/>
      <c r="D2668" s="328"/>
      <c r="E2668" s="292"/>
      <c r="F2668" s="300"/>
      <c r="G2668" s="181" t="s">
        <v>17</v>
      </c>
      <c r="H2668" s="125">
        <f t="shared" si="966"/>
        <v>51.8</v>
      </c>
      <c r="I2668" s="125">
        <v>0</v>
      </c>
      <c r="J2668" s="125">
        <v>51.8</v>
      </c>
      <c r="K2668" s="125">
        <v>0</v>
      </c>
      <c r="L2668" s="125">
        <v>0</v>
      </c>
      <c r="M2668" s="125">
        <v>0</v>
      </c>
      <c r="N2668" s="125">
        <v>0</v>
      </c>
      <c r="O2668" s="328"/>
      <c r="P2668" s="310"/>
      <c r="Q2668" s="328"/>
    </row>
    <row r="2669" spans="1:17" ht="36" x14ac:dyDescent="0.25">
      <c r="A2669" s="292"/>
      <c r="B2669" s="292"/>
      <c r="C2669" s="292"/>
      <c r="D2669" s="328"/>
      <c r="E2669" s="292"/>
      <c r="F2669" s="300"/>
      <c r="G2669" s="181" t="s">
        <v>18</v>
      </c>
      <c r="H2669" s="125">
        <f t="shared" si="966"/>
        <v>2.7</v>
      </c>
      <c r="I2669" s="125">
        <v>0</v>
      </c>
      <c r="J2669" s="125">
        <v>2.7</v>
      </c>
      <c r="K2669" s="125">
        <v>0</v>
      </c>
      <c r="L2669" s="125">
        <v>0</v>
      </c>
      <c r="M2669" s="125">
        <v>0</v>
      </c>
      <c r="N2669" s="125">
        <v>0</v>
      </c>
      <c r="O2669" s="328"/>
      <c r="P2669" s="310"/>
      <c r="Q2669" s="328"/>
    </row>
    <row r="2670" spans="1:17" x14ac:dyDescent="0.25">
      <c r="A2670" s="292"/>
      <c r="B2670" s="292"/>
      <c r="C2670" s="292"/>
      <c r="D2670" s="328"/>
      <c r="E2670" s="292"/>
      <c r="F2670" s="300"/>
      <c r="G2670" s="181" t="s">
        <v>19</v>
      </c>
      <c r="H2670" s="125">
        <f t="shared" si="966"/>
        <v>0</v>
      </c>
      <c r="I2670" s="125">
        <v>0</v>
      </c>
      <c r="J2670" s="125">
        <v>0</v>
      </c>
      <c r="K2670" s="125">
        <v>0</v>
      </c>
      <c r="L2670" s="125">
        <v>0</v>
      </c>
      <c r="M2670" s="125">
        <v>0</v>
      </c>
      <c r="N2670" s="125">
        <v>0</v>
      </c>
      <c r="O2670" s="328"/>
      <c r="P2670" s="310"/>
      <c r="Q2670" s="328"/>
    </row>
    <row r="2671" spans="1:17" ht="24" x14ac:dyDescent="0.25">
      <c r="A2671" s="292"/>
      <c r="B2671" s="292"/>
      <c r="C2671" s="292"/>
      <c r="D2671" s="328"/>
      <c r="E2671" s="292"/>
      <c r="F2671" s="300"/>
      <c r="G2671" s="181" t="s">
        <v>20</v>
      </c>
      <c r="H2671" s="125">
        <f t="shared" si="966"/>
        <v>0</v>
      </c>
      <c r="I2671" s="125">
        <v>0</v>
      </c>
      <c r="J2671" s="125">
        <v>0</v>
      </c>
      <c r="K2671" s="125">
        <v>0</v>
      </c>
      <c r="L2671" s="125">
        <v>0</v>
      </c>
      <c r="M2671" s="125">
        <v>0</v>
      </c>
      <c r="N2671" s="125">
        <v>0</v>
      </c>
      <c r="O2671" s="328"/>
      <c r="P2671" s="310"/>
      <c r="Q2671" s="328"/>
    </row>
    <row r="2672" spans="1:17" ht="36.75" customHeight="1" x14ac:dyDescent="0.25">
      <c r="A2672" s="292" t="s">
        <v>1263</v>
      </c>
      <c r="B2672" s="292" t="s">
        <v>1264</v>
      </c>
      <c r="C2672" s="292" t="s">
        <v>1249</v>
      </c>
      <c r="D2672" s="279">
        <v>2026</v>
      </c>
      <c r="E2672" s="279" t="s">
        <v>1265</v>
      </c>
      <c r="F2672" s="300" t="s">
        <v>1266</v>
      </c>
      <c r="G2672" s="181" t="s">
        <v>16</v>
      </c>
      <c r="H2672" s="125">
        <f t="shared" ref="H2672:N2672" si="972">SUM(H2673:H2676)</f>
        <v>3.5</v>
      </c>
      <c r="I2672" s="125">
        <f t="shared" si="972"/>
        <v>0</v>
      </c>
      <c r="J2672" s="125">
        <f t="shared" si="972"/>
        <v>3.5</v>
      </c>
      <c r="K2672" s="125">
        <f t="shared" si="972"/>
        <v>0</v>
      </c>
      <c r="L2672" s="125">
        <f t="shared" si="972"/>
        <v>0</v>
      </c>
      <c r="M2672" s="125">
        <f t="shared" si="972"/>
        <v>0</v>
      </c>
      <c r="N2672" s="125">
        <f t="shared" si="972"/>
        <v>0</v>
      </c>
      <c r="O2672" s="279">
        <v>84</v>
      </c>
      <c r="P2672" s="292" t="s">
        <v>576</v>
      </c>
      <c r="Q2672" s="384" t="s">
        <v>4168</v>
      </c>
    </row>
    <row r="2673" spans="1:17" ht="29.25" customHeight="1" x14ac:dyDescent="0.25">
      <c r="A2673" s="292"/>
      <c r="B2673" s="292"/>
      <c r="C2673" s="292"/>
      <c r="D2673" s="279"/>
      <c r="E2673" s="279"/>
      <c r="F2673" s="300"/>
      <c r="G2673" s="181" t="s">
        <v>17</v>
      </c>
      <c r="H2673" s="125">
        <f t="shared" si="966"/>
        <v>0</v>
      </c>
      <c r="I2673" s="125">
        <v>0</v>
      </c>
      <c r="J2673" s="44">
        <v>0</v>
      </c>
      <c r="K2673" s="44">
        <v>0</v>
      </c>
      <c r="L2673" s="44">
        <v>0</v>
      </c>
      <c r="M2673" s="44">
        <v>0</v>
      </c>
      <c r="N2673" s="44">
        <v>0</v>
      </c>
      <c r="O2673" s="279"/>
      <c r="P2673" s="292"/>
      <c r="Q2673" s="385"/>
    </row>
    <row r="2674" spans="1:17" ht="36" x14ac:dyDescent="0.25">
      <c r="A2674" s="292"/>
      <c r="B2674" s="292"/>
      <c r="C2674" s="292"/>
      <c r="D2674" s="279"/>
      <c r="E2674" s="279"/>
      <c r="F2674" s="300"/>
      <c r="G2674" s="181" t="s">
        <v>18</v>
      </c>
      <c r="H2674" s="125">
        <f t="shared" si="966"/>
        <v>0</v>
      </c>
      <c r="I2674" s="125">
        <v>0</v>
      </c>
      <c r="J2674" s="44">
        <v>0</v>
      </c>
      <c r="K2674" s="44">
        <v>0</v>
      </c>
      <c r="L2674" s="44">
        <v>0</v>
      </c>
      <c r="M2674" s="44">
        <v>0</v>
      </c>
      <c r="N2674" s="44">
        <v>0</v>
      </c>
      <c r="O2674" s="279"/>
      <c r="P2674" s="292"/>
      <c r="Q2674" s="385"/>
    </row>
    <row r="2675" spans="1:17" x14ac:dyDescent="0.25">
      <c r="A2675" s="292"/>
      <c r="B2675" s="292"/>
      <c r="C2675" s="292"/>
      <c r="D2675" s="279"/>
      <c r="E2675" s="279"/>
      <c r="F2675" s="300"/>
      <c r="G2675" s="181" t="s">
        <v>19</v>
      </c>
      <c r="H2675" s="125">
        <f t="shared" si="966"/>
        <v>3.5</v>
      </c>
      <c r="I2675" s="125">
        <v>0</v>
      </c>
      <c r="J2675" s="44">
        <v>3.5</v>
      </c>
      <c r="K2675" s="44">
        <v>0</v>
      </c>
      <c r="L2675" s="44">
        <v>0</v>
      </c>
      <c r="M2675" s="44">
        <v>0</v>
      </c>
      <c r="N2675" s="44">
        <v>0</v>
      </c>
      <c r="O2675" s="279"/>
      <c r="P2675" s="292"/>
      <c r="Q2675" s="385"/>
    </row>
    <row r="2676" spans="1:17" ht="24" x14ac:dyDescent="0.25">
      <c r="A2676" s="292"/>
      <c r="B2676" s="292"/>
      <c r="C2676" s="292"/>
      <c r="D2676" s="279"/>
      <c r="E2676" s="279"/>
      <c r="F2676" s="300"/>
      <c r="G2676" s="181" t="s">
        <v>20</v>
      </c>
      <c r="H2676" s="125">
        <f t="shared" si="966"/>
        <v>0</v>
      </c>
      <c r="I2676" s="125">
        <v>0</v>
      </c>
      <c r="J2676" s="44">
        <v>0</v>
      </c>
      <c r="K2676" s="44">
        <v>0</v>
      </c>
      <c r="L2676" s="44">
        <v>0</v>
      </c>
      <c r="M2676" s="44">
        <v>0</v>
      </c>
      <c r="N2676" s="44">
        <v>0</v>
      </c>
      <c r="O2676" s="279"/>
      <c r="P2676" s="292"/>
      <c r="Q2676" s="386"/>
    </row>
    <row r="2677" spans="1:17" ht="36.75" customHeight="1" x14ac:dyDescent="0.25">
      <c r="A2677" s="292" t="s">
        <v>1267</v>
      </c>
      <c r="B2677" s="292" t="s">
        <v>1264</v>
      </c>
      <c r="C2677" s="292" t="s">
        <v>1249</v>
      </c>
      <c r="D2677" s="279">
        <v>2026</v>
      </c>
      <c r="E2677" s="279" t="s">
        <v>1265</v>
      </c>
      <c r="F2677" s="300" t="s">
        <v>1266</v>
      </c>
      <c r="G2677" s="181" t="s">
        <v>16</v>
      </c>
      <c r="H2677" s="125">
        <f t="shared" ref="H2677:N2677" si="973">SUM(H2678:H2681)</f>
        <v>3.5</v>
      </c>
      <c r="I2677" s="125">
        <f t="shared" si="973"/>
        <v>0</v>
      </c>
      <c r="J2677" s="125">
        <f t="shared" si="973"/>
        <v>3.5</v>
      </c>
      <c r="K2677" s="125">
        <f t="shared" si="973"/>
        <v>0</v>
      </c>
      <c r="L2677" s="125">
        <f t="shared" si="973"/>
        <v>0</v>
      </c>
      <c r="M2677" s="125">
        <f t="shared" si="973"/>
        <v>0</v>
      </c>
      <c r="N2677" s="125">
        <f t="shared" si="973"/>
        <v>0</v>
      </c>
      <c r="O2677" s="279">
        <v>277</v>
      </c>
      <c r="P2677" s="292" t="s">
        <v>576</v>
      </c>
      <c r="Q2677" s="384" t="s">
        <v>4168</v>
      </c>
    </row>
    <row r="2678" spans="1:17" ht="32.25" customHeight="1" x14ac:dyDescent="0.25">
      <c r="A2678" s="292"/>
      <c r="B2678" s="292"/>
      <c r="C2678" s="292"/>
      <c r="D2678" s="279"/>
      <c r="E2678" s="279"/>
      <c r="F2678" s="300"/>
      <c r="G2678" s="181" t="s">
        <v>17</v>
      </c>
      <c r="H2678" s="125">
        <f t="shared" si="966"/>
        <v>0</v>
      </c>
      <c r="I2678" s="125">
        <v>0</v>
      </c>
      <c r="J2678" s="44">
        <v>0</v>
      </c>
      <c r="K2678" s="44">
        <v>0</v>
      </c>
      <c r="L2678" s="44">
        <v>0</v>
      </c>
      <c r="M2678" s="44">
        <v>0</v>
      </c>
      <c r="N2678" s="44">
        <v>0</v>
      </c>
      <c r="O2678" s="279"/>
      <c r="P2678" s="292"/>
      <c r="Q2678" s="385"/>
    </row>
    <row r="2679" spans="1:17" ht="36" x14ac:dyDescent="0.25">
      <c r="A2679" s="292"/>
      <c r="B2679" s="292"/>
      <c r="C2679" s="292"/>
      <c r="D2679" s="279"/>
      <c r="E2679" s="279"/>
      <c r="F2679" s="300"/>
      <c r="G2679" s="181" t="s">
        <v>18</v>
      </c>
      <c r="H2679" s="125">
        <f t="shared" si="966"/>
        <v>0</v>
      </c>
      <c r="I2679" s="125">
        <v>0</v>
      </c>
      <c r="J2679" s="44">
        <v>0</v>
      </c>
      <c r="K2679" s="44">
        <v>0</v>
      </c>
      <c r="L2679" s="44">
        <v>0</v>
      </c>
      <c r="M2679" s="44">
        <v>0</v>
      </c>
      <c r="N2679" s="44">
        <v>0</v>
      </c>
      <c r="O2679" s="279"/>
      <c r="P2679" s="292"/>
      <c r="Q2679" s="385"/>
    </row>
    <row r="2680" spans="1:17" x14ac:dyDescent="0.25">
      <c r="A2680" s="292"/>
      <c r="B2680" s="292"/>
      <c r="C2680" s="292"/>
      <c r="D2680" s="279"/>
      <c r="E2680" s="279"/>
      <c r="F2680" s="300"/>
      <c r="G2680" s="181" t="s">
        <v>19</v>
      </c>
      <c r="H2680" s="125">
        <f t="shared" si="966"/>
        <v>3.5</v>
      </c>
      <c r="I2680" s="125">
        <v>0</v>
      </c>
      <c r="J2680" s="44">
        <v>3.5</v>
      </c>
      <c r="K2680" s="44">
        <v>0</v>
      </c>
      <c r="L2680" s="44">
        <v>0</v>
      </c>
      <c r="M2680" s="44">
        <v>0</v>
      </c>
      <c r="N2680" s="44">
        <v>0</v>
      </c>
      <c r="O2680" s="279"/>
      <c r="P2680" s="292"/>
      <c r="Q2680" s="385"/>
    </row>
    <row r="2681" spans="1:17" ht="24" x14ac:dyDescent="0.25">
      <c r="A2681" s="292"/>
      <c r="B2681" s="292"/>
      <c r="C2681" s="292"/>
      <c r="D2681" s="279"/>
      <c r="E2681" s="279"/>
      <c r="F2681" s="300"/>
      <c r="G2681" s="181" t="s">
        <v>20</v>
      </c>
      <c r="H2681" s="125">
        <f t="shared" si="966"/>
        <v>0</v>
      </c>
      <c r="I2681" s="125">
        <v>0</v>
      </c>
      <c r="J2681" s="44">
        <v>0</v>
      </c>
      <c r="K2681" s="44">
        <v>0</v>
      </c>
      <c r="L2681" s="44">
        <v>0</v>
      </c>
      <c r="M2681" s="44">
        <v>0</v>
      </c>
      <c r="N2681" s="44">
        <v>0</v>
      </c>
      <c r="O2681" s="279"/>
      <c r="P2681" s="292"/>
      <c r="Q2681" s="386"/>
    </row>
    <row r="2682" spans="1:17" ht="36.75" customHeight="1" x14ac:dyDescent="0.25">
      <c r="A2682" s="292" t="s">
        <v>1268</v>
      </c>
      <c r="B2682" s="292" t="s">
        <v>1264</v>
      </c>
      <c r="C2682" s="292" t="s">
        <v>1249</v>
      </c>
      <c r="D2682" s="279">
        <v>2026</v>
      </c>
      <c r="E2682" s="279" t="s">
        <v>1269</v>
      </c>
      <c r="F2682" s="300" t="s">
        <v>1270</v>
      </c>
      <c r="G2682" s="181" t="s">
        <v>16</v>
      </c>
      <c r="H2682" s="125">
        <f t="shared" ref="H2682:N2682" si="974">SUM(H2683:H2686)</f>
        <v>21.000000000000004</v>
      </c>
      <c r="I2682" s="125">
        <f t="shared" si="974"/>
        <v>0</v>
      </c>
      <c r="J2682" s="125">
        <f t="shared" si="974"/>
        <v>21.000000000000004</v>
      </c>
      <c r="K2682" s="125">
        <f t="shared" si="974"/>
        <v>0</v>
      </c>
      <c r="L2682" s="125">
        <f t="shared" si="974"/>
        <v>0</v>
      </c>
      <c r="M2682" s="125">
        <f t="shared" si="974"/>
        <v>0</v>
      </c>
      <c r="N2682" s="125">
        <f t="shared" si="974"/>
        <v>0</v>
      </c>
      <c r="O2682" s="279">
        <v>350</v>
      </c>
      <c r="P2682" s="292" t="s">
        <v>576</v>
      </c>
      <c r="Q2682" s="384" t="s">
        <v>4168</v>
      </c>
    </row>
    <row r="2683" spans="1:17" ht="37.5" customHeight="1" x14ac:dyDescent="0.25">
      <c r="A2683" s="292"/>
      <c r="B2683" s="292"/>
      <c r="C2683" s="292"/>
      <c r="D2683" s="279"/>
      <c r="E2683" s="279"/>
      <c r="F2683" s="300"/>
      <c r="G2683" s="181" t="s">
        <v>17</v>
      </c>
      <c r="H2683" s="125">
        <f t="shared" si="966"/>
        <v>20.8</v>
      </c>
      <c r="I2683" s="44">
        <v>0</v>
      </c>
      <c r="J2683" s="44">
        <v>20.8</v>
      </c>
      <c r="K2683" s="44">
        <v>0</v>
      </c>
      <c r="L2683" s="44">
        <v>0</v>
      </c>
      <c r="M2683" s="44">
        <v>0</v>
      </c>
      <c r="N2683" s="44">
        <v>0</v>
      </c>
      <c r="O2683" s="279"/>
      <c r="P2683" s="292"/>
      <c r="Q2683" s="385"/>
    </row>
    <row r="2684" spans="1:17" ht="36" x14ac:dyDescent="0.25">
      <c r="A2684" s="292"/>
      <c r="B2684" s="292"/>
      <c r="C2684" s="292"/>
      <c r="D2684" s="279"/>
      <c r="E2684" s="279"/>
      <c r="F2684" s="300"/>
      <c r="G2684" s="181" t="s">
        <v>18</v>
      </c>
      <c r="H2684" s="125">
        <f t="shared" si="966"/>
        <v>0.1</v>
      </c>
      <c r="I2684" s="44">
        <v>0</v>
      </c>
      <c r="J2684" s="44">
        <v>0.1</v>
      </c>
      <c r="K2684" s="44">
        <v>0</v>
      </c>
      <c r="L2684" s="44">
        <v>0</v>
      </c>
      <c r="M2684" s="44">
        <v>0</v>
      </c>
      <c r="N2684" s="44">
        <v>0</v>
      </c>
      <c r="O2684" s="279"/>
      <c r="P2684" s="292"/>
      <c r="Q2684" s="385"/>
    </row>
    <row r="2685" spans="1:17" x14ac:dyDescent="0.25">
      <c r="A2685" s="292"/>
      <c r="B2685" s="292"/>
      <c r="C2685" s="292"/>
      <c r="D2685" s="279"/>
      <c r="E2685" s="279"/>
      <c r="F2685" s="300"/>
      <c r="G2685" s="181" t="s">
        <v>19</v>
      </c>
      <c r="H2685" s="125">
        <f t="shared" si="966"/>
        <v>0.1</v>
      </c>
      <c r="I2685" s="44">
        <v>0</v>
      </c>
      <c r="J2685" s="44">
        <v>0.1</v>
      </c>
      <c r="K2685" s="44">
        <v>0</v>
      </c>
      <c r="L2685" s="44">
        <v>0</v>
      </c>
      <c r="M2685" s="44">
        <v>0</v>
      </c>
      <c r="N2685" s="44">
        <v>0</v>
      </c>
      <c r="O2685" s="279"/>
      <c r="P2685" s="292"/>
      <c r="Q2685" s="385"/>
    </row>
    <row r="2686" spans="1:17" ht="24" x14ac:dyDescent="0.25">
      <c r="A2686" s="292"/>
      <c r="B2686" s="292"/>
      <c r="C2686" s="292"/>
      <c r="D2686" s="279"/>
      <c r="E2686" s="279"/>
      <c r="F2686" s="300"/>
      <c r="G2686" s="181" t="s">
        <v>20</v>
      </c>
      <c r="H2686" s="125">
        <f t="shared" si="966"/>
        <v>0</v>
      </c>
      <c r="I2686" s="44">
        <v>0</v>
      </c>
      <c r="J2686" s="44">
        <v>0</v>
      </c>
      <c r="K2686" s="44">
        <v>0</v>
      </c>
      <c r="L2686" s="44">
        <v>0</v>
      </c>
      <c r="M2686" s="44">
        <v>0</v>
      </c>
      <c r="N2686" s="44">
        <v>0</v>
      </c>
      <c r="O2686" s="279"/>
      <c r="P2686" s="292"/>
      <c r="Q2686" s="386"/>
    </row>
    <row r="2687" spans="1:17" ht="34.5" customHeight="1" x14ac:dyDescent="0.25">
      <c r="A2687" s="292" t="s">
        <v>1271</v>
      </c>
      <c r="B2687" s="292" t="s">
        <v>1264</v>
      </c>
      <c r="C2687" s="292" t="s">
        <v>1249</v>
      </c>
      <c r="D2687" s="279">
        <v>2029</v>
      </c>
      <c r="E2687" s="279" t="s">
        <v>1265</v>
      </c>
      <c r="F2687" s="292" t="s">
        <v>1272</v>
      </c>
      <c r="G2687" s="181" t="s">
        <v>16</v>
      </c>
      <c r="H2687" s="125">
        <f t="shared" ref="H2687:N2687" si="975">SUM(H2688:H2691)</f>
        <v>3.5999999999999996</v>
      </c>
      <c r="I2687" s="125">
        <f t="shared" si="975"/>
        <v>0</v>
      </c>
      <c r="J2687" s="125">
        <f t="shared" si="975"/>
        <v>0</v>
      </c>
      <c r="K2687" s="125">
        <f t="shared" si="975"/>
        <v>0</v>
      </c>
      <c r="L2687" s="125">
        <f t="shared" si="975"/>
        <v>0</v>
      </c>
      <c r="M2687" s="125">
        <f t="shared" si="975"/>
        <v>3.5999999999999996</v>
      </c>
      <c r="N2687" s="125">
        <f t="shared" si="975"/>
        <v>0</v>
      </c>
      <c r="O2687" s="279">
        <v>270</v>
      </c>
      <c r="P2687" s="292" t="s">
        <v>576</v>
      </c>
      <c r="Q2687" s="384" t="s">
        <v>4168</v>
      </c>
    </row>
    <row r="2688" spans="1:17" ht="36.75" customHeight="1" x14ac:dyDescent="0.25">
      <c r="A2688" s="292"/>
      <c r="B2688" s="292"/>
      <c r="C2688" s="292"/>
      <c r="D2688" s="279"/>
      <c r="E2688" s="279"/>
      <c r="F2688" s="292"/>
      <c r="G2688" s="181" t="s">
        <v>17</v>
      </c>
      <c r="H2688" s="125">
        <f>SUM(I2688:N2688)</f>
        <v>0</v>
      </c>
      <c r="I2688" s="44">
        <v>0</v>
      </c>
      <c r="J2688" s="44">
        <v>0</v>
      </c>
      <c r="K2688" s="44">
        <v>0</v>
      </c>
      <c r="L2688" s="44">
        <v>0</v>
      </c>
      <c r="M2688" s="44">
        <v>0</v>
      </c>
      <c r="N2688" s="44">
        <v>0</v>
      </c>
      <c r="O2688" s="279"/>
      <c r="P2688" s="292"/>
      <c r="Q2688" s="385"/>
    </row>
    <row r="2689" spans="1:17" ht="36" x14ac:dyDescent="0.25">
      <c r="A2689" s="292"/>
      <c r="B2689" s="292"/>
      <c r="C2689" s="292"/>
      <c r="D2689" s="279"/>
      <c r="E2689" s="279"/>
      <c r="F2689" s="292"/>
      <c r="G2689" s="181" t="s">
        <v>18</v>
      </c>
      <c r="H2689" s="125">
        <f t="shared" si="966"/>
        <v>2.8</v>
      </c>
      <c r="I2689" s="44">
        <v>0</v>
      </c>
      <c r="J2689" s="44">
        <v>0</v>
      </c>
      <c r="K2689" s="44">
        <v>0</v>
      </c>
      <c r="L2689" s="44">
        <v>0</v>
      </c>
      <c r="M2689" s="44">
        <v>2.8</v>
      </c>
      <c r="N2689" s="44">
        <v>0</v>
      </c>
      <c r="O2689" s="279"/>
      <c r="P2689" s="292"/>
      <c r="Q2689" s="385"/>
    </row>
    <row r="2690" spans="1:17" x14ac:dyDescent="0.25">
      <c r="A2690" s="292"/>
      <c r="B2690" s="292"/>
      <c r="C2690" s="292"/>
      <c r="D2690" s="279"/>
      <c r="E2690" s="279"/>
      <c r="F2690" s="292"/>
      <c r="G2690" s="181" t="s">
        <v>19</v>
      </c>
      <c r="H2690" s="125">
        <f t="shared" si="966"/>
        <v>0.4</v>
      </c>
      <c r="I2690" s="44">
        <v>0</v>
      </c>
      <c r="J2690" s="44">
        <v>0</v>
      </c>
      <c r="K2690" s="44">
        <v>0</v>
      </c>
      <c r="L2690" s="44">
        <v>0</v>
      </c>
      <c r="M2690" s="44">
        <v>0.4</v>
      </c>
      <c r="N2690" s="44">
        <v>0</v>
      </c>
      <c r="O2690" s="279"/>
      <c r="P2690" s="292"/>
      <c r="Q2690" s="385"/>
    </row>
    <row r="2691" spans="1:17" ht="24" x14ac:dyDescent="0.25">
      <c r="A2691" s="292"/>
      <c r="B2691" s="292"/>
      <c r="C2691" s="292"/>
      <c r="D2691" s="279"/>
      <c r="E2691" s="279"/>
      <c r="F2691" s="292"/>
      <c r="G2691" s="181" t="s">
        <v>20</v>
      </c>
      <c r="H2691" s="125">
        <f t="shared" si="966"/>
        <v>0.4</v>
      </c>
      <c r="I2691" s="44">
        <v>0</v>
      </c>
      <c r="J2691" s="44">
        <v>0</v>
      </c>
      <c r="K2691" s="44">
        <v>0</v>
      </c>
      <c r="L2691" s="44">
        <v>0</v>
      </c>
      <c r="M2691" s="44">
        <v>0.4</v>
      </c>
      <c r="N2691" s="44">
        <v>0</v>
      </c>
      <c r="O2691" s="279"/>
      <c r="P2691" s="292"/>
      <c r="Q2691" s="386"/>
    </row>
    <row r="2692" spans="1:17" ht="34.5" customHeight="1" x14ac:dyDescent="0.25">
      <c r="A2692" s="292" t="s">
        <v>1273</v>
      </c>
      <c r="B2692" s="292" t="s">
        <v>1264</v>
      </c>
      <c r="C2692" s="292" t="s">
        <v>1249</v>
      </c>
      <c r="D2692" s="279">
        <v>2026</v>
      </c>
      <c r="E2692" s="279" t="s">
        <v>1274</v>
      </c>
      <c r="F2692" s="292" t="s">
        <v>1275</v>
      </c>
      <c r="G2692" s="181" t="s">
        <v>16</v>
      </c>
      <c r="H2692" s="125">
        <f t="shared" ref="H2692:N2692" si="976">SUM(H2693:H2696)</f>
        <v>3.5999999999999996</v>
      </c>
      <c r="I2692" s="125">
        <f t="shared" si="976"/>
        <v>0</v>
      </c>
      <c r="J2692" s="125">
        <f t="shared" si="976"/>
        <v>3.5999999999999996</v>
      </c>
      <c r="K2692" s="125">
        <f t="shared" si="976"/>
        <v>0</v>
      </c>
      <c r="L2692" s="125">
        <f t="shared" si="976"/>
        <v>0</v>
      </c>
      <c r="M2692" s="125">
        <f t="shared" si="976"/>
        <v>0</v>
      </c>
      <c r="N2692" s="125">
        <f t="shared" si="976"/>
        <v>0</v>
      </c>
      <c r="O2692" s="279">
        <v>270</v>
      </c>
      <c r="P2692" s="292" t="s">
        <v>576</v>
      </c>
      <c r="Q2692" s="384" t="s">
        <v>4168</v>
      </c>
    </row>
    <row r="2693" spans="1:17" ht="35.25" customHeight="1" x14ac:dyDescent="0.25">
      <c r="A2693" s="292"/>
      <c r="B2693" s="292"/>
      <c r="C2693" s="292"/>
      <c r="D2693" s="279"/>
      <c r="E2693" s="279"/>
      <c r="F2693" s="292"/>
      <c r="G2693" s="181" t="s">
        <v>17</v>
      </c>
      <c r="H2693" s="125">
        <f t="shared" si="966"/>
        <v>0</v>
      </c>
      <c r="I2693" s="44">
        <v>0</v>
      </c>
      <c r="J2693" s="44">
        <v>0</v>
      </c>
      <c r="K2693" s="44">
        <v>0</v>
      </c>
      <c r="L2693" s="44">
        <v>0</v>
      </c>
      <c r="M2693" s="44">
        <v>0</v>
      </c>
      <c r="N2693" s="44">
        <v>0</v>
      </c>
      <c r="O2693" s="279"/>
      <c r="P2693" s="292"/>
      <c r="Q2693" s="385"/>
    </row>
    <row r="2694" spans="1:17" ht="36" x14ac:dyDescent="0.25">
      <c r="A2694" s="292"/>
      <c r="B2694" s="292"/>
      <c r="C2694" s="292"/>
      <c r="D2694" s="279"/>
      <c r="E2694" s="279"/>
      <c r="F2694" s="292"/>
      <c r="G2694" s="181" t="s">
        <v>18</v>
      </c>
      <c r="H2694" s="125">
        <f t="shared" si="966"/>
        <v>2.8</v>
      </c>
      <c r="I2694" s="44">
        <v>0</v>
      </c>
      <c r="J2694" s="44">
        <v>2.8</v>
      </c>
      <c r="K2694" s="44">
        <v>0</v>
      </c>
      <c r="L2694" s="44">
        <v>0</v>
      </c>
      <c r="M2694" s="44">
        <v>0</v>
      </c>
      <c r="N2694" s="44">
        <v>0</v>
      </c>
      <c r="O2694" s="279"/>
      <c r="P2694" s="292"/>
      <c r="Q2694" s="385"/>
    </row>
    <row r="2695" spans="1:17" x14ac:dyDescent="0.25">
      <c r="A2695" s="292"/>
      <c r="B2695" s="292"/>
      <c r="C2695" s="292"/>
      <c r="D2695" s="279"/>
      <c r="E2695" s="279"/>
      <c r="F2695" s="292"/>
      <c r="G2695" s="181" t="s">
        <v>19</v>
      </c>
      <c r="H2695" s="125">
        <f t="shared" si="966"/>
        <v>0.4</v>
      </c>
      <c r="I2695" s="44">
        <v>0</v>
      </c>
      <c r="J2695" s="44">
        <v>0.4</v>
      </c>
      <c r="K2695" s="44">
        <v>0</v>
      </c>
      <c r="L2695" s="44">
        <v>0</v>
      </c>
      <c r="M2695" s="44">
        <v>0</v>
      </c>
      <c r="N2695" s="44">
        <v>0</v>
      </c>
      <c r="O2695" s="279"/>
      <c r="P2695" s="292"/>
      <c r="Q2695" s="385"/>
    </row>
    <row r="2696" spans="1:17" ht="24" x14ac:dyDescent="0.25">
      <c r="A2696" s="292"/>
      <c r="B2696" s="292"/>
      <c r="C2696" s="292"/>
      <c r="D2696" s="279"/>
      <c r="E2696" s="279"/>
      <c r="F2696" s="292"/>
      <c r="G2696" s="181" t="s">
        <v>20</v>
      </c>
      <c r="H2696" s="125">
        <f t="shared" si="966"/>
        <v>0.4</v>
      </c>
      <c r="I2696" s="44">
        <v>0</v>
      </c>
      <c r="J2696" s="44">
        <v>0.4</v>
      </c>
      <c r="K2696" s="44">
        <v>0</v>
      </c>
      <c r="L2696" s="44">
        <v>0</v>
      </c>
      <c r="M2696" s="44">
        <v>0</v>
      </c>
      <c r="N2696" s="44">
        <v>0</v>
      </c>
      <c r="O2696" s="279"/>
      <c r="P2696" s="292"/>
      <c r="Q2696" s="386"/>
    </row>
    <row r="2697" spans="1:17" ht="36.75" customHeight="1" x14ac:dyDescent="0.25">
      <c r="A2697" s="292" t="s">
        <v>1276</v>
      </c>
      <c r="B2697" s="292" t="s">
        <v>1264</v>
      </c>
      <c r="C2697" s="292" t="s">
        <v>1249</v>
      </c>
      <c r="D2697" s="279">
        <v>2026</v>
      </c>
      <c r="E2697" s="279" t="s">
        <v>1274</v>
      </c>
      <c r="F2697" s="292" t="s">
        <v>1277</v>
      </c>
      <c r="G2697" s="181" t="s">
        <v>16</v>
      </c>
      <c r="H2697" s="125">
        <f t="shared" ref="H2697:N2697" si="977">SUM(H2698:H2701)</f>
        <v>3.5999999999999996</v>
      </c>
      <c r="I2697" s="125">
        <f t="shared" si="977"/>
        <v>0</v>
      </c>
      <c r="J2697" s="125">
        <f t="shared" si="977"/>
        <v>3.5999999999999996</v>
      </c>
      <c r="K2697" s="125">
        <f t="shared" si="977"/>
        <v>0</v>
      </c>
      <c r="L2697" s="125">
        <f t="shared" si="977"/>
        <v>0</v>
      </c>
      <c r="M2697" s="125">
        <f t="shared" si="977"/>
        <v>0</v>
      </c>
      <c r="N2697" s="125">
        <f t="shared" si="977"/>
        <v>0</v>
      </c>
      <c r="O2697" s="279">
        <v>700</v>
      </c>
      <c r="P2697" s="292" t="s">
        <v>576</v>
      </c>
      <c r="Q2697" s="384" t="s">
        <v>4168</v>
      </c>
    </row>
    <row r="2698" spans="1:17" ht="34.5" customHeight="1" x14ac:dyDescent="0.25">
      <c r="A2698" s="292"/>
      <c r="B2698" s="292"/>
      <c r="C2698" s="292"/>
      <c r="D2698" s="279"/>
      <c r="E2698" s="279"/>
      <c r="F2698" s="292"/>
      <c r="G2698" s="181" t="s">
        <v>17</v>
      </c>
      <c r="H2698" s="125">
        <f t="shared" si="966"/>
        <v>0</v>
      </c>
      <c r="I2698" s="44">
        <v>0</v>
      </c>
      <c r="J2698" s="44">
        <v>0</v>
      </c>
      <c r="K2698" s="44">
        <v>0</v>
      </c>
      <c r="L2698" s="44">
        <v>0</v>
      </c>
      <c r="M2698" s="44">
        <v>0</v>
      </c>
      <c r="N2698" s="44">
        <v>0</v>
      </c>
      <c r="O2698" s="279"/>
      <c r="P2698" s="292"/>
      <c r="Q2698" s="385"/>
    </row>
    <row r="2699" spans="1:17" ht="36" x14ac:dyDescent="0.25">
      <c r="A2699" s="292"/>
      <c r="B2699" s="292"/>
      <c r="C2699" s="292"/>
      <c r="D2699" s="279"/>
      <c r="E2699" s="279"/>
      <c r="F2699" s="292"/>
      <c r="G2699" s="181" t="s">
        <v>18</v>
      </c>
      <c r="H2699" s="125">
        <f t="shared" si="966"/>
        <v>2.8</v>
      </c>
      <c r="I2699" s="44">
        <v>0</v>
      </c>
      <c r="J2699" s="44">
        <v>2.8</v>
      </c>
      <c r="K2699" s="44">
        <v>0</v>
      </c>
      <c r="L2699" s="44">
        <v>0</v>
      </c>
      <c r="M2699" s="44">
        <v>0</v>
      </c>
      <c r="N2699" s="44">
        <v>0</v>
      </c>
      <c r="O2699" s="279"/>
      <c r="P2699" s="292"/>
      <c r="Q2699" s="385"/>
    </row>
    <row r="2700" spans="1:17" x14ac:dyDescent="0.25">
      <c r="A2700" s="292"/>
      <c r="B2700" s="292"/>
      <c r="C2700" s="292"/>
      <c r="D2700" s="279"/>
      <c r="E2700" s="279"/>
      <c r="F2700" s="292"/>
      <c r="G2700" s="181" t="s">
        <v>19</v>
      </c>
      <c r="H2700" s="125">
        <f t="shared" si="966"/>
        <v>0.4</v>
      </c>
      <c r="I2700" s="44">
        <v>0</v>
      </c>
      <c r="J2700" s="44">
        <v>0.4</v>
      </c>
      <c r="K2700" s="44">
        <v>0</v>
      </c>
      <c r="L2700" s="44">
        <v>0</v>
      </c>
      <c r="M2700" s="44">
        <v>0</v>
      </c>
      <c r="N2700" s="44">
        <v>0</v>
      </c>
      <c r="O2700" s="279"/>
      <c r="P2700" s="292"/>
      <c r="Q2700" s="385"/>
    </row>
    <row r="2701" spans="1:17" ht="24" x14ac:dyDescent="0.25">
      <c r="A2701" s="292"/>
      <c r="B2701" s="292"/>
      <c r="C2701" s="292"/>
      <c r="D2701" s="279"/>
      <c r="E2701" s="279"/>
      <c r="F2701" s="292"/>
      <c r="G2701" s="181" t="s">
        <v>20</v>
      </c>
      <c r="H2701" s="125">
        <f t="shared" si="966"/>
        <v>0.4</v>
      </c>
      <c r="I2701" s="44">
        <v>0</v>
      </c>
      <c r="J2701" s="44">
        <v>0.4</v>
      </c>
      <c r="K2701" s="44">
        <v>0</v>
      </c>
      <c r="L2701" s="44">
        <v>0</v>
      </c>
      <c r="M2701" s="44">
        <v>0</v>
      </c>
      <c r="N2701" s="44">
        <v>0</v>
      </c>
      <c r="O2701" s="279"/>
      <c r="P2701" s="292"/>
      <c r="Q2701" s="386"/>
    </row>
    <row r="2702" spans="1:17" ht="36.75" customHeight="1" x14ac:dyDescent="0.25">
      <c r="A2702" s="292" t="s">
        <v>1278</v>
      </c>
      <c r="B2702" s="292" t="s">
        <v>1264</v>
      </c>
      <c r="C2702" s="292" t="s">
        <v>1249</v>
      </c>
      <c r="D2702" s="279">
        <v>2026</v>
      </c>
      <c r="E2702" s="279" t="s">
        <v>1274</v>
      </c>
      <c r="F2702" s="292" t="s">
        <v>1272</v>
      </c>
      <c r="G2702" s="181" t="s">
        <v>16</v>
      </c>
      <c r="H2702" s="125">
        <f t="shared" ref="H2702:N2702" si="978">SUM(H2703:H2706)</f>
        <v>3.5999999999999996</v>
      </c>
      <c r="I2702" s="125">
        <f t="shared" si="978"/>
        <v>0</v>
      </c>
      <c r="J2702" s="125">
        <f t="shared" si="978"/>
        <v>3.5999999999999996</v>
      </c>
      <c r="K2702" s="125">
        <f t="shared" si="978"/>
        <v>0</v>
      </c>
      <c r="L2702" s="125">
        <f t="shared" si="978"/>
        <v>0</v>
      </c>
      <c r="M2702" s="125">
        <f t="shared" si="978"/>
        <v>0</v>
      </c>
      <c r="N2702" s="125">
        <f t="shared" si="978"/>
        <v>0</v>
      </c>
      <c r="O2702" s="279">
        <v>335</v>
      </c>
      <c r="P2702" s="292" t="s">
        <v>576</v>
      </c>
      <c r="Q2702" s="384" t="s">
        <v>4168</v>
      </c>
    </row>
    <row r="2703" spans="1:17" ht="28.5" customHeight="1" x14ac:dyDescent="0.25">
      <c r="A2703" s="292"/>
      <c r="B2703" s="292"/>
      <c r="C2703" s="292"/>
      <c r="D2703" s="279"/>
      <c r="E2703" s="279"/>
      <c r="F2703" s="292"/>
      <c r="G2703" s="181" t="s">
        <v>17</v>
      </c>
      <c r="H2703" s="125">
        <f t="shared" si="966"/>
        <v>0</v>
      </c>
      <c r="I2703" s="44">
        <v>0</v>
      </c>
      <c r="J2703" s="44">
        <v>0</v>
      </c>
      <c r="K2703" s="44">
        <v>0</v>
      </c>
      <c r="L2703" s="44">
        <v>0</v>
      </c>
      <c r="M2703" s="44">
        <v>0</v>
      </c>
      <c r="N2703" s="44">
        <v>0</v>
      </c>
      <c r="O2703" s="279"/>
      <c r="P2703" s="292"/>
      <c r="Q2703" s="385"/>
    </row>
    <row r="2704" spans="1:17" ht="36" x14ac:dyDescent="0.25">
      <c r="A2704" s="292"/>
      <c r="B2704" s="292"/>
      <c r="C2704" s="292"/>
      <c r="D2704" s="279"/>
      <c r="E2704" s="279"/>
      <c r="F2704" s="292"/>
      <c r="G2704" s="181" t="s">
        <v>18</v>
      </c>
      <c r="H2704" s="125">
        <f t="shared" si="966"/>
        <v>2.8</v>
      </c>
      <c r="I2704" s="44">
        <v>0</v>
      </c>
      <c r="J2704" s="44">
        <v>2.8</v>
      </c>
      <c r="K2704" s="44">
        <v>0</v>
      </c>
      <c r="L2704" s="44">
        <v>0</v>
      </c>
      <c r="M2704" s="44">
        <v>0</v>
      </c>
      <c r="N2704" s="44">
        <v>0</v>
      </c>
      <c r="O2704" s="279"/>
      <c r="P2704" s="292"/>
      <c r="Q2704" s="385"/>
    </row>
    <row r="2705" spans="1:17" x14ac:dyDescent="0.25">
      <c r="A2705" s="292"/>
      <c r="B2705" s="292"/>
      <c r="C2705" s="292"/>
      <c r="D2705" s="279"/>
      <c r="E2705" s="279"/>
      <c r="F2705" s="292"/>
      <c r="G2705" s="181" t="s">
        <v>19</v>
      </c>
      <c r="H2705" s="125">
        <f t="shared" si="966"/>
        <v>0.4</v>
      </c>
      <c r="I2705" s="44">
        <v>0</v>
      </c>
      <c r="J2705" s="44">
        <v>0.4</v>
      </c>
      <c r="K2705" s="44">
        <v>0</v>
      </c>
      <c r="L2705" s="44">
        <v>0</v>
      </c>
      <c r="M2705" s="44">
        <v>0</v>
      </c>
      <c r="N2705" s="44">
        <v>0</v>
      </c>
      <c r="O2705" s="279"/>
      <c r="P2705" s="292"/>
      <c r="Q2705" s="385"/>
    </row>
    <row r="2706" spans="1:17" ht="24" x14ac:dyDescent="0.25">
      <c r="A2706" s="292"/>
      <c r="B2706" s="292"/>
      <c r="C2706" s="292"/>
      <c r="D2706" s="279"/>
      <c r="E2706" s="279"/>
      <c r="F2706" s="292"/>
      <c r="G2706" s="181" t="s">
        <v>20</v>
      </c>
      <c r="H2706" s="125">
        <f t="shared" si="966"/>
        <v>0.4</v>
      </c>
      <c r="I2706" s="44">
        <v>0</v>
      </c>
      <c r="J2706" s="44">
        <v>0.4</v>
      </c>
      <c r="K2706" s="44">
        <v>0</v>
      </c>
      <c r="L2706" s="44">
        <v>0</v>
      </c>
      <c r="M2706" s="44">
        <v>0</v>
      </c>
      <c r="N2706" s="44">
        <v>0</v>
      </c>
      <c r="O2706" s="279"/>
      <c r="P2706" s="292"/>
      <c r="Q2706" s="386"/>
    </row>
    <row r="2707" spans="1:17" ht="36.75" customHeight="1" x14ac:dyDescent="0.25">
      <c r="A2707" s="292" t="s">
        <v>1279</v>
      </c>
      <c r="B2707" s="292" t="s">
        <v>1264</v>
      </c>
      <c r="C2707" s="292" t="s">
        <v>1249</v>
      </c>
      <c r="D2707" s="279">
        <v>2026</v>
      </c>
      <c r="E2707" s="279" t="s">
        <v>1274</v>
      </c>
      <c r="F2707" s="292" t="s">
        <v>1272</v>
      </c>
      <c r="G2707" s="181" t="s">
        <v>16</v>
      </c>
      <c r="H2707" s="125">
        <f t="shared" ref="H2707:N2707" si="979">SUM(H2708:H2711)</f>
        <v>3.5999999999999996</v>
      </c>
      <c r="I2707" s="125">
        <f t="shared" si="979"/>
        <v>0</v>
      </c>
      <c r="J2707" s="125">
        <f t="shared" si="979"/>
        <v>3.5999999999999996</v>
      </c>
      <c r="K2707" s="125">
        <f t="shared" si="979"/>
        <v>0</v>
      </c>
      <c r="L2707" s="125">
        <f t="shared" si="979"/>
        <v>0</v>
      </c>
      <c r="M2707" s="125">
        <f t="shared" si="979"/>
        <v>0</v>
      </c>
      <c r="N2707" s="125">
        <f t="shared" si="979"/>
        <v>0</v>
      </c>
      <c r="O2707" s="279">
        <v>191</v>
      </c>
      <c r="P2707" s="292" t="s">
        <v>576</v>
      </c>
      <c r="Q2707" s="384" t="s">
        <v>4168</v>
      </c>
    </row>
    <row r="2708" spans="1:17" ht="36.75" customHeight="1" x14ac:dyDescent="0.25">
      <c r="A2708" s="292"/>
      <c r="B2708" s="292"/>
      <c r="C2708" s="292"/>
      <c r="D2708" s="279"/>
      <c r="E2708" s="279"/>
      <c r="F2708" s="292"/>
      <c r="G2708" s="181" t="s">
        <v>17</v>
      </c>
      <c r="H2708" s="125">
        <f t="shared" ref="H2708:H2731" si="980">SUM(I2708:N2708)</f>
        <v>0</v>
      </c>
      <c r="I2708" s="44">
        <v>0</v>
      </c>
      <c r="J2708" s="44">
        <v>0</v>
      </c>
      <c r="K2708" s="44">
        <v>0</v>
      </c>
      <c r="L2708" s="44">
        <v>0</v>
      </c>
      <c r="M2708" s="44">
        <v>0</v>
      </c>
      <c r="N2708" s="44">
        <v>0</v>
      </c>
      <c r="O2708" s="279"/>
      <c r="P2708" s="292"/>
      <c r="Q2708" s="385"/>
    </row>
    <row r="2709" spans="1:17" ht="36" x14ac:dyDescent="0.25">
      <c r="A2709" s="292"/>
      <c r="B2709" s="292"/>
      <c r="C2709" s="292"/>
      <c r="D2709" s="279"/>
      <c r="E2709" s="279"/>
      <c r="F2709" s="292"/>
      <c r="G2709" s="181" t="s">
        <v>18</v>
      </c>
      <c r="H2709" s="125">
        <f t="shared" si="980"/>
        <v>2.8</v>
      </c>
      <c r="I2709" s="44">
        <v>0</v>
      </c>
      <c r="J2709" s="44">
        <v>2.8</v>
      </c>
      <c r="K2709" s="44">
        <v>0</v>
      </c>
      <c r="L2709" s="44">
        <v>0</v>
      </c>
      <c r="M2709" s="44">
        <v>0</v>
      </c>
      <c r="N2709" s="44">
        <v>0</v>
      </c>
      <c r="O2709" s="279"/>
      <c r="P2709" s="292"/>
      <c r="Q2709" s="385"/>
    </row>
    <row r="2710" spans="1:17" x14ac:dyDescent="0.25">
      <c r="A2710" s="292"/>
      <c r="B2710" s="292"/>
      <c r="C2710" s="292"/>
      <c r="D2710" s="279"/>
      <c r="E2710" s="279"/>
      <c r="F2710" s="292"/>
      <c r="G2710" s="181" t="s">
        <v>19</v>
      </c>
      <c r="H2710" s="125">
        <f t="shared" si="980"/>
        <v>0.4</v>
      </c>
      <c r="I2710" s="44">
        <v>0</v>
      </c>
      <c r="J2710" s="44">
        <v>0.4</v>
      </c>
      <c r="K2710" s="44">
        <v>0</v>
      </c>
      <c r="L2710" s="44">
        <v>0</v>
      </c>
      <c r="M2710" s="44">
        <v>0</v>
      </c>
      <c r="N2710" s="44">
        <v>0</v>
      </c>
      <c r="O2710" s="279"/>
      <c r="P2710" s="292"/>
      <c r="Q2710" s="385"/>
    </row>
    <row r="2711" spans="1:17" ht="24" x14ac:dyDescent="0.25">
      <c r="A2711" s="292"/>
      <c r="B2711" s="292"/>
      <c r="C2711" s="292"/>
      <c r="D2711" s="279"/>
      <c r="E2711" s="279"/>
      <c r="F2711" s="292"/>
      <c r="G2711" s="181" t="s">
        <v>20</v>
      </c>
      <c r="H2711" s="125">
        <f t="shared" si="980"/>
        <v>0.4</v>
      </c>
      <c r="I2711" s="44">
        <v>0</v>
      </c>
      <c r="J2711" s="44">
        <v>0.4</v>
      </c>
      <c r="K2711" s="44">
        <v>0</v>
      </c>
      <c r="L2711" s="44">
        <v>0</v>
      </c>
      <c r="M2711" s="44">
        <v>0</v>
      </c>
      <c r="N2711" s="44">
        <v>0</v>
      </c>
      <c r="O2711" s="279"/>
      <c r="P2711" s="292"/>
      <c r="Q2711" s="386"/>
    </row>
    <row r="2712" spans="1:17" ht="36.75" customHeight="1" x14ac:dyDescent="0.25">
      <c r="A2712" s="292" t="s">
        <v>1280</v>
      </c>
      <c r="B2712" s="292" t="s">
        <v>1264</v>
      </c>
      <c r="C2712" s="292" t="s">
        <v>1249</v>
      </c>
      <c r="D2712" s="279">
        <v>2026</v>
      </c>
      <c r="E2712" s="279" t="s">
        <v>1274</v>
      </c>
      <c r="F2712" s="292" t="s">
        <v>1272</v>
      </c>
      <c r="G2712" s="181" t="s">
        <v>16</v>
      </c>
      <c r="H2712" s="125">
        <f t="shared" ref="H2712:N2712" si="981">SUM(H2713:H2716)</f>
        <v>3.5999999999999996</v>
      </c>
      <c r="I2712" s="125">
        <f t="shared" si="981"/>
        <v>0</v>
      </c>
      <c r="J2712" s="125">
        <f t="shared" si="981"/>
        <v>3.5999999999999996</v>
      </c>
      <c r="K2712" s="125">
        <f t="shared" si="981"/>
        <v>0</v>
      </c>
      <c r="L2712" s="125">
        <f t="shared" si="981"/>
        <v>0</v>
      </c>
      <c r="M2712" s="125">
        <f t="shared" si="981"/>
        <v>0</v>
      </c>
      <c r="N2712" s="125">
        <f t="shared" si="981"/>
        <v>0</v>
      </c>
      <c r="O2712" s="279">
        <v>415</v>
      </c>
      <c r="P2712" s="292" t="s">
        <v>576</v>
      </c>
      <c r="Q2712" s="384" t="s">
        <v>4168</v>
      </c>
    </row>
    <row r="2713" spans="1:17" ht="34.5" customHeight="1" x14ac:dyDescent="0.25">
      <c r="A2713" s="292"/>
      <c r="B2713" s="292"/>
      <c r="C2713" s="292"/>
      <c r="D2713" s="279"/>
      <c r="E2713" s="279"/>
      <c r="F2713" s="292"/>
      <c r="G2713" s="181" t="s">
        <v>17</v>
      </c>
      <c r="H2713" s="125">
        <f t="shared" si="980"/>
        <v>0</v>
      </c>
      <c r="I2713" s="44">
        <v>0</v>
      </c>
      <c r="J2713" s="44">
        <v>0</v>
      </c>
      <c r="K2713" s="44">
        <v>0</v>
      </c>
      <c r="L2713" s="44">
        <v>0</v>
      </c>
      <c r="M2713" s="44">
        <v>0</v>
      </c>
      <c r="N2713" s="44">
        <v>0</v>
      </c>
      <c r="O2713" s="279"/>
      <c r="P2713" s="292"/>
      <c r="Q2713" s="385"/>
    </row>
    <row r="2714" spans="1:17" ht="36" x14ac:dyDescent="0.25">
      <c r="A2714" s="292"/>
      <c r="B2714" s="292"/>
      <c r="C2714" s="292"/>
      <c r="D2714" s="279"/>
      <c r="E2714" s="279"/>
      <c r="F2714" s="292"/>
      <c r="G2714" s="181" t="s">
        <v>18</v>
      </c>
      <c r="H2714" s="125">
        <f t="shared" si="980"/>
        <v>2.8</v>
      </c>
      <c r="I2714" s="44">
        <v>0</v>
      </c>
      <c r="J2714" s="44">
        <v>2.8</v>
      </c>
      <c r="K2714" s="44">
        <v>0</v>
      </c>
      <c r="L2714" s="44">
        <v>0</v>
      </c>
      <c r="M2714" s="44">
        <v>0</v>
      </c>
      <c r="N2714" s="44">
        <v>0</v>
      </c>
      <c r="O2714" s="279"/>
      <c r="P2714" s="292"/>
      <c r="Q2714" s="385"/>
    </row>
    <row r="2715" spans="1:17" x14ac:dyDescent="0.25">
      <c r="A2715" s="292"/>
      <c r="B2715" s="292"/>
      <c r="C2715" s="292"/>
      <c r="D2715" s="279"/>
      <c r="E2715" s="279"/>
      <c r="F2715" s="292"/>
      <c r="G2715" s="181" t="s">
        <v>19</v>
      </c>
      <c r="H2715" s="125">
        <f t="shared" si="980"/>
        <v>0.4</v>
      </c>
      <c r="I2715" s="44">
        <v>0</v>
      </c>
      <c r="J2715" s="44">
        <v>0.4</v>
      </c>
      <c r="K2715" s="44">
        <v>0</v>
      </c>
      <c r="L2715" s="44">
        <v>0</v>
      </c>
      <c r="M2715" s="44">
        <v>0</v>
      </c>
      <c r="N2715" s="44">
        <v>0</v>
      </c>
      <c r="O2715" s="279"/>
      <c r="P2715" s="292"/>
      <c r="Q2715" s="385"/>
    </row>
    <row r="2716" spans="1:17" ht="24" x14ac:dyDescent="0.25">
      <c r="A2716" s="292"/>
      <c r="B2716" s="292"/>
      <c r="C2716" s="292"/>
      <c r="D2716" s="279"/>
      <c r="E2716" s="279"/>
      <c r="F2716" s="292"/>
      <c r="G2716" s="181" t="s">
        <v>20</v>
      </c>
      <c r="H2716" s="125">
        <f t="shared" si="980"/>
        <v>0.4</v>
      </c>
      <c r="I2716" s="44">
        <v>0</v>
      </c>
      <c r="J2716" s="44">
        <v>0.4</v>
      </c>
      <c r="K2716" s="44">
        <v>0</v>
      </c>
      <c r="L2716" s="44">
        <v>0</v>
      </c>
      <c r="M2716" s="44">
        <v>0</v>
      </c>
      <c r="N2716" s="44">
        <v>0</v>
      </c>
      <c r="O2716" s="279"/>
      <c r="P2716" s="292"/>
      <c r="Q2716" s="386"/>
    </row>
    <row r="2717" spans="1:17" ht="36.75" customHeight="1" x14ac:dyDescent="0.25">
      <c r="A2717" s="300" t="s">
        <v>1281</v>
      </c>
      <c r="B2717" s="279" t="s">
        <v>1282</v>
      </c>
      <c r="C2717" s="292" t="s">
        <v>1249</v>
      </c>
      <c r="D2717" s="279">
        <v>2027</v>
      </c>
      <c r="E2717" s="279" t="s">
        <v>1283</v>
      </c>
      <c r="F2717" s="300" t="s">
        <v>1270</v>
      </c>
      <c r="G2717" s="181" t="s">
        <v>16</v>
      </c>
      <c r="H2717" s="125">
        <f t="shared" ref="H2717:N2717" si="982">SUM(H2718:H2721)</f>
        <v>8</v>
      </c>
      <c r="I2717" s="125">
        <f t="shared" si="982"/>
        <v>0</v>
      </c>
      <c r="J2717" s="125">
        <f t="shared" si="982"/>
        <v>0</v>
      </c>
      <c r="K2717" s="125">
        <f t="shared" si="982"/>
        <v>8</v>
      </c>
      <c r="L2717" s="125">
        <f t="shared" si="982"/>
        <v>0</v>
      </c>
      <c r="M2717" s="125">
        <f t="shared" si="982"/>
        <v>0</v>
      </c>
      <c r="N2717" s="125">
        <f t="shared" si="982"/>
        <v>0</v>
      </c>
      <c r="O2717" s="279">
        <v>1023</v>
      </c>
      <c r="P2717" s="292" t="s">
        <v>576</v>
      </c>
      <c r="Q2717" s="384" t="s">
        <v>4168</v>
      </c>
    </row>
    <row r="2718" spans="1:17" ht="39" customHeight="1" x14ac:dyDescent="0.25">
      <c r="A2718" s="300"/>
      <c r="B2718" s="279"/>
      <c r="C2718" s="292"/>
      <c r="D2718" s="279"/>
      <c r="E2718" s="279"/>
      <c r="F2718" s="300"/>
      <c r="G2718" s="181" t="s">
        <v>17</v>
      </c>
      <c r="H2718" s="125">
        <f t="shared" si="980"/>
        <v>8</v>
      </c>
      <c r="I2718" s="44">
        <v>0</v>
      </c>
      <c r="J2718" s="44">
        <v>0</v>
      </c>
      <c r="K2718" s="44">
        <v>8</v>
      </c>
      <c r="L2718" s="44">
        <v>0</v>
      </c>
      <c r="M2718" s="44">
        <v>0</v>
      </c>
      <c r="N2718" s="44">
        <v>0</v>
      </c>
      <c r="O2718" s="279"/>
      <c r="P2718" s="292"/>
      <c r="Q2718" s="385"/>
    </row>
    <row r="2719" spans="1:17" ht="36" x14ac:dyDescent="0.25">
      <c r="A2719" s="300"/>
      <c r="B2719" s="279"/>
      <c r="C2719" s="292"/>
      <c r="D2719" s="279"/>
      <c r="E2719" s="279"/>
      <c r="F2719" s="300"/>
      <c r="G2719" s="181" t="s">
        <v>18</v>
      </c>
      <c r="H2719" s="125">
        <f t="shared" si="980"/>
        <v>0</v>
      </c>
      <c r="I2719" s="44">
        <v>0</v>
      </c>
      <c r="J2719" s="44">
        <v>0</v>
      </c>
      <c r="K2719" s="44">
        <v>0</v>
      </c>
      <c r="L2719" s="44">
        <v>0</v>
      </c>
      <c r="M2719" s="44">
        <v>0</v>
      </c>
      <c r="N2719" s="44">
        <v>0</v>
      </c>
      <c r="O2719" s="279"/>
      <c r="P2719" s="292"/>
      <c r="Q2719" s="385"/>
    </row>
    <row r="2720" spans="1:17" x14ac:dyDescent="0.25">
      <c r="A2720" s="300"/>
      <c r="B2720" s="279"/>
      <c r="C2720" s="292"/>
      <c r="D2720" s="279"/>
      <c r="E2720" s="279"/>
      <c r="F2720" s="300"/>
      <c r="G2720" s="181" t="s">
        <v>19</v>
      </c>
      <c r="H2720" s="125">
        <f t="shared" si="980"/>
        <v>0</v>
      </c>
      <c r="I2720" s="44">
        <v>0</v>
      </c>
      <c r="J2720" s="44">
        <v>0</v>
      </c>
      <c r="K2720" s="44">
        <v>0</v>
      </c>
      <c r="L2720" s="44">
        <v>0</v>
      </c>
      <c r="M2720" s="44">
        <v>0</v>
      </c>
      <c r="N2720" s="44">
        <v>0</v>
      </c>
      <c r="O2720" s="279"/>
      <c r="P2720" s="292"/>
      <c r="Q2720" s="385"/>
    </row>
    <row r="2721" spans="1:17" ht="24" x14ac:dyDescent="0.25">
      <c r="A2721" s="300"/>
      <c r="B2721" s="279"/>
      <c r="C2721" s="292"/>
      <c r="D2721" s="279"/>
      <c r="E2721" s="279"/>
      <c r="F2721" s="300"/>
      <c r="G2721" s="181" t="s">
        <v>20</v>
      </c>
      <c r="H2721" s="125">
        <f t="shared" si="980"/>
        <v>0</v>
      </c>
      <c r="I2721" s="44">
        <v>0</v>
      </c>
      <c r="J2721" s="44">
        <v>0</v>
      </c>
      <c r="K2721" s="44">
        <v>0</v>
      </c>
      <c r="L2721" s="44">
        <v>0</v>
      </c>
      <c r="M2721" s="44">
        <v>0</v>
      </c>
      <c r="N2721" s="44">
        <v>0</v>
      </c>
      <c r="O2721" s="279"/>
      <c r="P2721" s="292"/>
      <c r="Q2721" s="386"/>
    </row>
    <row r="2722" spans="1:17" ht="36.75" customHeight="1" x14ac:dyDescent="0.25">
      <c r="A2722" s="300" t="s">
        <v>1284</v>
      </c>
      <c r="B2722" s="279" t="s">
        <v>1282</v>
      </c>
      <c r="C2722" s="292" t="s">
        <v>1249</v>
      </c>
      <c r="D2722" s="279">
        <v>2028</v>
      </c>
      <c r="E2722" s="279" t="s">
        <v>1283</v>
      </c>
      <c r="F2722" s="300" t="s">
        <v>1270</v>
      </c>
      <c r="G2722" s="181" t="s">
        <v>16</v>
      </c>
      <c r="H2722" s="125">
        <f t="shared" ref="H2722:N2722" si="983">SUM(H2723:H2726)</f>
        <v>8</v>
      </c>
      <c r="I2722" s="125">
        <f t="shared" si="983"/>
        <v>0</v>
      </c>
      <c r="J2722" s="125">
        <f t="shared" si="983"/>
        <v>0</v>
      </c>
      <c r="K2722" s="125">
        <f t="shared" si="983"/>
        <v>0</v>
      </c>
      <c r="L2722" s="125">
        <f t="shared" si="983"/>
        <v>8</v>
      </c>
      <c r="M2722" s="125">
        <f t="shared" si="983"/>
        <v>0</v>
      </c>
      <c r="N2722" s="125">
        <f t="shared" si="983"/>
        <v>0</v>
      </c>
      <c r="O2722" s="279">
        <v>1171</v>
      </c>
      <c r="P2722" s="292" t="s">
        <v>576</v>
      </c>
      <c r="Q2722" s="384" t="s">
        <v>4168</v>
      </c>
    </row>
    <row r="2723" spans="1:17" ht="39.75" customHeight="1" x14ac:dyDescent="0.25">
      <c r="A2723" s="300"/>
      <c r="B2723" s="279"/>
      <c r="C2723" s="292"/>
      <c r="D2723" s="279"/>
      <c r="E2723" s="279"/>
      <c r="F2723" s="300"/>
      <c r="G2723" s="181" t="s">
        <v>17</v>
      </c>
      <c r="H2723" s="125">
        <f t="shared" si="980"/>
        <v>8</v>
      </c>
      <c r="I2723" s="44">
        <v>0</v>
      </c>
      <c r="J2723" s="44">
        <v>0</v>
      </c>
      <c r="K2723" s="44">
        <v>0</v>
      </c>
      <c r="L2723" s="44">
        <v>8</v>
      </c>
      <c r="M2723" s="44">
        <v>0</v>
      </c>
      <c r="N2723" s="44">
        <v>0</v>
      </c>
      <c r="O2723" s="279"/>
      <c r="P2723" s="292"/>
      <c r="Q2723" s="385"/>
    </row>
    <row r="2724" spans="1:17" ht="36" x14ac:dyDescent="0.25">
      <c r="A2724" s="300"/>
      <c r="B2724" s="279"/>
      <c r="C2724" s="292"/>
      <c r="D2724" s="279"/>
      <c r="E2724" s="279"/>
      <c r="F2724" s="300"/>
      <c r="G2724" s="181" t="s">
        <v>18</v>
      </c>
      <c r="H2724" s="125">
        <f t="shared" si="980"/>
        <v>0</v>
      </c>
      <c r="I2724" s="44">
        <v>0</v>
      </c>
      <c r="J2724" s="44">
        <v>0</v>
      </c>
      <c r="K2724" s="44">
        <v>0</v>
      </c>
      <c r="L2724" s="44">
        <v>0</v>
      </c>
      <c r="M2724" s="44">
        <v>0</v>
      </c>
      <c r="N2724" s="44">
        <v>0</v>
      </c>
      <c r="O2724" s="279"/>
      <c r="P2724" s="292"/>
      <c r="Q2724" s="385"/>
    </row>
    <row r="2725" spans="1:17" x14ac:dyDescent="0.25">
      <c r="A2725" s="300"/>
      <c r="B2725" s="279"/>
      <c r="C2725" s="292"/>
      <c r="D2725" s="279"/>
      <c r="E2725" s="279"/>
      <c r="F2725" s="300"/>
      <c r="G2725" s="181" t="s">
        <v>19</v>
      </c>
      <c r="H2725" s="125">
        <f t="shared" si="980"/>
        <v>0</v>
      </c>
      <c r="I2725" s="44">
        <v>0</v>
      </c>
      <c r="J2725" s="44">
        <v>0</v>
      </c>
      <c r="K2725" s="44">
        <v>0</v>
      </c>
      <c r="L2725" s="44">
        <v>0</v>
      </c>
      <c r="M2725" s="44">
        <v>0</v>
      </c>
      <c r="N2725" s="44">
        <v>0</v>
      </c>
      <c r="O2725" s="279"/>
      <c r="P2725" s="292"/>
      <c r="Q2725" s="385"/>
    </row>
    <row r="2726" spans="1:17" ht="24" x14ac:dyDescent="0.25">
      <c r="A2726" s="300"/>
      <c r="B2726" s="279"/>
      <c r="C2726" s="292"/>
      <c r="D2726" s="279"/>
      <c r="E2726" s="279"/>
      <c r="F2726" s="300"/>
      <c r="G2726" s="181" t="s">
        <v>20</v>
      </c>
      <c r="H2726" s="125">
        <f t="shared" si="980"/>
        <v>0</v>
      </c>
      <c r="I2726" s="44">
        <v>0</v>
      </c>
      <c r="J2726" s="44">
        <v>0</v>
      </c>
      <c r="K2726" s="44">
        <v>0</v>
      </c>
      <c r="L2726" s="44">
        <v>0</v>
      </c>
      <c r="M2726" s="44">
        <v>0</v>
      </c>
      <c r="N2726" s="44">
        <v>0</v>
      </c>
      <c r="O2726" s="279"/>
      <c r="P2726" s="292"/>
      <c r="Q2726" s="386"/>
    </row>
    <row r="2727" spans="1:17" ht="36.75" customHeight="1" x14ac:dyDescent="0.25">
      <c r="A2727" s="292" t="s">
        <v>1285</v>
      </c>
      <c r="B2727" s="292" t="s">
        <v>1282</v>
      </c>
      <c r="C2727" s="292" t="s">
        <v>1249</v>
      </c>
      <c r="D2727" s="279">
        <v>2030</v>
      </c>
      <c r="E2727" s="279" t="s">
        <v>937</v>
      </c>
      <c r="F2727" s="292" t="s">
        <v>1286</v>
      </c>
      <c r="G2727" s="181" t="s">
        <v>16</v>
      </c>
      <c r="H2727" s="125">
        <f t="shared" ref="H2727:N2727" si="984">SUM(H2728:H2731)</f>
        <v>50.099999999999994</v>
      </c>
      <c r="I2727" s="125">
        <f t="shared" si="984"/>
        <v>0</v>
      </c>
      <c r="J2727" s="125">
        <f t="shared" si="984"/>
        <v>0</v>
      </c>
      <c r="K2727" s="125">
        <f t="shared" si="984"/>
        <v>0</v>
      </c>
      <c r="L2727" s="125">
        <f t="shared" si="984"/>
        <v>0</v>
      </c>
      <c r="M2727" s="125">
        <f t="shared" si="984"/>
        <v>0</v>
      </c>
      <c r="N2727" s="125">
        <f t="shared" si="984"/>
        <v>50.099999999999994</v>
      </c>
      <c r="O2727" s="279">
        <v>570</v>
      </c>
      <c r="P2727" s="292" t="s">
        <v>576</v>
      </c>
      <c r="Q2727" s="384" t="s">
        <v>4168</v>
      </c>
    </row>
    <row r="2728" spans="1:17" ht="26.25" customHeight="1" x14ac:dyDescent="0.25">
      <c r="A2728" s="292"/>
      <c r="B2728" s="292"/>
      <c r="C2728" s="292"/>
      <c r="D2728" s="279"/>
      <c r="E2728" s="279"/>
      <c r="F2728" s="292"/>
      <c r="G2728" s="181" t="s">
        <v>17</v>
      </c>
      <c r="H2728" s="125">
        <f t="shared" si="980"/>
        <v>49.5</v>
      </c>
      <c r="I2728" s="44">
        <v>0</v>
      </c>
      <c r="J2728" s="44">
        <v>0</v>
      </c>
      <c r="K2728" s="44">
        <v>0</v>
      </c>
      <c r="L2728" s="44">
        <v>0</v>
      </c>
      <c r="M2728" s="44">
        <v>0</v>
      </c>
      <c r="N2728" s="44">
        <v>49.5</v>
      </c>
      <c r="O2728" s="279"/>
      <c r="P2728" s="292"/>
      <c r="Q2728" s="385"/>
    </row>
    <row r="2729" spans="1:17" ht="35.25" customHeight="1" x14ac:dyDescent="0.25">
      <c r="A2729" s="292"/>
      <c r="B2729" s="292"/>
      <c r="C2729" s="292"/>
      <c r="D2729" s="279"/>
      <c r="E2729" s="279"/>
      <c r="F2729" s="292"/>
      <c r="G2729" s="181" t="s">
        <v>18</v>
      </c>
      <c r="H2729" s="125">
        <f t="shared" si="980"/>
        <v>0.3</v>
      </c>
      <c r="I2729" s="44">
        <v>0</v>
      </c>
      <c r="J2729" s="44">
        <v>0</v>
      </c>
      <c r="K2729" s="44">
        <v>0</v>
      </c>
      <c r="L2729" s="44">
        <v>0</v>
      </c>
      <c r="M2729" s="44">
        <v>0</v>
      </c>
      <c r="N2729" s="44">
        <v>0.3</v>
      </c>
      <c r="O2729" s="279"/>
      <c r="P2729" s="292"/>
      <c r="Q2729" s="385"/>
    </row>
    <row r="2730" spans="1:17" x14ac:dyDescent="0.25">
      <c r="A2730" s="292"/>
      <c r="B2730" s="292"/>
      <c r="C2730" s="292"/>
      <c r="D2730" s="279"/>
      <c r="E2730" s="279"/>
      <c r="F2730" s="292"/>
      <c r="G2730" s="181" t="s">
        <v>19</v>
      </c>
      <c r="H2730" s="125">
        <f t="shared" si="980"/>
        <v>0.3</v>
      </c>
      <c r="I2730" s="44">
        <v>0</v>
      </c>
      <c r="J2730" s="44">
        <v>0</v>
      </c>
      <c r="K2730" s="44">
        <v>0</v>
      </c>
      <c r="L2730" s="44">
        <v>0</v>
      </c>
      <c r="M2730" s="44">
        <v>0</v>
      </c>
      <c r="N2730" s="44">
        <v>0.3</v>
      </c>
      <c r="O2730" s="279"/>
      <c r="P2730" s="292"/>
      <c r="Q2730" s="385"/>
    </row>
    <row r="2731" spans="1:17" ht="24" x14ac:dyDescent="0.25">
      <c r="A2731" s="292"/>
      <c r="B2731" s="292"/>
      <c r="C2731" s="292"/>
      <c r="D2731" s="279"/>
      <c r="E2731" s="279"/>
      <c r="F2731" s="292"/>
      <c r="G2731" s="181" t="s">
        <v>20</v>
      </c>
      <c r="H2731" s="125">
        <f t="shared" si="980"/>
        <v>0</v>
      </c>
      <c r="I2731" s="44">
        <v>0</v>
      </c>
      <c r="J2731" s="44">
        <v>0</v>
      </c>
      <c r="K2731" s="44">
        <v>0</v>
      </c>
      <c r="L2731" s="44">
        <v>0</v>
      </c>
      <c r="M2731" s="44">
        <v>0</v>
      </c>
      <c r="N2731" s="44">
        <v>0</v>
      </c>
      <c r="O2731" s="279"/>
      <c r="P2731" s="292"/>
      <c r="Q2731" s="386"/>
    </row>
    <row r="2732" spans="1:17" ht="36" x14ac:dyDescent="0.25">
      <c r="A2732" s="292" t="s">
        <v>1287</v>
      </c>
      <c r="B2732" s="292" t="s">
        <v>1288</v>
      </c>
      <c r="C2732" s="292" t="s">
        <v>1249</v>
      </c>
      <c r="D2732" s="279">
        <v>2026</v>
      </c>
      <c r="E2732" s="279"/>
      <c r="F2732" s="292" t="s">
        <v>111</v>
      </c>
      <c r="G2732" s="181" t="s">
        <v>16</v>
      </c>
      <c r="H2732" s="125">
        <f t="shared" ref="H2732:N2732" si="985">SUM(H2733:H2736)</f>
        <v>798.5</v>
      </c>
      <c r="I2732" s="125">
        <f t="shared" si="985"/>
        <v>0</v>
      </c>
      <c r="J2732" s="125">
        <f t="shared" si="985"/>
        <v>798.5</v>
      </c>
      <c r="K2732" s="125">
        <f t="shared" si="985"/>
        <v>0</v>
      </c>
      <c r="L2732" s="125">
        <f t="shared" si="985"/>
        <v>0</v>
      </c>
      <c r="M2732" s="125">
        <f t="shared" si="985"/>
        <v>0</v>
      </c>
      <c r="N2732" s="125">
        <f t="shared" si="985"/>
        <v>0</v>
      </c>
      <c r="O2732" s="279"/>
      <c r="P2732" s="292" t="s">
        <v>1289</v>
      </c>
      <c r="Q2732" s="279" t="s">
        <v>4155</v>
      </c>
    </row>
    <row r="2733" spans="1:17" ht="33.75" customHeight="1" x14ac:dyDescent="0.25">
      <c r="A2733" s="292"/>
      <c r="B2733" s="292"/>
      <c r="C2733" s="292"/>
      <c r="D2733" s="279"/>
      <c r="E2733" s="279"/>
      <c r="F2733" s="292"/>
      <c r="G2733" s="181" t="s">
        <v>17</v>
      </c>
      <c r="H2733" s="125">
        <f t="shared" ref="H2733:H2736" si="986">SUM(I2733:N2733)</f>
        <v>0</v>
      </c>
      <c r="I2733" s="44">
        <v>0</v>
      </c>
      <c r="J2733" s="44">
        <v>0</v>
      </c>
      <c r="K2733" s="44">
        <v>0</v>
      </c>
      <c r="L2733" s="44">
        <v>0</v>
      </c>
      <c r="M2733" s="44">
        <v>0</v>
      </c>
      <c r="N2733" s="44">
        <v>0</v>
      </c>
      <c r="O2733" s="279"/>
      <c r="P2733" s="292"/>
      <c r="Q2733" s="279"/>
    </row>
    <row r="2734" spans="1:17" ht="36" x14ac:dyDescent="0.25">
      <c r="A2734" s="292"/>
      <c r="B2734" s="292"/>
      <c r="C2734" s="292"/>
      <c r="D2734" s="279"/>
      <c r="E2734" s="279"/>
      <c r="F2734" s="292"/>
      <c r="G2734" s="181" t="s">
        <v>18</v>
      </c>
      <c r="H2734" s="125">
        <f t="shared" si="986"/>
        <v>798.5</v>
      </c>
      <c r="I2734" s="44">
        <v>0</v>
      </c>
      <c r="J2734" s="44">
        <v>798.5</v>
      </c>
      <c r="K2734" s="44">
        <v>0</v>
      </c>
      <c r="L2734" s="44">
        <v>0</v>
      </c>
      <c r="M2734" s="44">
        <v>0</v>
      </c>
      <c r="N2734" s="44">
        <v>0</v>
      </c>
      <c r="O2734" s="279"/>
      <c r="P2734" s="292"/>
      <c r="Q2734" s="279"/>
    </row>
    <row r="2735" spans="1:17" x14ac:dyDescent="0.25">
      <c r="A2735" s="292"/>
      <c r="B2735" s="292"/>
      <c r="C2735" s="292"/>
      <c r="D2735" s="279"/>
      <c r="E2735" s="279"/>
      <c r="F2735" s="292"/>
      <c r="G2735" s="181" t="s">
        <v>19</v>
      </c>
      <c r="H2735" s="125">
        <f t="shared" si="986"/>
        <v>0</v>
      </c>
      <c r="I2735" s="44">
        <v>0</v>
      </c>
      <c r="J2735" s="44">
        <v>0</v>
      </c>
      <c r="K2735" s="44">
        <v>0</v>
      </c>
      <c r="L2735" s="44">
        <v>0</v>
      </c>
      <c r="M2735" s="44">
        <v>0</v>
      </c>
      <c r="N2735" s="44">
        <v>0</v>
      </c>
      <c r="O2735" s="279"/>
      <c r="P2735" s="292"/>
      <c r="Q2735" s="279"/>
    </row>
    <row r="2736" spans="1:17" ht="24" x14ac:dyDescent="0.25">
      <c r="A2736" s="292"/>
      <c r="B2736" s="292"/>
      <c r="C2736" s="292"/>
      <c r="D2736" s="279"/>
      <c r="E2736" s="279"/>
      <c r="F2736" s="292"/>
      <c r="G2736" s="181" t="s">
        <v>20</v>
      </c>
      <c r="H2736" s="125">
        <f t="shared" si="986"/>
        <v>0</v>
      </c>
      <c r="I2736" s="44">
        <v>0</v>
      </c>
      <c r="J2736" s="44">
        <v>0</v>
      </c>
      <c r="K2736" s="44">
        <v>0</v>
      </c>
      <c r="L2736" s="44">
        <v>0</v>
      </c>
      <c r="M2736" s="44">
        <v>0</v>
      </c>
      <c r="N2736" s="44">
        <v>0</v>
      </c>
      <c r="O2736" s="279"/>
      <c r="P2736" s="292"/>
      <c r="Q2736" s="279"/>
    </row>
    <row r="2737" spans="1:17" ht="36" x14ac:dyDescent="0.25">
      <c r="A2737" s="331" t="s">
        <v>135</v>
      </c>
      <c r="B2737" s="331"/>
      <c r="C2737" s="331"/>
      <c r="D2737" s="331"/>
      <c r="E2737" s="331"/>
      <c r="F2737" s="331"/>
      <c r="G2737" s="186" t="s">
        <v>16</v>
      </c>
      <c r="H2737" s="59">
        <f>SUM(H2637,H2642,H2647,H2652,H2657,H2662,H2667,H2672,H2677,H2682,H2687,H2692,H2697,H2702,H2707,H2712,H2717,H2722,H2727,H2732)</f>
        <v>1677.7000000000003</v>
      </c>
      <c r="I2737" s="59">
        <f t="shared" ref="I2737:N2737" si="987">SUM(I2637,I2642,I2647,I2652,I2657,I2662,I2667,I2672,I2677,I2682,I2687,I2692,I2697,I2702,I2707,I2712,I2717,I2722,I2727,I2732)</f>
        <v>33.1</v>
      </c>
      <c r="J2737" s="59">
        <f t="shared" si="987"/>
        <v>1167.7</v>
      </c>
      <c r="K2737" s="59">
        <f t="shared" si="987"/>
        <v>219.9</v>
      </c>
      <c r="L2737" s="59">
        <f t="shared" si="987"/>
        <v>96.9</v>
      </c>
      <c r="M2737" s="59">
        <f t="shared" si="987"/>
        <v>56.800000000000004</v>
      </c>
      <c r="N2737" s="59">
        <f t="shared" si="987"/>
        <v>103.3</v>
      </c>
      <c r="O2737" s="279" t="s">
        <v>125</v>
      </c>
      <c r="P2737" s="292"/>
    </row>
    <row r="2738" spans="1:17" ht="36.75" customHeight="1" x14ac:dyDescent="0.25">
      <c r="A2738" s="331"/>
      <c r="B2738" s="331"/>
      <c r="C2738" s="331"/>
      <c r="D2738" s="331"/>
      <c r="E2738" s="331"/>
      <c r="F2738" s="331"/>
      <c r="G2738" s="186" t="s">
        <v>17</v>
      </c>
      <c r="H2738" s="59">
        <f t="shared" ref="H2738:N2741" si="988">SUM(H2638,H2643,H2648,H2653,H2658,H2663,H2668,H2673,H2678,H2683,H2688,H2693,H2698,H2703,H2708,H2713,H2718,H2723,H2728,H2733)</f>
        <v>779.89999999999986</v>
      </c>
      <c r="I2738" s="59">
        <f t="shared" si="988"/>
        <v>0</v>
      </c>
      <c r="J2738" s="59">
        <f t="shared" si="988"/>
        <v>327.8</v>
      </c>
      <c r="K2738" s="59">
        <f t="shared" si="988"/>
        <v>209.2</v>
      </c>
      <c r="L2738" s="59">
        <f t="shared" si="988"/>
        <v>92.4</v>
      </c>
      <c r="M2738" s="59">
        <f t="shared" si="988"/>
        <v>50.5</v>
      </c>
      <c r="N2738" s="59">
        <f t="shared" si="988"/>
        <v>100</v>
      </c>
      <c r="O2738" s="279"/>
      <c r="P2738" s="292"/>
    </row>
    <row r="2739" spans="1:17" ht="36" x14ac:dyDescent="0.25">
      <c r="A2739" s="331"/>
      <c r="B2739" s="331"/>
      <c r="C2739" s="331"/>
      <c r="D2739" s="331"/>
      <c r="E2739" s="331"/>
      <c r="F2739" s="331"/>
      <c r="G2739" s="186" t="s">
        <v>18</v>
      </c>
      <c r="H2739" s="59">
        <f t="shared" si="988"/>
        <v>885.6</v>
      </c>
      <c r="I2739" s="59">
        <f t="shared" si="988"/>
        <v>33.1</v>
      </c>
      <c r="J2739" s="59">
        <f t="shared" si="988"/>
        <v>828.8</v>
      </c>
      <c r="K2739" s="59">
        <f t="shared" si="988"/>
        <v>10.7</v>
      </c>
      <c r="L2739" s="59">
        <f t="shared" si="988"/>
        <v>4.5</v>
      </c>
      <c r="M2739" s="59">
        <f t="shared" si="988"/>
        <v>5.5</v>
      </c>
      <c r="N2739" s="59">
        <f t="shared" si="988"/>
        <v>3</v>
      </c>
      <c r="O2739" s="279"/>
      <c r="P2739" s="292"/>
    </row>
    <row r="2740" spans="1:17" x14ac:dyDescent="0.25">
      <c r="A2740" s="331"/>
      <c r="B2740" s="331"/>
      <c r="C2740" s="331"/>
      <c r="D2740" s="331"/>
      <c r="E2740" s="331"/>
      <c r="F2740" s="331"/>
      <c r="G2740" s="186" t="s">
        <v>19</v>
      </c>
      <c r="H2740" s="59">
        <f t="shared" si="988"/>
        <v>9.8000000000000025</v>
      </c>
      <c r="I2740" s="59">
        <f t="shared" si="988"/>
        <v>0</v>
      </c>
      <c r="J2740" s="59">
        <f t="shared" si="988"/>
        <v>9.1000000000000014</v>
      </c>
      <c r="K2740" s="59">
        <f t="shared" si="988"/>
        <v>0</v>
      </c>
      <c r="L2740" s="59">
        <f t="shared" si="988"/>
        <v>0</v>
      </c>
      <c r="M2740" s="59">
        <f t="shared" si="988"/>
        <v>0.4</v>
      </c>
      <c r="N2740" s="59">
        <f t="shared" si="988"/>
        <v>0.3</v>
      </c>
      <c r="O2740" s="279"/>
      <c r="P2740" s="292"/>
    </row>
    <row r="2741" spans="1:17" ht="24" x14ac:dyDescent="0.25">
      <c r="A2741" s="331"/>
      <c r="B2741" s="331"/>
      <c r="C2741" s="331"/>
      <c r="D2741" s="331"/>
      <c r="E2741" s="331"/>
      <c r="F2741" s="331"/>
      <c r="G2741" s="186" t="s">
        <v>20</v>
      </c>
      <c r="H2741" s="59">
        <f t="shared" si="988"/>
        <v>2.4</v>
      </c>
      <c r="I2741" s="59">
        <f t="shared" si="988"/>
        <v>0</v>
      </c>
      <c r="J2741" s="59">
        <f t="shared" si="988"/>
        <v>2</v>
      </c>
      <c r="K2741" s="59">
        <f t="shared" si="988"/>
        <v>0</v>
      </c>
      <c r="L2741" s="59">
        <f t="shared" si="988"/>
        <v>0</v>
      </c>
      <c r="M2741" s="59">
        <f t="shared" si="988"/>
        <v>0.4</v>
      </c>
      <c r="N2741" s="59">
        <f t="shared" si="988"/>
        <v>0</v>
      </c>
      <c r="O2741" s="279"/>
      <c r="P2741" s="292"/>
    </row>
    <row r="2742" spans="1:17" x14ac:dyDescent="0.25">
      <c r="A2742" s="306" t="s">
        <v>1290</v>
      </c>
      <c r="B2742" s="306"/>
      <c r="C2742" s="306"/>
      <c r="D2742" s="306"/>
      <c r="E2742" s="306"/>
      <c r="F2742" s="306"/>
      <c r="G2742" s="306"/>
      <c r="H2742" s="306"/>
      <c r="I2742" s="306"/>
      <c r="J2742" s="306"/>
      <c r="K2742" s="306"/>
      <c r="L2742" s="306"/>
      <c r="M2742" s="306"/>
      <c r="N2742" s="306"/>
      <c r="O2742" s="306"/>
      <c r="P2742" s="306"/>
    </row>
    <row r="2743" spans="1:17" ht="36" x14ac:dyDescent="0.25">
      <c r="A2743" s="340" t="s">
        <v>1291</v>
      </c>
      <c r="B2743" s="342" t="s">
        <v>573</v>
      </c>
      <c r="C2743" s="342" t="s">
        <v>1292</v>
      </c>
      <c r="D2743" s="344" t="s">
        <v>1293</v>
      </c>
      <c r="E2743" s="342"/>
      <c r="F2743" s="342" t="s">
        <v>244</v>
      </c>
      <c r="G2743" s="270" t="s">
        <v>16</v>
      </c>
      <c r="H2743" s="214">
        <v>553.88</v>
      </c>
      <c r="I2743" s="214">
        <v>553.88</v>
      </c>
      <c r="J2743" s="214">
        <v>0</v>
      </c>
      <c r="K2743" s="214">
        <v>0</v>
      </c>
      <c r="L2743" s="214">
        <v>0</v>
      </c>
      <c r="M2743" s="214">
        <v>0</v>
      </c>
      <c r="N2743" s="214">
        <v>0</v>
      </c>
      <c r="O2743" s="344"/>
      <c r="P2743" s="346"/>
      <c r="Q2743" s="388" t="s">
        <v>4175</v>
      </c>
    </row>
    <row r="2744" spans="1:17" ht="29.25" customHeight="1" x14ac:dyDescent="0.25">
      <c r="A2744" s="341"/>
      <c r="B2744" s="343"/>
      <c r="C2744" s="343"/>
      <c r="D2744" s="345"/>
      <c r="E2744" s="343"/>
      <c r="F2744" s="343"/>
      <c r="G2744" s="270" t="s">
        <v>267</v>
      </c>
      <c r="H2744" s="214">
        <v>0</v>
      </c>
      <c r="I2744" s="214">
        <v>0</v>
      </c>
      <c r="J2744" s="214">
        <v>0</v>
      </c>
      <c r="K2744" s="214">
        <v>0</v>
      </c>
      <c r="L2744" s="214">
        <v>0</v>
      </c>
      <c r="M2744" s="214">
        <v>0</v>
      </c>
      <c r="N2744" s="214">
        <v>0</v>
      </c>
      <c r="O2744" s="345"/>
      <c r="P2744" s="347"/>
      <c r="Q2744" s="389"/>
    </row>
    <row r="2745" spans="1:17" ht="36" x14ac:dyDescent="0.25">
      <c r="A2745" s="341"/>
      <c r="B2745" s="343"/>
      <c r="C2745" s="343"/>
      <c r="D2745" s="345"/>
      <c r="E2745" s="343"/>
      <c r="F2745" s="343"/>
      <c r="G2745" s="270" t="s">
        <v>18</v>
      </c>
      <c r="H2745" s="214">
        <v>152.65</v>
      </c>
      <c r="I2745" s="214">
        <v>152.65</v>
      </c>
      <c r="J2745" s="214">
        <v>0</v>
      </c>
      <c r="K2745" s="214">
        <v>0</v>
      </c>
      <c r="L2745" s="214">
        <v>0</v>
      </c>
      <c r="M2745" s="214">
        <v>0</v>
      </c>
      <c r="N2745" s="214">
        <v>0</v>
      </c>
      <c r="O2745" s="345"/>
      <c r="P2745" s="347"/>
      <c r="Q2745" s="389"/>
    </row>
    <row r="2746" spans="1:17" x14ac:dyDescent="0.25">
      <c r="A2746" s="341"/>
      <c r="B2746" s="343"/>
      <c r="C2746" s="343"/>
      <c r="D2746" s="345"/>
      <c r="E2746" s="343"/>
      <c r="F2746" s="343"/>
      <c r="G2746" s="270" t="s">
        <v>19</v>
      </c>
      <c r="H2746" s="214">
        <v>401.23</v>
      </c>
      <c r="I2746" s="214">
        <v>401.23</v>
      </c>
      <c r="J2746" s="214">
        <v>0</v>
      </c>
      <c r="K2746" s="214">
        <v>0</v>
      </c>
      <c r="L2746" s="214">
        <v>0</v>
      </c>
      <c r="M2746" s="214">
        <v>0</v>
      </c>
      <c r="N2746" s="214">
        <v>0</v>
      </c>
      <c r="O2746" s="345"/>
      <c r="P2746" s="347"/>
      <c r="Q2746" s="389"/>
    </row>
    <row r="2747" spans="1:17" ht="24" x14ac:dyDescent="0.25">
      <c r="A2747" s="341"/>
      <c r="B2747" s="343"/>
      <c r="C2747" s="343"/>
      <c r="D2747" s="345"/>
      <c r="E2747" s="343"/>
      <c r="F2747" s="343"/>
      <c r="G2747" s="270" t="s">
        <v>20</v>
      </c>
      <c r="H2747" s="214">
        <v>0</v>
      </c>
      <c r="I2747" s="214">
        <v>0</v>
      </c>
      <c r="J2747" s="214">
        <v>0</v>
      </c>
      <c r="K2747" s="214">
        <v>0</v>
      </c>
      <c r="L2747" s="214">
        <v>0</v>
      </c>
      <c r="M2747" s="214">
        <v>0</v>
      </c>
      <c r="N2747" s="214">
        <v>0</v>
      </c>
      <c r="O2747" s="345"/>
      <c r="P2747" s="347"/>
      <c r="Q2747" s="389"/>
    </row>
    <row r="2748" spans="1:17" ht="36" x14ac:dyDescent="0.25">
      <c r="A2748" s="340" t="s">
        <v>4176</v>
      </c>
      <c r="B2748" s="342" t="s">
        <v>573</v>
      </c>
      <c r="C2748" s="342" t="s">
        <v>4177</v>
      </c>
      <c r="D2748" s="344" t="s">
        <v>962</v>
      </c>
      <c r="E2748" s="342"/>
      <c r="F2748" s="342" t="s">
        <v>244</v>
      </c>
      <c r="G2748" s="270" t="s">
        <v>16</v>
      </c>
      <c r="H2748" s="214">
        <v>742.93700000000001</v>
      </c>
      <c r="I2748" s="214">
        <v>40</v>
      </c>
      <c r="J2748" s="214">
        <v>702.93700000000001</v>
      </c>
      <c r="K2748" s="214">
        <v>0</v>
      </c>
      <c r="L2748" s="214">
        <v>0</v>
      </c>
      <c r="M2748" s="214">
        <v>0</v>
      </c>
      <c r="N2748" s="214">
        <v>0</v>
      </c>
      <c r="O2748" s="344"/>
      <c r="P2748" s="346"/>
      <c r="Q2748" s="388" t="s">
        <v>4175</v>
      </c>
    </row>
    <row r="2749" spans="1:17" ht="33.75" customHeight="1" x14ac:dyDescent="0.25">
      <c r="A2749" s="341"/>
      <c r="B2749" s="343"/>
      <c r="C2749" s="343"/>
      <c r="D2749" s="345"/>
      <c r="E2749" s="343"/>
      <c r="F2749" s="343"/>
      <c r="G2749" s="270" t="s">
        <v>267</v>
      </c>
      <c r="H2749" s="214">
        <v>0</v>
      </c>
      <c r="I2749" s="214">
        <v>0</v>
      </c>
      <c r="J2749" s="214">
        <v>0</v>
      </c>
      <c r="K2749" s="214">
        <v>0</v>
      </c>
      <c r="L2749" s="214">
        <v>0</v>
      </c>
      <c r="M2749" s="214">
        <v>0</v>
      </c>
      <c r="N2749" s="214">
        <v>0</v>
      </c>
      <c r="O2749" s="345"/>
      <c r="P2749" s="347"/>
      <c r="Q2749" s="389"/>
    </row>
    <row r="2750" spans="1:17" ht="36" x14ac:dyDescent="0.25">
      <c r="A2750" s="341"/>
      <c r="B2750" s="343"/>
      <c r="C2750" s="343"/>
      <c r="D2750" s="345"/>
      <c r="E2750" s="343"/>
      <c r="F2750" s="343"/>
      <c r="G2750" s="270" t="s">
        <v>18</v>
      </c>
      <c r="H2750" s="214">
        <v>218.05699999999999</v>
      </c>
      <c r="I2750" s="214">
        <v>40</v>
      </c>
      <c r="J2750" s="214">
        <v>178.05699999999999</v>
      </c>
      <c r="K2750" s="214">
        <v>0</v>
      </c>
      <c r="L2750" s="214">
        <v>0</v>
      </c>
      <c r="M2750" s="214">
        <v>0</v>
      </c>
      <c r="N2750" s="214">
        <v>0</v>
      </c>
      <c r="O2750" s="345"/>
      <c r="P2750" s="347"/>
      <c r="Q2750" s="389"/>
    </row>
    <row r="2751" spans="1:17" x14ac:dyDescent="0.25">
      <c r="A2751" s="341"/>
      <c r="B2751" s="343"/>
      <c r="C2751" s="343"/>
      <c r="D2751" s="345"/>
      <c r="E2751" s="343"/>
      <c r="F2751" s="343"/>
      <c r="G2751" s="270" t="s">
        <v>19</v>
      </c>
      <c r="H2751" s="214">
        <v>0</v>
      </c>
      <c r="I2751" s="214">
        <v>0</v>
      </c>
      <c r="J2751" s="214">
        <v>0</v>
      </c>
      <c r="K2751" s="214">
        <v>0</v>
      </c>
      <c r="L2751" s="214">
        <v>0</v>
      </c>
      <c r="M2751" s="214">
        <v>0</v>
      </c>
      <c r="N2751" s="214">
        <v>0</v>
      </c>
      <c r="O2751" s="345"/>
      <c r="P2751" s="347"/>
      <c r="Q2751" s="389"/>
    </row>
    <row r="2752" spans="1:17" ht="24" x14ac:dyDescent="0.25">
      <c r="A2752" s="341"/>
      <c r="B2752" s="343"/>
      <c r="C2752" s="343"/>
      <c r="D2752" s="345"/>
      <c r="E2752" s="343"/>
      <c r="F2752" s="343"/>
      <c r="G2752" s="270" t="s">
        <v>20</v>
      </c>
      <c r="H2752" s="214">
        <v>524.88</v>
      </c>
      <c r="I2752" s="214">
        <v>0</v>
      </c>
      <c r="J2752" s="214">
        <v>524.88</v>
      </c>
      <c r="K2752" s="214">
        <v>0</v>
      </c>
      <c r="L2752" s="214">
        <v>0</v>
      </c>
      <c r="M2752" s="214">
        <v>0</v>
      </c>
      <c r="N2752" s="214">
        <v>0</v>
      </c>
      <c r="O2752" s="345"/>
      <c r="P2752" s="347"/>
      <c r="Q2752" s="389"/>
    </row>
    <row r="2753" spans="1:17" ht="36" x14ac:dyDescent="0.25">
      <c r="A2753" s="340" t="s">
        <v>4178</v>
      </c>
      <c r="B2753" s="342" t="s">
        <v>573</v>
      </c>
      <c r="C2753" s="344" t="s">
        <v>4179</v>
      </c>
      <c r="D2753" s="344" t="s">
        <v>4180</v>
      </c>
      <c r="E2753" s="344"/>
      <c r="F2753" s="342" t="s">
        <v>244</v>
      </c>
      <c r="G2753" s="270" t="s">
        <v>16</v>
      </c>
      <c r="H2753" s="214">
        <v>712.45</v>
      </c>
      <c r="I2753" s="214">
        <v>40</v>
      </c>
      <c r="J2753" s="214">
        <v>672.45</v>
      </c>
      <c r="K2753" s="214">
        <v>0</v>
      </c>
      <c r="L2753" s="214">
        <v>0</v>
      </c>
      <c r="M2753" s="214">
        <v>0</v>
      </c>
      <c r="N2753" s="214">
        <v>0</v>
      </c>
      <c r="O2753" s="344"/>
      <c r="P2753" s="352"/>
      <c r="Q2753" s="388" t="s">
        <v>4175</v>
      </c>
    </row>
    <row r="2754" spans="1:17" ht="36.75" customHeight="1" x14ac:dyDescent="0.25">
      <c r="A2754" s="382"/>
      <c r="B2754" s="343"/>
      <c r="C2754" s="350"/>
      <c r="D2754" s="350"/>
      <c r="E2754" s="350"/>
      <c r="F2754" s="343"/>
      <c r="G2754" s="270" t="s">
        <v>267</v>
      </c>
      <c r="H2754" s="214">
        <v>0</v>
      </c>
      <c r="I2754" s="214">
        <v>0</v>
      </c>
      <c r="J2754" s="214">
        <v>0</v>
      </c>
      <c r="K2754" s="214">
        <v>0</v>
      </c>
      <c r="L2754" s="214">
        <v>0</v>
      </c>
      <c r="M2754" s="214">
        <v>0</v>
      </c>
      <c r="N2754" s="214">
        <v>0</v>
      </c>
      <c r="O2754" s="350"/>
      <c r="P2754" s="353"/>
      <c r="Q2754" s="389"/>
    </row>
    <row r="2755" spans="1:17" ht="36" x14ac:dyDescent="0.25">
      <c r="A2755" s="382"/>
      <c r="B2755" s="343"/>
      <c r="C2755" s="350"/>
      <c r="D2755" s="350"/>
      <c r="E2755" s="350"/>
      <c r="F2755" s="343"/>
      <c r="G2755" s="270" t="s">
        <v>18</v>
      </c>
      <c r="H2755" s="214">
        <v>208.85</v>
      </c>
      <c r="I2755" s="214">
        <v>40</v>
      </c>
      <c r="J2755" s="214">
        <v>168.85</v>
      </c>
      <c r="K2755" s="214">
        <v>0</v>
      </c>
      <c r="L2755" s="214">
        <v>0</v>
      </c>
      <c r="M2755" s="214">
        <v>0</v>
      </c>
      <c r="N2755" s="214">
        <v>0</v>
      </c>
      <c r="O2755" s="350"/>
      <c r="P2755" s="353"/>
      <c r="Q2755" s="389"/>
    </row>
    <row r="2756" spans="1:17" x14ac:dyDescent="0.25">
      <c r="A2756" s="382"/>
      <c r="B2756" s="343"/>
      <c r="C2756" s="350"/>
      <c r="D2756" s="350"/>
      <c r="E2756" s="350"/>
      <c r="F2756" s="343"/>
      <c r="G2756" s="270" t="s">
        <v>19</v>
      </c>
      <c r="H2756" s="214">
        <v>0</v>
      </c>
      <c r="I2756" s="214">
        <v>0</v>
      </c>
      <c r="J2756" s="214">
        <v>0</v>
      </c>
      <c r="K2756" s="214">
        <v>0</v>
      </c>
      <c r="L2756" s="214">
        <v>0</v>
      </c>
      <c r="M2756" s="214">
        <v>0</v>
      </c>
      <c r="N2756" s="214">
        <v>0</v>
      </c>
      <c r="O2756" s="350"/>
      <c r="P2756" s="353"/>
      <c r="Q2756" s="389"/>
    </row>
    <row r="2757" spans="1:17" ht="24" x14ac:dyDescent="0.25">
      <c r="A2757" s="383"/>
      <c r="B2757" s="343"/>
      <c r="C2757" s="351"/>
      <c r="D2757" s="351"/>
      <c r="E2757" s="351"/>
      <c r="F2757" s="343"/>
      <c r="G2757" s="270" t="s">
        <v>20</v>
      </c>
      <c r="H2757" s="214">
        <v>503.6</v>
      </c>
      <c r="I2757" s="214">
        <v>0</v>
      </c>
      <c r="J2757" s="214">
        <v>503.6</v>
      </c>
      <c r="K2757" s="214">
        <v>0</v>
      </c>
      <c r="L2757" s="214">
        <v>0</v>
      </c>
      <c r="M2757" s="214">
        <v>0</v>
      </c>
      <c r="N2757" s="214">
        <v>0</v>
      </c>
      <c r="O2757" s="351"/>
      <c r="P2757" s="354"/>
      <c r="Q2757" s="389"/>
    </row>
    <row r="2758" spans="1:17" ht="36" x14ac:dyDescent="0.25">
      <c r="A2758" s="342" t="s">
        <v>1294</v>
      </c>
      <c r="B2758" s="342" t="s">
        <v>573</v>
      </c>
      <c r="C2758" s="342" t="s">
        <v>1295</v>
      </c>
      <c r="D2758" s="344" t="s">
        <v>1296</v>
      </c>
      <c r="E2758" s="342"/>
      <c r="F2758" s="342" t="s">
        <v>244</v>
      </c>
      <c r="G2758" s="270" t="s">
        <v>16</v>
      </c>
      <c r="H2758" s="214">
        <v>494.6</v>
      </c>
      <c r="I2758" s="214">
        <v>0</v>
      </c>
      <c r="J2758" s="214">
        <v>0</v>
      </c>
      <c r="K2758" s="214">
        <v>247.3</v>
      </c>
      <c r="L2758" s="214">
        <v>247.3</v>
      </c>
      <c r="M2758" s="214">
        <v>0</v>
      </c>
      <c r="N2758" s="214">
        <v>0</v>
      </c>
      <c r="O2758" s="344"/>
      <c r="P2758" s="346"/>
      <c r="Q2758" s="388" t="s">
        <v>4175</v>
      </c>
    </row>
    <row r="2759" spans="1:17" ht="36.75" customHeight="1" x14ac:dyDescent="0.25">
      <c r="A2759" s="343"/>
      <c r="B2759" s="343"/>
      <c r="C2759" s="343"/>
      <c r="D2759" s="345"/>
      <c r="E2759" s="343"/>
      <c r="F2759" s="343"/>
      <c r="G2759" s="270" t="s">
        <v>267</v>
      </c>
      <c r="H2759" s="214">
        <v>0</v>
      </c>
      <c r="I2759" s="214">
        <v>0</v>
      </c>
      <c r="J2759" s="214">
        <v>0</v>
      </c>
      <c r="K2759" s="214">
        <v>0</v>
      </c>
      <c r="L2759" s="214">
        <v>0</v>
      </c>
      <c r="M2759" s="214">
        <v>0</v>
      </c>
      <c r="N2759" s="214">
        <v>0</v>
      </c>
      <c r="O2759" s="345"/>
      <c r="P2759" s="347"/>
      <c r="Q2759" s="389"/>
    </row>
    <row r="2760" spans="1:17" ht="36" x14ac:dyDescent="0.25">
      <c r="A2760" s="343"/>
      <c r="B2760" s="343"/>
      <c r="C2760" s="343"/>
      <c r="D2760" s="345"/>
      <c r="E2760" s="343"/>
      <c r="F2760" s="343"/>
      <c r="G2760" s="251" t="s">
        <v>18</v>
      </c>
      <c r="H2760" s="213">
        <v>0</v>
      </c>
      <c r="I2760" s="213">
        <v>0</v>
      </c>
      <c r="J2760" s="213">
        <v>0</v>
      </c>
      <c r="K2760" s="213">
        <v>0</v>
      </c>
      <c r="L2760" s="213">
        <v>0</v>
      </c>
      <c r="M2760" s="213">
        <v>0</v>
      </c>
      <c r="N2760" s="213">
        <v>0</v>
      </c>
      <c r="O2760" s="345"/>
      <c r="P2760" s="347"/>
      <c r="Q2760" s="389"/>
    </row>
    <row r="2761" spans="1:17" x14ac:dyDescent="0.25">
      <c r="A2761" s="343"/>
      <c r="B2761" s="343"/>
      <c r="C2761" s="343"/>
      <c r="D2761" s="345"/>
      <c r="E2761" s="343"/>
      <c r="F2761" s="343"/>
      <c r="G2761" s="251" t="s">
        <v>19</v>
      </c>
      <c r="H2761" s="213">
        <v>0</v>
      </c>
      <c r="I2761" s="213">
        <v>0</v>
      </c>
      <c r="J2761" s="213">
        <v>0</v>
      </c>
      <c r="K2761" s="213">
        <v>0</v>
      </c>
      <c r="L2761" s="213">
        <v>0</v>
      </c>
      <c r="M2761" s="213">
        <v>0</v>
      </c>
      <c r="N2761" s="213">
        <v>0</v>
      </c>
      <c r="O2761" s="345"/>
      <c r="P2761" s="347"/>
      <c r="Q2761" s="389"/>
    </row>
    <row r="2762" spans="1:17" ht="24" x14ac:dyDescent="0.25">
      <c r="A2762" s="343"/>
      <c r="B2762" s="343"/>
      <c r="C2762" s="343"/>
      <c r="D2762" s="345"/>
      <c r="E2762" s="343"/>
      <c r="F2762" s="343"/>
      <c r="G2762" s="251" t="s">
        <v>20</v>
      </c>
      <c r="H2762" s="213">
        <v>494.6</v>
      </c>
      <c r="I2762" s="213">
        <v>0</v>
      </c>
      <c r="J2762" s="213">
        <v>0</v>
      </c>
      <c r="K2762" s="213">
        <v>247.3</v>
      </c>
      <c r="L2762" s="213">
        <v>247.3</v>
      </c>
      <c r="M2762" s="213">
        <v>0</v>
      </c>
      <c r="N2762" s="213">
        <v>0</v>
      </c>
      <c r="O2762" s="345"/>
      <c r="P2762" s="347"/>
      <c r="Q2762" s="389"/>
    </row>
    <row r="2763" spans="1:17" ht="36.75" customHeight="1" x14ac:dyDescent="0.25">
      <c r="A2763" s="292" t="s">
        <v>1297</v>
      </c>
      <c r="B2763" s="292" t="s">
        <v>390</v>
      </c>
      <c r="C2763" s="292" t="s">
        <v>1298</v>
      </c>
      <c r="D2763" s="279" t="s">
        <v>1299</v>
      </c>
      <c r="E2763" s="292"/>
      <c r="F2763" s="292" t="s">
        <v>1300</v>
      </c>
      <c r="G2763" s="249" t="s">
        <v>16</v>
      </c>
      <c r="H2763" s="44">
        <f t="shared" ref="H2763:N2763" si="989">SUM(H2764:H2767)</f>
        <v>2136.1</v>
      </c>
      <c r="I2763" s="44">
        <f t="shared" si="989"/>
        <v>356.6</v>
      </c>
      <c r="J2763" s="44">
        <f t="shared" si="989"/>
        <v>901.4</v>
      </c>
      <c r="K2763" s="44">
        <f t="shared" si="989"/>
        <v>878.09999999999991</v>
      </c>
      <c r="L2763" s="44">
        <f t="shared" si="989"/>
        <v>0</v>
      </c>
      <c r="M2763" s="44">
        <f t="shared" si="989"/>
        <v>0</v>
      </c>
      <c r="N2763" s="44">
        <f t="shared" si="989"/>
        <v>0</v>
      </c>
      <c r="O2763" s="328"/>
      <c r="P2763" s="310"/>
      <c r="Q2763" s="281" t="s">
        <v>4155</v>
      </c>
    </row>
    <row r="2764" spans="1:17" ht="34.5" customHeight="1" x14ac:dyDescent="0.25">
      <c r="A2764" s="292"/>
      <c r="B2764" s="292"/>
      <c r="C2764" s="292"/>
      <c r="D2764" s="279"/>
      <c r="E2764" s="292"/>
      <c r="F2764" s="292"/>
      <c r="G2764" s="249" t="s">
        <v>267</v>
      </c>
      <c r="H2764" s="44">
        <f t="shared" ref="H2764:H2772" si="990">SUM(I2764:N2764)</f>
        <v>2114.6999999999998</v>
      </c>
      <c r="I2764" s="44">
        <v>353</v>
      </c>
      <c r="J2764" s="44">
        <v>892.4</v>
      </c>
      <c r="K2764" s="44">
        <v>869.3</v>
      </c>
      <c r="L2764" s="44">
        <v>0</v>
      </c>
      <c r="M2764" s="44">
        <v>0</v>
      </c>
      <c r="N2764" s="44">
        <v>0</v>
      </c>
      <c r="O2764" s="328"/>
      <c r="P2764" s="310"/>
      <c r="Q2764" s="282"/>
    </row>
    <row r="2765" spans="1:17" ht="36" x14ac:dyDescent="0.25">
      <c r="A2765" s="292"/>
      <c r="B2765" s="292"/>
      <c r="C2765" s="292"/>
      <c r="D2765" s="279"/>
      <c r="E2765" s="292"/>
      <c r="F2765" s="292"/>
      <c r="G2765" s="249" t="s">
        <v>18</v>
      </c>
      <c r="H2765" s="44">
        <f t="shared" si="990"/>
        <v>21.4</v>
      </c>
      <c r="I2765" s="44">
        <v>3.6</v>
      </c>
      <c r="J2765" s="44">
        <v>9</v>
      </c>
      <c r="K2765" s="44">
        <v>8.8000000000000007</v>
      </c>
      <c r="L2765" s="44">
        <v>0</v>
      </c>
      <c r="M2765" s="44">
        <v>0</v>
      </c>
      <c r="N2765" s="44">
        <v>0</v>
      </c>
      <c r="O2765" s="328"/>
      <c r="P2765" s="310"/>
      <c r="Q2765" s="282"/>
    </row>
    <row r="2766" spans="1:17" x14ac:dyDescent="0.25">
      <c r="A2766" s="292"/>
      <c r="B2766" s="292"/>
      <c r="C2766" s="292"/>
      <c r="D2766" s="279"/>
      <c r="E2766" s="292"/>
      <c r="F2766" s="292"/>
      <c r="G2766" s="249" t="s">
        <v>19</v>
      </c>
      <c r="H2766" s="44">
        <f t="shared" si="990"/>
        <v>0</v>
      </c>
      <c r="I2766" s="44">
        <v>0</v>
      </c>
      <c r="J2766" s="44">
        <v>0</v>
      </c>
      <c r="K2766" s="44">
        <v>0</v>
      </c>
      <c r="L2766" s="44">
        <v>0</v>
      </c>
      <c r="M2766" s="44">
        <v>0</v>
      </c>
      <c r="N2766" s="44">
        <v>0</v>
      </c>
      <c r="O2766" s="328"/>
      <c r="P2766" s="310"/>
      <c r="Q2766" s="282"/>
    </row>
    <row r="2767" spans="1:17" ht="24" x14ac:dyDescent="0.25">
      <c r="A2767" s="292"/>
      <c r="B2767" s="292"/>
      <c r="C2767" s="292"/>
      <c r="D2767" s="279"/>
      <c r="E2767" s="292"/>
      <c r="F2767" s="292"/>
      <c r="G2767" s="249" t="s">
        <v>20</v>
      </c>
      <c r="H2767" s="44">
        <f t="shared" si="990"/>
        <v>0</v>
      </c>
      <c r="I2767" s="44">
        <v>0</v>
      </c>
      <c r="J2767" s="44">
        <v>0</v>
      </c>
      <c r="K2767" s="44">
        <v>0</v>
      </c>
      <c r="L2767" s="44">
        <v>0</v>
      </c>
      <c r="M2767" s="44">
        <v>0</v>
      </c>
      <c r="N2767" s="44">
        <v>0</v>
      </c>
      <c r="O2767" s="328"/>
      <c r="P2767" s="310"/>
      <c r="Q2767" s="283"/>
    </row>
    <row r="2768" spans="1:17" ht="36" x14ac:dyDescent="0.25">
      <c r="A2768" s="292" t="s">
        <v>1301</v>
      </c>
      <c r="B2768" s="292" t="s">
        <v>390</v>
      </c>
      <c r="C2768" s="292" t="s">
        <v>1298</v>
      </c>
      <c r="D2768" s="279" t="s">
        <v>1299</v>
      </c>
      <c r="E2768" s="292"/>
      <c r="F2768" s="292" t="s">
        <v>244</v>
      </c>
      <c r="G2768" s="249" t="s">
        <v>16</v>
      </c>
      <c r="H2768" s="44">
        <f t="shared" ref="H2768:N2768" si="991">SUM(H2769:H2772)</f>
        <v>3831</v>
      </c>
      <c r="I2768" s="44">
        <f t="shared" si="991"/>
        <v>1208.8</v>
      </c>
      <c r="J2768" s="44">
        <f t="shared" si="991"/>
        <v>1248.0999999999999</v>
      </c>
      <c r="K2768" s="44">
        <f t="shared" si="991"/>
        <v>1374.1</v>
      </c>
      <c r="L2768" s="44">
        <f t="shared" si="991"/>
        <v>0</v>
      </c>
      <c r="M2768" s="44">
        <f t="shared" si="991"/>
        <v>0</v>
      </c>
      <c r="N2768" s="44">
        <f t="shared" si="991"/>
        <v>0</v>
      </c>
      <c r="O2768" s="328"/>
      <c r="P2768" s="310"/>
      <c r="Q2768" s="281" t="s">
        <v>4155</v>
      </c>
    </row>
    <row r="2769" spans="1:17" ht="39" customHeight="1" x14ac:dyDescent="0.25">
      <c r="A2769" s="292"/>
      <c r="B2769" s="292"/>
      <c r="C2769" s="292"/>
      <c r="D2769" s="279"/>
      <c r="E2769" s="292"/>
      <c r="F2769" s="292"/>
      <c r="G2769" s="249" t="s">
        <v>267</v>
      </c>
      <c r="H2769" s="44">
        <f t="shared" si="990"/>
        <v>2525.9</v>
      </c>
      <c r="I2769" s="44">
        <v>797</v>
      </c>
      <c r="J2769" s="44">
        <v>822.9</v>
      </c>
      <c r="K2769" s="44">
        <v>906</v>
      </c>
      <c r="L2769" s="44">
        <v>0</v>
      </c>
      <c r="M2769" s="44">
        <v>0</v>
      </c>
      <c r="N2769" s="44">
        <v>0</v>
      </c>
      <c r="O2769" s="328"/>
      <c r="P2769" s="310"/>
      <c r="Q2769" s="282"/>
    </row>
    <row r="2770" spans="1:17" ht="36" x14ac:dyDescent="0.25">
      <c r="A2770" s="292"/>
      <c r="B2770" s="292"/>
      <c r="C2770" s="292"/>
      <c r="D2770" s="279"/>
      <c r="E2770" s="292"/>
      <c r="F2770" s="292"/>
      <c r="G2770" s="249" t="s">
        <v>18</v>
      </c>
      <c r="H2770" s="44">
        <f t="shared" si="990"/>
        <v>1305.0999999999999</v>
      </c>
      <c r="I2770" s="44">
        <v>411.8</v>
      </c>
      <c r="J2770" s="44">
        <v>425.2</v>
      </c>
      <c r="K2770" s="44">
        <v>468.1</v>
      </c>
      <c r="L2770" s="44">
        <v>0</v>
      </c>
      <c r="M2770" s="44">
        <v>0</v>
      </c>
      <c r="N2770" s="44">
        <v>0</v>
      </c>
      <c r="O2770" s="328"/>
      <c r="P2770" s="310"/>
      <c r="Q2770" s="282"/>
    </row>
    <row r="2771" spans="1:17" x14ac:dyDescent="0.25">
      <c r="A2771" s="292"/>
      <c r="B2771" s="292"/>
      <c r="C2771" s="292"/>
      <c r="D2771" s="279"/>
      <c r="E2771" s="292"/>
      <c r="F2771" s="292"/>
      <c r="G2771" s="249" t="s">
        <v>19</v>
      </c>
      <c r="H2771" s="44">
        <f t="shared" si="990"/>
        <v>0</v>
      </c>
      <c r="I2771" s="44">
        <v>0</v>
      </c>
      <c r="J2771" s="44">
        <v>0</v>
      </c>
      <c r="K2771" s="44">
        <v>0</v>
      </c>
      <c r="L2771" s="44">
        <v>0</v>
      </c>
      <c r="M2771" s="44">
        <v>0</v>
      </c>
      <c r="N2771" s="44">
        <v>0</v>
      </c>
      <c r="O2771" s="328"/>
      <c r="P2771" s="310"/>
      <c r="Q2771" s="282"/>
    </row>
    <row r="2772" spans="1:17" ht="24" x14ac:dyDescent="0.25">
      <c r="A2772" s="292"/>
      <c r="B2772" s="292"/>
      <c r="C2772" s="292"/>
      <c r="D2772" s="279"/>
      <c r="E2772" s="292"/>
      <c r="F2772" s="292"/>
      <c r="G2772" s="249" t="s">
        <v>20</v>
      </c>
      <c r="H2772" s="44">
        <f t="shared" si="990"/>
        <v>0</v>
      </c>
      <c r="I2772" s="44">
        <v>0</v>
      </c>
      <c r="J2772" s="44">
        <v>0</v>
      </c>
      <c r="K2772" s="44">
        <v>0</v>
      </c>
      <c r="L2772" s="44">
        <v>0</v>
      </c>
      <c r="M2772" s="44">
        <v>0</v>
      </c>
      <c r="N2772" s="44">
        <v>0</v>
      </c>
      <c r="O2772" s="328"/>
      <c r="P2772" s="310"/>
      <c r="Q2772" s="283"/>
    </row>
    <row r="2773" spans="1:17" ht="36" x14ac:dyDescent="0.25">
      <c r="A2773" s="331" t="s">
        <v>1302</v>
      </c>
      <c r="B2773" s="331"/>
      <c r="C2773" s="331"/>
      <c r="D2773" s="331"/>
      <c r="E2773" s="331"/>
      <c r="F2773" s="331"/>
      <c r="G2773" s="269" t="s">
        <v>16</v>
      </c>
      <c r="H2773" s="49">
        <f>SUM(H2743,H2748,H2753,H2758,H2763,H2768)</f>
        <v>8470.9670000000006</v>
      </c>
      <c r="I2773" s="49">
        <f t="shared" ref="I2773:N2773" si="992">SUM(I2743,I2748,I2753,I2758,I2763,I2768)</f>
        <v>2199.2799999999997</v>
      </c>
      <c r="J2773" s="49">
        <f t="shared" si="992"/>
        <v>3524.8870000000002</v>
      </c>
      <c r="K2773" s="49">
        <f t="shared" si="992"/>
        <v>2499.5</v>
      </c>
      <c r="L2773" s="49">
        <f t="shared" si="992"/>
        <v>247.3</v>
      </c>
      <c r="M2773" s="49">
        <f t="shared" si="992"/>
        <v>0</v>
      </c>
      <c r="N2773" s="49">
        <f t="shared" si="992"/>
        <v>0</v>
      </c>
      <c r="O2773" s="328"/>
      <c r="P2773" s="310"/>
    </row>
    <row r="2774" spans="1:17" ht="24" x14ac:dyDescent="0.25">
      <c r="A2774" s="331"/>
      <c r="B2774" s="331"/>
      <c r="C2774" s="331"/>
      <c r="D2774" s="331"/>
      <c r="E2774" s="331"/>
      <c r="F2774" s="331"/>
      <c r="G2774" s="269" t="s">
        <v>17</v>
      </c>
      <c r="H2774" s="49">
        <f t="shared" ref="H2774:N2777" si="993">SUM(H2744,H2749,H2754,H2759,H2764,H2769)</f>
        <v>4640.6000000000004</v>
      </c>
      <c r="I2774" s="49">
        <f t="shared" si="993"/>
        <v>1150</v>
      </c>
      <c r="J2774" s="49">
        <f t="shared" si="993"/>
        <v>1715.3</v>
      </c>
      <c r="K2774" s="49">
        <f t="shared" si="993"/>
        <v>1775.3</v>
      </c>
      <c r="L2774" s="49">
        <f t="shared" si="993"/>
        <v>0</v>
      </c>
      <c r="M2774" s="49">
        <f t="shared" si="993"/>
        <v>0</v>
      </c>
      <c r="N2774" s="49">
        <f t="shared" si="993"/>
        <v>0</v>
      </c>
      <c r="O2774" s="328"/>
      <c r="P2774" s="310"/>
    </row>
    <row r="2775" spans="1:17" ht="36" x14ac:dyDescent="0.25">
      <c r="A2775" s="331"/>
      <c r="B2775" s="331"/>
      <c r="C2775" s="331"/>
      <c r="D2775" s="331"/>
      <c r="E2775" s="331"/>
      <c r="F2775" s="331"/>
      <c r="G2775" s="269" t="s">
        <v>18</v>
      </c>
      <c r="H2775" s="49">
        <f t="shared" si="993"/>
        <v>1906.0569999999998</v>
      </c>
      <c r="I2775" s="49">
        <f t="shared" si="993"/>
        <v>648.04999999999995</v>
      </c>
      <c r="J2775" s="49">
        <f t="shared" si="993"/>
        <v>781.10699999999997</v>
      </c>
      <c r="K2775" s="49">
        <f t="shared" si="993"/>
        <v>476.90000000000003</v>
      </c>
      <c r="L2775" s="49">
        <f t="shared" si="993"/>
        <v>0</v>
      </c>
      <c r="M2775" s="49">
        <f t="shared" si="993"/>
        <v>0</v>
      </c>
      <c r="N2775" s="49">
        <f t="shared" si="993"/>
        <v>0</v>
      </c>
      <c r="O2775" s="328"/>
      <c r="P2775" s="310"/>
    </row>
    <row r="2776" spans="1:17" x14ac:dyDescent="0.25">
      <c r="A2776" s="331"/>
      <c r="B2776" s="331"/>
      <c r="C2776" s="331"/>
      <c r="D2776" s="331"/>
      <c r="E2776" s="331"/>
      <c r="F2776" s="331"/>
      <c r="G2776" s="269" t="s">
        <v>19</v>
      </c>
      <c r="H2776" s="49">
        <f t="shared" si="993"/>
        <v>401.23</v>
      </c>
      <c r="I2776" s="49">
        <f t="shared" si="993"/>
        <v>401.23</v>
      </c>
      <c r="J2776" s="49">
        <f t="shared" si="993"/>
        <v>0</v>
      </c>
      <c r="K2776" s="49">
        <f t="shared" si="993"/>
        <v>0</v>
      </c>
      <c r="L2776" s="49">
        <f t="shared" si="993"/>
        <v>0</v>
      </c>
      <c r="M2776" s="49">
        <f t="shared" si="993"/>
        <v>0</v>
      </c>
      <c r="N2776" s="49">
        <f t="shared" si="993"/>
        <v>0</v>
      </c>
      <c r="O2776" s="328"/>
      <c r="P2776" s="310"/>
    </row>
    <row r="2777" spans="1:17" ht="24" x14ac:dyDescent="0.25">
      <c r="A2777" s="331"/>
      <c r="B2777" s="331"/>
      <c r="C2777" s="331"/>
      <c r="D2777" s="331"/>
      <c r="E2777" s="331"/>
      <c r="F2777" s="331"/>
      <c r="G2777" s="269" t="s">
        <v>20</v>
      </c>
      <c r="H2777" s="49">
        <f t="shared" si="993"/>
        <v>1523.08</v>
      </c>
      <c r="I2777" s="49">
        <f t="shared" si="993"/>
        <v>0</v>
      </c>
      <c r="J2777" s="49">
        <f t="shared" si="993"/>
        <v>1028.48</v>
      </c>
      <c r="K2777" s="49">
        <f t="shared" si="993"/>
        <v>247.3</v>
      </c>
      <c r="L2777" s="49">
        <f t="shared" si="993"/>
        <v>247.3</v>
      </c>
      <c r="M2777" s="49">
        <f t="shared" si="993"/>
        <v>0</v>
      </c>
      <c r="N2777" s="49">
        <f t="shared" si="993"/>
        <v>0</v>
      </c>
      <c r="O2777" s="328"/>
      <c r="P2777" s="310"/>
    </row>
    <row r="2781" spans="1:17" x14ac:dyDescent="0.25">
      <c r="H2781" s="267"/>
      <c r="I2781" s="267"/>
      <c r="J2781" s="267"/>
      <c r="K2781" s="267"/>
      <c r="L2781" s="267"/>
      <c r="M2781" s="267"/>
      <c r="N2781" s="267"/>
    </row>
    <row r="2782" spans="1:17" x14ac:dyDescent="0.25">
      <c r="H2782" s="267"/>
      <c r="I2782" s="267"/>
      <c r="J2782" s="267"/>
      <c r="K2782" s="267"/>
      <c r="L2782" s="267"/>
      <c r="M2782" s="267"/>
      <c r="N2782" s="267"/>
    </row>
    <row r="2783" spans="1:17" x14ac:dyDescent="0.25">
      <c r="H2783" s="267"/>
      <c r="I2783" s="267"/>
      <c r="J2783" s="267"/>
      <c r="K2783" s="267"/>
      <c r="L2783" s="267"/>
      <c r="M2783" s="267"/>
      <c r="N2783" s="267"/>
    </row>
    <row r="2784" spans="1:17" x14ac:dyDescent="0.25">
      <c r="H2784" s="267"/>
      <c r="I2784" s="267"/>
      <c r="J2784" s="267"/>
      <c r="K2784" s="267"/>
      <c r="L2784" s="267"/>
      <c r="M2784" s="267"/>
      <c r="N2784" s="267"/>
    </row>
    <row r="2785" spans="8:14" x14ac:dyDescent="0.25">
      <c r="H2785" s="267"/>
      <c r="I2785" s="267"/>
      <c r="J2785" s="267"/>
      <c r="K2785" s="267"/>
      <c r="L2785" s="267"/>
      <c r="M2785" s="267"/>
      <c r="N2785" s="267"/>
    </row>
  </sheetData>
  <autoFilter ref="A1:Q2777">
    <filterColumn colId="6" showButton="0"/>
    <filterColumn colId="7" showButton="0"/>
    <filterColumn colId="8" showButton="0"/>
    <filterColumn colId="9" showButton="0"/>
    <filterColumn colId="10" showButton="0"/>
    <filterColumn colId="11" showButton="0"/>
    <filterColumn colId="12" showButton="0"/>
  </autoFilter>
  <mergeCells count="4838">
    <mergeCell ref="Q2677:Q2681"/>
    <mergeCell ref="Q2682:Q2686"/>
    <mergeCell ref="Q2687:Q2691"/>
    <mergeCell ref="Q2692:Q2696"/>
    <mergeCell ref="Q2697:Q2701"/>
    <mergeCell ref="Q2702:Q2706"/>
    <mergeCell ref="Q2707:Q2711"/>
    <mergeCell ref="Q2712:Q2716"/>
    <mergeCell ref="Q2732:Q2736"/>
    <mergeCell ref="Q2717:Q2721"/>
    <mergeCell ref="Q2722:Q2726"/>
    <mergeCell ref="Q2727:Q2731"/>
    <mergeCell ref="Q2743:Q2747"/>
    <mergeCell ref="Q2748:Q2752"/>
    <mergeCell ref="Q2753:Q2757"/>
    <mergeCell ref="Q2763:Q2767"/>
    <mergeCell ref="Q2768:Q2772"/>
    <mergeCell ref="Q2758:Q2762"/>
    <mergeCell ref="Q2585:Q2589"/>
    <mergeCell ref="Q2590:Q2594"/>
    <mergeCell ref="Q2595:Q2599"/>
    <mergeCell ref="Q2606:Q2610"/>
    <mergeCell ref="Q2611:Q2615"/>
    <mergeCell ref="Q2616:Q2620"/>
    <mergeCell ref="Q2621:Q2625"/>
    <mergeCell ref="Q2626:Q2630"/>
    <mergeCell ref="Q2631:Q2635"/>
    <mergeCell ref="Q2637:Q2641"/>
    <mergeCell ref="Q2642:Q2646"/>
    <mergeCell ref="Q2647:Q2651"/>
    <mergeCell ref="Q2652:Q2656"/>
    <mergeCell ref="Q2657:Q2661"/>
    <mergeCell ref="Q2662:Q2666"/>
    <mergeCell ref="Q2667:Q2671"/>
    <mergeCell ref="Q2672:Q2676"/>
    <mergeCell ref="Q2500:Q2504"/>
    <mergeCell ref="Q2505:Q2509"/>
    <mergeCell ref="Q2510:Q2514"/>
    <mergeCell ref="Q2515:Q2519"/>
    <mergeCell ref="Q2520:Q2524"/>
    <mergeCell ref="Q2525:Q2529"/>
    <mergeCell ref="Q2530:Q2534"/>
    <mergeCell ref="Q2535:Q2539"/>
    <mergeCell ref="Q2540:Q2544"/>
    <mergeCell ref="Q2545:Q2549"/>
    <mergeCell ref="Q2550:Q2554"/>
    <mergeCell ref="Q2555:Q2559"/>
    <mergeCell ref="Q2560:Q2564"/>
    <mergeCell ref="Q2565:Q2569"/>
    <mergeCell ref="Q2570:Q2574"/>
    <mergeCell ref="Q2575:Q2579"/>
    <mergeCell ref="Q2580:Q2584"/>
    <mergeCell ref="Q2409:Q2413"/>
    <mergeCell ref="Q2414:Q2418"/>
    <mergeCell ref="Q2419:Q2423"/>
    <mergeCell ref="Q2424:Q2428"/>
    <mergeCell ref="Q2429:Q2433"/>
    <mergeCell ref="Q2434:Q2438"/>
    <mergeCell ref="Q2439:Q2443"/>
    <mergeCell ref="Q2444:Q2448"/>
    <mergeCell ref="Q2449:Q2453"/>
    <mergeCell ref="Q2454:Q2458"/>
    <mergeCell ref="Q2465:Q2469"/>
    <mergeCell ref="Q2470:Q2474"/>
    <mergeCell ref="Q2475:Q2479"/>
    <mergeCell ref="Q2480:Q2484"/>
    <mergeCell ref="Q2485:Q2489"/>
    <mergeCell ref="Q2490:Q2494"/>
    <mergeCell ref="Q2495:Q2499"/>
    <mergeCell ref="Q2313:Q2317"/>
    <mergeCell ref="Q2323:Q2327"/>
    <mergeCell ref="Q2354:Q2358"/>
    <mergeCell ref="Q2404:Q2408"/>
    <mergeCell ref="Q2334:Q2338"/>
    <mergeCell ref="Q2339:Q2343"/>
    <mergeCell ref="Q2344:Q2348"/>
    <mergeCell ref="Q2349:Q2353"/>
    <mergeCell ref="Q2359:Q2363"/>
    <mergeCell ref="Q2364:Q2368"/>
    <mergeCell ref="Q2369:Q2373"/>
    <mergeCell ref="Q2374:Q2378"/>
    <mergeCell ref="Q2379:Q2383"/>
    <mergeCell ref="Q2384:Q2388"/>
    <mergeCell ref="Q2389:Q2393"/>
    <mergeCell ref="Q2394:Q2398"/>
    <mergeCell ref="Q2399:Q2403"/>
    <mergeCell ref="Q2147:Q2151"/>
    <mergeCell ref="Q2157:Q2161"/>
    <mergeCell ref="Q2162:Q2166"/>
    <mergeCell ref="Q2167:Q2171"/>
    <mergeCell ref="Q2172:Q2176"/>
    <mergeCell ref="Q2318:Q2322"/>
    <mergeCell ref="Q2183:Q2187"/>
    <mergeCell ref="Q2188:Q2192"/>
    <mergeCell ref="Q2193:Q2197"/>
    <mergeCell ref="Q2198:Q2202"/>
    <mergeCell ref="Q2203:Q2207"/>
    <mergeCell ref="Q2208:Q2212"/>
    <mergeCell ref="Q2213:Q2217"/>
    <mergeCell ref="Q2218:Q2222"/>
    <mergeCell ref="Q2223:Q2227"/>
    <mergeCell ref="Q2228:Q2232"/>
    <mergeCell ref="Q2233:Q2237"/>
    <mergeCell ref="Q2238:Q2242"/>
    <mergeCell ref="Q2243:Q2247"/>
    <mergeCell ref="Q2248:Q2252"/>
    <mergeCell ref="Q2253:Q2257"/>
    <mergeCell ref="Q2258:Q2262"/>
    <mergeCell ref="Q2263:Q2267"/>
    <mergeCell ref="Q2268:Q2272"/>
    <mergeCell ref="Q2273:Q2277"/>
    <mergeCell ref="Q2278:Q2282"/>
    <mergeCell ref="Q2283:Q2287"/>
    <mergeCell ref="Q2288:Q2292"/>
    <mergeCell ref="Q2293:Q2297"/>
    <mergeCell ref="Q2298:Q2302"/>
    <mergeCell ref="Q2303:Q2307"/>
    <mergeCell ref="Q2308:Q2312"/>
    <mergeCell ref="Q2006:Q2010"/>
    <mergeCell ref="Q2011:Q2015"/>
    <mergeCell ref="Q2016:Q2020"/>
    <mergeCell ref="Q2021:Q2025"/>
    <mergeCell ref="Q2026:Q2030"/>
    <mergeCell ref="Q2031:Q2035"/>
    <mergeCell ref="Q2036:Q2040"/>
    <mergeCell ref="Q2041:Q2045"/>
    <mergeCell ref="Q2046:Q2050"/>
    <mergeCell ref="Q2051:Q2055"/>
    <mergeCell ref="Q2056:Q2060"/>
    <mergeCell ref="Q2061:Q2065"/>
    <mergeCell ref="Q2082:Q2086"/>
    <mergeCell ref="Q2152:Q2156"/>
    <mergeCell ref="P2167:P2171"/>
    <mergeCell ref="P2172:P2176"/>
    <mergeCell ref="O2167:O2171"/>
    <mergeCell ref="O2172:O2176"/>
    <mergeCell ref="Q2072:Q2076"/>
    <mergeCell ref="Q2077:Q2081"/>
    <mergeCell ref="Q2087:Q2091"/>
    <mergeCell ref="Q2092:Q2096"/>
    <mergeCell ref="Q2097:Q2101"/>
    <mergeCell ref="Q2102:Q2106"/>
    <mergeCell ref="Q2107:Q2111"/>
    <mergeCell ref="Q2112:Q2116"/>
    <mergeCell ref="Q2117:Q2121"/>
    <mergeCell ref="Q2122:Q2126"/>
    <mergeCell ref="Q2127:Q2131"/>
    <mergeCell ref="Q2132:Q2136"/>
    <mergeCell ref="Q2137:Q2141"/>
    <mergeCell ref="Q2142:Q2146"/>
    <mergeCell ref="Q1910:Q1914"/>
    <mergeCell ref="Q1915:Q1919"/>
    <mergeCell ref="Q1920:Q1924"/>
    <mergeCell ref="Q1925:Q1929"/>
    <mergeCell ref="Q1941:Q1945"/>
    <mergeCell ref="Q1971:Q1975"/>
    <mergeCell ref="Q1976:Q1980"/>
    <mergeCell ref="Q1981:Q1985"/>
    <mergeCell ref="Q1986:Q1990"/>
    <mergeCell ref="Q1991:Q1995"/>
    <mergeCell ref="Q1946:Q1950"/>
    <mergeCell ref="Q1951:Q1955"/>
    <mergeCell ref="Q1956:Q1960"/>
    <mergeCell ref="Q1961:Q1965"/>
    <mergeCell ref="Q1966:Q1970"/>
    <mergeCell ref="Q1996:Q2000"/>
    <mergeCell ref="Q2001:Q2005"/>
    <mergeCell ref="Q1789:Q1793"/>
    <mergeCell ref="Q1794:Q1798"/>
    <mergeCell ref="Q1799:Q1803"/>
    <mergeCell ref="Q1804:Q1808"/>
    <mergeCell ref="Q1754:Q1758"/>
    <mergeCell ref="Q1759:Q1763"/>
    <mergeCell ref="Q1764:Q1768"/>
    <mergeCell ref="Q1779:Q1783"/>
    <mergeCell ref="Q1784:Q1788"/>
    <mergeCell ref="Q1809:Q1813"/>
    <mergeCell ref="Q1814:Q1818"/>
    <mergeCell ref="Q1819:Q1823"/>
    <mergeCell ref="Q1824:Q1828"/>
    <mergeCell ref="Q1885:Q1889"/>
    <mergeCell ref="Q1905:Q1909"/>
    <mergeCell ref="Q1835:Q1839"/>
    <mergeCell ref="Q1840:Q1844"/>
    <mergeCell ref="Q1845:Q1849"/>
    <mergeCell ref="Q1850:Q1854"/>
    <mergeCell ref="Q1855:Q1859"/>
    <mergeCell ref="Q1860:Q1864"/>
    <mergeCell ref="Q1865:Q1869"/>
    <mergeCell ref="Q1870:Q1874"/>
    <mergeCell ref="Q1875:Q1879"/>
    <mergeCell ref="Q1880:Q1884"/>
    <mergeCell ref="Q1890:Q1894"/>
    <mergeCell ref="Q1895:Q1899"/>
    <mergeCell ref="Q1900:Q1904"/>
    <mergeCell ref="Q1668:Q1672"/>
    <mergeCell ref="Q1673:Q1677"/>
    <mergeCell ref="Q1678:Q1682"/>
    <mergeCell ref="Q1683:Q1687"/>
    <mergeCell ref="Q1688:Q1692"/>
    <mergeCell ref="Q1693:Q1697"/>
    <mergeCell ref="Q1698:Q1702"/>
    <mergeCell ref="Q1703:Q1707"/>
    <mergeCell ref="Q1708:Q1712"/>
    <mergeCell ref="Q1713:Q1717"/>
    <mergeCell ref="Q1718:Q1722"/>
    <mergeCell ref="Q1723:Q1727"/>
    <mergeCell ref="Q1728:Q1732"/>
    <mergeCell ref="Q1733:Q1737"/>
    <mergeCell ref="Q1743:Q1747"/>
    <mergeCell ref="Q1769:Q1773"/>
    <mergeCell ref="Q1774:Q1778"/>
    <mergeCell ref="Q1583:Q1587"/>
    <mergeCell ref="Q1588:Q1592"/>
    <mergeCell ref="Q1593:Q1597"/>
    <mergeCell ref="Q1598:Q1602"/>
    <mergeCell ref="Q1603:Q1607"/>
    <mergeCell ref="Q1608:Q1612"/>
    <mergeCell ref="Q1613:Q1617"/>
    <mergeCell ref="Q1618:Q1622"/>
    <mergeCell ref="Q1623:Q1627"/>
    <mergeCell ref="Q1628:Q1632"/>
    <mergeCell ref="Q1633:Q1637"/>
    <mergeCell ref="Q1638:Q1642"/>
    <mergeCell ref="Q1643:Q1647"/>
    <mergeCell ref="Q1648:Q1652"/>
    <mergeCell ref="Q1653:Q1657"/>
    <mergeCell ref="Q1658:Q1662"/>
    <mergeCell ref="Q1663:Q1667"/>
    <mergeCell ref="Q1498:Q1502"/>
    <mergeCell ref="Q1503:Q1507"/>
    <mergeCell ref="Q1508:Q1512"/>
    <mergeCell ref="Q1513:Q1517"/>
    <mergeCell ref="Q1518:Q1522"/>
    <mergeCell ref="Q1523:Q1527"/>
    <mergeCell ref="Q1528:Q1532"/>
    <mergeCell ref="Q1533:Q1537"/>
    <mergeCell ref="Q1538:Q1542"/>
    <mergeCell ref="Q1543:Q1547"/>
    <mergeCell ref="Q1548:Q1552"/>
    <mergeCell ref="Q1553:Q1557"/>
    <mergeCell ref="Q1558:Q1562"/>
    <mergeCell ref="Q1563:Q1567"/>
    <mergeCell ref="Q1568:Q1572"/>
    <mergeCell ref="Q1573:Q1577"/>
    <mergeCell ref="Q1578:Q1582"/>
    <mergeCell ref="Q1337:Q1341"/>
    <mergeCell ref="Q1342:Q1346"/>
    <mergeCell ref="Q1347:Q1351"/>
    <mergeCell ref="Q1352:Q1356"/>
    <mergeCell ref="Q1357:Q1361"/>
    <mergeCell ref="Q1362:Q1366"/>
    <mergeCell ref="Q1367:Q1371"/>
    <mergeCell ref="Q1372:Q1376"/>
    <mergeCell ref="Q1377:Q1381"/>
    <mergeCell ref="Q1382:Q1386"/>
    <mergeCell ref="Q1387:Q1391"/>
    <mergeCell ref="Q1392:Q1396"/>
    <mergeCell ref="Q1738:Q1742"/>
    <mergeCell ref="Q1403:Q1407"/>
    <mergeCell ref="Q1408:Q1412"/>
    <mergeCell ref="Q1413:Q1417"/>
    <mergeCell ref="Q1418:Q1422"/>
    <mergeCell ref="Q1423:Q1427"/>
    <mergeCell ref="Q1428:Q1432"/>
    <mergeCell ref="Q1433:Q1437"/>
    <mergeCell ref="Q1438:Q1442"/>
    <mergeCell ref="Q1443:Q1447"/>
    <mergeCell ref="Q1448:Q1452"/>
    <mergeCell ref="Q1453:Q1457"/>
    <mergeCell ref="Q1458:Q1462"/>
    <mergeCell ref="Q1463:Q1467"/>
    <mergeCell ref="Q1468:Q1472"/>
    <mergeCell ref="Q1473:Q1477"/>
    <mergeCell ref="Q1478:Q1482"/>
    <mergeCell ref="Q1483:Q1487"/>
    <mergeCell ref="Q1488:Q1492"/>
    <mergeCell ref="Q1493:Q1497"/>
    <mergeCell ref="Q1306:Q1310"/>
    <mergeCell ref="Q1311:Q1315"/>
    <mergeCell ref="Q1316:Q1320"/>
    <mergeCell ref="Q1321:Q1325"/>
    <mergeCell ref="Q1326:Q1330"/>
    <mergeCell ref="Q1215:Q1219"/>
    <mergeCell ref="Q1220:Q1224"/>
    <mergeCell ref="Q1225:Q1229"/>
    <mergeCell ref="Q1230:Q1234"/>
    <mergeCell ref="Q1235:Q1239"/>
    <mergeCell ref="Q1240:Q1244"/>
    <mergeCell ref="Q1245:Q1249"/>
    <mergeCell ref="Q1250:Q1254"/>
    <mergeCell ref="Q1255:Q1259"/>
    <mergeCell ref="Q1260:Q1264"/>
    <mergeCell ref="Q1265:Q1269"/>
    <mergeCell ref="Q1270:Q1274"/>
    <mergeCell ref="Q1281:Q1285"/>
    <mergeCell ref="Q1286:Q1290"/>
    <mergeCell ref="Q1291:Q1295"/>
    <mergeCell ref="Q1296:Q1300"/>
    <mergeCell ref="Q1301:Q1305"/>
    <mergeCell ref="Q1130:Q1134"/>
    <mergeCell ref="Q1135:Q1139"/>
    <mergeCell ref="Q1140:Q1144"/>
    <mergeCell ref="Q1145:Q1149"/>
    <mergeCell ref="Q1150:Q1154"/>
    <mergeCell ref="Q1155:Q1159"/>
    <mergeCell ref="Q1160:Q1164"/>
    <mergeCell ref="Q1165:Q1169"/>
    <mergeCell ref="Q1170:Q1174"/>
    <mergeCell ref="Q1175:Q1179"/>
    <mergeCell ref="Q1180:Q1184"/>
    <mergeCell ref="Q1185:Q1189"/>
    <mergeCell ref="Q1190:Q1194"/>
    <mergeCell ref="Q1195:Q1199"/>
    <mergeCell ref="Q1200:Q1204"/>
    <mergeCell ref="Q1205:Q1209"/>
    <mergeCell ref="Q1210:Q1214"/>
    <mergeCell ref="Q1060:Q1064"/>
    <mergeCell ref="Q1065:Q1069"/>
    <mergeCell ref="Q1070:Q1074"/>
    <mergeCell ref="Q1075:Q1079"/>
    <mergeCell ref="Q1080:Q1084"/>
    <mergeCell ref="Q1085:Q1089"/>
    <mergeCell ref="Q1090:Q1094"/>
    <mergeCell ref="Q1045:Q1049"/>
    <mergeCell ref="Q1050:Q1054"/>
    <mergeCell ref="Q1055:Q1059"/>
    <mergeCell ref="Q1095:Q1099"/>
    <mergeCell ref="Q1100:Q1104"/>
    <mergeCell ref="Q1105:Q1109"/>
    <mergeCell ref="Q1110:Q1114"/>
    <mergeCell ref="Q1115:Q1119"/>
    <mergeCell ref="Q1120:Q1124"/>
    <mergeCell ref="Q1125:Q1129"/>
    <mergeCell ref="Q948:Q952"/>
    <mergeCell ref="Q953:Q957"/>
    <mergeCell ref="Q958:Q962"/>
    <mergeCell ref="Q963:Q967"/>
    <mergeCell ref="Q968:Q972"/>
    <mergeCell ref="Q973:Q977"/>
    <mergeCell ref="Q978:Q982"/>
    <mergeCell ref="Q983:Q987"/>
    <mergeCell ref="Q988:Q992"/>
    <mergeCell ref="Q993:Q997"/>
    <mergeCell ref="Q998:Q1002"/>
    <mergeCell ref="Q1003:Q1007"/>
    <mergeCell ref="Q1014:Q1018"/>
    <mergeCell ref="Q1019:Q1023"/>
    <mergeCell ref="Q1024:Q1028"/>
    <mergeCell ref="Q1029:Q1033"/>
    <mergeCell ref="Q1034:Q1038"/>
    <mergeCell ref="Q863:Q867"/>
    <mergeCell ref="Q868:Q872"/>
    <mergeCell ref="Q873:Q877"/>
    <mergeCell ref="Q878:Q882"/>
    <mergeCell ref="Q883:Q887"/>
    <mergeCell ref="Q913:Q917"/>
    <mergeCell ref="Q918:Q922"/>
    <mergeCell ref="Q888:Q892"/>
    <mergeCell ref="Q893:Q897"/>
    <mergeCell ref="Q898:Q902"/>
    <mergeCell ref="Q903:Q907"/>
    <mergeCell ref="Q908:Q912"/>
    <mergeCell ref="Q923:Q927"/>
    <mergeCell ref="Q928:Q932"/>
    <mergeCell ref="Q933:Q937"/>
    <mergeCell ref="Q938:Q942"/>
    <mergeCell ref="Q943:Q947"/>
    <mergeCell ref="Q706:Q710"/>
    <mergeCell ref="Q711:Q715"/>
    <mergeCell ref="Q716:Q720"/>
    <mergeCell ref="Q721:Q725"/>
    <mergeCell ref="Q726:Q730"/>
    <mergeCell ref="Q807:Q811"/>
    <mergeCell ref="Q812:Q816"/>
    <mergeCell ref="Q817:Q821"/>
    <mergeCell ref="Q822:Q826"/>
    <mergeCell ref="Q827:Q831"/>
    <mergeCell ref="Q832:Q836"/>
    <mergeCell ref="Q837:Q841"/>
    <mergeCell ref="Q842:Q846"/>
    <mergeCell ref="Q847:Q851"/>
    <mergeCell ref="Q852:Q856"/>
    <mergeCell ref="Q737:Q741"/>
    <mergeCell ref="Q742:Q746"/>
    <mergeCell ref="Q747:Q751"/>
    <mergeCell ref="Q752:Q756"/>
    <mergeCell ref="Q757:Q761"/>
    <mergeCell ref="Q762:Q766"/>
    <mergeCell ref="Q767:Q771"/>
    <mergeCell ref="Q772:Q776"/>
    <mergeCell ref="Q777:Q781"/>
    <mergeCell ref="Q782:Q786"/>
    <mergeCell ref="Q787:Q791"/>
    <mergeCell ref="Q792:Q796"/>
    <mergeCell ref="Q797:Q801"/>
    <mergeCell ref="Q802:Q806"/>
    <mergeCell ref="Q690:Q694"/>
    <mergeCell ref="Q695:Q699"/>
    <mergeCell ref="Q620:Q624"/>
    <mergeCell ref="Q625:Q629"/>
    <mergeCell ref="Q630:Q634"/>
    <mergeCell ref="Q635:Q639"/>
    <mergeCell ref="Q640:Q644"/>
    <mergeCell ref="Q645:Q649"/>
    <mergeCell ref="Q650:Q654"/>
    <mergeCell ref="Q655:Q659"/>
    <mergeCell ref="Q660:Q664"/>
    <mergeCell ref="Q585:Q589"/>
    <mergeCell ref="Q590:Q594"/>
    <mergeCell ref="Q595:Q599"/>
    <mergeCell ref="Q600:Q604"/>
    <mergeCell ref="Q605:Q609"/>
    <mergeCell ref="Q610:Q614"/>
    <mergeCell ref="Q670:Q674"/>
    <mergeCell ref="Q519:Q523"/>
    <mergeCell ref="Q524:Q528"/>
    <mergeCell ref="Q529:Q533"/>
    <mergeCell ref="Q534:Q538"/>
    <mergeCell ref="Q539:Q543"/>
    <mergeCell ref="Q544:Q548"/>
    <mergeCell ref="Q549:Q553"/>
    <mergeCell ref="Q554:Q558"/>
    <mergeCell ref="Q559:Q563"/>
    <mergeCell ref="Q564:Q568"/>
    <mergeCell ref="Q569:Q573"/>
    <mergeCell ref="Q574:Q578"/>
    <mergeCell ref="Q615:Q619"/>
    <mergeCell ref="Q665:Q669"/>
    <mergeCell ref="Q675:Q679"/>
    <mergeCell ref="Q680:Q684"/>
    <mergeCell ref="Q685:Q689"/>
    <mergeCell ref="Q428:Q432"/>
    <mergeCell ref="Q433:Q437"/>
    <mergeCell ref="Q438:Q442"/>
    <mergeCell ref="Q443:Q447"/>
    <mergeCell ref="Q448:Q452"/>
    <mergeCell ref="Q453:Q457"/>
    <mergeCell ref="Q473:Q477"/>
    <mergeCell ref="Q478:Q482"/>
    <mergeCell ref="Q483:Q487"/>
    <mergeCell ref="Q488:Q492"/>
    <mergeCell ref="Q458:Q462"/>
    <mergeCell ref="Q463:Q467"/>
    <mergeCell ref="Q468:Q472"/>
    <mergeCell ref="Q499:Q503"/>
    <mergeCell ref="Q504:Q508"/>
    <mergeCell ref="Q509:Q513"/>
    <mergeCell ref="Q514:Q518"/>
    <mergeCell ref="Q343:Q347"/>
    <mergeCell ref="Q348:Q352"/>
    <mergeCell ref="Q353:Q357"/>
    <mergeCell ref="Q358:Q362"/>
    <mergeCell ref="Q363:Q367"/>
    <mergeCell ref="Q368:Q372"/>
    <mergeCell ref="Q373:Q377"/>
    <mergeCell ref="Q378:Q382"/>
    <mergeCell ref="Q383:Q387"/>
    <mergeCell ref="Q388:Q392"/>
    <mergeCell ref="Q393:Q397"/>
    <mergeCell ref="Q398:Q402"/>
    <mergeCell ref="Q403:Q407"/>
    <mergeCell ref="Q408:Q412"/>
    <mergeCell ref="Q413:Q417"/>
    <mergeCell ref="Q418:Q422"/>
    <mergeCell ref="Q423:Q427"/>
    <mergeCell ref="Q271:Q275"/>
    <mergeCell ref="Q276:Q280"/>
    <mergeCell ref="Q256:Q260"/>
    <mergeCell ref="Q246:Q250"/>
    <mergeCell ref="Q221:Q225"/>
    <mergeCell ref="Q211:Q215"/>
    <mergeCell ref="Q281:Q285"/>
    <mergeCell ref="Q286:Q290"/>
    <mergeCell ref="Q291:Q295"/>
    <mergeCell ref="Q302:Q306"/>
    <mergeCell ref="Q307:Q311"/>
    <mergeCell ref="Q312:Q316"/>
    <mergeCell ref="Q317:Q321"/>
    <mergeCell ref="Q322:Q326"/>
    <mergeCell ref="Q327:Q331"/>
    <mergeCell ref="Q332:Q336"/>
    <mergeCell ref="Q191:Q195"/>
    <mergeCell ref="Q196:Q200"/>
    <mergeCell ref="Q201:Q205"/>
    <mergeCell ref="Q206:Q210"/>
    <mergeCell ref="Q216:Q220"/>
    <mergeCell ref="Q226:Q230"/>
    <mergeCell ref="Q231:Q235"/>
    <mergeCell ref="Q236:Q240"/>
    <mergeCell ref="Q241:Q245"/>
    <mergeCell ref="Q251:Q255"/>
    <mergeCell ref="Q261:Q265"/>
    <mergeCell ref="Q266:Q270"/>
    <mergeCell ref="Q95:Q99"/>
    <mergeCell ref="Q100:Q104"/>
    <mergeCell ref="Q105:Q109"/>
    <mergeCell ref="Q110:Q114"/>
    <mergeCell ref="Q115:Q119"/>
    <mergeCell ref="Q120:Q124"/>
    <mergeCell ref="Q125:Q129"/>
    <mergeCell ref="Q130:Q134"/>
    <mergeCell ref="Q135:Q139"/>
    <mergeCell ref="Q140:Q144"/>
    <mergeCell ref="Q180:Q184"/>
    <mergeCell ref="Q175:Q179"/>
    <mergeCell ref="Q170:Q174"/>
    <mergeCell ref="Q165:Q169"/>
    <mergeCell ref="Q160:Q164"/>
    <mergeCell ref="Q155:Q159"/>
    <mergeCell ref="Q150:Q154"/>
    <mergeCell ref="Q145:Q149"/>
    <mergeCell ref="Q5:Q9"/>
    <mergeCell ref="Q10:Q14"/>
    <mergeCell ref="Q15:Q19"/>
    <mergeCell ref="Q20:Q24"/>
    <mergeCell ref="Q25:Q29"/>
    <mergeCell ref="Q30:Q34"/>
    <mergeCell ref="Q35:Q39"/>
    <mergeCell ref="Q40:Q44"/>
    <mergeCell ref="Q45:Q49"/>
    <mergeCell ref="Q50:Q54"/>
    <mergeCell ref="Q55:Q59"/>
    <mergeCell ref="Q65:Q69"/>
    <mergeCell ref="Q70:Q74"/>
    <mergeCell ref="Q75:Q79"/>
    <mergeCell ref="Q80:Q84"/>
    <mergeCell ref="Q85:Q89"/>
    <mergeCell ref="Q90:Q94"/>
    <mergeCell ref="Q60:Q64"/>
    <mergeCell ref="A2742:P2742"/>
    <mergeCell ref="A2773:F2777"/>
    <mergeCell ref="O2773:O2777"/>
    <mergeCell ref="P2773:P2777"/>
    <mergeCell ref="A2763:A2767"/>
    <mergeCell ref="B2763:B2767"/>
    <mergeCell ref="C2763:C2767"/>
    <mergeCell ref="D2763:D2767"/>
    <mergeCell ref="E2763:E2767"/>
    <mergeCell ref="F2763:F2767"/>
    <mergeCell ref="O2763:O2767"/>
    <mergeCell ref="P2763:P2767"/>
    <mergeCell ref="A2768:A2772"/>
    <mergeCell ref="B2768:B2772"/>
    <mergeCell ref="C2768:C2772"/>
    <mergeCell ref="D2768:D2772"/>
    <mergeCell ref="E2768:E2772"/>
    <mergeCell ref="F2768:F2772"/>
    <mergeCell ref="O2768:O2772"/>
    <mergeCell ref="P2768:P2772"/>
    <mergeCell ref="A2758:A2762"/>
    <mergeCell ref="B2758:B2762"/>
    <mergeCell ref="C2758:C2762"/>
    <mergeCell ref="D2758:D2762"/>
    <mergeCell ref="E2758:E2762"/>
    <mergeCell ref="F2758:F2762"/>
    <mergeCell ref="O2758:O2762"/>
    <mergeCell ref="P2758:P2762"/>
    <mergeCell ref="A2753:A2757"/>
    <mergeCell ref="B2753:B2757"/>
    <mergeCell ref="C2753:C2757"/>
    <mergeCell ref="D2753:D2757"/>
    <mergeCell ref="A2732:A2736"/>
    <mergeCell ref="B2732:B2736"/>
    <mergeCell ref="C2732:C2736"/>
    <mergeCell ref="D2732:D2736"/>
    <mergeCell ref="E2732:E2736"/>
    <mergeCell ref="F2732:F2736"/>
    <mergeCell ref="O2732:O2736"/>
    <mergeCell ref="P2732:P2736"/>
    <mergeCell ref="A2737:F2741"/>
    <mergeCell ref="O2737:O2741"/>
    <mergeCell ref="P2737:P2741"/>
    <mergeCell ref="A2722:A2726"/>
    <mergeCell ref="B2722:B2726"/>
    <mergeCell ref="C2722:C2726"/>
    <mergeCell ref="D2722:D2726"/>
    <mergeCell ref="E2722:E2726"/>
    <mergeCell ref="F2722:F2726"/>
    <mergeCell ref="O2722:O2726"/>
    <mergeCell ref="P2722:P2726"/>
    <mergeCell ref="A2727:A2731"/>
    <mergeCell ref="B2727:B2731"/>
    <mergeCell ref="C2727:C2731"/>
    <mergeCell ref="D2727:D2731"/>
    <mergeCell ref="E2727:E2731"/>
    <mergeCell ref="F2727:F2731"/>
    <mergeCell ref="O2727:O2731"/>
    <mergeCell ref="P2727:P2731"/>
    <mergeCell ref="A2707:A2711"/>
    <mergeCell ref="B2707:B2711"/>
    <mergeCell ref="C2707:C2711"/>
    <mergeCell ref="D2707:D2711"/>
    <mergeCell ref="E2707:E2711"/>
    <mergeCell ref="F2707:F2711"/>
    <mergeCell ref="O2707:O2711"/>
    <mergeCell ref="P2707:P2711"/>
    <mergeCell ref="A2712:A2716"/>
    <mergeCell ref="B2712:B2716"/>
    <mergeCell ref="C2712:C2716"/>
    <mergeCell ref="D2712:D2716"/>
    <mergeCell ref="E2712:E2716"/>
    <mergeCell ref="F2712:F2716"/>
    <mergeCell ref="O2712:O2716"/>
    <mergeCell ref="P2712:P2716"/>
    <mergeCell ref="A2717:A2721"/>
    <mergeCell ref="B2717:B2721"/>
    <mergeCell ref="C2717:C2721"/>
    <mergeCell ref="D2717:D2721"/>
    <mergeCell ref="E2717:E2721"/>
    <mergeCell ref="F2717:F2721"/>
    <mergeCell ref="O2717:O2721"/>
    <mergeCell ref="P2717:P2721"/>
    <mergeCell ref="A2692:A2696"/>
    <mergeCell ref="B2692:B2696"/>
    <mergeCell ref="C2692:C2696"/>
    <mergeCell ref="D2692:D2696"/>
    <mergeCell ref="E2692:E2696"/>
    <mergeCell ref="F2692:F2696"/>
    <mergeCell ref="O2692:O2696"/>
    <mergeCell ref="P2692:P2696"/>
    <mergeCell ref="A2697:A2701"/>
    <mergeCell ref="B2697:B2701"/>
    <mergeCell ref="C2697:C2701"/>
    <mergeCell ref="D2697:D2701"/>
    <mergeCell ref="E2697:E2701"/>
    <mergeCell ref="F2697:F2701"/>
    <mergeCell ref="O2697:O2701"/>
    <mergeCell ref="P2697:P2701"/>
    <mergeCell ref="A2702:A2706"/>
    <mergeCell ref="B2702:B2706"/>
    <mergeCell ref="C2702:C2706"/>
    <mergeCell ref="D2702:D2706"/>
    <mergeCell ref="E2702:E2706"/>
    <mergeCell ref="F2702:F2706"/>
    <mergeCell ref="O2702:O2706"/>
    <mergeCell ref="P2702:P2706"/>
    <mergeCell ref="A2677:A2681"/>
    <mergeCell ref="B2677:B2681"/>
    <mergeCell ref="C2677:C2681"/>
    <mergeCell ref="D2677:D2681"/>
    <mergeCell ref="E2677:E2681"/>
    <mergeCell ref="F2677:F2681"/>
    <mergeCell ref="O2677:O2681"/>
    <mergeCell ref="P2677:P2681"/>
    <mergeCell ref="A2682:A2686"/>
    <mergeCell ref="B2682:B2686"/>
    <mergeCell ref="C2682:C2686"/>
    <mergeCell ref="D2682:D2686"/>
    <mergeCell ref="E2682:E2686"/>
    <mergeCell ref="F2682:F2686"/>
    <mergeCell ref="O2682:O2686"/>
    <mergeCell ref="P2682:P2686"/>
    <mergeCell ref="A2687:A2691"/>
    <mergeCell ref="B2687:B2691"/>
    <mergeCell ref="C2687:C2691"/>
    <mergeCell ref="D2687:D2691"/>
    <mergeCell ref="E2687:E2691"/>
    <mergeCell ref="F2687:F2691"/>
    <mergeCell ref="O2687:O2691"/>
    <mergeCell ref="P2687:P2691"/>
    <mergeCell ref="A2662:A2666"/>
    <mergeCell ref="B2662:B2666"/>
    <mergeCell ref="C2662:C2666"/>
    <mergeCell ref="D2662:D2666"/>
    <mergeCell ref="E2662:E2666"/>
    <mergeCell ref="F2662:F2666"/>
    <mergeCell ref="O2662:O2666"/>
    <mergeCell ref="P2662:P2666"/>
    <mergeCell ref="A2667:A2671"/>
    <mergeCell ref="B2667:B2671"/>
    <mergeCell ref="C2667:C2671"/>
    <mergeCell ref="D2667:D2671"/>
    <mergeCell ref="E2667:E2671"/>
    <mergeCell ref="F2667:F2671"/>
    <mergeCell ref="O2667:O2671"/>
    <mergeCell ref="P2667:P2671"/>
    <mergeCell ref="A2672:A2676"/>
    <mergeCell ref="B2672:B2676"/>
    <mergeCell ref="C2672:C2676"/>
    <mergeCell ref="D2672:D2676"/>
    <mergeCell ref="E2672:E2676"/>
    <mergeCell ref="F2672:F2676"/>
    <mergeCell ref="O2672:O2676"/>
    <mergeCell ref="P2672:P2676"/>
    <mergeCell ref="A2647:A2651"/>
    <mergeCell ref="B2647:B2651"/>
    <mergeCell ref="C2647:C2651"/>
    <mergeCell ref="D2647:D2651"/>
    <mergeCell ref="E2647:E2651"/>
    <mergeCell ref="F2647:F2651"/>
    <mergeCell ref="O2647:O2651"/>
    <mergeCell ref="P2647:P2651"/>
    <mergeCell ref="A2652:A2656"/>
    <mergeCell ref="B2652:B2656"/>
    <mergeCell ref="C2652:C2656"/>
    <mergeCell ref="D2652:D2656"/>
    <mergeCell ref="E2652:E2656"/>
    <mergeCell ref="F2652:F2656"/>
    <mergeCell ref="O2652:O2656"/>
    <mergeCell ref="P2652:P2656"/>
    <mergeCell ref="A2657:A2661"/>
    <mergeCell ref="B2657:B2661"/>
    <mergeCell ref="C2657:C2661"/>
    <mergeCell ref="D2657:D2661"/>
    <mergeCell ref="E2657:E2661"/>
    <mergeCell ref="F2657:F2661"/>
    <mergeCell ref="O2657:O2661"/>
    <mergeCell ref="P2657:P2661"/>
    <mergeCell ref="A2631:F2635"/>
    <mergeCell ref="O2631:O2635"/>
    <mergeCell ref="P2631:P2635"/>
    <mergeCell ref="A2636:P2636"/>
    <mergeCell ref="A2637:A2641"/>
    <mergeCell ref="B2637:B2641"/>
    <mergeCell ref="C2637:C2641"/>
    <mergeCell ref="D2637:D2641"/>
    <mergeCell ref="E2637:E2641"/>
    <mergeCell ref="F2637:F2641"/>
    <mergeCell ref="O2637:O2641"/>
    <mergeCell ref="P2637:P2641"/>
    <mergeCell ref="A2642:A2646"/>
    <mergeCell ref="B2642:B2646"/>
    <mergeCell ref="C2642:C2646"/>
    <mergeCell ref="D2642:D2646"/>
    <mergeCell ref="E2642:E2646"/>
    <mergeCell ref="F2642:F2646"/>
    <mergeCell ref="O2642:O2646"/>
    <mergeCell ref="P2642:P2646"/>
    <mergeCell ref="A2621:A2625"/>
    <mergeCell ref="B2621:B2625"/>
    <mergeCell ref="C2621:C2625"/>
    <mergeCell ref="D2621:D2625"/>
    <mergeCell ref="E2621:E2625"/>
    <mergeCell ref="F2621:F2625"/>
    <mergeCell ref="O2621:O2625"/>
    <mergeCell ref="P2621:P2625"/>
    <mergeCell ref="A2626:A2630"/>
    <mergeCell ref="B2626:B2630"/>
    <mergeCell ref="C2626:C2630"/>
    <mergeCell ref="D2626:D2630"/>
    <mergeCell ref="E2626:E2630"/>
    <mergeCell ref="F2626:F2630"/>
    <mergeCell ref="O2626:O2630"/>
    <mergeCell ref="P2626:P2630"/>
    <mergeCell ref="A2611:A2615"/>
    <mergeCell ref="B2611:B2615"/>
    <mergeCell ref="C2611:C2615"/>
    <mergeCell ref="D2611:D2615"/>
    <mergeCell ref="E2611:E2615"/>
    <mergeCell ref="F2611:F2615"/>
    <mergeCell ref="O2611:O2615"/>
    <mergeCell ref="P2611:P2615"/>
    <mergeCell ref="A2616:A2620"/>
    <mergeCell ref="B2616:B2620"/>
    <mergeCell ref="C2616:C2620"/>
    <mergeCell ref="D2616:D2620"/>
    <mergeCell ref="E2616:E2620"/>
    <mergeCell ref="F2616:F2620"/>
    <mergeCell ref="O2616:O2620"/>
    <mergeCell ref="P2616:P2620"/>
    <mergeCell ref="A2595:A2599"/>
    <mergeCell ref="B2595:B2599"/>
    <mergeCell ref="C2595:C2599"/>
    <mergeCell ref="D2595:D2599"/>
    <mergeCell ref="E2595:E2599"/>
    <mergeCell ref="F2595:F2599"/>
    <mergeCell ref="O2595:O2599"/>
    <mergeCell ref="P2595:P2599"/>
    <mergeCell ref="A2600:F2604"/>
    <mergeCell ref="O2600:O2604"/>
    <mergeCell ref="P2600:P2604"/>
    <mergeCell ref="A2605:P2605"/>
    <mergeCell ref="A2606:A2610"/>
    <mergeCell ref="B2606:B2610"/>
    <mergeCell ref="C2606:C2610"/>
    <mergeCell ref="D2606:D2610"/>
    <mergeCell ref="E2606:E2610"/>
    <mergeCell ref="F2606:F2610"/>
    <mergeCell ref="O2606:O2610"/>
    <mergeCell ref="P2606:P2610"/>
    <mergeCell ref="A2585:A2589"/>
    <mergeCell ref="B2585:B2589"/>
    <mergeCell ref="C2585:C2589"/>
    <mergeCell ref="D2585:D2589"/>
    <mergeCell ref="E2585:E2589"/>
    <mergeCell ref="F2585:F2589"/>
    <mergeCell ref="O2585:O2589"/>
    <mergeCell ref="P2585:P2589"/>
    <mergeCell ref="A2590:A2594"/>
    <mergeCell ref="B2590:B2594"/>
    <mergeCell ref="C2590:C2594"/>
    <mergeCell ref="D2590:D2594"/>
    <mergeCell ref="E2590:E2594"/>
    <mergeCell ref="F2590:F2594"/>
    <mergeCell ref="O2590:O2594"/>
    <mergeCell ref="P2590:P2594"/>
    <mergeCell ref="A2580:A2584"/>
    <mergeCell ref="B2580:B2584"/>
    <mergeCell ref="C2580:C2584"/>
    <mergeCell ref="D2580:D2584"/>
    <mergeCell ref="E2580:E2584"/>
    <mergeCell ref="F2580:F2584"/>
    <mergeCell ref="O2580:O2584"/>
    <mergeCell ref="P2580:P2584"/>
    <mergeCell ref="A2570:A2574"/>
    <mergeCell ref="B2570:B2574"/>
    <mergeCell ref="C2570:C2574"/>
    <mergeCell ref="D2570:D2574"/>
    <mergeCell ref="E2570:E2574"/>
    <mergeCell ref="F2570:F2574"/>
    <mergeCell ref="O2570:O2574"/>
    <mergeCell ref="P2570:P2574"/>
    <mergeCell ref="A2575:A2579"/>
    <mergeCell ref="B2575:B2579"/>
    <mergeCell ref="C2575:C2579"/>
    <mergeCell ref="D2575:D2579"/>
    <mergeCell ref="E2575:E2579"/>
    <mergeCell ref="F2575:F2579"/>
    <mergeCell ref="O2575:O2579"/>
    <mergeCell ref="P2575:P2579"/>
    <mergeCell ref="A2555:A2559"/>
    <mergeCell ref="B2555:B2559"/>
    <mergeCell ref="C2555:C2559"/>
    <mergeCell ref="D2555:D2559"/>
    <mergeCell ref="E2555:E2559"/>
    <mergeCell ref="F2555:F2559"/>
    <mergeCell ref="O2555:O2559"/>
    <mergeCell ref="P2555:P2559"/>
    <mergeCell ref="A2560:A2564"/>
    <mergeCell ref="B2560:B2564"/>
    <mergeCell ref="C2560:C2564"/>
    <mergeCell ref="D2560:D2564"/>
    <mergeCell ref="E2560:E2564"/>
    <mergeCell ref="F2560:F2564"/>
    <mergeCell ref="O2560:O2564"/>
    <mergeCell ref="P2560:P2564"/>
    <mergeCell ref="A2565:A2569"/>
    <mergeCell ref="B2565:B2569"/>
    <mergeCell ref="C2565:C2569"/>
    <mergeCell ref="D2565:D2569"/>
    <mergeCell ref="E2565:E2569"/>
    <mergeCell ref="F2565:F2569"/>
    <mergeCell ref="O2565:O2569"/>
    <mergeCell ref="P2565:P2569"/>
    <mergeCell ref="A2540:A2544"/>
    <mergeCell ref="B2540:B2544"/>
    <mergeCell ref="C2540:C2544"/>
    <mergeCell ref="D2540:D2544"/>
    <mergeCell ref="E2540:E2544"/>
    <mergeCell ref="F2540:F2544"/>
    <mergeCell ref="O2540:O2544"/>
    <mergeCell ref="P2540:P2544"/>
    <mergeCell ref="A2545:A2549"/>
    <mergeCell ref="B2545:B2549"/>
    <mergeCell ref="C2545:C2549"/>
    <mergeCell ref="D2545:D2549"/>
    <mergeCell ref="E2545:E2549"/>
    <mergeCell ref="F2545:F2549"/>
    <mergeCell ref="O2545:O2549"/>
    <mergeCell ref="P2545:P2549"/>
    <mergeCell ref="A2550:A2554"/>
    <mergeCell ref="B2550:B2554"/>
    <mergeCell ref="C2550:C2554"/>
    <mergeCell ref="D2550:D2554"/>
    <mergeCell ref="E2550:E2554"/>
    <mergeCell ref="F2550:F2554"/>
    <mergeCell ref="O2550:O2554"/>
    <mergeCell ref="P2550:P2554"/>
    <mergeCell ref="A2535:A2539"/>
    <mergeCell ref="B2535:B2539"/>
    <mergeCell ref="C2535:C2539"/>
    <mergeCell ref="D2535:D2539"/>
    <mergeCell ref="E2535:E2539"/>
    <mergeCell ref="F2535:F2539"/>
    <mergeCell ref="O2535:O2539"/>
    <mergeCell ref="P2535:P2539"/>
    <mergeCell ref="A2520:A2524"/>
    <mergeCell ref="B2520:B2524"/>
    <mergeCell ref="C2520:C2524"/>
    <mergeCell ref="D2520:D2524"/>
    <mergeCell ref="E2520:E2524"/>
    <mergeCell ref="F2520:F2524"/>
    <mergeCell ref="O2520:O2524"/>
    <mergeCell ref="P2520:P2524"/>
    <mergeCell ref="A2525:A2529"/>
    <mergeCell ref="B2525:B2529"/>
    <mergeCell ref="C2525:C2529"/>
    <mergeCell ref="D2525:D2529"/>
    <mergeCell ref="E2525:E2529"/>
    <mergeCell ref="F2525:F2529"/>
    <mergeCell ref="O2525:O2529"/>
    <mergeCell ref="P2525:P2529"/>
    <mergeCell ref="A2530:A2534"/>
    <mergeCell ref="B2530:B2534"/>
    <mergeCell ref="C2530:C2534"/>
    <mergeCell ref="D2530:D2534"/>
    <mergeCell ref="E2530:E2534"/>
    <mergeCell ref="F2530:F2534"/>
    <mergeCell ref="O2530:O2534"/>
    <mergeCell ref="P2530:P2534"/>
    <mergeCell ref="A2505:A2509"/>
    <mergeCell ref="B2505:B2509"/>
    <mergeCell ref="C2505:C2509"/>
    <mergeCell ref="D2505:D2509"/>
    <mergeCell ref="E2505:E2509"/>
    <mergeCell ref="F2505:F2509"/>
    <mergeCell ref="O2505:O2509"/>
    <mergeCell ref="P2505:P2509"/>
    <mergeCell ref="A2510:A2514"/>
    <mergeCell ref="B2510:B2514"/>
    <mergeCell ref="C2510:C2514"/>
    <mergeCell ref="D2510:D2514"/>
    <mergeCell ref="E2510:E2514"/>
    <mergeCell ref="F2510:F2514"/>
    <mergeCell ref="O2510:O2514"/>
    <mergeCell ref="P2510:P2514"/>
    <mergeCell ref="A2515:A2519"/>
    <mergeCell ref="B2515:B2519"/>
    <mergeCell ref="C2515:C2519"/>
    <mergeCell ref="D2515:D2519"/>
    <mergeCell ref="E2515:E2519"/>
    <mergeCell ref="F2515:F2519"/>
    <mergeCell ref="O2515:O2519"/>
    <mergeCell ref="P2515:P2519"/>
    <mergeCell ref="A2495:A2499"/>
    <mergeCell ref="B2495:B2499"/>
    <mergeCell ref="C2495:C2499"/>
    <mergeCell ref="D2495:D2499"/>
    <mergeCell ref="E2495:E2499"/>
    <mergeCell ref="F2495:F2499"/>
    <mergeCell ref="O2495:O2499"/>
    <mergeCell ref="P2495:P2499"/>
    <mergeCell ref="A2500:A2504"/>
    <mergeCell ref="B2500:B2504"/>
    <mergeCell ref="C2500:C2504"/>
    <mergeCell ref="D2500:D2504"/>
    <mergeCell ref="E2500:E2504"/>
    <mergeCell ref="F2500:F2504"/>
    <mergeCell ref="O2500:O2504"/>
    <mergeCell ref="P2500:P2504"/>
    <mergeCell ref="A2480:A2484"/>
    <mergeCell ref="B2480:B2484"/>
    <mergeCell ref="C2480:C2484"/>
    <mergeCell ref="D2480:D2484"/>
    <mergeCell ref="E2480:E2484"/>
    <mergeCell ref="F2480:F2484"/>
    <mergeCell ref="O2480:O2484"/>
    <mergeCell ref="P2480:P2484"/>
    <mergeCell ref="A2485:A2489"/>
    <mergeCell ref="B2485:B2489"/>
    <mergeCell ref="C2485:C2489"/>
    <mergeCell ref="D2485:D2489"/>
    <mergeCell ref="E2485:E2489"/>
    <mergeCell ref="F2485:F2489"/>
    <mergeCell ref="O2485:O2489"/>
    <mergeCell ref="P2485:P2489"/>
    <mergeCell ref="A2490:A2494"/>
    <mergeCell ref="B2490:B2494"/>
    <mergeCell ref="C2490:C2494"/>
    <mergeCell ref="D2490:D2494"/>
    <mergeCell ref="E2490:E2494"/>
    <mergeCell ref="F2490:F2494"/>
    <mergeCell ref="O2490:O2494"/>
    <mergeCell ref="P2490:P2494"/>
    <mergeCell ref="A2470:A2474"/>
    <mergeCell ref="B2470:B2474"/>
    <mergeCell ref="C2470:C2474"/>
    <mergeCell ref="D2470:D2474"/>
    <mergeCell ref="E2470:E2474"/>
    <mergeCell ref="F2470:F2474"/>
    <mergeCell ref="O2470:O2474"/>
    <mergeCell ref="P2470:P2474"/>
    <mergeCell ref="A2475:A2479"/>
    <mergeCell ref="B2475:B2479"/>
    <mergeCell ref="C2475:C2479"/>
    <mergeCell ref="D2475:D2479"/>
    <mergeCell ref="E2475:E2479"/>
    <mergeCell ref="F2475:F2479"/>
    <mergeCell ref="O2475:O2479"/>
    <mergeCell ref="P2475:P2479"/>
    <mergeCell ref="A2454:A2458"/>
    <mergeCell ref="B2454:B2458"/>
    <mergeCell ref="C2454:C2458"/>
    <mergeCell ref="D2454:D2458"/>
    <mergeCell ref="E2454:E2458"/>
    <mergeCell ref="F2454:F2458"/>
    <mergeCell ref="O2454:O2458"/>
    <mergeCell ref="P2454:P2458"/>
    <mergeCell ref="A2459:F2463"/>
    <mergeCell ref="O2459:O2463"/>
    <mergeCell ref="P2459:P2463"/>
    <mergeCell ref="A2464:P2464"/>
    <mergeCell ref="A2465:A2469"/>
    <mergeCell ref="B2465:B2469"/>
    <mergeCell ref="C2465:C2469"/>
    <mergeCell ref="D2465:D2469"/>
    <mergeCell ref="E2465:E2469"/>
    <mergeCell ref="F2465:F2469"/>
    <mergeCell ref="O2465:O2469"/>
    <mergeCell ref="P2465:P2469"/>
    <mergeCell ref="A2439:A2443"/>
    <mergeCell ref="B2439:B2443"/>
    <mergeCell ref="C2439:C2443"/>
    <mergeCell ref="D2439:D2443"/>
    <mergeCell ref="E2439:E2443"/>
    <mergeCell ref="F2439:F2443"/>
    <mergeCell ref="O2439:O2443"/>
    <mergeCell ref="P2439:P2443"/>
    <mergeCell ref="A2444:A2448"/>
    <mergeCell ref="B2444:B2448"/>
    <mergeCell ref="C2444:C2448"/>
    <mergeCell ref="D2444:D2448"/>
    <mergeCell ref="E2444:E2448"/>
    <mergeCell ref="F2444:F2448"/>
    <mergeCell ref="O2444:O2448"/>
    <mergeCell ref="P2444:P2448"/>
    <mergeCell ref="A2449:A2453"/>
    <mergeCell ref="B2449:B2453"/>
    <mergeCell ref="C2449:C2453"/>
    <mergeCell ref="D2449:D2453"/>
    <mergeCell ref="E2449:E2453"/>
    <mergeCell ref="F2449:F2453"/>
    <mergeCell ref="O2449:O2453"/>
    <mergeCell ref="P2449:P2453"/>
    <mergeCell ref="A2434:A2438"/>
    <mergeCell ref="B2434:B2438"/>
    <mergeCell ref="C2434:C2438"/>
    <mergeCell ref="D2434:D2438"/>
    <mergeCell ref="E2434:E2438"/>
    <mergeCell ref="F2434:F2438"/>
    <mergeCell ref="O2434:O2438"/>
    <mergeCell ref="P2434:P2438"/>
    <mergeCell ref="A2424:A2428"/>
    <mergeCell ref="B2424:B2428"/>
    <mergeCell ref="C2424:C2428"/>
    <mergeCell ref="D2424:D2428"/>
    <mergeCell ref="E2424:E2428"/>
    <mergeCell ref="F2424:F2428"/>
    <mergeCell ref="O2424:O2428"/>
    <mergeCell ref="P2424:P2428"/>
    <mergeCell ref="A2429:A2433"/>
    <mergeCell ref="B2429:B2433"/>
    <mergeCell ref="C2429:C2433"/>
    <mergeCell ref="D2429:D2433"/>
    <mergeCell ref="E2429:E2433"/>
    <mergeCell ref="F2429:F2433"/>
    <mergeCell ref="O2429:O2433"/>
    <mergeCell ref="P2429:P2433"/>
    <mergeCell ref="A2419:A2423"/>
    <mergeCell ref="B2419:B2423"/>
    <mergeCell ref="C2419:C2423"/>
    <mergeCell ref="D2419:D2423"/>
    <mergeCell ref="E2419:E2423"/>
    <mergeCell ref="F2419:F2423"/>
    <mergeCell ref="O2419:O2423"/>
    <mergeCell ref="P2419:P2423"/>
    <mergeCell ref="A2409:A2413"/>
    <mergeCell ref="B2409:B2413"/>
    <mergeCell ref="C2409:C2413"/>
    <mergeCell ref="D2409:D2413"/>
    <mergeCell ref="E2409:E2413"/>
    <mergeCell ref="F2409:F2413"/>
    <mergeCell ref="O2409:O2413"/>
    <mergeCell ref="P2409:P2413"/>
    <mergeCell ref="A2414:A2418"/>
    <mergeCell ref="B2414:B2418"/>
    <mergeCell ref="C2414:C2418"/>
    <mergeCell ref="D2414:D2418"/>
    <mergeCell ref="E2414:E2418"/>
    <mergeCell ref="F2414:F2418"/>
    <mergeCell ref="O2414:O2418"/>
    <mergeCell ref="P2414:P2418"/>
    <mergeCell ref="A2399:A2403"/>
    <mergeCell ref="B2399:B2403"/>
    <mergeCell ref="C2399:C2403"/>
    <mergeCell ref="D2399:D2403"/>
    <mergeCell ref="E2399:E2403"/>
    <mergeCell ref="F2399:F2403"/>
    <mergeCell ref="O2399:O2403"/>
    <mergeCell ref="P2399:P2403"/>
    <mergeCell ref="A2404:A2408"/>
    <mergeCell ref="B2404:B2408"/>
    <mergeCell ref="C2404:C2408"/>
    <mergeCell ref="D2404:D2408"/>
    <mergeCell ref="E2404:E2408"/>
    <mergeCell ref="F2404:F2408"/>
    <mergeCell ref="O2404:O2408"/>
    <mergeCell ref="P2404:P2408"/>
    <mergeCell ref="A2389:A2393"/>
    <mergeCell ref="B2389:B2393"/>
    <mergeCell ref="C2389:C2393"/>
    <mergeCell ref="D2389:D2393"/>
    <mergeCell ref="E2389:E2393"/>
    <mergeCell ref="F2389:F2393"/>
    <mergeCell ref="O2389:O2393"/>
    <mergeCell ref="P2389:P2393"/>
    <mergeCell ref="A2394:A2398"/>
    <mergeCell ref="B2394:B2398"/>
    <mergeCell ref="C2394:C2398"/>
    <mergeCell ref="D2394:D2398"/>
    <mergeCell ref="E2394:E2398"/>
    <mergeCell ref="F2394:F2398"/>
    <mergeCell ref="O2394:O2398"/>
    <mergeCell ref="P2394:P2398"/>
    <mergeCell ref="A2384:A2388"/>
    <mergeCell ref="B2384:B2388"/>
    <mergeCell ref="C2384:C2388"/>
    <mergeCell ref="D2384:D2388"/>
    <mergeCell ref="E2384:E2388"/>
    <mergeCell ref="F2384:F2388"/>
    <mergeCell ref="O2384:O2388"/>
    <mergeCell ref="P2384:P2388"/>
    <mergeCell ref="A2374:A2378"/>
    <mergeCell ref="B2374:B2378"/>
    <mergeCell ref="C2374:C2378"/>
    <mergeCell ref="D2374:D2378"/>
    <mergeCell ref="E2374:E2378"/>
    <mergeCell ref="F2374:F2378"/>
    <mergeCell ref="O2374:O2378"/>
    <mergeCell ref="P2374:P2378"/>
    <mergeCell ref="A2379:A2383"/>
    <mergeCell ref="B2379:B2383"/>
    <mergeCell ref="C2379:C2383"/>
    <mergeCell ref="D2379:D2383"/>
    <mergeCell ref="E2379:E2383"/>
    <mergeCell ref="F2379:F2383"/>
    <mergeCell ref="O2379:O2383"/>
    <mergeCell ref="P2379:P2383"/>
    <mergeCell ref="A2369:A2373"/>
    <mergeCell ref="B2369:B2373"/>
    <mergeCell ref="C2369:C2373"/>
    <mergeCell ref="D2369:D2373"/>
    <mergeCell ref="E2369:E2373"/>
    <mergeCell ref="F2369:F2373"/>
    <mergeCell ref="O2369:O2373"/>
    <mergeCell ref="P2369:P2373"/>
    <mergeCell ref="A2359:A2363"/>
    <mergeCell ref="B2359:B2363"/>
    <mergeCell ref="C2359:C2363"/>
    <mergeCell ref="D2359:D2363"/>
    <mergeCell ref="E2359:E2363"/>
    <mergeCell ref="F2359:F2363"/>
    <mergeCell ref="O2359:O2363"/>
    <mergeCell ref="P2359:P2363"/>
    <mergeCell ref="A2364:A2368"/>
    <mergeCell ref="B2364:B2368"/>
    <mergeCell ref="C2364:C2368"/>
    <mergeCell ref="D2364:D2368"/>
    <mergeCell ref="E2364:E2368"/>
    <mergeCell ref="F2364:F2368"/>
    <mergeCell ref="O2364:O2368"/>
    <mergeCell ref="P2364:P2368"/>
    <mergeCell ref="A2354:A2358"/>
    <mergeCell ref="B2354:B2358"/>
    <mergeCell ref="C2354:C2358"/>
    <mergeCell ref="D2354:D2358"/>
    <mergeCell ref="E2354:E2358"/>
    <mergeCell ref="F2354:F2358"/>
    <mergeCell ref="O2354:O2358"/>
    <mergeCell ref="P2354:P2358"/>
    <mergeCell ref="A2349:A2353"/>
    <mergeCell ref="B2349:B2353"/>
    <mergeCell ref="C2349:C2353"/>
    <mergeCell ref="D2349:D2353"/>
    <mergeCell ref="E2349:E2353"/>
    <mergeCell ref="F2349:F2353"/>
    <mergeCell ref="O2349:O2353"/>
    <mergeCell ref="P2349:P2353"/>
    <mergeCell ref="A2339:A2343"/>
    <mergeCell ref="B2339:B2343"/>
    <mergeCell ref="C2339:C2343"/>
    <mergeCell ref="D2339:D2343"/>
    <mergeCell ref="E2339:E2343"/>
    <mergeCell ref="F2339:F2343"/>
    <mergeCell ref="O2339:O2343"/>
    <mergeCell ref="P2339:P2343"/>
    <mergeCell ref="A2344:A2348"/>
    <mergeCell ref="B2344:B2348"/>
    <mergeCell ref="C2344:C2348"/>
    <mergeCell ref="D2344:D2348"/>
    <mergeCell ref="E2344:E2348"/>
    <mergeCell ref="F2344:F2348"/>
    <mergeCell ref="O2344:O2348"/>
    <mergeCell ref="P2344:P2348"/>
    <mergeCell ref="A2323:A2327"/>
    <mergeCell ref="B2323:B2327"/>
    <mergeCell ref="C2323:C2327"/>
    <mergeCell ref="D2323:D2327"/>
    <mergeCell ref="E2323:E2327"/>
    <mergeCell ref="F2323:F2327"/>
    <mergeCell ref="O2323:O2327"/>
    <mergeCell ref="P2323:P2327"/>
    <mergeCell ref="A2328:F2332"/>
    <mergeCell ref="O2328:O2332"/>
    <mergeCell ref="P2328:P2332"/>
    <mergeCell ref="A2333:P2333"/>
    <mergeCell ref="A2334:A2338"/>
    <mergeCell ref="B2334:B2338"/>
    <mergeCell ref="C2334:C2338"/>
    <mergeCell ref="D2334:D2338"/>
    <mergeCell ref="E2334:E2338"/>
    <mergeCell ref="F2334:F2338"/>
    <mergeCell ref="O2334:O2338"/>
    <mergeCell ref="P2334:P2338"/>
    <mergeCell ref="A2308:A2312"/>
    <mergeCell ref="B2308:B2312"/>
    <mergeCell ref="C2308:C2312"/>
    <mergeCell ref="D2308:D2312"/>
    <mergeCell ref="E2308:E2312"/>
    <mergeCell ref="F2308:F2312"/>
    <mergeCell ref="O2308:O2312"/>
    <mergeCell ref="P2308:P2312"/>
    <mergeCell ref="A2313:A2317"/>
    <mergeCell ref="B2313:B2317"/>
    <mergeCell ref="C2313:C2317"/>
    <mergeCell ref="D2313:D2317"/>
    <mergeCell ref="E2313:E2317"/>
    <mergeCell ref="F2313:F2317"/>
    <mergeCell ref="O2313:O2317"/>
    <mergeCell ref="P2313:P2317"/>
    <mergeCell ref="A2318:A2322"/>
    <mergeCell ref="B2318:B2322"/>
    <mergeCell ref="C2318:C2322"/>
    <mergeCell ref="D2318:D2322"/>
    <mergeCell ref="E2318:E2322"/>
    <mergeCell ref="F2318:F2322"/>
    <mergeCell ref="O2318:O2322"/>
    <mergeCell ref="P2318:P2322"/>
    <mergeCell ref="A2293:A2297"/>
    <mergeCell ref="B2293:B2297"/>
    <mergeCell ref="C2293:C2297"/>
    <mergeCell ref="D2293:D2297"/>
    <mergeCell ref="E2293:E2297"/>
    <mergeCell ref="F2293:F2297"/>
    <mergeCell ref="O2293:O2297"/>
    <mergeCell ref="P2293:P2297"/>
    <mergeCell ref="A2298:A2302"/>
    <mergeCell ref="B2298:B2302"/>
    <mergeCell ref="C2298:C2302"/>
    <mergeCell ref="D2298:D2302"/>
    <mergeCell ref="E2298:E2302"/>
    <mergeCell ref="F2298:F2302"/>
    <mergeCell ref="O2298:O2302"/>
    <mergeCell ref="P2298:P2302"/>
    <mergeCell ref="A2303:A2307"/>
    <mergeCell ref="B2303:B2307"/>
    <mergeCell ref="C2303:C2307"/>
    <mergeCell ref="D2303:D2307"/>
    <mergeCell ref="E2303:E2307"/>
    <mergeCell ref="F2303:F2307"/>
    <mergeCell ref="O2303:O2307"/>
    <mergeCell ref="P2303:P2307"/>
    <mergeCell ref="A2278:A2282"/>
    <mergeCell ref="B2278:B2282"/>
    <mergeCell ref="C2278:C2282"/>
    <mergeCell ref="D2278:D2282"/>
    <mergeCell ref="E2278:E2282"/>
    <mergeCell ref="F2278:F2282"/>
    <mergeCell ref="O2278:O2282"/>
    <mergeCell ref="P2278:P2282"/>
    <mergeCell ref="A2283:A2287"/>
    <mergeCell ref="B2283:B2287"/>
    <mergeCell ref="C2283:C2287"/>
    <mergeCell ref="D2283:D2287"/>
    <mergeCell ref="E2283:E2287"/>
    <mergeCell ref="F2283:F2287"/>
    <mergeCell ref="O2283:O2287"/>
    <mergeCell ref="P2283:P2287"/>
    <mergeCell ref="A2288:A2292"/>
    <mergeCell ref="B2288:B2292"/>
    <mergeCell ref="C2288:C2292"/>
    <mergeCell ref="D2288:D2292"/>
    <mergeCell ref="E2288:E2292"/>
    <mergeCell ref="F2288:F2292"/>
    <mergeCell ref="O2288:O2292"/>
    <mergeCell ref="P2288:P2292"/>
    <mergeCell ref="A2263:A2267"/>
    <mergeCell ref="B2263:B2267"/>
    <mergeCell ref="C2263:C2267"/>
    <mergeCell ref="D2263:D2267"/>
    <mergeCell ref="E2263:E2267"/>
    <mergeCell ref="F2263:F2267"/>
    <mergeCell ref="O2263:O2267"/>
    <mergeCell ref="P2263:P2267"/>
    <mergeCell ref="A2268:A2272"/>
    <mergeCell ref="B2268:B2272"/>
    <mergeCell ref="C2268:C2272"/>
    <mergeCell ref="D2268:D2272"/>
    <mergeCell ref="E2268:E2272"/>
    <mergeCell ref="F2268:F2272"/>
    <mergeCell ref="O2268:O2272"/>
    <mergeCell ref="P2268:P2272"/>
    <mergeCell ref="A2273:A2277"/>
    <mergeCell ref="B2273:B2277"/>
    <mergeCell ref="C2273:C2277"/>
    <mergeCell ref="D2273:D2277"/>
    <mergeCell ref="E2273:E2277"/>
    <mergeCell ref="F2273:F2277"/>
    <mergeCell ref="O2273:O2277"/>
    <mergeCell ref="P2273:P2277"/>
    <mergeCell ref="A2253:A2257"/>
    <mergeCell ref="B2253:B2257"/>
    <mergeCell ref="C2253:C2257"/>
    <mergeCell ref="D2253:D2257"/>
    <mergeCell ref="E2253:E2257"/>
    <mergeCell ref="F2253:F2257"/>
    <mergeCell ref="O2253:O2257"/>
    <mergeCell ref="P2253:P2257"/>
    <mergeCell ref="A2258:A2262"/>
    <mergeCell ref="B2258:B2262"/>
    <mergeCell ref="C2258:C2262"/>
    <mergeCell ref="D2258:D2262"/>
    <mergeCell ref="E2258:E2262"/>
    <mergeCell ref="F2258:F2262"/>
    <mergeCell ref="O2258:O2262"/>
    <mergeCell ref="P2258:P2262"/>
    <mergeCell ref="A2238:A2242"/>
    <mergeCell ref="B2238:B2242"/>
    <mergeCell ref="C2238:C2242"/>
    <mergeCell ref="D2238:D2242"/>
    <mergeCell ref="E2238:E2242"/>
    <mergeCell ref="F2238:F2242"/>
    <mergeCell ref="O2238:O2242"/>
    <mergeCell ref="P2238:P2242"/>
    <mergeCell ref="A2243:A2247"/>
    <mergeCell ref="B2243:B2247"/>
    <mergeCell ref="C2243:C2247"/>
    <mergeCell ref="D2243:D2247"/>
    <mergeCell ref="E2243:E2247"/>
    <mergeCell ref="F2243:F2247"/>
    <mergeCell ref="O2243:O2247"/>
    <mergeCell ref="P2243:P2247"/>
    <mergeCell ref="A2248:A2252"/>
    <mergeCell ref="B2248:B2252"/>
    <mergeCell ref="C2248:C2252"/>
    <mergeCell ref="D2248:D2252"/>
    <mergeCell ref="E2248:E2252"/>
    <mergeCell ref="F2248:F2252"/>
    <mergeCell ref="O2248:O2252"/>
    <mergeCell ref="P2248:P2252"/>
    <mergeCell ref="A2223:A2227"/>
    <mergeCell ref="B2223:B2227"/>
    <mergeCell ref="C2223:C2227"/>
    <mergeCell ref="D2223:D2227"/>
    <mergeCell ref="E2223:E2227"/>
    <mergeCell ref="F2223:F2227"/>
    <mergeCell ref="O2223:O2227"/>
    <mergeCell ref="P2223:P2227"/>
    <mergeCell ref="A2228:A2232"/>
    <mergeCell ref="B2228:B2232"/>
    <mergeCell ref="C2228:C2232"/>
    <mergeCell ref="D2228:D2232"/>
    <mergeCell ref="E2228:E2232"/>
    <mergeCell ref="F2228:F2232"/>
    <mergeCell ref="O2228:O2232"/>
    <mergeCell ref="P2228:P2232"/>
    <mergeCell ref="A2233:A2237"/>
    <mergeCell ref="B2233:B2237"/>
    <mergeCell ref="C2233:C2237"/>
    <mergeCell ref="D2233:D2237"/>
    <mergeCell ref="E2233:E2237"/>
    <mergeCell ref="F2233:F2237"/>
    <mergeCell ref="O2233:O2237"/>
    <mergeCell ref="P2233:P2237"/>
    <mergeCell ref="A2208:A2212"/>
    <mergeCell ref="B2208:B2212"/>
    <mergeCell ref="C2208:C2212"/>
    <mergeCell ref="D2208:D2212"/>
    <mergeCell ref="E2208:E2212"/>
    <mergeCell ref="F2208:F2212"/>
    <mergeCell ref="O2208:O2212"/>
    <mergeCell ref="P2208:P2212"/>
    <mergeCell ref="A2213:A2217"/>
    <mergeCell ref="B2213:B2217"/>
    <mergeCell ref="C2213:C2217"/>
    <mergeCell ref="D2213:D2217"/>
    <mergeCell ref="E2213:E2217"/>
    <mergeCell ref="F2213:F2217"/>
    <mergeCell ref="O2213:O2217"/>
    <mergeCell ref="P2213:P2217"/>
    <mergeCell ref="A2218:A2222"/>
    <mergeCell ref="B2218:B2222"/>
    <mergeCell ref="C2218:C2222"/>
    <mergeCell ref="D2218:D2222"/>
    <mergeCell ref="E2218:E2222"/>
    <mergeCell ref="F2218:F2222"/>
    <mergeCell ref="O2218:O2222"/>
    <mergeCell ref="P2218:P2222"/>
    <mergeCell ref="A2193:A2197"/>
    <mergeCell ref="B2193:B2197"/>
    <mergeCell ref="C2193:C2197"/>
    <mergeCell ref="D2193:D2197"/>
    <mergeCell ref="E2193:E2197"/>
    <mergeCell ref="F2193:F2197"/>
    <mergeCell ref="O2193:O2197"/>
    <mergeCell ref="P2193:P2197"/>
    <mergeCell ref="A2198:A2202"/>
    <mergeCell ref="B2198:B2202"/>
    <mergeCell ref="C2198:C2202"/>
    <mergeCell ref="D2198:D2202"/>
    <mergeCell ref="E2198:E2202"/>
    <mergeCell ref="F2198:F2202"/>
    <mergeCell ref="O2198:O2202"/>
    <mergeCell ref="P2198:P2202"/>
    <mergeCell ref="A2203:A2207"/>
    <mergeCell ref="B2203:B2207"/>
    <mergeCell ref="C2203:C2207"/>
    <mergeCell ref="D2203:D2207"/>
    <mergeCell ref="E2203:E2207"/>
    <mergeCell ref="F2203:F2207"/>
    <mergeCell ref="O2203:O2207"/>
    <mergeCell ref="P2203:P2207"/>
    <mergeCell ref="A2177:F2181"/>
    <mergeCell ref="O2177:O2181"/>
    <mergeCell ref="P2177:P2181"/>
    <mergeCell ref="A2182:P2182"/>
    <mergeCell ref="A2183:A2187"/>
    <mergeCell ref="B2183:B2187"/>
    <mergeCell ref="C2183:C2187"/>
    <mergeCell ref="D2183:D2187"/>
    <mergeCell ref="E2183:E2187"/>
    <mergeCell ref="F2183:F2187"/>
    <mergeCell ref="O2183:O2187"/>
    <mergeCell ref="P2183:P2187"/>
    <mergeCell ref="A2188:A2192"/>
    <mergeCell ref="B2188:B2192"/>
    <mergeCell ref="C2188:C2192"/>
    <mergeCell ref="D2188:D2192"/>
    <mergeCell ref="E2188:E2192"/>
    <mergeCell ref="F2188:F2192"/>
    <mergeCell ref="O2188:O2192"/>
    <mergeCell ref="P2188:P2192"/>
    <mergeCell ref="A2162:A2166"/>
    <mergeCell ref="B2162:B2166"/>
    <mergeCell ref="C2162:C2166"/>
    <mergeCell ref="D2162:D2166"/>
    <mergeCell ref="E2162:E2166"/>
    <mergeCell ref="F2162:F2166"/>
    <mergeCell ref="O2162:O2166"/>
    <mergeCell ref="P2162:P2166"/>
    <mergeCell ref="A2167:A2171"/>
    <mergeCell ref="B2167:B2171"/>
    <mergeCell ref="C2167:C2171"/>
    <mergeCell ref="D2167:D2171"/>
    <mergeCell ref="E2167:E2171"/>
    <mergeCell ref="F2167:F2171"/>
    <mergeCell ref="A2172:A2176"/>
    <mergeCell ref="B2172:B2176"/>
    <mergeCell ref="C2172:C2176"/>
    <mergeCell ref="D2172:D2176"/>
    <mergeCell ref="E2172:E2176"/>
    <mergeCell ref="F2172:F2176"/>
    <mergeCell ref="A2157:A2161"/>
    <mergeCell ref="B2157:B2161"/>
    <mergeCell ref="C2157:C2161"/>
    <mergeCell ref="D2157:D2161"/>
    <mergeCell ref="E2157:E2161"/>
    <mergeCell ref="F2157:F2161"/>
    <mergeCell ref="O2157:O2161"/>
    <mergeCell ref="P2157:P2161"/>
    <mergeCell ref="A2142:A2146"/>
    <mergeCell ref="B2142:B2146"/>
    <mergeCell ref="C2142:C2146"/>
    <mergeCell ref="D2142:D2146"/>
    <mergeCell ref="E2142:E2146"/>
    <mergeCell ref="F2142:F2146"/>
    <mergeCell ref="O2142:O2146"/>
    <mergeCell ref="P2142:P2146"/>
    <mergeCell ref="A2147:A2151"/>
    <mergeCell ref="B2147:B2151"/>
    <mergeCell ref="C2147:C2151"/>
    <mergeCell ref="D2147:D2151"/>
    <mergeCell ref="E2147:E2151"/>
    <mergeCell ref="F2147:F2151"/>
    <mergeCell ref="O2147:O2151"/>
    <mergeCell ref="P2147:P2151"/>
    <mergeCell ref="A2152:A2156"/>
    <mergeCell ref="B2152:B2156"/>
    <mergeCell ref="C2152:C2156"/>
    <mergeCell ref="D2152:D2156"/>
    <mergeCell ref="E2152:E2156"/>
    <mergeCell ref="F2152:F2156"/>
    <mergeCell ref="O2152:O2156"/>
    <mergeCell ref="P2152:P2156"/>
    <mergeCell ref="A2132:A2136"/>
    <mergeCell ref="B2132:B2136"/>
    <mergeCell ref="C2132:C2136"/>
    <mergeCell ref="D2132:D2136"/>
    <mergeCell ref="E2132:E2136"/>
    <mergeCell ref="F2132:F2136"/>
    <mergeCell ref="O2132:O2136"/>
    <mergeCell ref="P2132:P2136"/>
    <mergeCell ref="A2137:A2141"/>
    <mergeCell ref="B2137:B2141"/>
    <mergeCell ref="C2137:C2141"/>
    <mergeCell ref="D2137:D2141"/>
    <mergeCell ref="E2137:E2141"/>
    <mergeCell ref="F2137:F2141"/>
    <mergeCell ref="O2137:O2141"/>
    <mergeCell ref="P2137:P2141"/>
    <mergeCell ref="A2122:A2126"/>
    <mergeCell ref="B2122:B2126"/>
    <mergeCell ref="C2122:C2126"/>
    <mergeCell ref="D2122:D2126"/>
    <mergeCell ref="E2122:E2126"/>
    <mergeCell ref="F2122:F2126"/>
    <mergeCell ref="O2122:O2126"/>
    <mergeCell ref="P2122:P2126"/>
    <mergeCell ref="A2127:A2131"/>
    <mergeCell ref="B2127:B2131"/>
    <mergeCell ref="C2127:C2131"/>
    <mergeCell ref="D2127:D2131"/>
    <mergeCell ref="E2127:E2131"/>
    <mergeCell ref="F2127:F2131"/>
    <mergeCell ref="O2127:O2131"/>
    <mergeCell ref="P2127:P2131"/>
    <mergeCell ref="A2107:A2111"/>
    <mergeCell ref="B2107:B2111"/>
    <mergeCell ref="C2107:C2111"/>
    <mergeCell ref="D2107:D2111"/>
    <mergeCell ref="E2107:E2111"/>
    <mergeCell ref="F2107:F2111"/>
    <mergeCell ref="O2107:O2111"/>
    <mergeCell ref="P2107:P2111"/>
    <mergeCell ref="A2112:A2116"/>
    <mergeCell ref="B2112:B2116"/>
    <mergeCell ref="C2112:C2116"/>
    <mergeCell ref="D2112:D2116"/>
    <mergeCell ref="E2112:E2116"/>
    <mergeCell ref="F2112:F2116"/>
    <mergeCell ref="O2112:O2116"/>
    <mergeCell ref="P2112:P2116"/>
    <mergeCell ref="A2117:A2121"/>
    <mergeCell ref="B2117:B2121"/>
    <mergeCell ref="C2117:C2121"/>
    <mergeCell ref="D2117:D2121"/>
    <mergeCell ref="E2117:E2121"/>
    <mergeCell ref="F2117:F2121"/>
    <mergeCell ref="O2117:O2121"/>
    <mergeCell ref="P2117:P2121"/>
    <mergeCell ref="A2097:A2101"/>
    <mergeCell ref="B2097:B2101"/>
    <mergeCell ref="C2097:C2101"/>
    <mergeCell ref="D2097:D2101"/>
    <mergeCell ref="E2097:E2101"/>
    <mergeCell ref="F2097:F2101"/>
    <mergeCell ref="O2097:O2101"/>
    <mergeCell ref="P2097:P2101"/>
    <mergeCell ref="A2102:A2106"/>
    <mergeCell ref="B2102:B2106"/>
    <mergeCell ref="C2102:C2106"/>
    <mergeCell ref="D2102:D2106"/>
    <mergeCell ref="E2102:E2106"/>
    <mergeCell ref="F2102:F2106"/>
    <mergeCell ref="O2102:O2106"/>
    <mergeCell ref="P2102:P2106"/>
    <mergeCell ref="A2092:A2096"/>
    <mergeCell ref="B2092:B2096"/>
    <mergeCell ref="C2092:C2096"/>
    <mergeCell ref="D2092:D2096"/>
    <mergeCell ref="E2092:E2096"/>
    <mergeCell ref="F2092:F2096"/>
    <mergeCell ref="O2092:O2096"/>
    <mergeCell ref="P2092:P2096"/>
    <mergeCell ref="A2082:A2086"/>
    <mergeCell ref="B2082:B2086"/>
    <mergeCell ref="C2082:C2086"/>
    <mergeCell ref="D2082:D2086"/>
    <mergeCell ref="E2082:E2086"/>
    <mergeCell ref="F2082:F2086"/>
    <mergeCell ref="O2082:O2086"/>
    <mergeCell ref="P2082:P2086"/>
    <mergeCell ref="A2087:A2091"/>
    <mergeCell ref="B2087:B2091"/>
    <mergeCell ref="C2087:C2091"/>
    <mergeCell ref="D2087:D2091"/>
    <mergeCell ref="E2087:E2091"/>
    <mergeCell ref="F2087:F2091"/>
    <mergeCell ref="O2087:O2091"/>
    <mergeCell ref="P2087:P2091"/>
    <mergeCell ref="A2071:P2071"/>
    <mergeCell ref="A2072:A2076"/>
    <mergeCell ref="B2072:B2076"/>
    <mergeCell ref="C2072:C2076"/>
    <mergeCell ref="D2072:D2076"/>
    <mergeCell ref="E2072:E2076"/>
    <mergeCell ref="F2072:F2076"/>
    <mergeCell ref="O2072:O2076"/>
    <mergeCell ref="P2072:P2076"/>
    <mergeCell ref="A2077:A2081"/>
    <mergeCell ref="B2077:B2081"/>
    <mergeCell ref="C2077:C2081"/>
    <mergeCell ref="D2077:D2081"/>
    <mergeCell ref="E2077:E2081"/>
    <mergeCell ref="F2077:F2081"/>
    <mergeCell ref="O2077:O2081"/>
    <mergeCell ref="P2077:P2081"/>
    <mergeCell ref="A2056:A2060"/>
    <mergeCell ref="B2056:B2060"/>
    <mergeCell ref="C2056:C2060"/>
    <mergeCell ref="D2056:D2060"/>
    <mergeCell ref="E2056:E2060"/>
    <mergeCell ref="F2056:F2060"/>
    <mergeCell ref="O2056:O2060"/>
    <mergeCell ref="P2056:P2060"/>
    <mergeCell ref="A2061:A2065"/>
    <mergeCell ref="B2061:B2065"/>
    <mergeCell ref="C2061:C2065"/>
    <mergeCell ref="D2061:D2065"/>
    <mergeCell ref="E2061:E2065"/>
    <mergeCell ref="F2061:F2065"/>
    <mergeCell ref="O2061:O2065"/>
    <mergeCell ref="P2061:P2065"/>
    <mergeCell ref="A2066:F2070"/>
    <mergeCell ref="O2066:O2070"/>
    <mergeCell ref="P2066:P2070"/>
    <mergeCell ref="A2041:A2045"/>
    <mergeCell ref="B2041:B2045"/>
    <mergeCell ref="C2041:C2045"/>
    <mergeCell ref="D2041:D2045"/>
    <mergeCell ref="E2041:E2045"/>
    <mergeCell ref="F2041:F2045"/>
    <mergeCell ref="O2041:O2045"/>
    <mergeCell ref="P2041:P2045"/>
    <mergeCell ref="A2046:A2050"/>
    <mergeCell ref="B2046:B2050"/>
    <mergeCell ref="C2046:C2050"/>
    <mergeCell ref="D2046:D2050"/>
    <mergeCell ref="E2046:E2050"/>
    <mergeCell ref="F2046:F2050"/>
    <mergeCell ref="O2046:O2050"/>
    <mergeCell ref="P2046:P2050"/>
    <mergeCell ref="A2051:A2055"/>
    <mergeCell ref="B2051:B2055"/>
    <mergeCell ref="C2051:C2055"/>
    <mergeCell ref="D2051:D2055"/>
    <mergeCell ref="E2051:E2055"/>
    <mergeCell ref="F2051:F2055"/>
    <mergeCell ref="O2051:O2055"/>
    <mergeCell ref="P2051:P2055"/>
    <mergeCell ref="A2026:A2030"/>
    <mergeCell ref="B2026:B2030"/>
    <mergeCell ref="C2026:C2030"/>
    <mergeCell ref="D2026:D2030"/>
    <mergeCell ref="E2026:E2030"/>
    <mergeCell ref="F2026:F2030"/>
    <mergeCell ref="O2026:O2030"/>
    <mergeCell ref="P2026:P2030"/>
    <mergeCell ref="A2031:A2035"/>
    <mergeCell ref="B2031:B2035"/>
    <mergeCell ref="C2031:C2035"/>
    <mergeCell ref="D2031:D2035"/>
    <mergeCell ref="E2031:E2035"/>
    <mergeCell ref="F2031:F2035"/>
    <mergeCell ref="O2031:O2035"/>
    <mergeCell ref="P2031:P2035"/>
    <mergeCell ref="A2036:A2040"/>
    <mergeCell ref="B2036:B2040"/>
    <mergeCell ref="C2036:C2040"/>
    <mergeCell ref="D2036:D2040"/>
    <mergeCell ref="E2036:E2040"/>
    <mergeCell ref="F2036:F2040"/>
    <mergeCell ref="O2036:O2040"/>
    <mergeCell ref="P2036:P2040"/>
    <mergeCell ref="A2011:A2015"/>
    <mergeCell ref="B2011:B2015"/>
    <mergeCell ref="C2011:C2015"/>
    <mergeCell ref="D2011:D2015"/>
    <mergeCell ref="E2011:E2015"/>
    <mergeCell ref="F2011:F2015"/>
    <mergeCell ref="O2011:O2015"/>
    <mergeCell ref="P2011:P2015"/>
    <mergeCell ref="A2016:A2020"/>
    <mergeCell ref="B2016:B2020"/>
    <mergeCell ref="C2016:C2020"/>
    <mergeCell ref="D2016:D2020"/>
    <mergeCell ref="E2016:E2020"/>
    <mergeCell ref="F2016:F2020"/>
    <mergeCell ref="O2016:O2020"/>
    <mergeCell ref="P2016:P2020"/>
    <mergeCell ref="A2021:A2025"/>
    <mergeCell ref="B2021:B2025"/>
    <mergeCell ref="C2021:C2025"/>
    <mergeCell ref="D2021:D2025"/>
    <mergeCell ref="E2021:E2025"/>
    <mergeCell ref="F2021:F2025"/>
    <mergeCell ref="O2021:O2025"/>
    <mergeCell ref="P2021:P2025"/>
    <mergeCell ref="A2006:A2010"/>
    <mergeCell ref="B2006:B2010"/>
    <mergeCell ref="C2006:C2010"/>
    <mergeCell ref="D2006:D2010"/>
    <mergeCell ref="E2006:E2010"/>
    <mergeCell ref="F2006:F2010"/>
    <mergeCell ref="O2006:O2010"/>
    <mergeCell ref="P2006:P2010"/>
    <mergeCell ref="A2001:A2005"/>
    <mergeCell ref="B2001:B2005"/>
    <mergeCell ref="C2001:C2005"/>
    <mergeCell ref="D2001:D2005"/>
    <mergeCell ref="E2001:E2005"/>
    <mergeCell ref="F2001:F2005"/>
    <mergeCell ref="O2001:O2005"/>
    <mergeCell ref="P2001:P2005"/>
    <mergeCell ref="A1996:A2000"/>
    <mergeCell ref="B1996:B2000"/>
    <mergeCell ref="C1996:C2000"/>
    <mergeCell ref="D1996:D2000"/>
    <mergeCell ref="E1996:E2000"/>
    <mergeCell ref="F1996:F2000"/>
    <mergeCell ref="O1996:O2000"/>
    <mergeCell ref="P1996:P2000"/>
    <mergeCell ref="A1991:A1995"/>
    <mergeCell ref="B1991:B1995"/>
    <mergeCell ref="C1991:C1995"/>
    <mergeCell ref="D1991:D1995"/>
    <mergeCell ref="E1991:E1995"/>
    <mergeCell ref="F1991:F1995"/>
    <mergeCell ref="O1991:O1995"/>
    <mergeCell ref="P1991:P1995"/>
    <mergeCell ref="A1976:A1980"/>
    <mergeCell ref="B1976:B1980"/>
    <mergeCell ref="C1976:C1980"/>
    <mergeCell ref="D1976:D1980"/>
    <mergeCell ref="E1976:E1980"/>
    <mergeCell ref="F1976:F1980"/>
    <mergeCell ref="O1976:O1980"/>
    <mergeCell ref="P1976:P1980"/>
    <mergeCell ref="A1981:A1985"/>
    <mergeCell ref="B1981:B1985"/>
    <mergeCell ref="C1981:C1985"/>
    <mergeCell ref="D1981:D1985"/>
    <mergeCell ref="E1981:E1985"/>
    <mergeCell ref="F1981:F1985"/>
    <mergeCell ref="O1981:O1985"/>
    <mergeCell ref="P1981:P1985"/>
    <mergeCell ref="A1986:A1990"/>
    <mergeCell ref="B1986:B1990"/>
    <mergeCell ref="C1986:C1990"/>
    <mergeCell ref="D1986:D1990"/>
    <mergeCell ref="E1986:E1990"/>
    <mergeCell ref="F1986:F1990"/>
    <mergeCell ref="O1986:O1990"/>
    <mergeCell ref="P1986:P1990"/>
    <mergeCell ref="A1961:A1965"/>
    <mergeCell ref="B1961:B1965"/>
    <mergeCell ref="C1961:C1965"/>
    <mergeCell ref="D1961:D1965"/>
    <mergeCell ref="E1961:E1965"/>
    <mergeCell ref="F1961:F1965"/>
    <mergeCell ref="O1961:O1965"/>
    <mergeCell ref="P1961:P1965"/>
    <mergeCell ref="A1966:A1970"/>
    <mergeCell ref="B1966:B1970"/>
    <mergeCell ref="C1966:C1970"/>
    <mergeCell ref="D1966:D1970"/>
    <mergeCell ref="E1966:E1970"/>
    <mergeCell ref="F1966:F1970"/>
    <mergeCell ref="O1966:O1970"/>
    <mergeCell ref="P1966:P1970"/>
    <mergeCell ref="A1971:A1975"/>
    <mergeCell ref="B1971:B1975"/>
    <mergeCell ref="C1971:C1975"/>
    <mergeCell ref="D1971:D1975"/>
    <mergeCell ref="E1971:E1975"/>
    <mergeCell ref="F1971:F1975"/>
    <mergeCell ref="O1971:O1975"/>
    <mergeCell ref="P1971:P1975"/>
    <mergeCell ref="A1946:A1950"/>
    <mergeCell ref="B1946:B1950"/>
    <mergeCell ref="C1946:C1950"/>
    <mergeCell ref="D1946:D1950"/>
    <mergeCell ref="E1946:E1950"/>
    <mergeCell ref="F1946:F1950"/>
    <mergeCell ref="O1946:O1950"/>
    <mergeCell ref="P1946:P1950"/>
    <mergeCell ref="A1951:A1955"/>
    <mergeCell ref="B1951:B1955"/>
    <mergeCell ref="C1951:C1955"/>
    <mergeCell ref="D1951:D1955"/>
    <mergeCell ref="E1951:E1955"/>
    <mergeCell ref="F1951:F1955"/>
    <mergeCell ref="O1951:O1955"/>
    <mergeCell ref="P1951:P1955"/>
    <mergeCell ref="A1956:A1960"/>
    <mergeCell ref="B1956:B1960"/>
    <mergeCell ref="C1956:C1960"/>
    <mergeCell ref="D1956:D1960"/>
    <mergeCell ref="E1956:E1960"/>
    <mergeCell ref="F1956:F1960"/>
    <mergeCell ref="O1956:O1960"/>
    <mergeCell ref="P1956:P1960"/>
    <mergeCell ref="A1930:F1934"/>
    <mergeCell ref="O1930:O1934"/>
    <mergeCell ref="P1930:P1934"/>
    <mergeCell ref="A1935:P1935"/>
    <mergeCell ref="A1936:A1940"/>
    <mergeCell ref="B1936:B1940"/>
    <mergeCell ref="C1936:C1940"/>
    <mergeCell ref="D1936:D1940"/>
    <mergeCell ref="E1936:E1940"/>
    <mergeCell ref="F1936:F1940"/>
    <mergeCell ref="O1936:O1940"/>
    <mergeCell ref="P1936:P1940"/>
    <mergeCell ref="Q1936:Q1940"/>
    <mergeCell ref="A1941:A1945"/>
    <mergeCell ref="B1941:B1945"/>
    <mergeCell ref="C1941:C1945"/>
    <mergeCell ref="D1941:D1945"/>
    <mergeCell ref="E1941:E1945"/>
    <mergeCell ref="F1941:F1945"/>
    <mergeCell ref="O1941:O1945"/>
    <mergeCell ref="P1941:P1945"/>
    <mergeCell ref="A1915:A1919"/>
    <mergeCell ref="B1915:B1919"/>
    <mergeCell ref="C1915:C1919"/>
    <mergeCell ref="D1915:D1919"/>
    <mergeCell ref="E1915:E1919"/>
    <mergeCell ref="F1915:F1919"/>
    <mergeCell ref="O1915:O1919"/>
    <mergeCell ref="P1915:P1919"/>
    <mergeCell ref="A1920:A1924"/>
    <mergeCell ref="B1920:B1924"/>
    <mergeCell ref="C1920:C1924"/>
    <mergeCell ref="D1920:D1924"/>
    <mergeCell ref="E1920:E1924"/>
    <mergeCell ref="F1920:F1924"/>
    <mergeCell ref="O1920:O1924"/>
    <mergeCell ref="P1920:P1924"/>
    <mergeCell ref="A1925:A1929"/>
    <mergeCell ref="B1925:B1929"/>
    <mergeCell ref="C1925:C1929"/>
    <mergeCell ref="D1925:D1929"/>
    <mergeCell ref="E1925:E1929"/>
    <mergeCell ref="F1925:F1929"/>
    <mergeCell ref="O1925:O1929"/>
    <mergeCell ref="P1925:P1929"/>
    <mergeCell ref="A1900:A1904"/>
    <mergeCell ref="B1900:B1904"/>
    <mergeCell ref="C1900:C1904"/>
    <mergeCell ref="D1900:D1904"/>
    <mergeCell ref="E1900:E1904"/>
    <mergeCell ref="F1900:F1904"/>
    <mergeCell ref="O1900:O1904"/>
    <mergeCell ref="P1900:P1904"/>
    <mergeCell ref="A1905:A1909"/>
    <mergeCell ref="B1905:B1909"/>
    <mergeCell ref="C1905:C1909"/>
    <mergeCell ref="D1905:D1909"/>
    <mergeCell ref="E1905:E1909"/>
    <mergeCell ref="F1905:F1909"/>
    <mergeCell ref="O1905:O1909"/>
    <mergeCell ref="P1905:P1909"/>
    <mergeCell ref="A1910:A1914"/>
    <mergeCell ref="B1910:B1914"/>
    <mergeCell ref="C1910:C1914"/>
    <mergeCell ref="D1910:D1914"/>
    <mergeCell ref="E1910:E1914"/>
    <mergeCell ref="F1910:F1914"/>
    <mergeCell ref="O1910:O1914"/>
    <mergeCell ref="P1910:P1914"/>
    <mergeCell ref="A1885:A1889"/>
    <mergeCell ref="B1885:B1889"/>
    <mergeCell ref="C1885:C1889"/>
    <mergeCell ref="D1885:D1889"/>
    <mergeCell ref="E1885:E1889"/>
    <mergeCell ref="F1885:F1889"/>
    <mergeCell ref="O1885:O1889"/>
    <mergeCell ref="P1885:P1889"/>
    <mergeCell ref="A1890:A1894"/>
    <mergeCell ref="B1890:B1894"/>
    <mergeCell ref="C1890:C1894"/>
    <mergeCell ref="D1890:D1894"/>
    <mergeCell ref="E1890:E1894"/>
    <mergeCell ref="F1890:F1894"/>
    <mergeCell ref="O1890:O1894"/>
    <mergeCell ref="P1890:P1894"/>
    <mergeCell ref="A1895:A1899"/>
    <mergeCell ref="B1895:B1899"/>
    <mergeCell ref="C1895:C1899"/>
    <mergeCell ref="D1895:D1899"/>
    <mergeCell ref="E1895:E1899"/>
    <mergeCell ref="F1895:F1899"/>
    <mergeCell ref="O1895:O1899"/>
    <mergeCell ref="P1895:P1899"/>
    <mergeCell ref="A1875:A1879"/>
    <mergeCell ref="B1875:B1879"/>
    <mergeCell ref="C1875:C1879"/>
    <mergeCell ref="D1875:D1879"/>
    <mergeCell ref="E1875:E1879"/>
    <mergeCell ref="F1875:F1879"/>
    <mergeCell ref="O1875:O1879"/>
    <mergeCell ref="P1875:P1879"/>
    <mergeCell ref="A1880:A1884"/>
    <mergeCell ref="B1880:B1884"/>
    <mergeCell ref="C1880:C1884"/>
    <mergeCell ref="D1880:D1884"/>
    <mergeCell ref="E1880:E1884"/>
    <mergeCell ref="F1880:F1884"/>
    <mergeCell ref="O1880:O1884"/>
    <mergeCell ref="P1880:P1884"/>
    <mergeCell ref="A1865:A1869"/>
    <mergeCell ref="B1865:B1869"/>
    <mergeCell ref="C1865:C1869"/>
    <mergeCell ref="D1865:D1869"/>
    <mergeCell ref="E1865:E1869"/>
    <mergeCell ref="F1865:F1869"/>
    <mergeCell ref="O1865:O1869"/>
    <mergeCell ref="P1865:P1869"/>
    <mergeCell ref="A1870:A1874"/>
    <mergeCell ref="B1870:B1874"/>
    <mergeCell ref="C1870:C1874"/>
    <mergeCell ref="D1870:D1874"/>
    <mergeCell ref="E1870:E1874"/>
    <mergeCell ref="F1870:F1874"/>
    <mergeCell ref="O1870:O1874"/>
    <mergeCell ref="P1870:P1874"/>
    <mergeCell ref="A1860:A1864"/>
    <mergeCell ref="B1860:B1864"/>
    <mergeCell ref="C1860:C1864"/>
    <mergeCell ref="D1860:D1864"/>
    <mergeCell ref="E1860:E1864"/>
    <mergeCell ref="F1860:F1864"/>
    <mergeCell ref="O1860:O1864"/>
    <mergeCell ref="P1860:P1864"/>
    <mergeCell ref="A1845:A1849"/>
    <mergeCell ref="B1845:B1849"/>
    <mergeCell ref="C1845:C1849"/>
    <mergeCell ref="D1845:D1849"/>
    <mergeCell ref="E1845:E1849"/>
    <mergeCell ref="F1845:F1849"/>
    <mergeCell ref="O1845:O1849"/>
    <mergeCell ref="P1845:P1849"/>
    <mergeCell ref="A1850:A1854"/>
    <mergeCell ref="B1850:B1854"/>
    <mergeCell ref="C1850:C1854"/>
    <mergeCell ref="D1850:D1854"/>
    <mergeCell ref="E1850:E1854"/>
    <mergeCell ref="F1850:F1854"/>
    <mergeCell ref="O1850:O1854"/>
    <mergeCell ref="P1850:P1854"/>
    <mergeCell ref="A1855:A1859"/>
    <mergeCell ref="B1855:B1859"/>
    <mergeCell ref="C1855:C1859"/>
    <mergeCell ref="D1855:D1859"/>
    <mergeCell ref="E1855:E1859"/>
    <mergeCell ref="F1855:F1859"/>
    <mergeCell ref="O1855:O1859"/>
    <mergeCell ref="P1855:P1859"/>
    <mergeCell ref="A1835:A1839"/>
    <mergeCell ref="B1835:B1839"/>
    <mergeCell ref="C1835:C1839"/>
    <mergeCell ref="D1835:D1839"/>
    <mergeCell ref="E1835:E1839"/>
    <mergeCell ref="F1835:F1839"/>
    <mergeCell ref="O1835:O1839"/>
    <mergeCell ref="P1835:P1839"/>
    <mergeCell ref="A1840:A1844"/>
    <mergeCell ref="B1840:B1844"/>
    <mergeCell ref="C1840:C1844"/>
    <mergeCell ref="D1840:D1844"/>
    <mergeCell ref="E1840:E1844"/>
    <mergeCell ref="F1840:F1844"/>
    <mergeCell ref="O1840:O1844"/>
    <mergeCell ref="P1840:P1844"/>
    <mergeCell ref="A1824:A1828"/>
    <mergeCell ref="B1824:B1828"/>
    <mergeCell ref="C1824:C1828"/>
    <mergeCell ref="D1824:D1828"/>
    <mergeCell ref="E1824:E1828"/>
    <mergeCell ref="F1824:F1828"/>
    <mergeCell ref="O1824:O1828"/>
    <mergeCell ref="P1824:P1828"/>
    <mergeCell ref="A1829:F1833"/>
    <mergeCell ref="O1829:O1833"/>
    <mergeCell ref="P1829:P1833"/>
    <mergeCell ref="A1834:P1834"/>
    <mergeCell ref="A1814:A1818"/>
    <mergeCell ref="B1814:B1818"/>
    <mergeCell ref="C1814:C1818"/>
    <mergeCell ref="D1814:D1818"/>
    <mergeCell ref="E1814:E1818"/>
    <mergeCell ref="F1814:F1818"/>
    <mergeCell ref="O1814:O1818"/>
    <mergeCell ref="P1814:P1818"/>
    <mergeCell ref="A1819:A1823"/>
    <mergeCell ref="B1819:B1823"/>
    <mergeCell ref="C1819:C1823"/>
    <mergeCell ref="D1819:D1823"/>
    <mergeCell ref="E1819:E1823"/>
    <mergeCell ref="F1819:F1823"/>
    <mergeCell ref="O1819:O1823"/>
    <mergeCell ref="P1819:P1823"/>
    <mergeCell ref="A1799:A1803"/>
    <mergeCell ref="B1799:B1803"/>
    <mergeCell ref="C1799:C1803"/>
    <mergeCell ref="D1799:D1803"/>
    <mergeCell ref="E1799:E1803"/>
    <mergeCell ref="F1799:F1803"/>
    <mergeCell ref="O1799:O1803"/>
    <mergeCell ref="P1799:P1803"/>
    <mergeCell ref="A1804:A1808"/>
    <mergeCell ref="B1804:B1808"/>
    <mergeCell ref="C1804:C1808"/>
    <mergeCell ref="D1804:D1808"/>
    <mergeCell ref="E1804:E1808"/>
    <mergeCell ref="F1804:F1808"/>
    <mergeCell ref="O1804:O1808"/>
    <mergeCell ref="P1804:P1808"/>
    <mergeCell ref="A1809:A1813"/>
    <mergeCell ref="B1809:B1813"/>
    <mergeCell ref="C1809:C1813"/>
    <mergeCell ref="D1809:D1813"/>
    <mergeCell ref="E1809:E1813"/>
    <mergeCell ref="F1809:F1813"/>
    <mergeCell ref="O1809:O1813"/>
    <mergeCell ref="P1809:P1813"/>
    <mergeCell ref="A1794:A1798"/>
    <mergeCell ref="B1794:B1798"/>
    <mergeCell ref="C1794:C1798"/>
    <mergeCell ref="D1794:D1798"/>
    <mergeCell ref="E1794:E1798"/>
    <mergeCell ref="F1794:F1798"/>
    <mergeCell ref="O1794:O1798"/>
    <mergeCell ref="P1794:P1798"/>
    <mergeCell ref="A1789:A1793"/>
    <mergeCell ref="B1789:B1793"/>
    <mergeCell ref="C1789:C1793"/>
    <mergeCell ref="D1789:D1793"/>
    <mergeCell ref="E1789:E1793"/>
    <mergeCell ref="F1789:F1793"/>
    <mergeCell ref="O1789:O1793"/>
    <mergeCell ref="P1789:P1793"/>
    <mergeCell ref="A1779:A1783"/>
    <mergeCell ref="B1779:B1783"/>
    <mergeCell ref="C1779:C1783"/>
    <mergeCell ref="D1779:D1783"/>
    <mergeCell ref="E1779:E1783"/>
    <mergeCell ref="F1779:F1783"/>
    <mergeCell ref="O1779:O1783"/>
    <mergeCell ref="P1779:P1783"/>
    <mergeCell ref="A1784:A1788"/>
    <mergeCell ref="B1784:B1788"/>
    <mergeCell ref="C1784:C1788"/>
    <mergeCell ref="D1784:D1788"/>
    <mergeCell ref="E1784:E1788"/>
    <mergeCell ref="F1784:F1788"/>
    <mergeCell ref="O1784:O1788"/>
    <mergeCell ref="P1784:P1788"/>
    <mergeCell ref="A1774:A1778"/>
    <mergeCell ref="B1774:B1778"/>
    <mergeCell ref="C1774:C1778"/>
    <mergeCell ref="D1774:D1778"/>
    <mergeCell ref="E1774:E1778"/>
    <mergeCell ref="F1774:F1778"/>
    <mergeCell ref="O1774:O1778"/>
    <mergeCell ref="P1774:P1778"/>
    <mergeCell ref="A1769:A1773"/>
    <mergeCell ref="B1769:B1773"/>
    <mergeCell ref="C1769:C1773"/>
    <mergeCell ref="D1769:D1773"/>
    <mergeCell ref="E1769:E1773"/>
    <mergeCell ref="F1769:F1773"/>
    <mergeCell ref="O1769:O1773"/>
    <mergeCell ref="P1769:P1773"/>
    <mergeCell ref="A1759:A1763"/>
    <mergeCell ref="B1759:B1763"/>
    <mergeCell ref="C1759:C1763"/>
    <mergeCell ref="D1759:D1763"/>
    <mergeCell ref="E1759:E1763"/>
    <mergeCell ref="F1759:F1763"/>
    <mergeCell ref="O1759:O1763"/>
    <mergeCell ref="P1759:P1763"/>
    <mergeCell ref="A1764:A1768"/>
    <mergeCell ref="B1764:B1768"/>
    <mergeCell ref="C1764:C1768"/>
    <mergeCell ref="D1764:D1768"/>
    <mergeCell ref="E1764:E1768"/>
    <mergeCell ref="F1764:F1768"/>
    <mergeCell ref="O1764:O1768"/>
    <mergeCell ref="P1764:P1768"/>
    <mergeCell ref="A1748:F1752"/>
    <mergeCell ref="O1748:O1752"/>
    <mergeCell ref="P1748:P1752"/>
    <mergeCell ref="A1753:P1753"/>
    <mergeCell ref="A1754:A1758"/>
    <mergeCell ref="B1754:B1758"/>
    <mergeCell ref="C1754:C1758"/>
    <mergeCell ref="D1754:D1758"/>
    <mergeCell ref="E1754:E1758"/>
    <mergeCell ref="F1754:F1758"/>
    <mergeCell ref="O1754:O1758"/>
    <mergeCell ref="P1754:P1758"/>
    <mergeCell ref="A1733:A1737"/>
    <mergeCell ref="B1733:B1737"/>
    <mergeCell ref="C1733:C1737"/>
    <mergeCell ref="D1733:D1737"/>
    <mergeCell ref="E1733:E1737"/>
    <mergeCell ref="F1733:F1737"/>
    <mergeCell ref="O1733:O1737"/>
    <mergeCell ref="P1733:P1737"/>
    <mergeCell ref="A1738:A1742"/>
    <mergeCell ref="B1738:B1742"/>
    <mergeCell ref="C1738:C1742"/>
    <mergeCell ref="D1738:D1742"/>
    <mergeCell ref="E1738:E1742"/>
    <mergeCell ref="F1738:F1742"/>
    <mergeCell ref="O1738:O1742"/>
    <mergeCell ref="P1738:P1742"/>
    <mergeCell ref="A1743:A1747"/>
    <mergeCell ref="B1743:B1747"/>
    <mergeCell ref="C1743:C1747"/>
    <mergeCell ref="D1743:D1747"/>
    <mergeCell ref="E1743:E1747"/>
    <mergeCell ref="F1743:F1747"/>
    <mergeCell ref="O1743:O1747"/>
    <mergeCell ref="P1743:P1747"/>
    <mergeCell ref="A1718:A1722"/>
    <mergeCell ref="B1718:B1722"/>
    <mergeCell ref="C1718:C1722"/>
    <mergeCell ref="D1718:D1722"/>
    <mergeCell ref="E1718:E1722"/>
    <mergeCell ref="F1718:F1722"/>
    <mergeCell ref="O1718:O1722"/>
    <mergeCell ref="P1718:P1722"/>
    <mergeCell ref="A1723:A1727"/>
    <mergeCell ref="B1723:B1727"/>
    <mergeCell ref="C1723:C1727"/>
    <mergeCell ref="D1723:D1727"/>
    <mergeCell ref="E1723:E1727"/>
    <mergeCell ref="F1723:F1727"/>
    <mergeCell ref="O1723:O1727"/>
    <mergeCell ref="P1723:P1727"/>
    <mergeCell ref="A1728:A1732"/>
    <mergeCell ref="B1728:B1732"/>
    <mergeCell ref="C1728:C1732"/>
    <mergeCell ref="D1728:D1732"/>
    <mergeCell ref="E1728:E1732"/>
    <mergeCell ref="F1728:F1732"/>
    <mergeCell ref="O1728:O1732"/>
    <mergeCell ref="P1728:P1732"/>
    <mergeCell ref="A1703:A1707"/>
    <mergeCell ref="B1703:B1707"/>
    <mergeCell ref="C1703:C1707"/>
    <mergeCell ref="D1703:D1707"/>
    <mergeCell ref="E1703:E1707"/>
    <mergeCell ref="F1703:F1707"/>
    <mergeCell ref="O1703:O1707"/>
    <mergeCell ref="P1703:P1707"/>
    <mergeCell ref="A1708:A1712"/>
    <mergeCell ref="B1708:B1712"/>
    <mergeCell ref="C1708:C1712"/>
    <mergeCell ref="D1708:D1712"/>
    <mergeCell ref="E1708:E1712"/>
    <mergeCell ref="F1708:F1712"/>
    <mergeCell ref="O1708:O1712"/>
    <mergeCell ref="P1708:P1712"/>
    <mergeCell ref="A1713:A1717"/>
    <mergeCell ref="B1713:B1717"/>
    <mergeCell ref="C1713:C1717"/>
    <mergeCell ref="D1713:D1717"/>
    <mergeCell ref="E1713:E1717"/>
    <mergeCell ref="F1713:F1717"/>
    <mergeCell ref="O1713:O1717"/>
    <mergeCell ref="P1713:P1717"/>
    <mergeCell ref="A1688:A1692"/>
    <mergeCell ref="B1688:B1692"/>
    <mergeCell ref="C1688:C1692"/>
    <mergeCell ref="D1688:D1692"/>
    <mergeCell ref="E1688:E1692"/>
    <mergeCell ref="F1688:F1692"/>
    <mergeCell ref="O1688:O1692"/>
    <mergeCell ref="P1688:P1692"/>
    <mergeCell ref="A1693:A1697"/>
    <mergeCell ref="B1693:B1697"/>
    <mergeCell ref="C1693:C1697"/>
    <mergeCell ref="D1693:D1697"/>
    <mergeCell ref="E1693:E1697"/>
    <mergeCell ref="F1693:F1697"/>
    <mergeCell ref="O1693:O1697"/>
    <mergeCell ref="P1693:P1697"/>
    <mergeCell ref="A1698:A1702"/>
    <mergeCell ref="B1698:B1702"/>
    <mergeCell ref="C1698:C1702"/>
    <mergeCell ref="D1698:D1702"/>
    <mergeCell ref="E1698:E1702"/>
    <mergeCell ref="F1698:F1702"/>
    <mergeCell ref="O1698:O1702"/>
    <mergeCell ref="P1698:P1702"/>
    <mergeCell ref="A1673:A1677"/>
    <mergeCell ref="B1673:B1677"/>
    <mergeCell ref="C1673:C1677"/>
    <mergeCell ref="D1673:D1677"/>
    <mergeCell ref="E1673:E1677"/>
    <mergeCell ref="F1673:F1677"/>
    <mergeCell ref="O1673:O1677"/>
    <mergeCell ref="P1673:P1677"/>
    <mergeCell ref="A1678:A1682"/>
    <mergeCell ref="B1678:B1682"/>
    <mergeCell ref="C1678:C1682"/>
    <mergeCell ref="D1678:D1682"/>
    <mergeCell ref="E1678:E1682"/>
    <mergeCell ref="F1678:F1682"/>
    <mergeCell ref="O1678:O1682"/>
    <mergeCell ref="P1678:P1682"/>
    <mergeCell ref="A1683:A1687"/>
    <mergeCell ref="B1683:B1687"/>
    <mergeCell ref="C1683:C1687"/>
    <mergeCell ref="D1683:D1687"/>
    <mergeCell ref="E1683:E1687"/>
    <mergeCell ref="F1683:F1687"/>
    <mergeCell ref="O1683:O1687"/>
    <mergeCell ref="P1683:P1687"/>
    <mergeCell ref="A1658:A1662"/>
    <mergeCell ref="B1658:B1662"/>
    <mergeCell ref="C1658:C1662"/>
    <mergeCell ref="D1658:D1662"/>
    <mergeCell ref="E1658:E1662"/>
    <mergeCell ref="F1658:F1662"/>
    <mergeCell ref="O1658:O1662"/>
    <mergeCell ref="P1658:P1662"/>
    <mergeCell ref="A1663:A1667"/>
    <mergeCell ref="B1663:B1667"/>
    <mergeCell ref="C1663:C1667"/>
    <mergeCell ref="D1663:D1667"/>
    <mergeCell ref="E1663:E1667"/>
    <mergeCell ref="F1663:F1667"/>
    <mergeCell ref="O1663:O1667"/>
    <mergeCell ref="P1663:P1667"/>
    <mergeCell ref="A1668:A1672"/>
    <mergeCell ref="B1668:B1672"/>
    <mergeCell ref="C1668:C1672"/>
    <mergeCell ref="D1668:D1672"/>
    <mergeCell ref="E1668:E1672"/>
    <mergeCell ref="F1668:F1672"/>
    <mergeCell ref="O1668:O1672"/>
    <mergeCell ref="P1668:P1672"/>
    <mergeCell ref="A1643:A1647"/>
    <mergeCell ref="B1643:B1647"/>
    <mergeCell ref="C1643:C1647"/>
    <mergeCell ref="D1643:D1647"/>
    <mergeCell ref="E1643:E1647"/>
    <mergeCell ref="F1643:F1647"/>
    <mergeCell ref="O1643:O1647"/>
    <mergeCell ref="P1643:P1647"/>
    <mergeCell ref="A1648:A1652"/>
    <mergeCell ref="B1648:B1652"/>
    <mergeCell ref="C1648:C1652"/>
    <mergeCell ref="D1648:D1652"/>
    <mergeCell ref="E1648:E1652"/>
    <mergeCell ref="F1648:F1652"/>
    <mergeCell ref="O1648:O1652"/>
    <mergeCell ref="P1648:P1652"/>
    <mergeCell ref="A1653:A1657"/>
    <mergeCell ref="B1653:B1657"/>
    <mergeCell ref="C1653:C1657"/>
    <mergeCell ref="D1653:D1657"/>
    <mergeCell ref="E1653:E1657"/>
    <mergeCell ref="F1653:F1657"/>
    <mergeCell ref="O1653:O1657"/>
    <mergeCell ref="P1653:P1657"/>
    <mergeCell ref="A1628:A1632"/>
    <mergeCell ref="B1628:B1632"/>
    <mergeCell ref="C1628:C1632"/>
    <mergeCell ref="D1628:D1632"/>
    <mergeCell ref="E1628:E1632"/>
    <mergeCell ref="F1628:F1632"/>
    <mergeCell ref="O1628:O1632"/>
    <mergeCell ref="P1628:P1632"/>
    <mergeCell ref="A1633:A1637"/>
    <mergeCell ref="B1633:B1637"/>
    <mergeCell ref="C1633:C1637"/>
    <mergeCell ref="D1633:D1637"/>
    <mergeCell ref="E1633:E1637"/>
    <mergeCell ref="F1633:F1637"/>
    <mergeCell ref="O1633:O1637"/>
    <mergeCell ref="P1633:P1637"/>
    <mergeCell ref="A1638:A1642"/>
    <mergeCell ref="B1638:B1642"/>
    <mergeCell ref="C1638:C1642"/>
    <mergeCell ref="D1638:D1642"/>
    <mergeCell ref="E1638:E1642"/>
    <mergeCell ref="F1638:F1642"/>
    <mergeCell ref="O1638:O1642"/>
    <mergeCell ref="P1638:P1642"/>
    <mergeCell ref="A1613:A1617"/>
    <mergeCell ref="B1613:B1617"/>
    <mergeCell ref="C1613:C1617"/>
    <mergeCell ref="D1613:D1617"/>
    <mergeCell ref="E1613:E1617"/>
    <mergeCell ref="F1613:F1617"/>
    <mergeCell ref="O1613:O1617"/>
    <mergeCell ref="P1613:P1617"/>
    <mergeCell ref="A1618:A1622"/>
    <mergeCell ref="B1618:B1622"/>
    <mergeCell ref="C1618:C1622"/>
    <mergeCell ref="D1618:D1622"/>
    <mergeCell ref="E1618:E1622"/>
    <mergeCell ref="F1618:F1622"/>
    <mergeCell ref="O1618:O1622"/>
    <mergeCell ref="P1618:P1622"/>
    <mergeCell ref="A1623:A1627"/>
    <mergeCell ref="B1623:B1627"/>
    <mergeCell ref="C1623:C1627"/>
    <mergeCell ref="D1623:D1627"/>
    <mergeCell ref="E1623:E1627"/>
    <mergeCell ref="F1623:F1627"/>
    <mergeCell ref="O1623:O1627"/>
    <mergeCell ref="P1623:P1627"/>
    <mergeCell ref="A1598:A1602"/>
    <mergeCell ref="B1598:B1602"/>
    <mergeCell ref="C1598:C1602"/>
    <mergeCell ref="D1598:D1602"/>
    <mergeCell ref="E1598:E1602"/>
    <mergeCell ref="F1598:F1602"/>
    <mergeCell ref="O1598:O1602"/>
    <mergeCell ref="P1598:P1602"/>
    <mergeCell ref="A1603:A1607"/>
    <mergeCell ref="B1603:B1607"/>
    <mergeCell ref="C1603:C1607"/>
    <mergeCell ref="D1603:D1607"/>
    <mergeCell ref="E1603:E1607"/>
    <mergeCell ref="F1603:F1607"/>
    <mergeCell ref="O1603:O1607"/>
    <mergeCell ref="P1603:P1607"/>
    <mergeCell ref="A1608:A1612"/>
    <mergeCell ref="B1608:B1612"/>
    <mergeCell ref="C1608:C1612"/>
    <mergeCell ref="D1608:D1612"/>
    <mergeCell ref="E1608:E1612"/>
    <mergeCell ref="F1608:F1612"/>
    <mergeCell ref="O1608:O1612"/>
    <mergeCell ref="P1608:P1612"/>
    <mergeCell ref="A1583:A1587"/>
    <mergeCell ref="B1583:B1587"/>
    <mergeCell ref="C1583:C1587"/>
    <mergeCell ref="D1583:D1587"/>
    <mergeCell ref="E1583:E1587"/>
    <mergeCell ref="F1583:F1587"/>
    <mergeCell ref="O1583:O1587"/>
    <mergeCell ref="P1583:P1587"/>
    <mergeCell ref="A1588:A1592"/>
    <mergeCell ref="B1588:B1592"/>
    <mergeCell ref="C1588:C1592"/>
    <mergeCell ref="D1588:D1592"/>
    <mergeCell ref="E1588:E1592"/>
    <mergeCell ref="F1588:F1592"/>
    <mergeCell ref="O1588:O1592"/>
    <mergeCell ref="P1588:P1592"/>
    <mergeCell ref="A1593:A1597"/>
    <mergeCell ref="B1593:B1597"/>
    <mergeCell ref="C1593:C1597"/>
    <mergeCell ref="D1593:D1597"/>
    <mergeCell ref="E1593:E1597"/>
    <mergeCell ref="F1593:F1597"/>
    <mergeCell ref="O1593:O1597"/>
    <mergeCell ref="P1593:P1597"/>
    <mergeCell ref="A1568:A1572"/>
    <mergeCell ref="B1568:B1572"/>
    <mergeCell ref="C1568:C1572"/>
    <mergeCell ref="D1568:D1572"/>
    <mergeCell ref="E1568:E1572"/>
    <mergeCell ref="F1568:F1572"/>
    <mergeCell ref="O1568:O1572"/>
    <mergeCell ref="P1568:P1572"/>
    <mergeCell ref="A1573:A1577"/>
    <mergeCell ref="B1573:B1577"/>
    <mergeCell ref="C1573:C1577"/>
    <mergeCell ref="D1573:D1577"/>
    <mergeCell ref="E1573:E1577"/>
    <mergeCell ref="F1573:F1577"/>
    <mergeCell ref="O1573:O1577"/>
    <mergeCell ref="P1573:P1577"/>
    <mergeCell ref="A1578:A1582"/>
    <mergeCell ref="B1578:B1582"/>
    <mergeCell ref="C1578:C1582"/>
    <mergeCell ref="D1578:D1582"/>
    <mergeCell ref="E1578:E1582"/>
    <mergeCell ref="F1578:F1582"/>
    <mergeCell ref="O1578:O1582"/>
    <mergeCell ref="P1578:P1582"/>
    <mergeCell ref="A1553:A1557"/>
    <mergeCell ref="B1553:B1557"/>
    <mergeCell ref="C1553:C1557"/>
    <mergeCell ref="D1553:D1557"/>
    <mergeCell ref="E1553:E1557"/>
    <mergeCell ref="F1553:F1557"/>
    <mergeCell ref="O1553:O1557"/>
    <mergeCell ref="P1553:P1557"/>
    <mergeCell ref="A1558:A1562"/>
    <mergeCell ref="B1558:B1562"/>
    <mergeCell ref="C1558:C1562"/>
    <mergeCell ref="D1558:D1562"/>
    <mergeCell ref="E1558:E1562"/>
    <mergeCell ref="F1558:F1562"/>
    <mergeCell ref="O1558:O1562"/>
    <mergeCell ref="P1558:P1562"/>
    <mergeCell ref="A1563:A1567"/>
    <mergeCell ref="B1563:B1567"/>
    <mergeCell ref="C1563:C1567"/>
    <mergeCell ref="D1563:D1567"/>
    <mergeCell ref="E1563:E1567"/>
    <mergeCell ref="F1563:F1567"/>
    <mergeCell ref="O1563:O1567"/>
    <mergeCell ref="P1563:P1567"/>
    <mergeCell ref="A1538:A1542"/>
    <mergeCell ref="B1538:B1542"/>
    <mergeCell ref="C1538:C1542"/>
    <mergeCell ref="D1538:D1542"/>
    <mergeCell ref="E1538:E1542"/>
    <mergeCell ref="F1538:F1542"/>
    <mergeCell ref="O1538:O1542"/>
    <mergeCell ref="P1538:P1542"/>
    <mergeCell ref="A1543:A1547"/>
    <mergeCell ref="B1543:B1547"/>
    <mergeCell ref="C1543:C1547"/>
    <mergeCell ref="D1543:D1547"/>
    <mergeCell ref="E1543:E1547"/>
    <mergeCell ref="F1543:F1547"/>
    <mergeCell ref="O1543:O1547"/>
    <mergeCell ref="P1543:P1547"/>
    <mergeCell ref="A1548:A1552"/>
    <mergeCell ref="B1548:B1552"/>
    <mergeCell ref="C1548:C1552"/>
    <mergeCell ref="D1548:D1552"/>
    <mergeCell ref="E1548:E1552"/>
    <mergeCell ref="F1548:F1552"/>
    <mergeCell ref="O1548:O1552"/>
    <mergeCell ref="P1548:P1552"/>
    <mergeCell ref="A1523:A1527"/>
    <mergeCell ref="B1523:B1527"/>
    <mergeCell ref="C1523:C1527"/>
    <mergeCell ref="D1523:D1527"/>
    <mergeCell ref="E1523:E1527"/>
    <mergeCell ref="F1523:F1527"/>
    <mergeCell ref="O1523:O1527"/>
    <mergeCell ref="P1523:P1527"/>
    <mergeCell ref="A1528:A1532"/>
    <mergeCell ref="B1528:B1532"/>
    <mergeCell ref="C1528:C1532"/>
    <mergeCell ref="D1528:D1532"/>
    <mergeCell ref="E1528:E1532"/>
    <mergeCell ref="F1528:F1532"/>
    <mergeCell ref="O1528:O1532"/>
    <mergeCell ref="P1528:P1532"/>
    <mergeCell ref="A1533:A1537"/>
    <mergeCell ref="B1533:B1537"/>
    <mergeCell ref="C1533:C1537"/>
    <mergeCell ref="D1533:D1537"/>
    <mergeCell ref="E1533:E1537"/>
    <mergeCell ref="F1533:F1537"/>
    <mergeCell ref="O1533:O1537"/>
    <mergeCell ref="P1533:P1537"/>
    <mergeCell ref="A1508:A1512"/>
    <mergeCell ref="B1508:B1512"/>
    <mergeCell ref="C1508:C1512"/>
    <mergeCell ref="D1508:D1512"/>
    <mergeCell ref="E1508:E1512"/>
    <mergeCell ref="F1508:F1512"/>
    <mergeCell ref="O1508:O1512"/>
    <mergeCell ref="P1508:P1512"/>
    <mergeCell ref="A1513:A1517"/>
    <mergeCell ref="B1513:B1517"/>
    <mergeCell ref="C1513:C1517"/>
    <mergeCell ref="D1513:D1517"/>
    <mergeCell ref="E1513:E1517"/>
    <mergeCell ref="F1513:F1517"/>
    <mergeCell ref="O1513:O1517"/>
    <mergeCell ref="P1513:P1517"/>
    <mergeCell ref="A1518:A1522"/>
    <mergeCell ref="B1518:B1522"/>
    <mergeCell ref="C1518:C1522"/>
    <mergeCell ref="D1518:D1522"/>
    <mergeCell ref="E1518:E1522"/>
    <mergeCell ref="F1518:F1522"/>
    <mergeCell ref="O1518:O1522"/>
    <mergeCell ref="P1518:P1522"/>
    <mergeCell ref="A1493:A1497"/>
    <mergeCell ref="B1493:B1497"/>
    <mergeCell ref="C1493:C1497"/>
    <mergeCell ref="D1493:D1497"/>
    <mergeCell ref="E1493:E1497"/>
    <mergeCell ref="F1493:F1497"/>
    <mergeCell ref="O1493:O1497"/>
    <mergeCell ref="P1493:P1497"/>
    <mergeCell ref="A1498:A1502"/>
    <mergeCell ref="B1498:B1502"/>
    <mergeCell ref="C1498:C1502"/>
    <mergeCell ref="D1498:D1502"/>
    <mergeCell ref="E1498:E1502"/>
    <mergeCell ref="F1498:F1502"/>
    <mergeCell ref="O1498:O1502"/>
    <mergeCell ref="P1498:P1502"/>
    <mergeCell ref="A1503:A1507"/>
    <mergeCell ref="B1503:B1507"/>
    <mergeCell ref="C1503:C1507"/>
    <mergeCell ref="D1503:D1507"/>
    <mergeCell ref="E1503:E1507"/>
    <mergeCell ref="F1503:F1507"/>
    <mergeCell ref="O1503:O1507"/>
    <mergeCell ref="P1503:P1507"/>
    <mergeCell ref="A1478:A1482"/>
    <mergeCell ref="B1478:B1482"/>
    <mergeCell ref="C1478:C1482"/>
    <mergeCell ref="D1478:D1482"/>
    <mergeCell ref="E1478:E1482"/>
    <mergeCell ref="F1478:F1482"/>
    <mergeCell ref="O1478:O1482"/>
    <mergeCell ref="P1478:P1482"/>
    <mergeCell ref="A1483:A1487"/>
    <mergeCell ref="B1483:B1487"/>
    <mergeCell ref="C1483:C1487"/>
    <mergeCell ref="D1483:D1487"/>
    <mergeCell ref="E1483:E1487"/>
    <mergeCell ref="F1483:F1487"/>
    <mergeCell ref="O1483:O1487"/>
    <mergeCell ref="P1483:P1487"/>
    <mergeCell ref="A1488:A1492"/>
    <mergeCell ref="B1488:B1492"/>
    <mergeCell ref="C1488:C1492"/>
    <mergeCell ref="D1488:D1492"/>
    <mergeCell ref="E1488:E1492"/>
    <mergeCell ref="F1488:F1492"/>
    <mergeCell ref="O1488:O1492"/>
    <mergeCell ref="P1488:P1492"/>
    <mergeCell ref="A1463:A1467"/>
    <mergeCell ref="B1463:B1467"/>
    <mergeCell ref="C1463:C1467"/>
    <mergeCell ref="D1463:D1467"/>
    <mergeCell ref="E1463:E1467"/>
    <mergeCell ref="F1463:F1467"/>
    <mergeCell ref="O1463:O1467"/>
    <mergeCell ref="P1463:P1467"/>
    <mergeCell ref="A1468:A1472"/>
    <mergeCell ref="B1468:B1472"/>
    <mergeCell ref="C1468:C1472"/>
    <mergeCell ref="D1468:D1472"/>
    <mergeCell ref="E1468:E1472"/>
    <mergeCell ref="F1468:F1472"/>
    <mergeCell ref="O1468:O1472"/>
    <mergeCell ref="P1468:P1472"/>
    <mergeCell ref="A1473:A1477"/>
    <mergeCell ref="B1473:B1477"/>
    <mergeCell ref="C1473:C1477"/>
    <mergeCell ref="D1473:D1477"/>
    <mergeCell ref="E1473:E1477"/>
    <mergeCell ref="F1473:F1477"/>
    <mergeCell ref="O1473:O1477"/>
    <mergeCell ref="P1473:P1477"/>
    <mergeCell ref="A1458:A1462"/>
    <mergeCell ref="B1458:B1462"/>
    <mergeCell ref="C1458:C1462"/>
    <mergeCell ref="D1458:D1462"/>
    <mergeCell ref="E1458:E1462"/>
    <mergeCell ref="F1458:F1462"/>
    <mergeCell ref="O1458:O1462"/>
    <mergeCell ref="P1458:P1462"/>
    <mergeCell ref="A1448:A1452"/>
    <mergeCell ref="B1448:B1452"/>
    <mergeCell ref="C1448:C1452"/>
    <mergeCell ref="D1448:D1452"/>
    <mergeCell ref="E1448:E1452"/>
    <mergeCell ref="F1448:F1452"/>
    <mergeCell ref="O1448:O1452"/>
    <mergeCell ref="P1448:P1452"/>
    <mergeCell ref="A1453:A1457"/>
    <mergeCell ref="B1453:B1457"/>
    <mergeCell ref="C1453:C1457"/>
    <mergeCell ref="D1453:D1457"/>
    <mergeCell ref="E1453:E1457"/>
    <mergeCell ref="F1453:F1457"/>
    <mergeCell ref="O1453:O1457"/>
    <mergeCell ref="P1453:P1457"/>
    <mergeCell ref="A1433:A1437"/>
    <mergeCell ref="B1433:B1437"/>
    <mergeCell ref="C1433:C1437"/>
    <mergeCell ref="D1433:D1437"/>
    <mergeCell ref="E1433:E1437"/>
    <mergeCell ref="F1433:F1437"/>
    <mergeCell ref="O1433:O1437"/>
    <mergeCell ref="P1433:P1437"/>
    <mergeCell ref="A1438:A1442"/>
    <mergeCell ref="B1438:B1442"/>
    <mergeCell ref="C1438:C1442"/>
    <mergeCell ref="D1438:D1442"/>
    <mergeCell ref="E1438:E1442"/>
    <mergeCell ref="F1438:F1442"/>
    <mergeCell ref="O1438:O1442"/>
    <mergeCell ref="P1438:P1442"/>
    <mergeCell ref="A1443:A1447"/>
    <mergeCell ref="B1443:B1447"/>
    <mergeCell ref="C1443:C1447"/>
    <mergeCell ref="D1443:D1447"/>
    <mergeCell ref="E1443:E1447"/>
    <mergeCell ref="F1443:F1447"/>
    <mergeCell ref="O1443:O1447"/>
    <mergeCell ref="P1443:P1447"/>
    <mergeCell ref="A1418:A1422"/>
    <mergeCell ref="B1418:B1422"/>
    <mergeCell ref="C1418:C1422"/>
    <mergeCell ref="D1418:D1422"/>
    <mergeCell ref="E1418:E1422"/>
    <mergeCell ref="F1418:F1422"/>
    <mergeCell ref="O1418:O1422"/>
    <mergeCell ref="P1418:P1422"/>
    <mergeCell ref="A1423:A1427"/>
    <mergeCell ref="B1423:B1427"/>
    <mergeCell ref="C1423:C1427"/>
    <mergeCell ref="D1423:D1427"/>
    <mergeCell ref="E1423:E1427"/>
    <mergeCell ref="F1423:F1427"/>
    <mergeCell ref="O1423:O1427"/>
    <mergeCell ref="P1423:P1427"/>
    <mergeCell ref="A1428:A1432"/>
    <mergeCell ref="B1428:B1432"/>
    <mergeCell ref="C1428:C1432"/>
    <mergeCell ref="D1428:D1432"/>
    <mergeCell ref="E1428:E1432"/>
    <mergeCell ref="F1428:F1432"/>
    <mergeCell ref="O1428:O1432"/>
    <mergeCell ref="P1428:P1432"/>
    <mergeCell ref="A1408:A1412"/>
    <mergeCell ref="B1408:B1412"/>
    <mergeCell ref="C1408:C1412"/>
    <mergeCell ref="D1408:D1412"/>
    <mergeCell ref="E1408:E1412"/>
    <mergeCell ref="F1408:F1412"/>
    <mergeCell ref="O1408:O1412"/>
    <mergeCell ref="P1408:P1412"/>
    <mergeCell ref="A1413:A1417"/>
    <mergeCell ref="B1413:B1417"/>
    <mergeCell ref="C1413:C1417"/>
    <mergeCell ref="D1413:D1417"/>
    <mergeCell ref="E1413:E1417"/>
    <mergeCell ref="F1413:F1417"/>
    <mergeCell ref="O1413:O1417"/>
    <mergeCell ref="P1413:P1417"/>
    <mergeCell ref="A1402:P1402"/>
    <mergeCell ref="A1403:A1407"/>
    <mergeCell ref="B1403:B1407"/>
    <mergeCell ref="C1403:C1407"/>
    <mergeCell ref="D1403:D1407"/>
    <mergeCell ref="E1403:E1407"/>
    <mergeCell ref="F1403:F1407"/>
    <mergeCell ref="O1403:O1407"/>
    <mergeCell ref="P1403:P1407"/>
    <mergeCell ref="A1392:A1396"/>
    <mergeCell ref="B1392:B1396"/>
    <mergeCell ref="C1392:C1396"/>
    <mergeCell ref="D1392:D1396"/>
    <mergeCell ref="E1392:E1396"/>
    <mergeCell ref="F1392:F1396"/>
    <mergeCell ref="O1392:O1396"/>
    <mergeCell ref="P1392:P1396"/>
    <mergeCell ref="A1397:F1401"/>
    <mergeCell ref="O1397:O1401"/>
    <mergeCell ref="P1397:P1401"/>
    <mergeCell ref="A1387:A1391"/>
    <mergeCell ref="B1387:B1391"/>
    <mergeCell ref="C1387:C1391"/>
    <mergeCell ref="D1387:D1391"/>
    <mergeCell ref="E1387:E1391"/>
    <mergeCell ref="F1387:F1391"/>
    <mergeCell ref="O1387:O1391"/>
    <mergeCell ref="P1387:P1391"/>
    <mergeCell ref="A1372:A1376"/>
    <mergeCell ref="B1372:B1376"/>
    <mergeCell ref="C1372:C1376"/>
    <mergeCell ref="D1372:D1376"/>
    <mergeCell ref="E1372:E1376"/>
    <mergeCell ref="F1372:F1376"/>
    <mergeCell ref="O1372:O1376"/>
    <mergeCell ref="P1372:P1376"/>
    <mergeCell ref="A1377:A1381"/>
    <mergeCell ref="B1377:B1381"/>
    <mergeCell ref="C1377:C1381"/>
    <mergeCell ref="D1377:D1381"/>
    <mergeCell ref="E1377:E1381"/>
    <mergeCell ref="F1377:F1381"/>
    <mergeCell ref="O1377:O1381"/>
    <mergeCell ref="P1377:P1381"/>
    <mergeCell ref="A1382:A1386"/>
    <mergeCell ref="B1382:B1386"/>
    <mergeCell ref="C1382:C1386"/>
    <mergeCell ref="D1382:D1386"/>
    <mergeCell ref="E1382:E1386"/>
    <mergeCell ref="F1382:F1386"/>
    <mergeCell ref="O1382:O1386"/>
    <mergeCell ref="P1382:P1386"/>
    <mergeCell ref="A1357:A1361"/>
    <mergeCell ref="B1357:B1361"/>
    <mergeCell ref="C1357:C1361"/>
    <mergeCell ref="D1357:D1361"/>
    <mergeCell ref="E1357:E1361"/>
    <mergeCell ref="F1357:F1361"/>
    <mergeCell ref="O1357:O1361"/>
    <mergeCell ref="P1357:P1361"/>
    <mergeCell ref="A1362:A1366"/>
    <mergeCell ref="B1362:B1366"/>
    <mergeCell ref="C1362:C1366"/>
    <mergeCell ref="D1362:D1366"/>
    <mergeCell ref="E1362:E1366"/>
    <mergeCell ref="F1362:F1366"/>
    <mergeCell ref="O1362:O1366"/>
    <mergeCell ref="P1362:P1366"/>
    <mergeCell ref="A1367:A1371"/>
    <mergeCell ref="B1367:B1371"/>
    <mergeCell ref="C1367:C1371"/>
    <mergeCell ref="D1367:D1371"/>
    <mergeCell ref="E1367:E1371"/>
    <mergeCell ref="F1367:F1371"/>
    <mergeCell ref="O1367:O1371"/>
    <mergeCell ref="P1367:P1371"/>
    <mergeCell ref="A1342:A1346"/>
    <mergeCell ref="B1342:B1346"/>
    <mergeCell ref="C1342:C1346"/>
    <mergeCell ref="D1342:D1346"/>
    <mergeCell ref="E1342:E1346"/>
    <mergeCell ref="F1342:F1346"/>
    <mergeCell ref="O1342:O1346"/>
    <mergeCell ref="P1342:P1346"/>
    <mergeCell ref="A1347:A1351"/>
    <mergeCell ref="B1347:B1351"/>
    <mergeCell ref="C1347:C1351"/>
    <mergeCell ref="D1347:D1351"/>
    <mergeCell ref="E1347:E1351"/>
    <mergeCell ref="F1347:F1351"/>
    <mergeCell ref="O1347:O1351"/>
    <mergeCell ref="P1347:P1351"/>
    <mergeCell ref="A1352:A1356"/>
    <mergeCell ref="B1352:B1356"/>
    <mergeCell ref="C1352:C1356"/>
    <mergeCell ref="D1352:D1356"/>
    <mergeCell ref="E1352:E1356"/>
    <mergeCell ref="F1352:F1356"/>
    <mergeCell ref="O1352:O1356"/>
    <mergeCell ref="P1352:P1356"/>
    <mergeCell ref="A1337:A1341"/>
    <mergeCell ref="B1337:B1341"/>
    <mergeCell ref="C1337:C1341"/>
    <mergeCell ref="D1337:D1341"/>
    <mergeCell ref="E1337:E1341"/>
    <mergeCell ref="F1337:F1341"/>
    <mergeCell ref="O1337:O1341"/>
    <mergeCell ref="P1337:P1341"/>
    <mergeCell ref="A1331:F1335"/>
    <mergeCell ref="O1331:O1335"/>
    <mergeCell ref="P1331:P1335"/>
    <mergeCell ref="A1336:P1336"/>
    <mergeCell ref="A1316:A1320"/>
    <mergeCell ref="B1316:B1320"/>
    <mergeCell ref="C1316:C1320"/>
    <mergeCell ref="D1316:D1320"/>
    <mergeCell ref="E1316:E1320"/>
    <mergeCell ref="F1316:F1320"/>
    <mergeCell ref="O1316:O1320"/>
    <mergeCell ref="P1316:P1320"/>
    <mergeCell ref="A1321:A1325"/>
    <mergeCell ref="B1321:B1325"/>
    <mergeCell ref="C1321:C1325"/>
    <mergeCell ref="D1321:D1325"/>
    <mergeCell ref="E1321:E1325"/>
    <mergeCell ref="F1321:F1325"/>
    <mergeCell ref="O1321:O1325"/>
    <mergeCell ref="P1321:P1325"/>
    <mergeCell ref="A1326:A1330"/>
    <mergeCell ref="B1326:B1330"/>
    <mergeCell ref="C1326:C1330"/>
    <mergeCell ref="D1326:D1330"/>
    <mergeCell ref="E1326:E1330"/>
    <mergeCell ref="F1326:F1330"/>
    <mergeCell ref="O1326:O1330"/>
    <mergeCell ref="P1326:P1330"/>
    <mergeCell ref="A1301:A1305"/>
    <mergeCell ref="B1301:B1305"/>
    <mergeCell ref="C1301:C1305"/>
    <mergeCell ref="D1301:D1305"/>
    <mergeCell ref="E1301:E1305"/>
    <mergeCell ref="F1301:F1305"/>
    <mergeCell ref="O1301:O1305"/>
    <mergeCell ref="P1301:P1305"/>
    <mergeCell ref="A1306:A1310"/>
    <mergeCell ref="B1306:B1310"/>
    <mergeCell ref="C1306:C1310"/>
    <mergeCell ref="D1306:D1310"/>
    <mergeCell ref="E1306:E1310"/>
    <mergeCell ref="F1306:F1310"/>
    <mergeCell ref="O1306:O1310"/>
    <mergeCell ref="P1306:P1310"/>
    <mergeCell ref="A1311:A1315"/>
    <mergeCell ref="B1311:B1315"/>
    <mergeCell ref="C1311:C1315"/>
    <mergeCell ref="D1311:D1315"/>
    <mergeCell ref="E1311:E1315"/>
    <mergeCell ref="F1311:F1315"/>
    <mergeCell ref="O1311:O1315"/>
    <mergeCell ref="P1311:P1315"/>
    <mergeCell ref="A1286:A1290"/>
    <mergeCell ref="B1286:B1290"/>
    <mergeCell ref="C1286:C1290"/>
    <mergeCell ref="D1286:D1290"/>
    <mergeCell ref="E1286:E1290"/>
    <mergeCell ref="F1286:F1290"/>
    <mergeCell ref="O1286:O1290"/>
    <mergeCell ref="P1286:P1290"/>
    <mergeCell ref="A1291:A1295"/>
    <mergeCell ref="B1291:B1295"/>
    <mergeCell ref="C1291:C1295"/>
    <mergeCell ref="D1291:D1295"/>
    <mergeCell ref="E1291:E1295"/>
    <mergeCell ref="F1291:F1295"/>
    <mergeCell ref="O1291:O1295"/>
    <mergeCell ref="P1291:P1295"/>
    <mergeCell ref="A1296:A1300"/>
    <mergeCell ref="B1296:B1300"/>
    <mergeCell ref="C1296:C1300"/>
    <mergeCell ref="D1296:D1300"/>
    <mergeCell ref="E1296:E1300"/>
    <mergeCell ref="F1296:F1300"/>
    <mergeCell ref="O1296:O1300"/>
    <mergeCell ref="P1296:P1300"/>
    <mergeCell ref="A1280:P1280"/>
    <mergeCell ref="A1281:A1285"/>
    <mergeCell ref="B1281:B1285"/>
    <mergeCell ref="C1281:C1285"/>
    <mergeCell ref="D1281:D1285"/>
    <mergeCell ref="E1281:E1285"/>
    <mergeCell ref="F1281:F1285"/>
    <mergeCell ref="O1281:O1285"/>
    <mergeCell ref="P1281:P1285"/>
    <mergeCell ref="A1265:A1269"/>
    <mergeCell ref="B1265:B1269"/>
    <mergeCell ref="C1265:C1269"/>
    <mergeCell ref="D1265:D1269"/>
    <mergeCell ref="E1265:E1269"/>
    <mergeCell ref="F1265:F1269"/>
    <mergeCell ref="O1265:O1269"/>
    <mergeCell ref="P1265:P1269"/>
    <mergeCell ref="A1270:A1274"/>
    <mergeCell ref="B1270:B1274"/>
    <mergeCell ref="C1270:C1274"/>
    <mergeCell ref="D1270:D1274"/>
    <mergeCell ref="E1270:E1274"/>
    <mergeCell ref="F1270:F1274"/>
    <mergeCell ref="O1270:O1274"/>
    <mergeCell ref="P1270:P1274"/>
    <mergeCell ref="A1275:F1279"/>
    <mergeCell ref="O1275:O1279"/>
    <mergeCell ref="P1275:P1279"/>
    <mergeCell ref="A1250:A1254"/>
    <mergeCell ref="B1250:B1254"/>
    <mergeCell ref="C1250:C1254"/>
    <mergeCell ref="D1250:D1254"/>
    <mergeCell ref="E1250:E1254"/>
    <mergeCell ref="F1250:F1254"/>
    <mergeCell ref="O1250:O1254"/>
    <mergeCell ref="P1250:P1254"/>
    <mergeCell ref="A1255:A1259"/>
    <mergeCell ref="B1255:B1259"/>
    <mergeCell ref="C1255:C1259"/>
    <mergeCell ref="D1255:D1259"/>
    <mergeCell ref="E1255:E1259"/>
    <mergeCell ref="F1255:F1259"/>
    <mergeCell ref="O1255:O1259"/>
    <mergeCell ref="P1255:P1259"/>
    <mergeCell ref="A1260:A1264"/>
    <mergeCell ref="B1260:B1264"/>
    <mergeCell ref="C1260:C1264"/>
    <mergeCell ref="D1260:D1264"/>
    <mergeCell ref="E1260:E1264"/>
    <mergeCell ref="F1260:F1264"/>
    <mergeCell ref="O1260:O1264"/>
    <mergeCell ref="P1260:P1264"/>
    <mergeCell ref="A1240:A1244"/>
    <mergeCell ref="B1240:B1244"/>
    <mergeCell ref="C1240:C1244"/>
    <mergeCell ref="D1240:D1244"/>
    <mergeCell ref="E1240:E1244"/>
    <mergeCell ref="F1240:F1244"/>
    <mergeCell ref="O1240:O1244"/>
    <mergeCell ref="P1240:P1244"/>
    <mergeCell ref="A1245:A1249"/>
    <mergeCell ref="B1245:B1249"/>
    <mergeCell ref="C1245:C1249"/>
    <mergeCell ref="D1245:D1249"/>
    <mergeCell ref="E1245:E1249"/>
    <mergeCell ref="F1245:F1249"/>
    <mergeCell ref="O1245:O1249"/>
    <mergeCell ref="P1245:P1249"/>
    <mergeCell ref="A1230:A1234"/>
    <mergeCell ref="B1230:B1234"/>
    <mergeCell ref="C1230:C1234"/>
    <mergeCell ref="D1230:D1234"/>
    <mergeCell ref="E1230:E1234"/>
    <mergeCell ref="F1230:F1234"/>
    <mergeCell ref="O1230:O1234"/>
    <mergeCell ref="P1230:P1234"/>
    <mergeCell ref="A1235:A1239"/>
    <mergeCell ref="B1235:B1239"/>
    <mergeCell ref="C1235:C1239"/>
    <mergeCell ref="D1235:D1239"/>
    <mergeCell ref="E1235:E1239"/>
    <mergeCell ref="F1235:F1239"/>
    <mergeCell ref="O1235:O1239"/>
    <mergeCell ref="P1235:P1239"/>
    <mergeCell ref="A1220:A1224"/>
    <mergeCell ref="B1220:B1224"/>
    <mergeCell ref="C1220:C1224"/>
    <mergeCell ref="D1220:D1224"/>
    <mergeCell ref="E1220:E1224"/>
    <mergeCell ref="F1220:F1224"/>
    <mergeCell ref="O1220:O1224"/>
    <mergeCell ref="P1220:P1224"/>
    <mergeCell ref="A1225:A1229"/>
    <mergeCell ref="B1225:B1229"/>
    <mergeCell ref="C1225:C1229"/>
    <mergeCell ref="D1225:D1229"/>
    <mergeCell ref="E1225:E1229"/>
    <mergeCell ref="F1225:F1229"/>
    <mergeCell ref="O1225:O1229"/>
    <mergeCell ref="P1225:P1229"/>
    <mergeCell ref="A1205:A1209"/>
    <mergeCell ref="B1205:B1209"/>
    <mergeCell ref="C1205:C1209"/>
    <mergeCell ref="D1205:D1209"/>
    <mergeCell ref="E1205:E1209"/>
    <mergeCell ref="F1205:F1209"/>
    <mergeCell ref="O1205:O1209"/>
    <mergeCell ref="P1205:P1209"/>
    <mergeCell ref="A1210:A1214"/>
    <mergeCell ref="B1210:B1214"/>
    <mergeCell ref="C1210:C1214"/>
    <mergeCell ref="D1210:D1214"/>
    <mergeCell ref="E1210:E1214"/>
    <mergeCell ref="F1210:F1214"/>
    <mergeCell ref="O1210:O1214"/>
    <mergeCell ref="P1210:P1214"/>
    <mergeCell ref="A1215:A1219"/>
    <mergeCell ref="B1215:B1219"/>
    <mergeCell ref="C1215:C1219"/>
    <mergeCell ref="D1215:D1219"/>
    <mergeCell ref="E1215:E1219"/>
    <mergeCell ref="F1215:F1219"/>
    <mergeCell ref="O1215:O1219"/>
    <mergeCell ref="P1215:P1219"/>
    <mergeCell ref="A1190:A1194"/>
    <mergeCell ref="B1190:B1194"/>
    <mergeCell ref="C1190:C1194"/>
    <mergeCell ref="D1190:D1194"/>
    <mergeCell ref="E1190:E1194"/>
    <mergeCell ref="F1190:F1194"/>
    <mergeCell ref="O1190:O1194"/>
    <mergeCell ref="P1190:P1194"/>
    <mergeCell ref="A1195:A1199"/>
    <mergeCell ref="B1195:B1199"/>
    <mergeCell ref="C1195:C1199"/>
    <mergeCell ref="D1195:D1199"/>
    <mergeCell ref="E1195:E1199"/>
    <mergeCell ref="F1195:F1199"/>
    <mergeCell ref="O1195:O1199"/>
    <mergeCell ref="P1195:P1199"/>
    <mergeCell ref="A1200:A1204"/>
    <mergeCell ref="B1200:B1204"/>
    <mergeCell ref="C1200:C1204"/>
    <mergeCell ref="D1200:D1204"/>
    <mergeCell ref="E1200:E1204"/>
    <mergeCell ref="F1200:F1204"/>
    <mergeCell ref="O1200:O1204"/>
    <mergeCell ref="P1200:P1204"/>
    <mergeCell ref="A1175:A1179"/>
    <mergeCell ref="B1175:B1179"/>
    <mergeCell ref="C1175:C1179"/>
    <mergeCell ref="D1175:D1179"/>
    <mergeCell ref="E1175:E1179"/>
    <mergeCell ref="F1175:F1179"/>
    <mergeCell ref="O1175:O1179"/>
    <mergeCell ref="P1175:P1179"/>
    <mergeCell ref="A1180:A1184"/>
    <mergeCell ref="B1180:B1184"/>
    <mergeCell ref="C1180:C1184"/>
    <mergeCell ref="D1180:D1184"/>
    <mergeCell ref="E1180:E1184"/>
    <mergeCell ref="F1180:F1184"/>
    <mergeCell ref="O1180:O1184"/>
    <mergeCell ref="P1180:P1184"/>
    <mergeCell ref="A1185:A1189"/>
    <mergeCell ref="B1185:B1189"/>
    <mergeCell ref="C1185:C1189"/>
    <mergeCell ref="D1185:D1189"/>
    <mergeCell ref="E1185:E1189"/>
    <mergeCell ref="F1185:F1189"/>
    <mergeCell ref="O1185:O1189"/>
    <mergeCell ref="P1185:P1189"/>
    <mergeCell ref="A1160:A1164"/>
    <mergeCell ref="B1160:B1164"/>
    <mergeCell ref="C1160:C1164"/>
    <mergeCell ref="D1160:D1164"/>
    <mergeCell ref="E1160:E1164"/>
    <mergeCell ref="F1160:F1164"/>
    <mergeCell ref="O1160:O1164"/>
    <mergeCell ref="P1160:P1164"/>
    <mergeCell ref="A1165:A1169"/>
    <mergeCell ref="B1165:B1169"/>
    <mergeCell ref="C1165:C1169"/>
    <mergeCell ref="D1165:D1169"/>
    <mergeCell ref="E1165:E1169"/>
    <mergeCell ref="F1165:F1169"/>
    <mergeCell ref="O1165:O1169"/>
    <mergeCell ref="P1165:P1169"/>
    <mergeCell ref="A1170:A1174"/>
    <mergeCell ref="B1170:B1174"/>
    <mergeCell ref="C1170:C1174"/>
    <mergeCell ref="D1170:D1174"/>
    <mergeCell ref="E1170:E1174"/>
    <mergeCell ref="F1170:F1174"/>
    <mergeCell ref="O1170:O1174"/>
    <mergeCell ref="P1170:P1174"/>
    <mergeCell ref="A1145:A1149"/>
    <mergeCell ref="B1145:B1149"/>
    <mergeCell ref="C1145:C1149"/>
    <mergeCell ref="D1145:D1149"/>
    <mergeCell ref="E1145:E1149"/>
    <mergeCell ref="F1145:F1149"/>
    <mergeCell ref="O1145:O1149"/>
    <mergeCell ref="P1145:P1149"/>
    <mergeCell ref="A1150:A1154"/>
    <mergeCell ref="B1150:B1154"/>
    <mergeCell ref="C1150:C1154"/>
    <mergeCell ref="D1150:D1154"/>
    <mergeCell ref="E1150:E1154"/>
    <mergeCell ref="F1150:F1154"/>
    <mergeCell ref="O1150:O1154"/>
    <mergeCell ref="P1150:P1154"/>
    <mergeCell ref="A1155:A1159"/>
    <mergeCell ref="B1155:B1159"/>
    <mergeCell ref="C1155:C1159"/>
    <mergeCell ref="D1155:D1159"/>
    <mergeCell ref="E1155:E1159"/>
    <mergeCell ref="F1155:F1159"/>
    <mergeCell ref="O1155:O1159"/>
    <mergeCell ref="P1155:P1159"/>
    <mergeCell ref="A1130:A1134"/>
    <mergeCell ref="B1130:B1134"/>
    <mergeCell ref="C1130:C1134"/>
    <mergeCell ref="D1130:D1134"/>
    <mergeCell ref="E1130:E1134"/>
    <mergeCell ref="F1130:F1134"/>
    <mergeCell ref="O1130:O1134"/>
    <mergeCell ref="P1130:P1134"/>
    <mergeCell ref="A1135:A1139"/>
    <mergeCell ref="B1135:B1139"/>
    <mergeCell ref="C1135:C1139"/>
    <mergeCell ref="D1135:D1139"/>
    <mergeCell ref="E1135:E1139"/>
    <mergeCell ref="F1135:F1139"/>
    <mergeCell ref="O1135:O1139"/>
    <mergeCell ref="P1135:P1139"/>
    <mergeCell ref="A1140:A1144"/>
    <mergeCell ref="B1140:B1144"/>
    <mergeCell ref="C1140:C1144"/>
    <mergeCell ref="D1140:D1144"/>
    <mergeCell ref="E1140:E1144"/>
    <mergeCell ref="F1140:F1144"/>
    <mergeCell ref="O1140:O1144"/>
    <mergeCell ref="P1140:P1144"/>
    <mergeCell ref="A1115:A1119"/>
    <mergeCell ref="B1115:B1119"/>
    <mergeCell ref="C1115:C1119"/>
    <mergeCell ref="D1115:D1119"/>
    <mergeCell ref="E1115:E1119"/>
    <mergeCell ref="F1115:F1119"/>
    <mergeCell ref="O1115:O1119"/>
    <mergeCell ref="P1115:P1119"/>
    <mergeCell ref="A1120:A1124"/>
    <mergeCell ref="B1120:B1124"/>
    <mergeCell ref="C1120:C1124"/>
    <mergeCell ref="D1120:D1124"/>
    <mergeCell ref="E1120:E1124"/>
    <mergeCell ref="F1120:F1124"/>
    <mergeCell ref="O1120:O1124"/>
    <mergeCell ref="P1120:P1124"/>
    <mergeCell ref="A1125:A1129"/>
    <mergeCell ref="B1125:B1129"/>
    <mergeCell ref="C1125:C1129"/>
    <mergeCell ref="D1125:D1129"/>
    <mergeCell ref="E1125:E1129"/>
    <mergeCell ref="F1125:F1129"/>
    <mergeCell ref="O1125:O1129"/>
    <mergeCell ref="P1125:P1129"/>
    <mergeCell ref="A1100:A1104"/>
    <mergeCell ref="B1100:B1104"/>
    <mergeCell ref="C1100:C1104"/>
    <mergeCell ref="D1100:D1104"/>
    <mergeCell ref="E1100:E1104"/>
    <mergeCell ref="F1100:F1104"/>
    <mergeCell ref="O1100:O1104"/>
    <mergeCell ref="P1100:P1104"/>
    <mergeCell ref="A1105:A1109"/>
    <mergeCell ref="B1105:B1109"/>
    <mergeCell ref="C1105:C1109"/>
    <mergeCell ref="D1105:D1109"/>
    <mergeCell ref="E1105:E1109"/>
    <mergeCell ref="F1105:F1109"/>
    <mergeCell ref="O1105:O1109"/>
    <mergeCell ref="P1105:P1109"/>
    <mergeCell ref="A1110:A1114"/>
    <mergeCell ref="B1110:B1114"/>
    <mergeCell ref="C1110:C1114"/>
    <mergeCell ref="D1110:D1114"/>
    <mergeCell ref="E1110:E1114"/>
    <mergeCell ref="F1110:F1114"/>
    <mergeCell ref="O1110:O1114"/>
    <mergeCell ref="P1110:P1114"/>
    <mergeCell ref="A1085:A1089"/>
    <mergeCell ref="B1085:B1089"/>
    <mergeCell ref="C1085:C1089"/>
    <mergeCell ref="D1085:D1089"/>
    <mergeCell ref="E1085:E1089"/>
    <mergeCell ref="F1085:F1089"/>
    <mergeCell ref="O1085:O1089"/>
    <mergeCell ref="P1085:P1089"/>
    <mergeCell ref="A1090:A1094"/>
    <mergeCell ref="B1090:B1094"/>
    <mergeCell ref="C1090:C1094"/>
    <mergeCell ref="D1090:D1094"/>
    <mergeCell ref="E1090:E1094"/>
    <mergeCell ref="F1090:F1094"/>
    <mergeCell ref="O1090:O1094"/>
    <mergeCell ref="P1090:P1094"/>
    <mergeCell ref="A1095:A1099"/>
    <mergeCell ref="B1095:B1099"/>
    <mergeCell ref="C1095:C1099"/>
    <mergeCell ref="D1095:D1099"/>
    <mergeCell ref="E1095:E1099"/>
    <mergeCell ref="F1095:F1099"/>
    <mergeCell ref="O1095:O1099"/>
    <mergeCell ref="P1095:P1099"/>
    <mergeCell ref="A1070:A1074"/>
    <mergeCell ref="B1070:B1074"/>
    <mergeCell ref="C1070:C1074"/>
    <mergeCell ref="D1070:D1074"/>
    <mergeCell ref="E1070:E1074"/>
    <mergeCell ref="F1070:F1074"/>
    <mergeCell ref="O1070:O1074"/>
    <mergeCell ref="P1070:P1074"/>
    <mergeCell ref="A1075:A1079"/>
    <mergeCell ref="B1075:B1079"/>
    <mergeCell ref="C1075:C1079"/>
    <mergeCell ref="D1075:D1079"/>
    <mergeCell ref="E1075:E1079"/>
    <mergeCell ref="F1075:F1079"/>
    <mergeCell ref="O1075:O1079"/>
    <mergeCell ref="P1075:P1079"/>
    <mergeCell ref="A1080:A1084"/>
    <mergeCell ref="B1080:B1084"/>
    <mergeCell ref="C1080:C1084"/>
    <mergeCell ref="D1080:D1084"/>
    <mergeCell ref="E1080:E1084"/>
    <mergeCell ref="F1080:F1084"/>
    <mergeCell ref="O1080:O1084"/>
    <mergeCell ref="P1080:P1084"/>
    <mergeCell ref="A1055:A1059"/>
    <mergeCell ref="B1055:B1059"/>
    <mergeCell ref="C1055:C1059"/>
    <mergeCell ref="D1055:D1059"/>
    <mergeCell ref="E1055:E1059"/>
    <mergeCell ref="F1055:F1059"/>
    <mergeCell ref="O1055:O1059"/>
    <mergeCell ref="P1055:P1059"/>
    <mergeCell ref="A1060:A1064"/>
    <mergeCell ref="B1060:B1064"/>
    <mergeCell ref="C1060:C1064"/>
    <mergeCell ref="D1060:D1064"/>
    <mergeCell ref="E1060:E1064"/>
    <mergeCell ref="F1060:F1064"/>
    <mergeCell ref="O1060:O1064"/>
    <mergeCell ref="P1060:P1064"/>
    <mergeCell ref="A1065:A1069"/>
    <mergeCell ref="B1065:B1069"/>
    <mergeCell ref="C1065:C1069"/>
    <mergeCell ref="D1065:D1069"/>
    <mergeCell ref="E1065:E1069"/>
    <mergeCell ref="F1065:F1069"/>
    <mergeCell ref="O1065:O1069"/>
    <mergeCell ref="P1065:P1069"/>
    <mergeCell ref="A1039:F1043"/>
    <mergeCell ref="O1039:O1043"/>
    <mergeCell ref="P1039:P1043"/>
    <mergeCell ref="A1044:P1044"/>
    <mergeCell ref="A1045:A1049"/>
    <mergeCell ref="B1045:B1049"/>
    <mergeCell ref="C1045:C1049"/>
    <mergeCell ref="D1045:D1049"/>
    <mergeCell ref="E1045:E1049"/>
    <mergeCell ref="F1045:F1049"/>
    <mergeCell ref="O1045:O1049"/>
    <mergeCell ref="P1045:P1049"/>
    <mergeCell ref="A1050:A1054"/>
    <mergeCell ref="B1050:B1054"/>
    <mergeCell ref="C1050:C1054"/>
    <mergeCell ref="D1050:D1054"/>
    <mergeCell ref="E1050:E1054"/>
    <mergeCell ref="F1050:F1054"/>
    <mergeCell ref="O1050:O1054"/>
    <mergeCell ref="P1050:P1054"/>
    <mergeCell ref="A1024:A1028"/>
    <mergeCell ref="B1024:B1028"/>
    <mergeCell ref="C1024:C1028"/>
    <mergeCell ref="D1024:D1028"/>
    <mergeCell ref="E1024:E1028"/>
    <mergeCell ref="F1024:F1028"/>
    <mergeCell ref="O1024:O1028"/>
    <mergeCell ref="P1024:P1028"/>
    <mergeCell ref="A1029:A1033"/>
    <mergeCell ref="B1029:B1033"/>
    <mergeCell ref="C1029:C1033"/>
    <mergeCell ref="D1029:D1033"/>
    <mergeCell ref="E1029:E1033"/>
    <mergeCell ref="F1029:F1033"/>
    <mergeCell ref="O1029:O1033"/>
    <mergeCell ref="P1029:P1033"/>
    <mergeCell ref="A1034:A1038"/>
    <mergeCell ref="B1034:B1038"/>
    <mergeCell ref="C1034:C1038"/>
    <mergeCell ref="D1034:D1038"/>
    <mergeCell ref="E1034:E1038"/>
    <mergeCell ref="F1034:F1038"/>
    <mergeCell ref="O1034:O1038"/>
    <mergeCell ref="P1034:P1038"/>
    <mergeCell ref="A1008:F1012"/>
    <mergeCell ref="O1008:O1012"/>
    <mergeCell ref="P1008:P1012"/>
    <mergeCell ref="A1013:P1013"/>
    <mergeCell ref="A1014:A1018"/>
    <mergeCell ref="B1014:B1018"/>
    <mergeCell ref="C1014:C1018"/>
    <mergeCell ref="D1014:D1018"/>
    <mergeCell ref="E1014:E1018"/>
    <mergeCell ref="F1014:F1018"/>
    <mergeCell ref="O1014:O1018"/>
    <mergeCell ref="P1014:P1018"/>
    <mergeCell ref="A1019:A1023"/>
    <mergeCell ref="B1019:B1023"/>
    <mergeCell ref="C1019:C1023"/>
    <mergeCell ref="D1019:D1023"/>
    <mergeCell ref="E1019:E1023"/>
    <mergeCell ref="F1019:F1023"/>
    <mergeCell ref="O1019:O1023"/>
    <mergeCell ref="P1019:P1023"/>
    <mergeCell ref="A993:A997"/>
    <mergeCell ref="B993:B997"/>
    <mergeCell ref="C993:C997"/>
    <mergeCell ref="D993:D997"/>
    <mergeCell ref="E993:E997"/>
    <mergeCell ref="F993:F997"/>
    <mergeCell ref="O993:O997"/>
    <mergeCell ref="P993:P997"/>
    <mergeCell ref="A998:A1002"/>
    <mergeCell ref="B998:B1002"/>
    <mergeCell ref="C998:C1002"/>
    <mergeCell ref="D998:D1002"/>
    <mergeCell ref="E998:E1002"/>
    <mergeCell ref="F998:F1002"/>
    <mergeCell ref="O998:O1002"/>
    <mergeCell ref="P998:P1002"/>
    <mergeCell ref="A1003:A1007"/>
    <mergeCell ref="B1003:B1007"/>
    <mergeCell ref="C1003:C1007"/>
    <mergeCell ref="D1003:D1007"/>
    <mergeCell ref="E1003:E1007"/>
    <mergeCell ref="F1003:F1007"/>
    <mergeCell ref="O1003:O1007"/>
    <mergeCell ref="P1003:P1007"/>
    <mergeCell ref="A978:A982"/>
    <mergeCell ref="B978:B982"/>
    <mergeCell ref="C978:C982"/>
    <mergeCell ref="D978:D982"/>
    <mergeCell ref="E978:E982"/>
    <mergeCell ref="F978:F982"/>
    <mergeCell ref="O978:O982"/>
    <mergeCell ref="P978:P982"/>
    <mergeCell ref="A983:A987"/>
    <mergeCell ref="B983:B987"/>
    <mergeCell ref="C983:C987"/>
    <mergeCell ref="D983:D987"/>
    <mergeCell ref="E983:E987"/>
    <mergeCell ref="F983:F987"/>
    <mergeCell ref="O983:O987"/>
    <mergeCell ref="P983:P987"/>
    <mergeCell ref="A988:A992"/>
    <mergeCell ref="B988:B992"/>
    <mergeCell ref="C988:C992"/>
    <mergeCell ref="D988:D992"/>
    <mergeCell ref="E988:E992"/>
    <mergeCell ref="F988:F992"/>
    <mergeCell ref="O988:O992"/>
    <mergeCell ref="P988:P992"/>
    <mergeCell ref="A963:A967"/>
    <mergeCell ref="B963:B967"/>
    <mergeCell ref="C963:C967"/>
    <mergeCell ref="D963:D967"/>
    <mergeCell ref="E963:E967"/>
    <mergeCell ref="F963:F967"/>
    <mergeCell ref="O963:O967"/>
    <mergeCell ref="P963:P967"/>
    <mergeCell ref="A968:A972"/>
    <mergeCell ref="B968:B972"/>
    <mergeCell ref="C968:C972"/>
    <mergeCell ref="D968:D972"/>
    <mergeCell ref="E968:E972"/>
    <mergeCell ref="F968:F972"/>
    <mergeCell ref="O968:O972"/>
    <mergeCell ref="P968:P972"/>
    <mergeCell ref="A973:A977"/>
    <mergeCell ref="B973:B977"/>
    <mergeCell ref="C973:C977"/>
    <mergeCell ref="D973:D977"/>
    <mergeCell ref="E973:E977"/>
    <mergeCell ref="F973:F977"/>
    <mergeCell ref="O973:O977"/>
    <mergeCell ref="P973:P977"/>
    <mergeCell ref="A948:A952"/>
    <mergeCell ref="B948:B952"/>
    <mergeCell ref="C948:C952"/>
    <mergeCell ref="D948:D952"/>
    <mergeCell ref="E948:E952"/>
    <mergeCell ref="F948:F952"/>
    <mergeCell ref="O948:O952"/>
    <mergeCell ref="P948:P952"/>
    <mergeCell ref="A953:A957"/>
    <mergeCell ref="B953:B957"/>
    <mergeCell ref="C953:C957"/>
    <mergeCell ref="D953:D957"/>
    <mergeCell ref="E953:E957"/>
    <mergeCell ref="F953:F957"/>
    <mergeCell ref="O953:O957"/>
    <mergeCell ref="P953:P957"/>
    <mergeCell ref="A958:A962"/>
    <mergeCell ref="B958:B962"/>
    <mergeCell ref="C958:C962"/>
    <mergeCell ref="D958:D962"/>
    <mergeCell ref="E958:E962"/>
    <mergeCell ref="F958:F962"/>
    <mergeCell ref="O958:O962"/>
    <mergeCell ref="P958:P962"/>
    <mergeCell ref="A933:A937"/>
    <mergeCell ref="B933:B937"/>
    <mergeCell ref="C933:C937"/>
    <mergeCell ref="D933:D937"/>
    <mergeCell ref="E933:E937"/>
    <mergeCell ref="F933:F937"/>
    <mergeCell ref="O933:O937"/>
    <mergeCell ref="P933:P937"/>
    <mergeCell ref="A938:A942"/>
    <mergeCell ref="B938:B942"/>
    <mergeCell ref="C938:C942"/>
    <mergeCell ref="D938:D942"/>
    <mergeCell ref="E938:E942"/>
    <mergeCell ref="F938:F942"/>
    <mergeCell ref="O938:O942"/>
    <mergeCell ref="P938:P942"/>
    <mergeCell ref="A943:A947"/>
    <mergeCell ref="B943:B947"/>
    <mergeCell ref="C943:C947"/>
    <mergeCell ref="D943:D947"/>
    <mergeCell ref="E943:E947"/>
    <mergeCell ref="F943:F947"/>
    <mergeCell ref="O943:O947"/>
    <mergeCell ref="P943:P947"/>
    <mergeCell ref="A918:A922"/>
    <mergeCell ref="B918:B922"/>
    <mergeCell ref="C918:C922"/>
    <mergeCell ref="D918:D922"/>
    <mergeCell ref="E918:E922"/>
    <mergeCell ref="F918:F922"/>
    <mergeCell ref="O918:O922"/>
    <mergeCell ref="P918:P922"/>
    <mergeCell ref="A923:A927"/>
    <mergeCell ref="B923:B927"/>
    <mergeCell ref="C923:C927"/>
    <mergeCell ref="D923:D927"/>
    <mergeCell ref="E923:E927"/>
    <mergeCell ref="F923:F927"/>
    <mergeCell ref="O923:O927"/>
    <mergeCell ref="P923:P927"/>
    <mergeCell ref="A928:A932"/>
    <mergeCell ref="B928:B932"/>
    <mergeCell ref="C928:C932"/>
    <mergeCell ref="D928:D932"/>
    <mergeCell ref="E928:E932"/>
    <mergeCell ref="F928:F932"/>
    <mergeCell ref="O928:O932"/>
    <mergeCell ref="P928:P932"/>
    <mergeCell ref="A903:A907"/>
    <mergeCell ref="B903:B907"/>
    <mergeCell ref="C903:C907"/>
    <mergeCell ref="D903:D907"/>
    <mergeCell ref="E903:E907"/>
    <mergeCell ref="F903:F907"/>
    <mergeCell ref="O903:O907"/>
    <mergeCell ref="P903:P907"/>
    <mergeCell ref="A908:A912"/>
    <mergeCell ref="B908:B912"/>
    <mergeCell ref="C908:C912"/>
    <mergeCell ref="D908:D912"/>
    <mergeCell ref="E908:E912"/>
    <mergeCell ref="F908:F912"/>
    <mergeCell ref="O908:O912"/>
    <mergeCell ref="P908:P912"/>
    <mergeCell ref="A913:A917"/>
    <mergeCell ref="B913:B917"/>
    <mergeCell ref="C913:C917"/>
    <mergeCell ref="D913:D917"/>
    <mergeCell ref="E913:E917"/>
    <mergeCell ref="F913:F917"/>
    <mergeCell ref="O913:O917"/>
    <mergeCell ref="P913:P917"/>
    <mergeCell ref="A888:A892"/>
    <mergeCell ref="B888:B892"/>
    <mergeCell ref="C888:C892"/>
    <mergeCell ref="D888:D892"/>
    <mergeCell ref="E888:E892"/>
    <mergeCell ref="F888:F892"/>
    <mergeCell ref="O888:O892"/>
    <mergeCell ref="P888:P892"/>
    <mergeCell ref="A893:A897"/>
    <mergeCell ref="B893:B897"/>
    <mergeCell ref="C893:C897"/>
    <mergeCell ref="D893:D897"/>
    <mergeCell ref="E893:E897"/>
    <mergeCell ref="F893:F897"/>
    <mergeCell ref="O893:O897"/>
    <mergeCell ref="P893:P897"/>
    <mergeCell ref="A898:A902"/>
    <mergeCell ref="B898:B902"/>
    <mergeCell ref="C898:C902"/>
    <mergeCell ref="D898:D902"/>
    <mergeCell ref="E898:E902"/>
    <mergeCell ref="F898:F902"/>
    <mergeCell ref="O898:O902"/>
    <mergeCell ref="P898:P902"/>
    <mergeCell ref="A873:A877"/>
    <mergeCell ref="B873:B877"/>
    <mergeCell ref="C873:C877"/>
    <mergeCell ref="D873:D877"/>
    <mergeCell ref="E873:E877"/>
    <mergeCell ref="F873:F877"/>
    <mergeCell ref="O873:O877"/>
    <mergeCell ref="P873:P877"/>
    <mergeCell ref="A878:A882"/>
    <mergeCell ref="B878:B882"/>
    <mergeCell ref="C878:C882"/>
    <mergeCell ref="D878:D882"/>
    <mergeCell ref="E878:E882"/>
    <mergeCell ref="F878:F882"/>
    <mergeCell ref="O878:O882"/>
    <mergeCell ref="P878:P882"/>
    <mergeCell ref="A883:A887"/>
    <mergeCell ref="B883:B887"/>
    <mergeCell ref="C883:C887"/>
    <mergeCell ref="D883:D887"/>
    <mergeCell ref="E883:E887"/>
    <mergeCell ref="F883:F887"/>
    <mergeCell ref="O883:O887"/>
    <mergeCell ref="P883:P887"/>
    <mergeCell ref="A857:F861"/>
    <mergeCell ref="O857:O861"/>
    <mergeCell ref="P857:P861"/>
    <mergeCell ref="A862:P862"/>
    <mergeCell ref="A863:A867"/>
    <mergeCell ref="B863:B867"/>
    <mergeCell ref="C863:C867"/>
    <mergeCell ref="D863:D867"/>
    <mergeCell ref="E863:E867"/>
    <mergeCell ref="F863:F867"/>
    <mergeCell ref="O863:O867"/>
    <mergeCell ref="P863:P867"/>
    <mergeCell ref="A868:A872"/>
    <mergeCell ref="B868:B872"/>
    <mergeCell ref="C868:C872"/>
    <mergeCell ref="D868:D872"/>
    <mergeCell ref="E868:E872"/>
    <mergeCell ref="F868:F872"/>
    <mergeCell ref="O868:O872"/>
    <mergeCell ref="P868:P872"/>
    <mergeCell ref="A847:A851"/>
    <mergeCell ref="B847:B851"/>
    <mergeCell ref="C847:C851"/>
    <mergeCell ref="D847:D851"/>
    <mergeCell ref="E847:E851"/>
    <mergeCell ref="F847:F851"/>
    <mergeCell ref="O847:O851"/>
    <mergeCell ref="P847:P851"/>
    <mergeCell ref="A852:A856"/>
    <mergeCell ref="B852:B856"/>
    <mergeCell ref="C852:C856"/>
    <mergeCell ref="D852:D856"/>
    <mergeCell ref="E852:E856"/>
    <mergeCell ref="F852:F856"/>
    <mergeCell ref="O852:O856"/>
    <mergeCell ref="P852:P856"/>
    <mergeCell ref="A842:A846"/>
    <mergeCell ref="B842:B846"/>
    <mergeCell ref="C842:C846"/>
    <mergeCell ref="D842:D846"/>
    <mergeCell ref="E842:E846"/>
    <mergeCell ref="F842:F846"/>
    <mergeCell ref="O842:O846"/>
    <mergeCell ref="P842:P846"/>
    <mergeCell ref="A827:A831"/>
    <mergeCell ref="B827:B831"/>
    <mergeCell ref="C827:C831"/>
    <mergeCell ref="D827:D831"/>
    <mergeCell ref="E827:E831"/>
    <mergeCell ref="F827:F831"/>
    <mergeCell ref="O827:O831"/>
    <mergeCell ref="P827:P831"/>
    <mergeCell ref="A832:A836"/>
    <mergeCell ref="B832:B836"/>
    <mergeCell ref="C832:C836"/>
    <mergeCell ref="D832:D836"/>
    <mergeCell ref="E832:E836"/>
    <mergeCell ref="F832:F836"/>
    <mergeCell ref="O832:O836"/>
    <mergeCell ref="P832:P836"/>
    <mergeCell ref="A837:A841"/>
    <mergeCell ref="B837:B841"/>
    <mergeCell ref="C837:C841"/>
    <mergeCell ref="D837:D841"/>
    <mergeCell ref="E837:E841"/>
    <mergeCell ref="F837:F841"/>
    <mergeCell ref="O837:O841"/>
    <mergeCell ref="P837:P841"/>
    <mergeCell ref="A812:A816"/>
    <mergeCell ref="B812:B816"/>
    <mergeCell ref="C812:C816"/>
    <mergeCell ref="D812:D816"/>
    <mergeCell ref="E812:E816"/>
    <mergeCell ref="F812:F816"/>
    <mergeCell ref="O812:O816"/>
    <mergeCell ref="P812:P816"/>
    <mergeCell ref="A817:A821"/>
    <mergeCell ref="B817:B821"/>
    <mergeCell ref="C817:C821"/>
    <mergeCell ref="D817:D821"/>
    <mergeCell ref="E817:E821"/>
    <mergeCell ref="F817:F821"/>
    <mergeCell ref="O817:O821"/>
    <mergeCell ref="P817:P821"/>
    <mergeCell ref="A822:A826"/>
    <mergeCell ref="B822:B826"/>
    <mergeCell ref="C822:C826"/>
    <mergeCell ref="D822:D826"/>
    <mergeCell ref="E822:E826"/>
    <mergeCell ref="F822:F826"/>
    <mergeCell ref="O822:O826"/>
    <mergeCell ref="P822:P826"/>
    <mergeCell ref="A797:A801"/>
    <mergeCell ref="B797:B801"/>
    <mergeCell ref="C797:C801"/>
    <mergeCell ref="D797:D801"/>
    <mergeCell ref="E797:E801"/>
    <mergeCell ref="F797:F801"/>
    <mergeCell ref="O797:O801"/>
    <mergeCell ref="P797:P801"/>
    <mergeCell ref="A802:A806"/>
    <mergeCell ref="B802:B806"/>
    <mergeCell ref="C802:C806"/>
    <mergeCell ref="D802:D806"/>
    <mergeCell ref="E802:E806"/>
    <mergeCell ref="F802:F806"/>
    <mergeCell ref="O802:O806"/>
    <mergeCell ref="P802:P806"/>
    <mergeCell ref="A807:A811"/>
    <mergeCell ref="B807:B811"/>
    <mergeCell ref="C807:C811"/>
    <mergeCell ref="D807:D811"/>
    <mergeCell ref="E807:E811"/>
    <mergeCell ref="F807:F811"/>
    <mergeCell ref="O807:O811"/>
    <mergeCell ref="P807:P811"/>
    <mergeCell ref="A782:A786"/>
    <mergeCell ref="B782:B786"/>
    <mergeCell ref="C782:C786"/>
    <mergeCell ref="D782:D786"/>
    <mergeCell ref="E782:E786"/>
    <mergeCell ref="F782:F786"/>
    <mergeCell ref="O782:O786"/>
    <mergeCell ref="P782:P786"/>
    <mergeCell ref="A787:A791"/>
    <mergeCell ref="B787:B791"/>
    <mergeCell ref="C787:C791"/>
    <mergeCell ref="D787:D791"/>
    <mergeCell ref="E787:E791"/>
    <mergeCell ref="F787:F791"/>
    <mergeCell ref="O787:O791"/>
    <mergeCell ref="P787:P791"/>
    <mergeCell ref="A792:A796"/>
    <mergeCell ref="B792:B796"/>
    <mergeCell ref="C792:C796"/>
    <mergeCell ref="D792:D796"/>
    <mergeCell ref="E792:E796"/>
    <mergeCell ref="F792:F796"/>
    <mergeCell ref="O792:O796"/>
    <mergeCell ref="P792:P796"/>
    <mergeCell ref="A767:A771"/>
    <mergeCell ref="B767:B771"/>
    <mergeCell ref="C767:C771"/>
    <mergeCell ref="D767:D771"/>
    <mergeCell ref="E767:E771"/>
    <mergeCell ref="F767:F771"/>
    <mergeCell ref="O767:O771"/>
    <mergeCell ref="P767:P771"/>
    <mergeCell ref="A772:A776"/>
    <mergeCell ref="B772:B776"/>
    <mergeCell ref="C772:C776"/>
    <mergeCell ref="D772:D776"/>
    <mergeCell ref="E772:E776"/>
    <mergeCell ref="F772:F776"/>
    <mergeCell ref="O772:O776"/>
    <mergeCell ref="P772:P776"/>
    <mergeCell ref="A777:A781"/>
    <mergeCell ref="B777:B781"/>
    <mergeCell ref="C777:C781"/>
    <mergeCell ref="D777:D781"/>
    <mergeCell ref="E777:E781"/>
    <mergeCell ref="F777:F781"/>
    <mergeCell ref="O777:O781"/>
    <mergeCell ref="P777:P781"/>
    <mergeCell ref="A752:A756"/>
    <mergeCell ref="B752:B756"/>
    <mergeCell ref="C752:C756"/>
    <mergeCell ref="D752:D756"/>
    <mergeCell ref="E752:E756"/>
    <mergeCell ref="F752:F756"/>
    <mergeCell ref="O752:O756"/>
    <mergeCell ref="P752:P756"/>
    <mergeCell ref="A757:A761"/>
    <mergeCell ref="B757:B761"/>
    <mergeCell ref="C757:C761"/>
    <mergeCell ref="D757:D761"/>
    <mergeCell ref="E757:E761"/>
    <mergeCell ref="F757:F761"/>
    <mergeCell ref="O757:O761"/>
    <mergeCell ref="P757:P761"/>
    <mergeCell ref="A762:A766"/>
    <mergeCell ref="B762:B766"/>
    <mergeCell ref="C762:C766"/>
    <mergeCell ref="D762:D766"/>
    <mergeCell ref="E762:E766"/>
    <mergeCell ref="F762:F766"/>
    <mergeCell ref="O762:O766"/>
    <mergeCell ref="P762:P766"/>
    <mergeCell ref="A737:A741"/>
    <mergeCell ref="B737:B741"/>
    <mergeCell ref="C737:C741"/>
    <mergeCell ref="D737:D741"/>
    <mergeCell ref="E737:E741"/>
    <mergeCell ref="F737:F741"/>
    <mergeCell ref="O737:O741"/>
    <mergeCell ref="P737:P741"/>
    <mergeCell ref="A742:A746"/>
    <mergeCell ref="B742:B746"/>
    <mergeCell ref="C742:C746"/>
    <mergeCell ref="D742:D746"/>
    <mergeCell ref="E742:E746"/>
    <mergeCell ref="F742:F746"/>
    <mergeCell ref="O742:O746"/>
    <mergeCell ref="P742:P746"/>
    <mergeCell ref="A747:A751"/>
    <mergeCell ref="B747:B751"/>
    <mergeCell ref="C747:C751"/>
    <mergeCell ref="D747:D751"/>
    <mergeCell ref="E747:E751"/>
    <mergeCell ref="F747:F751"/>
    <mergeCell ref="O747:O751"/>
    <mergeCell ref="P747:P751"/>
    <mergeCell ref="A726:A730"/>
    <mergeCell ref="B726:B730"/>
    <mergeCell ref="C726:C730"/>
    <mergeCell ref="D726:D730"/>
    <mergeCell ref="E726:E730"/>
    <mergeCell ref="F726:F730"/>
    <mergeCell ref="O726:O730"/>
    <mergeCell ref="P726:P730"/>
    <mergeCell ref="A731:F735"/>
    <mergeCell ref="O731:O735"/>
    <mergeCell ref="P731:P735"/>
    <mergeCell ref="A736:P736"/>
    <mergeCell ref="A711:A715"/>
    <mergeCell ref="B711:B715"/>
    <mergeCell ref="C711:C715"/>
    <mergeCell ref="D711:D715"/>
    <mergeCell ref="E711:E715"/>
    <mergeCell ref="F711:F715"/>
    <mergeCell ref="O711:O715"/>
    <mergeCell ref="P711:P715"/>
    <mergeCell ref="A716:A720"/>
    <mergeCell ref="B716:B720"/>
    <mergeCell ref="C716:C720"/>
    <mergeCell ref="D716:D720"/>
    <mergeCell ref="E716:E720"/>
    <mergeCell ref="F716:F720"/>
    <mergeCell ref="O716:O720"/>
    <mergeCell ref="P716:P720"/>
    <mergeCell ref="A721:A725"/>
    <mergeCell ref="B721:B725"/>
    <mergeCell ref="C721:C725"/>
    <mergeCell ref="D721:D725"/>
    <mergeCell ref="E721:E725"/>
    <mergeCell ref="F721:F725"/>
    <mergeCell ref="O721:O725"/>
    <mergeCell ref="P721:P725"/>
    <mergeCell ref="A705:P705"/>
    <mergeCell ref="A706:A710"/>
    <mergeCell ref="B706:B710"/>
    <mergeCell ref="C706:C710"/>
    <mergeCell ref="D706:D710"/>
    <mergeCell ref="E706:E710"/>
    <mergeCell ref="F706:F710"/>
    <mergeCell ref="O706:O710"/>
    <mergeCell ref="P706:P710"/>
    <mergeCell ref="A690:A694"/>
    <mergeCell ref="B690:B694"/>
    <mergeCell ref="C690:C694"/>
    <mergeCell ref="D690:D694"/>
    <mergeCell ref="E690:E694"/>
    <mergeCell ref="F690:F694"/>
    <mergeCell ref="O690:O694"/>
    <mergeCell ref="P690:P694"/>
    <mergeCell ref="A695:A699"/>
    <mergeCell ref="B695:B699"/>
    <mergeCell ref="C695:C699"/>
    <mergeCell ref="D695:D699"/>
    <mergeCell ref="E695:E699"/>
    <mergeCell ref="F695:F699"/>
    <mergeCell ref="O695:O699"/>
    <mergeCell ref="P695:P699"/>
    <mergeCell ref="A700:F704"/>
    <mergeCell ref="O700:O704"/>
    <mergeCell ref="P700:P704"/>
    <mergeCell ref="A675:A679"/>
    <mergeCell ref="B675:B679"/>
    <mergeCell ref="C675:C679"/>
    <mergeCell ref="D675:D679"/>
    <mergeCell ref="E675:E679"/>
    <mergeCell ref="F675:F679"/>
    <mergeCell ref="O675:O679"/>
    <mergeCell ref="P675:P679"/>
    <mergeCell ref="A680:A684"/>
    <mergeCell ref="B680:B684"/>
    <mergeCell ref="C680:C684"/>
    <mergeCell ref="D680:D684"/>
    <mergeCell ref="E680:E684"/>
    <mergeCell ref="F680:F684"/>
    <mergeCell ref="O680:O684"/>
    <mergeCell ref="P680:P684"/>
    <mergeCell ref="A685:A689"/>
    <mergeCell ref="B685:B689"/>
    <mergeCell ref="C685:C689"/>
    <mergeCell ref="D685:D689"/>
    <mergeCell ref="E685:E689"/>
    <mergeCell ref="F685:F689"/>
    <mergeCell ref="O685:O689"/>
    <mergeCell ref="P685:P689"/>
    <mergeCell ref="A665:A669"/>
    <mergeCell ref="B665:B669"/>
    <mergeCell ref="C665:C669"/>
    <mergeCell ref="D665:D669"/>
    <mergeCell ref="E665:E669"/>
    <mergeCell ref="F665:F669"/>
    <mergeCell ref="O665:O669"/>
    <mergeCell ref="P665:P669"/>
    <mergeCell ref="A670:A674"/>
    <mergeCell ref="B670:B674"/>
    <mergeCell ref="C670:C674"/>
    <mergeCell ref="D670:D674"/>
    <mergeCell ref="E670:E674"/>
    <mergeCell ref="F670:F674"/>
    <mergeCell ref="O670:O674"/>
    <mergeCell ref="P670:P674"/>
    <mergeCell ref="A655:A659"/>
    <mergeCell ref="B655:B659"/>
    <mergeCell ref="C655:C659"/>
    <mergeCell ref="D655:D659"/>
    <mergeCell ref="E655:E659"/>
    <mergeCell ref="F655:F659"/>
    <mergeCell ref="O655:O659"/>
    <mergeCell ref="P655:P659"/>
    <mergeCell ref="A660:A664"/>
    <mergeCell ref="B660:B664"/>
    <mergeCell ref="C660:C664"/>
    <mergeCell ref="D660:D664"/>
    <mergeCell ref="E660:E664"/>
    <mergeCell ref="F660:F664"/>
    <mergeCell ref="O660:O664"/>
    <mergeCell ref="P660:P664"/>
    <mergeCell ref="A640:A644"/>
    <mergeCell ref="B640:B644"/>
    <mergeCell ref="C640:C644"/>
    <mergeCell ref="D640:D644"/>
    <mergeCell ref="E640:E644"/>
    <mergeCell ref="F640:F644"/>
    <mergeCell ref="O640:O644"/>
    <mergeCell ref="P640:P644"/>
    <mergeCell ref="A645:A649"/>
    <mergeCell ref="B645:B649"/>
    <mergeCell ref="C645:C649"/>
    <mergeCell ref="D645:D649"/>
    <mergeCell ref="E645:E649"/>
    <mergeCell ref="F645:F649"/>
    <mergeCell ref="O645:O649"/>
    <mergeCell ref="P645:P649"/>
    <mergeCell ref="A650:A654"/>
    <mergeCell ref="B650:B654"/>
    <mergeCell ref="C650:C654"/>
    <mergeCell ref="D650:D654"/>
    <mergeCell ref="E650:E654"/>
    <mergeCell ref="F650:F654"/>
    <mergeCell ref="O650:O654"/>
    <mergeCell ref="P650:P654"/>
    <mergeCell ref="A635:A639"/>
    <mergeCell ref="B635:B639"/>
    <mergeCell ref="C635:C639"/>
    <mergeCell ref="D635:D639"/>
    <mergeCell ref="E635:E639"/>
    <mergeCell ref="F635:F639"/>
    <mergeCell ref="O635:O639"/>
    <mergeCell ref="P635:P639"/>
    <mergeCell ref="A625:A629"/>
    <mergeCell ref="B625:B629"/>
    <mergeCell ref="C625:C629"/>
    <mergeCell ref="D625:D629"/>
    <mergeCell ref="E625:E629"/>
    <mergeCell ref="F625:F629"/>
    <mergeCell ref="O625:O629"/>
    <mergeCell ref="P625:P629"/>
    <mergeCell ref="A630:A634"/>
    <mergeCell ref="B630:B634"/>
    <mergeCell ref="C630:C634"/>
    <mergeCell ref="D630:D634"/>
    <mergeCell ref="E630:E634"/>
    <mergeCell ref="F630:F634"/>
    <mergeCell ref="O630:O634"/>
    <mergeCell ref="P630:P634"/>
    <mergeCell ref="A620:A624"/>
    <mergeCell ref="B620:B624"/>
    <mergeCell ref="C620:C624"/>
    <mergeCell ref="D620:D624"/>
    <mergeCell ref="E620:E624"/>
    <mergeCell ref="F620:F624"/>
    <mergeCell ref="O620:O624"/>
    <mergeCell ref="P620:P624"/>
    <mergeCell ref="A605:A609"/>
    <mergeCell ref="B605:B609"/>
    <mergeCell ref="C605:C609"/>
    <mergeCell ref="D605:D609"/>
    <mergeCell ref="E605:E609"/>
    <mergeCell ref="F605:F609"/>
    <mergeCell ref="O605:O609"/>
    <mergeCell ref="P605:P609"/>
    <mergeCell ref="A610:A614"/>
    <mergeCell ref="B610:B614"/>
    <mergeCell ref="C610:C614"/>
    <mergeCell ref="D610:D614"/>
    <mergeCell ref="E610:E614"/>
    <mergeCell ref="F610:F614"/>
    <mergeCell ref="O610:O614"/>
    <mergeCell ref="P610:P614"/>
    <mergeCell ref="A615:A619"/>
    <mergeCell ref="B615:B619"/>
    <mergeCell ref="C615:C619"/>
    <mergeCell ref="D615:D619"/>
    <mergeCell ref="E615:E619"/>
    <mergeCell ref="F615:F619"/>
    <mergeCell ref="O615:O619"/>
    <mergeCell ref="P615:P619"/>
    <mergeCell ref="A595:A599"/>
    <mergeCell ref="B595:B599"/>
    <mergeCell ref="C595:C599"/>
    <mergeCell ref="D595:D599"/>
    <mergeCell ref="E595:E599"/>
    <mergeCell ref="F595:F599"/>
    <mergeCell ref="O595:O599"/>
    <mergeCell ref="P595:P599"/>
    <mergeCell ref="A600:A604"/>
    <mergeCell ref="B600:B604"/>
    <mergeCell ref="C600:C604"/>
    <mergeCell ref="D600:D604"/>
    <mergeCell ref="E600:E604"/>
    <mergeCell ref="F600:F604"/>
    <mergeCell ref="O600:O604"/>
    <mergeCell ref="P600:P604"/>
    <mergeCell ref="A590:A594"/>
    <mergeCell ref="B590:B594"/>
    <mergeCell ref="C590:C594"/>
    <mergeCell ref="D590:D594"/>
    <mergeCell ref="E590:E594"/>
    <mergeCell ref="F590:F594"/>
    <mergeCell ref="O590:O594"/>
    <mergeCell ref="P590:P594"/>
    <mergeCell ref="A574:A578"/>
    <mergeCell ref="B574:B578"/>
    <mergeCell ref="C574:C578"/>
    <mergeCell ref="D574:D578"/>
    <mergeCell ref="E574:E578"/>
    <mergeCell ref="F574:F578"/>
    <mergeCell ref="O574:O578"/>
    <mergeCell ref="P574:P578"/>
    <mergeCell ref="A579:F583"/>
    <mergeCell ref="O579:O583"/>
    <mergeCell ref="P579:P583"/>
    <mergeCell ref="A584:P584"/>
    <mergeCell ref="A585:A589"/>
    <mergeCell ref="B585:B589"/>
    <mergeCell ref="C585:C589"/>
    <mergeCell ref="D585:D589"/>
    <mergeCell ref="E585:E589"/>
    <mergeCell ref="F585:F589"/>
    <mergeCell ref="O585:O589"/>
    <mergeCell ref="P585:P589"/>
    <mergeCell ref="A569:A573"/>
    <mergeCell ref="B569:B573"/>
    <mergeCell ref="C569:C573"/>
    <mergeCell ref="D569:D573"/>
    <mergeCell ref="E569:E573"/>
    <mergeCell ref="F569:F573"/>
    <mergeCell ref="O569:O573"/>
    <mergeCell ref="P569:P573"/>
    <mergeCell ref="A554:A558"/>
    <mergeCell ref="B554:B558"/>
    <mergeCell ref="C554:C558"/>
    <mergeCell ref="D554:D558"/>
    <mergeCell ref="E554:E558"/>
    <mergeCell ref="F554:F558"/>
    <mergeCell ref="O554:O558"/>
    <mergeCell ref="P554:P558"/>
    <mergeCell ref="A559:A563"/>
    <mergeCell ref="B559:B563"/>
    <mergeCell ref="C559:C563"/>
    <mergeCell ref="D559:D563"/>
    <mergeCell ref="E559:E563"/>
    <mergeCell ref="F559:F563"/>
    <mergeCell ref="O559:O563"/>
    <mergeCell ref="P559:P563"/>
    <mergeCell ref="A564:A568"/>
    <mergeCell ref="B564:B568"/>
    <mergeCell ref="C564:C568"/>
    <mergeCell ref="D564:D568"/>
    <mergeCell ref="E564:E568"/>
    <mergeCell ref="F564:F568"/>
    <mergeCell ref="O564:O568"/>
    <mergeCell ref="P564:P568"/>
    <mergeCell ref="A539:A543"/>
    <mergeCell ref="B539:B543"/>
    <mergeCell ref="C539:C543"/>
    <mergeCell ref="D539:D543"/>
    <mergeCell ref="E539:E543"/>
    <mergeCell ref="F539:F548"/>
    <mergeCell ref="O539:O543"/>
    <mergeCell ref="P539:P543"/>
    <mergeCell ref="A544:A548"/>
    <mergeCell ref="B544:B548"/>
    <mergeCell ref="C544:C548"/>
    <mergeCell ref="D544:D548"/>
    <mergeCell ref="E544:E548"/>
    <mergeCell ref="O544:O548"/>
    <mergeCell ref="P544:P548"/>
    <mergeCell ref="A549:A553"/>
    <mergeCell ref="B549:B553"/>
    <mergeCell ref="C549:C553"/>
    <mergeCell ref="D549:D553"/>
    <mergeCell ref="E549:E553"/>
    <mergeCell ref="F549:F553"/>
    <mergeCell ref="O549:O553"/>
    <mergeCell ref="P549:P553"/>
    <mergeCell ref="A519:A523"/>
    <mergeCell ref="B519:B523"/>
    <mergeCell ref="C519:C523"/>
    <mergeCell ref="D519:D523"/>
    <mergeCell ref="E519:E523"/>
    <mergeCell ref="F519:F528"/>
    <mergeCell ref="O519:O523"/>
    <mergeCell ref="P519:P523"/>
    <mergeCell ref="A524:A528"/>
    <mergeCell ref="B524:B528"/>
    <mergeCell ref="C524:C528"/>
    <mergeCell ref="D524:D528"/>
    <mergeCell ref="E524:E528"/>
    <mergeCell ref="O524:O528"/>
    <mergeCell ref="P524:P528"/>
    <mergeCell ref="A529:A533"/>
    <mergeCell ref="B529:B533"/>
    <mergeCell ref="C529:C533"/>
    <mergeCell ref="D529:D533"/>
    <mergeCell ref="E529:E533"/>
    <mergeCell ref="F529:F538"/>
    <mergeCell ref="O529:O533"/>
    <mergeCell ref="P529:P533"/>
    <mergeCell ref="A534:A538"/>
    <mergeCell ref="B534:B538"/>
    <mergeCell ref="C534:C538"/>
    <mergeCell ref="D534:D538"/>
    <mergeCell ref="E534:E538"/>
    <mergeCell ref="O534:O538"/>
    <mergeCell ref="P534:P538"/>
    <mergeCell ref="A504:A508"/>
    <mergeCell ref="B504:B508"/>
    <mergeCell ref="C504:C508"/>
    <mergeCell ref="D504:D508"/>
    <mergeCell ref="E504:E508"/>
    <mergeCell ref="F504:F508"/>
    <mergeCell ref="O504:O508"/>
    <mergeCell ref="P504:P508"/>
    <mergeCell ref="A509:A513"/>
    <mergeCell ref="B509:B513"/>
    <mergeCell ref="C509:C513"/>
    <mergeCell ref="D509:D513"/>
    <mergeCell ref="E509:E513"/>
    <mergeCell ref="F509:F513"/>
    <mergeCell ref="O509:O513"/>
    <mergeCell ref="P509:P513"/>
    <mergeCell ref="A514:A518"/>
    <mergeCell ref="B514:B518"/>
    <mergeCell ref="C514:C518"/>
    <mergeCell ref="D514:D518"/>
    <mergeCell ref="E514:E518"/>
    <mergeCell ref="F514:F518"/>
    <mergeCell ref="O514:O518"/>
    <mergeCell ref="P514:P518"/>
    <mergeCell ref="A488:A492"/>
    <mergeCell ref="B488:B492"/>
    <mergeCell ref="C488:C492"/>
    <mergeCell ref="D488:D492"/>
    <mergeCell ref="E488:E492"/>
    <mergeCell ref="F488:F492"/>
    <mergeCell ref="O488:O492"/>
    <mergeCell ref="P488:P492"/>
    <mergeCell ref="A493:F497"/>
    <mergeCell ref="O493:O497"/>
    <mergeCell ref="P493:P497"/>
    <mergeCell ref="A498:P498"/>
    <mergeCell ref="A499:A503"/>
    <mergeCell ref="B499:B503"/>
    <mergeCell ref="C499:C503"/>
    <mergeCell ref="D499:D503"/>
    <mergeCell ref="E499:E503"/>
    <mergeCell ref="F499:F503"/>
    <mergeCell ref="O499:O503"/>
    <mergeCell ref="P499:P503"/>
    <mergeCell ref="A473:A477"/>
    <mergeCell ref="B473:B477"/>
    <mergeCell ref="C473:C477"/>
    <mergeCell ref="D473:D477"/>
    <mergeCell ref="E473:E477"/>
    <mergeCell ref="F473:F477"/>
    <mergeCell ref="O473:O477"/>
    <mergeCell ref="P473:P477"/>
    <mergeCell ref="A478:A482"/>
    <mergeCell ref="B478:B482"/>
    <mergeCell ref="C478:C482"/>
    <mergeCell ref="D478:D482"/>
    <mergeCell ref="E478:E482"/>
    <mergeCell ref="F478:F482"/>
    <mergeCell ref="O478:O482"/>
    <mergeCell ref="P478:P482"/>
    <mergeCell ref="A483:A487"/>
    <mergeCell ref="B483:B487"/>
    <mergeCell ref="C483:C487"/>
    <mergeCell ref="D483:D487"/>
    <mergeCell ref="E483:E487"/>
    <mergeCell ref="F483:F487"/>
    <mergeCell ref="O483:O487"/>
    <mergeCell ref="P483:P487"/>
    <mergeCell ref="A458:A462"/>
    <mergeCell ref="B458:B462"/>
    <mergeCell ref="C458:C462"/>
    <mergeCell ref="D458:D462"/>
    <mergeCell ref="E458:E462"/>
    <mergeCell ref="F458:F462"/>
    <mergeCell ref="O458:O462"/>
    <mergeCell ref="P458:P462"/>
    <mergeCell ref="A463:A467"/>
    <mergeCell ref="B463:B467"/>
    <mergeCell ref="C463:C467"/>
    <mergeCell ref="D463:D467"/>
    <mergeCell ref="E463:E467"/>
    <mergeCell ref="F463:F467"/>
    <mergeCell ref="O463:O467"/>
    <mergeCell ref="P463:P467"/>
    <mergeCell ref="A468:A472"/>
    <mergeCell ref="B468:B472"/>
    <mergeCell ref="C468:C472"/>
    <mergeCell ref="D468:D472"/>
    <mergeCell ref="E468:E472"/>
    <mergeCell ref="F468:F472"/>
    <mergeCell ref="O468:O472"/>
    <mergeCell ref="P468:P472"/>
    <mergeCell ref="A453:A457"/>
    <mergeCell ref="B453:B457"/>
    <mergeCell ref="C453:C457"/>
    <mergeCell ref="D453:D457"/>
    <mergeCell ref="E453:E457"/>
    <mergeCell ref="F453:F457"/>
    <mergeCell ref="O453:O457"/>
    <mergeCell ref="P453:P457"/>
    <mergeCell ref="A448:A452"/>
    <mergeCell ref="B448:B452"/>
    <mergeCell ref="C448:C452"/>
    <mergeCell ref="D448:D452"/>
    <mergeCell ref="E448:E452"/>
    <mergeCell ref="F448:F452"/>
    <mergeCell ref="O448:O452"/>
    <mergeCell ref="P448:P452"/>
    <mergeCell ref="A443:A447"/>
    <mergeCell ref="B443:B447"/>
    <mergeCell ref="C443:C447"/>
    <mergeCell ref="D443:D447"/>
    <mergeCell ref="E443:E447"/>
    <mergeCell ref="F443:F447"/>
    <mergeCell ref="O443:O447"/>
    <mergeCell ref="P443:P447"/>
    <mergeCell ref="A438:A442"/>
    <mergeCell ref="B438:B442"/>
    <mergeCell ref="C438:C442"/>
    <mergeCell ref="D438:D442"/>
    <mergeCell ref="E438:E442"/>
    <mergeCell ref="F438:F442"/>
    <mergeCell ref="O438:O442"/>
    <mergeCell ref="P438:P442"/>
    <mergeCell ref="A428:A432"/>
    <mergeCell ref="B428:B432"/>
    <mergeCell ref="C428:C432"/>
    <mergeCell ref="D428:D432"/>
    <mergeCell ref="E428:E432"/>
    <mergeCell ref="F428:F432"/>
    <mergeCell ref="O428:O432"/>
    <mergeCell ref="P428:P432"/>
    <mergeCell ref="A433:A437"/>
    <mergeCell ref="B433:B437"/>
    <mergeCell ref="C433:C437"/>
    <mergeCell ref="D433:D437"/>
    <mergeCell ref="E433:E437"/>
    <mergeCell ref="F433:F437"/>
    <mergeCell ref="O433:O437"/>
    <mergeCell ref="P433:P437"/>
    <mergeCell ref="A418:A422"/>
    <mergeCell ref="B418:B422"/>
    <mergeCell ref="C418:C422"/>
    <mergeCell ref="D418:D422"/>
    <mergeCell ref="E418:E422"/>
    <mergeCell ref="F418:F422"/>
    <mergeCell ref="O418:O422"/>
    <mergeCell ref="P418:P422"/>
    <mergeCell ref="A423:A427"/>
    <mergeCell ref="B423:B427"/>
    <mergeCell ref="C423:C427"/>
    <mergeCell ref="D423:D427"/>
    <mergeCell ref="E423:E427"/>
    <mergeCell ref="F423:F427"/>
    <mergeCell ref="O423:O427"/>
    <mergeCell ref="P423:P427"/>
    <mergeCell ref="A413:A417"/>
    <mergeCell ref="B413:B417"/>
    <mergeCell ref="C413:C417"/>
    <mergeCell ref="D413:D417"/>
    <mergeCell ref="E413:E417"/>
    <mergeCell ref="F413:F417"/>
    <mergeCell ref="O413:O417"/>
    <mergeCell ref="P413:P417"/>
    <mergeCell ref="A403:A407"/>
    <mergeCell ref="B403:B407"/>
    <mergeCell ref="C403:C407"/>
    <mergeCell ref="D403:D407"/>
    <mergeCell ref="E403:E407"/>
    <mergeCell ref="F403:F407"/>
    <mergeCell ref="O403:O407"/>
    <mergeCell ref="P403:P407"/>
    <mergeCell ref="A408:A412"/>
    <mergeCell ref="B408:B412"/>
    <mergeCell ref="C408:C412"/>
    <mergeCell ref="D408:D412"/>
    <mergeCell ref="E408:E412"/>
    <mergeCell ref="F408:F412"/>
    <mergeCell ref="O408:O412"/>
    <mergeCell ref="P408:P412"/>
    <mergeCell ref="A398:A402"/>
    <mergeCell ref="B398:B402"/>
    <mergeCell ref="C398:C402"/>
    <mergeCell ref="D398:D402"/>
    <mergeCell ref="E398:E402"/>
    <mergeCell ref="F398:F402"/>
    <mergeCell ref="O398:O402"/>
    <mergeCell ref="P398:P402"/>
    <mergeCell ref="A383:A387"/>
    <mergeCell ref="B383:B387"/>
    <mergeCell ref="C383:C387"/>
    <mergeCell ref="D383:D387"/>
    <mergeCell ref="E383:E387"/>
    <mergeCell ref="F383:F387"/>
    <mergeCell ref="O383:O387"/>
    <mergeCell ref="P383:P387"/>
    <mergeCell ref="A388:A392"/>
    <mergeCell ref="B388:B392"/>
    <mergeCell ref="C388:C392"/>
    <mergeCell ref="D388:D392"/>
    <mergeCell ref="E388:E392"/>
    <mergeCell ref="F388:F392"/>
    <mergeCell ref="O388:O392"/>
    <mergeCell ref="P388:P392"/>
    <mergeCell ref="A393:A397"/>
    <mergeCell ref="B393:B397"/>
    <mergeCell ref="C393:C397"/>
    <mergeCell ref="D393:D397"/>
    <mergeCell ref="E393:E397"/>
    <mergeCell ref="F393:F397"/>
    <mergeCell ref="O393:O397"/>
    <mergeCell ref="P393:P397"/>
    <mergeCell ref="A368:A372"/>
    <mergeCell ref="B368:B372"/>
    <mergeCell ref="C368:C372"/>
    <mergeCell ref="D368:D372"/>
    <mergeCell ref="E368:E372"/>
    <mergeCell ref="F368:F372"/>
    <mergeCell ref="O368:O372"/>
    <mergeCell ref="P368:P372"/>
    <mergeCell ref="A373:A377"/>
    <mergeCell ref="B373:B377"/>
    <mergeCell ref="C373:C377"/>
    <mergeCell ref="D373:D377"/>
    <mergeCell ref="E373:E377"/>
    <mergeCell ref="F373:F377"/>
    <mergeCell ref="O373:O377"/>
    <mergeCell ref="P373:P377"/>
    <mergeCell ref="A378:A382"/>
    <mergeCell ref="B378:B382"/>
    <mergeCell ref="C378:C382"/>
    <mergeCell ref="D378:D382"/>
    <mergeCell ref="E378:E382"/>
    <mergeCell ref="F378:F382"/>
    <mergeCell ref="O378:O382"/>
    <mergeCell ref="P378:P382"/>
    <mergeCell ref="A353:A357"/>
    <mergeCell ref="B353:B357"/>
    <mergeCell ref="C353:C357"/>
    <mergeCell ref="D353:D357"/>
    <mergeCell ref="E353:E357"/>
    <mergeCell ref="F353:F357"/>
    <mergeCell ref="O353:O357"/>
    <mergeCell ref="P353:P357"/>
    <mergeCell ref="A358:A362"/>
    <mergeCell ref="B358:B362"/>
    <mergeCell ref="C358:C362"/>
    <mergeCell ref="D358:D362"/>
    <mergeCell ref="E358:E362"/>
    <mergeCell ref="F358:F362"/>
    <mergeCell ref="O358:O362"/>
    <mergeCell ref="P358:P362"/>
    <mergeCell ref="A363:A367"/>
    <mergeCell ref="B363:B367"/>
    <mergeCell ref="C363:C367"/>
    <mergeCell ref="D363:D367"/>
    <mergeCell ref="E363:E367"/>
    <mergeCell ref="F363:F367"/>
    <mergeCell ref="O363:O367"/>
    <mergeCell ref="P363:P367"/>
    <mergeCell ref="A342:P342"/>
    <mergeCell ref="A343:A347"/>
    <mergeCell ref="B343:B347"/>
    <mergeCell ref="C343:C347"/>
    <mergeCell ref="D343:D347"/>
    <mergeCell ref="E343:E347"/>
    <mergeCell ref="F343:F347"/>
    <mergeCell ref="O343:O347"/>
    <mergeCell ref="P343:P347"/>
    <mergeCell ref="A348:A352"/>
    <mergeCell ref="B348:B352"/>
    <mergeCell ref="C348:C352"/>
    <mergeCell ref="D348:D352"/>
    <mergeCell ref="E348:E352"/>
    <mergeCell ref="F348:F352"/>
    <mergeCell ref="O348:O352"/>
    <mergeCell ref="P348:P352"/>
    <mergeCell ref="A327:A331"/>
    <mergeCell ref="B327:B331"/>
    <mergeCell ref="C327:C331"/>
    <mergeCell ref="D327:D331"/>
    <mergeCell ref="E327:E331"/>
    <mergeCell ref="F327:F331"/>
    <mergeCell ref="O327:O331"/>
    <mergeCell ref="P327:P331"/>
    <mergeCell ref="A332:A336"/>
    <mergeCell ref="B332:B336"/>
    <mergeCell ref="C332:C336"/>
    <mergeCell ref="D332:D336"/>
    <mergeCell ref="E332:E336"/>
    <mergeCell ref="F332:F336"/>
    <mergeCell ref="O332:O336"/>
    <mergeCell ref="P332:P336"/>
    <mergeCell ref="A337:F341"/>
    <mergeCell ref="O337:O341"/>
    <mergeCell ref="P337:P341"/>
    <mergeCell ref="A312:A316"/>
    <mergeCell ref="B312:B316"/>
    <mergeCell ref="C312:C316"/>
    <mergeCell ref="D312:D316"/>
    <mergeCell ref="E312:E316"/>
    <mergeCell ref="F312:F316"/>
    <mergeCell ref="O312:O316"/>
    <mergeCell ref="P312:P316"/>
    <mergeCell ref="A317:A321"/>
    <mergeCell ref="B317:B321"/>
    <mergeCell ref="C317:C321"/>
    <mergeCell ref="D317:D321"/>
    <mergeCell ref="E317:E321"/>
    <mergeCell ref="F317:F321"/>
    <mergeCell ref="O317:O321"/>
    <mergeCell ref="P317:P321"/>
    <mergeCell ref="A322:A326"/>
    <mergeCell ref="B322:B326"/>
    <mergeCell ref="C322:C326"/>
    <mergeCell ref="D322:D326"/>
    <mergeCell ref="E322:E326"/>
    <mergeCell ref="F322:F326"/>
    <mergeCell ref="O322:O326"/>
    <mergeCell ref="P322:P326"/>
    <mergeCell ref="A301:P301"/>
    <mergeCell ref="A302:A306"/>
    <mergeCell ref="B302:B306"/>
    <mergeCell ref="C302:C306"/>
    <mergeCell ref="D302:D306"/>
    <mergeCell ref="E302:E306"/>
    <mergeCell ref="F302:F306"/>
    <mergeCell ref="O302:O306"/>
    <mergeCell ref="P302:P306"/>
    <mergeCell ref="A307:A311"/>
    <mergeCell ref="B307:B311"/>
    <mergeCell ref="C307:C311"/>
    <mergeCell ref="D307:D311"/>
    <mergeCell ref="E307:E311"/>
    <mergeCell ref="F307:F311"/>
    <mergeCell ref="O307:O311"/>
    <mergeCell ref="P307:P311"/>
    <mergeCell ref="A286:A290"/>
    <mergeCell ref="B286:B290"/>
    <mergeCell ref="C286:C290"/>
    <mergeCell ref="D286:D290"/>
    <mergeCell ref="E286:E290"/>
    <mergeCell ref="F286:F290"/>
    <mergeCell ref="O286:O290"/>
    <mergeCell ref="P286:P290"/>
    <mergeCell ref="A291:A295"/>
    <mergeCell ref="B291:B295"/>
    <mergeCell ref="C291:C295"/>
    <mergeCell ref="D291:D295"/>
    <mergeCell ref="E291:E295"/>
    <mergeCell ref="F291:F295"/>
    <mergeCell ref="O291:O295"/>
    <mergeCell ref="P291:P295"/>
    <mergeCell ref="A296:F300"/>
    <mergeCell ref="O296:O300"/>
    <mergeCell ref="P296:P300"/>
    <mergeCell ref="A276:A280"/>
    <mergeCell ref="B276:B280"/>
    <mergeCell ref="C276:C280"/>
    <mergeCell ref="D276:D280"/>
    <mergeCell ref="E276:E280"/>
    <mergeCell ref="F276:F280"/>
    <mergeCell ref="O276:O280"/>
    <mergeCell ref="P276:P280"/>
    <mergeCell ref="A281:A285"/>
    <mergeCell ref="B281:B285"/>
    <mergeCell ref="C281:C285"/>
    <mergeCell ref="D281:D285"/>
    <mergeCell ref="E281:E285"/>
    <mergeCell ref="F281:F285"/>
    <mergeCell ref="O281:O285"/>
    <mergeCell ref="P281:P285"/>
    <mergeCell ref="A261:A265"/>
    <mergeCell ref="B261:B265"/>
    <mergeCell ref="C261:C265"/>
    <mergeCell ref="D261:D265"/>
    <mergeCell ref="E261:E265"/>
    <mergeCell ref="F261:F265"/>
    <mergeCell ref="O261:O265"/>
    <mergeCell ref="P261:P265"/>
    <mergeCell ref="A266:A270"/>
    <mergeCell ref="B266:B270"/>
    <mergeCell ref="C266:C270"/>
    <mergeCell ref="D266:D270"/>
    <mergeCell ref="E266:E270"/>
    <mergeCell ref="F266:F270"/>
    <mergeCell ref="O266:O270"/>
    <mergeCell ref="P266:P270"/>
    <mergeCell ref="A271:A275"/>
    <mergeCell ref="B271:B275"/>
    <mergeCell ref="C271:C275"/>
    <mergeCell ref="D271:D275"/>
    <mergeCell ref="E271:E275"/>
    <mergeCell ref="F271:F275"/>
    <mergeCell ref="O271:O275"/>
    <mergeCell ref="P271:P275"/>
    <mergeCell ref="C241:C245"/>
    <mergeCell ref="D241:D245"/>
    <mergeCell ref="E241:E245"/>
    <mergeCell ref="F241:F245"/>
    <mergeCell ref="O241:O245"/>
    <mergeCell ref="P241:P245"/>
    <mergeCell ref="A246:A250"/>
    <mergeCell ref="B246:B250"/>
    <mergeCell ref="C246:C250"/>
    <mergeCell ref="D246:D250"/>
    <mergeCell ref="E246:E250"/>
    <mergeCell ref="F246:F250"/>
    <mergeCell ref="O246:O250"/>
    <mergeCell ref="P246:P250"/>
    <mergeCell ref="A256:A260"/>
    <mergeCell ref="B256:B260"/>
    <mergeCell ref="C256:C260"/>
    <mergeCell ref="D256:D260"/>
    <mergeCell ref="E256:E260"/>
    <mergeCell ref="F256:F260"/>
    <mergeCell ref="O256:O260"/>
    <mergeCell ref="P256:P260"/>
    <mergeCell ref="B196:B200"/>
    <mergeCell ref="C196:C200"/>
    <mergeCell ref="D196:D200"/>
    <mergeCell ref="E196:E200"/>
    <mergeCell ref="F196:F200"/>
    <mergeCell ref="O196:O200"/>
    <mergeCell ref="P196:P200"/>
    <mergeCell ref="A201:A205"/>
    <mergeCell ref="B201:B205"/>
    <mergeCell ref="C201:C205"/>
    <mergeCell ref="D201:D205"/>
    <mergeCell ref="E201:E205"/>
    <mergeCell ref="O231:O235"/>
    <mergeCell ref="P231:P235"/>
    <mergeCell ref="A251:A255"/>
    <mergeCell ref="B251:B255"/>
    <mergeCell ref="C251:C255"/>
    <mergeCell ref="D251:D255"/>
    <mergeCell ref="E251:E255"/>
    <mergeCell ref="F251:F255"/>
    <mergeCell ref="O251:O255"/>
    <mergeCell ref="P251:P255"/>
    <mergeCell ref="A236:A240"/>
    <mergeCell ref="B236:B240"/>
    <mergeCell ref="C236:C240"/>
    <mergeCell ref="D236:D240"/>
    <mergeCell ref="E236:E240"/>
    <mergeCell ref="F236:F240"/>
    <mergeCell ref="O236:O240"/>
    <mergeCell ref="P236:P240"/>
    <mergeCell ref="A241:A245"/>
    <mergeCell ref="B241:B245"/>
    <mergeCell ref="O216:O220"/>
    <mergeCell ref="P216:P220"/>
    <mergeCell ref="A221:A225"/>
    <mergeCell ref="B221:B225"/>
    <mergeCell ref="C221:C225"/>
    <mergeCell ref="D221:D225"/>
    <mergeCell ref="E221:E225"/>
    <mergeCell ref="F221:F225"/>
    <mergeCell ref="O221:O225"/>
    <mergeCell ref="P221:P225"/>
    <mergeCell ref="A226:A230"/>
    <mergeCell ref="B226:B230"/>
    <mergeCell ref="C226:C230"/>
    <mergeCell ref="D226:D230"/>
    <mergeCell ref="E226:E230"/>
    <mergeCell ref="F226:F230"/>
    <mergeCell ref="O226:O230"/>
    <mergeCell ref="P226:P230"/>
    <mergeCell ref="F201:F205"/>
    <mergeCell ref="O201:O205"/>
    <mergeCell ref="P201:P205"/>
    <mergeCell ref="A190:P190"/>
    <mergeCell ref="A191:A195"/>
    <mergeCell ref="B191:B195"/>
    <mergeCell ref="C191:C195"/>
    <mergeCell ref="D191:D195"/>
    <mergeCell ref="E191:E195"/>
    <mergeCell ref="F191:F195"/>
    <mergeCell ref="O191:O195"/>
    <mergeCell ref="P191:P195"/>
    <mergeCell ref="A175:A179"/>
    <mergeCell ref="B175:B179"/>
    <mergeCell ref="C175:C179"/>
    <mergeCell ref="D175:D179"/>
    <mergeCell ref="E175:E179"/>
    <mergeCell ref="F175:F179"/>
    <mergeCell ref="O175:O179"/>
    <mergeCell ref="P175:P179"/>
    <mergeCell ref="P180:P184"/>
    <mergeCell ref="A185:F189"/>
    <mergeCell ref="O185:O189"/>
    <mergeCell ref="P185:P189"/>
    <mergeCell ref="D180:D184"/>
    <mergeCell ref="E180:E184"/>
    <mergeCell ref="F180:F184"/>
    <mergeCell ref="O180:O184"/>
    <mergeCell ref="A180:A184"/>
    <mergeCell ref="B180:B184"/>
    <mergeCell ref="C180:C184"/>
    <mergeCell ref="A196:A200"/>
    <mergeCell ref="A160:A164"/>
    <mergeCell ref="B160:B164"/>
    <mergeCell ref="C160:C164"/>
    <mergeCell ref="D160:D164"/>
    <mergeCell ref="E160:E164"/>
    <mergeCell ref="F160:F164"/>
    <mergeCell ref="O160:O164"/>
    <mergeCell ref="P160:P164"/>
    <mergeCell ref="A165:A169"/>
    <mergeCell ref="B165:B169"/>
    <mergeCell ref="C165:C169"/>
    <mergeCell ref="D165:D169"/>
    <mergeCell ref="E165:E169"/>
    <mergeCell ref="F165:F169"/>
    <mergeCell ref="O165:O169"/>
    <mergeCell ref="P165:P169"/>
    <mergeCell ref="A170:A174"/>
    <mergeCell ref="B170:B174"/>
    <mergeCell ref="C170:C174"/>
    <mergeCell ref="D170:D174"/>
    <mergeCell ref="E170:E174"/>
    <mergeCell ref="F170:F174"/>
    <mergeCell ref="O170:O174"/>
    <mergeCell ref="P170:P174"/>
    <mergeCell ref="A145:A149"/>
    <mergeCell ref="B145:B149"/>
    <mergeCell ref="C145:C149"/>
    <mergeCell ref="D145:D149"/>
    <mergeCell ref="E145:E149"/>
    <mergeCell ref="F145:F149"/>
    <mergeCell ref="O145:O149"/>
    <mergeCell ref="P145:P149"/>
    <mergeCell ref="A150:A154"/>
    <mergeCell ref="B150:B154"/>
    <mergeCell ref="C150:C154"/>
    <mergeCell ref="D150:D154"/>
    <mergeCell ref="E150:E154"/>
    <mergeCell ref="F150:F154"/>
    <mergeCell ref="O150:O154"/>
    <mergeCell ref="P150:P154"/>
    <mergeCell ref="A155:A159"/>
    <mergeCell ref="B155:B159"/>
    <mergeCell ref="C155:C159"/>
    <mergeCell ref="D155:D159"/>
    <mergeCell ref="E155:E159"/>
    <mergeCell ref="F155:F159"/>
    <mergeCell ref="O155:O159"/>
    <mergeCell ref="P155:P159"/>
    <mergeCell ref="A130:A134"/>
    <mergeCell ref="B130:B134"/>
    <mergeCell ref="C130:C134"/>
    <mergeCell ref="D130:D134"/>
    <mergeCell ref="E130:E134"/>
    <mergeCell ref="F130:F134"/>
    <mergeCell ref="O130:O134"/>
    <mergeCell ref="P130:P134"/>
    <mergeCell ref="A135:A139"/>
    <mergeCell ref="B135:B139"/>
    <mergeCell ref="C135:C139"/>
    <mergeCell ref="D135:D139"/>
    <mergeCell ref="E135:E139"/>
    <mergeCell ref="F135:F139"/>
    <mergeCell ref="O135:O139"/>
    <mergeCell ref="P135:P139"/>
    <mergeCell ref="A140:A144"/>
    <mergeCell ref="B140:B144"/>
    <mergeCell ref="C140:C144"/>
    <mergeCell ref="D140:D144"/>
    <mergeCell ref="E140:E144"/>
    <mergeCell ref="F140:F144"/>
    <mergeCell ref="O140:O144"/>
    <mergeCell ref="P140:P144"/>
    <mergeCell ref="A105:A109"/>
    <mergeCell ref="B105:B109"/>
    <mergeCell ref="C105:C109"/>
    <mergeCell ref="D105:D109"/>
    <mergeCell ref="E105:E109"/>
    <mergeCell ref="F105:F109"/>
    <mergeCell ref="O105:O109"/>
    <mergeCell ref="P105:P109"/>
    <mergeCell ref="A120:A124"/>
    <mergeCell ref="B120:B124"/>
    <mergeCell ref="C120:C124"/>
    <mergeCell ref="D120:D124"/>
    <mergeCell ref="E120:E124"/>
    <mergeCell ref="F120:F124"/>
    <mergeCell ref="O120:O124"/>
    <mergeCell ref="P120:P124"/>
    <mergeCell ref="A125:A129"/>
    <mergeCell ref="B125:B129"/>
    <mergeCell ref="C125:C129"/>
    <mergeCell ref="D125:D129"/>
    <mergeCell ref="E125:E129"/>
    <mergeCell ref="F125:F129"/>
    <mergeCell ref="O125:O129"/>
    <mergeCell ref="P125:P129"/>
    <mergeCell ref="A95:A99"/>
    <mergeCell ref="B95:B99"/>
    <mergeCell ref="C95:C99"/>
    <mergeCell ref="D95:D99"/>
    <mergeCell ref="E95:E99"/>
    <mergeCell ref="F95:F99"/>
    <mergeCell ref="O95:O99"/>
    <mergeCell ref="P95:P99"/>
    <mergeCell ref="A110:A114"/>
    <mergeCell ref="B110:B114"/>
    <mergeCell ref="C110:C114"/>
    <mergeCell ref="D110:D114"/>
    <mergeCell ref="E110:E114"/>
    <mergeCell ref="F110:F114"/>
    <mergeCell ref="O110:O114"/>
    <mergeCell ref="P110:P114"/>
    <mergeCell ref="A115:A119"/>
    <mergeCell ref="B115:B119"/>
    <mergeCell ref="C115:C119"/>
    <mergeCell ref="D115:D119"/>
    <mergeCell ref="E115:E119"/>
    <mergeCell ref="F115:F119"/>
    <mergeCell ref="O115:O119"/>
    <mergeCell ref="P115:P119"/>
    <mergeCell ref="A100:A104"/>
    <mergeCell ref="B100:B104"/>
    <mergeCell ref="C100:C104"/>
    <mergeCell ref="D100:D104"/>
    <mergeCell ref="E100:E104"/>
    <mergeCell ref="F100:F104"/>
    <mergeCell ref="O100:O104"/>
    <mergeCell ref="P100:P104"/>
    <mergeCell ref="A80:A84"/>
    <mergeCell ref="B80:B84"/>
    <mergeCell ref="C80:C84"/>
    <mergeCell ref="D80:D84"/>
    <mergeCell ref="E80:E84"/>
    <mergeCell ref="F80:F84"/>
    <mergeCell ref="O80:O84"/>
    <mergeCell ref="P80:P84"/>
    <mergeCell ref="A85:A89"/>
    <mergeCell ref="B85:B89"/>
    <mergeCell ref="C85:C89"/>
    <mergeCell ref="D85:D89"/>
    <mergeCell ref="E85:E89"/>
    <mergeCell ref="F85:F89"/>
    <mergeCell ref="O85:O89"/>
    <mergeCell ref="P85:P89"/>
    <mergeCell ref="A90:A94"/>
    <mergeCell ref="B90:B94"/>
    <mergeCell ref="C90:C94"/>
    <mergeCell ref="D90:D94"/>
    <mergeCell ref="E90:E94"/>
    <mergeCell ref="F90:F94"/>
    <mergeCell ref="O90:O94"/>
    <mergeCell ref="P90:P94"/>
    <mergeCell ref="A45:A49"/>
    <mergeCell ref="B45:B49"/>
    <mergeCell ref="C45:C49"/>
    <mergeCell ref="D45:D49"/>
    <mergeCell ref="E45:E49"/>
    <mergeCell ref="F45:F49"/>
    <mergeCell ref="O45:O49"/>
    <mergeCell ref="P45:P49"/>
    <mergeCell ref="A70:A74"/>
    <mergeCell ref="B70:B74"/>
    <mergeCell ref="C70:C74"/>
    <mergeCell ref="D70:D74"/>
    <mergeCell ref="E70:E74"/>
    <mergeCell ref="F70:F74"/>
    <mergeCell ref="O70:O74"/>
    <mergeCell ref="P70:P74"/>
    <mergeCell ref="A75:A79"/>
    <mergeCell ref="B75:B79"/>
    <mergeCell ref="C75:C79"/>
    <mergeCell ref="D75:D79"/>
    <mergeCell ref="E75:E79"/>
    <mergeCell ref="F75:F79"/>
    <mergeCell ref="O75:O79"/>
    <mergeCell ref="P75:P79"/>
    <mergeCell ref="A60:A64"/>
    <mergeCell ref="B60:B64"/>
    <mergeCell ref="C60:C64"/>
    <mergeCell ref="D60:D64"/>
    <mergeCell ref="E60:E64"/>
    <mergeCell ref="F60:F64"/>
    <mergeCell ref="O60:O64"/>
    <mergeCell ref="P60:P64"/>
    <mergeCell ref="A35:A39"/>
    <mergeCell ref="B35:B39"/>
    <mergeCell ref="C35:C39"/>
    <mergeCell ref="D35:D39"/>
    <mergeCell ref="E35:E39"/>
    <mergeCell ref="F35:F39"/>
    <mergeCell ref="O35:O39"/>
    <mergeCell ref="P35:P39"/>
    <mergeCell ref="A55:A59"/>
    <mergeCell ref="B55:B59"/>
    <mergeCell ref="C55:C59"/>
    <mergeCell ref="D55:D59"/>
    <mergeCell ref="E55:E59"/>
    <mergeCell ref="F55:F59"/>
    <mergeCell ref="O55:O59"/>
    <mergeCell ref="P55:P59"/>
    <mergeCell ref="A65:A69"/>
    <mergeCell ref="B65:B69"/>
    <mergeCell ref="C65:C69"/>
    <mergeCell ref="D65:D69"/>
    <mergeCell ref="E65:E69"/>
    <mergeCell ref="F65:F69"/>
    <mergeCell ref="O65:O69"/>
    <mergeCell ref="P65:P69"/>
    <mergeCell ref="A40:A44"/>
    <mergeCell ref="B40:B44"/>
    <mergeCell ref="C40:C44"/>
    <mergeCell ref="D40:D44"/>
    <mergeCell ref="E40:E44"/>
    <mergeCell ref="F40:F44"/>
    <mergeCell ref="O40:O44"/>
    <mergeCell ref="P40:P44"/>
    <mergeCell ref="A20:A24"/>
    <mergeCell ref="B20:B24"/>
    <mergeCell ref="C20:C24"/>
    <mergeCell ref="D20:D24"/>
    <mergeCell ref="E20:E24"/>
    <mergeCell ref="F20:F24"/>
    <mergeCell ref="O20:O24"/>
    <mergeCell ref="P20:P24"/>
    <mergeCell ref="A50:A54"/>
    <mergeCell ref="B50:B54"/>
    <mergeCell ref="C50:C54"/>
    <mergeCell ref="D50:D54"/>
    <mergeCell ref="E50:E54"/>
    <mergeCell ref="F50:F54"/>
    <mergeCell ref="O50:O54"/>
    <mergeCell ref="P50:P54"/>
    <mergeCell ref="A25:A29"/>
    <mergeCell ref="B25:B29"/>
    <mergeCell ref="C25:C29"/>
    <mergeCell ref="D25:D29"/>
    <mergeCell ref="E25:E29"/>
    <mergeCell ref="F25:F29"/>
    <mergeCell ref="O25:O29"/>
    <mergeCell ref="P25:P29"/>
    <mergeCell ref="A30:A34"/>
    <mergeCell ref="B30:B34"/>
    <mergeCell ref="C30:C34"/>
    <mergeCell ref="D30:D34"/>
    <mergeCell ref="E30:E34"/>
    <mergeCell ref="F30:F34"/>
    <mergeCell ref="O30:O34"/>
    <mergeCell ref="P30:P34"/>
    <mergeCell ref="O1:O2"/>
    <mergeCell ref="P1:P2"/>
    <mergeCell ref="A4:P4"/>
    <mergeCell ref="A10:A14"/>
    <mergeCell ref="B10:B14"/>
    <mergeCell ref="C10:C14"/>
    <mergeCell ref="D10:D14"/>
    <mergeCell ref="E10:E14"/>
    <mergeCell ref="F10:F14"/>
    <mergeCell ref="O10:O14"/>
    <mergeCell ref="P10:P14"/>
    <mergeCell ref="A15:A19"/>
    <mergeCell ref="B15:B19"/>
    <mergeCell ref="C15:C19"/>
    <mergeCell ref="D15:D19"/>
    <mergeCell ref="E15:E19"/>
    <mergeCell ref="F15:F19"/>
    <mergeCell ref="O15:O19"/>
    <mergeCell ref="P15:P19"/>
    <mergeCell ref="E2753:E2757"/>
    <mergeCell ref="F2753:F2757"/>
    <mergeCell ref="P2753:P2757"/>
    <mergeCell ref="O2753:O2757"/>
    <mergeCell ref="A206:A210"/>
    <mergeCell ref="B206:B210"/>
    <mergeCell ref="C206:C210"/>
    <mergeCell ref="D206:D210"/>
    <mergeCell ref="E206:E210"/>
    <mergeCell ref="F206:F210"/>
    <mergeCell ref="O206:O210"/>
    <mergeCell ref="P206:P210"/>
    <mergeCell ref="A211:A215"/>
    <mergeCell ref="B211:B215"/>
    <mergeCell ref="C211:C215"/>
    <mergeCell ref="D211:D215"/>
    <mergeCell ref="E211:E215"/>
    <mergeCell ref="F211:F215"/>
    <mergeCell ref="O211:O215"/>
    <mergeCell ref="P211:P215"/>
    <mergeCell ref="A216:A220"/>
    <mergeCell ref="B216:B220"/>
    <mergeCell ref="C216:C220"/>
    <mergeCell ref="D216:D220"/>
    <mergeCell ref="E216:E220"/>
    <mergeCell ref="F216:F220"/>
    <mergeCell ref="A231:A235"/>
    <mergeCell ref="B231:B235"/>
    <mergeCell ref="C231:C235"/>
    <mergeCell ref="D231:D235"/>
    <mergeCell ref="E231:E235"/>
    <mergeCell ref="F231:F235"/>
    <mergeCell ref="Q1:Q2"/>
    <mergeCell ref="A2743:A2747"/>
    <mergeCell ref="B2743:B2747"/>
    <mergeCell ref="C2743:C2747"/>
    <mergeCell ref="D2743:D2747"/>
    <mergeCell ref="E2743:E2747"/>
    <mergeCell ref="F2743:F2747"/>
    <mergeCell ref="O2743:O2747"/>
    <mergeCell ref="P2743:P2747"/>
    <mergeCell ref="A2748:A2752"/>
    <mergeCell ref="B2748:B2752"/>
    <mergeCell ref="C2748:C2752"/>
    <mergeCell ref="D2748:D2752"/>
    <mergeCell ref="E2748:E2752"/>
    <mergeCell ref="F2748:F2752"/>
    <mergeCell ref="O2748:O2752"/>
    <mergeCell ref="P2748:P2752"/>
    <mergeCell ref="A5:A9"/>
    <mergeCell ref="B5:B9"/>
    <mergeCell ref="C5:C9"/>
    <mergeCell ref="D5:D9"/>
    <mergeCell ref="E5:E9"/>
    <mergeCell ref="F5:F9"/>
    <mergeCell ref="O5:O9"/>
    <mergeCell ref="P5:P9"/>
    <mergeCell ref="A1:A2"/>
    <mergeCell ref="B1:B2"/>
    <mergeCell ref="C1:C2"/>
    <mergeCell ref="D1:D2"/>
    <mergeCell ref="E1:E2"/>
    <mergeCell ref="F1:F2"/>
    <mergeCell ref="G1:N1"/>
  </mergeCells>
  <pageMargins left="0.7" right="0.7" top="0.75" bottom="0.75" header="0.3" footer="0.3"/>
  <pageSetup paperSize="9" scale="4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opLeftCell="A37" zoomScale="78" zoomScaleNormal="78" workbookViewId="0">
      <selection activeCell="H48" sqref="H48"/>
    </sheetView>
  </sheetViews>
  <sheetFormatPr defaultRowHeight="15" x14ac:dyDescent="0.25"/>
  <cols>
    <col min="1" max="1" width="23.42578125" customWidth="1"/>
    <col min="2" max="2" width="14" customWidth="1"/>
    <col min="3" max="3" width="16.85546875" customWidth="1"/>
    <col min="4" max="4" width="9.85546875" customWidth="1"/>
    <col min="6" max="6" width="20.42578125" customWidth="1"/>
    <col min="7" max="7" width="17.85546875" customWidth="1"/>
    <col min="8" max="14" width="12.140625" customWidth="1"/>
    <col min="15" max="15" width="13.42578125" customWidth="1"/>
    <col min="16" max="16" width="20.7109375" customWidth="1"/>
    <col min="17" max="17" width="18" customWidth="1"/>
    <col min="18" max="18" width="5.28515625" customWidth="1"/>
  </cols>
  <sheetData>
    <row r="1" spans="1:17" ht="57.75" customHeight="1" x14ac:dyDescent="0.25">
      <c r="A1" s="314" t="s">
        <v>2</v>
      </c>
      <c r="B1" s="314" t="s">
        <v>3</v>
      </c>
      <c r="C1" s="314" t="s">
        <v>4</v>
      </c>
      <c r="D1" s="314" t="s">
        <v>5</v>
      </c>
      <c r="E1" s="314" t="s">
        <v>6</v>
      </c>
      <c r="F1" s="314" t="s">
        <v>7</v>
      </c>
      <c r="G1" s="314" t="s">
        <v>8</v>
      </c>
      <c r="H1" s="314"/>
      <c r="I1" s="314"/>
      <c r="J1" s="314"/>
      <c r="K1" s="314"/>
      <c r="L1" s="314"/>
      <c r="M1" s="314"/>
      <c r="N1" s="314"/>
      <c r="O1" s="314" t="s">
        <v>9</v>
      </c>
      <c r="P1" s="314" t="s">
        <v>10</v>
      </c>
      <c r="Q1" s="316" t="s">
        <v>4153</v>
      </c>
    </row>
    <row r="2" spans="1:17" ht="24" x14ac:dyDescent="0.25">
      <c r="A2" s="384"/>
      <c r="B2" s="384"/>
      <c r="C2" s="384"/>
      <c r="D2" s="384"/>
      <c r="E2" s="384"/>
      <c r="F2" s="384"/>
      <c r="G2" s="23" t="s">
        <v>11</v>
      </c>
      <c r="H2" s="23" t="s">
        <v>12</v>
      </c>
      <c r="I2" s="23">
        <v>2025</v>
      </c>
      <c r="J2" s="23">
        <v>2026</v>
      </c>
      <c r="K2" s="23">
        <v>2027</v>
      </c>
      <c r="L2" s="23">
        <v>2028</v>
      </c>
      <c r="M2" s="23">
        <v>2029</v>
      </c>
      <c r="N2" s="23">
        <v>2030</v>
      </c>
      <c r="O2" s="384"/>
      <c r="P2" s="384"/>
      <c r="Q2" s="316"/>
    </row>
    <row r="3" spans="1:17" x14ac:dyDescent="0.25">
      <c r="A3" s="22">
        <v>1</v>
      </c>
      <c r="B3" s="22">
        <v>2</v>
      </c>
      <c r="C3" s="22">
        <v>3</v>
      </c>
      <c r="D3" s="22">
        <v>4</v>
      </c>
      <c r="E3" s="22">
        <v>5</v>
      </c>
      <c r="F3" s="22">
        <v>6</v>
      </c>
      <c r="G3" s="22">
        <v>7</v>
      </c>
      <c r="H3" s="22">
        <v>8</v>
      </c>
      <c r="I3" s="22">
        <v>9</v>
      </c>
      <c r="J3" s="22">
        <v>10</v>
      </c>
      <c r="K3" s="22">
        <v>11</v>
      </c>
      <c r="L3" s="22">
        <v>12</v>
      </c>
      <c r="M3" s="22">
        <v>13</v>
      </c>
      <c r="N3" s="22">
        <v>14</v>
      </c>
      <c r="O3" s="22">
        <v>15</v>
      </c>
      <c r="P3" s="22">
        <v>16</v>
      </c>
      <c r="Q3" s="220">
        <v>17</v>
      </c>
    </row>
    <row r="4" spans="1:17" x14ac:dyDescent="0.25">
      <c r="A4" s="390" t="s">
        <v>388</v>
      </c>
      <c r="B4" s="390"/>
      <c r="C4" s="390"/>
      <c r="D4" s="390"/>
      <c r="E4" s="390"/>
      <c r="F4" s="390"/>
      <c r="G4" s="390"/>
      <c r="H4" s="390"/>
      <c r="I4" s="390"/>
      <c r="J4" s="390"/>
      <c r="K4" s="390"/>
      <c r="L4" s="390"/>
      <c r="M4" s="390"/>
      <c r="N4" s="390"/>
      <c r="O4" s="390"/>
      <c r="P4" s="390"/>
    </row>
    <row r="5" spans="1:17" ht="36" x14ac:dyDescent="0.25">
      <c r="A5" s="391" t="s">
        <v>1303</v>
      </c>
      <c r="B5" s="314" t="s">
        <v>63</v>
      </c>
      <c r="C5" s="314" t="s">
        <v>388</v>
      </c>
      <c r="D5" s="314" t="s">
        <v>324</v>
      </c>
      <c r="E5" s="314"/>
      <c r="F5" s="314" t="s">
        <v>20</v>
      </c>
      <c r="G5" s="24" t="s">
        <v>16</v>
      </c>
      <c r="H5" s="25">
        <f>SUM(H6:H9)</f>
        <v>9</v>
      </c>
      <c r="I5" s="25">
        <f t="shared" ref="I5:N5" si="0">SUM(I6:I9)</f>
        <v>0</v>
      </c>
      <c r="J5" s="25">
        <f>SUM(J6:J9)</f>
        <v>0</v>
      </c>
      <c r="K5" s="25">
        <f t="shared" si="0"/>
        <v>3</v>
      </c>
      <c r="L5" s="25">
        <f t="shared" si="0"/>
        <v>3</v>
      </c>
      <c r="M5" s="25">
        <f t="shared" si="0"/>
        <v>3</v>
      </c>
      <c r="N5" s="25">
        <f t="shared" si="0"/>
        <v>0</v>
      </c>
      <c r="O5" s="314">
        <v>35298</v>
      </c>
      <c r="P5" s="391" t="s">
        <v>1304</v>
      </c>
      <c r="Q5" s="314" t="s">
        <v>4161</v>
      </c>
    </row>
    <row r="6" spans="1:17" x14ac:dyDescent="0.25">
      <c r="A6" s="391"/>
      <c r="B6" s="314"/>
      <c r="C6" s="314"/>
      <c r="D6" s="314"/>
      <c r="E6" s="314"/>
      <c r="F6" s="314"/>
      <c r="G6" s="24" t="s">
        <v>17</v>
      </c>
      <c r="H6" s="25">
        <f t="shared" ref="H6:H9" si="1">SUM(I6:N6)</f>
        <v>0</v>
      </c>
      <c r="I6" s="25">
        <v>0</v>
      </c>
      <c r="J6" s="25">
        <v>0</v>
      </c>
      <c r="K6" s="25">
        <v>0</v>
      </c>
      <c r="L6" s="25">
        <v>0</v>
      </c>
      <c r="M6" s="25">
        <v>0</v>
      </c>
      <c r="N6" s="25">
        <v>0</v>
      </c>
      <c r="O6" s="314"/>
      <c r="P6" s="391"/>
      <c r="Q6" s="315"/>
    </row>
    <row r="7" spans="1:17" ht="36" x14ac:dyDescent="0.25">
      <c r="A7" s="391"/>
      <c r="B7" s="314"/>
      <c r="C7" s="314"/>
      <c r="D7" s="314"/>
      <c r="E7" s="314"/>
      <c r="F7" s="314"/>
      <c r="G7" s="24" t="s">
        <v>18</v>
      </c>
      <c r="H7" s="25">
        <f t="shared" si="1"/>
        <v>0</v>
      </c>
      <c r="I7" s="25">
        <v>0</v>
      </c>
      <c r="J7" s="25">
        <v>0</v>
      </c>
      <c r="K7" s="25">
        <v>0</v>
      </c>
      <c r="L7" s="25">
        <v>0</v>
      </c>
      <c r="M7" s="25">
        <v>0</v>
      </c>
      <c r="N7" s="25">
        <v>0</v>
      </c>
      <c r="O7" s="314"/>
      <c r="P7" s="391"/>
      <c r="Q7" s="315"/>
    </row>
    <row r="8" spans="1:17" x14ac:dyDescent="0.25">
      <c r="A8" s="391"/>
      <c r="B8" s="314"/>
      <c r="C8" s="314"/>
      <c r="D8" s="314"/>
      <c r="E8" s="314"/>
      <c r="F8" s="314"/>
      <c r="G8" s="24" t="s">
        <v>19</v>
      </c>
      <c r="H8" s="25">
        <f t="shared" si="1"/>
        <v>0</v>
      </c>
      <c r="I8" s="25">
        <v>0</v>
      </c>
      <c r="J8" s="25">
        <v>0</v>
      </c>
      <c r="K8" s="25">
        <v>0</v>
      </c>
      <c r="L8" s="25">
        <v>0</v>
      </c>
      <c r="M8" s="25">
        <v>0</v>
      </c>
      <c r="N8" s="25">
        <v>0</v>
      </c>
      <c r="O8" s="314"/>
      <c r="P8" s="391"/>
      <c r="Q8" s="315"/>
    </row>
    <row r="9" spans="1:17" ht="24" x14ac:dyDescent="0.25">
      <c r="A9" s="391"/>
      <c r="B9" s="314"/>
      <c r="C9" s="314"/>
      <c r="D9" s="314"/>
      <c r="E9" s="314"/>
      <c r="F9" s="314"/>
      <c r="G9" s="24" t="s">
        <v>20</v>
      </c>
      <c r="H9" s="25">
        <f t="shared" si="1"/>
        <v>9</v>
      </c>
      <c r="I9" s="25">
        <v>0</v>
      </c>
      <c r="J9" s="25">
        <v>0</v>
      </c>
      <c r="K9" s="25">
        <v>3</v>
      </c>
      <c r="L9" s="25">
        <v>3</v>
      </c>
      <c r="M9" s="25">
        <v>3</v>
      </c>
      <c r="N9" s="25">
        <v>0</v>
      </c>
      <c r="O9" s="314"/>
      <c r="P9" s="391"/>
      <c r="Q9" s="315"/>
    </row>
    <row r="10" spans="1:17" ht="36" x14ac:dyDescent="0.25">
      <c r="A10" s="392" t="s">
        <v>26</v>
      </c>
      <c r="B10" s="392"/>
      <c r="C10" s="392"/>
      <c r="D10" s="392"/>
      <c r="E10" s="392"/>
      <c r="F10" s="392"/>
      <c r="G10" s="26" t="s">
        <v>16</v>
      </c>
      <c r="H10" s="27">
        <f>SUM(H11:H14)</f>
        <v>9</v>
      </c>
      <c r="I10" s="27">
        <f t="shared" ref="I10:N10" si="2">SUM(I11:I14)</f>
        <v>0</v>
      </c>
      <c r="J10" s="27">
        <f t="shared" si="2"/>
        <v>0</v>
      </c>
      <c r="K10" s="27">
        <f t="shared" si="2"/>
        <v>3</v>
      </c>
      <c r="L10" s="27">
        <f t="shared" si="2"/>
        <v>3</v>
      </c>
      <c r="M10" s="27">
        <f t="shared" si="2"/>
        <v>3</v>
      </c>
      <c r="N10" s="27">
        <f t="shared" si="2"/>
        <v>0</v>
      </c>
      <c r="O10" s="314"/>
      <c r="P10" s="391"/>
    </row>
    <row r="11" spans="1:17" ht="24" x14ac:dyDescent="0.25">
      <c r="A11" s="392"/>
      <c r="B11" s="392"/>
      <c r="C11" s="392"/>
      <c r="D11" s="392"/>
      <c r="E11" s="392"/>
      <c r="F11" s="392"/>
      <c r="G11" s="26" t="s">
        <v>17</v>
      </c>
      <c r="H11" s="27">
        <f t="shared" ref="H11:H14" si="3">SUM(I11:N11)</f>
        <v>0</v>
      </c>
      <c r="I11" s="27">
        <f t="shared" ref="I11:N14" si="4">I6</f>
        <v>0</v>
      </c>
      <c r="J11" s="27">
        <f t="shared" si="4"/>
        <v>0</v>
      </c>
      <c r="K11" s="27">
        <f t="shared" si="4"/>
        <v>0</v>
      </c>
      <c r="L11" s="27">
        <f t="shared" si="4"/>
        <v>0</v>
      </c>
      <c r="M11" s="27">
        <f t="shared" si="4"/>
        <v>0</v>
      </c>
      <c r="N11" s="27">
        <f t="shared" si="4"/>
        <v>0</v>
      </c>
      <c r="O11" s="314"/>
      <c r="P11" s="391"/>
    </row>
    <row r="12" spans="1:17" ht="36" x14ac:dyDescent="0.25">
      <c r="A12" s="392"/>
      <c r="B12" s="392"/>
      <c r="C12" s="392"/>
      <c r="D12" s="392"/>
      <c r="E12" s="392"/>
      <c r="F12" s="392"/>
      <c r="G12" s="26" t="s">
        <v>18</v>
      </c>
      <c r="H12" s="27">
        <f t="shared" si="3"/>
        <v>0</v>
      </c>
      <c r="I12" s="27">
        <f t="shared" si="4"/>
        <v>0</v>
      </c>
      <c r="J12" s="27">
        <f t="shared" si="4"/>
        <v>0</v>
      </c>
      <c r="K12" s="27">
        <f t="shared" si="4"/>
        <v>0</v>
      </c>
      <c r="L12" s="27">
        <f t="shared" si="4"/>
        <v>0</v>
      </c>
      <c r="M12" s="27">
        <f t="shared" si="4"/>
        <v>0</v>
      </c>
      <c r="N12" s="27">
        <f t="shared" si="4"/>
        <v>0</v>
      </c>
      <c r="O12" s="314"/>
      <c r="P12" s="391"/>
    </row>
    <row r="13" spans="1:17" x14ac:dyDescent="0.25">
      <c r="A13" s="392"/>
      <c r="B13" s="392"/>
      <c r="C13" s="392"/>
      <c r="D13" s="392"/>
      <c r="E13" s="392"/>
      <c r="F13" s="392"/>
      <c r="G13" s="26" t="s">
        <v>19</v>
      </c>
      <c r="H13" s="27">
        <f t="shared" si="3"/>
        <v>0</v>
      </c>
      <c r="I13" s="27">
        <f t="shared" si="4"/>
        <v>0</v>
      </c>
      <c r="J13" s="27">
        <f t="shared" si="4"/>
        <v>0</v>
      </c>
      <c r="K13" s="27">
        <f t="shared" si="4"/>
        <v>0</v>
      </c>
      <c r="L13" s="27">
        <f t="shared" si="4"/>
        <v>0</v>
      </c>
      <c r="M13" s="27">
        <f t="shared" si="4"/>
        <v>0</v>
      </c>
      <c r="N13" s="27">
        <f t="shared" si="4"/>
        <v>0</v>
      </c>
      <c r="O13" s="314"/>
      <c r="P13" s="391"/>
    </row>
    <row r="14" spans="1:17" ht="24" x14ac:dyDescent="0.25">
      <c r="A14" s="392"/>
      <c r="B14" s="392"/>
      <c r="C14" s="392"/>
      <c r="D14" s="392"/>
      <c r="E14" s="392"/>
      <c r="F14" s="392"/>
      <c r="G14" s="26" t="s">
        <v>20</v>
      </c>
      <c r="H14" s="27">
        <f t="shared" si="3"/>
        <v>9</v>
      </c>
      <c r="I14" s="27">
        <f t="shared" si="4"/>
        <v>0</v>
      </c>
      <c r="J14" s="27">
        <f t="shared" si="4"/>
        <v>0</v>
      </c>
      <c r="K14" s="27">
        <f t="shared" si="4"/>
        <v>3</v>
      </c>
      <c r="L14" s="27">
        <f t="shared" si="4"/>
        <v>3</v>
      </c>
      <c r="M14" s="27">
        <f t="shared" si="4"/>
        <v>3</v>
      </c>
      <c r="N14" s="27">
        <f t="shared" si="4"/>
        <v>0</v>
      </c>
      <c r="O14" s="314"/>
      <c r="P14" s="391"/>
    </row>
    <row r="15" spans="1:17" x14ac:dyDescent="0.25">
      <c r="A15" s="393" t="s">
        <v>443</v>
      </c>
      <c r="B15" s="394"/>
      <c r="C15" s="394"/>
      <c r="D15" s="394"/>
      <c r="E15" s="394"/>
      <c r="F15" s="394"/>
      <c r="G15" s="394"/>
      <c r="H15" s="394"/>
      <c r="I15" s="394"/>
      <c r="J15" s="394"/>
      <c r="K15" s="394"/>
      <c r="L15" s="394"/>
      <c r="M15" s="394"/>
      <c r="N15" s="394"/>
      <c r="O15" s="394"/>
      <c r="P15" s="394"/>
    </row>
    <row r="16" spans="1:17" ht="36" x14ac:dyDescent="0.25">
      <c r="A16" s="284" t="s">
        <v>1305</v>
      </c>
      <c r="B16" s="281" t="s">
        <v>1306</v>
      </c>
      <c r="C16" s="281" t="s">
        <v>1307</v>
      </c>
      <c r="D16" s="281">
        <v>2025</v>
      </c>
      <c r="E16" s="281"/>
      <c r="F16" s="281" t="s">
        <v>20</v>
      </c>
      <c r="G16" s="46" t="s">
        <v>16</v>
      </c>
      <c r="H16" s="44">
        <f t="shared" ref="H16:N16" si="5">SUM(H17:H20)</f>
        <v>35.520000000000003</v>
      </c>
      <c r="I16" s="47">
        <f t="shared" si="5"/>
        <v>35.520000000000003</v>
      </c>
      <c r="J16" s="44">
        <f t="shared" si="5"/>
        <v>0</v>
      </c>
      <c r="K16" s="47">
        <f t="shared" si="5"/>
        <v>0</v>
      </c>
      <c r="L16" s="44">
        <f t="shared" si="5"/>
        <v>0</v>
      </c>
      <c r="M16" s="47">
        <f t="shared" si="5"/>
        <v>0</v>
      </c>
      <c r="N16" s="44">
        <f t="shared" si="5"/>
        <v>0</v>
      </c>
      <c r="O16" s="281">
        <v>30329</v>
      </c>
      <c r="P16" s="299" t="s">
        <v>1308</v>
      </c>
      <c r="Q16" s="314" t="s">
        <v>4188</v>
      </c>
    </row>
    <row r="17" spans="1:17" x14ac:dyDescent="0.25">
      <c r="A17" s="292"/>
      <c r="B17" s="279"/>
      <c r="C17" s="279"/>
      <c r="D17" s="279"/>
      <c r="E17" s="279"/>
      <c r="F17" s="279"/>
      <c r="G17" s="43" t="s">
        <v>17</v>
      </c>
      <c r="H17" s="47">
        <f t="shared" ref="H17:H20" si="6">SUM(I17:N17)</f>
        <v>0</v>
      </c>
      <c r="I17" s="44">
        <v>0</v>
      </c>
      <c r="J17" s="47">
        <v>0</v>
      </c>
      <c r="K17" s="44">
        <v>0</v>
      </c>
      <c r="L17" s="47">
        <v>0</v>
      </c>
      <c r="M17" s="44">
        <v>0</v>
      </c>
      <c r="N17" s="47">
        <v>0</v>
      </c>
      <c r="O17" s="279"/>
      <c r="P17" s="300"/>
      <c r="Q17" s="315"/>
    </row>
    <row r="18" spans="1:17" ht="36" x14ac:dyDescent="0.25">
      <c r="A18" s="292"/>
      <c r="B18" s="279"/>
      <c r="C18" s="279"/>
      <c r="D18" s="279"/>
      <c r="E18" s="279"/>
      <c r="F18" s="279"/>
      <c r="G18" s="46" t="s">
        <v>18</v>
      </c>
      <c r="H18" s="44">
        <f t="shared" si="6"/>
        <v>35.520000000000003</v>
      </c>
      <c r="I18" s="47">
        <v>35.520000000000003</v>
      </c>
      <c r="J18" s="44">
        <v>0</v>
      </c>
      <c r="K18" s="47">
        <v>0</v>
      </c>
      <c r="L18" s="44">
        <v>0</v>
      </c>
      <c r="M18" s="47">
        <v>0</v>
      </c>
      <c r="N18" s="44">
        <v>0</v>
      </c>
      <c r="O18" s="279"/>
      <c r="P18" s="300"/>
      <c r="Q18" s="315"/>
    </row>
    <row r="19" spans="1:17" x14ac:dyDescent="0.25">
      <c r="A19" s="292"/>
      <c r="B19" s="279"/>
      <c r="C19" s="279"/>
      <c r="D19" s="279"/>
      <c r="E19" s="279"/>
      <c r="F19" s="279"/>
      <c r="G19" s="43" t="s">
        <v>19</v>
      </c>
      <c r="H19" s="47">
        <f t="shared" si="6"/>
        <v>0</v>
      </c>
      <c r="I19" s="44">
        <v>0</v>
      </c>
      <c r="J19" s="47">
        <v>0</v>
      </c>
      <c r="K19" s="44">
        <v>0</v>
      </c>
      <c r="L19" s="47">
        <v>0</v>
      </c>
      <c r="M19" s="44">
        <v>0</v>
      </c>
      <c r="N19" s="47">
        <v>0</v>
      </c>
      <c r="O19" s="279"/>
      <c r="P19" s="300"/>
      <c r="Q19" s="315"/>
    </row>
    <row r="20" spans="1:17" ht="24" x14ac:dyDescent="0.25">
      <c r="A20" s="292"/>
      <c r="B20" s="279"/>
      <c r="C20" s="301"/>
      <c r="D20" s="279"/>
      <c r="E20" s="301"/>
      <c r="F20" s="279"/>
      <c r="G20" s="46" t="s">
        <v>20</v>
      </c>
      <c r="H20" s="44">
        <f t="shared" si="6"/>
        <v>0</v>
      </c>
      <c r="I20" s="47">
        <v>0</v>
      </c>
      <c r="J20" s="44">
        <v>0</v>
      </c>
      <c r="K20" s="47">
        <v>0</v>
      </c>
      <c r="L20" s="44">
        <v>0</v>
      </c>
      <c r="M20" s="47">
        <v>0</v>
      </c>
      <c r="N20" s="44">
        <v>0</v>
      </c>
      <c r="O20" s="301"/>
      <c r="P20" s="299"/>
      <c r="Q20" s="315"/>
    </row>
    <row r="21" spans="1:17" ht="36" x14ac:dyDescent="0.25">
      <c r="A21" s="395" t="s">
        <v>26</v>
      </c>
      <c r="B21" s="396"/>
      <c r="C21" s="396"/>
      <c r="D21" s="396"/>
      <c r="E21" s="396"/>
      <c r="F21" s="397"/>
      <c r="G21" s="28" t="s">
        <v>16</v>
      </c>
      <c r="H21" s="29">
        <f t="shared" ref="H21:N21" si="7">SUM(H22:H25)</f>
        <v>35.520000000000003</v>
      </c>
      <c r="I21" s="30">
        <f t="shared" si="7"/>
        <v>35.520000000000003</v>
      </c>
      <c r="J21" s="29">
        <f t="shared" si="7"/>
        <v>0</v>
      </c>
      <c r="K21" s="30">
        <f t="shared" si="7"/>
        <v>0</v>
      </c>
      <c r="L21" s="29">
        <f t="shared" si="7"/>
        <v>0</v>
      </c>
      <c r="M21" s="30">
        <f t="shared" si="7"/>
        <v>0</v>
      </c>
      <c r="N21" s="29">
        <f t="shared" si="7"/>
        <v>0</v>
      </c>
      <c r="O21" s="399"/>
      <c r="P21" s="401"/>
      <c r="Q21" s="31"/>
    </row>
    <row r="22" spans="1:17" ht="24" x14ac:dyDescent="0.25">
      <c r="A22" s="392"/>
      <c r="B22" s="392"/>
      <c r="C22" s="392"/>
      <c r="D22" s="392"/>
      <c r="E22" s="392"/>
      <c r="F22" s="392"/>
      <c r="G22" s="32" t="s">
        <v>17</v>
      </c>
      <c r="H22" s="30">
        <f t="shared" ref="H22:H25" si="8">SUM(I22:N22)</f>
        <v>0</v>
      </c>
      <c r="I22" s="29">
        <f t="shared" ref="I22:I25" si="9">I17</f>
        <v>0</v>
      </c>
      <c r="J22" s="30">
        <f t="shared" ref="J22:J25" si="10">J17</f>
        <v>0</v>
      </c>
      <c r="K22" s="29">
        <f t="shared" ref="K22:K25" si="11">K17</f>
        <v>0</v>
      </c>
      <c r="L22" s="30">
        <f t="shared" ref="L22:L25" si="12">L17</f>
        <v>0</v>
      </c>
      <c r="M22" s="29">
        <f t="shared" ref="M22:M25" si="13">M17</f>
        <v>0</v>
      </c>
      <c r="N22" s="30">
        <f t="shared" ref="N22:N25" si="14">N17</f>
        <v>0</v>
      </c>
      <c r="O22" s="400"/>
      <c r="P22" s="402"/>
      <c r="Q22" s="31"/>
    </row>
    <row r="23" spans="1:17" ht="36" x14ac:dyDescent="0.25">
      <c r="A23" s="392"/>
      <c r="B23" s="392"/>
      <c r="C23" s="392"/>
      <c r="D23" s="392"/>
      <c r="E23" s="392"/>
      <c r="F23" s="392"/>
      <c r="G23" s="28" t="s">
        <v>18</v>
      </c>
      <c r="H23" s="29">
        <f t="shared" si="8"/>
        <v>35.520000000000003</v>
      </c>
      <c r="I23" s="30">
        <f t="shared" si="9"/>
        <v>35.520000000000003</v>
      </c>
      <c r="J23" s="29">
        <f t="shared" si="10"/>
        <v>0</v>
      </c>
      <c r="K23" s="30">
        <f t="shared" si="11"/>
        <v>0</v>
      </c>
      <c r="L23" s="29">
        <f t="shared" si="12"/>
        <v>0</v>
      </c>
      <c r="M23" s="30">
        <f t="shared" si="13"/>
        <v>0</v>
      </c>
      <c r="N23" s="29">
        <f t="shared" si="14"/>
        <v>0</v>
      </c>
      <c r="O23" s="400"/>
      <c r="P23" s="402"/>
      <c r="Q23" s="31"/>
    </row>
    <row r="24" spans="1:17" x14ac:dyDescent="0.25">
      <c r="A24" s="392"/>
      <c r="B24" s="392"/>
      <c r="C24" s="392"/>
      <c r="D24" s="392"/>
      <c r="E24" s="392"/>
      <c r="F24" s="392"/>
      <c r="G24" s="32" t="s">
        <v>19</v>
      </c>
      <c r="H24" s="30">
        <f t="shared" si="8"/>
        <v>0</v>
      </c>
      <c r="I24" s="29">
        <f t="shared" si="9"/>
        <v>0</v>
      </c>
      <c r="J24" s="30">
        <f t="shared" si="10"/>
        <v>0</v>
      </c>
      <c r="K24" s="29">
        <f t="shared" si="11"/>
        <v>0</v>
      </c>
      <c r="L24" s="30">
        <f t="shared" si="12"/>
        <v>0</v>
      </c>
      <c r="M24" s="29">
        <f t="shared" si="13"/>
        <v>0</v>
      </c>
      <c r="N24" s="30">
        <f t="shared" si="14"/>
        <v>0</v>
      </c>
      <c r="O24" s="400"/>
      <c r="P24" s="402"/>
      <c r="Q24" s="31"/>
    </row>
    <row r="25" spans="1:17" ht="24" x14ac:dyDescent="0.25">
      <c r="A25" s="392"/>
      <c r="B25" s="392"/>
      <c r="C25" s="392"/>
      <c r="D25" s="392"/>
      <c r="E25" s="392"/>
      <c r="F25" s="398"/>
      <c r="G25" s="28" t="s">
        <v>20</v>
      </c>
      <c r="H25" s="29">
        <f t="shared" si="8"/>
        <v>0</v>
      </c>
      <c r="I25" s="30">
        <f t="shared" si="9"/>
        <v>0</v>
      </c>
      <c r="J25" s="29">
        <f t="shared" si="10"/>
        <v>0</v>
      </c>
      <c r="K25" s="30">
        <f t="shared" si="11"/>
        <v>0</v>
      </c>
      <c r="L25" s="29">
        <f t="shared" si="12"/>
        <v>0</v>
      </c>
      <c r="M25" s="30">
        <f t="shared" si="13"/>
        <v>0</v>
      </c>
      <c r="N25" s="29">
        <f t="shared" si="14"/>
        <v>0</v>
      </c>
      <c r="O25" s="400"/>
      <c r="P25" s="402"/>
      <c r="Q25" s="31"/>
    </row>
    <row r="26" spans="1:17" x14ac:dyDescent="0.25">
      <c r="A26" s="392" t="s">
        <v>149</v>
      </c>
      <c r="B26" s="392"/>
      <c r="C26" s="392"/>
      <c r="D26" s="392"/>
      <c r="E26" s="392"/>
      <c r="F26" s="392"/>
      <c r="G26" s="392"/>
      <c r="H26" s="392"/>
      <c r="I26" s="392"/>
      <c r="J26" s="392"/>
      <c r="K26" s="392"/>
      <c r="L26" s="392"/>
      <c r="M26" s="392"/>
      <c r="N26" s="392"/>
      <c r="O26" s="392"/>
      <c r="P26" s="392"/>
    </row>
    <row r="27" spans="1:17" ht="36" x14ac:dyDescent="0.25">
      <c r="A27" s="391" t="s">
        <v>1309</v>
      </c>
      <c r="B27" s="314" t="s">
        <v>383</v>
      </c>
      <c r="C27" s="314" t="s">
        <v>149</v>
      </c>
      <c r="D27" s="314">
        <v>2028</v>
      </c>
      <c r="E27" s="314"/>
      <c r="F27" s="314" t="s">
        <v>607</v>
      </c>
      <c r="G27" s="24" t="s">
        <v>16</v>
      </c>
      <c r="H27" s="25">
        <f t="shared" ref="H27:N27" si="15">SUM(H28:H31)</f>
        <v>1.6</v>
      </c>
      <c r="I27" s="25">
        <f t="shared" si="15"/>
        <v>0</v>
      </c>
      <c r="J27" s="25">
        <f t="shared" si="15"/>
        <v>0</v>
      </c>
      <c r="K27" s="25">
        <f t="shared" si="15"/>
        <v>0</v>
      </c>
      <c r="L27" s="25">
        <f t="shared" si="15"/>
        <v>1.6</v>
      </c>
      <c r="M27" s="25">
        <f t="shared" si="15"/>
        <v>0</v>
      </c>
      <c r="N27" s="25">
        <f t="shared" si="15"/>
        <v>0</v>
      </c>
      <c r="O27" s="314">
        <v>280</v>
      </c>
      <c r="P27" s="391" t="s">
        <v>634</v>
      </c>
      <c r="Q27" s="314" t="s">
        <v>4191</v>
      </c>
    </row>
    <row r="28" spans="1:17" x14ac:dyDescent="0.25">
      <c r="A28" s="391"/>
      <c r="B28" s="314"/>
      <c r="C28" s="314"/>
      <c r="D28" s="314"/>
      <c r="E28" s="314"/>
      <c r="F28" s="314"/>
      <c r="G28" s="24" t="s">
        <v>17</v>
      </c>
      <c r="H28" s="25">
        <f t="shared" ref="H28:H31" si="16">SUM(I28:N28)</f>
        <v>0</v>
      </c>
      <c r="I28" s="25">
        <v>0</v>
      </c>
      <c r="J28" s="25">
        <v>0</v>
      </c>
      <c r="K28" s="25">
        <v>0</v>
      </c>
      <c r="L28" s="25">
        <v>0</v>
      </c>
      <c r="M28" s="25">
        <v>0</v>
      </c>
      <c r="N28" s="25">
        <v>0</v>
      </c>
      <c r="O28" s="314"/>
      <c r="P28" s="391"/>
      <c r="Q28" s="315"/>
    </row>
    <row r="29" spans="1:17" ht="36" x14ac:dyDescent="0.25">
      <c r="A29" s="391"/>
      <c r="B29" s="314"/>
      <c r="C29" s="314"/>
      <c r="D29" s="314"/>
      <c r="E29" s="314"/>
      <c r="F29" s="314"/>
      <c r="G29" s="24" t="s">
        <v>18</v>
      </c>
      <c r="H29" s="25">
        <f t="shared" si="16"/>
        <v>0</v>
      </c>
      <c r="I29" s="25">
        <v>0</v>
      </c>
      <c r="J29" s="25">
        <v>0</v>
      </c>
      <c r="K29" s="25">
        <v>0</v>
      </c>
      <c r="L29" s="25">
        <v>0</v>
      </c>
      <c r="M29" s="25">
        <v>0</v>
      </c>
      <c r="N29" s="25">
        <v>0</v>
      </c>
      <c r="O29" s="314"/>
      <c r="P29" s="391"/>
      <c r="Q29" s="315"/>
    </row>
    <row r="30" spans="1:17" x14ac:dyDescent="0.25">
      <c r="A30" s="391"/>
      <c r="B30" s="314"/>
      <c r="C30" s="314"/>
      <c r="D30" s="314"/>
      <c r="E30" s="314"/>
      <c r="F30" s="314"/>
      <c r="G30" s="24" t="s">
        <v>19</v>
      </c>
      <c r="H30" s="25">
        <f t="shared" si="16"/>
        <v>1.6</v>
      </c>
      <c r="I30" s="25">
        <v>0</v>
      </c>
      <c r="J30" s="25">
        <v>0</v>
      </c>
      <c r="K30" s="25">
        <v>0</v>
      </c>
      <c r="L30" s="25">
        <v>1.6</v>
      </c>
      <c r="M30" s="25">
        <v>0</v>
      </c>
      <c r="N30" s="25">
        <v>0</v>
      </c>
      <c r="O30" s="314"/>
      <c r="P30" s="391"/>
      <c r="Q30" s="315"/>
    </row>
    <row r="31" spans="1:17" ht="24" x14ac:dyDescent="0.25">
      <c r="A31" s="391"/>
      <c r="B31" s="314"/>
      <c r="C31" s="314"/>
      <c r="D31" s="314"/>
      <c r="E31" s="314"/>
      <c r="F31" s="314"/>
      <c r="G31" s="24" t="s">
        <v>20</v>
      </c>
      <c r="H31" s="25">
        <f t="shared" si="16"/>
        <v>0</v>
      </c>
      <c r="I31" s="25">
        <v>0</v>
      </c>
      <c r="J31" s="25">
        <v>0</v>
      </c>
      <c r="K31" s="25">
        <v>0</v>
      </c>
      <c r="L31" s="25">
        <v>0</v>
      </c>
      <c r="M31" s="25">
        <v>0</v>
      </c>
      <c r="N31" s="25">
        <v>0</v>
      </c>
      <c r="O31" s="314"/>
      <c r="P31" s="391"/>
      <c r="Q31" s="315"/>
    </row>
    <row r="32" spans="1:17" ht="36" x14ac:dyDescent="0.25">
      <c r="A32" s="391" t="s">
        <v>1310</v>
      </c>
      <c r="B32" s="314" t="s">
        <v>383</v>
      </c>
      <c r="C32" s="314" t="s">
        <v>149</v>
      </c>
      <c r="D32" s="314" t="s">
        <v>484</v>
      </c>
      <c r="E32" s="314"/>
      <c r="F32" s="314" t="s">
        <v>636</v>
      </c>
      <c r="G32" s="24" t="s">
        <v>16</v>
      </c>
      <c r="H32" s="25">
        <f t="shared" ref="H32:N32" si="17">SUM(H33:H36)</f>
        <v>12.4</v>
      </c>
      <c r="I32" s="25">
        <f t="shared" si="17"/>
        <v>0</v>
      </c>
      <c r="J32" s="25">
        <f t="shared" si="17"/>
        <v>0</v>
      </c>
      <c r="K32" s="25">
        <f t="shared" si="17"/>
        <v>0</v>
      </c>
      <c r="L32" s="25">
        <f t="shared" si="17"/>
        <v>0</v>
      </c>
      <c r="M32" s="25">
        <f t="shared" si="17"/>
        <v>7.4</v>
      </c>
      <c r="N32" s="25">
        <f t="shared" si="17"/>
        <v>5</v>
      </c>
      <c r="O32" s="314">
        <v>280</v>
      </c>
      <c r="P32" s="391" t="s">
        <v>634</v>
      </c>
      <c r="Q32" s="314" t="s">
        <v>4191</v>
      </c>
    </row>
    <row r="33" spans="1:17" x14ac:dyDescent="0.25">
      <c r="A33" s="391"/>
      <c r="B33" s="314"/>
      <c r="C33" s="314"/>
      <c r="D33" s="314"/>
      <c r="E33" s="314"/>
      <c r="F33" s="314"/>
      <c r="G33" s="24" t="s">
        <v>17</v>
      </c>
      <c r="H33" s="25">
        <f t="shared" ref="H33:H36" si="18">SUM(I33:N33)</f>
        <v>6.2</v>
      </c>
      <c r="I33" s="25">
        <v>0</v>
      </c>
      <c r="J33" s="25">
        <v>0</v>
      </c>
      <c r="K33" s="25">
        <v>0</v>
      </c>
      <c r="L33" s="25">
        <v>0</v>
      </c>
      <c r="M33" s="25">
        <v>3.7</v>
      </c>
      <c r="N33" s="25">
        <v>2.5</v>
      </c>
      <c r="O33" s="314"/>
      <c r="P33" s="391"/>
      <c r="Q33" s="315"/>
    </row>
    <row r="34" spans="1:17" ht="36" x14ac:dyDescent="0.25">
      <c r="A34" s="391"/>
      <c r="B34" s="314"/>
      <c r="C34" s="314"/>
      <c r="D34" s="314"/>
      <c r="E34" s="314"/>
      <c r="F34" s="314"/>
      <c r="G34" s="24" t="s">
        <v>18</v>
      </c>
      <c r="H34" s="25">
        <f t="shared" si="18"/>
        <v>6.2</v>
      </c>
      <c r="I34" s="25">
        <v>0</v>
      </c>
      <c r="J34" s="25">
        <v>0</v>
      </c>
      <c r="K34" s="25">
        <v>0</v>
      </c>
      <c r="L34" s="25">
        <v>0</v>
      </c>
      <c r="M34" s="25">
        <v>3.7</v>
      </c>
      <c r="N34" s="25">
        <v>2.5</v>
      </c>
      <c r="O34" s="314"/>
      <c r="P34" s="391"/>
      <c r="Q34" s="315"/>
    </row>
    <row r="35" spans="1:17" x14ac:dyDescent="0.25">
      <c r="A35" s="391"/>
      <c r="B35" s="314"/>
      <c r="C35" s="314"/>
      <c r="D35" s="314"/>
      <c r="E35" s="314"/>
      <c r="F35" s="314"/>
      <c r="G35" s="24" t="s">
        <v>19</v>
      </c>
      <c r="H35" s="25">
        <f t="shared" si="18"/>
        <v>0</v>
      </c>
      <c r="I35" s="25">
        <v>0</v>
      </c>
      <c r="J35" s="25">
        <v>0</v>
      </c>
      <c r="K35" s="25">
        <v>0</v>
      </c>
      <c r="L35" s="25">
        <v>0</v>
      </c>
      <c r="M35" s="25">
        <v>0</v>
      </c>
      <c r="N35" s="25">
        <v>0</v>
      </c>
      <c r="O35" s="314"/>
      <c r="P35" s="391"/>
      <c r="Q35" s="315"/>
    </row>
    <row r="36" spans="1:17" ht="24" x14ac:dyDescent="0.25">
      <c r="A36" s="391"/>
      <c r="B36" s="314"/>
      <c r="C36" s="314"/>
      <c r="D36" s="314"/>
      <c r="E36" s="314"/>
      <c r="F36" s="314"/>
      <c r="G36" s="24" t="s">
        <v>20</v>
      </c>
      <c r="H36" s="25">
        <f t="shared" si="18"/>
        <v>0</v>
      </c>
      <c r="I36" s="25">
        <v>0</v>
      </c>
      <c r="J36" s="25">
        <v>0</v>
      </c>
      <c r="K36" s="25">
        <v>0</v>
      </c>
      <c r="L36" s="25">
        <v>0</v>
      </c>
      <c r="M36" s="25">
        <v>0</v>
      </c>
      <c r="N36" s="25">
        <v>0</v>
      </c>
      <c r="O36" s="314"/>
      <c r="P36" s="391"/>
      <c r="Q36" s="315"/>
    </row>
    <row r="37" spans="1:17" ht="36" x14ac:dyDescent="0.25">
      <c r="A37" s="392" t="s">
        <v>26</v>
      </c>
      <c r="B37" s="392"/>
      <c r="C37" s="392"/>
      <c r="D37" s="392"/>
      <c r="E37" s="392"/>
      <c r="F37" s="392"/>
      <c r="G37" s="26" t="s">
        <v>16</v>
      </c>
      <c r="H37" s="27">
        <f t="shared" ref="H37:N37" si="19">SUM(H38:H41)</f>
        <v>14</v>
      </c>
      <c r="I37" s="27">
        <f t="shared" si="19"/>
        <v>0</v>
      </c>
      <c r="J37" s="27">
        <f t="shared" si="19"/>
        <v>0</v>
      </c>
      <c r="K37" s="27">
        <f t="shared" si="19"/>
        <v>0</v>
      </c>
      <c r="L37" s="27">
        <f t="shared" si="19"/>
        <v>1.6</v>
      </c>
      <c r="M37" s="27">
        <f t="shared" si="19"/>
        <v>7.4</v>
      </c>
      <c r="N37" s="27">
        <f t="shared" si="19"/>
        <v>5</v>
      </c>
      <c r="O37" s="384"/>
      <c r="P37" s="384"/>
    </row>
    <row r="38" spans="1:17" ht="24" x14ac:dyDescent="0.25">
      <c r="A38" s="392"/>
      <c r="B38" s="392"/>
      <c r="C38" s="392"/>
      <c r="D38" s="392"/>
      <c r="E38" s="392"/>
      <c r="F38" s="392"/>
      <c r="G38" s="26" t="s">
        <v>17</v>
      </c>
      <c r="H38" s="27">
        <f t="shared" ref="H38:H41" si="20">SUM(I38:N38)</f>
        <v>6.2</v>
      </c>
      <c r="I38" s="27">
        <f t="shared" ref="I38:I41" si="21">SUM(I28+I33)</f>
        <v>0</v>
      </c>
      <c r="J38" s="27">
        <f t="shared" ref="J38:J41" si="22">SUM(J28+J33)</f>
        <v>0</v>
      </c>
      <c r="K38" s="27">
        <f t="shared" ref="K38:K41" si="23">SUM(K28+K33)</f>
        <v>0</v>
      </c>
      <c r="L38" s="27">
        <f t="shared" ref="L38:L41" si="24">SUM(L28+L33)</f>
        <v>0</v>
      </c>
      <c r="M38" s="27">
        <f t="shared" ref="M38:M41" si="25">SUM(M28+M33)</f>
        <v>3.7</v>
      </c>
      <c r="N38" s="27">
        <f t="shared" ref="N38:N41" si="26">SUM(N28+N33)</f>
        <v>2.5</v>
      </c>
      <c r="O38" s="385"/>
      <c r="P38" s="385"/>
    </row>
    <row r="39" spans="1:17" ht="36" x14ac:dyDescent="0.25">
      <c r="A39" s="392"/>
      <c r="B39" s="392"/>
      <c r="C39" s="392"/>
      <c r="D39" s="392"/>
      <c r="E39" s="392"/>
      <c r="F39" s="392"/>
      <c r="G39" s="26" t="s">
        <v>18</v>
      </c>
      <c r="H39" s="27">
        <f t="shared" si="20"/>
        <v>6.2</v>
      </c>
      <c r="I39" s="27">
        <f t="shared" si="21"/>
        <v>0</v>
      </c>
      <c r="J39" s="27">
        <f t="shared" si="22"/>
        <v>0</v>
      </c>
      <c r="K39" s="27">
        <f t="shared" si="23"/>
        <v>0</v>
      </c>
      <c r="L39" s="27">
        <f t="shared" si="24"/>
        <v>0</v>
      </c>
      <c r="M39" s="27">
        <f t="shared" si="25"/>
        <v>3.7</v>
      </c>
      <c r="N39" s="27">
        <f t="shared" si="26"/>
        <v>2.5</v>
      </c>
      <c r="O39" s="385"/>
      <c r="P39" s="385"/>
    </row>
    <row r="40" spans="1:17" x14ac:dyDescent="0.25">
      <c r="A40" s="392"/>
      <c r="B40" s="392"/>
      <c r="C40" s="392"/>
      <c r="D40" s="392"/>
      <c r="E40" s="392"/>
      <c r="F40" s="392"/>
      <c r="G40" s="26" t="s">
        <v>19</v>
      </c>
      <c r="H40" s="27">
        <f t="shared" si="20"/>
        <v>1.6</v>
      </c>
      <c r="I40" s="27">
        <f t="shared" si="21"/>
        <v>0</v>
      </c>
      <c r="J40" s="27">
        <f t="shared" si="22"/>
        <v>0</v>
      </c>
      <c r="K40" s="27">
        <f t="shared" si="23"/>
        <v>0</v>
      </c>
      <c r="L40" s="27">
        <f t="shared" si="24"/>
        <v>1.6</v>
      </c>
      <c r="M40" s="27">
        <f t="shared" si="25"/>
        <v>0</v>
      </c>
      <c r="N40" s="27">
        <f t="shared" si="26"/>
        <v>0</v>
      </c>
      <c r="O40" s="385"/>
      <c r="P40" s="385"/>
    </row>
    <row r="41" spans="1:17" ht="24" x14ac:dyDescent="0.25">
      <c r="A41" s="392"/>
      <c r="B41" s="392"/>
      <c r="C41" s="392"/>
      <c r="D41" s="392"/>
      <c r="E41" s="392"/>
      <c r="F41" s="392"/>
      <c r="G41" s="26" t="s">
        <v>20</v>
      </c>
      <c r="H41" s="27">
        <f t="shared" si="20"/>
        <v>0</v>
      </c>
      <c r="I41" s="27">
        <f t="shared" si="21"/>
        <v>0</v>
      </c>
      <c r="J41" s="27">
        <f t="shared" si="22"/>
        <v>0</v>
      </c>
      <c r="K41" s="27">
        <f t="shared" si="23"/>
        <v>0</v>
      </c>
      <c r="L41" s="27">
        <f t="shared" si="24"/>
        <v>0</v>
      </c>
      <c r="M41" s="27">
        <f t="shared" si="25"/>
        <v>0</v>
      </c>
      <c r="N41" s="27">
        <f t="shared" si="26"/>
        <v>0</v>
      </c>
      <c r="O41" s="386"/>
      <c r="P41" s="386"/>
    </row>
    <row r="42" spans="1:17" x14ac:dyDescent="0.25">
      <c r="A42" s="390" t="s">
        <v>236</v>
      </c>
      <c r="B42" s="390"/>
      <c r="C42" s="390"/>
      <c r="D42" s="390"/>
      <c r="E42" s="390"/>
      <c r="F42" s="390"/>
      <c r="G42" s="390"/>
      <c r="H42" s="390"/>
      <c r="I42" s="390"/>
      <c r="J42" s="390"/>
      <c r="K42" s="390"/>
      <c r="L42" s="390"/>
      <c r="M42" s="390"/>
      <c r="N42" s="390"/>
      <c r="O42" s="390"/>
      <c r="P42" s="390"/>
    </row>
    <row r="43" spans="1:17" ht="87" customHeight="1" x14ac:dyDescent="0.25">
      <c r="A43" s="391" t="s">
        <v>1311</v>
      </c>
      <c r="B43" s="392"/>
      <c r="C43" s="314" t="s">
        <v>236</v>
      </c>
      <c r="D43" s="314">
        <v>2025</v>
      </c>
      <c r="E43" s="392"/>
      <c r="F43" s="314" t="s">
        <v>754</v>
      </c>
      <c r="G43" s="24" t="s">
        <v>16</v>
      </c>
      <c r="H43" s="25">
        <f t="shared" ref="H43:N43" si="27">SUM(H44:H47)</f>
        <v>5.8</v>
      </c>
      <c r="I43" s="25">
        <f t="shared" si="27"/>
        <v>5.8</v>
      </c>
      <c r="J43" s="25">
        <f t="shared" si="27"/>
        <v>0</v>
      </c>
      <c r="K43" s="25">
        <f t="shared" si="27"/>
        <v>0</v>
      </c>
      <c r="L43" s="25">
        <f t="shared" si="27"/>
        <v>0</v>
      </c>
      <c r="M43" s="25">
        <f t="shared" si="27"/>
        <v>0</v>
      </c>
      <c r="N43" s="25">
        <f t="shared" si="27"/>
        <v>0</v>
      </c>
      <c r="O43" s="314">
        <v>20000</v>
      </c>
      <c r="P43" s="391" t="s">
        <v>1312</v>
      </c>
      <c r="Q43" s="314" t="s">
        <v>4198</v>
      </c>
    </row>
    <row r="44" spans="1:17" x14ac:dyDescent="0.25">
      <c r="A44" s="391"/>
      <c r="B44" s="392"/>
      <c r="C44" s="314"/>
      <c r="D44" s="314"/>
      <c r="E44" s="392"/>
      <c r="F44" s="314"/>
      <c r="G44" s="24" t="s">
        <v>17</v>
      </c>
      <c r="H44" s="25">
        <f t="shared" ref="H44:H47" si="28">SUM(I44:N44)</f>
        <v>0</v>
      </c>
      <c r="I44" s="25">
        <v>0</v>
      </c>
      <c r="J44" s="25">
        <v>0</v>
      </c>
      <c r="K44" s="25">
        <v>0</v>
      </c>
      <c r="L44" s="25">
        <v>0</v>
      </c>
      <c r="M44" s="25">
        <v>0</v>
      </c>
      <c r="N44" s="25">
        <v>0</v>
      </c>
      <c r="O44" s="314"/>
      <c r="P44" s="391"/>
      <c r="Q44" s="315"/>
    </row>
    <row r="45" spans="1:17" ht="36" x14ac:dyDescent="0.25">
      <c r="A45" s="391"/>
      <c r="B45" s="392"/>
      <c r="C45" s="314"/>
      <c r="D45" s="314"/>
      <c r="E45" s="392"/>
      <c r="F45" s="314"/>
      <c r="G45" s="24" t="s">
        <v>18</v>
      </c>
      <c r="H45" s="25">
        <f t="shared" si="28"/>
        <v>5.8</v>
      </c>
      <c r="I45" s="25">
        <v>5.8</v>
      </c>
      <c r="J45" s="25">
        <v>0</v>
      </c>
      <c r="K45" s="25">
        <v>0</v>
      </c>
      <c r="L45" s="25">
        <v>0</v>
      </c>
      <c r="M45" s="25">
        <v>0</v>
      </c>
      <c r="N45" s="25">
        <v>0</v>
      </c>
      <c r="O45" s="314"/>
      <c r="P45" s="391"/>
      <c r="Q45" s="315"/>
    </row>
    <row r="46" spans="1:17" x14ac:dyDescent="0.25">
      <c r="A46" s="391"/>
      <c r="B46" s="392"/>
      <c r="C46" s="314"/>
      <c r="D46" s="314"/>
      <c r="E46" s="392"/>
      <c r="F46" s="314"/>
      <c r="G46" s="24" t="s">
        <v>19</v>
      </c>
      <c r="H46" s="25">
        <f t="shared" si="28"/>
        <v>0</v>
      </c>
      <c r="I46" s="25">
        <v>0</v>
      </c>
      <c r="J46" s="25">
        <v>0</v>
      </c>
      <c r="K46" s="25">
        <v>0</v>
      </c>
      <c r="L46" s="25">
        <v>0</v>
      </c>
      <c r="M46" s="25">
        <v>0</v>
      </c>
      <c r="N46" s="25">
        <v>0</v>
      </c>
      <c r="O46" s="314"/>
      <c r="P46" s="391"/>
      <c r="Q46" s="315"/>
    </row>
    <row r="47" spans="1:17" ht="24" x14ac:dyDescent="0.25">
      <c r="A47" s="391"/>
      <c r="B47" s="392"/>
      <c r="C47" s="314"/>
      <c r="D47" s="314"/>
      <c r="E47" s="392"/>
      <c r="F47" s="314"/>
      <c r="G47" s="24" t="s">
        <v>20</v>
      </c>
      <c r="H47" s="25">
        <f t="shared" si="28"/>
        <v>0</v>
      </c>
      <c r="I47" s="25">
        <v>0</v>
      </c>
      <c r="J47" s="25">
        <v>0</v>
      </c>
      <c r="K47" s="25">
        <v>0</v>
      </c>
      <c r="L47" s="25">
        <v>0</v>
      </c>
      <c r="M47" s="25">
        <v>0</v>
      </c>
      <c r="N47" s="25">
        <v>0</v>
      </c>
      <c r="O47" s="314"/>
      <c r="P47" s="391"/>
      <c r="Q47" s="315"/>
    </row>
    <row r="48" spans="1:17" ht="36" x14ac:dyDescent="0.25">
      <c r="A48" s="392" t="s">
        <v>26</v>
      </c>
      <c r="B48" s="392"/>
      <c r="C48" s="392"/>
      <c r="D48" s="392"/>
      <c r="E48" s="392"/>
      <c r="F48" s="392"/>
      <c r="G48" s="26" t="s">
        <v>16</v>
      </c>
      <c r="H48" s="27">
        <f t="shared" ref="H48:N48" si="29">SUM(H49:H52)</f>
        <v>5.8</v>
      </c>
      <c r="I48" s="27">
        <f t="shared" si="29"/>
        <v>5.8</v>
      </c>
      <c r="J48" s="27">
        <f t="shared" si="29"/>
        <v>0</v>
      </c>
      <c r="K48" s="27">
        <f t="shared" si="29"/>
        <v>0</v>
      </c>
      <c r="L48" s="27">
        <f t="shared" si="29"/>
        <v>0</v>
      </c>
      <c r="M48" s="27">
        <f t="shared" si="29"/>
        <v>0</v>
      </c>
      <c r="N48" s="27">
        <f t="shared" si="29"/>
        <v>0</v>
      </c>
      <c r="O48" s="314"/>
      <c r="P48" s="391"/>
    </row>
    <row r="49" spans="1:16" ht="24" x14ac:dyDescent="0.25">
      <c r="A49" s="392"/>
      <c r="B49" s="392"/>
      <c r="C49" s="392"/>
      <c r="D49" s="392"/>
      <c r="E49" s="392"/>
      <c r="F49" s="392"/>
      <c r="G49" s="26" t="s">
        <v>17</v>
      </c>
      <c r="H49" s="27">
        <f t="shared" ref="H49:H52" si="30">SUM(I49:N49)</f>
        <v>0</v>
      </c>
      <c r="I49" s="27">
        <f t="shared" ref="I49:I52" si="31">SUM(I44)</f>
        <v>0</v>
      </c>
      <c r="J49" s="27">
        <f t="shared" ref="J49:J52" si="32">SUM(J44)</f>
        <v>0</v>
      </c>
      <c r="K49" s="27">
        <f t="shared" ref="K49:K52" si="33">SUM(K44)</f>
        <v>0</v>
      </c>
      <c r="L49" s="27">
        <f t="shared" ref="L49:L52" si="34">SUM(L44)</f>
        <v>0</v>
      </c>
      <c r="M49" s="27">
        <f t="shared" ref="M49:M52" si="35">SUM(M44)</f>
        <v>0</v>
      </c>
      <c r="N49" s="27">
        <f t="shared" ref="N49:N52" si="36">SUM(N44)</f>
        <v>0</v>
      </c>
      <c r="O49" s="314"/>
      <c r="P49" s="391"/>
    </row>
    <row r="50" spans="1:16" ht="36" x14ac:dyDescent="0.25">
      <c r="A50" s="392"/>
      <c r="B50" s="392"/>
      <c r="C50" s="392"/>
      <c r="D50" s="392"/>
      <c r="E50" s="392"/>
      <c r="F50" s="392"/>
      <c r="G50" s="26" t="s">
        <v>18</v>
      </c>
      <c r="H50" s="27">
        <f t="shared" si="30"/>
        <v>5.8</v>
      </c>
      <c r="I50" s="27">
        <f t="shared" si="31"/>
        <v>5.8</v>
      </c>
      <c r="J50" s="27">
        <f t="shared" si="32"/>
        <v>0</v>
      </c>
      <c r="K50" s="27">
        <f t="shared" si="33"/>
        <v>0</v>
      </c>
      <c r="L50" s="27">
        <f t="shared" si="34"/>
        <v>0</v>
      </c>
      <c r="M50" s="27">
        <f t="shared" si="35"/>
        <v>0</v>
      </c>
      <c r="N50" s="27">
        <f t="shared" si="36"/>
        <v>0</v>
      </c>
      <c r="O50" s="314"/>
      <c r="P50" s="391"/>
    </row>
    <row r="51" spans="1:16" x14ac:dyDescent="0.25">
      <c r="A51" s="392"/>
      <c r="B51" s="392"/>
      <c r="C51" s="392"/>
      <c r="D51" s="392"/>
      <c r="E51" s="392"/>
      <c r="F51" s="392"/>
      <c r="G51" s="26" t="s">
        <v>19</v>
      </c>
      <c r="H51" s="27">
        <f t="shared" si="30"/>
        <v>0</v>
      </c>
      <c r="I51" s="27">
        <f t="shared" si="31"/>
        <v>0</v>
      </c>
      <c r="J51" s="27">
        <f t="shared" si="32"/>
        <v>0</v>
      </c>
      <c r="K51" s="27">
        <f t="shared" si="33"/>
        <v>0</v>
      </c>
      <c r="L51" s="27">
        <f t="shared" si="34"/>
        <v>0</v>
      </c>
      <c r="M51" s="27">
        <f t="shared" si="35"/>
        <v>0</v>
      </c>
      <c r="N51" s="27">
        <f t="shared" si="36"/>
        <v>0</v>
      </c>
      <c r="O51" s="314"/>
      <c r="P51" s="391"/>
    </row>
    <row r="52" spans="1:16" ht="24" x14ac:dyDescent="0.25">
      <c r="A52" s="392"/>
      <c r="B52" s="392"/>
      <c r="C52" s="392"/>
      <c r="D52" s="392"/>
      <c r="E52" s="392"/>
      <c r="F52" s="392"/>
      <c r="G52" s="26" t="s">
        <v>20</v>
      </c>
      <c r="H52" s="27">
        <f t="shared" si="30"/>
        <v>0</v>
      </c>
      <c r="I52" s="27">
        <f t="shared" si="31"/>
        <v>0</v>
      </c>
      <c r="J52" s="27">
        <f t="shared" si="32"/>
        <v>0</v>
      </c>
      <c r="K52" s="27">
        <f t="shared" si="33"/>
        <v>0</v>
      </c>
      <c r="L52" s="27">
        <f t="shared" si="34"/>
        <v>0</v>
      </c>
      <c r="M52" s="27">
        <f t="shared" si="35"/>
        <v>0</v>
      </c>
      <c r="N52" s="27">
        <f t="shared" si="36"/>
        <v>0</v>
      </c>
      <c r="O52" s="314"/>
      <c r="P52" s="391"/>
    </row>
    <row r="54" spans="1:16" x14ac:dyDescent="0.25">
      <c r="H54" s="271"/>
      <c r="I54" s="271"/>
      <c r="J54" s="271"/>
      <c r="K54" s="271"/>
      <c r="L54" s="271"/>
      <c r="M54" s="271"/>
      <c r="N54" s="271"/>
    </row>
    <row r="55" spans="1:16" x14ac:dyDescent="0.25">
      <c r="H55" s="271"/>
      <c r="I55" s="271"/>
      <c r="J55" s="271"/>
      <c r="K55" s="271"/>
      <c r="L55" s="271"/>
      <c r="M55" s="271"/>
      <c r="N55" s="271"/>
    </row>
    <row r="56" spans="1:16" x14ac:dyDescent="0.25">
      <c r="H56" s="271"/>
      <c r="I56" s="271"/>
      <c r="J56" s="271"/>
      <c r="K56" s="271"/>
      <c r="L56" s="271"/>
      <c r="M56" s="271"/>
      <c r="N56" s="271"/>
    </row>
    <row r="57" spans="1:16" x14ac:dyDescent="0.25">
      <c r="H57" s="271"/>
      <c r="I57" s="271"/>
      <c r="J57" s="271"/>
      <c r="K57" s="271"/>
      <c r="L57" s="271"/>
      <c r="M57" s="271"/>
      <c r="N57" s="271"/>
    </row>
    <row r="58" spans="1:16" x14ac:dyDescent="0.25">
      <c r="H58" s="271"/>
      <c r="I58" s="271"/>
      <c r="J58" s="271"/>
      <c r="K58" s="271"/>
      <c r="L58" s="271"/>
      <c r="M58" s="271"/>
      <c r="N58" s="271"/>
    </row>
  </sheetData>
  <autoFilter ref="A1:Q52">
    <filterColumn colId="6" showButton="0"/>
    <filterColumn colId="7" showButton="0"/>
    <filterColumn colId="8" showButton="0"/>
    <filterColumn colId="9" showButton="0"/>
    <filterColumn colId="10" showButton="0"/>
    <filterColumn colId="11" showButton="0"/>
    <filterColumn colId="12" showButton="0"/>
  </autoFilter>
  <mergeCells count="71">
    <mergeCell ref="Q1:Q2"/>
    <mergeCell ref="Q16:Q20"/>
    <mergeCell ref="Q27:Q31"/>
    <mergeCell ref="Q32:Q36"/>
    <mergeCell ref="A48:F52"/>
    <mergeCell ref="O48:O52"/>
    <mergeCell ref="P48:P52"/>
    <mergeCell ref="Q43:Q47"/>
    <mergeCell ref="Q5:Q9"/>
    <mergeCell ref="A42:P42"/>
    <mergeCell ref="A43:A47"/>
    <mergeCell ref="B43:B47"/>
    <mergeCell ref="C43:C47"/>
    <mergeCell ref="D43:D47"/>
    <mergeCell ref="E43:E47"/>
    <mergeCell ref="F43:F47"/>
    <mergeCell ref="O43:O47"/>
    <mergeCell ref="P43:P47"/>
    <mergeCell ref="F32:F36"/>
    <mergeCell ref="O32:O36"/>
    <mergeCell ref="P32:P36"/>
    <mergeCell ref="A37:F41"/>
    <mergeCell ref="O37:O41"/>
    <mergeCell ref="P37:P41"/>
    <mergeCell ref="A32:A36"/>
    <mergeCell ref="B32:B36"/>
    <mergeCell ref="C32:C36"/>
    <mergeCell ref="D32:D36"/>
    <mergeCell ref="E32:E36"/>
    <mergeCell ref="A21:F25"/>
    <mergeCell ref="O21:O25"/>
    <mergeCell ref="P21:P25"/>
    <mergeCell ref="A26:P26"/>
    <mergeCell ref="A27:A31"/>
    <mergeCell ref="B27:B31"/>
    <mergeCell ref="C27:C31"/>
    <mergeCell ref="D27:D31"/>
    <mergeCell ref="E27:E31"/>
    <mergeCell ref="F27:F31"/>
    <mergeCell ref="O27:O31"/>
    <mergeCell ref="P27:P31"/>
    <mergeCell ref="A15:P15"/>
    <mergeCell ref="A16:A20"/>
    <mergeCell ref="B16:B20"/>
    <mergeCell ref="C16:C20"/>
    <mergeCell ref="D16:D20"/>
    <mergeCell ref="E16:E20"/>
    <mergeCell ref="F16:F20"/>
    <mergeCell ref="O16:O20"/>
    <mergeCell ref="P16:P20"/>
    <mergeCell ref="F5:F9"/>
    <mergeCell ref="O5:O9"/>
    <mergeCell ref="P5:P9"/>
    <mergeCell ref="A10:F14"/>
    <mergeCell ref="O10:O14"/>
    <mergeCell ref="P10:P14"/>
    <mergeCell ref="A5:A9"/>
    <mergeCell ref="B5:B9"/>
    <mergeCell ref="C5:C9"/>
    <mergeCell ref="D5:D9"/>
    <mergeCell ref="E5:E9"/>
    <mergeCell ref="F1:F2"/>
    <mergeCell ref="G1:N1"/>
    <mergeCell ref="O1:O2"/>
    <mergeCell ref="P1:P2"/>
    <mergeCell ref="A4:P4"/>
    <mergeCell ref="A1:A2"/>
    <mergeCell ref="B1:B2"/>
    <mergeCell ref="C1:C2"/>
    <mergeCell ref="D1:D2"/>
    <mergeCell ref="E1:E2"/>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863"/>
  <sheetViews>
    <sheetView tabSelected="1" topLeftCell="A768" zoomScale="80" zoomScaleNormal="80" workbookViewId="0">
      <selection activeCell="S794" sqref="S794"/>
    </sheetView>
  </sheetViews>
  <sheetFormatPr defaultRowHeight="15" x14ac:dyDescent="0.25"/>
  <cols>
    <col min="1" max="1" width="59.5703125" style="1" customWidth="1"/>
    <col min="2" max="2" width="14" style="1" customWidth="1"/>
    <col min="3" max="3" width="16.85546875" style="1" customWidth="1"/>
    <col min="4" max="4" width="9.85546875" style="1" customWidth="1"/>
    <col min="5" max="5" width="9.140625" style="1"/>
    <col min="6" max="6" width="20.42578125" style="1" customWidth="1"/>
    <col min="7" max="7" width="21.28515625" style="1" customWidth="1"/>
    <col min="8" max="14" width="12.140625" style="1" customWidth="1"/>
    <col min="15" max="15" width="13.42578125" style="1" customWidth="1"/>
    <col min="16" max="16" width="28.140625" style="1" customWidth="1"/>
    <col min="17" max="17" width="18.85546875" style="1" customWidth="1"/>
    <col min="18" max="16384" width="9.140625" style="1"/>
  </cols>
  <sheetData>
    <row r="1" spans="1:17" ht="55.5" customHeight="1" x14ac:dyDescent="0.25">
      <c r="A1" s="317" t="s">
        <v>2</v>
      </c>
      <c r="B1" s="317" t="s">
        <v>3</v>
      </c>
      <c r="C1" s="317" t="s">
        <v>4</v>
      </c>
      <c r="D1" s="317" t="s">
        <v>5</v>
      </c>
      <c r="E1" s="317" t="s">
        <v>6</v>
      </c>
      <c r="F1" s="317" t="s">
        <v>7</v>
      </c>
      <c r="G1" s="317" t="s">
        <v>8</v>
      </c>
      <c r="H1" s="317"/>
      <c r="I1" s="317"/>
      <c r="J1" s="317"/>
      <c r="K1" s="317"/>
      <c r="L1" s="317"/>
      <c r="M1" s="317"/>
      <c r="N1" s="317"/>
      <c r="O1" s="317" t="s">
        <v>9</v>
      </c>
      <c r="P1" s="317" t="s">
        <v>10</v>
      </c>
      <c r="Q1" s="597" t="s">
        <v>4153</v>
      </c>
    </row>
    <row r="2" spans="1:17" ht="24.75" thickBot="1" x14ac:dyDescent="0.3">
      <c r="A2" s="317"/>
      <c r="B2" s="318"/>
      <c r="C2" s="318"/>
      <c r="D2" s="318"/>
      <c r="E2" s="318"/>
      <c r="F2" s="318"/>
      <c r="G2" s="218" t="s">
        <v>11</v>
      </c>
      <c r="H2" s="218" t="s">
        <v>12</v>
      </c>
      <c r="I2" s="218">
        <v>2025</v>
      </c>
      <c r="J2" s="218">
        <v>2026</v>
      </c>
      <c r="K2" s="218">
        <v>2027</v>
      </c>
      <c r="L2" s="218">
        <v>2028</v>
      </c>
      <c r="M2" s="218">
        <v>2029</v>
      </c>
      <c r="N2" s="218">
        <v>2030</v>
      </c>
      <c r="O2" s="318"/>
      <c r="P2" s="318"/>
      <c r="Q2" s="338"/>
    </row>
    <row r="3" spans="1:17" ht="15.75" thickBot="1" x14ac:dyDescent="0.3">
      <c r="A3" s="34">
        <v>1</v>
      </c>
      <c r="B3" s="217">
        <v>2</v>
      </c>
      <c r="C3" s="217">
        <v>3</v>
      </c>
      <c r="D3" s="217">
        <v>4</v>
      </c>
      <c r="E3" s="217">
        <v>5</v>
      </c>
      <c r="F3" s="217">
        <v>6</v>
      </c>
      <c r="G3" s="217">
        <v>7</v>
      </c>
      <c r="H3" s="217">
        <v>8</v>
      </c>
      <c r="I3" s="217">
        <v>9</v>
      </c>
      <c r="J3" s="217">
        <v>10</v>
      </c>
      <c r="K3" s="217">
        <v>11</v>
      </c>
      <c r="L3" s="217">
        <v>12</v>
      </c>
      <c r="M3" s="217">
        <v>13</v>
      </c>
      <c r="N3" s="217">
        <v>14</v>
      </c>
      <c r="O3" s="217">
        <v>15</v>
      </c>
      <c r="P3" s="217">
        <v>16</v>
      </c>
      <c r="Q3" s="217">
        <v>17</v>
      </c>
    </row>
    <row r="4" spans="1:17" ht="16.5" thickBot="1" x14ac:dyDescent="0.3">
      <c r="A4" s="403" t="s">
        <v>53</v>
      </c>
      <c r="B4" s="404"/>
      <c r="C4" s="404"/>
      <c r="D4" s="404"/>
      <c r="E4" s="404"/>
      <c r="F4" s="404"/>
      <c r="G4" s="404"/>
      <c r="H4" s="404"/>
      <c r="I4" s="404"/>
      <c r="J4" s="404"/>
      <c r="K4" s="404"/>
      <c r="L4" s="404"/>
      <c r="M4" s="404"/>
      <c r="N4" s="404"/>
      <c r="O4" s="404"/>
      <c r="P4" s="404"/>
      <c r="Q4" s="35"/>
    </row>
    <row r="5" spans="1:17" ht="24.75" customHeight="1" thickBot="1" x14ac:dyDescent="0.3">
      <c r="A5" s="348" t="s">
        <v>1313</v>
      </c>
      <c r="B5" s="348" t="s">
        <v>273</v>
      </c>
      <c r="C5" s="316" t="s">
        <v>53</v>
      </c>
      <c r="D5" s="316" t="s">
        <v>282</v>
      </c>
      <c r="E5" s="316" t="s">
        <v>4249</v>
      </c>
      <c r="F5" s="316" t="s">
        <v>244</v>
      </c>
      <c r="G5" s="233" t="s">
        <v>16</v>
      </c>
      <c r="H5" s="234">
        <f>SUM(H6:H9)</f>
        <v>129.5</v>
      </c>
      <c r="I5" s="234">
        <f t="shared" ref="I5:N5" si="0">SUM(I6:I9)</f>
        <v>57.4</v>
      </c>
      <c r="J5" s="234">
        <f t="shared" si="0"/>
        <v>72.099999999999994</v>
      </c>
      <c r="K5" s="234">
        <f t="shared" si="0"/>
        <v>0</v>
      </c>
      <c r="L5" s="234">
        <f t="shared" si="0"/>
        <v>0</v>
      </c>
      <c r="M5" s="234">
        <f t="shared" si="0"/>
        <v>0</v>
      </c>
      <c r="N5" s="234">
        <f t="shared" si="0"/>
        <v>0</v>
      </c>
      <c r="O5" s="316">
        <v>100000</v>
      </c>
      <c r="P5" s="316" t="s">
        <v>1330</v>
      </c>
      <c r="Q5" s="598" t="s">
        <v>4155</v>
      </c>
    </row>
    <row r="6" spans="1:17" ht="15.75" thickBot="1" x14ac:dyDescent="0.3">
      <c r="A6" s="348"/>
      <c r="B6" s="348"/>
      <c r="C6" s="316"/>
      <c r="D6" s="316"/>
      <c r="E6" s="316"/>
      <c r="F6" s="316"/>
      <c r="G6" s="233" t="s">
        <v>17</v>
      </c>
      <c r="H6" s="234">
        <f>SUM(I6:N6)</f>
        <v>0</v>
      </c>
      <c r="I6" s="234">
        <v>0</v>
      </c>
      <c r="J6" s="234">
        <v>0</v>
      </c>
      <c r="K6" s="234">
        <v>0</v>
      </c>
      <c r="L6" s="234">
        <v>0</v>
      </c>
      <c r="M6" s="234">
        <v>0</v>
      </c>
      <c r="N6" s="234">
        <v>0</v>
      </c>
      <c r="O6" s="316"/>
      <c r="P6" s="316"/>
      <c r="Q6" s="599"/>
    </row>
    <row r="7" spans="1:17" ht="24.75" thickBot="1" x14ac:dyDescent="0.3">
      <c r="A7" s="348"/>
      <c r="B7" s="348"/>
      <c r="C7" s="316"/>
      <c r="D7" s="316"/>
      <c r="E7" s="316"/>
      <c r="F7" s="316"/>
      <c r="G7" s="233" t="s">
        <v>18</v>
      </c>
      <c r="H7" s="234">
        <f>SUM(I7:N7)</f>
        <v>129.5</v>
      </c>
      <c r="I7" s="234">
        <v>57.4</v>
      </c>
      <c r="J7" s="234">
        <v>72.099999999999994</v>
      </c>
      <c r="K7" s="234">
        <v>0</v>
      </c>
      <c r="L7" s="234">
        <v>0</v>
      </c>
      <c r="M7" s="234">
        <v>0</v>
      </c>
      <c r="N7" s="234">
        <v>0</v>
      </c>
      <c r="O7" s="316"/>
      <c r="P7" s="316"/>
      <c r="Q7" s="599"/>
    </row>
    <row r="8" spans="1:17" ht="15.75" thickBot="1" x14ac:dyDescent="0.3">
      <c r="A8" s="348"/>
      <c r="B8" s="348"/>
      <c r="C8" s="316"/>
      <c r="D8" s="316"/>
      <c r="E8" s="316"/>
      <c r="F8" s="316"/>
      <c r="G8" s="233" t="s">
        <v>19</v>
      </c>
      <c r="H8" s="234">
        <f>SUM(I8:N8)</f>
        <v>0</v>
      </c>
      <c r="I8" s="234">
        <v>0</v>
      </c>
      <c r="J8" s="234">
        <v>0</v>
      </c>
      <c r="K8" s="234">
        <v>0</v>
      </c>
      <c r="L8" s="234">
        <v>0</v>
      </c>
      <c r="M8" s="234">
        <v>0</v>
      </c>
      <c r="N8" s="234">
        <v>0</v>
      </c>
      <c r="O8" s="316"/>
      <c r="P8" s="316"/>
      <c r="Q8" s="599"/>
    </row>
    <row r="9" spans="1:17" ht="15.75" thickBot="1" x14ac:dyDescent="0.3">
      <c r="A9" s="348"/>
      <c r="B9" s="348"/>
      <c r="C9" s="316"/>
      <c r="D9" s="316"/>
      <c r="E9" s="316"/>
      <c r="F9" s="316"/>
      <c r="G9" s="233" t="s">
        <v>20</v>
      </c>
      <c r="H9" s="234">
        <f>SUM(I9:N9)</f>
        <v>0</v>
      </c>
      <c r="I9" s="234">
        <v>0</v>
      </c>
      <c r="J9" s="234">
        <v>0</v>
      </c>
      <c r="K9" s="234">
        <v>0</v>
      </c>
      <c r="L9" s="234">
        <v>0</v>
      </c>
      <c r="M9" s="234">
        <v>0</v>
      </c>
      <c r="N9" s="234">
        <v>0</v>
      </c>
      <c r="O9" s="316"/>
      <c r="P9" s="316"/>
      <c r="Q9" s="599"/>
    </row>
    <row r="10" spans="1:17" ht="24.75" customHeight="1" thickBot="1" x14ac:dyDescent="0.3">
      <c r="A10" s="348" t="s">
        <v>1314</v>
      </c>
      <c r="B10" s="348" t="s">
        <v>273</v>
      </c>
      <c r="C10" s="316" t="s">
        <v>53</v>
      </c>
      <c r="D10" s="316" t="s">
        <v>282</v>
      </c>
      <c r="E10" s="316">
        <v>0.64400000000000002</v>
      </c>
      <c r="F10" s="316" t="s">
        <v>244</v>
      </c>
      <c r="G10" s="233" t="s">
        <v>16</v>
      </c>
      <c r="H10" s="234">
        <f>SUM(H11:H14)</f>
        <v>74.7</v>
      </c>
      <c r="I10" s="234">
        <f t="shared" ref="I10:N10" si="1">SUM(I11:I14)</f>
        <v>46.7</v>
      </c>
      <c r="J10" s="234">
        <f t="shared" si="1"/>
        <v>28</v>
      </c>
      <c r="K10" s="234">
        <f t="shared" si="1"/>
        <v>0</v>
      </c>
      <c r="L10" s="234">
        <f t="shared" si="1"/>
        <v>0</v>
      </c>
      <c r="M10" s="234">
        <f t="shared" si="1"/>
        <v>0</v>
      </c>
      <c r="N10" s="234">
        <f t="shared" si="1"/>
        <v>0</v>
      </c>
      <c r="O10" s="316">
        <v>6743</v>
      </c>
      <c r="P10" s="316" t="s">
        <v>1332</v>
      </c>
      <c r="Q10" s="598" t="s">
        <v>4155</v>
      </c>
    </row>
    <row r="11" spans="1:17" ht="15.75" thickBot="1" x14ac:dyDescent="0.3">
      <c r="A11" s="348"/>
      <c r="B11" s="348"/>
      <c r="C11" s="316"/>
      <c r="D11" s="316"/>
      <c r="E11" s="316"/>
      <c r="F11" s="316"/>
      <c r="G11" s="233" t="s">
        <v>17</v>
      </c>
      <c r="H11" s="234">
        <f t="shared" ref="H11:H14" si="2">SUM(I11:N11)</f>
        <v>0</v>
      </c>
      <c r="I11" s="234">
        <v>0</v>
      </c>
      <c r="J11" s="234">
        <v>0</v>
      </c>
      <c r="K11" s="234">
        <v>0</v>
      </c>
      <c r="L11" s="234">
        <v>0</v>
      </c>
      <c r="M11" s="234">
        <v>0</v>
      </c>
      <c r="N11" s="234">
        <v>0</v>
      </c>
      <c r="O11" s="316"/>
      <c r="P11" s="316"/>
      <c r="Q11" s="599"/>
    </row>
    <row r="12" spans="1:17" ht="24.75" thickBot="1" x14ac:dyDescent="0.3">
      <c r="A12" s="348"/>
      <c r="B12" s="348"/>
      <c r="C12" s="316"/>
      <c r="D12" s="316"/>
      <c r="E12" s="316"/>
      <c r="F12" s="316"/>
      <c r="G12" s="233" t="s">
        <v>18</v>
      </c>
      <c r="H12" s="234">
        <f t="shared" si="2"/>
        <v>74.7</v>
      </c>
      <c r="I12" s="234">
        <v>46.7</v>
      </c>
      <c r="J12" s="234">
        <v>28</v>
      </c>
      <c r="K12" s="234">
        <v>0</v>
      </c>
      <c r="L12" s="234">
        <v>0</v>
      </c>
      <c r="M12" s="234">
        <v>0</v>
      </c>
      <c r="N12" s="234">
        <v>0</v>
      </c>
      <c r="O12" s="316"/>
      <c r="P12" s="316"/>
      <c r="Q12" s="599"/>
    </row>
    <row r="13" spans="1:17" ht="15.75" thickBot="1" x14ac:dyDescent="0.3">
      <c r="A13" s="348"/>
      <c r="B13" s="348"/>
      <c r="C13" s="316"/>
      <c r="D13" s="316"/>
      <c r="E13" s="316"/>
      <c r="F13" s="316"/>
      <c r="G13" s="233" t="s">
        <v>19</v>
      </c>
      <c r="H13" s="234">
        <f t="shared" si="2"/>
        <v>0</v>
      </c>
      <c r="I13" s="234">
        <v>0</v>
      </c>
      <c r="J13" s="234">
        <v>0</v>
      </c>
      <c r="K13" s="234">
        <v>0</v>
      </c>
      <c r="L13" s="234">
        <v>0</v>
      </c>
      <c r="M13" s="234">
        <v>0</v>
      </c>
      <c r="N13" s="234">
        <v>0</v>
      </c>
      <c r="O13" s="316"/>
      <c r="P13" s="316"/>
      <c r="Q13" s="599"/>
    </row>
    <row r="14" spans="1:17" ht="15.75" thickBot="1" x14ac:dyDescent="0.3">
      <c r="A14" s="348"/>
      <c r="B14" s="348"/>
      <c r="C14" s="316"/>
      <c r="D14" s="316"/>
      <c r="E14" s="316"/>
      <c r="F14" s="316"/>
      <c r="G14" s="233" t="s">
        <v>20</v>
      </c>
      <c r="H14" s="234">
        <f t="shared" si="2"/>
        <v>0</v>
      </c>
      <c r="I14" s="234">
        <v>0</v>
      </c>
      <c r="J14" s="234">
        <v>0</v>
      </c>
      <c r="K14" s="234">
        <v>0</v>
      </c>
      <c r="L14" s="234">
        <v>0</v>
      </c>
      <c r="M14" s="234">
        <v>0</v>
      </c>
      <c r="N14" s="234">
        <v>0</v>
      </c>
      <c r="O14" s="316"/>
      <c r="P14" s="316"/>
      <c r="Q14" s="599"/>
    </row>
    <row r="15" spans="1:17" ht="24.75" customHeight="1" thickBot="1" x14ac:dyDescent="0.3">
      <c r="A15" s="348" t="s">
        <v>1315</v>
      </c>
      <c r="B15" s="316" t="s">
        <v>1316</v>
      </c>
      <c r="C15" s="316" t="s">
        <v>53</v>
      </c>
      <c r="D15" s="316" t="s">
        <v>568</v>
      </c>
      <c r="E15" s="316">
        <v>2.1800000000000002</v>
      </c>
      <c r="F15" s="316" t="s">
        <v>4250</v>
      </c>
      <c r="G15" s="233" t="s">
        <v>16</v>
      </c>
      <c r="H15" s="234">
        <f t="shared" ref="H15:N15" si="3">SUM(H16:H19)</f>
        <v>6019.9</v>
      </c>
      <c r="I15" s="234">
        <f t="shared" si="3"/>
        <v>0</v>
      </c>
      <c r="J15" s="234">
        <f t="shared" si="3"/>
        <v>30</v>
      </c>
      <c r="K15" s="234">
        <f t="shared" si="3"/>
        <v>0</v>
      </c>
      <c r="L15" s="234">
        <f t="shared" si="3"/>
        <v>0</v>
      </c>
      <c r="M15" s="234">
        <f t="shared" si="3"/>
        <v>3333.2000000000003</v>
      </c>
      <c r="N15" s="234">
        <f t="shared" si="3"/>
        <v>2656.7</v>
      </c>
      <c r="O15" s="316">
        <v>500000</v>
      </c>
      <c r="P15" s="316" t="s">
        <v>1332</v>
      </c>
      <c r="Q15" s="598" t="s">
        <v>4184</v>
      </c>
    </row>
    <row r="16" spans="1:17" ht="15.75" thickBot="1" x14ac:dyDescent="0.3">
      <c r="A16" s="348"/>
      <c r="B16" s="316"/>
      <c r="C16" s="316"/>
      <c r="D16" s="316"/>
      <c r="E16" s="316"/>
      <c r="F16" s="316"/>
      <c r="G16" s="233" t="s">
        <v>17</v>
      </c>
      <c r="H16" s="234">
        <f>SUM(I16:N16)</f>
        <v>5824</v>
      </c>
      <c r="I16" s="234">
        <v>0</v>
      </c>
      <c r="J16" s="234">
        <v>0</v>
      </c>
      <c r="K16" s="234">
        <v>0</v>
      </c>
      <c r="L16" s="234">
        <v>0</v>
      </c>
      <c r="M16" s="234">
        <v>3241.3</v>
      </c>
      <c r="N16" s="234">
        <v>2582.6999999999998</v>
      </c>
      <c r="O16" s="316"/>
      <c r="P16" s="316"/>
      <c r="Q16" s="599"/>
    </row>
    <row r="17" spans="1:17" ht="24.75" thickBot="1" x14ac:dyDescent="0.3">
      <c r="A17" s="348"/>
      <c r="B17" s="316"/>
      <c r="C17" s="316"/>
      <c r="D17" s="316"/>
      <c r="E17" s="316"/>
      <c r="F17" s="316"/>
      <c r="G17" s="233" t="s">
        <v>18</v>
      </c>
      <c r="H17" s="234">
        <f>SUM(I17:N17)</f>
        <v>156.69999999999999</v>
      </c>
      <c r="I17" s="234">
        <v>0</v>
      </c>
      <c r="J17" s="234">
        <v>24</v>
      </c>
      <c r="K17" s="234">
        <v>0</v>
      </c>
      <c r="L17" s="234">
        <v>0</v>
      </c>
      <c r="M17" s="234">
        <v>73.5</v>
      </c>
      <c r="N17" s="234">
        <v>59.2</v>
      </c>
      <c r="O17" s="316"/>
      <c r="P17" s="316"/>
      <c r="Q17" s="599"/>
    </row>
    <row r="18" spans="1:17" ht="15.75" thickBot="1" x14ac:dyDescent="0.3">
      <c r="A18" s="348"/>
      <c r="B18" s="316"/>
      <c r="C18" s="316"/>
      <c r="D18" s="316"/>
      <c r="E18" s="316"/>
      <c r="F18" s="316"/>
      <c r="G18" s="233" t="s">
        <v>19</v>
      </c>
      <c r="H18" s="234">
        <f>SUM(I18:N18)</f>
        <v>39.200000000000003</v>
      </c>
      <c r="I18" s="234">
        <v>0</v>
      </c>
      <c r="J18" s="234">
        <v>6</v>
      </c>
      <c r="K18" s="234">
        <v>0</v>
      </c>
      <c r="L18" s="234">
        <v>0</v>
      </c>
      <c r="M18" s="234">
        <v>18.399999999999999</v>
      </c>
      <c r="N18" s="234">
        <v>14.8</v>
      </c>
      <c r="O18" s="316"/>
      <c r="P18" s="316"/>
      <c r="Q18" s="599"/>
    </row>
    <row r="19" spans="1:17" ht="15.75" thickBot="1" x14ac:dyDescent="0.3">
      <c r="A19" s="348"/>
      <c r="B19" s="316"/>
      <c r="C19" s="316"/>
      <c r="D19" s="316"/>
      <c r="E19" s="316"/>
      <c r="F19" s="316"/>
      <c r="G19" s="233" t="s">
        <v>20</v>
      </c>
      <c r="H19" s="234">
        <f t="shared" ref="H19" si="4">SUM(I19:N19)</f>
        <v>0</v>
      </c>
      <c r="I19" s="234">
        <v>0</v>
      </c>
      <c r="J19" s="234">
        <v>0</v>
      </c>
      <c r="K19" s="234">
        <v>0</v>
      </c>
      <c r="L19" s="234">
        <v>0</v>
      </c>
      <c r="M19" s="234">
        <v>0</v>
      </c>
      <c r="N19" s="234">
        <v>0</v>
      </c>
      <c r="O19" s="316"/>
      <c r="P19" s="316"/>
      <c r="Q19" s="599"/>
    </row>
    <row r="20" spans="1:17" ht="24.75" customHeight="1" thickBot="1" x14ac:dyDescent="0.3">
      <c r="A20" s="355" t="s">
        <v>1318</v>
      </c>
      <c r="B20" s="316" t="s">
        <v>1316</v>
      </c>
      <c r="C20" s="316" t="s">
        <v>53</v>
      </c>
      <c r="D20" s="316" t="s">
        <v>484</v>
      </c>
      <c r="E20" s="316">
        <v>4.8</v>
      </c>
      <c r="F20" s="316" t="s">
        <v>4251</v>
      </c>
      <c r="G20" s="233" t="s">
        <v>16</v>
      </c>
      <c r="H20" s="234">
        <f>SUM(H21:H24)</f>
        <v>25000</v>
      </c>
      <c r="I20" s="234">
        <f t="shared" ref="I20:N20" si="5">SUM(I21:I24)</f>
        <v>0</v>
      </c>
      <c r="J20" s="234">
        <f t="shared" si="5"/>
        <v>0</v>
      </c>
      <c r="K20" s="234">
        <f t="shared" si="5"/>
        <v>0</v>
      </c>
      <c r="L20" s="234">
        <f t="shared" si="5"/>
        <v>0</v>
      </c>
      <c r="M20" s="234">
        <f t="shared" si="5"/>
        <v>15000</v>
      </c>
      <c r="N20" s="234">
        <f t="shared" si="5"/>
        <v>10000</v>
      </c>
      <c r="O20" s="349">
        <v>500000</v>
      </c>
      <c r="P20" s="316" t="s">
        <v>1332</v>
      </c>
      <c r="Q20" s="598" t="s">
        <v>4184</v>
      </c>
    </row>
    <row r="21" spans="1:17" ht="15.75" thickBot="1" x14ac:dyDescent="0.3">
      <c r="A21" s="355"/>
      <c r="B21" s="316"/>
      <c r="C21" s="316"/>
      <c r="D21" s="316"/>
      <c r="E21" s="316"/>
      <c r="F21" s="316"/>
      <c r="G21" s="233" t="s">
        <v>17</v>
      </c>
      <c r="H21" s="234">
        <f t="shared" ref="H21:H24" si="6">SUM(I21:N21)</f>
        <v>24250</v>
      </c>
      <c r="I21" s="234">
        <v>0</v>
      </c>
      <c r="J21" s="234">
        <v>0</v>
      </c>
      <c r="K21" s="234">
        <v>0</v>
      </c>
      <c r="L21" s="234">
        <v>0</v>
      </c>
      <c r="M21" s="234">
        <v>14550</v>
      </c>
      <c r="N21" s="234">
        <v>9700</v>
      </c>
      <c r="O21" s="349"/>
      <c r="P21" s="316"/>
      <c r="Q21" s="599"/>
    </row>
    <row r="22" spans="1:17" ht="24.75" thickBot="1" x14ac:dyDescent="0.3">
      <c r="A22" s="355"/>
      <c r="B22" s="316"/>
      <c r="C22" s="316"/>
      <c r="D22" s="316"/>
      <c r="E22" s="316"/>
      <c r="F22" s="316"/>
      <c r="G22" s="233" t="s">
        <v>18</v>
      </c>
      <c r="H22" s="234">
        <f t="shared" si="6"/>
        <v>600</v>
      </c>
      <c r="I22" s="234">
        <v>0</v>
      </c>
      <c r="J22" s="234">
        <v>0</v>
      </c>
      <c r="K22" s="234">
        <v>0</v>
      </c>
      <c r="L22" s="234">
        <v>0</v>
      </c>
      <c r="M22" s="234">
        <v>360</v>
      </c>
      <c r="N22" s="234">
        <v>240</v>
      </c>
      <c r="O22" s="349"/>
      <c r="P22" s="316"/>
      <c r="Q22" s="599"/>
    </row>
    <row r="23" spans="1:17" ht="15.75" thickBot="1" x14ac:dyDescent="0.3">
      <c r="A23" s="355"/>
      <c r="B23" s="316"/>
      <c r="C23" s="316"/>
      <c r="D23" s="316"/>
      <c r="E23" s="316"/>
      <c r="F23" s="316"/>
      <c r="G23" s="233" t="s">
        <v>19</v>
      </c>
      <c r="H23" s="234">
        <f t="shared" si="6"/>
        <v>150</v>
      </c>
      <c r="I23" s="234">
        <v>0</v>
      </c>
      <c r="J23" s="234">
        <v>0</v>
      </c>
      <c r="K23" s="234">
        <v>0</v>
      </c>
      <c r="L23" s="234">
        <v>0</v>
      </c>
      <c r="M23" s="234">
        <v>90</v>
      </c>
      <c r="N23" s="234">
        <v>60</v>
      </c>
      <c r="O23" s="349"/>
      <c r="P23" s="316"/>
      <c r="Q23" s="599"/>
    </row>
    <row r="24" spans="1:17" ht="15.75" thickBot="1" x14ac:dyDescent="0.3">
      <c r="A24" s="355"/>
      <c r="B24" s="316"/>
      <c r="C24" s="316"/>
      <c r="D24" s="316"/>
      <c r="E24" s="316"/>
      <c r="F24" s="316"/>
      <c r="G24" s="233" t="s">
        <v>20</v>
      </c>
      <c r="H24" s="234">
        <f t="shared" si="6"/>
        <v>0</v>
      </c>
      <c r="I24" s="234">
        <v>0</v>
      </c>
      <c r="J24" s="234">
        <v>0</v>
      </c>
      <c r="K24" s="234">
        <v>0</v>
      </c>
      <c r="L24" s="234">
        <v>0</v>
      </c>
      <c r="M24" s="234">
        <v>0</v>
      </c>
      <c r="N24" s="234">
        <v>0</v>
      </c>
      <c r="O24" s="349"/>
      <c r="P24" s="316"/>
      <c r="Q24" s="599"/>
    </row>
    <row r="25" spans="1:17" ht="24.75" customHeight="1" thickBot="1" x14ac:dyDescent="0.3">
      <c r="A25" s="355" t="s">
        <v>4252</v>
      </c>
      <c r="B25" s="316" t="s">
        <v>1316</v>
      </c>
      <c r="C25" s="316" t="s">
        <v>53</v>
      </c>
      <c r="D25" s="316" t="s">
        <v>4253</v>
      </c>
      <c r="E25" s="316">
        <v>0.9</v>
      </c>
      <c r="F25" s="316" t="s">
        <v>4254</v>
      </c>
      <c r="G25" s="233" t="s">
        <v>16</v>
      </c>
      <c r="H25" s="234">
        <f>SUM(H26:H29)</f>
        <v>612.5</v>
      </c>
      <c r="I25" s="234">
        <f t="shared" ref="I25:N25" si="7">SUM(I26:I29)</f>
        <v>0</v>
      </c>
      <c r="J25" s="234">
        <f t="shared" si="7"/>
        <v>0</v>
      </c>
      <c r="K25" s="234">
        <f t="shared" si="7"/>
        <v>12.5</v>
      </c>
      <c r="L25" s="234">
        <f t="shared" si="7"/>
        <v>0</v>
      </c>
      <c r="M25" s="234">
        <f t="shared" si="7"/>
        <v>600</v>
      </c>
      <c r="N25" s="234">
        <f t="shared" si="7"/>
        <v>0</v>
      </c>
      <c r="O25" s="349">
        <v>100000</v>
      </c>
      <c r="P25" s="316" t="s">
        <v>1339</v>
      </c>
      <c r="Q25" s="598" t="s">
        <v>4184</v>
      </c>
    </row>
    <row r="26" spans="1:17" ht="15.75" thickBot="1" x14ac:dyDescent="0.3">
      <c r="A26" s="355"/>
      <c r="B26" s="316"/>
      <c r="C26" s="316"/>
      <c r="D26" s="316"/>
      <c r="E26" s="316"/>
      <c r="F26" s="316"/>
      <c r="G26" s="233" t="s">
        <v>17</v>
      </c>
      <c r="H26" s="234">
        <f t="shared" ref="H26:H29" si="8">SUM(I26:N26)</f>
        <v>582</v>
      </c>
      <c r="I26" s="234">
        <v>0</v>
      </c>
      <c r="J26" s="234">
        <v>0</v>
      </c>
      <c r="K26" s="234">
        <v>0</v>
      </c>
      <c r="L26" s="234">
        <v>0</v>
      </c>
      <c r="M26" s="234">
        <v>582</v>
      </c>
      <c r="N26" s="234">
        <v>0</v>
      </c>
      <c r="O26" s="349"/>
      <c r="P26" s="316"/>
      <c r="Q26" s="599"/>
    </row>
    <row r="27" spans="1:17" ht="24.75" thickBot="1" x14ac:dyDescent="0.3">
      <c r="A27" s="355"/>
      <c r="B27" s="316"/>
      <c r="C27" s="316"/>
      <c r="D27" s="316"/>
      <c r="E27" s="316"/>
      <c r="F27" s="316"/>
      <c r="G27" s="233" t="s">
        <v>18</v>
      </c>
      <c r="H27" s="234">
        <f t="shared" si="8"/>
        <v>14.4</v>
      </c>
      <c r="I27" s="234">
        <v>0</v>
      </c>
      <c r="J27" s="234">
        <v>0</v>
      </c>
      <c r="K27" s="234">
        <v>0</v>
      </c>
      <c r="L27" s="234">
        <v>0</v>
      </c>
      <c r="M27" s="234">
        <v>14.4</v>
      </c>
      <c r="N27" s="234">
        <v>0</v>
      </c>
      <c r="O27" s="349"/>
      <c r="P27" s="316"/>
      <c r="Q27" s="599"/>
    </row>
    <row r="28" spans="1:17" ht="15.75" thickBot="1" x14ac:dyDescent="0.3">
      <c r="A28" s="355"/>
      <c r="B28" s="316"/>
      <c r="C28" s="316"/>
      <c r="D28" s="316"/>
      <c r="E28" s="316"/>
      <c r="F28" s="316"/>
      <c r="G28" s="233" t="s">
        <v>19</v>
      </c>
      <c r="H28" s="234">
        <f t="shared" si="8"/>
        <v>16.100000000000001</v>
      </c>
      <c r="I28" s="234">
        <v>0</v>
      </c>
      <c r="J28" s="234">
        <v>0</v>
      </c>
      <c r="K28" s="234">
        <v>12.5</v>
      </c>
      <c r="L28" s="234">
        <v>0</v>
      </c>
      <c r="M28" s="234">
        <v>3.6</v>
      </c>
      <c r="N28" s="234">
        <v>0</v>
      </c>
      <c r="O28" s="349"/>
      <c r="P28" s="316"/>
      <c r="Q28" s="599"/>
    </row>
    <row r="29" spans="1:17" ht="15.75" thickBot="1" x14ac:dyDescent="0.3">
      <c r="A29" s="355"/>
      <c r="B29" s="316"/>
      <c r="C29" s="316"/>
      <c r="D29" s="316"/>
      <c r="E29" s="316"/>
      <c r="F29" s="316"/>
      <c r="G29" s="233" t="s">
        <v>20</v>
      </c>
      <c r="H29" s="234">
        <f t="shared" si="8"/>
        <v>0</v>
      </c>
      <c r="I29" s="234">
        <v>0</v>
      </c>
      <c r="J29" s="234">
        <v>0</v>
      </c>
      <c r="K29" s="234">
        <v>0</v>
      </c>
      <c r="L29" s="234">
        <v>0</v>
      </c>
      <c r="M29" s="234">
        <v>0</v>
      </c>
      <c r="N29" s="234">
        <v>0</v>
      </c>
      <c r="O29" s="349"/>
      <c r="P29" s="316"/>
      <c r="Q29" s="599"/>
    </row>
    <row r="30" spans="1:17" ht="24.75" customHeight="1" thickBot="1" x14ac:dyDescent="0.3">
      <c r="A30" s="320" t="s">
        <v>1319</v>
      </c>
      <c r="B30" s="303" t="s">
        <v>1316</v>
      </c>
      <c r="C30" s="303" t="s">
        <v>53</v>
      </c>
      <c r="D30" s="303">
        <v>2025</v>
      </c>
      <c r="E30" s="303">
        <v>1</v>
      </c>
      <c r="F30" s="303" t="s">
        <v>4255</v>
      </c>
      <c r="G30" s="229" t="s">
        <v>16</v>
      </c>
      <c r="H30" s="53">
        <f>SUM(H31:H34)</f>
        <v>111.3</v>
      </c>
      <c r="I30" s="53">
        <f t="shared" ref="I30:N30" si="9">SUM(I31:I34)</f>
        <v>111.3</v>
      </c>
      <c r="J30" s="53">
        <v>0</v>
      </c>
      <c r="K30" s="53">
        <f t="shared" si="9"/>
        <v>0</v>
      </c>
      <c r="L30" s="53">
        <f t="shared" si="9"/>
        <v>0</v>
      </c>
      <c r="M30" s="53">
        <f t="shared" si="9"/>
        <v>0</v>
      </c>
      <c r="N30" s="53">
        <f t="shared" si="9"/>
        <v>0</v>
      </c>
      <c r="O30" s="420">
        <v>20000</v>
      </c>
      <c r="P30" s="303" t="s">
        <v>1339</v>
      </c>
      <c r="Q30" s="598" t="s">
        <v>4184</v>
      </c>
    </row>
    <row r="31" spans="1:17" ht="15.75" thickBot="1" x14ac:dyDescent="0.3">
      <c r="A31" s="320"/>
      <c r="B31" s="303"/>
      <c r="C31" s="303"/>
      <c r="D31" s="303"/>
      <c r="E31" s="303"/>
      <c r="F31" s="303"/>
      <c r="G31" s="229" t="s">
        <v>17</v>
      </c>
      <c r="H31" s="53">
        <f t="shared" ref="H31:H34" si="10">SUM(I31:N31)</f>
        <v>0</v>
      </c>
      <c r="I31" s="53">
        <v>0</v>
      </c>
      <c r="J31" s="53">
        <v>0</v>
      </c>
      <c r="K31" s="53">
        <v>0</v>
      </c>
      <c r="L31" s="53">
        <v>0</v>
      </c>
      <c r="M31" s="53">
        <v>0</v>
      </c>
      <c r="N31" s="53">
        <v>0</v>
      </c>
      <c r="O31" s="420"/>
      <c r="P31" s="303"/>
      <c r="Q31" s="599"/>
    </row>
    <row r="32" spans="1:17" ht="24.75" thickBot="1" x14ac:dyDescent="0.3">
      <c r="A32" s="320"/>
      <c r="B32" s="303"/>
      <c r="C32" s="303"/>
      <c r="D32" s="303"/>
      <c r="E32" s="303"/>
      <c r="F32" s="303"/>
      <c r="G32" s="229" t="s">
        <v>18</v>
      </c>
      <c r="H32" s="53">
        <f t="shared" si="10"/>
        <v>89</v>
      </c>
      <c r="I32" s="53">
        <v>89</v>
      </c>
      <c r="J32" s="53">
        <v>0</v>
      </c>
      <c r="K32" s="53">
        <v>0</v>
      </c>
      <c r="L32" s="53">
        <v>0</v>
      </c>
      <c r="M32" s="53">
        <v>0</v>
      </c>
      <c r="N32" s="53">
        <v>0</v>
      </c>
      <c r="O32" s="420"/>
      <c r="P32" s="303"/>
      <c r="Q32" s="599"/>
    </row>
    <row r="33" spans="1:17" ht="15.75" thickBot="1" x14ac:dyDescent="0.3">
      <c r="A33" s="320"/>
      <c r="B33" s="303"/>
      <c r="C33" s="303"/>
      <c r="D33" s="303"/>
      <c r="E33" s="303"/>
      <c r="F33" s="303"/>
      <c r="G33" s="229" t="s">
        <v>19</v>
      </c>
      <c r="H33" s="53">
        <f t="shared" si="10"/>
        <v>22.3</v>
      </c>
      <c r="I33" s="53">
        <v>22.3</v>
      </c>
      <c r="J33" s="53">
        <v>0</v>
      </c>
      <c r="K33" s="53">
        <v>0</v>
      </c>
      <c r="L33" s="53">
        <v>0</v>
      </c>
      <c r="M33" s="53">
        <v>0</v>
      </c>
      <c r="N33" s="53">
        <v>0</v>
      </c>
      <c r="O33" s="420"/>
      <c r="P33" s="303"/>
      <c r="Q33" s="599"/>
    </row>
    <row r="34" spans="1:17" ht="15.75" thickBot="1" x14ac:dyDescent="0.3">
      <c r="A34" s="320"/>
      <c r="B34" s="303"/>
      <c r="C34" s="303"/>
      <c r="D34" s="303"/>
      <c r="E34" s="303"/>
      <c r="F34" s="303"/>
      <c r="G34" s="229" t="s">
        <v>20</v>
      </c>
      <c r="H34" s="53">
        <f t="shared" si="10"/>
        <v>0</v>
      </c>
      <c r="I34" s="53">
        <v>0</v>
      </c>
      <c r="J34" s="53">
        <v>0</v>
      </c>
      <c r="K34" s="53">
        <v>0</v>
      </c>
      <c r="L34" s="53">
        <v>0</v>
      </c>
      <c r="M34" s="53">
        <v>0</v>
      </c>
      <c r="N34" s="53">
        <v>0</v>
      </c>
      <c r="O34" s="420"/>
      <c r="P34" s="303"/>
      <c r="Q34" s="599"/>
    </row>
    <row r="35" spans="1:17" ht="24.75" customHeight="1" thickBot="1" x14ac:dyDescent="0.3">
      <c r="A35" s="348" t="s">
        <v>1321</v>
      </c>
      <c r="B35" s="316" t="s">
        <v>1316</v>
      </c>
      <c r="C35" s="316" t="s">
        <v>53</v>
      </c>
      <c r="D35" s="316" t="s">
        <v>4248</v>
      </c>
      <c r="E35" s="316">
        <v>1.4</v>
      </c>
      <c r="F35" s="316" t="s">
        <v>4256</v>
      </c>
      <c r="G35" s="233" t="s">
        <v>16</v>
      </c>
      <c r="H35" s="234">
        <f>SUM(H36:H39)</f>
        <v>300</v>
      </c>
      <c r="I35" s="234">
        <f t="shared" ref="I35:N35" si="11">SUM(I36:I39)</f>
        <v>0</v>
      </c>
      <c r="J35" s="234">
        <f t="shared" si="11"/>
        <v>0</v>
      </c>
      <c r="K35" s="234">
        <f t="shared" si="11"/>
        <v>100</v>
      </c>
      <c r="L35" s="234">
        <f t="shared" si="11"/>
        <v>200</v>
      </c>
      <c r="M35" s="234">
        <f t="shared" si="11"/>
        <v>0</v>
      </c>
      <c r="N35" s="234">
        <f t="shared" si="11"/>
        <v>0</v>
      </c>
      <c r="O35" s="349">
        <v>30000</v>
      </c>
      <c r="P35" s="316" t="s">
        <v>1339</v>
      </c>
      <c r="Q35" s="598" t="s">
        <v>4184</v>
      </c>
    </row>
    <row r="36" spans="1:17" ht="15.75" thickBot="1" x14ac:dyDescent="0.3">
      <c r="A36" s="348"/>
      <c r="B36" s="316"/>
      <c r="C36" s="316"/>
      <c r="D36" s="316"/>
      <c r="E36" s="316"/>
      <c r="F36" s="316"/>
      <c r="G36" s="233" t="s">
        <v>17</v>
      </c>
      <c r="H36" s="234">
        <f>SUM(I36:N36)</f>
        <v>0</v>
      </c>
      <c r="I36" s="234">
        <v>0</v>
      </c>
      <c r="J36" s="234">
        <v>0</v>
      </c>
      <c r="K36" s="234">
        <v>0</v>
      </c>
      <c r="L36" s="234">
        <v>0</v>
      </c>
      <c r="M36" s="234">
        <v>0</v>
      </c>
      <c r="N36" s="234">
        <v>0</v>
      </c>
      <c r="O36" s="349"/>
      <c r="P36" s="316"/>
      <c r="Q36" s="599"/>
    </row>
    <row r="37" spans="1:17" ht="24.75" thickBot="1" x14ac:dyDescent="0.3">
      <c r="A37" s="348"/>
      <c r="B37" s="316"/>
      <c r="C37" s="316"/>
      <c r="D37" s="316"/>
      <c r="E37" s="316"/>
      <c r="F37" s="316"/>
      <c r="G37" s="233" t="s">
        <v>18</v>
      </c>
      <c r="H37" s="234">
        <f>SUM(I37:N37)</f>
        <v>240</v>
      </c>
      <c r="I37" s="234">
        <v>0</v>
      </c>
      <c r="J37" s="234">
        <v>0</v>
      </c>
      <c r="K37" s="234">
        <v>80</v>
      </c>
      <c r="L37" s="234">
        <v>160</v>
      </c>
      <c r="M37" s="234">
        <v>0</v>
      </c>
      <c r="N37" s="234">
        <v>0</v>
      </c>
      <c r="O37" s="349"/>
      <c r="P37" s="316"/>
      <c r="Q37" s="599"/>
    </row>
    <row r="38" spans="1:17" ht="15.75" thickBot="1" x14ac:dyDescent="0.3">
      <c r="A38" s="348"/>
      <c r="B38" s="316"/>
      <c r="C38" s="316"/>
      <c r="D38" s="316"/>
      <c r="E38" s="316"/>
      <c r="F38" s="316"/>
      <c r="G38" s="233" t="s">
        <v>19</v>
      </c>
      <c r="H38" s="234">
        <f>SUM(I38:N38)</f>
        <v>60</v>
      </c>
      <c r="I38" s="234">
        <v>0</v>
      </c>
      <c r="J38" s="234">
        <v>0</v>
      </c>
      <c r="K38" s="234">
        <v>20</v>
      </c>
      <c r="L38" s="234">
        <v>40</v>
      </c>
      <c r="M38" s="234">
        <v>0</v>
      </c>
      <c r="N38" s="234">
        <v>0</v>
      </c>
      <c r="O38" s="349"/>
      <c r="P38" s="316"/>
      <c r="Q38" s="599"/>
    </row>
    <row r="39" spans="1:17" ht="15.75" thickBot="1" x14ac:dyDescent="0.3">
      <c r="A39" s="348"/>
      <c r="B39" s="316"/>
      <c r="C39" s="316"/>
      <c r="D39" s="316"/>
      <c r="E39" s="316"/>
      <c r="F39" s="316"/>
      <c r="G39" s="233" t="s">
        <v>20</v>
      </c>
      <c r="H39" s="234">
        <f>SUM(I39:N39)</f>
        <v>0</v>
      </c>
      <c r="I39" s="234">
        <v>0</v>
      </c>
      <c r="J39" s="234">
        <v>0</v>
      </c>
      <c r="K39" s="234">
        <v>0</v>
      </c>
      <c r="L39" s="234">
        <v>0</v>
      </c>
      <c r="M39" s="234">
        <v>0</v>
      </c>
      <c r="N39" s="234">
        <v>0</v>
      </c>
      <c r="O39" s="349"/>
      <c r="P39" s="316"/>
      <c r="Q39" s="599"/>
    </row>
    <row r="40" spans="1:17" ht="24.75" customHeight="1" thickBot="1" x14ac:dyDescent="0.3">
      <c r="A40" s="355" t="s">
        <v>1322</v>
      </c>
      <c r="B40" s="316" t="s">
        <v>1316</v>
      </c>
      <c r="C40" s="316" t="s">
        <v>53</v>
      </c>
      <c r="D40" s="316" t="s">
        <v>522</v>
      </c>
      <c r="E40" s="316">
        <v>1.4</v>
      </c>
      <c r="F40" s="316" t="s">
        <v>4256</v>
      </c>
      <c r="G40" s="233" t="s">
        <v>16</v>
      </c>
      <c r="H40" s="234">
        <f t="shared" ref="H40:M40" si="12">SUM(H41:H44)</f>
        <v>985.59999999999991</v>
      </c>
      <c r="I40" s="234">
        <f t="shared" si="12"/>
        <v>0</v>
      </c>
      <c r="J40" s="234">
        <f t="shared" si="12"/>
        <v>0</v>
      </c>
      <c r="K40" s="234">
        <f t="shared" si="12"/>
        <v>0</v>
      </c>
      <c r="L40" s="234">
        <f t="shared" si="12"/>
        <v>0</v>
      </c>
      <c r="M40" s="234">
        <f t="shared" si="12"/>
        <v>492.79999999999995</v>
      </c>
      <c r="N40" s="234">
        <v>492.8</v>
      </c>
      <c r="O40" s="349">
        <v>50000</v>
      </c>
      <c r="P40" s="316" t="s">
        <v>1332</v>
      </c>
      <c r="Q40" s="598" t="s">
        <v>4184</v>
      </c>
    </row>
    <row r="41" spans="1:17" ht="15.75" thickBot="1" x14ac:dyDescent="0.3">
      <c r="A41" s="355"/>
      <c r="B41" s="316"/>
      <c r="C41" s="316"/>
      <c r="D41" s="316"/>
      <c r="E41" s="316"/>
      <c r="F41" s="316"/>
      <c r="G41" s="233" t="s">
        <v>17</v>
      </c>
      <c r="H41" s="234">
        <f>SUM(I41:N41)</f>
        <v>0</v>
      </c>
      <c r="I41" s="234">
        <v>0</v>
      </c>
      <c r="J41" s="234">
        <v>0</v>
      </c>
      <c r="K41" s="234">
        <v>0</v>
      </c>
      <c r="L41" s="234">
        <v>0</v>
      </c>
      <c r="M41" s="234">
        <v>0</v>
      </c>
      <c r="N41" s="234">
        <v>0</v>
      </c>
      <c r="O41" s="349"/>
      <c r="P41" s="316"/>
      <c r="Q41" s="599"/>
    </row>
    <row r="42" spans="1:17" ht="24.75" thickBot="1" x14ac:dyDescent="0.3">
      <c r="A42" s="355"/>
      <c r="B42" s="316"/>
      <c r="C42" s="316"/>
      <c r="D42" s="316"/>
      <c r="E42" s="316"/>
      <c r="F42" s="316"/>
      <c r="G42" s="233" t="s">
        <v>18</v>
      </c>
      <c r="H42" s="234">
        <f>SUM(I42:N42)</f>
        <v>788.4</v>
      </c>
      <c r="I42" s="234">
        <v>0</v>
      </c>
      <c r="J42" s="234">
        <v>0</v>
      </c>
      <c r="K42" s="234">
        <v>0</v>
      </c>
      <c r="L42" s="234">
        <v>0</v>
      </c>
      <c r="M42" s="234">
        <v>394.2</v>
      </c>
      <c r="N42" s="234">
        <v>394.2</v>
      </c>
      <c r="O42" s="349"/>
      <c r="P42" s="316"/>
      <c r="Q42" s="599"/>
    </row>
    <row r="43" spans="1:17" ht="15.75" thickBot="1" x14ac:dyDescent="0.3">
      <c r="A43" s="355"/>
      <c r="B43" s="316"/>
      <c r="C43" s="316"/>
      <c r="D43" s="316"/>
      <c r="E43" s="316"/>
      <c r="F43" s="316"/>
      <c r="G43" s="233" t="s">
        <v>19</v>
      </c>
      <c r="H43" s="234">
        <f>SUM(I43:N43)</f>
        <v>197.2</v>
      </c>
      <c r="I43" s="234">
        <v>0</v>
      </c>
      <c r="J43" s="234">
        <v>0</v>
      </c>
      <c r="K43" s="234">
        <v>0</v>
      </c>
      <c r="L43" s="234">
        <v>0</v>
      </c>
      <c r="M43" s="234">
        <v>98.6</v>
      </c>
      <c r="N43" s="234">
        <v>98.6</v>
      </c>
      <c r="O43" s="349"/>
      <c r="P43" s="316"/>
      <c r="Q43" s="599"/>
    </row>
    <row r="44" spans="1:17" ht="15.75" thickBot="1" x14ac:dyDescent="0.3">
      <c r="A44" s="355"/>
      <c r="B44" s="316"/>
      <c r="C44" s="316"/>
      <c r="D44" s="316"/>
      <c r="E44" s="316"/>
      <c r="F44" s="316"/>
      <c r="G44" s="233" t="s">
        <v>20</v>
      </c>
      <c r="H44" s="234">
        <f t="shared" ref="H44" si="13">SUM(I44:N44)</f>
        <v>0</v>
      </c>
      <c r="I44" s="234">
        <v>0</v>
      </c>
      <c r="J44" s="234">
        <v>0</v>
      </c>
      <c r="K44" s="234">
        <v>0</v>
      </c>
      <c r="L44" s="234">
        <v>0</v>
      </c>
      <c r="M44" s="234">
        <v>0</v>
      </c>
      <c r="N44" s="234">
        <v>0</v>
      </c>
      <c r="O44" s="349"/>
      <c r="P44" s="316"/>
      <c r="Q44" s="599"/>
    </row>
    <row r="45" spans="1:17" ht="24.75" customHeight="1" thickBot="1" x14ac:dyDescent="0.3">
      <c r="A45" s="348" t="s">
        <v>1323</v>
      </c>
      <c r="B45" s="316" t="s">
        <v>1316</v>
      </c>
      <c r="C45" s="316" t="s">
        <v>53</v>
      </c>
      <c r="D45" s="316" t="s">
        <v>484</v>
      </c>
      <c r="E45" s="316">
        <v>3</v>
      </c>
      <c r="F45" s="316" t="s">
        <v>4256</v>
      </c>
      <c r="G45" s="233" t="s">
        <v>16</v>
      </c>
      <c r="H45" s="234">
        <f>SUM(H46:H49)</f>
        <v>631.69999999999993</v>
      </c>
      <c r="I45" s="234">
        <f t="shared" ref="I45:N45" si="14">SUM(I46:I49)</f>
        <v>0</v>
      </c>
      <c r="J45" s="234">
        <f t="shared" si="14"/>
        <v>0</v>
      </c>
      <c r="K45" s="234">
        <f t="shared" si="14"/>
        <v>0</v>
      </c>
      <c r="L45" s="234">
        <f t="shared" si="14"/>
        <v>0</v>
      </c>
      <c r="M45" s="234">
        <f t="shared" si="14"/>
        <v>300</v>
      </c>
      <c r="N45" s="234">
        <f t="shared" si="14"/>
        <v>331.7</v>
      </c>
      <c r="O45" s="349">
        <v>50000</v>
      </c>
      <c r="P45" s="316" t="s">
        <v>1332</v>
      </c>
      <c r="Q45" s="598" t="s">
        <v>4184</v>
      </c>
    </row>
    <row r="46" spans="1:17" ht="15.75" thickBot="1" x14ac:dyDescent="0.3">
      <c r="A46" s="348"/>
      <c r="B46" s="316"/>
      <c r="C46" s="316"/>
      <c r="D46" s="316"/>
      <c r="E46" s="316"/>
      <c r="F46" s="316"/>
      <c r="G46" s="233" t="s">
        <v>17</v>
      </c>
      <c r="H46" s="234">
        <f t="shared" ref="H46:H49" si="15">SUM(I46:N46)</f>
        <v>0</v>
      </c>
      <c r="I46" s="234">
        <v>0</v>
      </c>
      <c r="J46" s="234">
        <v>0</v>
      </c>
      <c r="K46" s="234">
        <v>0</v>
      </c>
      <c r="L46" s="234">
        <v>0</v>
      </c>
      <c r="M46" s="234">
        <v>0</v>
      </c>
      <c r="N46" s="234">
        <v>0</v>
      </c>
      <c r="O46" s="349"/>
      <c r="P46" s="316"/>
      <c r="Q46" s="599"/>
    </row>
    <row r="47" spans="1:17" ht="24.75" thickBot="1" x14ac:dyDescent="0.3">
      <c r="A47" s="348"/>
      <c r="B47" s="316"/>
      <c r="C47" s="316"/>
      <c r="D47" s="316"/>
      <c r="E47" s="316"/>
      <c r="F47" s="316"/>
      <c r="G47" s="233" t="s">
        <v>18</v>
      </c>
      <c r="H47" s="234">
        <f t="shared" si="15"/>
        <v>505.4</v>
      </c>
      <c r="I47" s="234">
        <v>0</v>
      </c>
      <c r="J47" s="234">
        <v>0</v>
      </c>
      <c r="K47" s="234">
        <v>0</v>
      </c>
      <c r="L47" s="234">
        <v>0</v>
      </c>
      <c r="M47" s="234">
        <v>240</v>
      </c>
      <c r="N47" s="234">
        <v>265.39999999999998</v>
      </c>
      <c r="O47" s="349"/>
      <c r="P47" s="316"/>
      <c r="Q47" s="599"/>
    </row>
    <row r="48" spans="1:17" ht="15.75" thickBot="1" x14ac:dyDescent="0.3">
      <c r="A48" s="348"/>
      <c r="B48" s="316"/>
      <c r="C48" s="316"/>
      <c r="D48" s="316"/>
      <c r="E48" s="316"/>
      <c r="F48" s="316"/>
      <c r="G48" s="233" t="s">
        <v>19</v>
      </c>
      <c r="H48" s="234">
        <f t="shared" si="15"/>
        <v>126.3</v>
      </c>
      <c r="I48" s="234">
        <v>0</v>
      </c>
      <c r="J48" s="234">
        <v>0</v>
      </c>
      <c r="K48" s="234">
        <v>0</v>
      </c>
      <c r="L48" s="234">
        <v>0</v>
      </c>
      <c r="M48" s="234">
        <v>60</v>
      </c>
      <c r="N48" s="234">
        <v>66.3</v>
      </c>
      <c r="O48" s="349"/>
      <c r="P48" s="316"/>
      <c r="Q48" s="599"/>
    </row>
    <row r="49" spans="1:17" ht="15.75" thickBot="1" x14ac:dyDescent="0.3">
      <c r="A49" s="348"/>
      <c r="B49" s="316"/>
      <c r="C49" s="316"/>
      <c r="D49" s="316"/>
      <c r="E49" s="316"/>
      <c r="F49" s="316"/>
      <c r="G49" s="233" t="s">
        <v>20</v>
      </c>
      <c r="H49" s="234">
        <f t="shared" si="15"/>
        <v>0</v>
      </c>
      <c r="I49" s="234">
        <v>0</v>
      </c>
      <c r="J49" s="234">
        <v>0</v>
      </c>
      <c r="K49" s="234">
        <v>0</v>
      </c>
      <c r="L49" s="234">
        <v>0</v>
      </c>
      <c r="M49" s="234">
        <v>0</v>
      </c>
      <c r="N49" s="234">
        <v>0</v>
      </c>
      <c r="O49" s="349"/>
      <c r="P49" s="316"/>
      <c r="Q49" s="599"/>
    </row>
    <row r="50" spans="1:17" ht="24.75" customHeight="1" thickBot="1" x14ac:dyDescent="0.3">
      <c r="A50" s="348" t="s">
        <v>1324</v>
      </c>
      <c r="B50" s="316" t="s">
        <v>1316</v>
      </c>
      <c r="C50" s="316" t="s">
        <v>53</v>
      </c>
      <c r="D50" s="316">
        <v>2029</v>
      </c>
      <c r="E50" s="316">
        <v>0.16</v>
      </c>
      <c r="F50" s="316" t="s">
        <v>4256</v>
      </c>
      <c r="G50" s="233" t="s">
        <v>16</v>
      </c>
      <c r="H50" s="234">
        <f>SUM(H51:H54)</f>
        <v>170</v>
      </c>
      <c r="I50" s="234">
        <f t="shared" ref="I50:N50" si="16">SUM(I51:I54)</f>
        <v>0</v>
      </c>
      <c r="J50" s="234">
        <f t="shared" si="16"/>
        <v>0</v>
      </c>
      <c r="K50" s="234">
        <f t="shared" si="16"/>
        <v>0</v>
      </c>
      <c r="L50" s="234">
        <f t="shared" si="16"/>
        <v>0</v>
      </c>
      <c r="M50" s="234">
        <f t="shared" si="16"/>
        <v>170</v>
      </c>
      <c r="N50" s="234">
        <f t="shared" si="16"/>
        <v>0</v>
      </c>
      <c r="O50" s="349">
        <v>300000</v>
      </c>
      <c r="P50" s="316" t="s">
        <v>1339</v>
      </c>
      <c r="Q50" s="598" t="s">
        <v>4184</v>
      </c>
    </row>
    <row r="51" spans="1:17" ht="15.75" thickBot="1" x14ac:dyDescent="0.3">
      <c r="A51" s="348"/>
      <c r="B51" s="316"/>
      <c r="C51" s="316"/>
      <c r="D51" s="316"/>
      <c r="E51" s="316"/>
      <c r="F51" s="316"/>
      <c r="G51" s="233" t="s">
        <v>17</v>
      </c>
      <c r="H51" s="234">
        <f t="shared" ref="H51:H54" si="17">SUM(I51:N51)</f>
        <v>0</v>
      </c>
      <c r="I51" s="234">
        <v>0</v>
      </c>
      <c r="J51" s="234">
        <v>0</v>
      </c>
      <c r="K51" s="234">
        <v>0</v>
      </c>
      <c r="L51" s="234">
        <v>0</v>
      </c>
      <c r="M51" s="234">
        <v>0</v>
      </c>
      <c r="N51" s="234">
        <v>0</v>
      </c>
      <c r="O51" s="349"/>
      <c r="P51" s="316"/>
      <c r="Q51" s="599"/>
    </row>
    <row r="52" spans="1:17" ht="24.75" thickBot="1" x14ac:dyDescent="0.3">
      <c r="A52" s="348"/>
      <c r="B52" s="316"/>
      <c r="C52" s="316"/>
      <c r="D52" s="316"/>
      <c r="E52" s="316"/>
      <c r="F52" s="316"/>
      <c r="G52" s="233" t="s">
        <v>18</v>
      </c>
      <c r="H52" s="234">
        <f t="shared" si="17"/>
        <v>136</v>
      </c>
      <c r="I52" s="234">
        <v>0</v>
      </c>
      <c r="J52" s="234">
        <v>0</v>
      </c>
      <c r="K52" s="234">
        <v>0</v>
      </c>
      <c r="L52" s="234">
        <v>0</v>
      </c>
      <c r="M52" s="234">
        <v>136</v>
      </c>
      <c r="N52" s="234">
        <v>0</v>
      </c>
      <c r="O52" s="349"/>
      <c r="P52" s="316"/>
      <c r="Q52" s="599"/>
    </row>
    <row r="53" spans="1:17" ht="15.75" thickBot="1" x14ac:dyDescent="0.3">
      <c r="A53" s="348"/>
      <c r="B53" s="316"/>
      <c r="C53" s="316"/>
      <c r="D53" s="316"/>
      <c r="E53" s="316"/>
      <c r="F53" s="316"/>
      <c r="G53" s="233" t="s">
        <v>19</v>
      </c>
      <c r="H53" s="234">
        <f t="shared" si="17"/>
        <v>34</v>
      </c>
      <c r="I53" s="234">
        <v>0</v>
      </c>
      <c r="J53" s="234">
        <v>0</v>
      </c>
      <c r="K53" s="234">
        <v>0</v>
      </c>
      <c r="L53" s="234">
        <v>0</v>
      </c>
      <c r="M53" s="234">
        <v>34</v>
      </c>
      <c r="N53" s="234">
        <v>0</v>
      </c>
      <c r="O53" s="349"/>
      <c r="P53" s="316"/>
      <c r="Q53" s="599"/>
    </row>
    <row r="54" spans="1:17" ht="15.75" thickBot="1" x14ac:dyDescent="0.3">
      <c r="A54" s="348"/>
      <c r="B54" s="316"/>
      <c r="C54" s="316"/>
      <c r="D54" s="316"/>
      <c r="E54" s="316"/>
      <c r="F54" s="316"/>
      <c r="G54" s="233" t="s">
        <v>20</v>
      </c>
      <c r="H54" s="234">
        <f t="shared" si="17"/>
        <v>0</v>
      </c>
      <c r="I54" s="234">
        <v>0</v>
      </c>
      <c r="J54" s="234">
        <v>0</v>
      </c>
      <c r="K54" s="234">
        <v>0</v>
      </c>
      <c r="L54" s="234">
        <v>0</v>
      </c>
      <c r="M54" s="234">
        <v>0</v>
      </c>
      <c r="N54" s="234">
        <v>0</v>
      </c>
      <c r="O54" s="349"/>
      <c r="P54" s="316"/>
      <c r="Q54" s="599"/>
    </row>
    <row r="55" spans="1:17" ht="24.75" customHeight="1" thickBot="1" x14ac:dyDescent="0.3">
      <c r="A55" s="348" t="s">
        <v>1325</v>
      </c>
      <c r="B55" s="316" t="s">
        <v>1316</v>
      </c>
      <c r="C55" s="316" t="s">
        <v>53</v>
      </c>
      <c r="D55" s="316" t="s">
        <v>160</v>
      </c>
      <c r="E55" s="316">
        <v>0.113</v>
      </c>
      <c r="F55" s="316" t="s">
        <v>4257</v>
      </c>
      <c r="G55" s="233" t="s">
        <v>16</v>
      </c>
      <c r="H55" s="234">
        <f>SUM(H56:H59)</f>
        <v>325</v>
      </c>
      <c r="I55" s="234">
        <f t="shared" ref="I55:N55" si="18">SUM(I56:I59)</f>
        <v>4.3</v>
      </c>
      <c r="J55" s="234">
        <f t="shared" si="18"/>
        <v>320.70000000000005</v>
      </c>
      <c r="K55" s="234">
        <f t="shared" si="18"/>
        <v>0</v>
      </c>
      <c r="L55" s="234">
        <f t="shared" si="18"/>
        <v>0</v>
      </c>
      <c r="M55" s="234">
        <f t="shared" si="18"/>
        <v>0</v>
      </c>
      <c r="N55" s="234">
        <f t="shared" si="18"/>
        <v>0</v>
      </c>
      <c r="O55" s="349">
        <v>150000</v>
      </c>
      <c r="P55" s="316" t="s">
        <v>1342</v>
      </c>
      <c r="Q55" s="598" t="s">
        <v>4184</v>
      </c>
    </row>
    <row r="56" spans="1:17" ht="15.75" thickBot="1" x14ac:dyDescent="0.3">
      <c r="A56" s="348"/>
      <c r="B56" s="316"/>
      <c r="C56" s="316"/>
      <c r="D56" s="316"/>
      <c r="E56" s="316"/>
      <c r="F56" s="316"/>
      <c r="G56" s="233" t="s">
        <v>17</v>
      </c>
      <c r="H56" s="234">
        <f t="shared" ref="H56:H64" si="19">SUM(I56:N56)</f>
        <v>0</v>
      </c>
      <c r="I56" s="234">
        <v>0</v>
      </c>
      <c r="J56" s="234">
        <v>0</v>
      </c>
      <c r="K56" s="234">
        <v>0</v>
      </c>
      <c r="L56" s="234">
        <v>0</v>
      </c>
      <c r="M56" s="234">
        <v>0</v>
      </c>
      <c r="N56" s="234">
        <v>0</v>
      </c>
      <c r="O56" s="349"/>
      <c r="P56" s="316"/>
      <c r="Q56" s="599"/>
    </row>
    <row r="57" spans="1:17" ht="24.75" thickBot="1" x14ac:dyDescent="0.3">
      <c r="A57" s="348"/>
      <c r="B57" s="316"/>
      <c r="C57" s="316"/>
      <c r="D57" s="316"/>
      <c r="E57" s="316"/>
      <c r="F57" s="316"/>
      <c r="G57" s="233" t="s">
        <v>18</v>
      </c>
      <c r="H57" s="234">
        <f t="shared" si="19"/>
        <v>260.10000000000002</v>
      </c>
      <c r="I57" s="234">
        <v>3.5</v>
      </c>
      <c r="J57" s="234">
        <v>256.60000000000002</v>
      </c>
      <c r="K57" s="234">
        <v>0</v>
      </c>
      <c r="L57" s="234">
        <v>0</v>
      </c>
      <c r="M57" s="234">
        <v>0</v>
      </c>
      <c r="N57" s="234">
        <v>0</v>
      </c>
      <c r="O57" s="349"/>
      <c r="P57" s="316"/>
      <c r="Q57" s="599"/>
    </row>
    <row r="58" spans="1:17" ht="15.75" thickBot="1" x14ac:dyDescent="0.3">
      <c r="A58" s="348"/>
      <c r="B58" s="316"/>
      <c r="C58" s="316"/>
      <c r="D58" s="316"/>
      <c r="E58" s="316"/>
      <c r="F58" s="316"/>
      <c r="G58" s="233" t="s">
        <v>19</v>
      </c>
      <c r="H58" s="234">
        <f t="shared" si="19"/>
        <v>64.899999999999991</v>
      </c>
      <c r="I58" s="234">
        <v>0.8</v>
      </c>
      <c r="J58" s="234">
        <v>64.099999999999994</v>
      </c>
      <c r="K58" s="234">
        <v>0</v>
      </c>
      <c r="L58" s="234">
        <v>0</v>
      </c>
      <c r="M58" s="234">
        <v>0</v>
      </c>
      <c r="N58" s="234">
        <v>0</v>
      </c>
      <c r="O58" s="349"/>
      <c r="P58" s="316"/>
      <c r="Q58" s="599"/>
    </row>
    <row r="59" spans="1:17" ht="15.75" thickBot="1" x14ac:dyDescent="0.3">
      <c r="A59" s="348"/>
      <c r="B59" s="316"/>
      <c r="C59" s="316"/>
      <c r="D59" s="316"/>
      <c r="E59" s="316"/>
      <c r="F59" s="316"/>
      <c r="G59" s="233" t="s">
        <v>20</v>
      </c>
      <c r="H59" s="234">
        <f t="shared" si="19"/>
        <v>0</v>
      </c>
      <c r="I59" s="234">
        <v>0</v>
      </c>
      <c r="J59" s="234">
        <v>0</v>
      </c>
      <c r="K59" s="234">
        <v>0</v>
      </c>
      <c r="L59" s="234">
        <v>0</v>
      </c>
      <c r="M59" s="234">
        <v>0</v>
      </c>
      <c r="N59" s="234">
        <v>0</v>
      </c>
      <c r="O59" s="349"/>
      <c r="P59" s="316"/>
      <c r="Q59" s="599"/>
    </row>
    <row r="60" spans="1:17" ht="24.75" customHeight="1" thickBot="1" x14ac:dyDescent="0.3">
      <c r="A60" s="348" t="s">
        <v>1326</v>
      </c>
      <c r="B60" s="316" t="s">
        <v>1316</v>
      </c>
      <c r="C60" s="316" t="s">
        <v>53</v>
      </c>
      <c r="D60" s="316" t="s">
        <v>160</v>
      </c>
      <c r="E60" s="316">
        <v>0.40699999999999997</v>
      </c>
      <c r="F60" s="316" t="s">
        <v>4257</v>
      </c>
      <c r="G60" s="233" t="s">
        <v>16</v>
      </c>
      <c r="H60" s="234">
        <f>SUM(H61:H64)</f>
        <v>877.7</v>
      </c>
      <c r="I60" s="234">
        <f t="shared" ref="I60:N60" si="20">SUM(I61:I64)</f>
        <v>362.7</v>
      </c>
      <c r="J60" s="234">
        <f t="shared" si="20"/>
        <v>515</v>
      </c>
      <c r="K60" s="234">
        <f t="shared" si="20"/>
        <v>0</v>
      </c>
      <c r="L60" s="234">
        <f t="shared" si="20"/>
        <v>0</v>
      </c>
      <c r="M60" s="234">
        <f t="shared" si="20"/>
        <v>0</v>
      </c>
      <c r="N60" s="234">
        <f t="shared" si="20"/>
        <v>0</v>
      </c>
      <c r="O60" s="349">
        <v>150000</v>
      </c>
      <c r="P60" s="316" t="s">
        <v>1342</v>
      </c>
      <c r="Q60" s="598" t="s">
        <v>4184</v>
      </c>
    </row>
    <row r="61" spans="1:17" ht="15.75" thickBot="1" x14ac:dyDescent="0.3">
      <c r="A61" s="348"/>
      <c r="B61" s="316"/>
      <c r="C61" s="316"/>
      <c r="D61" s="316"/>
      <c r="E61" s="316"/>
      <c r="F61" s="316"/>
      <c r="G61" s="233" t="s">
        <v>17</v>
      </c>
      <c r="H61" s="234">
        <f t="shared" si="19"/>
        <v>0</v>
      </c>
      <c r="I61" s="234">
        <v>0</v>
      </c>
      <c r="J61" s="234">
        <v>0</v>
      </c>
      <c r="K61" s="234">
        <v>0</v>
      </c>
      <c r="L61" s="234">
        <v>0</v>
      </c>
      <c r="M61" s="234">
        <v>0</v>
      </c>
      <c r="N61" s="234">
        <v>0</v>
      </c>
      <c r="O61" s="349"/>
      <c r="P61" s="316"/>
      <c r="Q61" s="599"/>
    </row>
    <row r="62" spans="1:17" ht="24.75" thickBot="1" x14ac:dyDescent="0.3">
      <c r="A62" s="348"/>
      <c r="B62" s="316"/>
      <c r="C62" s="316"/>
      <c r="D62" s="316"/>
      <c r="E62" s="316"/>
      <c r="F62" s="316"/>
      <c r="G62" s="233" t="s">
        <v>18</v>
      </c>
      <c r="H62" s="234">
        <f t="shared" si="19"/>
        <v>702.2</v>
      </c>
      <c r="I62" s="234">
        <v>290.2</v>
      </c>
      <c r="J62" s="234">
        <v>412</v>
      </c>
      <c r="K62" s="234">
        <v>0</v>
      </c>
      <c r="L62" s="234">
        <v>0</v>
      </c>
      <c r="M62" s="234">
        <v>0</v>
      </c>
      <c r="N62" s="234">
        <v>0</v>
      </c>
      <c r="O62" s="349"/>
      <c r="P62" s="316"/>
      <c r="Q62" s="599"/>
    </row>
    <row r="63" spans="1:17" ht="15.75" thickBot="1" x14ac:dyDescent="0.3">
      <c r="A63" s="348"/>
      <c r="B63" s="316"/>
      <c r="C63" s="316"/>
      <c r="D63" s="316"/>
      <c r="E63" s="316"/>
      <c r="F63" s="316"/>
      <c r="G63" s="233" t="s">
        <v>19</v>
      </c>
      <c r="H63" s="234">
        <f t="shared" si="19"/>
        <v>175.5</v>
      </c>
      <c r="I63" s="234">
        <v>72.5</v>
      </c>
      <c r="J63" s="234">
        <v>103</v>
      </c>
      <c r="K63" s="234">
        <v>0</v>
      </c>
      <c r="L63" s="234">
        <v>0</v>
      </c>
      <c r="M63" s="234">
        <v>0</v>
      </c>
      <c r="N63" s="234">
        <v>0</v>
      </c>
      <c r="O63" s="349"/>
      <c r="P63" s="316"/>
      <c r="Q63" s="599"/>
    </row>
    <row r="64" spans="1:17" ht="15.75" thickBot="1" x14ac:dyDescent="0.3">
      <c r="A64" s="348"/>
      <c r="B64" s="316"/>
      <c r="C64" s="316"/>
      <c r="D64" s="316"/>
      <c r="E64" s="316"/>
      <c r="F64" s="316"/>
      <c r="G64" s="233" t="s">
        <v>20</v>
      </c>
      <c r="H64" s="234">
        <f t="shared" si="19"/>
        <v>0</v>
      </c>
      <c r="I64" s="234">
        <v>0</v>
      </c>
      <c r="J64" s="234">
        <v>0</v>
      </c>
      <c r="K64" s="234">
        <v>0</v>
      </c>
      <c r="L64" s="234">
        <v>0</v>
      </c>
      <c r="M64" s="234">
        <v>0</v>
      </c>
      <c r="N64" s="234">
        <v>0</v>
      </c>
      <c r="O64" s="349"/>
      <c r="P64" s="316"/>
      <c r="Q64" s="599"/>
    </row>
    <row r="65" spans="1:17" ht="60.75" customHeight="1" thickBot="1" x14ac:dyDescent="0.3">
      <c r="A65" s="355" t="s">
        <v>1327</v>
      </c>
      <c r="B65" s="316" t="s">
        <v>1316</v>
      </c>
      <c r="C65" s="316" t="s">
        <v>53</v>
      </c>
      <c r="D65" s="316" t="s">
        <v>22</v>
      </c>
      <c r="E65" s="316">
        <v>0.30499999999999999</v>
      </c>
      <c r="F65" s="316" t="s">
        <v>4256</v>
      </c>
      <c r="G65" s="233" t="s">
        <v>16</v>
      </c>
      <c r="H65" s="234">
        <f>SUM(H66:H69)</f>
        <v>720</v>
      </c>
      <c r="I65" s="234">
        <f t="shared" ref="I65:N65" si="21">SUM(I66:I69)</f>
        <v>0</v>
      </c>
      <c r="J65" s="234">
        <f t="shared" si="21"/>
        <v>20</v>
      </c>
      <c r="K65" s="234">
        <f t="shared" si="21"/>
        <v>400</v>
      </c>
      <c r="L65" s="234">
        <f t="shared" si="21"/>
        <v>300</v>
      </c>
      <c r="M65" s="234">
        <f t="shared" si="21"/>
        <v>0</v>
      </c>
      <c r="N65" s="234">
        <f t="shared" si="21"/>
        <v>0</v>
      </c>
      <c r="O65" s="349">
        <v>300000</v>
      </c>
      <c r="P65" s="316" t="s">
        <v>1342</v>
      </c>
      <c r="Q65" s="598" t="s">
        <v>4184</v>
      </c>
    </row>
    <row r="66" spans="1:17" ht="15.75" thickBot="1" x14ac:dyDescent="0.3">
      <c r="A66" s="355"/>
      <c r="B66" s="316"/>
      <c r="C66" s="316"/>
      <c r="D66" s="316"/>
      <c r="E66" s="316"/>
      <c r="F66" s="316"/>
      <c r="G66" s="233" t="s">
        <v>17</v>
      </c>
      <c r="H66" s="234">
        <f t="shared" ref="H66:H69" si="22">SUM(I66:N66)</f>
        <v>0</v>
      </c>
      <c r="I66" s="234">
        <v>0</v>
      </c>
      <c r="J66" s="234">
        <v>0</v>
      </c>
      <c r="K66" s="234">
        <v>0</v>
      </c>
      <c r="L66" s="234">
        <v>0</v>
      </c>
      <c r="M66" s="234">
        <v>0</v>
      </c>
      <c r="N66" s="234">
        <v>0</v>
      </c>
      <c r="O66" s="349"/>
      <c r="P66" s="316"/>
      <c r="Q66" s="599"/>
    </row>
    <row r="67" spans="1:17" ht="24.75" thickBot="1" x14ac:dyDescent="0.3">
      <c r="A67" s="355"/>
      <c r="B67" s="316"/>
      <c r="C67" s="316"/>
      <c r="D67" s="316"/>
      <c r="E67" s="316"/>
      <c r="F67" s="316"/>
      <c r="G67" s="233" t="s">
        <v>18</v>
      </c>
      <c r="H67" s="234">
        <f t="shared" si="22"/>
        <v>576</v>
      </c>
      <c r="I67" s="234">
        <v>0</v>
      </c>
      <c r="J67" s="234">
        <v>16</v>
      </c>
      <c r="K67" s="234">
        <f>152+168</f>
        <v>320</v>
      </c>
      <c r="L67" s="234">
        <v>240</v>
      </c>
      <c r="M67" s="234">
        <v>0</v>
      </c>
      <c r="N67" s="234">
        <v>0</v>
      </c>
      <c r="O67" s="349"/>
      <c r="P67" s="316"/>
      <c r="Q67" s="599"/>
    </row>
    <row r="68" spans="1:17" ht="15.75" thickBot="1" x14ac:dyDescent="0.3">
      <c r="A68" s="355"/>
      <c r="B68" s="316"/>
      <c r="C68" s="316"/>
      <c r="D68" s="316"/>
      <c r="E68" s="316"/>
      <c r="F68" s="316"/>
      <c r="G68" s="233" t="s">
        <v>19</v>
      </c>
      <c r="H68" s="234">
        <f t="shared" si="22"/>
        <v>144</v>
      </c>
      <c r="I68" s="234">
        <v>0</v>
      </c>
      <c r="J68" s="234">
        <v>4</v>
      </c>
      <c r="K68" s="234">
        <f>38+42</f>
        <v>80</v>
      </c>
      <c r="L68" s="234">
        <v>60</v>
      </c>
      <c r="M68" s="234">
        <v>0</v>
      </c>
      <c r="N68" s="234">
        <v>0</v>
      </c>
      <c r="O68" s="349"/>
      <c r="P68" s="316"/>
      <c r="Q68" s="599"/>
    </row>
    <row r="69" spans="1:17" ht="15.75" thickBot="1" x14ac:dyDescent="0.3">
      <c r="A69" s="355"/>
      <c r="B69" s="316"/>
      <c r="C69" s="316"/>
      <c r="D69" s="316"/>
      <c r="E69" s="316"/>
      <c r="F69" s="316"/>
      <c r="G69" s="233" t="s">
        <v>20</v>
      </c>
      <c r="H69" s="234">
        <f t="shared" si="22"/>
        <v>0</v>
      </c>
      <c r="I69" s="234">
        <v>0</v>
      </c>
      <c r="J69" s="234">
        <v>0</v>
      </c>
      <c r="K69" s="234">
        <v>0</v>
      </c>
      <c r="L69" s="234">
        <v>0</v>
      </c>
      <c r="M69" s="234">
        <v>0</v>
      </c>
      <c r="N69" s="234">
        <v>0</v>
      </c>
      <c r="O69" s="349"/>
      <c r="P69" s="316"/>
      <c r="Q69" s="599"/>
    </row>
    <row r="70" spans="1:17" ht="24.75" customHeight="1" thickBot="1" x14ac:dyDescent="0.3">
      <c r="A70" s="348" t="s">
        <v>4258</v>
      </c>
      <c r="B70" s="316" t="s">
        <v>1316</v>
      </c>
      <c r="C70" s="316" t="s">
        <v>53</v>
      </c>
      <c r="D70" s="316">
        <v>2026</v>
      </c>
      <c r="E70" s="316" t="s">
        <v>1328</v>
      </c>
      <c r="F70" s="316" t="s">
        <v>4259</v>
      </c>
      <c r="G70" s="233" t="s">
        <v>16</v>
      </c>
      <c r="H70" s="234">
        <f>SUM(H71:H74)</f>
        <v>31.4</v>
      </c>
      <c r="I70" s="234">
        <f t="shared" ref="I70:N70" si="23">SUM(I71:I74)</f>
        <v>0</v>
      </c>
      <c r="J70" s="234">
        <f t="shared" si="23"/>
        <v>31.4</v>
      </c>
      <c r="K70" s="234">
        <f t="shared" si="23"/>
        <v>0</v>
      </c>
      <c r="L70" s="234">
        <f t="shared" si="23"/>
        <v>0</v>
      </c>
      <c r="M70" s="234">
        <f t="shared" si="23"/>
        <v>0</v>
      </c>
      <c r="N70" s="234">
        <f t="shared" si="23"/>
        <v>0</v>
      </c>
      <c r="O70" s="316">
        <v>500</v>
      </c>
      <c r="P70" s="316" t="s">
        <v>1342</v>
      </c>
      <c r="Q70" s="598" t="s">
        <v>4184</v>
      </c>
    </row>
    <row r="71" spans="1:17" ht="15.75" thickBot="1" x14ac:dyDescent="0.3">
      <c r="A71" s="348"/>
      <c r="B71" s="316"/>
      <c r="C71" s="316"/>
      <c r="D71" s="316"/>
      <c r="E71" s="316"/>
      <c r="F71" s="316"/>
      <c r="G71" s="233" t="s">
        <v>17</v>
      </c>
      <c r="H71" s="234">
        <f t="shared" ref="H71:H74" si="24">SUM(I71:N71)</f>
        <v>0</v>
      </c>
      <c r="I71" s="234">
        <v>0</v>
      </c>
      <c r="J71" s="234">
        <v>0</v>
      </c>
      <c r="K71" s="234">
        <v>0</v>
      </c>
      <c r="L71" s="234">
        <v>0</v>
      </c>
      <c r="M71" s="234">
        <v>0</v>
      </c>
      <c r="N71" s="234">
        <v>0</v>
      </c>
      <c r="O71" s="316"/>
      <c r="P71" s="316"/>
      <c r="Q71" s="599"/>
    </row>
    <row r="72" spans="1:17" ht="24.75" thickBot="1" x14ac:dyDescent="0.3">
      <c r="A72" s="348"/>
      <c r="B72" s="316"/>
      <c r="C72" s="316"/>
      <c r="D72" s="316"/>
      <c r="E72" s="316"/>
      <c r="F72" s="316"/>
      <c r="G72" s="233" t="s">
        <v>18</v>
      </c>
      <c r="H72" s="234">
        <f t="shared" si="24"/>
        <v>0</v>
      </c>
      <c r="I72" s="234">
        <v>0</v>
      </c>
      <c r="J72" s="234">
        <v>0</v>
      </c>
      <c r="K72" s="234">
        <v>0</v>
      </c>
      <c r="L72" s="234">
        <v>0</v>
      </c>
      <c r="M72" s="234">
        <v>0</v>
      </c>
      <c r="N72" s="234">
        <v>0</v>
      </c>
      <c r="O72" s="316"/>
      <c r="P72" s="316"/>
      <c r="Q72" s="599"/>
    </row>
    <row r="73" spans="1:17" ht="15.75" thickBot="1" x14ac:dyDescent="0.3">
      <c r="A73" s="348"/>
      <c r="B73" s="316"/>
      <c r="C73" s="316"/>
      <c r="D73" s="316"/>
      <c r="E73" s="316"/>
      <c r="F73" s="316"/>
      <c r="G73" s="233" t="s">
        <v>19</v>
      </c>
      <c r="H73" s="234">
        <f t="shared" si="24"/>
        <v>31.4</v>
      </c>
      <c r="I73" s="234">
        <v>0</v>
      </c>
      <c r="J73" s="234">
        <v>31.4</v>
      </c>
      <c r="K73" s="234">
        <v>0</v>
      </c>
      <c r="L73" s="234">
        <v>0</v>
      </c>
      <c r="M73" s="234">
        <v>0</v>
      </c>
      <c r="N73" s="234">
        <v>0</v>
      </c>
      <c r="O73" s="316"/>
      <c r="P73" s="316"/>
      <c r="Q73" s="599"/>
    </row>
    <row r="74" spans="1:17" ht="15.75" thickBot="1" x14ac:dyDescent="0.3">
      <c r="A74" s="348"/>
      <c r="B74" s="316"/>
      <c r="C74" s="316"/>
      <c r="D74" s="316"/>
      <c r="E74" s="316"/>
      <c r="F74" s="316"/>
      <c r="G74" s="233" t="s">
        <v>20</v>
      </c>
      <c r="H74" s="234">
        <f t="shared" si="24"/>
        <v>0</v>
      </c>
      <c r="I74" s="234">
        <v>0</v>
      </c>
      <c r="J74" s="234">
        <v>0</v>
      </c>
      <c r="K74" s="234">
        <v>0</v>
      </c>
      <c r="L74" s="234">
        <v>0</v>
      </c>
      <c r="M74" s="234">
        <v>0</v>
      </c>
      <c r="N74" s="234">
        <v>0</v>
      </c>
      <c r="O74" s="316"/>
      <c r="P74" s="316"/>
      <c r="Q74" s="599"/>
    </row>
    <row r="75" spans="1:17" ht="24.75" customHeight="1" thickBot="1" x14ac:dyDescent="0.3">
      <c r="A75" s="421" t="s">
        <v>1329</v>
      </c>
      <c r="B75" s="421" t="s">
        <v>273</v>
      </c>
      <c r="C75" s="424" t="s">
        <v>53</v>
      </c>
      <c r="D75" s="424" t="s">
        <v>282</v>
      </c>
      <c r="E75" s="424">
        <v>0.55000000000000004</v>
      </c>
      <c r="F75" s="424" t="s">
        <v>244</v>
      </c>
      <c r="G75" s="233" t="s">
        <v>16</v>
      </c>
      <c r="H75" s="234">
        <f>SUM(H76:H79)</f>
        <v>141.9</v>
      </c>
      <c r="I75" s="234">
        <f t="shared" ref="I75:N75" si="25">SUM(I76:I79)</f>
        <v>0.8</v>
      </c>
      <c r="J75" s="234">
        <f t="shared" si="25"/>
        <v>141.1</v>
      </c>
      <c r="K75" s="234">
        <f t="shared" si="25"/>
        <v>0</v>
      </c>
      <c r="L75" s="234">
        <f t="shared" si="25"/>
        <v>0</v>
      </c>
      <c r="M75" s="234">
        <f t="shared" si="25"/>
        <v>0</v>
      </c>
      <c r="N75" s="234">
        <f t="shared" si="25"/>
        <v>0</v>
      </c>
      <c r="O75" s="424">
        <v>100000</v>
      </c>
      <c r="P75" s="424" t="s">
        <v>1330</v>
      </c>
      <c r="Q75" s="598" t="s">
        <v>4155</v>
      </c>
    </row>
    <row r="76" spans="1:17" ht="15.75" thickBot="1" x14ac:dyDescent="0.3">
      <c r="A76" s="422"/>
      <c r="B76" s="422"/>
      <c r="C76" s="425"/>
      <c r="D76" s="425"/>
      <c r="E76" s="425"/>
      <c r="F76" s="425"/>
      <c r="G76" s="233" t="s">
        <v>17</v>
      </c>
      <c r="H76" s="234">
        <f>SUM(I76:N76)</f>
        <v>0</v>
      </c>
      <c r="I76" s="234">
        <v>0</v>
      </c>
      <c r="J76" s="234">
        <v>0</v>
      </c>
      <c r="K76" s="234">
        <v>0</v>
      </c>
      <c r="L76" s="234">
        <v>0</v>
      </c>
      <c r="M76" s="234">
        <v>0</v>
      </c>
      <c r="N76" s="234">
        <v>0</v>
      </c>
      <c r="O76" s="425"/>
      <c r="P76" s="425"/>
      <c r="Q76" s="599"/>
    </row>
    <row r="77" spans="1:17" ht="24.75" thickBot="1" x14ac:dyDescent="0.3">
      <c r="A77" s="422"/>
      <c r="B77" s="422"/>
      <c r="C77" s="425"/>
      <c r="D77" s="425"/>
      <c r="E77" s="425"/>
      <c r="F77" s="425"/>
      <c r="G77" s="233" t="s">
        <v>18</v>
      </c>
      <c r="H77" s="234">
        <f>SUM(I77:N77)</f>
        <v>141.9</v>
      </c>
      <c r="I77" s="234">
        <v>0.8</v>
      </c>
      <c r="J77" s="234">
        <v>141.1</v>
      </c>
      <c r="K77" s="234">
        <v>0</v>
      </c>
      <c r="L77" s="234">
        <v>0</v>
      </c>
      <c r="M77" s="234">
        <v>0</v>
      </c>
      <c r="N77" s="234">
        <v>0</v>
      </c>
      <c r="O77" s="425"/>
      <c r="P77" s="425"/>
      <c r="Q77" s="599"/>
    </row>
    <row r="78" spans="1:17" ht="15.75" thickBot="1" x14ac:dyDescent="0.3">
      <c r="A78" s="422"/>
      <c r="B78" s="422"/>
      <c r="C78" s="425"/>
      <c r="D78" s="425"/>
      <c r="E78" s="425"/>
      <c r="F78" s="425"/>
      <c r="G78" s="233" t="s">
        <v>19</v>
      </c>
      <c r="H78" s="234">
        <f>SUM(I78:N78)</f>
        <v>0</v>
      </c>
      <c r="I78" s="234">
        <v>0</v>
      </c>
      <c r="J78" s="234">
        <v>0</v>
      </c>
      <c r="K78" s="234">
        <v>0</v>
      </c>
      <c r="L78" s="234">
        <v>0</v>
      </c>
      <c r="M78" s="234">
        <v>0</v>
      </c>
      <c r="N78" s="234">
        <v>0</v>
      </c>
      <c r="O78" s="425"/>
      <c r="P78" s="425"/>
      <c r="Q78" s="599"/>
    </row>
    <row r="79" spans="1:17" ht="15.75" thickBot="1" x14ac:dyDescent="0.3">
      <c r="A79" s="423"/>
      <c r="B79" s="423"/>
      <c r="C79" s="426"/>
      <c r="D79" s="426"/>
      <c r="E79" s="426"/>
      <c r="F79" s="426"/>
      <c r="G79" s="233" t="s">
        <v>20</v>
      </c>
      <c r="H79" s="234">
        <f>SUM(I79:N79)</f>
        <v>0</v>
      </c>
      <c r="I79" s="234">
        <v>0</v>
      </c>
      <c r="J79" s="234">
        <v>0</v>
      </c>
      <c r="K79" s="234">
        <v>0</v>
      </c>
      <c r="L79" s="234">
        <v>0</v>
      </c>
      <c r="M79" s="234">
        <v>0</v>
      </c>
      <c r="N79" s="234">
        <v>0</v>
      </c>
      <c r="O79" s="426"/>
      <c r="P79" s="426"/>
      <c r="Q79" s="599"/>
    </row>
    <row r="80" spans="1:17" ht="24.75" customHeight="1" thickBot="1" x14ac:dyDescent="0.3">
      <c r="A80" s="348" t="s">
        <v>1331</v>
      </c>
      <c r="B80" s="348" t="s">
        <v>273</v>
      </c>
      <c r="C80" s="316" t="s">
        <v>53</v>
      </c>
      <c r="D80" s="316" t="s">
        <v>282</v>
      </c>
      <c r="E80" s="316">
        <v>0.3</v>
      </c>
      <c r="F80" s="316" t="s">
        <v>244</v>
      </c>
      <c r="G80" s="233" t="s">
        <v>16</v>
      </c>
      <c r="H80" s="234">
        <f t="shared" ref="H80:N80" si="26">SUM(H81:H84)</f>
        <v>96.9</v>
      </c>
      <c r="I80" s="234">
        <f t="shared" si="26"/>
        <v>63.4</v>
      </c>
      <c r="J80" s="234">
        <f t="shared" si="26"/>
        <v>33.5</v>
      </c>
      <c r="K80" s="234">
        <f t="shared" si="26"/>
        <v>0</v>
      </c>
      <c r="L80" s="234">
        <f t="shared" si="26"/>
        <v>0</v>
      </c>
      <c r="M80" s="234">
        <f t="shared" si="26"/>
        <v>0</v>
      </c>
      <c r="N80" s="234">
        <f t="shared" si="26"/>
        <v>0</v>
      </c>
      <c r="O80" s="316">
        <v>100000</v>
      </c>
      <c r="P80" s="316" t="s">
        <v>1332</v>
      </c>
      <c r="Q80" s="598" t="s">
        <v>4155</v>
      </c>
    </row>
    <row r="81" spans="1:17" ht="15.75" thickBot="1" x14ac:dyDescent="0.3">
      <c r="A81" s="348"/>
      <c r="B81" s="348"/>
      <c r="C81" s="316"/>
      <c r="D81" s="316"/>
      <c r="E81" s="316"/>
      <c r="F81" s="316"/>
      <c r="G81" s="233" t="s">
        <v>17</v>
      </c>
      <c r="H81" s="234">
        <f>SUM(I81:N81)</f>
        <v>0</v>
      </c>
      <c r="I81" s="234">
        <v>0</v>
      </c>
      <c r="J81" s="234">
        <v>0</v>
      </c>
      <c r="K81" s="234">
        <v>0</v>
      </c>
      <c r="L81" s="234">
        <v>0</v>
      </c>
      <c r="M81" s="234">
        <v>0</v>
      </c>
      <c r="N81" s="234">
        <v>0</v>
      </c>
      <c r="O81" s="316"/>
      <c r="P81" s="316"/>
      <c r="Q81" s="599"/>
    </row>
    <row r="82" spans="1:17" ht="24.75" thickBot="1" x14ac:dyDescent="0.3">
      <c r="A82" s="348"/>
      <c r="B82" s="348"/>
      <c r="C82" s="316"/>
      <c r="D82" s="316"/>
      <c r="E82" s="316"/>
      <c r="F82" s="316"/>
      <c r="G82" s="233" t="s">
        <v>18</v>
      </c>
      <c r="H82" s="234">
        <f>SUM(I82:N82)</f>
        <v>96.9</v>
      </c>
      <c r="I82" s="234">
        <v>63.4</v>
      </c>
      <c r="J82" s="234">
        <v>33.5</v>
      </c>
      <c r="K82" s="234">
        <v>0</v>
      </c>
      <c r="L82" s="234">
        <v>0</v>
      </c>
      <c r="M82" s="234">
        <v>0</v>
      </c>
      <c r="N82" s="234">
        <v>0</v>
      </c>
      <c r="O82" s="316"/>
      <c r="P82" s="316"/>
      <c r="Q82" s="599"/>
    </row>
    <row r="83" spans="1:17" ht="15.75" thickBot="1" x14ac:dyDescent="0.3">
      <c r="A83" s="348"/>
      <c r="B83" s="348"/>
      <c r="C83" s="316"/>
      <c r="D83" s="316"/>
      <c r="E83" s="316"/>
      <c r="F83" s="316"/>
      <c r="G83" s="233" t="s">
        <v>19</v>
      </c>
      <c r="H83" s="234">
        <f>SUM(I83:N83)</f>
        <v>0</v>
      </c>
      <c r="I83" s="234">
        <v>0</v>
      </c>
      <c r="J83" s="234">
        <v>0</v>
      </c>
      <c r="K83" s="234">
        <v>0</v>
      </c>
      <c r="L83" s="234">
        <v>0</v>
      </c>
      <c r="M83" s="234">
        <v>0</v>
      </c>
      <c r="N83" s="234">
        <v>0</v>
      </c>
      <c r="O83" s="316"/>
      <c r="P83" s="316"/>
      <c r="Q83" s="599"/>
    </row>
    <row r="84" spans="1:17" ht="15.75" thickBot="1" x14ac:dyDescent="0.3">
      <c r="A84" s="348"/>
      <c r="B84" s="348"/>
      <c r="C84" s="316"/>
      <c r="D84" s="316"/>
      <c r="E84" s="316"/>
      <c r="F84" s="316"/>
      <c r="G84" s="233" t="s">
        <v>20</v>
      </c>
      <c r="H84" s="234">
        <f>SUM(I84:N84)</f>
        <v>0</v>
      </c>
      <c r="I84" s="234">
        <v>0</v>
      </c>
      <c r="J84" s="234">
        <v>0</v>
      </c>
      <c r="K84" s="234">
        <v>0</v>
      </c>
      <c r="L84" s="234">
        <v>0</v>
      </c>
      <c r="M84" s="234">
        <v>0</v>
      </c>
      <c r="N84" s="234">
        <v>0</v>
      </c>
      <c r="O84" s="316"/>
      <c r="P84" s="316"/>
      <c r="Q84" s="599"/>
    </row>
    <row r="85" spans="1:17" ht="24.75" customHeight="1" thickBot="1" x14ac:dyDescent="0.3">
      <c r="A85" s="348" t="s">
        <v>1333</v>
      </c>
      <c r="B85" s="348" t="s">
        <v>273</v>
      </c>
      <c r="C85" s="316" t="s">
        <v>53</v>
      </c>
      <c r="D85" s="316" t="s">
        <v>282</v>
      </c>
      <c r="E85" s="316">
        <v>0.378</v>
      </c>
      <c r="F85" s="316" t="s">
        <v>244</v>
      </c>
      <c r="G85" s="233" t="s">
        <v>16</v>
      </c>
      <c r="H85" s="234">
        <f>SUM(H86:H89)</f>
        <v>55.11</v>
      </c>
      <c r="I85" s="234">
        <f t="shared" ref="I85:N85" si="27">SUM(I86:I89)</f>
        <v>55.1</v>
      </c>
      <c r="J85" s="234">
        <f t="shared" si="27"/>
        <v>0.01</v>
      </c>
      <c r="K85" s="234">
        <f t="shared" si="27"/>
        <v>0</v>
      </c>
      <c r="L85" s="234">
        <f t="shared" si="27"/>
        <v>0</v>
      </c>
      <c r="M85" s="234">
        <f t="shared" si="27"/>
        <v>0</v>
      </c>
      <c r="N85" s="234">
        <f t="shared" si="27"/>
        <v>0</v>
      </c>
      <c r="O85" s="316">
        <v>100000</v>
      </c>
      <c r="P85" s="316" t="s">
        <v>1332</v>
      </c>
      <c r="Q85" s="598" t="s">
        <v>4155</v>
      </c>
    </row>
    <row r="86" spans="1:17" ht="15.75" thickBot="1" x14ac:dyDescent="0.3">
      <c r="A86" s="348"/>
      <c r="B86" s="348"/>
      <c r="C86" s="316"/>
      <c r="D86" s="316"/>
      <c r="E86" s="316"/>
      <c r="F86" s="316"/>
      <c r="G86" s="233" t="s">
        <v>17</v>
      </c>
      <c r="H86" s="234">
        <f t="shared" ref="H86:H89" si="28">SUM(I86:N86)</f>
        <v>0</v>
      </c>
      <c r="I86" s="234">
        <v>0</v>
      </c>
      <c r="J86" s="234">
        <v>0</v>
      </c>
      <c r="K86" s="234">
        <v>0</v>
      </c>
      <c r="L86" s="234">
        <v>0</v>
      </c>
      <c r="M86" s="234">
        <v>0</v>
      </c>
      <c r="N86" s="234">
        <v>0</v>
      </c>
      <c r="O86" s="316"/>
      <c r="P86" s="316"/>
      <c r="Q86" s="599"/>
    </row>
    <row r="87" spans="1:17" ht="24.75" thickBot="1" x14ac:dyDescent="0.3">
      <c r="A87" s="348"/>
      <c r="B87" s="348"/>
      <c r="C87" s="316"/>
      <c r="D87" s="316"/>
      <c r="E87" s="316"/>
      <c r="F87" s="316"/>
      <c r="G87" s="233" t="s">
        <v>18</v>
      </c>
      <c r="H87" s="234">
        <f t="shared" si="28"/>
        <v>55.11</v>
      </c>
      <c r="I87" s="234">
        <v>55.1</v>
      </c>
      <c r="J87" s="238">
        <v>0.01</v>
      </c>
      <c r="K87" s="234">
        <v>0</v>
      </c>
      <c r="L87" s="234">
        <v>0</v>
      </c>
      <c r="M87" s="234">
        <v>0</v>
      </c>
      <c r="N87" s="234">
        <v>0</v>
      </c>
      <c r="O87" s="316"/>
      <c r="P87" s="316"/>
      <c r="Q87" s="599"/>
    </row>
    <row r="88" spans="1:17" ht="15.75" thickBot="1" x14ac:dyDescent="0.3">
      <c r="A88" s="348"/>
      <c r="B88" s="348"/>
      <c r="C88" s="316"/>
      <c r="D88" s="316"/>
      <c r="E88" s="316"/>
      <c r="F88" s="316"/>
      <c r="G88" s="233" t="s">
        <v>19</v>
      </c>
      <c r="H88" s="234">
        <f t="shared" si="28"/>
        <v>0</v>
      </c>
      <c r="I88" s="234">
        <v>0</v>
      </c>
      <c r="J88" s="234">
        <v>0</v>
      </c>
      <c r="K88" s="234">
        <v>0</v>
      </c>
      <c r="L88" s="234">
        <v>0</v>
      </c>
      <c r="M88" s="234">
        <v>0</v>
      </c>
      <c r="N88" s="234">
        <v>0</v>
      </c>
      <c r="O88" s="316"/>
      <c r="P88" s="316"/>
      <c r="Q88" s="599"/>
    </row>
    <row r="89" spans="1:17" ht="15.75" thickBot="1" x14ac:dyDescent="0.3">
      <c r="A89" s="348"/>
      <c r="B89" s="348"/>
      <c r="C89" s="316"/>
      <c r="D89" s="316"/>
      <c r="E89" s="316"/>
      <c r="F89" s="316"/>
      <c r="G89" s="233" t="s">
        <v>20</v>
      </c>
      <c r="H89" s="234">
        <f t="shared" si="28"/>
        <v>0</v>
      </c>
      <c r="I89" s="234">
        <v>0</v>
      </c>
      <c r="J89" s="234">
        <v>0</v>
      </c>
      <c r="K89" s="234">
        <v>0</v>
      </c>
      <c r="L89" s="234">
        <v>0</v>
      </c>
      <c r="M89" s="234">
        <v>0</v>
      </c>
      <c r="N89" s="234">
        <v>0</v>
      </c>
      <c r="O89" s="316"/>
      <c r="P89" s="316"/>
      <c r="Q89" s="599"/>
    </row>
    <row r="90" spans="1:17" ht="24.75" customHeight="1" thickBot="1" x14ac:dyDescent="0.3">
      <c r="A90" s="348" t="s">
        <v>4210</v>
      </c>
      <c r="B90" s="348" t="s">
        <v>273</v>
      </c>
      <c r="C90" s="316" t="s">
        <v>53</v>
      </c>
      <c r="D90" s="316">
        <v>2026</v>
      </c>
      <c r="E90" s="316">
        <v>0.3</v>
      </c>
      <c r="F90" s="316" t="s">
        <v>244</v>
      </c>
      <c r="G90" s="233" t="s">
        <v>16</v>
      </c>
      <c r="H90" s="234">
        <f>SUM(H91:H94)</f>
        <v>196.9</v>
      </c>
      <c r="I90" s="234">
        <f t="shared" ref="I90:N90" si="29">SUM(I91:I94)</f>
        <v>0</v>
      </c>
      <c r="J90" s="234">
        <f t="shared" si="29"/>
        <v>196.9</v>
      </c>
      <c r="K90" s="234">
        <f t="shared" si="29"/>
        <v>0</v>
      </c>
      <c r="L90" s="234">
        <f t="shared" si="29"/>
        <v>0</v>
      </c>
      <c r="M90" s="234">
        <f t="shared" si="29"/>
        <v>0</v>
      </c>
      <c r="N90" s="234">
        <f t="shared" si="29"/>
        <v>0</v>
      </c>
      <c r="O90" s="316">
        <v>100000</v>
      </c>
      <c r="P90" s="316" t="s">
        <v>1330</v>
      </c>
      <c r="Q90" s="598" t="s">
        <v>4155</v>
      </c>
    </row>
    <row r="91" spans="1:17" ht="15.75" thickBot="1" x14ac:dyDescent="0.3">
      <c r="A91" s="348"/>
      <c r="B91" s="348"/>
      <c r="C91" s="316"/>
      <c r="D91" s="316"/>
      <c r="E91" s="316"/>
      <c r="F91" s="316"/>
      <c r="G91" s="233" t="s">
        <v>17</v>
      </c>
      <c r="H91" s="234">
        <f>SUM(I91:N91)</f>
        <v>0</v>
      </c>
      <c r="I91" s="234">
        <v>0</v>
      </c>
      <c r="J91" s="234">
        <v>0</v>
      </c>
      <c r="K91" s="234">
        <v>0</v>
      </c>
      <c r="L91" s="234">
        <v>0</v>
      </c>
      <c r="M91" s="234">
        <v>0</v>
      </c>
      <c r="N91" s="234">
        <v>0</v>
      </c>
      <c r="O91" s="316"/>
      <c r="P91" s="316"/>
      <c r="Q91" s="599"/>
    </row>
    <row r="92" spans="1:17" ht="24.75" thickBot="1" x14ac:dyDescent="0.3">
      <c r="A92" s="348"/>
      <c r="B92" s="348"/>
      <c r="C92" s="316"/>
      <c r="D92" s="316"/>
      <c r="E92" s="316"/>
      <c r="F92" s="316"/>
      <c r="G92" s="233" t="s">
        <v>18</v>
      </c>
      <c r="H92" s="234">
        <f>SUM(I92:N92)</f>
        <v>196.9</v>
      </c>
      <c r="I92" s="234">
        <v>0</v>
      </c>
      <c r="J92" s="234">
        <v>196.9</v>
      </c>
      <c r="K92" s="234">
        <v>0</v>
      </c>
      <c r="L92" s="234">
        <v>0</v>
      </c>
      <c r="M92" s="234">
        <v>0</v>
      </c>
      <c r="N92" s="234">
        <v>0</v>
      </c>
      <c r="O92" s="316"/>
      <c r="P92" s="316"/>
      <c r="Q92" s="599"/>
    </row>
    <row r="93" spans="1:17" ht="15.75" thickBot="1" x14ac:dyDescent="0.3">
      <c r="A93" s="348"/>
      <c r="B93" s="348"/>
      <c r="C93" s="316"/>
      <c r="D93" s="316"/>
      <c r="E93" s="316"/>
      <c r="F93" s="316"/>
      <c r="G93" s="233" t="s">
        <v>19</v>
      </c>
      <c r="H93" s="234">
        <f>SUM(I93:N93)</f>
        <v>0</v>
      </c>
      <c r="I93" s="234">
        <v>0</v>
      </c>
      <c r="J93" s="234">
        <v>0</v>
      </c>
      <c r="K93" s="234">
        <v>0</v>
      </c>
      <c r="L93" s="234">
        <v>0</v>
      </c>
      <c r="M93" s="234">
        <v>0</v>
      </c>
      <c r="N93" s="234">
        <v>0</v>
      </c>
      <c r="O93" s="316"/>
      <c r="P93" s="316"/>
      <c r="Q93" s="599"/>
    </row>
    <row r="94" spans="1:17" ht="15.75" thickBot="1" x14ac:dyDescent="0.3">
      <c r="A94" s="348"/>
      <c r="B94" s="348"/>
      <c r="C94" s="316"/>
      <c r="D94" s="316"/>
      <c r="E94" s="316"/>
      <c r="F94" s="316"/>
      <c r="G94" s="233" t="s">
        <v>20</v>
      </c>
      <c r="H94" s="234">
        <f>SUM(I94:N94)</f>
        <v>0</v>
      </c>
      <c r="I94" s="234">
        <v>0</v>
      </c>
      <c r="J94" s="234">
        <v>0</v>
      </c>
      <c r="K94" s="234">
        <v>0</v>
      </c>
      <c r="L94" s="234">
        <v>0</v>
      </c>
      <c r="M94" s="234">
        <v>0</v>
      </c>
      <c r="N94" s="234">
        <v>0</v>
      </c>
      <c r="O94" s="316"/>
      <c r="P94" s="316"/>
      <c r="Q94" s="599"/>
    </row>
    <row r="95" spans="1:17" ht="24.75" customHeight="1" thickBot="1" x14ac:dyDescent="0.3">
      <c r="A95" s="348" t="s">
        <v>1334</v>
      </c>
      <c r="B95" s="316" t="s">
        <v>1316</v>
      </c>
      <c r="C95" s="316" t="s">
        <v>53</v>
      </c>
      <c r="D95" s="316">
        <v>2026</v>
      </c>
      <c r="E95" s="316" t="s">
        <v>1335</v>
      </c>
      <c r="F95" s="348" t="s">
        <v>275</v>
      </c>
      <c r="G95" s="233" t="s">
        <v>16</v>
      </c>
      <c r="H95" s="234">
        <f t="shared" ref="H95:N95" si="30">SUM(H96:H99)</f>
        <v>48.4</v>
      </c>
      <c r="I95" s="234">
        <f t="shared" si="30"/>
        <v>0</v>
      </c>
      <c r="J95" s="234">
        <f t="shared" si="30"/>
        <v>48.4</v>
      </c>
      <c r="K95" s="234">
        <f t="shared" si="30"/>
        <v>0</v>
      </c>
      <c r="L95" s="234">
        <f t="shared" si="30"/>
        <v>0</v>
      </c>
      <c r="M95" s="234">
        <f t="shared" si="30"/>
        <v>0</v>
      </c>
      <c r="N95" s="234">
        <f t="shared" si="30"/>
        <v>0</v>
      </c>
      <c r="O95" s="316">
        <v>4700</v>
      </c>
      <c r="P95" s="316" t="s">
        <v>1332</v>
      </c>
      <c r="Q95" s="598" t="s">
        <v>4155</v>
      </c>
    </row>
    <row r="96" spans="1:17" ht="15.75" thickBot="1" x14ac:dyDescent="0.3">
      <c r="A96" s="348"/>
      <c r="B96" s="316"/>
      <c r="C96" s="316"/>
      <c r="D96" s="316"/>
      <c r="E96" s="316"/>
      <c r="F96" s="348"/>
      <c r="G96" s="233" t="s">
        <v>17</v>
      </c>
      <c r="H96" s="234">
        <f>SUM(I96:N96)</f>
        <v>47.9</v>
      </c>
      <c r="I96" s="234">
        <v>0</v>
      </c>
      <c r="J96" s="234">
        <v>47.9</v>
      </c>
      <c r="K96" s="234">
        <v>0</v>
      </c>
      <c r="L96" s="234">
        <v>0</v>
      </c>
      <c r="M96" s="234">
        <v>0</v>
      </c>
      <c r="N96" s="234">
        <v>0</v>
      </c>
      <c r="O96" s="316"/>
      <c r="P96" s="316"/>
      <c r="Q96" s="599"/>
    </row>
    <row r="97" spans="1:17" ht="24.75" thickBot="1" x14ac:dyDescent="0.3">
      <c r="A97" s="348"/>
      <c r="B97" s="316"/>
      <c r="C97" s="316"/>
      <c r="D97" s="316"/>
      <c r="E97" s="316"/>
      <c r="F97" s="348"/>
      <c r="G97" s="233" t="s">
        <v>18</v>
      </c>
      <c r="H97" s="234">
        <f>SUM(I97:N97)</f>
        <v>0.4</v>
      </c>
      <c r="I97" s="234">
        <v>0</v>
      </c>
      <c r="J97" s="234">
        <v>0.4</v>
      </c>
      <c r="K97" s="234">
        <v>0</v>
      </c>
      <c r="L97" s="234">
        <v>0</v>
      </c>
      <c r="M97" s="234">
        <v>0</v>
      </c>
      <c r="N97" s="234">
        <v>0</v>
      </c>
      <c r="O97" s="316"/>
      <c r="P97" s="316"/>
      <c r="Q97" s="599"/>
    </row>
    <row r="98" spans="1:17" ht="15.75" thickBot="1" x14ac:dyDescent="0.3">
      <c r="A98" s="348"/>
      <c r="B98" s="316"/>
      <c r="C98" s="316"/>
      <c r="D98" s="316"/>
      <c r="E98" s="316"/>
      <c r="F98" s="348"/>
      <c r="G98" s="233" t="s">
        <v>19</v>
      </c>
      <c r="H98" s="234">
        <f>SUM(I98:N98)</f>
        <v>0.1</v>
      </c>
      <c r="I98" s="234">
        <v>0</v>
      </c>
      <c r="J98" s="234">
        <v>0.1</v>
      </c>
      <c r="K98" s="234">
        <v>0</v>
      </c>
      <c r="L98" s="234"/>
      <c r="M98" s="234">
        <v>0</v>
      </c>
      <c r="N98" s="234">
        <v>0</v>
      </c>
      <c r="O98" s="316"/>
      <c r="P98" s="316"/>
      <c r="Q98" s="599"/>
    </row>
    <row r="99" spans="1:17" ht="15.75" thickBot="1" x14ac:dyDescent="0.3">
      <c r="A99" s="348"/>
      <c r="B99" s="316"/>
      <c r="C99" s="316"/>
      <c r="D99" s="316"/>
      <c r="E99" s="316"/>
      <c r="F99" s="348"/>
      <c r="G99" s="233" t="s">
        <v>20</v>
      </c>
      <c r="H99" s="234">
        <f>SUM(I99:N99)</f>
        <v>0</v>
      </c>
      <c r="I99" s="234">
        <v>0</v>
      </c>
      <c r="J99" s="234">
        <v>0</v>
      </c>
      <c r="K99" s="234">
        <v>0</v>
      </c>
      <c r="L99" s="234">
        <v>0</v>
      </c>
      <c r="M99" s="234">
        <v>0</v>
      </c>
      <c r="N99" s="234">
        <v>0</v>
      </c>
      <c r="O99" s="316"/>
      <c r="P99" s="316"/>
      <c r="Q99" s="599"/>
    </row>
    <row r="100" spans="1:17" ht="24.75" customHeight="1" thickBot="1" x14ac:dyDescent="0.3">
      <c r="A100" s="355" t="s">
        <v>1336</v>
      </c>
      <c r="B100" s="316" t="s">
        <v>1316</v>
      </c>
      <c r="C100" s="316" t="s">
        <v>53</v>
      </c>
      <c r="D100" s="316" t="s">
        <v>282</v>
      </c>
      <c r="E100" s="316" t="s">
        <v>1337</v>
      </c>
      <c r="F100" s="316" t="s">
        <v>1338</v>
      </c>
      <c r="G100" s="233" t="s">
        <v>16</v>
      </c>
      <c r="H100" s="239">
        <f t="shared" ref="H100:N100" si="31">SUM(H101:H104)</f>
        <v>63.400000000000006</v>
      </c>
      <c r="I100" s="239">
        <f t="shared" si="31"/>
        <v>50.900000000000006</v>
      </c>
      <c r="J100" s="239">
        <f t="shared" si="31"/>
        <v>12.5</v>
      </c>
      <c r="K100" s="239">
        <f t="shared" si="31"/>
        <v>0</v>
      </c>
      <c r="L100" s="239">
        <f t="shared" si="31"/>
        <v>0</v>
      </c>
      <c r="M100" s="239">
        <f t="shared" si="31"/>
        <v>0</v>
      </c>
      <c r="N100" s="239">
        <f t="shared" si="31"/>
        <v>0</v>
      </c>
      <c r="O100" s="316">
        <v>500</v>
      </c>
      <c r="P100" s="316" t="s">
        <v>1339</v>
      </c>
      <c r="Q100" s="598" t="s">
        <v>4184</v>
      </c>
    </row>
    <row r="101" spans="1:17" ht="15.75" thickBot="1" x14ac:dyDescent="0.3">
      <c r="A101" s="355"/>
      <c r="B101" s="316"/>
      <c r="C101" s="316"/>
      <c r="D101" s="316"/>
      <c r="E101" s="316"/>
      <c r="F101" s="316"/>
      <c r="G101" s="233" t="s">
        <v>17</v>
      </c>
      <c r="H101" s="239">
        <f>SUM(I101:N101)</f>
        <v>0</v>
      </c>
      <c r="I101" s="239">
        <v>0</v>
      </c>
      <c r="J101" s="239">
        <v>0</v>
      </c>
      <c r="K101" s="239">
        <v>0</v>
      </c>
      <c r="L101" s="239">
        <v>0</v>
      </c>
      <c r="M101" s="239">
        <v>0</v>
      </c>
      <c r="N101" s="239">
        <v>0</v>
      </c>
      <c r="O101" s="316"/>
      <c r="P101" s="316"/>
      <c r="Q101" s="599"/>
    </row>
    <row r="102" spans="1:17" ht="24.75" thickBot="1" x14ac:dyDescent="0.3">
      <c r="A102" s="355"/>
      <c r="B102" s="316"/>
      <c r="C102" s="316"/>
      <c r="D102" s="316"/>
      <c r="E102" s="316"/>
      <c r="F102" s="316"/>
      <c r="G102" s="233" t="s">
        <v>18</v>
      </c>
      <c r="H102" s="239">
        <f>SUM(I102:N102)</f>
        <v>50.7</v>
      </c>
      <c r="I102" s="239">
        <v>40.700000000000003</v>
      </c>
      <c r="J102" s="239">
        <v>10</v>
      </c>
      <c r="K102" s="239">
        <v>0</v>
      </c>
      <c r="L102" s="239">
        <v>0</v>
      </c>
      <c r="M102" s="239">
        <v>0</v>
      </c>
      <c r="N102" s="239">
        <v>0</v>
      </c>
      <c r="O102" s="316"/>
      <c r="P102" s="316"/>
      <c r="Q102" s="599"/>
    </row>
    <row r="103" spans="1:17" ht="15.75" thickBot="1" x14ac:dyDescent="0.3">
      <c r="A103" s="355"/>
      <c r="B103" s="316"/>
      <c r="C103" s="316"/>
      <c r="D103" s="316"/>
      <c r="E103" s="316"/>
      <c r="F103" s="316"/>
      <c r="G103" s="233" t="s">
        <v>19</v>
      </c>
      <c r="H103" s="239">
        <f>SUM(I103:N103)</f>
        <v>12.7</v>
      </c>
      <c r="I103" s="239">
        <v>10.199999999999999</v>
      </c>
      <c r="J103" s="239">
        <v>2.5</v>
      </c>
      <c r="K103" s="239">
        <v>0</v>
      </c>
      <c r="L103" s="239">
        <v>0</v>
      </c>
      <c r="M103" s="239">
        <v>0</v>
      </c>
      <c r="N103" s="239">
        <v>0</v>
      </c>
      <c r="O103" s="316"/>
      <c r="P103" s="316"/>
      <c r="Q103" s="599"/>
    </row>
    <row r="104" spans="1:17" ht="15.75" thickBot="1" x14ac:dyDescent="0.3">
      <c r="A104" s="355"/>
      <c r="B104" s="316"/>
      <c r="C104" s="316"/>
      <c r="D104" s="316"/>
      <c r="E104" s="316"/>
      <c r="F104" s="316"/>
      <c r="G104" s="233" t="s">
        <v>20</v>
      </c>
      <c r="H104" s="239">
        <f>SUM(I104:N104)</f>
        <v>0</v>
      </c>
      <c r="I104" s="239">
        <v>0</v>
      </c>
      <c r="J104" s="239">
        <v>0</v>
      </c>
      <c r="K104" s="239">
        <v>0</v>
      </c>
      <c r="L104" s="239">
        <v>0</v>
      </c>
      <c r="M104" s="239">
        <v>0</v>
      </c>
      <c r="N104" s="239">
        <v>0</v>
      </c>
      <c r="O104" s="316"/>
      <c r="P104" s="316"/>
      <c r="Q104" s="599"/>
    </row>
    <row r="105" spans="1:17" ht="24.75" customHeight="1" thickBot="1" x14ac:dyDescent="0.3">
      <c r="A105" s="355" t="s">
        <v>1340</v>
      </c>
      <c r="B105" s="316" t="s">
        <v>1316</v>
      </c>
      <c r="C105" s="316" t="s">
        <v>53</v>
      </c>
      <c r="D105" s="316">
        <v>2025</v>
      </c>
      <c r="E105" s="316" t="s">
        <v>1341</v>
      </c>
      <c r="F105" s="316" t="s">
        <v>19</v>
      </c>
      <c r="G105" s="233" t="s">
        <v>16</v>
      </c>
      <c r="H105" s="239">
        <f t="shared" ref="H105:N105" si="32">SUM(H106:H109)</f>
        <v>15.9</v>
      </c>
      <c r="I105" s="239">
        <f t="shared" si="32"/>
        <v>15.9</v>
      </c>
      <c r="J105" s="239">
        <f t="shared" si="32"/>
        <v>0</v>
      </c>
      <c r="K105" s="239">
        <f t="shared" si="32"/>
        <v>0</v>
      </c>
      <c r="L105" s="239">
        <f t="shared" si="32"/>
        <v>0</v>
      </c>
      <c r="M105" s="239">
        <f t="shared" si="32"/>
        <v>0</v>
      </c>
      <c r="N105" s="239">
        <f t="shared" si="32"/>
        <v>0</v>
      </c>
      <c r="O105" s="316">
        <v>500</v>
      </c>
      <c r="P105" s="316" t="s">
        <v>1342</v>
      </c>
      <c r="Q105" s="598" t="s">
        <v>4184</v>
      </c>
    </row>
    <row r="106" spans="1:17" ht="15.75" thickBot="1" x14ac:dyDescent="0.3">
      <c r="A106" s="355"/>
      <c r="B106" s="316"/>
      <c r="C106" s="316"/>
      <c r="D106" s="316"/>
      <c r="E106" s="316"/>
      <c r="F106" s="316"/>
      <c r="G106" s="233" t="s">
        <v>17</v>
      </c>
      <c r="H106" s="239">
        <f>SUM(I106:N106)</f>
        <v>0</v>
      </c>
      <c r="I106" s="239">
        <v>0</v>
      </c>
      <c r="J106" s="239">
        <v>0</v>
      </c>
      <c r="K106" s="239">
        <v>0</v>
      </c>
      <c r="L106" s="239">
        <v>0</v>
      </c>
      <c r="M106" s="239">
        <v>0</v>
      </c>
      <c r="N106" s="239">
        <v>0</v>
      </c>
      <c r="O106" s="316"/>
      <c r="P106" s="316"/>
      <c r="Q106" s="599"/>
    </row>
    <row r="107" spans="1:17" ht="24.75" thickBot="1" x14ac:dyDescent="0.3">
      <c r="A107" s="355"/>
      <c r="B107" s="316"/>
      <c r="C107" s="316"/>
      <c r="D107" s="316"/>
      <c r="E107" s="316"/>
      <c r="F107" s="316"/>
      <c r="G107" s="233" t="s">
        <v>18</v>
      </c>
      <c r="H107" s="239">
        <f>SUM(I107:N107)</f>
        <v>0</v>
      </c>
      <c r="I107" s="239">
        <v>0</v>
      </c>
      <c r="J107" s="239">
        <v>0</v>
      </c>
      <c r="K107" s="239">
        <v>0</v>
      </c>
      <c r="L107" s="239">
        <v>0</v>
      </c>
      <c r="M107" s="239">
        <v>0</v>
      </c>
      <c r="N107" s="239">
        <v>0</v>
      </c>
      <c r="O107" s="316"/>
      <c r="P107" s="316"/>
      <c r="Q107" s="599"/>
    </row>
    <row r="108" spans="1:17" ht="15.75" thickBot="1" x14ac:dyDescent="0.3">
      <c r="A108" s="355"/>
      <c r="B108" s="316"/>
      <c r="C108" s="316"/>
      <c r="D108" s="316"/>
      <c r="E108" s="316"/>
      <c r="F108" s="316"/>
      <c r="G108" s="233" t="s">
        <v>19</v>
      </c>
      <c r="H108" s="239">
        <f>SUM(I108:N108)</f>
        <v>15.9</v>
      </c>
      <c r="I108" s="239">
        <v>15.9</v>
      </c>
      <c r="J108" s="239">
        <v>0</v>
      </c>
      <c r="K108" s="239">
        <v>0</v>
      </c>
      <c r="L108" s="239">
        <v>0</v>
      </c>
      <c r="M108" s="239">
        <v>0</v>
      </c>
      <c r="N108" s="239">
        <v>0</v>
      </c>
      <c r="O108" s="316"/>
      <c r="P108" s="316"/>
      <c r="Q108" s="599"/>
    </row>
    <row r="109" spans="1:17" ht="15.75" thickBot="1" x14ac:dyDescent="0.3">
      <c r="A109" s="355"/>
      <c r="B109" s="316"/>
      <c r="C109" s="316"/>
      <c r="D109" s="316"/>
      <c r="E109" s="316"/>
      <c r="F109" s="316"/>
      <c r="G109" s="233" t="s">
        <v>20</v>
      </c>
      <c r="H109" s="239">
        <f>SUM(I109:N109)</f>
        <v>0</v>
      </c>
      <c r="I109" s="239">
        <v>0</v>
      </c>
      <c r="J109" s="239">
        <v>0</v>
      </c>
      <c r="K109" s="239">
        <v>0</v>
      </c>
      <c r="L109" s="239">
        <v>0</v>
      </c>
      <c r="M109" s="239">
        <v>0</v>
      </c>
      <c r="N109" s="239">
        <v>0</v>
      </c>
      <c r="O109" s="316"/>
      <c r="P109" s="316"/>
      <c r="Q109" s="599"/>
    </row>
    <row r="110" spans="1:17" ht="24.75" thickBot="1" x14ac:dyDescent="0.3">
      <c r="A110" s="427" t="s">
        <v>106</v>
      </c>
      <c r="B110" s="427"/>
      <c r="C110" s="427"/>
      <c r="D110" s="427"/>
      <c r="E110" s="427"/>
      <c r="F110" s="428"/>
      <c r="G110" s="64" t="s">
        <v>16</v>
      </c>
      <c r="H110" s="65">
        <f>SUM(H5,H10,H15,H20,H25,H30,H35,H40,H45,H50,H55,H60,H65,H70,H75,H80,H85,H90,H95,H100,H105)</f>
        <v>36607.810000000005</v>
      </c>
      <c r="I110" s="65">
        <f t="shared" ref="I110:N110" si="33">SUM(I5,I10,I15,I20,I25,I30,I35,I40,I45,I50,I55,I60,I65,I70,I75,I80,I85,I90,I95,I100,I105)</f>
        <v>768.49999999999989</v>
      </c>
      <c r="J110" s="65">
        <f t="shared" si="33"/>
        <v>1449.6100000000001</v>
      </c>
      <c r="K110" s="65">
        <f t="shared" si="33"/>
        <v>512.5</v>
      </c>
      <c r="L110" s="65">
        <f t="shared" si="33"/>
        <v>500</v>
      </c>
      <c r="M110" s="65">
        <f t="shared" si="33"/>
        <v>19896</v>
      </c>
      <c r="N110" s="65">
        <f t="shared" si="33"/>
        <v>13481.2</v>
      </c>
      <c r="O110" s="406"/>
      <c r="P110" s="409"/>
      <c r="Q110" s="35"/>
    </row>
    <row r="111" spans="1:17" ht="16.5" thickBot="1" x14ac:dyDescent="0.3">
      <c r="A111" s="427"/>
      <c r="B111" s="427"/>
      <c r="C111" s="427"/>
      <c r="D111" s="427"/>
      <c r="E111" s="427"/>
      <c r="F111" s="428"/>
      <c r="G111" s="64" t="s">
        <v>17</v>
      </c>
      <c r="H111" s="65">
        <f t="shared" ref="H111:N114" si="34">SUM(H6,H11,H16,H21,H26,H31,H36,H41,H46,H51,H56,H61,H66,H71,H76,H81,H86,H91,H96,H101,H106)</f>
        <v>30703.9</v>
      </c>
      <c r="I111" s="65">
        <f t="shared" si="34"/>
        <v>0</v>
      </c>
      <c r="J111" s="65">
        <f t="shared" si="34"/>
        <v>47.9</v>
      </c>
      <c r="K111" s="65">
        <f t="shared" si="34"/>
        <v>0</v>
      </c>
      <c r="L111" s="65">
        <f t="shared" si="34"/>
        <v>0</v>
      </c>
      <c r="M111" s="65">
        <f t="shared" si="34"/>
        <v>18373.3</v>
      </c>
      <c r="N111" s="65">
        <f t="shared" si="34"/>
        <v>12282.7</v>
      </c>
      <c r="O111" s="406"/>
      <c r="P111" s="409"/>
      <c r="Q111" s="35"/>
    </row>
    <row r="112" spans="1:17" ht="24.75" thickBot="1" x14ac:dyDescent="0.3">
      <c r="A112" s="427"/>
      <c r="B112" s="427"/>
      <c r="C112" s="427"/>
      <c r="D112" s="427"/>
      <c r="E112" s="427"/>
      <c r="F112" s="428"/>
      <c r="G112" s="64" t="s">
        <v>18</v>
      </c>
      <c r="H112" s="65">
        <f t="shared" si="34"/>
        <v>4814.3099999999977</v>
      </c>
      <c r="I112" s="65">
        <f t="shared" si="34"/>
        <v>646.80000000000007</v>
      </c>
      <c r="J112" s="65">
        <f t="shared" si="34"/>
        <v>1190.6100000000001</v>
      </c>
      <c r="K112" s="65">
        <f t="shared" si="34"/>
        <v>400</v>
      </c>
      <c r="L112" s="65">
        <f t="shared" si="34"/>
        <v>400</v>
      </c>
      <c r="M112" s="65">
        <f t="shared" si="34"/>
        <v>1218.0999999999999</v>
      </c>
      <c r="N112" s="65">
        <f t="shared" si="34"/>
        <v>958.8</v>
      </c>
      <c r="O112" s="406"/>
      <c r="P112" s="409"/>
      <c r="Q112" s="35"/>
    </row>
    <row r="113" spans="1:17" ht="16.5" thickBot="1" x14ac:dyDescent="0.3">
      <c r="A113" s="427"/>
      <c r="B113" s="427"/>
      <c r="C113" s="427"/>
      <c r="D113" s="427"/>
      <c r="E113" s="427"/>
      <c r="F113" s="428"/>
      <c r="G113" s="64" t="s">
        <v>19</v>
      </c>
      <c r="H113" s="65">
        <f t="shared" si="34"/>
        <v>1089.6000000000001</v>
      </c>
      <c r="I113" s="65">
        <f t="shared" si="34"/>
        <v>121.7</v>
      </c>
      <c r="J113" s="65">
        <f t="shared" si="34"/>
        <v>211.1</v>
      </c>
      <c r="K113" s="65">
        <f t="shared" si="34"/>
        <v>112.5</v>
      </c>
      <c r="L113" s="65">
        <f t="shared" si="34"/>
        <v>100</v>
      </c>
      <c r="M113" s="65">
        <f t="shared" si="34"/>
        <v>304.60000000000002</v>
      </c>
      <c r="N113" s="65">
        <f t="shared" si="34"/>
        <v>239.7</v>
      </c>
      <c r="O113" s="406"/>
      <c r="P113" s="409"/>
      <c r="Q113" s="35"/>
    </row>
    <row r="114" spans="1:17" ht="24.75" thickBot="1" x14ac:dyDescent="0.3">
      <c r="A114" s="429"/>
      <c r="B114" s="429"/>
      <c r="C114" s="429"/>
      <c r="D114" s="429"/>
      <c r="E114" s="429"/>
      <c r="F114" s="430"/>
      <c r="G114" s="64" t="s">
        <v>20</v>
      </c>
      <c r="H114" s="65">
        <f t="shared" si="34"/>
        <v>0</v>
      </c>
      <c r="I114" s="65">
        <f t="shared" si="34"/>
        <v>0</v>
      </c>
      <c r="J114" s="65">
        <f t="shared" si="34"/>
        <v>0</v>
      </c>
      <c r="K114" s="65">
        <f t="shared" si="34"/>
        <v>0</v>
      </c>
      <c r="L114" s="65">
        <f t="shared" si="34"/>
        <v>0</v>
      </c>
      <c r="M114" s="65">
        <f t="shared" si="34"/>
        <v>0</v>
      </c>
      <c r="N114" s="65">
        <f t="shared" si="34"/>
        <v>0</v>
      </c>
      <c r="O114" s="407"/>
      <c r="P114" s="410"/>
      <c r="Q114" s="35"/>
    </row>
    <row r="115" spans="1:17" ht="16.5" thickBot="1" x14ac:dyDescent="0.3">
      <c r="A115" s="431" t="s">
        <v>107</v>
      </c>
      <c r="B115" s="431"/>
      <c r="C115" s="431"/>
      <c r="D115" s="431"/>
      <c r="E115" s="431"/>
      <c r="F115" s="431"/>
      <c r="G115" s="431"/>
      <c r="H115" s="431"/>
      <c r="I115" s="431"/>
      <c r="J115" s="431"/>
      <c r="K115" s="431"/>
      <c r="L115" s="431"/>
      <c r="M115" s="431"/>
      <c r="N115" s="431"/>
      <c r="O115" s="431"/>
      <c r="P115" s="432"/>
      <c r="Q115" s="35"/>
    </row>
    <row r="116" spans="1:17" ht="24.75" thickBot="1" x14ac:dyDescent="0.3">
      <c r="A116" s="411" t="s">
        <v>1343</v>
      </c>
      <c r="B116" s="405" t="s">
        <v>1316</v>
      </c>
      <c r="C116" s="405" t="s">
        <v>107</v>
      </c>
      <c r="D116" s="405" t="s">
        <v>160</v>
      </c>
      <c r="E116" s="405">
        <v>1.69</v>
      </c>
      <c r="F116" s="405" t="s">
        <v>1320</v>
      </c>
      <c r="G116" s="60" t="s">
        <v>16</v>
      </c>
      <c r="H116" s="61">
        <f t="shared" ref="H116:N116" si="35">SUM(H117:H120)</f>
        <v>183</v>
      </c>
      <c r="I116" s="61">
        <f t="shared" si="35"/>
        <v>63</v>
      </c>
      <c r="J116" s="61">
        <f t="shared" si="35"/>
        <v>120</v>
      </c>
      <c r="K116" s="61">
        <f t="shared" si="35"/>
        <v>0</v>
      </c>
      <c r="L116" s="61">
        <f t="shared" si="35"/>
        <v>0</v>
      </c>
      <c r="M116" s="61">
        <f t="shared" si="35"/>
        <v>0</v>
      </c>
      <c r="N116" s="61">
        <f t="shared" si="35"/>
        <v>0</v>
      </c>
      <c r="O116" s="405">
        <v>120767</v>
      </c>
      <c r="P116" s="408"/>
      <c r="Q116" s="598" t="s">
        <v>4160</v>
      </c>
    </row>
    <row r="117" spans="1:17" ht="15.75" thickBot="1" x14ac:dyDescent="0.3">
      <c r="A117" s="412"/>
      <c r="B117" s="406"/>
      <c r="C117" s="406"/>
      <c r="D117" s="406"/>
      <c r="E117" s="406"/>
      <c r="F117" s="406"/>
      <c r="G117" s="60" t="s">
        <v>309</v>
      </c>
      <c r="H117" s="61">
        <f t="shared" ref="H117:H140" si="36">SUM(I117:N117)</f>
        <v>0</v>
      </c>
      <c r="I117" s="61">
        <v>0</v>
      </c>
      <c r="J117" s="61">
        <v>0</v>
      </c>
      <c r="K117" s="61">
        <v>0</v>
      </c>
      <c r="L117" s="61">
        <v>0</v>
      </c>
      <c r="M117" s="61">
        <v>0</v>
      </c>
      <c r="N117" s="61">
        <v>0</v>
      </c>
      <c r="O117" s="406"/>
      <c r="P117" s="409"/>
      <c r="Q117" s="599"/>
    </row>
    <row r="118" spans="1:17" ht="24.75" thickBot="1" x14ac:dyDescent="0.3">
      <c r="A118" s="412"/>
      <c r="B118" s="406"/>
      <c r="C118" s="406"/>
      <c r="D118" s="406"/>
      <c r="E118" s="406"/>
      <c r="F118" s="406"/>
      <c r="G118" s="60" t="s">
        <v>18</v>
      </c>
      <c r="H118" s="61">
        <f t="shared" si="36"/>
        <v>0</v>
      </c>
      <c r="I118" s="61">
        <v>0</v>
      </c>
      <c r="J118" s="61">
        <v>0</v>
      </c>
      <c r="K118" s="61">
        <v>0</v>
      </c>
      <c r="L118" s="61">
        <v>0</v>
      </c>
      <c r="M118" s="61">
        <v>0</v>
      </c>
      <c r="N118" s="61">
        <v>0</v>
      </c>
      <c r="O118" s="406"/>
      <c r="P118" s="409"/>
      <c r="Q118" s="599"/>
    </row>
    <row r="119" spans="1:17" ht="15.75" thickBot="1" x14ac:dyDescent="0.3">
      <c r="A119" s="412"/>
      <c r="B119" s="406"/>
      <c r="C119" s="406"/>
      <c r="D119" s="406"/>
      <c r="E119" s="406"/>
      <c r="F119" s="406"/>
      <c r="G119" s="60" t="s">
        <v>19</v>
      </c>
      <c r="H119" s="61">
        <f t="shared" si="36"/>
        <v>183</v>
      </c>
      <c r="I119" s="61">
        <v>63</v>
      </c>
      <c r="J119" s="61">
        <v>120</v>
      </c>
      <c r="K119" s="61">
        <v>0</v>
      </c>
      <c r="L119" s="61">
        <v>0</v>
      </c>
      <c r="M119" s="61">
        <v>0</v>
      </c>
      <c r="N119" s="61">
        <v>0</v>
      </c>
      <c r="O119" s="406"/>
      <c r="P119" s="409"/>
      <c r="Q119" s="599"/>
    </row>
    <row r="120" spans="1:17" ht="15.75" thickBot="1" x14ac:dyDescent="0.3">
      <c r="A120" s="413"/>
      <c r="B120" s="407"/>
      <c r="C120" s="407"/>
      <c r="D120" s="407"/>
      <c r="E120" s="407"/>
      <c r="F120" s="407"/>
      <c r="G120" s="60" t="s">
        <v>20</v>
      </c>
      <c r="H120" s="61">
        <f t="shared" si="36"/>
        <v>0</v>
      </c>
      <c r="I120" s="61">
        <v>0</v>
      </c>
      <c r="J120" s="61">
        <v>0</v>
      </c>
      <c r="K120" s="61">
        <v>0</v>
      </c>
      <c r="L120" s="61">
        <v>0</v>
      </c>
      <c r="M120" s="61">
        <v>0</v>
      </c>
      <c r="N120" s="61">
        <v>0</v>
      </c>
      <c r="O120" s="407"/>
      <c r="P120" s="410"/>
      <c r="Q120" s="599"/>
    </row>
    <row r="121" spans="1:17" ht="24.75" thickBot="1" x14ac:dyDescent="0.3">
      <c r="A121" s="433" t="s">
        <v>1344</v>
      </c>
      <c r="B121" s="405" t="s">
        <v>1316</v>
      </c>
      <c r="C121" s="405" t="s">
        <v>107</v>
      </c>
      <c r="D121" s="405" t="s">
        <v>66</v>
      </c>
      <c r="E121" s="405" t="s">
        <v>921</v>
      </c>
      <c r="F121" s="405" t="s">
        <v>1320</v>
      </c>
      <c r="G121" s="60" t="s">
        <v>16</v>
      </c>
      <c r="H121" s="61">
        <f t="shared" ref="H121:N121" si="37">SUM(H122:H125)</f>
        <v>716.9</v>
      </c>
      <c r="I121" s="61">
        <f t="shared" si="37"/>
        <v>0</v>
      </c>
      <c r="J121" s="61">
        <f t="shared" si="37"/>
        <v>0</v>
      </c>
      <c r="K121" s="61">
        <f t="shared" si="37"/>
        <v>0</v>
      </c>
      <c r="L121" s="61">
        <f t="shared" si="37"/>
        <v>282.2</v>
      </c>
      <c r="M121" s="61">
        <f t="shared" si="37"/>
        <v>322.5</v>
      </c>
      <c r="N121" s="61">
        <f t="shared" si="37"/>
        <v>112.19999999999999</v>
      </c>
      <c r="O121" s="405">
        <v>120767</v>
      </c>
      <c r="P121" s="408"/>
      <c r="Q121" s="598" t="s">
        <v>4160</v>
      </c>
    </row>
    <row r="122" spans="1:17" ht="15.75" thickBot="1" x14ac:dyDescent="0.3">
      <c r="A122" s="434"/>
      <c r="B122" s="406"/>
      <c r="C122" s="406"/>
      <c r="D122" s="406"/>
      <c r="E122" s="406"/>
      <c r="F122" s="406"/>
      <c r="G122" s="60" t="s">
        <v>309</v>
      </c>
      <c r="H122" s="61">
        <f t="shared" si="36"/>
        <v>0</v>
      </c>
      <c r="I122" s="61">
        <v>0</v>
      </c>
      <c r="J122" s="61">
        <v>0</v>
      </c>
      <c r="K122" s="61">
        <v>0</v>
      </c>
      <c r="L122" s="61">
        <v>0</v>
      </c>
      <c r="M122" s="61">
        <v>0</v>
      </c>
      <c r="N122" s="61">
        <v>0</v>
      </c>
      <c r="O122" s="406"/>
      <c r="P122" s="409"/>
      <c r="Q122" s="599"/>
    </row>
    <row r="123" spans="1:17" ht="24.75" thickBot="1" x14ac:dyDescent="0.3">
      <c r="A123" s="434"/>
      <c r="B123" s="406"/>
      <c r="C123" s="406"/>
      <c r="D123" s="406"/>
      <c r="E123" s="406"/>
      <c r="F123" s="406"/>
      <c r="G123" s="60" t="s">
        <v>18</v>
      </c>
      <c r="H123" s="61">
        <f t="shared" si="36"/>
        <v>652.4</v>
      </c>
      <c r="I123" s="61">
        <v>0</v>
      </c>
      <c r="J123" s="61">
        <v>0</v>
      </c>
      <c r="K123" s="61">
        <v>0</v>
      </c>
      <c r="L123" s="61">
        <v>256.8</v>
      </c>
      <c r="M123" s="61">
        <v>293.5</v>
      </c>
      <c r="N123" s="61">
        <v>102.1</v>
      </c>
      <c r="O123" s="406"/>
      <c r="P123" s="409"/>
      <c r="Q123" s="599"/>
    </row>
    <row r="124" spans="1:17" ht="15.75" thickBot="1" x14ac:dyDescent="0.3">
      <c r="A124" s="434"/>
      <c r="B124" s="406"/>
      <c r="C124" s="406"/>
      <c r="D124" s="406"/>
      <c r="E124" s="406"/>
      <c r="F124" s="406"/>
      <c r="G124" s="60" t="s">
        <v>19</v>
      </c>
      <c r="H124" s="61">
        <f t="shared" si="36"/>
        <v>64.5</v>
      </c>
      <c r="I124" s="61">
        <v>0</v>
      </c>
      <c r="J124" s="61">
        <v>0</v>
      </c>
      <c r="K124" s="61">
        <v>0</v>
      </c>
      <c r="L124" s="61">
        <v>25.4</v>
      </c>
      <c r="M124" s="61">
        <v>29</v>
      </c>
      <c r="N124" s="61">
        <v>10.1</v>
      </c>
      <c r="O124" s="406"/>
      <c r="P124" s="409"/>
      <c r="Q124" s="599"/>
    </row>
    <row r="125" spans="1:17" ht="15.75" thickBot="1" x14ac:dyDescent="0.3">
      <c r="A125" s="435"/>
      <c r="B125" s="407"/>
      <c r="C125" s="407"/>
      <c r="D125" s="407"/>
      <c r="E125" s="407"/>
      <c r="F125" s="407"/>
      <c r="G125" s="60" t="s">
        <v>20</v>
      </c>
      <c r="H125" s="61">
        <f t="shared" si="36"/>
        <v>0</v>
      </c>
      <c r="I125" s="61">
        <v>0</v>
      </c>
      <c r="J125" s="61">
        <v>0</v>
      </c>
      <c r="K125" s="61">
        <v>0</v>
      </c>
      <c r="L125" s="61">
        <v>0</v>
      </c>
      <c r="M125" s="61">
        <v>0</v>
      </c>
      <c r="N125" s="61">
        <v>0</v>
      </c>
      <c r="O125" s="407"/>
      <c r="P125" s="410"/>
      <c r="Q125" s="599"/>
    </row>
    <row r="126" spans="1:17" ht="24.75" thickBot="1" x14ac:dyDescent="0.3">
      <c r="A126" s="411" t="s">
        <v>1345</v>
      </c>
      <c r="B126" s="405" t="s">
        <v>1316</v>
      </c>
      <c r="C126" s="405" t="s">
        <v>107</v>
      </c>
      <c r="D126" s="405" t="s">
        <v>484</v>
      </c>
      <c r="E126" s="405" t="s">
        <v>1346</v>
      </c>
      <c r="F126" s="405" t="s">
        <v>1320</v>
      </c>
      <c r="G126" s="60" t="s">
        <v>16</v>
      </c>
      <c r="H126" s="61">
        <f t="shared" ref="H126:N126" si="38">SUM(H127:H130)</f>
        <v>532.79999999999995</v>
      </c>
      <c r="I126" s="61">
        <f t="shared" si="38"/>
        <v>0</v>
      </c>
      <c r="J126" s="61">
        <f t="shared" si="38"/>
        <v>0</v>
      </c>
      <c r="K126" s="61">
        <f t="shared" si="38"/>
        <v>0</v>
      </c>
      <c r="L126" s="61">
        <f t="shared" si="38"/>
        <v>0</v>
      </c>
      <c r="M126" s="61">
        <f t="shared" si="38"/>
        <v>322.5</v>
      </c>
      <c r="N126" s="61">
        <f t="shared" si="38"/>
        <v>210.3</v>
      </c>
      <c r="O126" s="405">
        <v>120767</v>
      </c>
      <c r="P126" s="408"/>
      <c r="Q126" s="598" t="s">
        <v>4160</v>
      </c>
    </row>
    <row r="127" spans="1:17" ht="15.75" thickBot="1" x14ac:dyDescent="0.3">
      <c r="A127" s="412"/>
      <c r="B127" s="406"/>
      <c r="C127" s="406"/>
      <c r="D127" s="406"/>
      <c r="E127" s="406"/>
      <c r="F127" s="406"/>
      <c r="G127" s="60" t="s">
        <v>309</v>
      </c>
      <c r="H127" s="61">
        <f t="shared" si="36"/>
        <v>0</v>
      </c>
      <c r="I127" s="61">
        <v>0</v>
      </c>
      <c r="J127" s="61">
        <v>0</v>
      </c>
      <c r="K127" s="61">
        <v>0</v>
      </c>
      <c r="L127" s="61">
        <v>0</v>
      </c>
      <c r="M127" s="61">
        <v>0</v>
      </c>
      <c r="N127" s="61">
        <v>0</v>
      </c>
      <c r="O127" s="406"/>
      <c r="P127" s="409"/>
      <c r="Q127" s="599"/>
    </row>
    <row r="128" spans="1:17" ht="24.75" thickBot="1" x14ac:dyDescent="0.3">
      <c r="A128" s="412"/>
      <c r="B128" s="406"/>
      <c r="C128" s="406"/>
      <c r="D128" s="406"/>
      <c r="E128" s="406"/>
      <c r="F128" s="406"/>
      <c r="G128" s="60" t="s">
        <v>18</v>
      </c>
      <c r="H128" s="61">
        <f t="shared" si="36"/>
        <v>484.9</v>
      </c>
      <c r="I128" s="61">
        <v>0</v>
      </c>
      <c r="J128" s="61">
        <v>0</v>
      </c>
      <c r="K128" s="61">
        <v>0</v>
      </c>
      <c r="L128" s="61">
        <v>0</v>
      </c>
      <c r="M128" s="61">
        <v>293.5</v>
      </c>
      <c r="N128" s="61">
        <v>191.4</v>
      </c>
      <c r="O128" s="406"/>
      <c r="P128" s="409"/>
      <c r="Q128" s="599"/>
    </row>
    <row r="129" spans="1:17" ht="15.75" thickBot="1" x14ac:dyDescent="0.3">
      <c r="A129" s="412"/>
      <c r="B129" s="406"/>
      <c r="C129" s="406"/>
      <c r="D129" s="406"/>
      <c r="E129" s="406"/>
      <c r="F129" s="406"/>
      <c r="G129" s="60" t="s">
        <v>19</v>
      </c>
      <c r="H129" s="61">
        <f t="shared" si="36"/>
        <v>47.9</v>
      </c>
      <c r="I129" s="61">
        <v>0</v>
      </c>
      <c r="J129" s="61">
        <v>0</v>
      </c>
      <c r="K129" s="61">
        <v>0</v>
      </c>
      <c r="L129" s="61">
        <v>0</v>
      </c>
      <c r="M129" s="61">
        <v>29</v>
      </c>
      <c r="N129" s="61">
        <v>18.899999999999999</v>
      </c>
      <c r="O129" s="406"/>
      <c r="P129" s="409"/>
      <c r="Q129" s="599"/>
    </row>
    <row r="130" spans="1:17" ht="15.75" thickBot="1" x14ac:dyDescent="0.3">
      <c r="A130" s="413"/>
      <c r="B130" s="407"/>
      <c r="C130" s="407"/>
      <c r="D130" s="407"/>
      <c r="E130" s="407"/>
      <c r="F130" s="407"/>
      <c r="G130" s="60" t="s">
        <v>20</v>
      </c>
      <c r="H130" s="61">
        <f t="shared" si="36"/>
        <v>0</v>
      </c>
      <c r="I130" s="61">
        <v>0</v>
      </c>
      <c r="J130" s="61">
        <v>0</v>
      </c>
      <c r="K130" s="61">
        <v>0</v>
      </c>
      <c r="L130" s="61">
        <v>0</v>
      </c>
      <c r="M130" s="61">
        <v>0</v>
      </c>
      <c r="N130" s="61">
        <v>0</v>
      </c>
      <c r="O130" s="407"/>
      <c r="P130" s="410"/>
      <c r="Q130" s="599"/>
    </row>
    <row r="131" spans="1:17" ht="24.75" thickBot="1" x14ac:dyDescent="0.3">
      <c r="A131" s="411" t="s">
        <v>1347</v>
      </c>
      <c r="B131" s="405" t="s">
        <v>1316</v>
      </c>
      <c r="C131" s="405" t="s">
        <v>107</v>
      </c>
      <c r="D131" s="405">
        <v>2028</v>
      </c>
      <c r="E131" s="405">
        <v>2.0910000000000002</v>
      </c>
      <c r="F131" s="405" t="s">
        <v>1320</v>
      </c>
      <c r="G131" s="60" t="s">
        <v>16</v>
      </c>
      <c r="H131" s="61">
        <f t="shared" ref="H131:N131" si="39">SUM(H132:H135)</f>
        <v>62.6</v>
      </c>
      <c r="I131" s="61">
        <f t="shared" si="39"/>
        <v>0</v>
      </c>
      <c r="J131" s="61">
        <f t="shared" si="39"/>
        <v>0</v>
      </c>
      <c r="K131" s="61">
        <f t="shared" si="39"/>
        <v>0</v>
      </c>
      <c r="L131" s="61">
        <f t="shared" si="39"/>
        <v>62.6</v>
      </c>
      <c r="M131" s="61">
        <f t="shared" si="39"/>
        <v>0</v>
      </c>
      <c r="N131" s="61">
        <f t="shared" si="39"/>
        <v>0</v>
      </c>
      <c r="O131" s="405">
        <v>120767</v>
      </c>
      <c r="P131" s="408"/>
      <c r="Q131" s="598" t="s">
        <v>4160</v>
      </c>
    </row>
    <row r="132" spans="1:17" ht="15.75" thickBot="1" x14ac:dyDescent="0.3">
      <c r="A132" s="412"/>
      <c r="B132" s="406"/>
      <c r="C132" s="406"/>
      <c r="D132" s="406"/>
      <c r="E132" s="406"/>
      <c r="F132" s="406"/>
      <c r="G132" s="60" t="s">
        <v>309</v>
      </c>
      <c r="H132" s="61">
        <f t="shared" si="36"/>
        <v>0</v>
      </c>
      <c r="I132" s="61">
        <v>0</v>
      </c>
      <c r="J132" s="61">
        <v>0</v>
      </c>
      <c r="K132" s="61">
        <v>0</v>
      </c>
      <c r="L132" s="61">
        <v>0</v>
      </c>
      <c r="M132" s="61">
        <v>0</v>
      </c>
      <c r="N132" s="61">
        <v>0</v>
      </c>
      <c r="O132" s="406"/>
      <c r="P132" s="409"/>
      <c r="Q132" s="599"/>
    </row>
    <row r="133" spans="1:17" ht="24.75" thickBot="1" x14ac:dyDescent="0.3">
      <c r="A133" s="412"/>
      <c r="B133" s="406"/>
      <c r="C133" s="406"/>
      <c r="D133" s="406"/>
      <c r="E133" s="406"/>
      <c r="F133" s="406"/>
      <c r="G133" s="60" t="s">
        <v>18</v>
      </c>
      <c r="H133" s="61">
        <f t="shared" si="36"/>
        <v>57</v>
      </c>
      <c r="I133" s="61">
        <v>0</v>
      </c>
      <c r="J133" s="61">
        <v>0</v>
      </c>
      <c r="K133" s="61">
        <v>0</v>
      </c>
      <c r="L133" s="61">
        <v>57</v>
      </c>
      <c r="M133" s="61">
        <v>0</v>
      </c>
      <c r="N133" s="61">
        <v>0</v>
      </c>
      <c r="O133" s="406"/>
      <c r="P133" s="409"/>
      <c r="Q133" s="599"/>
    </row>
    <row r="134" spans="1:17" ht="15.75" thickBot="1" x14ac:dyDescent="0.3">
      <c r="A134" s="412"/>
      <c r="B134" s="406"/>
      <c r="C134" s="406"/>
      <c r="D134" s="406"/>
      <c r="E134" s="406"/>
      <c r="F134" s="406"/>
      <c r="G134" s="60" t="s">
        <v>19</v>
      </c>
      <c r="H134" s="61">
        <f t="shared" si="36"/>
        <v>5.6</v>
      </c>
      <c r="I134" s="61">
        <v>0</v>
      </c>
      <c r="J134" s="61">
        <v>0</v>
      </c>
      <c r="K134" s="61">
        <v>0</v>
      </c>
      <c r="L134" s="61">
        <v>5.6</v>
      </c>
      <c r="M134" s="61">
        <v>0</v>
      </c>
      <c r="N134" s="61">
        <v>0</v>
      </c>
      <c r="O134" s="406"/>
      <c r="P134" s="409"/>
      <c r="Q134" s="599"/>
    </row>
    <row r="135" spans="1:17" ht="15.75" thickBot="1" x14ac:dyDescent="0.3">
      <c r="A135" s="413"/>
      <c r="B135" s="407"/>
      <c r="C135" s="407"/>
      <c r="D135" s="407"/>
      <c r="E135" s="407"/>
      <c r="F135" s="407"/>
      <c r="G135" s="60" t="s">
        <v>20</v>
      </c>
      <c r="H135" s="61">
        <f t="shared" si="36"/>
        <v>0</v>
      </c>
      <c r="I135" s="61">
        <v>0</v>
      </c>
      <c r="J135" s="61">
        <v>0</v>
      </c>
      <c r="K135" s="61">
        <v>0</v>
      </c>
      <c r="L135" s="61">
        <v>0</v>
      </c>
      <c r="M135" s="61">
        <v>0</v>
      </c>
      <c r="N135" s="61">
        <v>0</v>
      </c>
      <c r="O135" s="407"/>
      <c r="P135" s="410"/>
      <c r="Q135" s="599"/>
    </row>
    <row r="136" spans="1:17" ht="24" customHeight="1" thickBot="1" x14ac:dyDescent="0.3">
      <c r="A136" s="411" t="s">
        <v>350</v>
      </c>
      <c r="B136" s="591"/>
      <c r="C136" s="405" t="s">
        <v>107</v>
      </c>
      <c r="D136" s="405" t="s">
        <v>336</v>
      </c>
      <c r="E136" s="405" t="s">
        <v>1348</v>
      </c>
      <c r="F136" s="405" t="s">
        <v>340</v>
      </c>
      <c r="G136" s="199" t="s">
        <v>16</v>
      </c>
      <c r="H136" s="61">
        <f t="shared" ref="H136:N136" si="40">SUM(H137:H140)</f>
        <v>210</v>
      </c>
      <c r="I136" s="61">
        <f t="shared" si="40"/>
        <v>0</v>
      </c>
      <c r="J136" s="61">
        <f t="shared" si="40"/>
        <v>0</v>
      </c>
      <c r="K136" s="61">
        <f t="shared" si="40"/>
        <v>0</v>
      </c>
      <c r="L136" s="61">
        <f t="shared" si="40"/>
        <v>105</v>
      </c>
      <c r="M136" s="61">
        <f t="shared" si="40"/>
        <v>105</v>
      </c>
      <c r="N136" s="61">
        <f t="shared" si="40"/>
        <v>0</v>
      </c>
      <c r="O136" s="405">
        <v>600</v>
      </c>
      <c r="P136" s="504" t="s">
        <v>337</v>
      </c>
      <c r="Q136" s="598" t="s">
        <v>4160</v>
      </c>
    </row>
    <row r="137" spans="1:17" ht="15.75" thickBot="1" x14ac:dyDescent="0.3">
      <c r="A137" s="412"/>
      <c r="B137" s="592"/>
      <c r="C137" s="406"/>
      <c r="D137" s="406"/>
      <c r="E137" s="406"/>
      <c r="F137" s="406"/>
      <c r="G137" s="192" t="s">
        <v>17</v>
      </c>
      <c r="H137" s="61">
        <f t="shared" si="36"/>
        <v>0</v>
      </c>
      <c r="I137" s="61">
        <v>0</v>
      </c>
      <c r="J137" s="61">
        <v>0</v>
      </c>
      <c r="K137" s="61">
        <v>0</v>
      </c>
      <c r="L137" s="61">
        <v>0</v>
      </c>
      <c r="M137" s="61">
        <v>0</v>
      </c>
      <c r="N137" s="61">
        <v>0</v>
      </c>
      <c r="O137" s="406"/>
      <c r="P137" s="590"/>
      <c r="Q137" s="599"/>
    </row>
    <row r="138" spans="1:17" ht="24.75" thickBot="1" x14ac:dyDescent="0.3">
      <c r="A138" s="412"/>
      <c r="B138" s="592"/>
      <c r="C138" s="406"/>
      <c r="D138" s="406"/>
      <c r="E138" s="406"/>
      <c r="F138" s="406"/>
      <c r="G138" s="192" t="s">
        <v>18</v>
      </c>
      <c r="H138" s="61">
        <f t="shared" si="36"/>
        <v>210</v>
      </c>
      <c r="I138" s="61">
        <v>0</v>
      </c>
      <c r="J138" s="61">
        <v>0</v>
      </c>
      <c r="K138" s="61">
        <v>0</v>
      </c>
      <c r="L138" s="61">
        <v>105</v>
      </c>
      <c r="M138" s="61">
        <v>105</v>
      </c>
      <c r="N138" s="61">
        <v>0</v>
      </c>
      <c r="O138" s="406"/>
      <c r="P138" s="590"/>
      <c r="Q138" s="599"/>
    </row>
    <row r="139" spans="1:17" ht="15.75" thickBot="1" x14ac:dyDescent="0.3">
      <c r="A139" s="412"/>
      <c r="B139" s="592"/>
      <c r="C139" s="406"/>
      <c r="D139" s="406"/>
      <c r="E139" s="406"/>
      <c r="F139" s="406"/>
      <c r="G139" s="192" t="s">
        <v>19</v>
      </c>
      <c r="H139" s="61">
        <f t="shared" si="36"/>
        <v>0</v>
      </c>
      <c r="I139" s="61">
        <v>0</v>
      </c>
      <c r="J139" s="61">
        <v>0</v>
      </c>
      <c r="K139" s="61">
        <v>0</v>
      </c>
      <c r="L139" s="61">
        <v>0</v>
      </c>
      <c r="M139" s="61">
        <v>0</v>
      </c>
      <c r="N139" s="61">
        <v>0</v>
      </c>
      <c r="O139" s="406"/>
      <c r="P139" s="590"/>
      <c r="Q139" s="599"/>
    </row>
    <row r="140" spans="1:17" ht="15.75" thickBot="1" x14ac:dyDescent="0.3">
      <c r="A140" s="413"/>
      <c r="B140" s="593"/>
      <c r="C140" s="407"/>
      <c r="D140" s="407"/>
      <c r="E140" s="407"/>
      <c r="F140" s="407"/>
      <c r="G140" s="193" t="s">
        <v>20</v>
      </c>
      <c r="H140" s="61">
        <f t="shared" si="36"/>
        <v>0</v>
      </c>
      <c r="I140" s="89">
        <v>0</v>
      </c>
      <c r="J140" s="89">
        <v>0</v>
      </c>
      <c r="K140" s="89">
        <v>0</v>
      </c>
      <c r="L140" s="89">
        <v>0</v>
      </c>
      <c r="M140" s="89">
        <v>0</v>
      </c>
      <c r="N140" s="89">
        <v>0</v>
      </c>
      <c r="O140" s="407"/>
      <c r="P140" s="505"/>
      <c r="Q140" s="599"/>
    </row>
    <row r="141" spans="1:17" ht="24.75" thickBot="1" x14ac:dyDescent="0.3">
      <c r="A141" s="436" t="s">
        <v>106</v>
      </c>
      <c r="B141" s="436"/>
      <c r="C141" s="436"/>
      <c r="D141" s="436"/>
      <c r="E141" s="436"/>
      <c r="F141" s="437"/>
      <c r="G141" s="64" t="s">
        <v>16</v>
      </c>
      <c r="H141" s="65">
        <f>SUM(H116,H121,H126,H131,H136)</f>
        <v>1705.2999999999997</v>
      </c>
      <c r="I141" s="65">
        <f t="shared" ref="I141:N141" si="41">SUM(I116,I121,I126,I131,I136)</f>
        <v>63</v>
      </c>
      <c r="J141" s="65">
        <f t="shared" si="41"/>
        <v>120</v>
      </c>
      <c r="K141" s="65">
        <f t="shared" si="41"/>
        <v>0</v>
      </c>
      <c r="L141" s="65">
        <f t="shared" si="41"/>
        <v>449.8</v>
      </c>
      <c r="M141" s="65">
        <f t="shared" si="41"/>
        <v>750</v>
      </c>
      <c r="N141" s="65">
        <f t="shared" si="41"/>
        <v>322.5</v>
      </c>
      <c r="O141" s="405" t="s">
        <v>125</v>
      </c>
      <c r="P141" s="408"/>
      <c r="Q141" s="35"/>
    </row>
    <row r="142" spans="1:17" ht="16.5" thickBot="1" x14ac:dyDescent="0.3">
      <c r="A142" s="427"/>
      <c r="B142" s="427"/>
      <c r="C142" s="427"/>
      <c r="D142" s="427"/>
      <c r="E142" s="427"/>
      <c r="F142" s="428"/>
      <c r="G142" s="64" t="s">
        <v>17</v>
      </c>
      <c r="H142" s="65">
        <f t="shared" ref="H142:N145" si="42">SUM(H117,H122,H127,H132,H137)</f>
        <v>0</v>
      </c>
      <c r="I142" s="65">
        <f t="shared" si="42"/>
        <v>0</v>
      </c>
      <c r="J142" s="65">
        <f t="shared" si="42"/>
        <v>0</v>
      </c>
      <c r="K142" s="65">
        <f t="shared" si="42"/>
        <v>0</v>
      </c>
      <c r="L142" s="65">
        <f t="shared" si="42"/>
        <v>0</v>
      </c>
      <c r="M142" s="65">
        <f t="shared" si="42"/>
        <v>0</v>
      </c>
      <c r="N142" s="65">
        <f t="shared" si="42"/>
        <v>0</v>
      </c>
      <c r="O142" s="406"/>
      <c r="P142" s="409"/>
      <c r="Q142" s="35"/>
    </row>
    <row r="143" spans="1:17" ht="24.75" thickBot="1" x14ac:dyDescent="0.3">
      <c r="A143" s="427"/>
      <c r="B143" s="427"/>
      <c r="C143" s="427"/>
      <c r="D143" s="427"/>
      <c r="E143" s="427"/>
      <c r="F143" s="428"/>
      <c r="G143" s="64" t="s">
        <v>18</v>
      </c>
      <c r="H143" s="65">
        <f t="shared" si="42"/>
        <v>1404.3</v>
      </c>
      <c r="I143" s="65">
        <f t="shared" si="42"/>
        <v>0</v>
      </c>
      <c r="J143" s="65">
        <f t="shared" si="42"/>
        <v>0</v>
      </c>
      <c r="K143" s="65">
        <f t="shared" si="42"/>
        <v>0</v>
      </c>
      <c r="L143" s="65">
        <f t="shared" si="42"/>
        <v>418.8</v>
      </c>
      <c r="M143" s="65">
        <f t="shared" si="42"/>
        <v>692</v>
      </c>
      <c r="N143" s="65">
        <f t="shared" si="42"/>
        <v>293.5</v>
      </c>
      <c r="O143" s="406"/>
      <c r="P143" s="409"/>
      <c r="Q143" s="35"/>
    </row>
    <row r="144" spans="1:17" ht="16.5" thickBot="1" x14ac:dyDescent="0.3">
      <c r="A144" s="427"/>
      <c r="B144" s="427"/>
      <c r="C144" s="427"/>
      <c r="D144" s="427"/>
      <c r="E144" s="427"/>
      <c r="F144" s="428"/>
      <c r="G144" s="64" t="s">
        <v>19</v>
      </c>
      <c r="H144" s="65">
        <f t="shared" si="42"/>
        <v>301</v>
      </c>
      <c r="I144" s="65">
        <f t="shared" si="42"/>
        <v>63</v>
      </c>
      <c r="J144" s="65">
        <f t="shared" si="42"/>
        <v>120</v>
      </c>
      <c r="K144" s="65">
        <f t="shared" si="42"/>
        <v>0</v>
      </c>
      <c r="L144" s="65">
        <f t="shared" si="42"/>
        <v>31</v>
      </c>
      <c r="M144" s="65">
        <f t="shared" si="42"/>
        <v>58</v>
      </c>
      <c r="N144" s="65">
        <f t="shared" si="42"/>
        <v>29</v>
      </c>
      <c r="O144" s="406"/>
      <c r="P144" s="409"/>
      <c r="Q144" s="35"/>
    </row>
    <row r="145" spans="1:17" ht="24.75" thickBot="1" x14ac:dyDescent="0.3">
      <c r="A145" s="429"/>
      <c r="B145" s="429"/>
      <c r="C145" s="429"/>
      <c r="D145" s="429"/>
      <c r="E145" s="429"/>
      <c r="F145" s="430"/>
      <c r="G145" s="64" t="s">
        <v>20</v>
      </c>
      <c r="H145" s="65">
        <f t="shared" si="42"/>
        <v>0</v>
      </c>
      <c r="I145" s="65">
        <f t="shared" si="42"/>
        <v>0</v>
      </c>
      <c r="J145" s="65">
        <f t="shared" si="42"/>
        <v>0</v>
      </c>
      <c r="K145" s="65">
        <f t="shared" si="42"/>
        <v>0</v>
      </c>
      <c r="L145" s="65">
        <f t="shared" si="42"/>
        <v>0</v>
      </c>
      <c r="M145" s="65">
        <f t="shared" si="42"/>
        <v>0</v>
      </c>
      <c r="N145" s="65">
        <f t="shared" si="42"/>
        <v>0</v>
      </c>
      <c r="O145" s="407"/>
      <c r="P145" s="410"/>
      <c r="Q145" s="35"/>
    </row>
    <row r="146" spans="1:17" ht="16.5" thickBot="1" x14ac:dyDescent="0.3">
      <c r="A146" s="417" t="s">
        <v>126</v>
      </c>
      <c r="B146" s="417"/>
      <c r="C146" s="417"/>
      <c r="D146" s="417"/>
      <c r="E146" s="417"/>
      <c r="F146" s="417"/>
      <c r="G146" s="417"/>
      <c r="H146" s="417"/>
      <c r="I146" s="417"/>
      <c r="J146" s="417"/>
      <c r="K146" s="417"/>
      <c r="L146" s="417"/>
      <c r="M146" s="417"/>
      <c r="N146" s="417"/>
      <c r="O146" s="417"/>
      <c r="P146" s="419"/>
      <c r="Q146" s="35"/>
    </row>
    <row r="147" spans="1:17" ht="40.5" customHeight="1" thickBot="1" x14ac:dyDescent="0.3">
      <c r="A147" s="411" t="s">
        <v>1349</v>
      </c>
      <c r="B147" s="405" t="s">
        <v>1350</v>
      </c>
      <c r="C147" s="405" t="s">
        <v>126</v>
      </c>
      <c r="D147" s="405" t="s">
        <v>160</v>
      </c>
      <c r="E147" s="405"/>
      <c r="F147" s="405" t="s">
        <v>244</v>
      </c>
      <c r="G147" s="60" t="s">
        <v>16</v>
      </c>
      <c r="H147" s="70">
        <f t="shared" ref="H147:N147" si="43">SUM(H148:H151)</f>
        <v>40</v>
      </c>
      <c r="I147" s="70">
        <f t="shared" si="43"/>
        <v>10</v>
      </c>
      <c r="J147" s="70">
        <f t="shared" si="43"/>
        <v>30</v>
      </c>
      <c r="K147" s="70">
        <f t="shared" si="43"/>
        <v>0</v>
      </c>
      <c r="L147" s="70">
        <f t="shared" si="43"/>
        <v>0</v>
      </c>
      <c r="M147" s="70">
        <f t="shared" si="43"/>
        <v>0</v>
      </c>
      <c r="N147" s="70">
        <f t="shared" si="43"/>
        <v>0</v>
      </c>
      <c r="O147" s="438"/>
      <c r="P147" s="441"/>
      <c r="Q147" s="598" t="s">
        <v>4156</v>
      </c>
    </row>
    <row r="148" spans="1:17" ht="15.75" thickBot="1" x14ac:dyDescent="0.3">
      <c r="A148" s="412"/>
      <c r="B148" s="406"/>
      <c r="C148" s="406"/>
      <c r="D148" s="406"/>
      <c r="E148" s="406"/>
      <c r="F148" s="406"/>
      <c r="G148" s="60" t="s">
        <v>267</v>
      </c>
      <c r="H148" s="70">
        <f t="shared" ref="H148:H206" si="44">SUM(I148:N148)</f>
        <v>0</v>
      </c>
      <c r="I148" s="70">
        <v>0</v>
      </c>
      <c r="J148" s="70">
        <v>0</v>
      </c>
      <c r="K148" s="70">
        <v>0</v>
      </c>
      <c r="L148" s="70">
        <v>0</v>
      </c>
      <c r="M148" s="70">
        <v>0</v>
      </c>
      <c r="N148" s="70">
        <v>0</v>
      </c>
      <c r="O148" s="439"/>
      <c r="P148" s="442"/>
      <c r="Q148" s="599"/>
    </row>
    <row r="149" spans="1:17" ht="24.75" thickBot="1" x14ac:dyDescent="0.3">
      <c r="A149" s="412"/>
      <c r="B149" s="406"/>
      <c r="C149" s="406"/>
      <c r="D149" s="406"/>
      <c r="E149" s="406"/>
      <c r="F149" s="406"/>
      <c r="G149" s="60" t="s">
        <v>18</v>
      </c>
      <c r="H149" s="70">
        <f t="shared" si="44"/>
        <v>40</v>
      </c>
      <c r="I149" s="70">
        <v>10</v>
      </c>
      <c r="J149" s="70">
        <v>30</v>
      </c>
      <c r="K149" s="70">
        <v>0</v>
      </c>
      <c r="L149" s="70">
        <v>0</v>
      </c>
      <c r="M149" s="70">
        <v>0</v>
      </c>
      <c r="N149" s="70">
        <v>0</v>
      </c>
      <c r="O149" s="439"/>
      <c r="P149" s="442"/>
      <c r="Q149" s="599"/>
    </row>
    <row r="150" spans="1:17" ht="15.75" thickBot="1" x14ac:dyDescent="0.3">
      <c r="A150" s="412"/>
      <c r="B150" s="406"/>
      <c r="C150" s="406"/>
      <c r="D150" s="406"/>
      <c r="E150" s="406"/>
      <c r="F150" s="406"/>
      <c r="G150" s="60" t="s">
        <v>19</v>
      </c>
      <c r="H150" s="70">
        <f t="shared" si="44"/>
        <v>0</v>
      </c>
      <c r="I150" s="70">
        <v>0</v>
      </c>
      <c r="J150" s="70">
        <v>0</v>
      </c>
      <c r="K150" s="70">
        <v>0</v>
      </c>
      <c r="L150" s="70">
        <v>0</v>
      </c>
      <c r="M150" s="70">
        <v>0</v>
      </c>
      <c r="N150" s="70">
        <v>0</v>
      </c>
      <c r="O150" s="439"/>
      <c r="P150" s="442"/>
      <c r="Q150" s="599"/>
    </row>
    <row r="151" spans="1:17" ht="15.75" thickBot="1" x14ac:dyDescent="0.3">
      <c r="A151" s="413"/>
      <c r="B151" s="407"/>
      <c r="C151" s="407"/>
      <c r="D151" s="407"/>
      <c r="E151" s="407"/>
      <c r="F151" s="407"/>
      <c r="G151" s="60" t="s">
        <v>20</v>
      </c>
      <c r="H151" s="70">
        <f t="shared" si="44"/>
        <v>0</v>
      </c>
      <c r="I151" s="70">
        <v>0</v>
      </c>
      <c r="J151" s="70">
        <v>0</v>
      </c>
      <c r="K151" s="70">
        <v>0</v>
      </c>
      <c r="L151" s="70">
        <v>0</v>
      </c>
      <c r="M151" s="70">
        <v>0</v>
      </c>
      <c r="N151" s="70">
        <v>0</v>
      </c>
      <c r="O151" s="440"/>
      <c r="P151" s="443"/>
      <c r="Q151" s="599"/>
    </row>
    <row r="152" spans="1:17" ht="24.75" customHeight="1" thickBot="1" x14ac:dyDescent="0.3">
      <c r="A152" s="411" t="s">
        <v>1351</v>
      </c>
      <c r="B152" s="405" t="s">
        <v>1350</v>
      </c>
      <c r="C152" s="405" t="s">
        <v>126</v>
      </c>
      <c r="D152" s="405" t="s">
        <v>160</v>
      </c>
      <c r="E152" s="405"/>
      <c r="F152" s="405" t="s">
        <v>244</v>
      </c>
      <c r="G152" s="60" t="s">
        <v>16</v>
      </c>
      <c r="H152" s="70">
        <f t="shared" ref="H152:N152" si="45">SUM(H153:H156)</f>
        <v>47.8</v>
      </c>
      <c r="I152" s="70">
        <f t="shared" si="45"/>
        <v>10</v>
      </c>
      <c r="J152" s="70">
        <f t="shared" si="45"/>
        <v>37.799999999999997</v>
      </c>
      <c r="K152" s="70">
        <f t="shared" si="45"/>
        <v>0</v>
      </c>
      <c r="L152" s="70">
        <f t="shared" si="45"/>
        <v>0</v>
      </c>
      <c r="M152" s="70">
        <f t="shared" si="45"/>
        <v>0</v>
      </c>
      <c r="N152" s="70">
        <f t="shared" si="45"/>
        <v>0</v>
      </c>
      <c r="O152" s="438"/>
      <c r="P152" s="441"/>
      <c r="Q152" s="598" t="s">
        <v>4156</v>
      </c>
    </row>
    <row r="153" spans="1:17" ht="15.75" thickBot="1" x14ac:dyDescent="0.3">
      <c r="A153" s="412"/>
      <c r="B153" s="406"/>
      <c r="C153" s="406"/>
      <c r="D153" s="406"/>
      <c r="E153" s="406"/>
      <c r="F153" s="406"/>
      <c r="G153" s="60" t="s">
        <v>267</v>
      </c>
      <c r="H153" s="70">
        <f t="shared" si="44"/>
        <v>0</v>
      </c>
      <c r="I153" s="70">
        <v>0</v>
      </c>
      <c r="J153" s="70">
        <v>0</v>
      </c>
      <c r="K153" s="70">
        <v>0</v>
      </c>
      <c r="L153" s="70">
        <v>0</v>
      </c>
      <c r="M153" s="70">
        <v>0</v>
      </c>
      <c r="N153" s="70">
        <v>0</v>
      </c>
      <c r="O153" s="439"/>
      <c r="P153" s="442"/>
      <c r="Q153" s="599"/>
    </row>
    <row r="154" spans="1:17" ht="24.75" thickBot="1" x14ac:dyDescent="0.3">
      <c r="A154" s="412"/>
      <c r="B154" s="406"/>
      <c r="C154" s="406"/>
      <c r="D154" s="406"/>
      <c r="E154" s="406"/>
      <c r="F154" s="406"/>
      <c r="G154" s="60" t="s">
        <v>18</v>
      </c>
      <c r="H154" s="70">
        <f t="shared" si="44"/>
        <v>47.8</v>
      </c>
      <c r="I154" s="70">
        <v>10</v>
      </c>
      <c r="J154" s="70">
        <v>37.799999999999997</v>
      </c>
      <c r="K154" s="70">
        <v>0</v>
      </c>
      <c r="L154" s="70">
        <v>0</v>
      </c>
      <c r="M154" s="70">
        <v>0</v>
      </c>
      <c r="N154" s="70">
        <v>0</v>
      </c>
      <c r="O154" s="439"/>
      <c r="P154" s="442"/>
      <c r="Q154" s="599"/>
    </row>
    <row r="155" spans="1:17" ht="15.75" thickBot="1" x14ac:dyDescent="0.3">
      <c r="A155" s="412"/>
      <c r="B155" s="406"/>
      <c r="C155" s="406"/>
      <c r="D155" s="406"/>
      <c r="E155" s="406"/>
      <c r="F155" s="406"/>
      <c r="G155" s="60" t="s">
        <v>19</v>
      </c>
      <c r="H155" s="70">
        <f t="shared" si="44"/>
        <v>0</v>
      </c>
      <c r="I155" s="70">
        <v>0</v>
      </c>
      <c r="J155" s="70">
        <v>0</v>
      </c>
      <c r="K155" s="70">
        <v>0</v>
      </c>
      <c r="L155" s="70">
        <v>0</v>
      </c>
      <c r="M155" s="70">
        <v>0</v>
      </c>
      <c r="N155" s="70">
        <v>0</v>
      </c>
      <c r="O155" s="439"/>
      <c r="P155" s="442"/>
      <c r="Q155" s="599"/>
    </row>
    <row r="156" spans="1:17" ht="15.75" thickBot="1" x14ac:dyDescent="0.3">
      <c r="A156" s="413"/>
      <c r="B156" s="407"/>
      <c r="C156" s="407"/>
      <c r="D156" s="407"/>
      <c r="E156" s="407"/>
      <c r="F156" s="407"/>
      <c r="G156" s="60" t="s">
        <v>20</v>
      </c>
      <c r="H156" s="70">
        <f t="shared" si="44"/>
        <v>0</v>
      </c>
      <c r="I156" s="70">
        <v>0</v>
      </c>
      <c r="J156" s="70">
        <v>0</v>
      </c>
      <c r="K156" s="70">
        <v>0</v>
      </c>
      <c r="L156" s="70">
        <v>0</v>
      </c>
      <c r="M156" s="70">
        <v>0</v>
      </c>
      <c r="N156" s="70">
        <v>0</v>
      </c>
      <c r="O156" s="440"/>
      <c r="P156" s="443"/>
      <c r="Q156" s="599"/>
    </row>
    <row r="157" spans="1:17" ht="24.75" thickBot="1" x14ac:dyDescent="0.3">
      <c r="A157" s="411" t="s">
        <v>1352</v>
      </c>
      <c r="B157" s="405" t="s">
        <v>573</v>
      </c>
      <c r="C157" s="405" t="s">
        <v>126</v>
      </c>
      <c r="D157" s="405" t="s">
        <v>568</v>
      </c>
      <c r="E157" s="405" t="s">
        <v>1353</v>
      </c>
      <c r="F157" s="405" t="s">
        <v>1354</v>
      </c>
      <c r="G157" s="60" t="s">
        <v>16</v>
      </c>
      <c r="H157" s="70">
        <f t="shared" ref="H157:N157" si="46">SUM(H158:H161)</f>
        <v>559.6</v>
      </c>
      <c r="I157" s="70">
        <f t="shared" si="46"/>
        <v>0</v>
      </c>
      <c r="J157" s="70">
        <f t="shared" si="46"/>
        <v>51.5</v>
      </c>
      <c r="K157" s="70">
        <f t="shared" si="46"/>
        <v>51.5</v>
      </c>
      <c r="L157" s="70">
        <f t="shared" si="46"/>
        <v>155.10000000000002</v>
      </c>
      <c r="M157" s="70">
        <f t="shared" si="46"/>
        <v>120</v>
      </c>
      <c r="N157" s="70">
        <f t="shared" si="46"/>
        <v>181.5</v>
      </c>
      <c r="O157" s="444">
        <v>1120</v>
      </c>
      <c r="P157" s="408" t="s">
        <v>1355</v>
      </c>
      <c r="Q157" s="598" t="s">
        <v>4199</v>
      </c>
    </row>
    <row r="158" spans="1:17" ht="15.75" thickBot="1" x14ac:dyDescent="0.3">
      <c r="A158" s="412"/>
      <c r="B158" s="406"/>
      <c r="C158" s="406"/>
      <c r="D158" s="406"/>
      <c r="E158" s="406"/>
      <c r="F158" s="406"/>
      <c r="G158" s="60" t="s">
        <v>267</v>
      </c>
      <c r="H158" s="70">
        <f t="shared" si="44"/>
        <v>0</v>
      </c>
      <c r="I158" s="70">
        <v>0</v>
      </c>
      <c r="J158" s="70">
        <v>0</v>
      </c>
      <c r="K158" s="70">
        <v>0</v>
      </c>
      <c r="L158" s="70">
        <v>0</v>
      </c>
      <c r="M158" s="70">
        <v>0</v>
      </c>
      <c r="N158" s="70">
        <v>0</v>
      </c>
      <c r="O158" s="445"/>
      <c r="P158" s="409"/>
      <c r="Q158" s="599"/>
    </row>
    <row r="159" spans="1:17" ht="24.75" thickBot="1" x14ac:dyDescent="0.3">
      <c r="A159" s="412"/>
      <c r="B159" s="406"/>
      <c r="C159" s="406"/>
      <c r="D159" s="406"/>
      <c r="E159" s="406"/>
      <c r="F159" s="406"/>
      <c r="G159" s="60" t="s">
        <v>18</v>
      </c>
      <c r="H159" s="70">
        <f t="shared" si="44"/>
        <v>531.70000000000005</v>
      </c>
      <c r="I159" s="70">
        <v>0</v>
      </c>
      <c r="J159" s="70">
        <v>49</v>
      </c>
      <c r="K159" s="70">
        <v>49</v>
      </c>
      <c r="L159" s="70">
        <v>147.30000000000001</v>
      </c>
      <c r="M159" s="70">
        <v>114</v>
      </c>
      <c r="N159" s="70">
        <v>172.4</v>
      </c>
      <c r="O159" s="445"/>
      <c r="P159" s="409"/>
      <c r="Q159" s="599"/>
    </row>
    <row r="160" spans="1:17" ht="15.75" thickBot="1" x14ac:dyDescent="0.3">
      <c r="A160" s="412"/>
      <c r="B160" s="406"/>
      <c r="C160" s="406"/>
      <c r="D160" s="406"/>
      <c r="E160" s="406"/>
      <c r="F160" s="406"/>
      <c r="G160" s="60" t="s">
        <v>19</v>
      </c>
      <c r="H160" s="70">
        <f t="shared" si="44"/>
        <v>27.9</v>
      </c>
      <c r="I160" s="70">
        <v>0</v>
      </c>
      <c r="J160" s="70">
        <v>2.5</v>
      </c>
      <c r="K160" s="70">
        <v>2.5</v>
      </c>
      <c r="L160" s="70">
        <v>7.8</v>
      </c>
      <c r="M160" s="70">
        <v>6</v>
      </c>
      <c r="N160" s="70">
        <v>9.1</v>
      </c>
      <c r="O160" s="445"/>
      <c r="P160" s="409"/>
      <c r="Q160" s="599"/>
    </row>
    <row r="161" spans="1:17" ht="15.75" thickBot="1" x14ac:dyDescent="0.3">
      <c r="A161" s="413"/>
      <c r="B161" s="407"/>
      <c r="C161" s="407"/>
      <c r="D161" s="407"/>
      <c r="E161" s="407"/>
      <c r="F161" s="407"/>
      <c r="G161" s="60" t="s">
        <v>20</v>
      </c>
      <c r="H161" s="70">
        <f t="shared" si="44"/>
        <v>0</v>
      </c>
      <c r="I161" s="70">
        <v>0</v>
      </c>
      <c r="J161" s="70">
        <v>0</v>
      </c>
      <c r="K161" s="70">
        <v>0</v>
      </c>
      <c r="L161" s="70">
        <v>0</v>
      </c>
      <c r="M161" s="70">
        <v>0</v>
      </c>
      <c r="N161" s="70">
        <v>0</v>
      </c>
      <c r="O161" s="446"/>
      <c r="P161" s="410"/>
      <c r="Q161" s="599"/>
    </row>
    <row r="162" spans="1:17" ht="24.75" thickBot="1" x14ac:dyDescent="0.3">
      <c r="A162" s="411" t="s">
        <v>1356</v>
      </c>
      <c r="B162" s="405" t="s">
        <v>573</v>
      </c>
      <c r="C162" s="405" t="s">
        <v>126</v>
      </c>
      <c r="D162" s="405" t="s">
        <v>66</v>
      </c>
      <c r="E162" s="405" t="s">
        <v>1357</v>
      </c>
      <c r="F162" s="405" t="s">
        <v>1354</v>
      </c>
      <c r="G162" s="60" t="s">
        <v>16</v>
      </c>
      <c r="H162" s="70">
        <f t="shared" ref="H162:N162" si="47">SUM(H163:H166)</f>
        <v>352.40000000000003</v>
      </c>
      <c r="I162" s="70">
        <f t="shared" si="47"/>
        <v>0</v>
      </c>
      <c r="J162" s="70">
        <f t="shared" si="47"/>
        <v>0</v>
      </c>
      <c r="K162" s="70">
        <f t="shared" si="47"/>
        <v>0</v>
      </c>
      <c r="L162" s="70">
        <f t="shared" si="47"/>
        <v>88.100000000000009</v>
      </c>
      <c r="M162" s="70">
        <f t="shared" si="47"/>
        <v>88.100000000000009</v>
      </c>
      <c r="N162" s="70">
        <f t="shared" si="47"/>
        <v>176.20000000000002</v>
      </c>
      <c r="O162" s="405">
        <v>987</v>
      </c>
      <c r="P162" s="408" t="s">
        <v>1355</v>
      </c>
      <c r="Q162" s="598" t="s">
        <v>4199</v>
      </c>
    </row>
    <row r="163" spans="1:17" ht="15.75" thickBot="1" x14ac:dyDescent="0.3">
      <c r="A163" s="412"/>
      <c r="B163" s="406"/>
      <c r="C163" s="406"/>
      <c r="D163" s="406"/>
      <c r="E163" s="406"/>
      <c r="F163" s="406"/>
      <c r="G163" s="60" t="s">
        <v>267</v>
      </c>
      <c r="H163" s="70">
        <f t="shared" si="44"/>
        <v>0</v>
      </c>
      <c r="I163" s="70">
        <v>0</v>
      </c>
      <c r="J163" s="70">
        <v>0</v>
      </c>
      <c r="K163" s="70">
        <v>0</v>
      </c>
      <c r="L163" s="70">
        <v>0</v>
      </c>
      <c r="M163" s="70">
        <v>0</v>
      </c>
      <c r="N163" s="70">
        <v>0</v>
      </c>
      <c r="O163" s="406"/>
      <c r="P163" s="409"/>
      <c r="Q163" s="599"/>
    </row>
    <row r="164" spans="1:17" ht="24.75" thickBot="1" x14ac:dyDescent="0.3">
      <c r="A164" s="412"/>
      <c r="B164" s="406"/>
      <c r="C164" s="406"/>
      <c r="D164" s="406"/>
      <c r="E164" s="406"/>
      <c r="F164" s="406"/>
      <c r="G164" s="60" t="s">
        <v>18</v>
      </c>
      <c r="H164" s="70">
        <f t="shared" si="44"/>
        <v>334.6</v>
      </c>
      <c r="I164" s="70">
        <v>0</v>
      </c>
      <c r="J164" s="70">
        <v>0</v>
      </c>
      <c r="K164" s="70">
        <v>0</v>
      </c>
      <c r="L164" s="70">
        <v>83.65</v>
      </c>
      <c r="M164" s="70">
        <v>83.65</v>
      </c>
      <c r="N164" s="70">
        <v>167.3</v>
      </c>
      <c r="O164" s="406"/>
      <c r="P164" s="409"/>
      <c r="Q164" s="599"/>
    </row>
    <row r="165" spans="1:17" ht="15.75" thickBot="1" x14ac:dyDescent="0.3">
      <c r="A165" s="412"/>
      <c r="B165" s="406"/>
      <c r="C165" s="406"/>
      <c r="D165" s="406"/>
      <c r="E165" s="406"/>
      <c r="F165" s="406"/>
      <c r="G165" s="60" t="s">
        <v>19</v>
      </c>
      <c r="H165" s="70">
        <f t="shared" si="44"/>
        <v>17.8</v>
      </c>
      <c r="I165" s="70">
        <v>0</v>
      </c>
      <c r="J165" s="70">
        <v>0</v>
      </c>
      <c r="K165" s="70">
        <v>0</v>
      </c>
      <c r="L165" s="70">
        <v>4.45</v>
      </c>
      <c r="M165" s="70">
        <v>4.45</v>
      </c>
      <c r="N165" s="70">
        <v>8.9</v>
      </c>
      <c r="O165" s="406"/>
      <c r="P165" s="409"/>
      <c r="Q165" s="599"/>
    </row>
    <row r="166" spans="1:17" ht="15.75" thickBot="1" x14ac:dyDescent="0.3">
      <c r="A166" s="413"/>
      <c r="B166" s="407"/>
      <c r="C166" s="407"/>
      <c r="D166" s="407"/>
      <c r="E166" s="407"/>
      <c r="F166" s="407"/>
      <c r="G166" s="60" t="s">
        <v>20</v>
      </c>
      <c r="H166" s="70">
        <f t="shared" si="44"/>
        <v>0</v>
      </c>
      <c r="I166" s="70">
        <v>0</v>
      </c>
      <c r="J166" s="70">
        <v>0</v>
      </c>
      <c r="K166" s="70">
        <v>0</v>
      </c>
      <c r="L166" s="70">
        <v>0</v>
      </c>
      <c r="M166" s="70">
        <v>0</v>
      </c>
      <c r="N166" s="70">
        <v>0</v>
      </c>
      <c r="O166" s="407"/>
      <c r="P166" s="410"/>
      <c r="Q166" s="599"/>
    </row>
    <row r="167" spans="1:17" ht="24.75" thickBot="1" x14ac:dyDescent="0.3">
      <c r="A167" s="411" t="s">
        <v>1358</v>
      </c>
      <c r="B167" s="405" t="s">
        <v>573</v>
      </c>
      <c r="C167" s="405" t="s">
        <v>126</v>
      </c>
      <c r="D167" s="405" t="s">
        <v>391</v>
      </c>
      <c r="E167" s="405" t="s">
        <v>1081</v>
      </c>
      <c r="F167" s="405" t="s">
        <v>1354</v>
      </c>
      <c r="G167" s="60" t="s">
        <v>16</v>
      </c>
      <c r="H167" s="70">
        <f t="shared" ref="H167:N167" si="48">SUM(H168:H171)</f>
        <v>48.3</v>
      </c>
      <c r="I167" s="70">
        <f t="shared" si="48"/>
        <v>48.3</v>
      </c>
      <c r="J167" s="70">
        <f t="shared" si="48"/>
        <v>0</v>
      </c>
      <c r="K167" s="70">
        <f t="shared" si="48"/>
        <v>0</v>
      </c>
      <c r="L167" s="70">
        <f t="shared" si="48"/>
        <v>0</v>
      </c>
      <c r="M167" s="70">
        <f t="shared" si="48"/>
        <v>0</v>
      </c>
      <c r="N167" s="70">
        <f t="shared" si="48"/>
        <v>0</v>
      </c>
      <c r="O167" s="444">
        <v>1230</v>
      </c>
      <c r="P167" s="408" t="s">
        <v>1355</v>
      </c>
      <c r="Q167" s="598" t="s">
        <v>4199</v>
      </c>
    </row>
    <row r="168" spans="1:17" ht="15.75" thickBot="1" x14ac:dyDescent="0.3">
      <c r="A168" s="412"/>
      <c r="B168" s="406"/>
      <c r="C168" s="406"/>
      <c r="D168" s="406"/>
      <c r="E168" s="406"/>
      <c r="F168" s="406"/>
      <c r="G168" s="60" t="s">
        <v>267</v>
      </c>
      <c r="H168" s="70">
        <f t="shared" si="44"/>
        <v>0</v>
      </c>
      <c r="I168" s="70">
        <v>0</v>
      </c>
      <c r="J168" s="70">
        <v>0</v>
      </c>
      <c r="K168" s="70">
        <v>0</v>
      </c>
      <c r="L168" s="70">
        <v>0</v>
      </c>
      <c r="M168" s="70">
        <v>0</v>
      </c>
      <c r="N168" s="70">
        <v>0</v>
      </c>
      <c r="O168" s="445"/>
      <c r="P168" s="409"/>
      <c r="Q168" s="599"/>
    </row>
    <row r="169" spans="1:17" ht="24.75" thickBot="1" x14ac:dyDescent="0.3">
      <c r="A169" s="412"/>
      <c r="B169" s="406"/>
      <c r="C169" s="406"/>
      <c r="D169" s="406"/>
      <c r="E169" s="406"/>
      <c r="F169" s="406"/>
      <c r="G169" s="60" t="s">
        <v>18</v>
      </c>
      <c r="H169" s="70">
        <f t="shared" si="44"/>
        <v>45.3</v>
      </c>
      <c r="I169" s="70">
        <v>45.3</v>
      </c>
      <c r="J169" s="70">
        <v>0</v>
      </c>
      <c r="K169" s="70">
        <v>0</v>
      </c>
      <c r="L169" s="70">
        <v>0</v>
      </c>
      <c r="M169" s="70">
        <v>0</v>
      </c>
      <c r="N169" s="70">
        <v>0</v>
      </c>
      <c r="O169" s="445"/>
      <c r="P169" s="409"/>
      <c r="Q169" s="599"/>
    </row>
    <row r="170" spans="1:17" ht="15.75" thickBot="1" x14ac:dyDescent="0.3">
      <c r="A170" s="412"/>
      <c r="B170" s="406"/>
      <c r="C170" s="406"/>
      <c r="D170" s="406"/>
      <c r="E170" s="406"/>
      <c r="F170" s="406"/>
      <c r="G170" s="60" t="s">
        <v>19</v>
      </c>
      <c r="H170" s="70">
        <f t="shared" si="44"/>
        <v>3</v>
      </c>
      <c r="I170" s="70">
        <v>3</v>
      </c>
      <c r="J170" s="70">
        <v>0</v>
      </c>
      <c r="K170" s="70">
        <v>0</v>
      </c>
      <c r="L170" s="70">
        <v>0</v>
      </c>
      <c r="M170" s="70">
        <v>0</v>
      </c>
      <c r="N170" s="70">
        <v>0</v>
      </c>
      <c r="O170" s="445"/>
      <c r="P170" s="409"/>
      <c r="Q170" s="599"/>
    </row>
    <row r="171" spans="1:17" ht="15.75" thickBot="1" x14ac:dyDescent="0.3">
      <c r="A171" s="413"/>
      <c r="B171" s="407"/>
      <c r="C171" s="407"/>
      <c r="D171" s="407"/>
      <c r="E171" s="407"/>
      <c r="F171" s="407"/>
      <c r="G171" s="60" t="s">
        <v>20</v>
      </c>
      <c r="H171" s="70">
        <f t="shared" si="44"/>
        <v>0</v>
      </c>
      <c r="I171" s="70">
        <v>0</v>
      </c>
      <c r="J171" s="70">
        <v>0</v>
      </c>
      <c r="K171" s="70">
        <v>0</v>
      </c>
      <c r="L171" s="70">
        <v>0</v>
      </c>
      <c r="M171" s="70">
        <v>0</v>
      </c>
      <c r="N171" s="70">
        <v>0</v>
      </c>
      <c r="O171" s="446"/>
      <c r="P171" s="410"/>
      <c r="Q171" s="599"/>
    </row>
    <row r="172" spans="1:17" ht="24.75" thickBot="1" x14ac:dyDescent="0.3">
      <c r="A172" s="411" t="s">
        <v>1359</v>
      </c>
      <c r="B172" s="405" t="s">
        <v>573</v>
      </c>
      <c r="C172" s="405" t="s">
        <v>126</v>
      </c>
      <c r="D172" s="405" t="s">
        <v>66</v>
      </c>
      <c r="E172" s="405" t="s">
        <v>1360</v>
      </c>
      <c r="F172" s="405" t="s">
        <v>1354</v>
      </c>
      <c r="G172" s="60" t="s">
        <v>16</v>
      </c>
      <c r="H172" s="70">
        <f t="shared" ref="H172:N172" si="49">SUM(H173:H176)</f>
        <v>167.1</v>
      </c>
      <c r="I172" s="70">
        <f t="shared" si="49"/>
        <v>0</v>
      </c>
      <c r="J172" s="70">
        <f t="shared" si="49"/>
        <v>0</v>
      </c>
      <c r="K172" s="70">
        <f t="shared" si="49"/>
        <v>0</v>
      </c>
      <c r="L172" s="70">
        <f t="shared" si="49"/>
        <v>41.800000000000004</v>
      </c>
      <c r="M172" s="70">
        <f t="shared" si="49"/>
        <v>35.799999999999997</v>
      </c>
      <c r="N172" s="70">
        <f t="shared" si="49"/>
        <v>89.5</v>
      </c>
      <c r="O172" s="405">
        <v>769</v>
      </c>
      <c r="P172" s="408" t="s">
        <v>1355</v>
      </c>
      <c r="Q172" s="598" t="s">
        <v>4199</v>
      </c>
    </row>
    <row r="173" spans="1:17" ht="15.75" thickBot="1" x14ac:dyDescent="0.3">
      <c r="A173" s="412"/>
      <c r="B173" s="406"/>
      <c r="C173" s="406"/>
      <c r="D173" s="406"/>
      <c r="E173" s="406"/>
      <c r="F173" s="406"/>
      <c r="G173" s="60" t="s">
        <v>267</v>
      </c>
      <c r="H173" s="70">
        <f t="shared" si="44"/>
        <v>0</v>
      </c>
      <c r="I173" s="70">
        <v>0</v>
      </c>
      <c r="J173" s="70">
        <v>0</v>
      </c>
      <c r="K173" s="70">
        <v>0</v>
      </c>
      <c r="L173" s="70">
        <v>0</v>
      </c>
      <c r="M173" s="70">
        <v>0</v>
      </c>
      <c r="N173" s="70">
        <v>0</v>
      </c>
      <c r="O173" s="406"/>
      <c r="P173" s="409"/>
      <c r="Q173" s="599"/>
    </row>
    <row r="174" spans="1:17" ht="24.75" thickBot="1" x14ac:dyDescent="0.3">
      <c r="A174" s="412"/>
      <c r="B174" s="406"/>
      <c r="C174" s="406"/>
      <c r="D174" s="406"/>
      <c r="E174" s="406"/>
      <c r="F174" s="406"/>
      <c r="G174" s="60" t="s">
        <v>18</v>
      </c>
      <c r="H174" s="70">
        <f t="shared" si="44"/>
        <v>158.69999999999999</v>
      </c>
      <c r="I174" s="70">
        <v>0</v>
      </c>
      <c r="J174" s="70">
        <v>0</v>
      </c>
      <c r="K174" s="70">
        <v>0</v>
      </c>
      <c r="L174" s="70">
        <v>39.700000000000003</v>
      </c>
      <c r="M174" s="70">
        <v>34</v>
      </c>
      <c r="N174" s="70">
        <v>85</v>
      </c>
      <c r="O174" s="406"/>
      <c r="P174" s="409"/>
      <c r="Q174" s="599"/>
    </row>
    <row r="175" spans="1:17" ht="15.75" thickBot="1" x14ac:dyDescent="0.3">
      <c r="A175" s="412"/>
      <c r="B175" s="406"/>
      <c r="C175" s="406"/>
      <c r="D175" s="406"/>
      <c r="E175" s="406"/>
      <c r="F175" s="406"/>
      <c r="G175" s="60" t="s">
        <v>19</v>
      </c>
      <c r="H175" s="70">
        <f t="shared" si="44"/>
        <v>8.4</v>
      </c>
      <c r="I175" s="70">
        <v>0</v>
      </c>
      <c r="J175" s="70">
        <v>0</v>
      </c>
      <c r="K175" s="70">
        <v>0</v>
      </c>
      <c r="L175" s="70">
        <v>2.1</v>
      </c>
      <c r="M175" s="70">
        <v>1.8</v>
      </c>
      <c r="N175" s="70">
        <v>4.5</v>
      </c>
      <c r="O175" s="406"/>
      <c r="P175" s="409"/>
      <c r="Q175" s="599"/>
    </row>
    <row r="176" spans="1:17" ht="15.75" thickBot="1" x14ac:dyDescent="0.3">
      <c r="A176" s="413"/>
      <c r="B176" s="407"/>
      <c r="C176" s="407"/>
      <c r="D176" s="407"/>
      <c r="E176" s="407"/>
      <c r="F176" s="407"/>
      <c r="G176" s="60" t="s">
        <v>20</v>
      </c>
      <c r="H176" s="70">
        <f t="shared" si="44"/>
        <v>0</v>
      </c>
      <c r="I176" s="70">
        <v>0</v>
      </c>
      <c r="J176" s="70">
        <v>0</v>
      </c>
      <c r="K176" s="70">
        <v>0</v>
      </c>
      <c r="L176" s="70">
        <v>0</v>
      </c>
      <c r="M176" s="70">
        <v>0</v>
      </c>
      <c r="N176" s="70">
        <v>0</v>
      </c>
      <c r="O176" s="407"/>
      <c r="P176" s="410"/>
      <c r="Q176" s="599"/>
    </row>
    <row r="177" spans="1:17" ht="24.75" thickBot="1" x14ac:dyDescent="0.3">
      <c r="A177" s="411" t="s">
        <v>1361</v>
      </c>
      <c r="B177" s="405" t="s">
        <v>573</v>
      </c>
      <c r="C177" s="405" t="s">
        <v>126</v>
      </c>
      <c r="D177" s="405" t="s">
        <v>86</v>
      </c>
      <c r="E177" s="405" t="s">
        <v>1362</v>
      </c>
      <c r="F177" s="405" t="s">
        <v>1363</v>
      </c>
      <c r="G177" s="60" t="s">
        <v>16</v>
      </c>
      <c r="H177" s="70">
        <f t="shared" ref="H177:N177" si="50">SUM(H178:H181)</f>
        <v>152</v>
      </c>
      <c r="I177" s="70">
        <f t="shared" si="50"/>
        <v>0</v>
      </c>
      <c r="J177" s="70">
        <f t="shared" si="50"/>
        <v>0</v>
      </c>
      <c r="K177" s="70">
        <f t="shared" si="50"/>
        <v>0</v>
      </c>
      <c r="L177" s="70">
        <f t="shared" si="50"/>
        <v>50.6</v>
      </c>
      <c r="M177" s="70">
        <f t="shared" si="50"/>
        <v>101.39999999999999</v>
      </c>
      <c r="N177" s="70">
        <f t="shared" si="50"/>
        <v>0</v>
      </c>
      <c r="O177" s="405">
        <v>780</v>
      </c>
      <c r="P177" s="408" t="s">
        <v>1355</v>
      </c>
      <c r="Q177" s="598" t="s">
        <v>4199</v>
      </c>
    </row>
    <row r="178" spans="1:17" ht="15.75" thickBot="1" x14ac:dyDescent="0.3">
      <c r="A178" s="412"/>
      <c r="B178" s="406"/>
      <c r="C178" s="406"/>
      <c r="D178" s="406"/>
      <c r="E178" s="406"/>
      <c r="F178" s="406"/>
      <c r="G178" s="60" t="s">
        <v>267</v>
      </c>
      <c r="H178" s="70">
        <f t="shared" si="44"/>
        <v>0</v>
      </c>
      <c r="I178" s="70">
        <v>0</v>
      </c>
      <c r="J178" s="70">
        <v>0</v>
      </c>
      <c r="K178" s="70">
        <v>0</v>
      </c>
      <c r="L178" s="70">
        <v>0</v>
      </c>
      <c r="M178" s="70">
        <v>0</v>
      </c>
      <c r="N178" s="70">
        <v>0</v>
      </c>
      <c r="O178" s="406"/>
      <c r="P178" s="409"/>
      <c r="Q178" s="599"/>
    </row>
    <row r="179" spans="1:17" ht="24.75" thickBot="1" x14ac:dyDescent="0.3">
      <c r="A179" s="412"/>
      <c r="B179" s="406"/>
      <c r="C179" s="406"/>
      <c r="D179" s="406"/>
      <c r="E179" s="406"/>
      <c r="F179" s="406"/>
      <c r="G179" s="60" t="s">
        <v>18</v>
      </c>
      <c r="H179" s="70">
        <f t="shared" si="44"/>
        <v>144.4</v>
      </c>
      <c r="I179" s="70">
        <v>0</v>
      </c>
      <c r="J179" s="70">
        <v>0</v>
      </c>
      <c r="K179" s="70">
        <v>0</v>
      </c>
      <c r="L179" s="70">
        <v>48.1</v>
      </c>
      <c r="M179" s="70">
        <v>96.3</v>
      </c>
      <c r="N179" s="70">
        <v>0</v>
      </c>
      <c r="O179" s="406"/>
      <c r="P179" s="409"/>
      <c r="Q179" s="599"/>
    </row>
    <row r="180" spans="1:17" ht="15.75" thickBot="1" x14ac:dyDescent="0.3">
      <c r="A180" s="412"/>
      <c r="B180" s="406"/>
      <c r="C180" s="406"/>
      <c r="D180" s="406"/>
      <c r="E180" s="406"/>
      <c r="F180" s="406"/>
      <c r="G180" s="60" t="s">
        <v>19</v>
      </c>
      <c r="H180" s="70">
        <f t="shared" si="44"/>
        <v>7.6</v>
      </c>
      <c r="I180" s="70">
        <v>0</v>
      </c>
      <c r="J180" s="70">
        <v>0</v>
      </c>
      <c r="K180" s="70">
        <v>0</v>
      </c>
      <c r="L180" s="70">
        <v>2.5</v>
      </c>
      <c r="M180" s="70">
        <v>5.0999999999999996</v>
      </c>
      <c r="N180" s="70">
        <v>0</v>
      </c>
      <c r="O180" s="406"/>
      <c r="P180" s="409"/>
      <c r="Q180" s="599"/>
    </row>
    <row r="181" spans="1:17" ht="15.75" thickBot="1" x14ac:dyDescent="0.3">
      <c r="A181" s="413"/>
      <c r="B181" s="407"/>
      <c r="C181" s="407"/>
      <c r="D181" s="407"/>
      <c r="E181" s="407"/>
      <c r="F181" s="407"/>
      <c r="G181" s="60" t="s">
        <v>20</v>
      </c>
      <c r="H181" s="70">
        <f t="shared" si="44"/>
        <v>0</v>
      </c>
      <c r="I181" s="70">
        <v>0</v>
      </c>
      <c r="J181" s="70">
        <v>0</v>
      </c>
      <c r="K181" s="70">
        <v>0</v>
      </c>
      <c r="L181" s="70">
        <v>0</v>
      </c>
      <c r="M181" s="70">
        <v>0</v>
      </c>
      <c r="N181" s="70">
        <v>0</v>
      </c>
      <c r="O181" s="407"/>
      <c r="P181" s="410"/>
      <c r="Q181" s="599"/>
    </row>
    <row r="182" spans="1:17" ht="24.75" thickBot="1" x14ac:dyDescent="0.3">
      <c r="A182" s="411" t="s">
        <v>1364</v>
      </c>
      <c r="B182" s="405" t="s">
        <v>573</v>
      </c>
      <c r="C182" s="405" t="s">
        <v>126</v>
      </c>
      <c r="D182" s="405">
        <v>2028</v>
      </c>
      <c r="E182" s="405" t="s">
        <v>1365</v>
      </c>
      <c r="F182" s="405" t="s">
        <v>1363</v>
      </c>
      <c r="G182" s="60" t="s">
        <v>16</v>
      </c>
      <c r="H182" s="70">
        <f t="shared" ref="H182:N182" si="51">SUM(H183:H186)</f>
        <v>64</v>
      </c>
      <c r="I182" s="70">
        <f t="shared" si="51"/>
        <v>0</v>
      </c>
      <c r="J182" s="70">
        <f t="shared" si="51"/>
        <v>0</v>
      </c>
      <c r="K182" s="70">
        <f t="shared" si="51"/>
        <v>0</v>
      </c>
      <c r="L182" s="70">
        <f t="shared" si="51"/>
        <v>64</v>
      </c>
      <c r="M182" s="70">
        <f t="shared" si="51"/>
        <v>0</v>
      </c>
      <c r="N182" s="70">
        <f t="shared" si="51"/>
        <v>0</v>
      </c>
      <c r="O182" s="447">
        <v>1320</v>
      </c>
      <c r="P182" s="408" t="s">
        <v>1355</v>
      </c>
      <c r="Q182" s="598" t="s">
        <v>4199</v>
      </c>
    </row>
    <row r="183" spans="1:17" ht="15.75" thickBot="1" x14ac:dyDescent="0.3">
      <c r="A183" s="412"/>
      <c r="B183" s="406"/>
      <c r="C183" s="406"/>
      <c r="D183" s="406"/>
      <c r="E183" s="406"/>
      <c r="F183" s="406"/>
      <c r="G183" s="60" t="s">
        <v>267</v>
      </c>
      <c r="H183" s="70">
        <f t="shared" si="44"/>
        <v>0</v>
      </c>
      <c r="I183" s="70">
        <v>0</v>
      </c>
      <c r="J183" s="70">
        <v>0</v>
      </c>
      <c r="K183" s="70">
        <v>0</v>
      </c>
      <c r="L183" s="70">
        <v>0</v>
      </c>
      <c r="M183" s="70">
        <v>0</v>
      </c>
      <c r="N183" s="70">
        <v>0</v>
      </c>
      <c r="O183" s="448"/>
      <c r="P183" s="409"/>
      <c r="Q183" s="599"/>
    </row>
    <row r="184" spans="1:17" ht="24.75" thickBot="1" x14ac:dyDescent="0.3">
      <c r="A184" s="412"/>
      <c r="B184" s="406"/>
      <c r="C184" s="406"/>
      <c r="D184" s="406"/>
      <c r="E184" s="406"/>
      <c r="F184" s="406"/>
      <c r="G184" s="60" t="s">
        <v>18</v>
      </c>
      <c r="H184" s="70">
        <f t="shared" si="44"/>
        <v>60.8</v>
      </c>
      <c r="I184" s="70">
        <v>0</v>
      </c>
      <c r="J184" s="70">
        <v>0</v>
      </c>
      <c r="K184" s="70">
        <v>0</v>
      </c>
      <c r="L184" s="70">
        <v>60.8</v>
      </c>
      <c r="M184" s="70">
        <v>0</v>
      </c>
      <c r="N184" s="70">
        <v>0</v>
      </c>
      <c r="O184" s="448"/>
      <c r="P184" s="409"/>
      <c r="Q184" s="599"/>
    </row>
    <row r="185" spans="1:17" ht="15.75" thickBot="1" x14ac:dyDescent="0.3">
      <c r="A185" s="412"/>
      <c r="B185" s="406"/>
      <c r="C185" s="406"/>
      <c r="D185" s="406"/>
      <c r="E185" s="406"/>
      <c r="F185" s="406"/>
      <c r="G185" s="60" t="s">
        <v>19</v>
      </c>
      <c r="H185" s="70">
        <f t="shared" si="44"/>
        <v>3.2</v>
      </c>
      <c r="I185" s="70">
        <v>0</v>
      </c>
      <c r="J185" s="70">
        <v>0</v>
      </c>
      <c r="K185" s="70">
        <v>0</v>
      </c>
      <c r="L185" s="70">
        <v>3.2</v>
      </c>
      <c r="M185" s="70">
        <v>0</v>
      </c>
      <c r="N185" s="70">
        <v>0</v>
      </c>
      <c r="O185" s="448"/>
      <c r="P185" s="409"/>
      <c r="Q185" s="599"/>
    </row>
    <row r="186" spans="1:17" ht="15.75" thickBot="1" x14ac:dyDescent="0.3">
      <c r="A186" s="413"/>
      <c r="B186" s="407"/>
      <c r="C186" s="407"/>
      <c r="D186" s="407"/>
      <c r="E186" s="407"/>
      <c r="F186" s="407"/>
      <c r="G186" s="60" t="s">
        <v>20</v>
      </c>
      <c r="H186" s="70">
        <f t="shared" si="44"/>
        <v>0</v>
      </c>
      <c r="I186" s="70">
        <v>0</v>
      </c>
      <c r="J186" s="70">
        <v>0</v>
      </c>
      <c r="K186" s="70">
        <v>0</v>
      </c>
      <c r="L186" s="70">
        <v>0</v>
      </c>
      <c r="M186" s="70">
        <v>0</v>
      </c>
      <c r="N186" s="70">
        <v>0</v>
      </c>
      <c r="O186" s="449"/>
      <c r="P186" s="410"/>
      <c r="Q186" s="599"/>
    </row>
    <row r="187" spans="1:17" ht="24.75" thickBot="1" x14ac:dyDescent="0.3">
      <c r="A187" s="411" t="s">
        <v>1366</v>
      </c>
      <c r="B187" s="405" t="s">
        <v>573</v>
      </c>
      <c r="C187" s="405" t="s">
        <v>126</v>
      </c>
      <c r="D187" s="405">
        <v>2028</v>
      </c>
      <c r="E187" s="405">
        <v>0.05</v>
      </c>
      <c r="F187" s="405" t="s">
        <v>1363</v>
      </c>
      <c r="G187" s="60" t="s">
        <v>16</v>
      </c>
      <c r="H187" s="70">
        <f t="shared" ref="H187:N187" si="52">SUM(H188:H191)</f>
        <v>26</v>
      </c>
      <c r="I187" s="70">
        <f t="shared" si="52"/>
        <v>0</v>
      </c>
      <c r="J187" s="70">
        <f t="shared" si="52"/>
        <v>0</v>
      </c>
      <c r="K187" s="70">
        <f t="shared" si="52"/>
        <v>0</v>
      </c>
      <c r="L187" s="70">
        <f t="shared" si="52"/>
        <v>26</v>
      </c>
      <c r="M187" s="70">
        <f t="shared" si="52"/>
        <v>0</v>
      </c>
      <c r="N187" s="70">
        <f t="shared" si="52"/>
        <v>0</v>
      </c>
      <c r="O187" s="405">
        <v>720</v>
      </c>
      <c r="P187" s="408" t="s">
        <v>1355</v>
      </c>
      <c r="Q187" s="598" t="s">
        <v>4199</v>
      </c>
    </row>
    <row r="188" spans="1:17" ht="15.75" thickBot="1" x14ac:dyDescent="0.3">
      <c r="A188" s="412"/>
      <c r="B188" s="406"/>
      <c r="C188" s="406"/>
      <c r="D188" s="406"/>
      <c r="E188" s="406"/>
      <c r="F188" s="406"/>
      <c r="G188" s="60" t="s">
        <v>267</v>
      </c>
      <c r="H188" s="70">
        <f t="shared" si="44"/>
        <v>0</v>
      </c>
      <c r="I188" s="70">
        <v>0</v>
      </c>
      <c r="J188" s="70">
        <v>0</v>
      </c>
      <c r="K188" s="70">
        <v>0</v>
      </c>
      <c r="L188" s="70">
        <v>0</v>
      </c>
      <c r="M188" s="70">
        <v>0</v>
      </c>
      <c r="N188" s="70">
        <v>0</v>
      </c>
      <c r="O188" s="406"/>
      <c r="P188" s="409"/>
      <c r="Q188" s="599"/>
    </row>
    <row r="189" spans="1:17" ht="24.75" thickBot="1" x14ac:dyDescent="0.3">
      <c r="A189" s="412"/>
      <c r="B189" s="406"/>
      <c r="C189" s="406"/>
      <c r="D189" s="406"/>
      <c r="E189" s="406"/>
      <c r="F189" s="406"/>
      <c r="G189" s="60" t="s">
        <v>18</v>
      </c>
      <c r="H189" s="70">
        <f t="shared" si="44"/>
        <v>24.7</v>
      </c>
      <c r="I189" s="70">
        <v>0</v>
      </c>
      <c r="J189" s="70">
        <v>0</v>
      </c>
      <c r="K189" s="70">
        <v>0</v>
      </c>
      <c r="L189" s="70">
        <v>24.7</v>
      </c>
      <c r="M189" s="70">
        <v>0</v>
      </c>
      <c r="N189" s="70">
        <v>0</v>
      </c>
      <c r="O189" s="406"/>
      <c r="P189" s="409"/>
      <c r="Q189" s="599"/>
    </row>
    <row r="190" spans="1:17" ht="15.75" thickBot="1" x14ac:dyDescent="0.3">
      <c r="A190" s="412"/>
      <c r="B190" s="406"/>
      <c r="C190" s="406"/>
      <c r="D190" s="406"/>
      <c r="E190" s="406"/>
      <c r="F190" s="406"/>
      <c r="G190" s="60" t="s">
        <v>19</v>
      </c>
      <c r="H190" s="70">
        <f t="shared" si="44"/>
        <v>1.3</v>
      </c>
      <c r="I190" s="70">
        <v>0</v>
      </c>
      <c r="J190" s="70">
        <v>0</v>
      </c>
      <c r="K190" s="70">
        <v>0</v>
      </c>
      <c r="L190" s="70">
        <v>1.3</v>
      </c>
      <c r="M190" s="70">
        <v>0</v>
      </c>
      <c r="N190" s="70">
        <v>0</v>
      </c>
      <c r="O190" s="406"/>
      <c r="P190" s="409"/>
      <c r="Q190" s="599"/>
    </row>
    <row r="191" spans="1:17" ht="15.75" thickBot="1" x14ac:dyDescent="0.3">
      <c r="A191" s="413"/>
      <c r="B191" s="407"/>
      <c r="C191" s="407"/>
      <c r="D191" s="407"/>
      <c r="E191" s="407"/>
      <c r="F191" s="407"/>
      <c r="G191" s="60" t="s">
        <v>20</v>
      </c>
      <c r="H191" s="70">
        <f t="shared" si="44"/>
        <v>0</v>
      </c>
      <c r="I191" s="70">
        <v>0</v>
      </c>
      <c r="J191" s="70">
        <v>0</v>
      </c>
      <c r="K191" s="70">
        <v>0</v>
      </c>
      <c r="L191" s="70">
        <v>0</v>
      </c>
      <c r="M191" s="70">
        <v>0</v>
      </c>
      <c r="N191" s="70">
        <v>0</v>
      </c>
      <c r="O191" s="407"/>
      <c r="P191" s="410"/>
      <c r="Q191" s="599"/>
    </row>
    <row r="192" spans="1:17" ht="24.75" thickBot="1" x14ac:dyDescent="0.3">
      <c r="A192" s="411" t="s">
        <v>1367</v>
      </c>
      <c r="B192" s="405" t="s">
        <v>1350</v>
      </c>
      <c r="C192" s="405" t="s">
        <v>126</v>
      </c>
      <c r="D192" s="405" t="s">
        <v>160</v>
      </c>
      <c r="E192" s="405"/>
      <c r="F192" s="405"/>
      <c r="G192" s="60" t="s">
        <v>16</v>
      </c>
      <c r="H192" s="70">
        <f t="shared" ref="H192:N192" si="53">SUM(H193:H196)</f>
        <v>25.4</v>
      </c>
      <c r="I192" s="70">
        <f t="shared" si="53"/>
        <v>10.8</v>
      </c>
      <c r="J192" s="70">
        <f t="shared" si="53"/>
        <v>14.6</v>
      </c>
      <c r="K192" s="70">
        <f t="shared" si="53"/>
        <v>0</v>
      </c>
      <c r="L192" s="70">
        <f t="shared" si="53"/>
        <v>0</v>
      </c>
      <c r="M192" s="70">
        <f t="shared" si="53"/>
        <v>0</v>
      </c>
      <c r="N192" s="70">
        <f t="shared" si="53"/>
        <v>0</v>
      </c>
      <c r="O192" s="405"/>
      <c r="P192" s="408"/>
      <c r="Q192" s="598" t="s">
        <v>4156</v>
      </c>
    </row>
    <row r="193" spans="1:17" ht="15.75" thickBot="1" x14ac:dyDescent="0.3">
      <c r="A193" s="412"/>
      <c r="B193" s="406"/>
      <c r="C193" s="406"/>
      <c r="D193" s="406"/>
      <c r="E193" s="406"/>
      <c r="F193" s="406"/>
      <c r="G193" s="60" t="s">
        <v>267</v>
      </c>
      <c r="H193" s="70">
        <f t="shared" si="44"/>
        <v>0</v>
      </c>
      <c r="I193" s="70">
        <v>0</v>
      </c>
      <c r="J193" s="70">
        <v>0</v>
      </c>
      <c r="K193" s="70">
        <v>0</v>
      </c>
      <c r="L193" s="70">
        <v>0</v>
      </c>
      <c r="M193" s="70">
        <v>0</v>
      </c>
      <c r="N193" s="70">
        <v>0</v>
      </c>
      <c r="O193" s="406"/>
      <c r="P193" s="409"/>
      <c r="Q193" s="599"/>
    </row>
    <row r="194" spans="1:17" ht="24.75" thickBot="1" x14ac:dyDescent="0.3">
      <c r="A194" s="412"/>
      <c r="B194" s="406"/>
      <c r="C194" s="406"/>
      <c r="D194" s="406"/>
      <c r="E194" s="406"/>
      <c r="F194" s="406"/>
      <c r="G194" s="60" t="s">
        <v>18</v>
      </c>
      <c r="H194" s="70">
        <f t="shared" si="44"/>
        <v>25.4</v>
      </c>
      <c r="I194" s="90">
        <v>10.8</v>
      </c>
      <c r="J194" s="90">
        <v>14.6</v>
      </c>
      <c r="K194" s="70">
        <v>0</v>
      </c>
      <c r="L194" s="70">
        <v>0</v>
      </c>
      <c r="M194" s="70">
        <v>0</v>
      </c>
      <c r="N194" s="70">
        <v>0</v>
      </c>
      <c r="O194" s="406"/>
      <c r="P194" s="409"/>
      <c r="Q194" s="599"/>
    </row>
    <row r="195" spans="1:17" ht="15.75" thickBot="1" x14ac:dyDescent="0.3">
      <c r="A195" s="412"/>
      <c r="B195" s="406"/>
      <c r="C195" s="406"/>
      <c r="D195" s="406"/>
      <c r="E195" s="406"/>
      <c r="F195" s="406"/>
      <c r="G195" s="60" t="s">
        <v>19</v>
      </c>
      <c r="H195" s="70">
        <f t="shared" si="44"/>
        <v>0</v>
      </c>
      <c r="I195" s="90">
        <v>0</v>
      </c>
      <c r="J195" s="90">
        <v>0</v>
      </c>
      <c r="K195" s="70">
        <v>0</v>
      </c>
      <c r="L195" s="70">
        <v>0</v>
      </c>
      <c r="M195" s="70">
        <v>0</v>
      </c>
      <c r="N195" s="70">
        <v>0</v>
      </c>
      <c r="O195" s="406"/>
      <c r="P195" s="409"/>
      <c r="Q195" s="599"/>
    </row>
    <row r="196" spans="1:17" ht="15.75" thickBot="1" x14ac:dyDescent="0.3">
      <c r="A196" s="413"/>
      <c r="B196" s="407"/>
      <c r="C196" s="407"/>
      <c r="D196" s="407"/>
      <c r="E196" s="407"/>
      <c r="F196" s="407"/>
      <c r="G196" s="60" t="s">
        <v>20</v>
      </c>
      <c r="H196" s="70">
        <f t="shared" si="44"/>
        <v>0</v>
      </c>
      <c r="I196" s="70">
        <v>0</v>
      </c>
      <c r="J196" s="70">
        <v>0</v>
      </c>
      <c r="K196" s="70">
        <v>0</v>
      </c>
      <c r="L196" s="70">
        <v>0</v>
      </c>
      <c r="M196" s="70">
        <v>0</v>
      </c>
      <c r="N196" s="70">
        <v>0</v>
      </c>
      <c r="O196" s="407"/>
      <c r="P196" s="410"/>
      <c r="Q196" s="599"/>
    </row>
    <row r="197" spans="1:17" ht="24.75" thickBot="1" x14ac:dyDescent="0.3">
      <c r="A197" s="411" t="s">
        <v>1368</v>
      </c>
      <c r="B197" s="405" t="s">
        <v>1350</v>
      </c>
      <c r="C197" s="405" t="s">
        <v>126</v>
      </c>
      <c r="D197" s="405" t="s">
        <v>30</v>
      </c>
      <c r="E197" s="405"/>
      <c r="F197" s="405" t="s">
        <v>244</v>
      </c>
      <c r="G197" s="60" t="s">
        <v>16</v>
      </c>
      <c r="H197" s="70">
        <f t="shared" ref="H197:N197" si="54">SUM(H198:H201)</f>
        <v>27.5</v>
      </c>
      <c r="I197" s="70">
        <f t="shared" si="54"/>
        <v>0</v>
      </c>
      <c r="J197" s="70">
        <f t="shared" si="54"/>
        <v>2.5</v>
      </c>
      <c r="K197" s="70">
        <f t="shared" si="54"/>
        <v>25</v>
      </c>
      <c r="L197" s="70">
        <f t="shared" si="54"/>
        <v>0</v>
      </c>
      <c r="M197" s="70">
        <f t="shared" si="54"/>
        <v>0</v>
      </c>
      <c r="N197" s="70">
        <f t="shared" si="54"/>
        <v>0</v>
      </c>
      <c r="O197" s="405"/>
      <c r="P197" s="408"/>
      <c r="Q197" s="598" t="s">
        <v>4156</v>
      </c>
    </row>
    <row r="198" spans="1:17" ht="15.75" thickBot="1" x14ac:dyDescent="0.3">
      <c r="A198" s="412"/>
      <c r="B198" s="406"/>
      <c r="C198" s="406"/>
      <c r="D198" s="406"/>
      <c r="E198" s="406"/>
      <c r="F198" s="406"/>
      <c r="G198" s="60" t="s">
        <v>267</v>
      </c>
      <c r="H198" s="70">
        <f t="shared" si="44"/>
        <v>0</v>
      </c>
      <c r="I198" s="70">
        <v>0</v>
      </c>
      <c r="J198" s="70">
        <v>0</v>
      </c>
      <c r="K198" s="70">
        <v>0</v>
      </c>
      <c r="L198" s="70">
        <v>0</v>
      </c>
      <c r="M198" s="70">
        <v>0</v>
      </c>
      <c r="N198" s="70">
        <v>0</v>
      </c>
      <c r="O198" s="406"/>
      <c r="P198" s="409"/>
      <c r="Q198" s="599"/>
    </row>
    <row r="199" spans="1:17" ht="24.75" thickBot="1" x14ac:dyDescent="0.3">
      <c r="A199" s="412"/>
      <c r="B199" s="406"/>
      <c r="C199" s="406"/>
      <c r="D199" s="406"/>
      <c r="E199" s="406"/>
      <c r="F199" s="406"/>
      <c r="G199" s="60" t="s">
        <v>18</v>
      </c>
      <c r="H199" s="70">
        <f t="shared" si="44"/>
        <v>27.5</v>
      </c>
      <c r="I199" s="70">
        <v>0</v>
      </c>
      <c r="J199" s="90">
        <v>2.5</v>
      </c>
      <c r="K199" s="90">
        <v>25</v>
      </c>
      <c r="L199" s="70">
        <v>0</v>
      </c>
      <c r="M199" s="70">
        <v>0</v>
      </c>
      <c r="N199" s="70">
        <v>0</v>
      </c>
      <c r="O199" s="406"/>
      <c r="P199" s="409"/>
      <c r="Q199" s="599"/>
    </row>
    <row r="200" spans="1:17" ht="15.75" thickBot="1" x14ac:dyDescent="0.3">
      <c r="A200" s="412"/>
      <c r="B200" s="406"/>
      <c r="C200" s="406"/>
      <c r="D200" s="406"/>
      <c r="E200" s="406"/>
      <c r="F200" s="406"/>
      <c r="G200" s="60" t="s">
        <v>19</v>
      </c>
      <c r="H200" s="70">
        <f t="shared" si="44"/>
        <v>0</v>
      </c>
      <c r="I200" s="70">
        <v>0</v>
      </c>
      <c r="J200" s="90">
        <v>0</v>
      </c>
      <c r="K200" s="90">
        <v>0</v>
      </c>
      <c r="L200" s="70">
        <v>0</v>
      </c>
      <c r="M200" s="70">
        <v>0</v>
      </c>
      <c r="N200" s="70">
        <v>0</v>
      </c>
      <c r="O200" s="406"/>
      <c r="P200" s="409"/>
      <c r="Q200" s="599"/>
    </row>
    <row r="201" spans="1:17" ht="15.75" thickBot="1" x14ac:dyDescent="0.3">
      <c r="A201" s="413"/>
      <c r="B201" s="407"/>
      <c r="C201" s="407"/>
      <c r="D201" s="407"/>
      <c r="E201" s="407"/>
      <c r="F201" s="407"/>
      <c r="G201" s="60" t="s">
        <v>20</v>
      </c>
      <c r="H201" s="70">
        <f t="shared" si="44"/>
        <v>0</v>
      </c>
      <c r="I201" s="70">
        <v>0</v>
      </c>
      <c r="J201" s="70">
        <v>0</v>
      </c>
      <c r="K201" s="70">
        <v>0</v>
      </c>
      <c r="L201" s="70">
        <v>0</v>
      </c>
      <c r="M201" s="70">
        <v>0</v>
      </c>
      <c r="N201" s="70">
        <v>0</v>
      </c>
      <c r="O201" s="407"/>
      <c r="P201" s="410"/>
      <c r="Q201" s="599"/>
    </row>
    <row r="202" spans="1:17" ht="24.75" thickBot="1" x14ac:dyDescent="0.3">
      <c r="A202" s="411" t="s">
        <v>1369</v>
      </c>
      <c r="B202" s="405" t="s">
        <v>573</v>
      </c>
      <c r="C202" s="405" t="s">
        <v>126</v>
      </c>
      <c r="D202" s="405">
        <v>2028</v>
      </c>
      <c r="E202" s="405"/>
      <c r="F202" s="405" t="s">
        <v>1370</v>
      </c>
      <c r="G202" s="60" t="s">
        <v>16</v>
      </c>
      <c r="H202" s="70">
        <f t="shared" ref="H202:N202" si="55">SUM(H203:H206)</f>
        <v>40</v>
      </c>
      <c r="I202" s="70">
        <f t="shared" si="55"/>
        <v>0</v>
      </c>
      <c r="J202" s="70">
        <f t="shared" si="55"/>
        <v>0</v>
      </c>
      <c r="K202" s="70">
        <f t="shared" si="55"/>
        <v>0</v>
      </c>
      <c r="L202" s="70">
        <f t="shared" si="55"/>
        <v>40</v>
      </c>
      <c r="M202" s="70">
        <f t="shared" si="55"/>
        <v>0</v>
      </c>
      <c r="N202" s="70">
        <f t="shared" si="55"/>
        <v>0</v>
      </c>
      <c r="O202" s="444">
        <v>1050</v>
      </c>
      <c r="P202" s="408" t="s">
        <v>1355</v>
      </c>
      <c r="Q202" s="598" t="s">
        <v>4199</v>
      </c>
    </row>
    <row r="203" spans="1:17" ht="15.75" thickBot="1" x14ac:dyDescent="0.3">
      <c r="A203" s="412"/>
      <c r="B203" s="406"/>
      <c r="C203" s="406"/>
      <c r="D203" s="406"/>
      <c r="E203" s="406"/>
      <c r="F203" s="406"/>
      <c r="G203" s="60" t="s">
        <v>267</v>
      </c>
      <c r="H203" s="70">
        <f t="shared" si="44"/>
        <v>0</v>
      </c>
      <c r="I203" s="70">
        <v>0</v>
      </c>
      <c r="J203" s="70">
        <v>0</v>
      </c>
      <c r="K203" s="70">
        <v>0</v>
      </c>
      <c r="L203" s="70">
        <v>0</v>
      </c>
      <c r="M203" s="70">
        <v>0</v>
      </c>
      <c r="N203" s="70">
        <v>0</v>
      </c>
      <c r="O203" s="445"/>
      <c r="P203" s="409"/>
      <c r="Q203" s="599"/>
    </row>
    <row r="204" spans="1:17" ht="24.75" thickBot="1" x14ac:dyDescent="0.3">
      <c r="A204" s="412"/>
      <c r="B204" s="406"/>
      <c r="C204" s="406"/>
      <c r="D204" s="406"/>
      <c r="E204" s="406"/>
      <c r="F204" s="406"/>
      <c r="G204" s="60" t="s">
        <v>18</v>
      </c>
      <c r="H204" s="70">
        <f t="shared" si="44"/>
        <v>38</v>
      </c>
      <c r="I204" s="70">
        <v>0</v>
      </c>
      <c r="J204" s="70">
        <v>0</v>
      </c>
      <c r="K204" s="70">
        <v>0</v>
      </c>
      <c r="L204" s="70">
        <v>38</v>
      </c>
      <c r="M204" s="70">
        <v>0</v>
      </c>
      <c r="N204" s="70">
        <v>0</v>
      </c>
      <c r="O204" s="445"/>
      <c r="P204" s="409"/>
      <c r="Q204" s="599"/>
    </row>
    <row r="205" spans="1:17" ht="15.75" thickBot="1" x14ac:dyDescent="0.3">
      <c r="A205" s="412"/>
      <c r="B205" s="406"/>
      <c r="C205" s="406"/>
      <c r="D205" s="406"/>
      <c r="E205" s="406"/>
      <c r="F205" s="406"/>
      <c r="G205" s="60" t="s">
        <v>19</v>
      </c>
      <c r="H205" s="70">
        <f t="shared" si="44"/>
        <v>2</v>
      </c>
      <c r="I205" s="70">
        <v>0</v>
      </c>
      <c r="J205" s="70">
        <v>0</v>
      </c>
      <c r="K205" s="70">
        <v>0</v>
      </c>
      <c r="L205" s="70">
        <v>2</v>
      </c>
      <c r="M205" s="70">
        <v>0</v>
      </c>
      <c r="N205" s="70">
        <v>0</v>
      </c>
      <c r="O205" s="445"/>
      <c r="P205" s="409"/>
      <c r="Q205" s="599"/>
    </row>
    <row r="206" spans="1:17" ht="15.75" thickBot="1" x14ac:dyDescent="0.3">
      <c r="A206" s="413"/>
      <c r="B206" s="407"/>
      <c r="C206" s="407"/>
      <c r="D206" s="407"/>
      <c r="E206" s="407"/>
      <c r="F206" s="407"/>
      <c r="G206" s="67" t="s">
        <v>20</v>
      </c>
      <c r="H206" s="87">
        <f t="shared" si="44"/>
        <v>0</v>
      </c>
      <c r="I206" s="87">
        <v>0</v>
      </c>
      <c r="J206" s="87">
        <v>0</v>
      </c>
      <c r="K206" s="70">
        <v>0</v>
      </c>
      <c r="L206" s="70">
        <v>0</v>
      </c>
      <c r="M206" s="70">
        <v>0</v>
      </c>
      <c r="N206" s="70">
        <v>0</v>
      </c>
      <c r="O206" s="446"/>
      <c r="P206" s="410"/>
      <c r="Q206" s="599"/>
    </row>
    <row r="207" spans="1:17" ht="36" customHeight="1" thickBot="1" x14ac:dyDescent="0.3">
      <c r="A207" s="284" t="s">
        <v>1371</v>
      </c>
      <c r="B207" s="450" t="s">
        <v>1372</v>
      </c>
      <c r="C207" s="405" t="s">
        <v>126</v>
      </c>
      <c r="D207" s="281" t="s">
        <v>336</v>
      </c>
      <c r="E207" s="281"/>
      <c r="F207" s="284" t="s">
        <v>1373</v>
      </c>
      <c r="G207" s="43" t="s">
        <v>16</v>
      </c>
      <c r="H207" s="44">
        <f t="shared" ref="H207:H211" si="56">I207+J207+K207+L207+M207+N207</f>
        <v>37.4529</v>
      </c>
      <c r="I207" s="44">
        <f t="shared" ref="I207:N207" si="57">I208+I209+I210+I211</f>
        <v>0</v>
      </c>
      <c r="J207" s="44">
        <f t="shared" si="57"/>
        <v>0</v>
      </c>
      <c r="K207" s="44">
        <f t="shared" si="57"/>
        <v>0</v>
      </c>
      <c r="L207" s="44">
        <f t="shared" si="57"/>
        <v>10</v>
      </c>
      <c r="M207" s="44">
        <f t="shared" si="57"/>
        <v>0</v>
      </c>
      <c r="N207" s="44">
        <f t="shared" si="57"/>
        <v>27.4529</v>
      </c>
      <c r="O207" s="281">
        <v>3188</v>
      </c>
      <c r="P207" s="284" t="s">
        <v>1374</v>
      </c>
      <c r="Q207" s="598" t="s">
        <v>4156</v>
      </c>
    </row>
    <row r="208" spans="1:17" ht="15.75" thickBot="1" x14ac:dyDescent="0.3">
      <c r="A208" s="285"/>
      <c r="B208" s="451"/>
      <c r="C208" s="406"/>
      <c r="D208" s="282"/>
      <c r="E208" s="301"/>
      <c r="F208" s="285"/>
      <c r="G208" s="43" t="s">
        <v>17</v>
      </c>
      <c r="H208" s="44">
        <f t="shared" si="56"/>
        <v>0</v>
      </c>
      <c r="I208" s="44">
        <v>0</v>
      </c>
      <c r="J208" s="44">
        <v>0</v>
      </c>
      <c r="K208" s="44">
        <v>0</v>
      </c>
      <c r="L208" s="44">
        <v>0</v>
      </c>
      <c r="M208" s="44">
        <v>0</v>
      </c>
      <c r="N208" s="44">
        <v>0</v>
      </c>
      <c r="O208" s="301"/>
      <c r="P208" s="285"/>
      <c r="Q208" s="599"/>
    </row>
    <row r="209" spans="1:17" ht="24.75" thickBot="1" x14ac:dyDescent="0.3">
      <c r="A209" s="285"/>
      <c r="B209" s="451"/>
      <c r="C209" s="406"/>
      <c r="D209" s="282"/>
      <c r="E209" s="301"/>
      <c r="F209" s="285"/>
      <c r="G209" s="43" t="s">
        <v>18</v>
      </c>
      <c r="H209" s="44">
        <f t="shared" si="56"/>
        <v>37.4529</v>
      </c>
      <c r="I209" s="44">
        <v>0</v>
      </c>
      <c r="J209" s="44">
        <v>0</v>
      </c>
      <c r="K209" s="44">
        <v>0</v>
      </c>
      <c r="L209" s="44">
        <v>10</v>
      </c>
      <c r="M209" s="44">
        <v>0</v>
      </c>
      <c r="N209" s="44">
        <v>27.4529</v>
      </c>
      <c r="O209" s="301"/>
      <c r="P209" s="285"/>
      <c r="Q209" s="599"/>
    </row>
    <row r="210" spans="1:17" ht="15.75" thickBot="1" x14ac:dyDescent="0.3">
      <c r="A210" s="285"/>
      <c r="B210" s="451"/>
      <c r="C210" s="406"/>
      <c r="D210" s="282"/>
      <c r="E210" s="301"/>
      <c r="F210" s="285"/>
      <c r="G210" s="43" t="s">
        <v>19</v>
      </c>
      <c r="H210" s="44">
        <f t="shared" si="56"/>
        <v>0</v>
      </c>
      <c r="I210" s="44">
        <v>0</v>
      </c>
      <c r="J210" s="44">
        <v>0</v>
      </c>
      <c r="K210" s="44">
        <v>0</v>
      </c>
      <c r="L210" s="44">
        <v>0</v>
      </c>
      <c r="M210" s="44">
        <v>0</v>
      </c>
      <c r="N210" s="44">
        <v>0</v>
      </c>
      <c r="O210" s="301"/>
      <c r="P210" s="285"/>
      <c r="Q210" s="599"/>
    </row>
    <row r="211" spans="1:17" ht="15.75" thickBot="1" x14ac:dyDescent="0.3">
      <c r="A211" s="286"/>
      <c r="B211" s="452"/>
      <c r="C211" s="407"/>
      <c r="D211" s="283"/>
      <c r="E211" s="283"/>
      <c r="F211" s="286"/>
      <c r="G211" s="43" t="s">
        <v>20</v>
      </c>
      <c r="H211" s="44">
        <f t="shared" si="56"/>
        <v>0</v>
      </c>
      <c r="I211" s="44">
        <v>0</v>
      </c>
      <c r="J211" s="44">
        <v>0</v>
      </c>
      <c r="K211" s="44">
        <v>0</v>
      </c>
      <c r="L211" s="44">
        <v>0</v>
      </c>
      <c r="M211" s="44">
        <v>0</v>
      </c>
      <c r="N211" s="44">
        <v>0</v>
      </c>
      <c r="O211" s="301"/>
      <c r="P211" s="286"/>
      <c r="Q211" s="599"/>
    </row>
    <row r="212" spans="1:17" ht="24.75" thickBot="1" x14ac:dyDescent="0.3">
      <c r="A212" s="436" t="s">
        <v>26</v>
      </c>
      <c r="B212" s="436"/>
      <c r="C212" s="436"/>
      <c r="D212" s="436"/>
      <c r="E212" s="436"/>
      <c r="F212" s="437"/>
      <c r="G212" s="64" t="s">
        <v>16</v>
      </c>
      <c r="H212" s="65">
        <f>SUM(H147,H152,H157,H162,H167,H172,H177,H182,H187,H192,H197,H202,H207)</f>
        <v>1587.5528999999999</v>
      </c>
      <c r="I212" s="65">
        <f t="shared" ref="I212:N212" si="58">SUM(I147,I152,I157,I162,I167,I172,I177,I182,I187,I192,I197,I202,I207)</f>
        <v>79.099999999999994</v>
      </c>
      <c r="J212" s="65">
        <f t="shared" si="58"/>
        <v>136.4</v>
      </c>
      <c r="K212" s="65">
        <f t="shared" si="58"/>
        <v>76.5</v>
      </c>
      <c r="L212" s="65">
        <f t="shared" si="58"/>
        <v>475.60000000000008</v>
      </c>
      <c r="M212" s="65">
        <f t="shared" si="58"/>
        <v>345.3</v>
      </c>
      <c r="N212" s="65">
        <f t="shared" si="58"/>
        <v>474.65290000000005</v>
      </c>
      <c r="O212" s="453">
        <v>6926</v>
      </c>
      <c r="P212" s="441"/>
      <c r="Q212" s="35"/>
    </row>
    <row r="213" spans="1:17" ht="27.75" customHeight="1" thickBot="1" x14ac:dyDescent="0.3">
      <c r="A213" s="427"/>
      <c r="B213" s="427"/>
      <c r="C213" s="427"/>
      <c r="D213" s="427"/>
      <c r="E213" s="427"/>
      <c r="F213" s="428"/>
      <c r="G213" s="64" t="s">
        <v>17</v>
      </c>
      <c r="H213" s="65">
        <f t="shared" ref="H213:N216" si="59">SUM(H148,H153,H158,H163,H168,H173,H178,H183,H188,H193,H198,H203,H208)</f>
        <v>0</v>
      </c>
      <c r="I213" s="65">
        <f t="shared" si="59"/>
        <v>0</v>
      </c>
      <c r="J213" s="65">
        <f t="shared" si="59"/>
        <v>0</v>
      </c>
      <c r="K213" s="65">
        <f t="shared" si="59"/>
        <v>0</v>
      </c>
      <c r="L213" s="65">
        <f t="shared" si="59"/>
        <v>0</v>
      </c>
      <c r="M213" s="65">
        <f t="shared" si="59"/>
        <v>0</v>
      </c>
      <c r="N213" s="65">
        <f t="shared" si="59"/>
        <v>0</v>
      </c>
      <c r="O213" s="454"/>
      <c r="P213" s="442"/>
      <c r="Q213" s="36"/>
    </row>
    <row r="214" spans="1:17" ht="24.75" thickBot="1" x14ac:dyDescent="0.3">
      <c r="A214" s="427"/>
      <c r="B214" s="427"/>
      <c r="C214" s="427"/>
      <c r="D214" s="427"/>
      <c r="E214" s="427"/>
      <c r="F214" s="428"/>
      <c r="G214" s="64" t="s">
        <v>18</v>
      </c>
      <c r="H214" s="65">
        <f t="shared" si="59"/>
        <v>1516.3529000000001</v>
      </c>
      <c r="I214" s="65">
        <f t="shared" si="59"/>
        <v>76.099999999999994</v>
      </c>
      <c r="J214" s="65">
        <f t="shared" si="59"/>
        <v>133.9</v>
      </c>
      <c r="K214" s="65">
        <f t="shared" si="59"/>
        <v>74</v>
      </c>
      <c r="L214" s="65">
        <f t="shared" si="59"/>
        <v>452.25000000000006</v>
      </c>
      <c r="M214" s="65">
        <f t="shared" si="59"/>
        <v>327.95</v>
      </c>
      <c r="N214" s="65">
        <f t="shared" si="59"/>
        <v>452.15290000000005</v>
      </c>
      <c r="O214" s="454"/>
      <c r="P214" s="442"/>
      <c r="Q214" s="35"/>
    </row>
    <row r="215" spans="1:17" ht="16.5" thickBot="1" x14ac:dyDescent="0.3">
      <c r="A215" s="427"/>
      <c r="B215" s="427"/>
      <c r="C215" s="427"/>
      <c r="D215" s="427"/>
      <c r="E215" s="427"/>
      <c r="F215" s="428"/>
      <c r="G215" s="64" t="s">
        <v>19</v>
      </c>
      <c r="H215" s="65">
        <f t="shared" si="59"/>
        <v>71.2</v>
      </c>
      <c r="I215" s="65">
        <f t="shared" si="59"/>
        <v>3</v>
      </c>
      <c r="J215" s="65">
        <f t="shared" si="59"/>
        <v>2.5</v>
      </c>
      <c r="K215" s="65">
        <f t="shared" si="59"/>
        <v>2.5</v>
      </c>
      <c r="L215" s="65">
        <f t="shared" si="59"/>
        <v>23.35</v>
      </c>
      <c r="M215" s="65">
        <f t="shared" si="59"/>
        <v>17.350000000000001</v>
      </c>
      <c r="N215" s="65">
        <f t="shared" si="59"/>
        <v>22.5</v>
      </c>
      <c r="O215" s="454"/>
      <c r="P215" s="442"/>
      <c r="Q215" s="35"/>
    </row>
    <row r="216" spans="1:17" ht="24.75" thickBot="1" x14ac:dyDescent="0.3">
      <c r="A216" s="429"/>
      <c r="B216" s="429"/>
      <c r="C216" s="429"/>
      <c r="D216" s="429"/>
      <c r="E216" s="429"/>
      <c r="F216" s="430"/>
      <c r="G216" s="64" t="s">
        <v>20</v>
      </c>
      <c r="H216" s="65">
        <f t="shared" si="59"/>
        <v>0</v>
      </c>
      <c r="I216" s="65">
        <f t="shared" si="59"/>
        <v>0</v>
      </c>
      <c r="J216" s="65">
        <f t="shared" si="59"/>
        <v>0</v>
      </c>
      <c r="K216" s="65">
        <f t="shared" si="59"/>
        <v>0</v>
      </c>
      <c r="L216" s="65">
        <f t="shared" si="59"/>
        <v>0</v>
      </c>
      <c r="M216" s="65">
        <f t="shared" si="59"/>
        <v>0</v>
      </c>
      <c r="N216" s="65">
        <f t="shared" si="59"/>
        <v>0</v>
      </c>
      <c r="O216" s="455"/>
      <c r="P216" s="443"/>
      <c r="Q216" s="35"/>
    </row>
    <row r="217" spans="1:17" ht="16.5" thickBot="1" x14ac:dyDescent="0.3">
      <c r="A217" s="417" t="s">
        <v>388</v>
      </c>
      <c r="B217" s="417"/>
      <c r="C217" s="417"/>
      <c r="D217" s="417"/>
      <c r="E217" s="417"/>
      <c r="F217" s="417"/>
      <c r="G217" s="417"/>
      <c r="H217" s="417"/>
      <c r="I217" s="417"/>
      <c r="J217" s="417"/>
      <c r="K217" s="417"/>
      <c r="L217" s="417"/>
      <c r="M217" s="417"/>
      <c r="N217" s="417"/>
      <c r="O217" s="417"/>
      <c r="P217" s="419"/>
      <c r="Q217" s="35"/>
    </row>
    <row r="218" spans="1:17" ht="36.75" customHeight="1" thickBot="1" x14ac:dyDescent="0.3">
      <c r="A218" s="433" t="s">
        <v>1375</v>
      </c>
      <c r="B218" s="405" t="s">
        <v>1376</v>
      </c>
      <c r="C218" s="405" t="s">
        <v>1377</v>
      </c>
      <c r="D218" s="405">
        <v>2025</v>
      </c>
      <c r="E218" s="405"/>
      <c r="F218" s="405" t="s">
        <v>1378</v>
      </c>
      <c r="G218" s="73" t="s">
        <v>16</v>
      </c>
      <c r="H218" s="74">
        <f t="shared" ref="H218:N218" si="60">SUM(H219:H222)</f>
        <v>17.099999999999998</v>
      </c>
      <c r="I218" s="74">
        <f t="shared" si="60"/>
        <v>17.099999999999998</v>
      </c>
      <c r="J218" s="74">
        <f t="shared" si="60"/>
        <v>0</v>
      </c>
      <c r="K218" s="74">
        <f t="shared" si="60"/>
        <v>0</v>
      </c>
      <c r="L218" s="74">
        <f t="shared" si="60"/>
        <v>0</v>
      </c>
      <c r="M218" s="74">
        <f t="shared" si="60"/>
        <v>0</v>
      </c>
      <c r="N218" s="74">
        <f t="shared" si="60"/>
        <v>0</v>
      </c>
      <c r="O218" s="444">
        <v>1600</v>
      </c>
      <c r="P218" s="408" t="s">
        <v>1379</v>
      </c>
      <c r="Q218" s="598" t="s">
        <v>4161</v>
      </c>
    </row>
    <row r="219" spans="1:17" ht="15.75" thickBot="1" x14ac:dyDescent="0.3">
      <c r="A219" s="434"/>
      <c r="B219" s="406"/>
      <c r="C219" s="406"/>
      <c r="D219" s="406"/>
      <c r="E219" s="406"/>
      <c r="F219" s="406"/>
      <c r="G219" s="71" t="s">
        <v>267</v>
      </c>
      <c r="H219" s="89">
        <f t="shared" ref="H219:H252" si="61">SUM(I219:N219)</f>
        <v>0</v>
      </c>
      <c r="I219" s="89">
        <v>0</v>
      </c>
      <c r="J219" s="89">
        <v>0</v>
      </c>
      <c r="K219" s="89">
        <v>0</v>
      </c>
      <c r="L219" s="89">
        <v>0</v>
      </c>
      <c r="M219" s="89">
        <v>0</v>
      </c>
      <c r="N219" s="89">
        <v>0</v>
      </c>
      <c r="O219" s="445"/>
      <c r="P219" s="409"/>
      <c r="Q219" s="599"/>
    </row>
    <row r="220" spans="1:17" ht="24.75" thickBot="1" x14ac:dyDescent="0.3">
      <c r="A220" s="434"/>
      <c r="B220" s="406"/>
      <c r="C220" s="406"/>
      <c r="D220" s="406"/>
      <c r="E220" s="406"/>
      <c r="F220" s="406"/>
      <c r="G220" s="60" t="s">
        <v>18</v>
      </c>
      <c r="H220" s="89">
        <f t="shared" si="61"/>
        <v>16.2</v>
      </c>
      <c r="I220" s="61">
        <v>16.2</v>
      </c>
      <c r="J220" s="61">
        <v>0</v>
      </c>
      <c r="K220" s="61">
        <v>0</v>
      </c>
      <c r="L220" s="61">
        <v>0</v>
      </c>
      <c r="M220" s="61">
        <v>0</v>
      </c>
      <c r="N220" s="61">
        <v>0</v>
      </c>
      <c r="O220" s="445"/>
      <c r="P220" s="409"/>
      <c r="Q220" s="599"/>
    </row>
    <row r="221" spans="1:17" ht="15.75" thickBot="1" x14ac:dyDescent="0.3">
      <c r="A221" s="434"/>
      <c r="B221" s="406"/>
      <c r="C221" s="406"/>
      <c r="D221" s="406"/>
      <c r="E221" s="406"/>
      <c r="F221" s="406"/>
      <c r="G221" s="60" t="s">
        <v>19</v>
      </c>
      <c r="H221" s="89">
        <f t="shared" si="61"/>
        <v>0.9</v>
      </c>
      <c r="I221" s="61">
        <v>0.9</v>
      </c>
      <c r="J221" s="61">
        <v>0</v>
      </c>
      <c r="K221" s="61">
        <v>0</v>
      </c>
      <c r="L221" s="61">
        <v>0</v>
      </c>
      <c r="M221" s="61">
        <v>0</v>
      </c>
      <c r="N221" s="61">
        <v>0</v>
      </c>
      <c r="O221" s="445"/>
      <c r="P221" s="409"/>
      <c r="Q221" s="599"/>
    </row>
    <row r="222" spans="1:17" ht="15.75" thickBot="1" x14ac:dyDescent="0.3">
      <c r="A222" s="435"/>
      <c r="B222" s="407"/>
      <c r="C222" s="407"/>
      <c r="D222" s="407"/>
      <c r="E222" s="407"/>
      <c r="F222" s="407"/>
      <c r="G222" s="60" t="s">
        <v>20</v>
      </c>
      <c r="H222" s="89">
        <f t="shared" si="61"/>
        <v>0</v>
      </c>
      <c r="I222" s="61">
        <v>0</v>
      </c>
      <c r="J222" s="61">
        <v>0</v>
      </c>
      <c r="K222" s="61">
        <v>0</v>
      </c>
      <c r="L222" s="61">
        <v>0</v>
      </c>
      <c r="M222" s="61">
        <v>0</v>
      </c>
      <c r="N222" s="61">
        <v>0</v>
      </c>
      <c r="O222" s="446"/>
      <c r="P222" s="410"/>
      <c r="Q222" s="599"/>
    </row>
    <row r="223" spans="1:17" ht="27.75" customHeight="1" thickBot="1" x14ac:dyDescent="0.3">
      <c r="A223" s="433" t="s">
        <v>1380</v>
      </c>
      <c r="B223" s="405" t="s">
        <v>1376</v>
      </c>
      <c r="C223" s="405" t="s">
        <v>388</v>
      </c>
      <c r="D223" s="405">
        <v>2028</v>
      </c>
      <c r="E223" s="405"/>
      <c r="F223" s="405" t="s">
        <v>1378</v>
      </c>
      <c r="G223" s="60" t="s">
        <v>16</v>
      </c>
      <c r="H223" s="89">
        <f t="shared" ref="H223:N223" si="62">SUM(H224:H227)</f>
        <v>50</v>
      </c>
      <c r="I223" s="89">
        <f t="shared" si="62"/>
        <v>0</v>
      </c>
      <c r="J223" s="89">
        <f t="shared" si="62"/>
        <v>0</v>
      </c>
      <c r="K223" s="89">
        <f t="shared" si="62"/>
        <v>0</v>
      </c>
      <c r="L223" s="89">
        <f t="shared" si="62"/>
        <v>50</v>
      </c>
      <c r="M223" s="89">
        <f t="shared" si="62"/>
        <v>0</v>
      </c>
      <c r="N223" s="89">
        <f t="shared" si="62"/>
        <v>0</v>
      </c>
      <c r="O223" s="405">
        <v>400</v>
      </c>
      <c r="P223" s="408" t="s">
        <v>1381</v>
      </c>
      <c r="Q223" s="598" t="s">
        <v>4161</v>
      </c>
    </row>
    <row r="224" spans="1:17" ht="15.75" thickBot="1" x14ac:dyDescent="0.3">
      <c r="A224" s="434"/>
      <c r="B224" s="406"/>
      <c r="C224" s="406"/>
      <c r="D224" s="406"/>
      <c r="E224" s="406"/>
      <c r="F224" s="406"/>
      <c r="G224" s="60" t="s">
        <v>17</v>
      </c>
      <c r="H224" s="89">
        <f t="shared" si="61"/>
        <v>0</v>
      </c>
      <c r="I224" s="61">
        <v>0</v>
      </c>
      <c r="J224" s="61">
        <v>0</v>
      </c>
      <c r="K224" s="61">
        <v>0</v>
      </c>
      <c r="L224" s="61">
        <v>0</v>
      </c>
      <c r="M224" s="61">
        <v>0</v>
      </c>
      <c r="N224" s="61">
        <v>0</v>
      </c>
      <c r="O224" s="406"/>
      <c r="P224" s="409"/>
      <c r="Q224" s="599"/>
    </row>
    <row r="225" spans="1:17" ht="24.75" thickBot="1" x14ac:dyDescent="0.3">
      <c r="A225" s="434"/>
      <c r="B225" s="406"/>
      <c r="C225" s="406"/>
      <c r="D225" s="406"/>
      <c r="E225" s="406"/>
      <c r="F225" s="406"/>
      <c r="G225" s="60" t="s">
        <v>18</v>
      </c>
      <c r="H225" s="89">
        <f t="shared" si="61"/>
        <v>47.5</v>
      </c>
      <c r="I225" s="61">
        <v>0</v>
      </c>
      <c r="J225" s="61">
        <v>0</v>
      </c>
      <c r="K225" s="61">
        <v>0</v>
      </c>
      <c r="L225" s="61">
        <v>47.5</v>
      </c>
      <c r="M225" s="61">
        <v>0</v>
      </c>
      <c r="N225" s="61">
        <v>0</v>
      </c>
      <c r="O225" s="406"/>
      <c r="P225" s="409"/>
      <c r="Q225" s="599"/>
    </row>
    <row r="226" spans="1:17" ht="15.75" thickBot="1" x14ac:dyDescent="0.3">
      <c r="A226" s="434"/>
      <c r="B226" s="406"/>
      <c r="C226" s="406"/>
      <c r="D226" s="406"/>
      <c r="E226" s="406"/>
      <c r="F226" s="406"/>
      <c r="G226" s="60" t="s">
        <v>19</v>
      </c>
      <c r="H226" s="89">
        <f t="shared" si="61"/>
        <v>2.5</v>
      </c>
      <c r="I226" s="61">
        <v>0</v>
      </c>
      <c r="J226" s="61">
        <v>0</v>
      </c>
      <c r="K226" s="61">
        <v>0</v>
      </c>
      <c r="L226" s="61">
        <v>2.5</v>
      </c>
      <c r="M226" s="61">
        <v>0</v>
      </c>
      <c r="N226" s="61">
        <v>0</v>
      </c>
      <c r="O226" s="406"/>
      <c r="P226" s="409"/>
      <c r="Q226" s="599"/>
    </row>
    <row r="227" spans="1:17" ht="15.75" thickBot="1" x14ac:dyDescent="0.3">
      <c r="A227" s="435"/>
      <c r="B227" s="407"/>
      <c r="C227" s="407"/>
      <c r="D227" s="407"/>
      <c r="E227" s="407"/>
      <c r="F227" s="407"/>
      <c r="G227" s="60" t="s">
        <v>20</v>
      </c>
      <c r="H227" s="89">
        <f t="shared" si="61"/>
        <v>0</v>
      </c>
      <c r="I227" s="61">
        <v>0</v>
      </c>
      <c r="J227" s="61">
        <v>0</v>
      </c>
      <c r="K227" s="61">
        <v>0</v>
      </c>
      <c r="L227" s="61">
        <v>0</v>
      </c>
      <c r="M227" s="61">
        <v>0</v>
      </c>
      <c r="N227" s="61">
        <v>0</v>
      </c>
      <c r="O227" s="407"/>
      <c r="P227" s="410"/>
      <c r="Q227" s="599"/>
    </row>
    <row r="228" spans="1:17" ht="36.75" customHeight="1" thickBot="1" x14ac:dyDescent="0.3">
      <c r="A228" s="411" t="s">
        <v>1382</v>
      </c>
      <c r="B228" s="405" t="s">
        <v>1376</v>
      </c>
      <c r="C228" s="405" t="s">
        <v>388</v>
      </c>
      <c r="D228" s="405" t="s">
        <v>86</v>
      </c>
      <c r="E228" s="405"/>
      <c r="F228" s="405" t="s">
        <v>1378</v>
      </c>
      <c r="G228" s="71" t="s">
        <v>16</v>
      </c>
      <c r="H228" s="89">
        <f t="shared" ref="H228:N228" si="63">SUM(H229:H232)</f>
        <v>110</v>
      </c>
      <c r="I228" s="89">
        <f t="shared" si="63"/>
        <v>0</v>
      </c>
      <c r="J228" s="89">
        <f t="shared" si="63"/>
        <v>0</v>
      </c>
      <c r="K228" s="89">
        <f t="shared" si="63"/>
        <v>0</v>
      </c>
      <c r="L228" s="89">
        <f t="shared" si="63"/>
        <v>40</v>
      </c>
      <c r="M228" s="89">
        <f t="shared" si="63"/>
        <v>70</v>
      </c>
      <c r="N228" s="89">
        <f t="shared" si="63"/>
        <v>0</v>
      </c>
      <c r="O228" s="444">
        <v>6300</v>
      </c>
      <c r="P228" s="408" t="s">
        <v>1383</v>
      </c>
      <c r="Q228" s="598" t="s">
        <v>4161</v>
      </c>
    </row>
    <row r="229" spans="1:17" ht="15.75" thickBot="1" x14ac:dyDescent="0.3">
      <c r="A229" s="412"/>
      <c r="B229" s="406"/>
      <c r="C229" s="406"/>
      <c r="D229" s="406"/>
      <c r="E229" s="406"/>
      <c r="F229" s="406"/>
      <c r="G229" s="60" t="s">
        <v>267</v>
      </c>
      <c r="H229" s="89">
        <f t="shared" si="61"/>
        <v>0</v>
      </c>
      <c r="I229" s="61">
        <v>0</v>
      </c>
      <c r="J229" s="61">
        <v>0</v>
      </c>
      <c r="K229" s="61">
        <v>0</v>
      </c>
      <c r="L229" s="61">
        <v>0</v>
      </c>
      <c r="M229" s="61">
        <v>0</v>
      </c>
      <c r="N229" s="61">
        <v>0</v>
      </c>
      <c r="O229" s="445"/>
      <c r="P229" s="409"/>
      <c r="Q229" s="599"/>
    </row>
    <row r="230" spans="1:17" ht="24.75" thickBot="1" x14ac:dyDescent="0.3">
      <c r="A230" s="412"/>
      <c r="B230" s="406"/>
      <c r="C230" s="406"/>
      <c r="D230" s="406"/>
      <c r="E230" s="406"/>
      <c r="F230" s="406"/>
      <c r="G230" s="60" t="s">
        <v>18</v>
      </c>
      <c r="H230" s="89">
        <f t="shared" si="61"/>
        <v>104.5</v>
      </c>
      <c r="I230" s="61">
        <v>0</v>
      </c>
      <c r="J230" s="61">
        <v>0</v>
      </c>
      <c r="K230" s="61">
        <v>0</v>
      </c>
      <c r="L230" s="61">
        <v>38</v>
      </c>
      <c r="M230" s="61">
        <v>66.5</v>
      </c>
      <c r="N230" s="61">
        <v>0</v>
      </c>
      <c r="O230" s="445"/>
      <c r="P230" s="409"/>
      <c r="Q230" s="599"/>
    </row>
    <row r="231" spans="1:17" ht="15.75" thickBot="1" x14ac:dyDescent="0.3">
      <c r="A231" s="412"/>
      <c r="B231" s="406"/>
      <c r="C231" s="406"/>
      <c r="D231" s="406"/>
      <c r="E231" s="406"/>
      <c r="F231" s="406"/>
      <c r="G231" s="60" t="s">
        <v>19</v>
      </c>
      <c r="H231" s="89">
        <f t="shared" si="61"/>
        <v>5.5</v>
      </c>
      <c r="I231" s="61">
        <v>0</v>
      </c>
      <c r="J231" s="61">
        <v>0</v>
      </c>
      <c r="K231" s="61">
        <v>0</v>
      </c>
      <c r="L231" s="61">
        <v>2</v>
      </c>
      <c r="M231" s="61">
        <v>3.5</v>
      </c>
      <c r="N231" s="61">
        <v>0</v>
      </c>
      <c r="O231" s="445"/>
      <c r="P231" s="409"/>
      <c r="Q231" s="599"/>
    </row>
    <row r="232" spans="1:17" ht="15.75" thickBot="1" x14ac:dyDescent="0.3">
      <c r="A232" s="413"/>
      <c r="B232" s="407"/>
      <c r="C232" s="407"/>
      <c r="D232" s="407"/>
      <c r="E232" s="407"/>
      <c r="F232" s="407"/>
      <c r="G232" s="60" t="s">
        <v>20</v>
      </c>
      <c r="H232" s="89">
        <f t="shared" si="61"/>
        <v>0</v>
      </c>
      <c r="I232" s="61">
        <v>0</v>
      </c>
      <c r="J232" s="61">
        <v>0</v>
      </c>
      <c r="K232" s="61">
        <v>0</v>
      </c>
      <c r="L232" s="61">
        <v>0</v>
      </c>
      <c r="M232" s="61">
        <v>0</v>
      </c>
      <c r="N232" s="61">
        <v>0</v>
      </c>
      <c r="O232" s="446"/>
      <c r="P232" s="410"/>
      <c r="Q232" s="599"/>
    </row>
    <row r="233" spans="1:17" ht="26.25" customHeight="1" thickBot="1" x14ac:dyDescent="0.3">
      <c r="A233" s="411" t="s">
        <v>1384</v>
      </c>
      <c r="B233" s="405" t="s">
        <v>1376</v>
      </c>
      <c r="C233" s="405" t="s">
        <v>388</v>
      </c>
      <c r="D233" s="405">
        <v>2030</v>
      </c>
      <c r="E233" s="405"/>
      <c r="F233" s="405" t="s">
        <v>1378</v>
      </c>
      <c r="G233" s="60" t="s">
        <v>16</v>
      </c>
      <c r="H233" s="89">
        <f t="shared" ref="H233:N233" si="64">SUM(H234:H237)</f>
        <v>50</v>
      </c>
      <c r="I233" s="89">
        <f t="shared" si="64"/>
        <v>0</v>
      </c>
      <c r="J233" s="89">
        <f t="shared" si="64"/>
        <v>0</v>
      </c>
      <c r="K233" s="89">
        <f t="shared" si="64"/>
        <v>0</v>
      </c>
      <c r="L233" s="89">
        <f t="shared" si="64"/>
        <v>0</v>
      </c>
      <c r="M233" s="89">
        <f t="shared" si="64"/>
        <v>0</v>
      </c>
      <c r="N233" s="89">
        <f t="shared" si="64"/>
        <v>50</v>
      </c>
      <c r="O233" s="405">
        <v>400</v>
      </c>
      <c r="P233" s="408" t="s">
        <v>1379</v>
      </c>
      <c r="Q233" s="598" t="s">
        <v>4161</v>
      </c>
    </row>
    <row r="234" spans="1:17" ht="15.75" thickBot="1" x14ac:dyDescent="0.3">
      <c r="A234" s="412"/>
      <c r="B234" s="406"/>
      <c r="C234" s="406"/>
      <c r="D234" s="406"/>
      <c r="E234" s="406"/>
      <c r="F234" s="406"/>
      <c r="G234" s="60" t="s">
        <v>267</v>
      </c>
      <c r="H234" s="89">
        <f t="shared" si="61"/>
        <v>0</v>
      </c>
      <c r="I234" s="61">
        <v>0</v>
      </c>
      <c r="J234" s="61">
        <v>0</v>
      </c>
      <c r="K234" s="61">
        <v>0</v>
      </c>
      <c r="L234" s="61">
        <v>0</v>
      </c>
      <c r="M234" s="61">
        <v>0</v>
      </c>
      <c r="N234" s="61">
        <v>0</v>
      </c>
      <c r="O234" s="406"/>
      <c r="P234" s="409"/>
      <c r="Q234" s="599"/>
    </row>
    <row r="235" spans="1:17" ht="24.75" thickBot="1" x14ac:dyDescent="0.3">
      <c r="A235" s="412"/>
      <c r="B235" s="406"/>
      <c r="C235" s="406"/>
      <c r="D235" s="406"/>
      <c r="E235" s="406"/>
      <c r="F235" s="406"/>
      <c r="G235" s="60" t="s">
        <v>18</v>
      </c>
      <c r="H235" s="89">
        <f t="shared" si="61"/>
        <v>47.5</v>
      </c>
      <c r="I235" s="61">
        <v>0</v>
      </c>
      <c r="J235" s="61">
        <v>0</v>
      </c>
      <c r="K235" s="61">
        <v>0</v>
      </c>
      <c r="L235" s="61">
        <v>0</v>
      </c>
      <c r="M235" s="61">
        <v>0</v>
      </c>
      <c r="N235" s="61">
        <v>47.5</v>
      </c>
      <c r="O235" s="406"/>
      <c r="P235" s="409"/>
      <c r="Q235" s="599"/>
    </row>
    <row r="236" spans="1:17" ht="15.75" thickBot="1" x14ac:dyDescent="0.3">
      <c r="A236" s="412"/>
      <c r="B236" s="406"/>
      <c r="C236" s="406"/>
      <c r="D236" s="406"/>
      <c r="E236" s="406"/>
      <c r="F236" s="406"/>
      <c r="G236" s="60" t="s">
        <v>19</v>
      </c>
      <c r="H236" s="89">
        <f t="shared" si="61"/>
        <v>2.5</v>
      </c>
      <c r="I236" s="61">
        <v>0</v>
      </c>
      <c r="J236" s="61">
        <v>0</v>
      </c>
      <c r="K236" s="61">
        <v>0</v>
      </c>
      <c r="L236" s="61">
        <v>0</v>
      </c>
      <c r="M236" s="61">
        <v>0</v>
      </c>
      <c r="N236" s="61">
        <v>2.5</v>
      </c>
      <c r="O236" s="406"/>
      <c r="P236" s="409"/>
      <c r="Q236" s="599"/>
    </row>
    <row r="237" spans="1:17" ht="15.75" thickBot="1" x14ac:dyDescent="0.3">
      <c r="A237" s="413"/>
      <c r="B237" s="407"/>
      <c r="C237" s="407"/>
      <c r="D237" s="407"/>
      <c r="E237" s="407"/>
      <c r="F237" s="407"/>
      <c r="G237" s="60" t="s">
        <v>20</v>
      </c>
      <c r="H237" s="89">
        <f t="shared" si="61"/>
        <v>0</v>
      </c>
      <c r="I237" s="61">
        <v>0</v>
      </c>
      <c r="J237" s="61">
        <v>0</v>
      </c>
      <c r="K237" s="61">
        <v>0</v>
      </c>
      <c r="L237" s="61">
        <v>0</v>
      </c>
      <c r="M237" s="61">
        <v>0</v>
      </c>
      <c r="N237" s="61">
        <v>0</v>
      </c>
      <c r="O237" s="407"/>
      <c r="P237" s="410"/>
      <c r="Q237" s="599"/>
    </row>
    <row r="238" spans="1:17" ht="36.75" customHeight="1" thickBot="1" x14ac:dyDescent="0.3">
      <c r="A238" s="411" t="s">
        <v>1385</v>
      </c>
      <c r="B238" s="405" t="s">
        <v>1376</v>
      </c>
      <c r="C238" s="405" t="s">
        <v>388</v>
      </c>
      <c r="D238" s="405">
        <v>2030</v>
      </c>
      <c r="E238" s="405"/>
      <c r="F238" s="405" t="s">
        <v>1378</v>
      </c>
      <c r="G238" s="71" t="s">
        <v>16</v>
      </c>
      <c r="H238" s="89">
        <f t="shared" ref="H238:N238" si="65">SUM(H239:H242)</f>
        <v>8</v>
      </c>
      <c r="I238" s="89">
        <f t="shared" si="65"/>
        <v>0</v>
      </c>
      <c r="J238" s="89">
        <f t="shared" si="65"/>
        <v>0</v>
      </c>
      <c r="K238" s="89">
        <f t="shared" si="65"/>
        <v>0</v>
      </c>
      <c r="L238" s="89">
        <f t="shared" si="65"/>
        <v>0</v>
      </c>
      <c r="M238" s="89">
        <f t="shared" si="65"/>
        <v>0</v>
      </c>
      <c r="N238" s="89">
        <f t="shared" si="65"/>
        <v>8</v>
      </c>
      <c r="O238" s="405">
        <v>200</v>
      </c>
      <c r="P238" s="408" t="s">
        <v>1379</v>
      </c>
      <c r="Q238" s="598" t="s">
        <v>4161</v>
      </c>
    </row>
    <row r="239" spans="1:17" ht="15.75" thickBot="1" x14ac:dyDescent="0.3">
      <c r="A239" s="412"/>
      <c r="B239" s="406"/>
      <c r="C239" s="406"/>
      <c r="D239" s="406"/>
      <c r="E239" s="406"/>
      <c r="F239" s="406"/>
      <c r="G239" s="60" t="s">
        <v>267</v>
      </c>
      <c r="H239" s="89">
        <f t="shared" si="61"/>
        <v>0</v>
      </c>
      <c r="I239" s="61">
        <v>0</v>
      </c>
      <c r="J239" s="61">
        <v>0</v>
      </c>
      <c r="K239" s="61">
        <v>0</v>
      </c>
      <c r="L239" s="61">
        <v>0</v>
      </c>
      <c r="M239" s="61">
        <v>0</v>
      </c>
      <c r="N239" s="61">
        <v>0</v>
      </c>
      <c r="O239" s="406"/>
      <c r="P239" s="409"/>
      <c r="Q239" s="599"/>
    </row>
    <row r="240" spans="1:17" ht="24.75" thickBot="1" x14ac:dyDescent="0.3">
      <c r="A240" s="412"/>
      <c r="B240" s="406"/>
      <c r="C240" s="406"/>
      <c r="D240" s="406"/>
      <c r="E240" s="406"/>
      <c r="F240" s="406"/>
      <c r="G240" s="60" t="s">
        <v>18</v>
      </c>
      <c r="H240" s="89">
        <f t="shared" si="61"/>
        <v>7.6</v>
      </c>
      <c r="I240" s="61">
        <v>0</v>
      </c>
      <c r="J240" s="61">
        <v>0</v>
      </c>
      <c r="K240" s="61">
        <v>0</v>
      </c>
      <c r="L240" s="61">
        <v>0</v>
      </c>
      <c r="M240" s="61">
        <v>0</v>
      </c>
      <c r="N240" s="61">
        <v>7.6</v>
      </c>
      <c r="O240" s="406"/>
      <c r="P240" s="409"/>
      <c r="Q240" s="599"/>
    </row>
    <row r="241" spans="1:17" ht="15.75" thickBot="1" x14ac:dyDescent="0.3">
      <c r="A241" s="412"/>
      <c r="B241" s="406"/>
      <c r="C241" s="406"/>
      <c r="D241" s="406"/>
      <c r="E241" s="406"/>
      <c r="F241" s="406"/>
      <c r="G241" s="60" t="s">
        <v>19</v>
      </c>
      <c r="H241" s="89">
        <f t="shared" si="61"/>
        <v>0.4</v>
      </c>
      <c r="I241" s="61">
        <v>0</v>
      </c>
      <c r="J241" s="61">
        <v>0</v>
      </c>
      <c r="K241" s="61">
        <v>0</v>
      </c>
      <c r="L241" s="61">
        <v>0</v>
      </c>
      <c r="M241" s="61">
        <v>0</v>
      </c>
      <c r="N241" s="61">
        <v>0.4</v>
      </c>
      <c r="O241" s="406"/>
      <c r="P241" s="409"/>
      <c r="Q241" s="599"/>
    </row>
    <row r="242" spans="1:17" ht="15.75" thickBot="1" x14ac:dyDescent="0.3">
      <c r="A242" s="413"/>
      <c r="B242" s="407"/>
      <c r="C242" s="407"/>
      <c r="D242" s="407"/>
      <c r="E242" s="407"/>
      <c r="F242" s="407"/>
      <c r="G242" s="60" t="s">
        <v>20</v>
      </c>
      <c r="H242" s="89">
        <f t="shared" si="61"/>
        <v>0</v>
      </c>
      <c r="I242" s="61">
        <v>0</v>
      </c>
      <c r="J242" s="61">
        <v>0</v>
      </c>
      <c r="K242" s="61">
        <v>0</v>
      </c>
      <c r="L242" s="61">
        <v>0</v>
      </c>
      <c r="M242" s="61">
        <v>0</v>
      </c>
      <c r="N242" s="61">
        <v>0</v>
      </c>
      <c r="O242" s="407"/>
      <c r="P242" s="410"/>
      <c r="Q242" s="599"/>
    </row>
    <row r="243" spans="1:17" ht="36.75" customHeight="1" thickBot="1" x14ac:dyDescent="0.3">
      <c r="A243" s="411" t="s">
        <v>1386</v>
      </c>
      <c r="B243" s="405" t="s">
        <v>1376</v>
      </c>
      <c r="C243" s="405" t="s">
        <v>388</v>
      </c>
      <c r="D243" s="405">
        <v>2029</v>
      </c>
      <c r="E243" s="405"/>
      <c r="F243" s="405" t="s">
        <v>1378</v>
      </c>
      <c r="G243" s="60" t="s">
        <v>16</v>
      </c>
      <c r="H243" s="89">
        <f t="shared" ref="H243:N243" si="66">SUM(H244:H247)</f>
        <v>19</v>
      </c>
      <c r="I243" s="89">
        <f t="shared" si="66"/>
        <v>19</v>
      </c>
      <c r="J243" s="89">
        <f t="shared" si="66"/>
        <v>0</v>
      </c>
      <c r="K243" s="89">
        <f t="shared" si="66"/>
        <v>0</v>
      </c>
      <c r="L243" s="89">
        <f t="shared" si="66"/>
        <v>0</v>
      </c>
      <c r="M243" s="89">
        <f t="shared" si="66"/>
        <v>0</v>
      </c>
      <c r="N243" s="89">
        <f t="shared" si="66"/>
        <v>0</v>
      </c>
      <c r="O243" s="405">
        <v>421</v>
      </c>
      <c r="P243" s="408" t="s">
        <v>1379</v>
      </c>
      <c r="Q243" s="598" t="s">
        <v>4161</v>
      </c>
    </row>
    <row r="244" spans="1:17" ht="15.75" thickBot="1" x14ac:dyDescent="0.3">
      <c r="A244" s="412"/>
      <c r="B244" s="406"/>
      <c r="C244" s="406"/>
      <c r="D244" s="406"/>
      <c r="E244" s="406"/>
      <c r="F244" s="406"/>
      <c r="G244" s="60" t="s">
        <v>267</v>
      </c>
      <c r="H244" s="89">
        <f t="shared" si="61"/>
        <v>0</v>
      </c>
      <c r="I244" s="61">
        <v>0</v>
      </c>
      <c r="J244" s="61">
        <v>0</v>
      </c>
      <c r="K244" s="61">
        <v>0</v>
      </c>
      <c r="L244" s="61">
        <v>0</v>
      </c>
      <c r="M244" s="61">
        <v>0</v>
      </c>
      <c r="N244" s="61">
        <v>0</v>
      </c>
      <c r="O244" s="406"/>
      <c r="P244" s="409"/>
      <c r="Q244" s="599"/>
    </row>
    <row r="245" spans="1:17" ht="24.75" thickBot="1" x14ac:dyDescent="0.3">
      <c r="A245" s="412"/>
      <c r="B245" s="406"/>
      <c r="C245" s="406"/>
      <c r="D245" s="406"/>
      <c r="E245" s="406"/>
      <c r="F245" s="406"/>
      <c r="G245" s="60" t="s">
        <v>18</v>
      </c>
      <c r="H245" s="89">
        <f t="shared" si="61"/>
        <v>18.100000000000001</v>
      </c>
      <c r="I245" s="61">
        <v>18.100000000000001</v>
      </c>
      <c r="J245" s="61">
        <v>0</v>
      </c>
      <c r="K245" s="61">
        <v>0</v>
      </c>
      <c r="L245" s="61">
        <v>0</v>
      </c>
      <c r="M245" s="61">
        <v>0</v>
      </c>
      <c r="N245" s="61">
        <v>0</v>
      </c>
      <c r="O245" s="406"/>
      <c r="P245" s="409"/>
      <c r="Q245" s="599"/>
    </row>
    <row r="246" spans="1:17" ht="15.75" thickBot="1" x14ac:dyDescent="0.3">
      <c r="A246" s="412"/>
      <c r="B246" s="406"/>
      <c r="C246" s="406"/>
      <c r="D246" s="406"/>
      <c r="E246" s="406"/>
      <c r="F246" s="406"/>
      <c r="G246" s="60" t="s">
        <v>19</v>
      </c>
      <c r="H246" s="89">
        <f t="shared" si="61"/>
        <v>0.9</v>
      </c>
      <c r="I246" s="61">
        <v>0.9</v>
      </c>
      <c r="J246" s="61">
        <v>0</v>
      </c>
      <c r="K246" s="61">
        <v>0</v>
      </c>
      <c r="L246" s="61">
        <v>0</v>
      </c>
      <c r="M246" s="61">
        <v>0</v>
      </c>
      <c r="N246" s="61">
        <v>0</v>
      </c>
      <c r="O246" s="406"/>
      <c r="P246" s="409"/>
      <c r="Q246" s="599"/>
    </row>
    <row r="247" spans="1:17" ht="15.75" thickBot="1" x14ac:dyDescent="0.3">
      <c r="A247" s="413"/>
      <c r="B247" s="407"/>
      <c r="C247" s="407"/>
      <c r="D247" s="407"/>
      <c r="E247" s="407"/>
      <c r="F247" s="407"/>
      <c r="G247" s="60" t="s">
        <v>20</v>
      </c>
      <c r="H247" s="89">
        <f t="shared" si="61"/>
        <v>0</v>
      </c>
      <c r="I247" s="61">
        <v>0</v>
      </c>
      <c r="J247" s="61">
        <v>0</v>
      </c>
      <c r="K247" s="61">
        <v>0</v>
      </c>
      <c r="L247" s="61">
        <v>0</v>
      </c>
      <c r="M247" s="61">
        <v>0</v>
      </c>
      <c r="N247" s="61">
        <v>0</v>
      </c>
      <c r="O247" s="407"/>
      <c r="P247" s="410"/>
      <c r="Q247" s="599"/>
    </row>
    <row r="248" spans="1:17" ht="36.75" customHeight="1" thickBot="1" x14ac:dyDescent="0.3">
      <c r="A248" s="411" t="s">
        <v>1387</v>
      </c>
      <c r="B248" s="405" t="s">
        <v>1376</v>
      </c>
      <c r="C248" s="405" t="s">
        <v>388</v>
      </c>
      <c r="D248" s="405">
        <v>2030</v>
      </c>
      <c r="E248" s="405"/>
      <c r="F248" s="405" t="s">
        <v>1378</v>
      </c>
      <c r="G248" s="60" t="s">
        <v>16</v>
      </c>
      <c r="H248" s="89">
        <f t="shared" ref="H248:N248" si="67">SUM(H249:H252)</f>
        <v>55.099999999999994</v>
      </c>
      <c r="I248" s="89">
        <f t="shared" si="67"/>
        <v>55.099999999999994</v>
      </c>
      <c r="J248" s="89">
        <f t="shared" si="67"/>
        <v>0</v>
      </c>
      <c r="K248" s="89">
        <f t="shared" si="67"/>
        <v>0</v>
      </c>
      <c r="L248" s="89">
        <f t="shared" si="67"/>
        <v>0</v>
      </c>
      <c r="M248" s="89">
        <f t="shared" si="67"/>
        <v>0</v>
      </c>
      <c r="N248" s="89">
        <f t="shared" si="67"/>
        <v>0</v>
      </c>
      <c r="O248" s="405">
        <v>531</v>
      </c>
      <c r="P248" s="408" t="s">
        <v>1379</v>
      </c>
      <c r="Q248" s="598" t="s">
        <v>4161</v>
      </c>
    </row>
    <row r="249" spans="1:17" ht="15.75" thickBot="1" x14ac:dyDescent="0.3">
      <c r="A249" s="412"/>
      <c r="B249" s="406"/>
      <c r="C249" s="406"/>
      <c r="D249" s="406"/>
      <c r="E249" s="406"/>
      <c r="F249" s="406"/>
      <c r="G249" s="60" t="s">
        <v>267</v>
      </c>
      <c r="H249" s="89">
        <f t="shared" si="61"/>
        <v>0</v>
      </c>
      <c r="I249" s="61">
        <v>0</v>
      </c>
      <c r="J249" s="61">
        <v>0</v>
      </c>
      <c r="K249" s="61">
        <v>0</v>
      </c>
      <c r="L249" s="61">
        <v>0</v>
      </c>
      <c r="M249" s="61">
        <v>0</v>
      </c>
      <c r="N249" s="61">
        <v>0</v>
      </c>
      <c r="O249" s="406"/>
      <c r="P249" s="409"/>
      <c r="Q249" s="599"/>
    </row>
    <row r="250" spans="1:17" ht="24.75" thickBot="1" x14ac:dyDescent="0.3">
      <c r="A250" s="412"/>
      <c r="B250" s="406"/>
      <c r="C250" s="406"/>
      <c r="D250" s="406"/>
      <c r="E250" s="406"/>
      <c r="F250" s="406"/>
      <c r="G250" s="60" t="s">
        <v>18</v>
      </c>
      <c r="H250" s="89">
        <f t="shared" si="61"/>
        <v>52.3</v>
      </c>
      <c r="I250" s="61">
        <v>52.3</v>
      </c>
      <c r="J250" s="61">
        <v>0</v>
      </c>
      <c r="K250" s="61">
        <v>0</v>
      </c>
      <c r="L250" s="61">
        <v>0</v>
      </c>
      <c r="M250" s="61">
        <v>0</v>
      </c>
      <c r="N250" s="61">
        <v>0</v>
      </c>
      <c r="O250" s="406"/>
      <c r="P250" s="409"/>
      <c r="Q250" s="599"/>
    </row>
    <row r="251" spans="1:17" ht="15.75" thickBot="1" x14ac:dyDescent="0.3">
      <c r="A251" s="412"/>
      <c r="B251" s="406"/>
      <c r="C251" s="406"/>
      <c r="D251" s="406"/>
      <c r="E251" s="406"/>
      <c r="F251" s="406"/>
      <c r="G251" s="60" t="s">
        <v>19</v>
      </c>
      <c r="H251" s="89">
        <f t="shared" si="61"/>
        <v>2.8</v>
      </c>
      <c r="I251" s="61">
        <v>2.8</v>
      </c>
      <c r="J251" s="61">
        <v>0</v>
      </c>
      <c r="K251" s="61">
        <v>0</v>
      </c>
      <c r="L251" s="61">
        <v>0</v>
      </c>
      <c r="M251" s="61">
        <v>0</v>
      </c>
      <c r="N251" s="61">
        <v>0</v>
      </c>
      <c r="O251" s="406"/>
      <c r="P251" s="409"/>
      <c r="Q251" s="599"/>
    </row>
    <row r="252" spans="1:17" ht="15.75" thickBot="1" x14ac:dyDescent="0.3">
      <c r="A252" s="413"/>
      <c r="B252" s="407"/>
      <c r="C252" s="407"/>
      <c r="D252" s="407"/>
      <c r="E252" s="407"/>
      <c r="F252" s="407"/>
      <c r="G252" s="60" t="s">
        <v>20</v>
      </c>
      <c r="H252" s="89">
        <f t="shared" si="61"/>
        <v>0</v>
      </c>
      <c r="I252" s="61">
        <v>0</v>
      </c>
      <c r="J252" s="61">
        <v>0</v>
      </c>
      <c r="K252" s="61">
        <v>0</v>
      </c>
      <c r="L252" s="61">
        <v>0</v>
      </c>
      <c r="M252" s="61">
        <v>0</v>
      </c>
      <c r="N252" s="61">
        <v>0</v>
      </c>
      <c r="O252" s="407"/>
      <c r="P252" s="410"/>
      <c r="Q252" s="599"/>
    </row>
    <row r="253" spans="1:17" ht="36.75" customHeight="1" thickBot="1" x14ac:dyDescent="0.3">
      <c r="A253" s="411" t="s">
        <v>1388</v>
      </c>
      <c r="B253" s="405" t="s">
        <v>1376</v>
      </c>
      <c r="C253" s="405" t="s">
        <v>388</v>
      </c>
      <c r="D253" s="405">
        <v>2025</v>
      </c>
      <c r="E253" s="405"/>
      <c r="F253" s="405" t="s">
        <v>1378</v>
      </c>
      <c r="G253" s="60" t="s">
        <v>16</v>
      </c>
      <c r="H253" s="89">
        <f t="shared" ref="H253:N253" si="68">SUM(H254:H257)</f>
        <v>15.100000000000001</v>
      </c>
      <c r="I253" s="89">
        <f t="shared" si="68"/>
        <v>15.100000000000001</v>
      </c>
      <c r="J253" s="89">
        <f t="shared" si="68"/>
        <v>0</v>
      </c>
      <c r="K253" s="89">
        <f t="shared" si="68"/>
        <v>0</v>
      </c>
      <c r="L253" s="89">
        <f t="shared" si="68"/>
        <v>0</v>
      </c>
      <c r="M253" s="89">
        <f t="shared" si="68"/>
        <v>0</v>
      </c>
      <c r="N253" s="89">
        <f t="shared" si="68"/>
        <v>0</v>
      </c>
      <c r="O253" s="405">
        <v>600</v>
      </c>
      <c r="P253" s="408" t="s">
        <v>1379</v>
      </c>
      <c r="Q253" s="598" t="s">
        <v>4161</v>
      </c>
    </row>
    <row r="254" spans="1:17" ht="15.75" thickBot="1" x14ac:dyDescent="0.3">
      <c r="A254" s="412"/>
      <c r="B254" s="406"/>
      <c r="C254" s="406"/>
      <c r="D254" s="406"/>
      <c r="E254" s="406"/>
      <c r="F254" s="406"/>
      <c r="G254" s="60" t="s">
        <v>267</v>
      </c>
      <c r="H254" s="89">
        <f t="shared" ref="H254:H287" si="69">SUM(I254:N254)</f>
        <v>0</v>
      </c>
      <c r="I254" s="61">
        <v>0</v>
      </c>
      <c r="J254" s="61">
        <v>0</v>
      </c>
      <c r="K254" s="61">
        <v>0</v>
      </c>
      <c r="L254" s="61">
        <v>0</v>
      </c>
      <c r="M254" s="61">
        <v>0</v>
      </c>
      <c r="N254" s="61">
        <v>0</v>
      </c>
      <c r="O254" s="406"/>
      <c r="P254" s="409"/>
      <c r="Q254" s="599"/>
    </row>
    <row r="255" spans="1:17" ht="24.75" thickBot="1" x14ac:dyDescent="0.3">
      <c r="A255" s="412"/>
      <c r="B255" s="406"/>
      <c r="C255" s="406"/>
      <c r="D255" s="406"/>
      <c r="E255" s="406"/>
      <c r="F255" s="406"/>
      <c r="G255" s="60" t="s">
        <v>18</v>
      </c>
      <c r="H255" s="89">
        <f t="shared" si="69"/>
        <v>14.3</v>
      </c>
      <c r="I255" s="61">
        <v>14.3</v>
      </c>
      <c r="J255" s="61">
        <v>0</v>
      </c>
      <c r="K255" s="61">
        <v>0</v>
      </c>
      <c r="L255" s="61">
        <v>0</v>
      </c>
      <c r="M255" s="61">
        <v>0</v>
      </c>
      <c r="N255" s="61">
        <v>0</v>
      </c>
      <c r="O255" s="406"/>
      <c r="P255" s="409"/>
      <c r="Q255" s="599"/>
    </row>
    <row r="256" spans="1:17" ht="15.75" thickBot="1" x14ac:dyDescent="0.3">
      <c r="A256" s="412"/>
      <c r="B256" s="406"/>
      <c r="C256" s="406"/>
      <c r="D256" s="406"/>
      <c r="E256" s="406"/>
      <c r="F256" s="406"/>
      <c r="G256" s="60" t="s">
        <v>19</v>
      </c>
      <c r="H256" s="89">
        <f t="shared" si="69"/>
        <v>0.8</v>
      </c>
      <c r="I256" s="61">
        <v>0.8</v>
      </c>
      <c r="J256" s="61">
        <v>0</v>
      </c>
      <c r="K256" s="61">
        <v>0</v>
      </c>
      <c r="L256" s="61">
        <v>0</v>
      </c>
      <c r="M256" s="61">
        <v>0</v>
      </c>
      <c r="N256" s="61">
        <v>0</v>
      </c>
      <c r="O256" s="406"/>
      <c r="P256" s="409"/>
      <c r="Q256" s="599"/>
    </row>
    <row r="257" spans="1:17" ht="15.75" thickBot="1" x14ac:dyDescent="0.3">
      <c r="A257" s="413"/>
      <c r="B257" s="407"/>
      <c r="C257" s="407"/>
      <c r="D257" s="407"/>
      <c r="E257" s="407"/>
      <c r="F257" s="407"/>
      <c r="G257" s="60" t="s">
        <v>20</v>
      </c>
      <c r="H257" s="89">
        <f t="shared" si="69"/>
        <v>0</v>
      </c>
      <c r="I257" s="61">
        <v>0</v>
      </c>
      <c r="J257" s="61">
        <v>0</v>
      </c>
      <c r="K257" s="61">
        <v>0</v>
      </c>
      <c r="L257" s="61">
        <v>0</v>
      </c>
      <c r="M257" s="61">
        <v>0</v>
      </c>
      <c r="N257" s="61">
        <v>0</v>
      </c>
      <c r="O257" s="407"/>
      <c r="P257" s="410"/>
      <c r="Q257" s="599"/>
    </row>
    <row r="258" spans="1:17" ht="36.75" customHeight="1" thickBot="1" x14ac:dyDescent="0.3">
      <c r="A258" s="411" t="s">
        <v>1389</v>
      </c>
      <c r="B258" s="405" t="s">
        <v>1376</v>
      </c>
      <c r="C258" s="405" t="s">
        <v>388</v>
      </c>
      <c r="D258" s="405">
        <v>2028</v>
      </c>
      <c r="E258" s="405"/>
      <c r="F258" s="405" t="s">
        <v>1378</v>
      </c>
      <c r="G258" s="60" t="s">
        <v>16</v>
      </c>
      <c r="H258" s="89">
        <f t="shared" ref="H258:N258" si="70">SUM(H259:H262)</f>
        <v>80</v>
      </c>
      <c r="I258" s="89">
        <f t="shared" si="70"/>
        <v>0</v>
      </c>
      <c r="J258" s="89">
        <f t="shared" si="70"/>
        <v>0</v>
      </c>
      <c r="K258" s="89">
        <f t="shared" si="70"/>
        <v>0</v>
      </c>
      <c r="L258" s="89">
        <f t="shared" si="70"/>
        <v>80</v>
      </c>
      <c r="M258" s="89">
        <f t="shared" si="70"/>
        <v>0</v>
      </c>
      <c r="N258" s="89">
        <f t="shared" si="70"/>
        <v>0</v>
      </c>
      <c r="O258" s="405">
        <v>700</v>
      </c>
      <c r="P258" s="408" t="s">
        <v>1379</v>
      </c>
      <c r="Q258" s="598" t="s">
        <v>4161</v>
      </c>
    </row>
    <row r="259" spans="1:17" ht="15.75" thickBot="1" x14ac:dyDescent="0.3">
      <c r="A259" s="412"/>
      <c r="B259" s="406"/>
      <c r="C259" s="406"/>
      <c r="D259" s="406"/>
      <c r="E259" s="406"/>
      <c r="F259" s="406"/>
      <c r="G259" s="60" t="s">
        <v>267</v>
      </c>
      <c r="H259" s="89">
        <f t="shared" si="69"/>
        <v>0</v>
      </c>
      <c r="I259" s="61">
        <v>0</v>
      </c>
      <c r="J259" s="61">
        <v>0</v>
      </c>
      <c r="K259" s="61">
        <v>0</v>
      </c>
      <c r="L259" s="61">
        <v>0</v>
      </c>
      <c r="M259" s="61">
        <v>0</v>
      </c>
      <c r="N259" s="61">
        <v>0</v>
      </c>
      <c r="O259" s="406"/>
      <c r="P259" s="409"/>
      <c r="Q259" s="599"/>
    </row>
    <row r="260" spans="1:17" ht="24.75" thickBot="1" x14ac:dyDescent="0.3">
      <c r="A260" s="412"/>
      <c r="B260" s="406"/>
      <c r="C260" s="406"/>
      <c r="D260" s="406"/>
      <c r="E260" s="406"/>
      <c r="F260" s="406"/>
      <c r="G260" s="60" t="s">
        <v>18</v>
      </c>
      <c r="H260" s="89">
        <f t="shared" si="69"/>
        <v>76</v>
      </c>
      <c r="I260" s="61">
        <v>0</v>
      </c>
      <c r="J260" s="61">
        <v>0</v>
      </c>
      <c r="K260" s="61">
        <v>0</v>
      </c>
      <c r="L260" s="61">
        <v>76</v>
      </c>
      <c r="M260" s="61">
        <v>0</v>
      </c>
      <c r="N260" s="61">
        <v>0</v>
      </c>
      <c r="O260" s="406"/>
      <c r="P260" s="409"/>
      <c r="Q260" s="599"/>
    </row>
    <row r="261" spans="1:17" ht="15.75" thickBot="1" x14ac:dyDescent="0.3">
      <c r="A261" s="412"/>
      <c r="B261" s="406"/>
      <c r="C261" s="406"/>
      <c r="D261" s="406"/>
      <c r="E261" s="406"/>
      <c r="F261" s="406"/>
      <c r="G261" s="60" t="s">
        <v>19</v>
      </c>
      <c r="H261" s="89">
        <f t="shared" si="69"/>
        <v>4</v>
      </c>
      <c r="I261" s="61">
        <v>0</v>
      </c>
      <c r="J261" s="61">
        <v>0</v>
      </c>
      <c r="K261" s="61">
        <v>0</v>
      </c>
      <c r="L261" s="61">
        <v>4</v>
      </c>
      <c r="M261" s="61">
        <v>0</v>
      </c>
      <c r="N261" s="61">
        <v>0</v>
      </c>
      <c r="O261" s="406"/>
      <c r="P261" s="409"/>
      <c r="Q261" s="599"/>
    </row>
    <row r="262" spans="1:17" ht="15.75" thickBot="1" x14ac:dyDescent="0.3">
      <c r="A262" s="413"/>
      <c r="B262" s="407"/>
      <c r="C262" s="407"/>
      <c r="D262" s="407"/>
      <c r="E262" s="407"/>
      <c r="F262" s="407"/>
      <c r="G262" s="60" t="s">
        <v>20</v>
      </c>
      <c r="H262" s="89">
        <f t="shared" si="69"/>
        <v>0</v>
      </c>
      <c r="I262" s="61">
        <v>0</v>
      </c>
      <c r="J262" s="61">
        <v>0</v>
      </c>
      <c r="K262" s="61">
        <v>0</v>
      </c>
      <c r="L262" s="61">
        <v>0</v>
      </c>
      <c r="M262" s="61">
        <v>0</v>
      </c>
      <c r="N262" s="61">
        <v>0</v>
      </c>
      <c r="O262" s="407"/>
      <c r="P262" s="410"/>
      <c r="Q262" s="599"/>
    </row>
    <row r="263" spans="1:17" ht="36.75" customHeight="1" thickBot="1" x14ac:dyDescent="0.3">
      <c r="A263" s="411" t="s">
        <v>1390</v>
      </c>
      <c r="B263" s="405" t="s">
        <v>1376</v>
      </c>
      <c r="C263" s="405" t="s">
        <v>388</v>
      </c>
      <c r="D263" s="405">
        <v>2028</v>
      </c>
      <c r="E263" s="405"/>
      <c r="F263" s="405" t="s">
        <v>1378</v>
      </c>
      <c r="G263" s="60" t="s">
        <v>16</v>
      </c>
      <c r="H263" s="89">
        <f t="shared" ref="H263:N263" si="71">SUM(H264:H267)</f>
        <v>3.1</v>
      </c>
      <c r="I263" s="89">
        <f t="shared" si="71"/>
        <v>0</v>
      </c>
      <c r="J263" s="89">
        <f t="shared" si="71"/>
        <v>0</v>
      </c>
      <c r="K263" s="89">
        <f t="shared" si="71"/>
        <v>0</v>
      </c>
      <c r="L263" s="89">
        <f t="shared" si="71"/>
        <v>3.1</v>
      </c>
      <c r="M263" s="89">
        <f t="shared" si="71"/>
        <v>0</v>
      </c>
      <c r="N263" s="89">
        <f t="shared" si="71"/>
        <v>0</v>
      </c>
      <c r="O263" s="405">
        <v>301</v>
      </c>
      <c r="P263" s="408" t="s">
        <v>1391</v>
      </c>
      <c r="Q263" s="598" t="s">
        <v>4161</v>
      </c>
    </row>
    <row r="264" spans="1:17" ht="15.75" thickBot="1" x14ac:dyDescent="0.3">
      <c r="A264" s="412"/>
      <c r="B264" s="406"/>
      <c r="C264" s="406"/>
      <c r="D264" s="406"/>
      <c r="E264" s="406"/>
      <c r="F264" s="406"/>
      <c r="G264" s="60" t="s">
        <v>267</v>
      </c>
      <c r="H264" s="89">
        <f t="shared" si="69"/>
        <v>0</v>
      </c>
      <c r="I264" s="61">
        <v>0</v>
      </c>
      <c r="J264" s="61">
        <v>0</v>
      </c>
      <c r="K264" s="61">
        <v>0</v>
      </c>
      <c r="L264" s="61">
        <v>0</v>
      </c>
      <c r="M264" s="61">
        <v>0</v>
      </c>
      <c r="N264" s="61">
        <v>0</v>
      </c>
      <c r="O264" s="406"/>
      <c r="P264" s="409"/>
      <c r="Q264" s="599"/>
    </row>
    <row r="265" spans="1:17" ht="24.75" thickBot="1" x14ac:dyDescent="0.3">
      <c r="A265" s="412"/>
      <c r="B265" s="406"/>
      <c r="C265" s="406"/>
      <c r="D265" s="406"/>
      <c r="E265" s="406"/>
      <c r="F265" s="406"/>
      <c r="G265" s="60" t="s">
        <v>18</v>
      </c>
      <c r="H265" s="89">
        <f t="shared" si="69"/>
        <v>2.9</v>
      </c>
      <c r="I265" s="61">
        <v>0</v>
      </c>
      <c r="J265" s="61">
        <v>0</v>
      </c>
      <c r="K265" s="61">
        <v>0</v>
      </c>
      <c r="L265" s="61">
        <v>2.9</v>
      </c>
      <c r="M265" s="61">
        <v>0</v>
      </c>
      <c r="N265" s="61">
        <v>0</v>
      </c>
      <c r="O265" s="406"/>
      <c r="P265" s="409"/>
      <c r="Q265" s="599"/>
    </row>
    <row r="266" spans="1:17" ht="15.75" thickBot="1" x14ac:dyDescent="0.3">
      <c r="A266" s="412"/>
      <c r="B266" s="406"/>
      <c r="C266" s="406"/>
      <c r="D266" s="406"/>
      <c r="E266" s="406"/>
      <c r="F266" s="406"/>
      <c r="G266" s="60" t="s">
        <v>19</v>
      </c>
      <c r="H266" s="89">
        <f t="shared" si="69"/>
        <v>0.2</v>
      </c>
      <c r="I266" s="61">
        <v>0</v>
      </c>
      <c r="J266" s="61">
        <v>0</v>
      </c>
      <c r="K266" s="61">
        <v>0</v>
      </c>
      <c r="L266" s="61">
        <v>0.2</v>
      </c>
      <c r="M266" s="61">
        <v>0</v>
      </c>
      <c r="N266" s="61">
        <v>0</v>
      </c>
      <c r="O266" s="406"/>
      <c r="P266" s="409"/>
      <c r="Q266" s="599"/>
    </row>
    <row r="267" spans="1:17" ht="15.75" thickBot="1" x14ac:dyDescent="0.3">
      <c r="A267" s="413"/>
      <c r="B267" s="407"/>
      <c r="C267" s="407"/>
      <c r="D267" s="407"/>
      <c r="E267" s="407"/>
      <c r="F267" s="407"/>
      <c r="G267" s="60" t="s">
        <v>20</v>
      </c>
      <c r="H267" s="89">
        <f t="shared" si="69"/>
        <v>0</v>
      </c>
      <c r="I267" s="61">
        <v>0</v>
      </c>
      <c r="J267" s="61">
        <v>0</v>
      </c>
      <c r="K267" s="61">
        <v>0</v>
      </c>
      <c r="L267" s="61">
        <v>0</v>
      </c>
      <c r="M267" s="61">
        <v>0</v>
      </c>
      <c r="N267" s="61">
        <v>0</v>
      </c>
      <c r="O267" s="407"/>
      <c r="P267" s="410"/>
      <c r="Q267" s="599"/>
    </row>
    <row r="268" spans="1:17" ht="36.75" customHeight="1" thickBot="1" x14ac:dyDescent="0.3">
      <c r="A268" s="411" t="s">
        <v>1392</v>
      </c>
      <c r="B268" s="405" t="s">
        <v>1376</v>
      </c>
      <c r="C268" s="405" t="s">
        <v>388</v>
      </c>
      <c r="D268" s="405">
        <v>2029</v>
      </c>
      <c r="E268" s="405"/>
      <c r="F268" s="405" t="s">
        <v>1378</v>
      </c>
      <c r="G268" s="60" t="s">
        <v>16</v>
      </c>
      <c r="H268" s="89">
        <f t="shared" ref="H268:N268" si="72">SUM(H269:H272)</f>
        <v>80</v>
      </c>
      <c r="I268" s="89">
        <f t="shared" si="72"/>
        <v>0</v>
      </c>
      <c r="J268" s="89">
        <f t="shared" si="72"/>
        <v>80</v>
      </c>
      <c r="K268" s="89">
        <f t="shared" si="72"/>
        <v>0</v>
      </c>
      <c r="L268" s="89">
        <f t="shared" si="72"/>
        <v>0</v>
      </c>
      <c r="M268" s="89">
        <f t="shared" si="72"/>
        <v>0</v>
      </c>
      <c r="N268" s="89">
        <f t="shared" si="72"/>
        <v>0</v>
      </c>
      <c r="O268" s="444">
        <v>1200</v>
      </c>
      <c r="P268" s="408" t="s">
        <v>1379</v>
      </c>
      <c r="Q268" s="598" t="s">
        <v>4161</v>
      </c>
    </row>
    <row r="269" spans="1:17" ht="15.75" thickBot="1" x14ac:dyDescent="0.3">
      <c r="A269" s="412"/>
      <c r="B269" s="406"/>
      <c r="C269" s="406"/>
      <c r="D269" s="406"/>
      <c r="E269" s="406"/>
      <c r="F269" s="406"/>
      <c r="G269" s="60" t="s">
        <v>267</v>
      </c>
      <c r="H269" s="89">
        <f t="shared" si="69"/>
        <v>0</v>
      </c>
      <c r="I269" s="61">
        <v>0</v>
      </c>
      <c r="J269" s="61">
        <v>0</v>
      </c>
      <c r="K269" s="61">
        <v>0</v>
      </c>
      <c r="L269" s="61">
        <v>0</v>
      </c>
      <c r="M269" s="61">
        <v>0</v>
      </c>
      <c r="N269" s="61">
        <v>0</v>
      </c>
      <c r="O269" s="445"/>
      <c r="P269" s="409"/>
      <c r="Q269" s="599"/>
    </row>
    <row r="270" spans="1:17" ht="24.75" thickBot="1" x14ac:dyDescent="0.3">
      <c r="A270" s="412"/>
      <c r="B270" s="406"/>
      <c r="C270" s="406"/>
      <c r="D270" s="406"/>
      <c r="E270" s="406"/>
      <c r="F270" s="406"/>
      <c r="G270" s="60" t="s">
        <v>18</v>
      </c>
      <c r="H270" s="89">
        <f t="shared" si="69"/>
        <v>76</v>
      </c>
      <c r="I270" s="61">
        <v>0</v>
      </c>
      <c r="J270" s="61">
        <v>76</v>
      </c>
      <c r="K270" s="61">
        <v>0</v>
      </c>
      <c r="L270" s="61">
        <v>0</v>
      </c>
      <c r="M270" s="61">
        <v>0</v>
      </c>
      <c r="N270" s="61">
        <v>0</v>
      </c>
      <c r="O270" s="445"/>
      <c r="P270" s="409"/>
      <c r="Q270" s="599"/>
    </row>
    <row r="271" spans="1:17" ht="15.75" thickBot="1" x14ac:dyDescent="0.3">
      <c r="A271" s="412"/>
      <c r="B271" s="406"/>
      <c r="C271" s="406"/>
      <c r="D271" s="406"/>
      <c r="E271" s="406"/>
      <c r="F271" s="406"/>
      <c r="G271" s="60" t="s">
        <v>19</v>
      </c>
      <c r="H271" s="89">
        <f t="shared" si="69"/>
        <v>4</v>
      </c>
      <c r="I271" s="61">
        <v>0</v>
      </c>
      <c r="J271" s="61">
        <v>4</v>
      </c>
      <c r="K271" s="61">
        <v>0</v>
      </c>
      <c r="L271" s="61">
        <v>0</v>
      </c>
      <c r="M271" s="61">
        <v>0</v>
      </c>
      <c r="N271" s="61">
        <v>0</v>
      </c>
      <c r="O271" s="445"/>
      <c r="P271" s="409"/>
      <c r="Q271" s="599"/>
    </row>
    <row r="272" spans="1:17" ht="15.75" thickBot="1" x14ac:dyDescent="0.3">
      <c r="A272" s="413"/>
      <c r="B272" s="407"/>
      <c r="C272" s="407"/>
      <c r="D272" s="407"/>
      <c r="E272" s="407"/>
      <c r="F272" s="407"/>
      <c r="G272" s="60" t="s">
        <v>20</v>
      </c>
      <c r="H272" s="89">
        <f t="shared" si="69"/>
        <v>0</v>
      </c>
      <c r="I272" s="61">
        <v>0</v>
      </c>
      <c r="J272" s="61">
        <v>0</v>
      </c>
      <c r="K272" s="61">
        <v>0</v>
      </c>
      <c r="L272" s="61">
        <v>0</v>
      </c>
      <c r="M272" s="61">
        <v>0</v>
      </c>
      <c r="N272" s="61">
        <v>0</v>
      </c>
      <c r="O272" s="446"/>
      <c r="P272" s="410"/>
      <c r="Q272" s="599"/>
    </row>
    <row r="273" spans="1:17" ht="36.75" customHeight="1" thickBot="1" x14ac:dyDescent="0.3">
      <c r="A273" s="411" t="s">
        <v>1393</v>
      </c>
      <c r="B273" s="405" t="s">
        <v>1376</v>
      </c>
      <c r="C273" s="405" t="s">
        <v>388</v>
      </c>
      <c r="D273" s="405">
        <v>2030</v>
      </c>
      <c r="E273" s="405"/>
      <c r="F273" s="405" t="s">
        <v>1378</v>
      </c>
      <c r="G273" s="73" t="s">
        <v>16</v>
      </c>
      <c r="H273" s="89">
        <f t="shared" ref="H273:N273" si="73">SUM(H274:H277)</f>
        <v>40</v>
      </c>
      <c r="I273" s="89">
        <f t="shared" si="73"/>
        <v>0</v>
      </c>
      <c r="J273" s="89">
        <f t="shared" si="73"/>
        <v>0</v>
      </c>
      <c r="K273" s="89">
        <f t="shared" si="73"/>
        <v>0</v>
      </c>
      <c r="L273" s="89">
        <f t="shared" si="73"/>
        <v>0</v>
      </c>
      <c r="M273" s="89">
        <f t="shared" si="73"/>
        <v>0</v>
      </c>
      <c r="N273" s="89">
        <f t="shared" si="73"/>
        <v>40</v>
      </c>
      <c r="O273" s="444">
        <v>1400</v>
      </c>
      <c r="P273" s="408" t="s">
        <v>1379</v>
      </c>
      <c r="Q273" s="598" t="s">
        <v>4161</v>
      </c>
    </row>
    <row r="274" spans="1:17" ht="15.75" thickBot="1" x14ac:dyDescent="0.3">
      <c r="A274" s="412"/>
      <c r="B274" s="406"/>
      <c r="C274" s="406"/>
      <c r="D274" s="406"/>
      <c r="E274" s="406"/>
      <c r="F274" s="406"/>
      <c r="G274" s="71" t="s">
        <v>267</v>
      </c>
      <c r="H274" s="89">
        <f t="shared" si="69"/>
        <v>0</v>
      </c>
      <c r="I274" s="89">
        <v>0</v>
      </c>
      <c r="J274" s="89">
        <v>0</v>
      </c>
      <c r="K274" s="89">
        <v>0</v>
      </c>
      <c r="L274" s="89">
        <v>0</v>
      </c>
      <c r="M274" s="89">
        <v>0</v>
      </c>
      <c r="N274" s="89">
        <v>0</v>
      </c>
      <c r="O274" s="445"/>
      <c r="P274" s="409"/>
      <c r="Q274" s="599"/>
    </row>
    <row r="275" spans="1:17" ht="24.75" thickBot="1" x14ac:dyDescent="0.3">
      <c r="A275" s="412"/>
      <c r="B275" s="406"/>
      <c r="C275" s="406"/>
      <c r="D275" s="406"/>
      <c r="E275" s="406"/>
      <c r="F275" s="406"/>
      <c r="G275" s="60" t="s">
        <v>18</v>
      </c>
      <c r="H275" s="89">
        <f t="shared" si="69"/>
        <v>38</v>
      </c>
      <c r="I275" s="61">
        <v>0</v>
      </c>
      <c r="J275" s="61">
        <v>0</v>
      </c>
      <c r="K275" s="61">
        <v>0</v>
      </c>
      <c r="L275" s="61">
        <v>0</v>
      </c>
      <c r="M275" s="61">
        <v>0</v>
      </c>
      <c r="N275" s="61">
        <v>38</v>
      </c>
      <c r="O275" s="445"/>
      <c r="P275" s="409"/>
      <c r="Q275" s="599"/>
    </row>
    <row r="276" spans="1:17" ht="15.75" thickBot="1" x14ac:dyDescent="0.3">
      <c r="A276" s="412"/>
      <c r="B276" s="406"/>
      <c r="C276" s="406"/>
      <c r="D276" s="406"/>
      <c r="E276" s="406"/>
      <c r="F276" s="406"/>
      <c r="G276" s="60" t="s">
        <v>19</v>
      </c>
      <c r="H276" s="89">
        <f t="shared" si="69"/>
        <v>2</v>
      </c>
      <c r="I276" s="61">
        <v>0</v>
      </c>
      <c r="J276" s="61">
        <v>0</v>
      </c>
      <c r="K276" s="61">
        <v>0</v>
      </c>
      <c r="L276" s="61">
        <v>0</v>
      </c>
      <c r="M276" s="61">
        <v>0</v>
      </c>
      <c r="N276" s="61">
        <v>2</v>
      </c>
      <c r="O276" s="445"/>
      <c r="P276" s="409"/>
      <c r="Q276" s="599"/>
    </row>
    <row r="277" spans="1:17" ht="15.75" thickBot="1" x14ac:dyDescent="0.3">
      <c r="A277" s="413"/>
      <c r="B277" s="407"/>
      <c r="C277" s="407"/>
      <c r="D277" s="407"/>
      <c r="E277" s="407"/>
      <c r="F277" s="407"/>
      <c r="G277" s="60" t="s">
        <v>20</v>
      </c>
      <c r="H277" s="89">
        <f t="shared" si="69"/>
        <v>0</v>
      </c>
      <c r="I277" s="61">
        <v>0</v>
      </c>
      <c r="J277" s="61">
        <v>0</v>
      </c>
      <c r="K277" s="61">
        <v>0</v>
      </c>
      <c r="L277" s="61">
        <v>0</v>
      </c>
      <c r="M277" s="61">
        <v>0</v>
      </c>
      <c r="N277" s="61">
        <v>0</v>
      </c>
      <c r="O277" s="446"/>
      <c r="P277" s="410"/>
      <c r="Q277" s="599"/>
    </row>
    <row r="278" spans="1:17" ht="24.75" thickBot="1" x14ac:dyDescent="0.3">
      <c r="A278" s="411" t="s">
        <v>1395</v>
      </c>
      <c r="B278" s="405"/>
      <c r="C278" s="405" t="s">
        <v>388</v>
      </c>
      <c r="D278" s="405">
        <v>2028</v>
      </c>
      <c r="E278" s="405" t="s">
        <v>1396</v>
      </c>
      <c r="F278" s="405" t="s">
        <v>1394</v>
      </c>
      <c r="G278" s="60" t="s">
        <v>16</v>
      </c>
      <c r="H278" s="89">
        <f t="shared" ref="H278:N278" si="74">SUM(H279:H282)</f>
        <v>45</v>
      </c>
      <c r="I278" s="89">
        <f t="shared" si="74"/>
        <v>0</v>
      </c>
      <c r="J278" s="89">
        <f t="shared" si="74"/>
        <v>0</v>
      </c>
      <c r="K278" s="89">
        <f t="shared" si="74"/>
        <v>0</v>
      </c>
      <c r="L278" s="89">
        <f t="shared" si="74"/>
        <v>45</v>
      </c>
      <c r="M278" s="89">
        <f t="shared" si="74"/>
        <v>0</v>
      </c>
      <c r="N278" s="89">
        <f t="shared" si="74"/>
        <v>0</v>
      </c>
      <c r="O278" s="405"/>
      <c r="P278" s="408" t="s">
        <v>404</v>
      </c>
      <c r="Q278" s="598" t="s">
        <v>4161</v>
      </c>
    </row>
    <row r="279" spans="1:17" ht="15.75" thickBot="1" x14ac:dyDescent="0.3">
      <c r="A279" s="412"/>
      <c r="B279" s="406"/>
      <c r="C279" s="406"/>
      <c r="D279" s="406"/>
      <c r="E279" s="406"/>
      <c r="F279" s="406"/>
      <c r="G279" s="60" t="s">
        <v>17</v>
      </c>
      <c r="H279" s="89">
        <f t="shared" si="69"/>
        <v>0</v>
      </c>
      <c r="I279" s="61">
        <v>0</v>
      </c>
      <c r="J279" s="61">
        <v>0</v>
      </c>
      <c r="K279" s="61">
        <v>0</v>
      </c>
      <c r="L279" s="61">
        <v>0</v>
      </c>
      <c r="M279" s="61">
        <v>0</v>
      </c>
      <c r="N279" s="61">
        <v>0</v>
      </c>
      <c r="O279" s="406"/>
      <c r="P279" s="409"/>
      <c r="Q279" s="599"/>
    </row>
    <row r="280" spans="1:17" ht="24.75" thickBot="1" x14ac:dyDescent="0.3">
      <c r="A280" s="412"/>
      <c r="B280" s="406"/>
      <c r="C280" s="406"/>
      <c r="D280" s="406"/>
      <c r="E280" s="406"/>
      <c r="F280" s="406"/>
      <c r="G280" s="60" t="s">
        <v>18</v>
      </c>
      <c r="H280" s="89">
        <f t="shared" si="69"/>
        <v>45</v>
      </c>
      <c r="I280" s="61">
        <v>0</v>
      </c>
      <c r="J280" s="61">
        <v>0</v>
      </c>
      <c r="K280" s="61">
        <v>0</v>
      </c>
      <c r="L280" s="61">
        <v>45</v>
      </c>
      <c r="M280" s="61">
        <v>0</v>
      </c>
      <c r="N280" s="61">
        <v>0</v>
      </c>
      <c r="O280" s="406"/>
      <c r="P280" s="409"/>
      <c r="Q280" s="599"/>
    </row>
    <row r="281" spans="1:17" ht="15.75" thickBot="1" x14ac:dyDescent="0.3">
      <c r="A281" s="412"/>
      <c r="B281" s="406"/>
      <c r="C281" s="406"/>
      <c r="D281" s="406"/>
      <c r="E281" s="406"/>
      <c r="F281" s="406"/>
      <c r="G281" s="60" t="s">
        <v>19</v>
      </c>
      <c r="H281" s="89">
        <f t="shared" si="69"/>
        <v>0</v>
      </c>
      <c r="I281" s="61">
        <v>0</v>
      </c>
      <c r="J281" s="61">
        <v>0</v>
      </c>
      <c r="K281" s="61">
        <v>0</v>
      </c>
      <c r="L281" s="61">
        <v>0</v>
      </c>
      <c r="M281" s="61">
        <v>0</v>
      </c>
      <c r="N281" s="61">
        <v>0</v>
      </c>
      <c r="O281" s="406"/>
      <c r="P281" s="409"/>
      <c r="Q281" s="599"/>
    </row>
    <row r="282" spans="1:17" ht="15.75" thickBot="1" x14ac:dyDescent="0.3">
      <c r="A282" s="413"/>
      <c r="B282" s="407"/>
      <c r="C282" s="407"/>
      <c r="D282" s="407"/>
      <c r="E282" s="407"/>
      <c r="F282" s="407"/>
      <c r="G282" s="60" t="s">
        <v>20</v>
      </c>
      <c r="H282" s="89">
        <f t="shared" si="69"/>
        <v>0</v>
      </c>
      <c r="I282" s="61">
        <v>0</v>
      </c>
      <c r="J282" s="61">
        <v>0</v>
      </c>
      <c r="K282" s="61">
        <v>0</v>
      </c>
      <c r="L282" s="61">
        <v>0</v>
      </c>
      <c r="M282" s="61">
        <v>0</v>
      </c>
      <c r="N282" s="61">
        <v>0</v>
      </c>
      <c r="O282" s="407"/>
      <c r="P282" s="410"/>
      <c r="Q282" s="599"/>
    </row>
    <row r="283" spans="1:17" ht="24.75" thickBot="1" x14ac:dyDescent="0.3">
      <c r="A283" s="411" t="s">
        <v>1397</v>
      </c>
      <c r="B283" s="405"/>
      <c r="C283" s="405" t="s">
        <v>388</v>
      </c>
      <c r="D283" s="405">
        <v>2028</v>
      </c>
      <c r="E283" s="405" t="s">
        <v>1398</v>
      </c>
      <c r="F283" s="405" t="s">
        <v>1394</v>
      </c>
      <c r="G283" s="60" t="s">
        <v>16</v>
      </c>
      <c r="H283" s="89">
        <f t="shared" ref="H283:N283" si="75">SUM(H284:H287)</f>
        <v>30</v>
      </c>
      <c r="I283" s="89">
        <f t="shared" si="75"/>
        <v>0</v>
      </c>
      <c r="J283" s="89">
        <f t="shared" si="75"/>
        <v>0</v>
      </c>
      <c r="K283" s="89">
        <f t="shared" si="75"/>
        <v>0</v>
      </c>
      <c r="L283" s="89">
        <f t="shared" si="75"/>
        <v>30</v>
      </c>
      <c r="M283" s="89">
        <f t="shared" si="75"/>
        <v>0</v>
      </c>
      <c r="N283" s="89">
        <f t="shared" si="75"/>
        <v>0</v>
      </c>
      <c r="O283" s="405"/>
      <c r="P283" s="408" t="s">
        <v>404</v>
      </c>
      <c r="Q283" s="598" t="s">
        <v>4161</v>
      </c>
    </row>
    <row r="284" spans="1:17" ht="15.75" thickBot="1" x14ac:dyDescent="0.3">
      <c r="A284" s="412"/>
      <c r="B284" s="406"/>
      <c r="C284" s="406"/>
      <c r="D284" s="406"/>
      <c r="E284" s="406"/>
      <c r="F284" s="406"/>
      <c r="G284" s="60" t="s">
        <v>17</v>
      </c>
      <c r="H284" s="89">
        <f t="shared" si="69"/>
        <v>0</v>
      </c>
      <c r="I284" s="61">
        <v>0</v>
      </c>
      <c r="J284" s="61">
        <v>0</v>
      </c>
      <c r="K284" s="61">
        <v>0</v>
      </c>
      <c r="L284" s="61">
        <v>0</v>
      </c>
      <c r="M284" s="61">
        <v>0</v>
      </c>
      <c r="N284" s="61">
        <v>0</v>
      </c>
      <c r="O284" s="406"/>
      <c r="P284" s="409"/>
      <c r="Q284" s="599"/>
    </row>
    <row r="285" spans="1:17" ht="24.75" thickBot="1" x14ac:dyDescent="0.3">
      <c r="A285" s="412"/>
      <c r="B285" s="406"/>
      <c r="C285" s="406"/>
      <c r="D285" s="406"/>
      <c r="E285" s="406"/>
      <c r="F285" s="406"/>
      <c r="G285" s="60" t="s">
        <v>18</v>
      </c>
      <c r="H285" s="89">
        <f t="shared" si="69"/>
        <v>30</v>
      </c>
      <c r="I285" s="61">
        <v>0</v>
      </c>
      <c r="J285" s="61">
        <v>0</v>
      </c>
      <c r="K285" s="61">
        <v>0</v>
      </c>
      <c r="L285" s="61">
        <v>30</v>
      </c>
      <c r="M285" s="61">
        <v>0</v>
      </c>
      <c r="N285" s="61">
        <v>0</v>
      </c>
      <c r="O285" s="406"/>
      <c r="P285" s="409"/>
      <c r="Q285" s="599"/>
    </row>
    <row r="286" spans="1:17" ht="15.75" thickBot="1" x14ac:dyDescent="0.3">
      <c r="A286" s="412"/>
      <c r="B286" s="406"/>
      <c r="C286" s="406"/>
      <c r="D286" s="406"/>
      <c r="E286" s="406"/>
      <c r="F286" s="406"/>
      <c r="G286" s="60" t="s">
        <v>19</v>
      </c>
      <c r="H286" s="89">
        <f t="shared" si="69"/>
        <v>0</v>
      </c>
      <c r="I286" s="61">
        <v>0</v>
      </c>
      <c r="J286" s="61">
        <v>0</v>
      </c>
      <c r="K286" s="61">
        <v>0</v>
      </c>
      <c r="L286" s="61">
        <v>0</v>
      </c>
      <c r="M286" s="61">
        <v>0</v>
      </c>
      <c r="N286" s="61">
        <v>0</v>
      </c>
      <c r="O286" s="406"/>
      <c r="P286" s="409"/>
      <c r="Q286" s="599"/>
    </row>
    <row r="287" spans="1:17" ht="15.75" thickBot="1" x14ac:dyDescent="0.3">
      <c r="A287" s="413"/>
      <c r="B287" s="407"/>
      <c r="C287" s="407"/>
      <c r="D287" s="407"/>
      <c r="E287" s="407"/>
      <c r="F287" s="407"/>
      <c r="G287" s="60" t="s">
        <v>20</v>
      </c>
      <c r="H287" s="89">
        <f t="shared" si="69"/>
        <v>0</v>
      </c>
      <c r="I287" s="61">
        <v>0</v>
      </c>
      <c r="J287" s="61">
        <v>0</v>
      </c>
      <c r="K287" s="61">
        <v>0</v>
      </c>
      <c r="L287" s="61">
        <v>0</v>
      </c>
      <c r="M287" s="61">
        <v>0</v>
      </c>
      <c r="N287" s="61">
        <v>0</v>
      </c>
      <c r="O287" s="407"/>
      <c r="P287" s="410"/>
      <c r="Q287" s="599"/>
    </row>
    <row r="288" spans="1:17" ht="24.75" thickBot="1" x14ac:dyDescent="0.3">
      <c r="A288" s="411" t="s">
        <v>1399</v>
      </c>
      <c r="B288" s="405"/>
      <c r="C288" s="405" t="s">
        <v>388</v>
      </c>
      <c r="D288" s="405">
        <v>2028</v>
      </c>
      <c r="E288" s="405" t="s">
        <v>1400</v>
      </c>
      <c r="F288" s="405" t="s">
        <v>1394</v>
      </c>
      <c r="G288" s="60" t="s">
        <v>16</v>
      </c>
      <c r="H288" s="89">
        <f t="shared" ref="H288:N288" si="76">SUM(H289:H292)</f>
        <v>35</v>
      </c>
      <c r="I288" s="89">
        <f t="shared" si="76"/>
        <v>0</v>
      </c>
      <c r="J288" s="89">
        <f t="shared" si="76"/>
        <v>0</v>
      </c>
      <c r="K288" s="89">
        <f t="shared" si="76"/>
        <v>0</v>
      </c>
      <c r="L288" s="89">
        <f t="shared" si="76"/>
        <v>35</v>
      </c>
      <c r="M288" s="89">
        <f t="shared" si="76"/>
        <v>0</v>
      </c>
      <c r="N288" s="89">
        <f t="shared" si="76"/>
        <v>0</v>
      </c>
      <c r="O288" s="405"/>
      <c r="P288" s="408" t="s">
        <v>404</v>
      </c>
      <c r="Q288" s="598" t="s">
        <v>4161</v>
      </c>
    </row>
    <row r="289" spans="1:17" ht="15.75" thickBot="1" x14ac:dyDescent="0.3">
      <c r="A289" s="412"/>
      <c r="B289" s="406"/>
      <c r="C289" s="406"/>
      <c r="D289" s="406"/>
      <c r="E289" s="406"/>
      <c r="F289" s="406"/>
      <c r="G289" s="60" t="s">
        <v>17</v>
      </c>
      <c r="H289" s="89">
        <f t="shared" ref="H289:H307" si="77">SUM(I289:N289)</f>
        <v>0</v>
      </c>
      <c r="I289" s="61">
        <v>0</v>
      </c>
      <c r="J289" s="61">
        <v>0</v>
      </c>
      <c r="K289" s="61">
        <v>0</v>
      </c>
      <c r="L289" s="61">
        <v>0</v>
      </c>
      <c r="M289" s="61">
        <v>0</v>
      </c>
      <c r="N289" s="61">
        <v>0</v>
      </c>
      <c r="O289" s="406"/>
      <c r="P289" s="409"/>
      <c r="Q289" s="599"/>
    </row>
    <row r="290" spans="1:17" ht="24.75" thickBot="1" x14ac:dyDescent="0.3">
      <c r="A290" s="412"/>
      <c r="B290" s="406"/>
      <c r="C290" s="406"/>
      <c r="D290" s="406"/>
      <c r="E290" s="406"/>
      <c r="F290" s="406"/>
      <c r="G290" s="60" t="s">
        <v>18</v>
      </c>
      <c r="H290" s="89">
        <f t="shared" si="77"/>
        <v>35</v>
      </c>
      <c r="I290" s="61">
        <v>0</v>
      </c>
      <c r="J290" s="61">
        <v>0</v>
      </c>
      <c r="K290" s="61">
        <v>0</v>
      </c>
      <c r="L290" s="61">
        <v>35</v>
      </c>
      <c r="M290" s="61">
        <v>0</v>
      </c>
      <c r="N290" s="61">
        <v>0</v>
      </c>
      <c r="O290" s="406"/>
      <c r="P290" s="409"/>
      <c r="Q290" s="599"/>
    </row>
    <row r="291" spans="1:17" ht="15.75" thickBot="1" x14ac:dyDescent="0.3">
      <c r="A291" s="412"/>
      <c r="B291" s="406"/>
      <c r="C291" s="406"/>
      <c r="D291" s="406"/>
      <c r="E291" s="406"/>
      <c r="F291" s="406"/>
      <c r="G291" s="60" t="s">
        <v>19</v>
      </c>
      <c r="H291" s="89">
        <f t="shared" si="77"/>
        <v>0</v>
      </c>
      <c r="I291" s="61">
        <v>0</v>
      </c>
      <c r="J291" s="61">
        <v>0</v>
      </c>
      <c r="K291" s="61">
        <v>0</v>
      </c>
      <c r="L291" s="61">
        <v>0</v>
      </c>
      <c r="M291" s="61">
        <v>0</v>
      </c>
      <c r="N291" s="61">
        <v>0</v>
      </c>
      <c r="O291" s="406"/>
      <c r="P291" s="409"/>
      <c r="Q291" s="599"/>
    </row>
    <row r="292" spans="1:17" ht="15.75" thickBot="1" x14ac:dyDescent="0.3">
      <c r="A292" s="413"/>
      <c r="B292" s="407"/>
      <c r="C292" s="407"/>
      <c r="D292" s="407"/>
      <c r="E292" s="407"/>
      <c r="F292" s="407"/>
      <c r="G292" s="60" t="s">
        <v>20</v>
      </c>
      <c r="H292" s="89">
        <f t="shared" si="77"/>
        <v>0</v>
      </c>
      <c r="I292" s="61">
        <v>0</v>
      </c>
      <c r="J292" s="61">
        <v>0</v>
      </c>
      <c r="K292" s="61">
        <v>0</v>
      </c>
      <c r="L292" s="61">
        <v>0</v>
      </c>
      <c r="M292" s="61">
        <v>0</v>
      </c>
      <c r="N292" s="61">
        <v>0</v>
      </c>
      <c r="O292" s="407"/>
      <c r="P292" s="410"/>
      <c r="Q292" s="599"/>
    </row>
    <row r="293" spans="1:17" ht="24.75" thickBot="1" x14ac:dyDescent="0.3">
      <c r="A293" s="411" t="s">
        <v>1401</v>
      </c>
      <c r="B293" s="405"/>
      <c r="C293" s="405" t="s">
        <v>388</v>
      </c>
      <c r="D293" s="405">
        <v>2028</v>
      </c>
      <c r="E293" s="405" t="s">
        <v>1402</v>
      </c>
      <c r="F293" s="405" t="s">
        <v>1394</v>
      </c>
      <c r="G293" s="60" t="s">
        <v>16</v>
      </c>
      <c r="H293" s="89">
        <f t="shared" ref="H293:N293" si="78">SUM(H294:H297)</f>
        <v>15</v>
      </c>
      <c r="I293" s="89">
        <f t="shared" si="78"/>
        <v>0</v>
      </c>
      <c r="J293" s="89">
        <f t="shared" si="78"/>
        <v>0</v>
      </c>
      <c r="K293" s="89">
        <f t="shared" si="78"/>
        <v>0</v>
      </c>
      <c r="L293" s="89">
        <f t="shared" si="78"/>
        <v>15</v>
      </c>
      <c r="M293" s="89">
        <f t="shared" si="78"/>
        <v>0</v>
      </c>
      <c r="N293" s="89">
        <f t="shared" si="78"/>
        <v>0</v>
      </c>
      <c r="O293" s="405"/>
      <c r="P293" s="408" t="s">
        <v>404</v>
      </c>
      <c r="Q293" s="598" t="s">
        <v>4161</v>
      </c>
    </row>
    <row r="294" spans="1:17" ht="15.75" thickBot="1" x14ac:dyDescent="0.3">
      <c r="A294" s="412"/>
      <c r="B294" s="406"/>
      <c r="C294" s="406"/>
      <c r="D294" s="406"/>
      <c r="E294" s="406"/>
      <c r="F294" s="406"/>
      <c r="G294" s="60" t="s">
        <v>17</v>
      </c>
      <c r="H294" s="89">
        <f t="shared" si="77"/>
        <v>0</v>
      </c>
      <c r="I294" s="61">
        <v>0</v>
      </c>
      <c r="J294" s="61">
        <v>0</v>
      </c>
      <c r="K294" s="61">
        <v>0</v>
      </c>
      <c r="L294" s="61">
        <v>0</v>
      </c>
      <c r="M294" s="61">
        <v>0</v>
      </c>
      <c r="N294" s="61">
        <v>0</v>
      </c>
      <c r="O294" s="406"/>
      <c r="P294" s="409"/>
      <c r="Q294" s="599"/>
    </row>
    <row r="295" spans="1:17" ht="24.75" thickBot="1" x14ac:dyDescent="0.3">
      <c r="A295" s="412"/>
      <c r="B295" s="406"/>
      <c r="C295" s="406"/>
      <c r="D295" s="406"/>
      <c r="E295" s="406"/>
      <c r="F295" s="406"/>
      <c r="G295" s="60" t="s">
        <v>18</v>
      </c>
      <c r="H295" s="89">
        <f t="shared" si="77"/>
        <v>15</v>
      </c>
      <c r="I295" s="61">
        <v>0</v>
      </c>
      <c r="J295" s="61">
        <v>0</v>
      </c>
      <c r="K295" s="61">
        <v>0</v>
      </c>
      <c r="L295" s="61">
        <v>15</v>
      </c>
      <c r="M295" s="61">
        <v>0</v>
      </c>
      <c r="N295" s="61">
        <v>0</v>
      </c>
      <c r="O295" s="406"/>
      <c r="P295" s="409"/>
      <c r="Q295" s="599"/>
    </row>
    <row r="296" spans="1:17" ht="15.75" thickBot="1" x14ac:dyDescent="0.3">
      <c r="A296" s="412"/>
      <c r="B296" s="406"/>
      <c r="C296" s="406"/>
      <c r="D296" s="406"/>
      <c r="E296" s="406"/>
      <c r="F296" s="406"/>
      <c r="G296" s="60" t="s">
        <v>19</v>
      </c>
      <c r="H296" s="89">
        <f t="shared" si="77"/>
        <v>0</v>
      </c>
      <c r="I296" s="61">
        <v>0</v>
      </c>
      <c r="J296" s="61">
        <v>0</v>
      </c>
      <c r="K296" s="61">
        <v>0</v>
      </c>
      <c r="L296" s="61">
        <v>0</v>
      </c>
      <c r="M296" s="61">
        <v>0</v>
      </c>
      <c r="N296" s="61">
        <v>0</v>
      </c>
      <c r="O296" s="406"/>
      <c r="P296" s="409"/>
      <c r="Q296" s="599"/>
    </row>
    <row r="297" spans="1:17" ht="15.75" thickBot="1" x14ac:dyDescent="0.3">
      <c r="A297" s="413"/>
      <c r="B297" s="407"/>
      <c r="C297" s="407"/>
      <c r="D297" s="407"/>
      <c r="E297" s="407"/>
      <c r="F297" s="407"/>
      <c r="G297" s="60" t="s">
        <v>20</v>
      </c>
      <c r="H297" s="89">
        <f t="shared" si="77"/>
        <v>0</v>
      </c>
      <c r="I297" s="61">
        <v>0</v>
      </c>
      <c r="J297" s="61">
        <v>0</v>
      </c>
      <c r="K297" s="61">
        <v>0</v>
      </c>
      <c r="L297" s="61">
        <v>0</v>
      </c>
      <c r="M297" s="61">
        <v>0</v>
      </c>
      <c r="N297" s="61">
        <v>0</v>
      </c>
      <c r="O297" s="407"/>
      <c r="P297" s="410"/>
      <c r="Q297" s="599"/>
    </row>
    <row r="298" spans="1:17" ht="24.75" thickBot="1" x14ac:dyDescent="0.3">
      <c r="A298" s="411" t="s">
        <v>1403</v>
      </c>
      <c r="B298" s="405"/>
      <c r="C298" s="405" t="s">
        <v>388</v>
      </c>
      <c r="D298" s="405" t="s">
        <v>54</v>
      </c>
      <c r="E298" s="405" t="s">
        <v>1404</v>
      </c>
      <c r="F298" s="405" t="s">
        <v>1394</v>
      </c>
      <c r="G298" s="60" t="s">
        <v>16</v>
      </c>
      <c r="H298" s="89">
        <f t="shared" ref="H298:N298" si="79">SUM(H299:H302)</f>
        <v>90.4</v>
      </c>
      <c r="I298" s="89">
        <f t="shared" si="79"/>
        <v>0</v>
      </c>
      <c r="J298" s="89">
        <f t="shared" si="79"/>
        <v>0</v>
      </c>
      <c r="K298" s="89">
        <f t="shared" si="79"/>
        <v>0</v>
      </c>
      <c r="L298" s="89">
        <f t="shared" si="79"/>
        <v>45.2</v>
      </c>
      <c r="M298" s="89">
        <f t="shared" si="79"/>
        <v>45.2</v>
      </c>
      <c r="N298" s="89">
        <f t="shared" si="79"/>
        <v>0</v>
      </c>
      <c r="O298" s="405"/>
      <c r="P298" s="408" t="s">
        <v>1405</v>
      </c>
      <c r="Q298" s="598" t="s">
        <v>4161</v>
      </c>
    </row>
    <row r="299" spans="1:17" ht="15.75" thickBot="1" x14ac:dyDescent="0.3">
      <c r="A299" s="412"/>
      <c r="B299" s="406"/>
      <c r="C299" s="406"/>
      <c r="D299" s="406"/>
      <c r="E299" s="406"/>
      <c r="F299" s="406"/>
      <c r="G299" s="60" t="s">
        <v>17</v>
      </c>
      <c r="H299" s="89">
        <f t="shared" si="77"/>
        <v>0</v>
      </c>
      <c r="I299" s="61">
        <v>0</v>
      </c>
      <c r="J299" s="61">
        <v>0</v>
      </c>
      <c r="K299" s="61">
        <v>0</v>
      </c>
      <c r="L299" s="61">
        <v>0</v>
      </c>
      <c r="M299" s="61">
        <v>0</v>
      </c>
      <c r="N299" s="61">
        <v>0</v>
      </c>
      <c r="O299" s="406"/>
      <c r="P299" s="409"/>
      <c r="Q299" s="599"/>
    </row>
    <row r="300" spans="1:17" ht="24.75" thickBot="1" x14ac:dyDescent="0.3">
      <c r="A300" s="412"/>
      <c r="B300" s="406"/>
      <c r="C300" s="406"/>
      <c r="D300" s="406"/>
      <c r="E300" s="406"/>
      <c r="F300" s="406"/>
      <c r="G300" s="60" t="s">
        <v>18</v>
      </c>
      <c r="H300" s="89">
        <f t="shared" si="77"/>
        <v>90.4</v>
      </c>
      <c r="I300" s="61">
        <v>0</v>
      </c>
      <c r="J300" s="61">
        <v>0</v>
      </c>
      <c r="K300" s="61">
        <v>0</v>
      </c>
      <c r="L300" s="61">
        <v>45.2</v>
      </c>
      <c r="M300" s="61">
        <v>45.2</v>
      </c>
      <c r="N300" s="61">
        <v>0</v>
      </c>
      <c r="O300" s="406"/>
      <c r="P300" s="409"/>
      <c r="Q300" s="599"/>
    </row>
    <row r="301" spans="1:17" ht="15.75" thickBot="1" x14ac:dyDescent="0.3">
      <c r="A301" s="412"/>
      <c r="B301" s="406"/>
      <c r="C301" s="406"/>
      <c r="D301" s="406"/>
      <c r="E301" s="406"/>
      <c r="F301" s="406"/>
      <c r="G301" s="60" t="s">
        <v>19</v>
      </c>
      <c r="H301" s="89">
        <f t="shared" si="77"/>
        <v>0</v>
      </c>
      <c r="I301" s="61">
        <v>0</v>
      </c>
      <c r="J301" s="61">
        <v>0</v>
      </c>
      <c r="K301" s="61">
        <v>0</v>
      </c>
      <c r="L301" s="61">
        <v>0</v>
      </c>
      <c r="M301" s="61">
        <v>0</v>
      </c>
      <c r="N301" s="61">
        <v>0</v>
      </c>
      <c r="O301" s="406"/>
      <c r="P301" s="409"/>
      <c r="Q301" s="599"/>
    </row>
    <row r="302" spans="1:17" ht="15.75" thickBot="1" x14ac:dyDescent="0.3">
      <c r="A302" s="413"/>
      <c r="B302" s="407"/>
      <c r="C302" s="407"/>
      <c r="D302" s="407"/>
      <c r="E302" s="407"/>
      <c r="F302" s="407"/>
      <c r="G302" s="60" t="s">
        <v>20</v>
      </c>
      <c r="H302" s="89">
        <f t="shared" si="77"/>
        <v>0</v>
      </c>
      <c r="I302" s="61">
        <v>0</v>
      </c>
      <c r="J302" s="61">
        <v>0</v>
      </c>
      <c r="K302" s="61">
        <v>0</v>
      </c>
      <c r="L302" s="61">
        <v>0</v>
      </c>
      <c r="M302" s="61">
        <v>0</v>
      </c>
      <c r="N302" s="61">
        <v>0</v>
      </c>
      <c r="O302" s="407"/>
      <c r="P302" s="410"/>
      <c r="Q302" s="599"/>
    </row>
    <row r="303" spans="1:17" ht="24.75" thickBot="1" x14ac:dyDescent="0.3">
      <c r="A303" s="411" t="s">
        <v>1406</v>
      </c>
      <c r="B303" s="405"/>
      <c r="C303" s="405" t="s">
        <v>388</v>
      </c>
      <c r="D303" s="405">
        <v>2028</v>
      </c>
      <c r="E303" s="405" t="s">
        <v>1407</v>
      </c>
      <c r="F303" s="405" t="s">
        <v>1394</v>
      </c>
      <c r="G303" s="60" t="s">
        <v>16</v>
      </c>
      <c r="H303" s="89">
        <f t="shared" ref="H303:N303" si="80">SUM(H304:H307)</f>
        <v>18</v>
      </c>
      <c r="I303" s="89">
        <f t="shared" si="80"/>
        <v>0</v>
      </c>
      <c r="J303" s="89">
        <f t="shared" si="80"/>
        <v>0</v>
      </c>
      <c r="K303" s="89">
        <f t="shared" si="80"/>
        <v>0</v>
      </c>
      <c r="L303" s="89">
        <f t="shared" si="80"/>
        <v>18</v>
      </c>
      <c r="M303" s="89">
        <f t="shared" si="80"/>
        <v>0</v>
      </c>
      <c r="N303" s="89">
        <f t="shared" si="80"/>
        <v>0</v>
      </c>
      <c r="O303" s="405"/>
      <c r="P303" s="408" t="s">
        <v>1405</v>
      </c>
      <c r="Q303" s="598" t="s">
        <v>4161</v>
      </c>
    </row>
    <row r="304" spans="1:17" ht="15.75" thickBot="1" x14ac:dyDescent="0.3">
      <c r="A304" s="412"/>
      <c r="B304" s="406"/>
      <c r="C304" s="406"/>
      <c r="D304" s="406"/>
      <c r="E304" s="406"/>
      <c r="F304" s="406"/>
      <c r="G304" s="60" t="s">
        <v>17</v>
      </c>
      <c r="H304" s="89">
        <f t="shared" si="77"/>
        <v>0</v>
      </c>
      <c r="I304" s="61">
        <v>0</v>
      </c>
      <c r="J304" s="61">
        <v>0</v>
      </c>
      <c r="K304" s="61">
        <v>0</v>
      </c>
      <c r="L304" s="61">
        <v>0</v>
      </c>
      <c r="M304" s="61">
        <v>0</v>
      </c>
      <c r="N304" s="61">
        <v>0</v>
      </c>
      <c r="O304" s="406"/>
      <c r="P304" s="409"/>
      <c r="Q304" s="599"/>
    </row>
    <row r="305" spans="1:17" ht="24.75" thickBot="1" x14ac:dyDescent="0.3">
      <c r="A305" s="412"/>
      <c r="B305" s="406"/>
      <c r="C305" s="406"/>
      <c r="D305" s="406"/>
      <c r="E305" s="406"/>
      <c r="F305" s="406"/>
      <c r="G305" s="60" t="s">
        <v>18</v>
      </c>
      <c r="H305" s="89">
        <f t="shared" si="77"/>
        <v>18</v>
      </c>
      <c r="I305" s="61">
        <v>0</v>
      </c>
      <c r="J305" s="61">
        <v>0</v>
      </c>
      <c r="K305" s="61">
        <v>0</v>
      </c>
      <c r="L305" s="61">
        <v>18</v>
      </c>
      <c r="M305" s="61">
        <v>0</v>
      </c>
      <c r="N305" s="61">
        <v>0</v>
      </c>
      <c r="O305" s="406"/>
      <c r="P305" s="409"/>
      <c r="Q305" s="599"/>
    </row>
    <row r="306" spans="1:17" ht="15.75" thickBot="1" x14ac:dyDescent="0.3">
      <c r="A306" s="412"/>
      <c r="B306" s="406"/>
      <c r="C306" s="406"/>
      <c r="D306" s="406"/>
      <c r="E306" s="406"/>
      <c r="F306" s="406"/>
      <c r="G306" s="60" t="s">
        <v>19</v>
      </c>
      <c r="H306" s="89">
        <f t="shared" si="77"/>
        <v>0</v>
      </c>
      <c r="I306" s="61">
        <v>0</v>
      </c>
      <c r="J306" s="61">
        <v>0</v>
      </c>
      <c r="K306" s="61">
        <v>0</v>
      </c>
      <c r="L306" s="61">
        <v>0</v>
      </c>
      <c r="M306" s="61">
        <v>0</v>
      </c>
      <c r="N306" s="61">
        <v>0</v>
      </c>
      <c r="O306" s="406"/>
      <c r="P306" s="409"/>
      <c r="Q306" s="599"/>
    </row>
    <row r="307" spans="1:17" ht="15.75" thickBot="1" x14ac:dyDescent="0.3">
      <c r="A307" s="413"/>
      <c r="B307" s="407"/>
      <c r="C307" s="407"/>
      <c r="D307" s="407"/>
      <c r="E307" s="407"/>
      <c r="F307" s="407"/>
      <c r="G307" s="60" t="s">
        <v>20</v>
      </c>
      <c r="H307" s="89">
        <f t="shared" si="77"/>
        <v>0</v>
      </c>
      <c r="I307" s="61">
        <v>0</v>
      </c>
      <c r="J307" s="61">
        <v>0</v>
      </c>
      <c r="K307" s="61">
        <v>0</v>
      </c>
      <c r="L307" s="61">
        <v>0</v>
      </c>
      <c r="M307" s="61">
        <v>0</v>
      </c>
      <c r="N307" s="61">
        <v>0</v>
      </c>
      <c r="O307" s="407"/>
      <c r="P307" s="410"/>
      <c r="Q307" s="599"/>
    </row>
    <row r="308" spans="1:17" ht="24.75" thickBot="1" x14ac:dyDescent="0.3">
      <c r="A308" s="284" t="s">
        <v>1408</v>
      </c>
      <c r="B308" s="450" t="s">
        <v>1372</v>
      </c>
      <c r="C308" s="405" t="s">
        <v>388</v>
      </c>
      <c r="D308" s="456">
        <v>2028</v>
      </c>
      <c r="E308" s="405"/>
      <c r="F308" s="458" t="s">
        <v>1373</v>
      </c>
      <c r="G308" s="43" t="s">
        <v>16</v>
      </c>
      <c r="H308" s="44">
        <f t="shared" ref="H308:H312" si="81">I308+J308+K308+L308+M308+N308</f>
        <v>36.014299999999999</v>
      </c>
      <c r="I308" s="44">
        <f t="shared" ref="I308:N308" si="82">I309+I310+I311+I312</f>
        <v>0</v>
      </c>
      <c r="J308" s="44">
        <f t="shared" si="82"/>
        <v>0</v>
      </c>
      <c r="K308" s="44">
        <f t="shared" si="82"/>
        <v>0</v>
      </c>
      <c r="L308" s="44">
        <f t="shared" si="82"/>
        <v>36.014299999999999</v>
      </c>
      <c r="M308" s="44">
        <f t="shared" si="82"/>
        <v>0</v>
      </c>
      <c r="N308" s="44">
        <f t="shared" si="82"/>
        <v>0</v>
      </c>
      <c r="O308" s="281">
        <v>1363</v>
      </c>
      <c r="P308" s="284" t="s">
        <v>1374</v>
      </c>
      <c r="Q308" s="598" t="s">
        <v>4156</v>
      </c>
    </row>
    <row r="309" spans="1:17" ht="49.5" customHeight="1" thickBot="1" x14ac:dyDescent="0.3">
      <c r="A309" s="285"/>
      <c r="B309" s="451"/>
      <c r="C309" s="406"/>
      <c r="D309" s="301"/>
      <c r="E309" s="406"/>
      <c r="F309" s="459"/>
      <c r="G309" s="43" t="s">
        <v>17</v>
      </c>
      <c r="H309" s="44">
        <f t="shared" si="81"/>
        <v>0</v>
      </c>
      <c r="I309" s="44">
        <v>0</v>
      </c>
      <c r="J309" s="44">
        <v>0</v>
      </c>
      <c r="K309" s="44">
        <v>0</v>
      </c>
      <c r="L309" s="44">
        <v>0</v>
      </c>
      <c r="M309" s="44">
        <v>0</v>
      </c>
      <c r="N309" s="47">
        <v>0</v>
      </c>
      <c r="O309" s="282"/>
      <c r="P309" s="285"/>
      <c r="Q309" s="599"/>
    </row>
    <row r="310" spans="1:17" ht="24.75" thickBot="1" x14ac:dyDescent="0.3">
      <c r="A310" s="285"/>
      <c r="B310" s="451"/>
      <c r="C310" s="406"/>
      <c r="D310" s="301"/>
      <c r="E310" s="406"/>
      <c r="F310" s="459"/>
      <c r="G310" s="43" t="s">
        <v>18</v>
      </c>
      <c r="H310" s="44">
        <f t="shared" si="81"/>
        <v>36.014299999999999</v>
      </c>
      <c r="I310" s="44">
        <v>0</v>
      </c>
      <c r="J310" s="44">
        <v>0</v>
      </c>
      <c r="K310" s="44">
        <v>0</v>
      </c>
      <c r="L310" s="44">
        <v>36.014299999999999</v>
      </c>
      <c r="M310" s="44">
        <v>0</v>
      </c>
      <c r="N310" s="44">
        <v>0</v>
      </c>
      <c r="O310" s="301"/>
      <c r="P310" s="285"/>
      <c r="Q310" s="599"/>
    </row>
    <row r="311" spans="1:17" ht="15.75" thickBot="1" x14ac:dyDescent="0.3">
      <c r="A311" s="285"/>
      <c r="B311" s="451"/>
      <c r="C311" s="406"/>
      <c r="D311" s="301"/>
      <c r="E311" s="406"/>
      <c r="F311" s="459"/>
      <c r="G311" s="43" t="s">
        <v>19</v>
      </c>
      <c r="H311" s="44">
        <f t="shared" si="81"/>
        <v>0</v>
      </c>
      <c r="I311" s="44">
        <v>0</v>
      </c>
      <c r="J311" s="44">
        <v>0</v>
      </c>
      <c r="K311" s="44">
        <v>0</v>
      </c>
      <c r="L311" s="44">
        <v>0</v>
      </c>
      <c r="M311" s="44">
        <v>0</v>
      </c>
      <c r="N311" s="47">
        <v>0</v>
      </c>
      <c r="O311" s="282"/>
      <c r="P311" s="285"/>
      <c r="Q311" s="599"/>
    </row>
    <row r="312" spans="1:17" ht="15.75" thickBot="1" x14ac:dyDescent="0.3">
      <c r="A312" s="286"/>
      <c r="B312" s="452"/>
      <c r="C312" s="407"/>
      <c r="D312" s="457"/>
      <c r="E312" s="407"/>
      <c r="F312" s="460"/>
      <c r="G312" s="91" t="s">
        <v>20</v>
      </c>
      <c r="H312" s="44">
        <f t="shared" si="81"/>
        <v>0</v>
      </c>
      <c r="I312" s="44">
        <v>0</v>
      </c>
      <c r="J312" s="44">
        <v>0</v>
      </c>
      <c r="K312" s="44">
        <v>0</v>
      </c>
      <c r="L312" s="44">
        <v>0</v>
      </c>
      <c r="M312" s="44">
        <v>0</v>
      </c>
      <c r="N312" s="44">
        <v>0</v>
      </c>
      <c r="O312" s="282"/>
      <c r="P312" s="286"/>
      <c r="Q312" s="599"/>
    </row>
    <row r="313" spans="1:17" ht="24.75" thickBot="1" x14ac:dyDescent="0.3">
      <c r="A313" s="436" t="s">
        <v>26</v>
      </c>
      <c r="B313" s="436"/>
      <c r="C313" s="436"/>
      <c r="D313" s="436"/>
      <c r="E313" s="436"/>
      <c r="F313" s="437"/>
      <c r="G313" s="64" t="s">
        <v>16</v>
      </c>
      <c r="H313" s="65">
        <f>SUM(H218,H223,H228,H233,H238,H243,H248,H253,H258,H263,H268,H273,H278,H283,H288,H293,H298,H303,H308)</f>
        <v>796.81430000000012</v>
      </c>
      <c r="I313" s="65">
        <f t="shared" ref="I313:N313" si="83">SUM(I218,I223,I228,I233,I238,I243,I248,I253,I258,I263,I268,I273,I278,I283,I288,I293,I298,I303,I308)</f>
        <v>106.29999999999998</v>
      </c>
      <c r="J313" s="65">
        <f t="shared" si="83"/>
        <v>80</v>
      </c>
      <c r="K313" s="65">
        <f t="shared" si="83"/>
        <v>0</v>
      </c>
      <c r="L313" s="65">
        <f t="shared" si="83"/>
        <v>397.3143</v>
      </c>
      <c r="M313" s="65">
        <f t="shared" si="83"/>
        <v>115.2</v>
      </c>
      <c r="N313" s="65">
        <f t="shared" si="83"/>
        <v>98</v>
      </c>
      <c r="O313" s="405"/>
      <c r="P313" s="408"/>
      <c r="Q313" s="35"/>
    </row>
    <row r="314" spans="1:17" ht="16.5" thickBot="1" x14ac:dyDescent="0.3">
      <c r="A314" s="427"/>
      <c r="B314" s="427"/>
      <c r="C314" s="427"/>
      <c r="D314" s="427"/>
      <c r="E314" s="427"/>
      <c r="F314" s="428"/>
      <c r="G314" s="64" t="s">
        <v>17</v>
      </c>
      <c r="H314" s="65">
        <f t="shared" ref="H314:N317" si="84">SUM(H219,H224,H229,H234,H239,H244,H249,H254,H259,H264,H269,H274,H279,H284,H289,H294,H299,H304,H309)</f>
        <v>0</v>
      </c>
      <c r="I314" s="65">
        <f t="shared" si="84"/>
        <v>0</v>
      </c>
      <c r="J314" s="65">
        <f t="shared" si="84"/>
        <v>0</v>
      </c>
      <c r="K314" s="65">
        <f t="shared" si="84"/>
        <v>0</v>
      </c>
      <c r="L314" s="65">
        <f t="shared" si="84"/>
        <v>0</v>
      </c>
      <c r="M314" s="65">
        <f t="shared" si="84"/>
        <v>0</v>
      </c>
      <c r="N314" s="65">
        <f t="shared" si="84"/>
        <v>0</v>
      </c>
      <c r="O314" s="406"/>
      <c r="P314" s="409"/>
      <c r="Q314" s="35"/>
    </row>
    <row r="315" spans="1:17" ht="24.75" thickBot="1" x14ac:dyDescent="0.3">
      <c r="A315" s="427"/>
      <c r="B315" s="427"/>
      <c r="C315" s="427"/>
      <c r="D315" s="427"/>
      <c r="E315" s="427"/>
      <c r="F315" s="428"/>
      <c r="G315" s="64" t="s">
        <v>18</v>
      </c>
      <c r="H315" s="65">
        <f t="shared" si="84"/>
        <v>770.3143</v>
      </c>
      <c r="I315" s="65">
        <f t="shared" si="84"/>
        <v>100.89999999999999</v>
      </c>
      <c r="J315" s="65">
        <f t="shared" si="84"/>
        <v>76</v>
      </c>
      <c r="K315" s="65">
        <f t="shared" si="84"/>
        <v>0</v>
      </c>
      <c r="L315" s="65">
        <f t="shared" si="84"/>
        <v>388.61429999999996</v>
      </c>
      <c r="M315" s="65">
        <f t="shared" si="84"/>
        <v>111.7</v>
      </c>
      <c r="N315" s="65">
        <f t="shared" si="84"/>
        <v>93.1</v>
      </c>
      <c r="O315" s="406"/>
      <c r="P315" s="409"/>
      <c r="Q315" s="35"/>
    </row>
    <row r="316" spans="1:17" ht="16.5" thickBot="1" x14ac:dyDescent="0.3">
      <c r="A316" s="427"/>
      <c r="B316" s="427"/>
      <c r="C316" s="427"/>
      <c r="D316" s="427"/>
      <c r="E316" s="427"/>
      <c r="F316" s="428"/>
      <c r="G316" s="64" t="s">
        <v>19</v>
      </c>
      <c r="H316" s="65">
        <f t="shared" si="84"/>
        <v>26.5</v>
      </c>
      <c r="I316" s="65">
        <f t="shared" si="84"/>
        <v>5.3999999999999995</v>
      </c>
      <c r="J316" s="65">
        <f t="shared" si="84"/>
        <v>4</v>
      </c>
      <c r="K316" s="65">
        <f t="shared" si="84"/>
        <v>0</v>
      </c>
      <c r="L316" s="65">
        <f t="shared" si="84"/>
        <v>8.6999999999999993</v>
      </c>
      <c r="M316" s="65">
        <f t="shared" si="84"/>
        <v>3.5</v>
      </c>
      <c r="N316" s="65">
        <f t="shared" si="84"/>
        <v>4.9000000000000004</v>
      </c>
      <c r="O316" s="406"/>
      <c r="P316" s="409"/>
      <c r="Q316" s="35"/>
    </row>
    <row r="317" spans="1:17" ht="24.75" thickBot="1" x14ac:dyDescent="0.3">
      <c r="A317" s="429"/>
      <c r="B317" s="429"/>
      <c r="C317" s="429"/>
      <c r="D317" s="429"/>
      <c r="E317" s="429"/>
      <c r="F317" s="430"/>
      <c r="G317" s="64" t="s">
        <v>20</v>
      </c>
      <c r="H317" s="65">
        <f t="shared" si="84"/>
        <v>0</v>
      </c>
      <c r="I317" s="65">
        <f t="shared" si="84"/>
        <v>0</v>
      </c>
      <c r="J317" s="65">
        <f t="shared" si="84"/>
        <v>0</v>
      </c>
      <c r="K317" s="65">
        <f t="shared" si="84"/>
        <v>0</v>
      </c>
      <c r="L317" s="65">
        <f t="shared" si="84"/>
        <v>0</v>
      </c>
      <c r="M317" s="65">
        <f t="shared" si="84"/>
        <v>0</v>
      </c>
      <c r="N317" s="65">
        <f t="shared" si="84"/>
        <v>0</v>
      </c>
      <c r="O317" s="407"/>
      <c r="P317" s="410"/>
      <c r="Q317" s="35"/>
    </row>
    <row r="318" spans="1:17" ht="16.5" thickBot="1" x14ac:dyDescent="0.3">
      <c r="A318" s="417" t="s">
        <v>443</v>
      </c>
      <c r="B318" s="417"/>
      <c r="C318" s="417"/>
      <c r="D318" s="417"/>
      <c r="E318" s="417"/>
      <c r="F318" s="417"/>
      <c r="G318" s="417"/>
      <c r="H318" s="417"/>
      <c r="I318" s="417"/>
      <c r="J318" s="417"/>
      <c r="K318" s="417"/>
      <c r="L318" s="417"/>
      <c r="M318" s="417"/>
      <c r="N318" s="417"/>
      <c r="O318" s="417"/>
      <c r="P318" s="419"/>
      <c r="Q318" s="35"/>
    </row>
    <row r="319" spans="1:17" ht="24.75" thickBot="1" x14ac:dyDescent="0.3">
      <c r="A319" s="411" t="s">
        <v>1409</v>
      </c>
      <c r="B319" s="405" t="s">
        <v>1350</v>
      </c>
      <c r="C319" s="405" t="s">
        <v>443</v>
      </c>
      <c r="D319" s="405">
        <v>2026</v>
      </c>
      <c r="E319" s="405"/>
      <c r="F319" s="405" t="s">
        <v>244</v>
      </c>
      <c r="G319" s="60" t="s">
        <v>16</v>
      </c>
      <c r="H319" s="61">
        <v>20</v>
      </c>
      <c r="I319" s="61">
        <v>0</v>
      </c>
      <c r="J319" s="61">
        <v>20</v>
      </c>
      <c r="K319" s="61">
        <v>0</v>
      </c>
      <c r="L319" s="61">
        <v>0</v>
      </c>
      <c r="M319" s="61">
        <v>0</v>
      </c>
      <c r="N319" s="61">
        <v>0</v>
      </c>
      <c r="O319" s="438"/>
      <c r="P319" s="441"/>
      <c r="Q319" s="598" t="s">
        <v>4156</v>
      </c>
    </row>
    <row r="320" spans="1:17" ht="15.75" thickBot="1" x14ac:dyDescent="0.3">
      <c r="A320" s="412"/>
      <c r="B320" s="406"/>
      <c r="C320" s="406"/>
      <c r="D320" s="406"/>
      <c r="E320" s="406"/>
      <c r="F320" s="406"/>
      <c r="G320" s="60" t="s">
        <v>267</v>
      </c>
      <c r="H320" s="61">
        <v>0</v>
      </c>
      <c r="I320" s="61">
        <v>0</v>
      </c>
      <c r="J320" s="61">
        <v>0</v>
      </c>
      <c r="K320" s="61">
        <v>0</v>
      </c>
      <c r="L320" s="61">
        <v>0</v>
      </c>
      <c r="M320" s="61">
        <v>0</v>
      </c>
      <c r="N320" s="61">
        <v>0</v>
      </c>
      <c r="O320" s="439"/>
      <c r="P320" s="442"/>
      <c r="Q320" s="599"/>
    </row>
    <row r="321" spans="1:17" ht="24.75" thickBot="1" x14ac:dyDescent="0.3">
      <c r="A321" s="412"/>
      <c r="B321" s="406"/>
      <c r="C321" s="406"/>
      <c r="D321" s="406"/>
      <c r="E321" s="406"/>
      <c r="F321" s="406"/>
      <c r="G321" s="60" t="s">
        <v>18</v>
      </c>
      <c r="H321" s="61">
        <v>20</v>
      </c>
      <c r="I321" s="61">
        <v>0</v>
      </c>
      <c r="J321" s="61">
        <v>20</v>
      </c>
      <c r="K321" s="61">
        <v>0</v>
      </c>
      <c r="L321" s="61">
        <v>0</v>
      </c>
      <c r="M321" s="61">
        <v>0</v>
      </c>
      <c r="N321" s="61">
        <v>0</v>
      </c>
      <c r="O321" s="439"/>
      <c r="P321" s="442"/>
      <c r="Q321" s="599"/>
    </row>
    <row r="322" spans="1:17" ht="15.75" thickBot="1" x14ac:dyDescent="0.3">
      <c r="A322" s="412"/>
      <c r="B322" s="406"/>
      <c r="C322" s="406"/>
      <c r="D322" s="406"/>
      <c r="E322" s="406"/>
      <c r="F322" s="406"/>
      <c r="G322" s="60" t="s">
        <v>19</v>
      </c>
      <c r="H322" s="61">
        <v>0</v>
      </c>
      <c r="I322" s="61">
        <v>0</v>
      </c>
      <c r="J322" s="61">
        <v>0</v>
      </c>
      <c r="K322" s="61">
        <v>0</v>
      </c>
      <c r="L322" s="61">
        <v>0</v>
      </c>
      <c r="M322" s="61">
        <v>0</v>
      </c>
      <c r="N322" s="61">
        <v>0</v>
      </c>
      <c r="O322" s="439"/>
      <c r="P322" s="442"/>
      <c r="Q322" s="599"/>
    </row>
    <row r="323" spans="1:17" ht="15.75" thickBot="1" x14ac:dyDescent="0.3">
      <c r="A323" s="413"/>
      <c r="B323" s="407"/>
      <c r="C323" s="407"/>
      <c r="D323" s="407"/>
      <c r="E323" s="407"/>
      <c r="F323" s="407"/>
      <c r="G323" s="60" t="s">
        <v>20</v>
      </c>
      <c r="H323" s="61">
        <v>0</v>
      </c>
      <c r="I323" s="61">
        <v>0</v>
      </c>
      <c r="J323" s="61">
        <v>0</v>
      </c>
      <c r="K323" s="61">
        <v>0</v>
      </c>
      <c r="L323" s="61">
        <v>0</v>
      </c>
      <c r="M323" s="61">
        <v>0</v>
      </c>
      <c r="N323" s="61">
        <v>0</v>
      </c>
      <c r="O323" s="440"/>
      <c r="P323" s="443"/>
      <c r="Q323" s="599"/>
    </row>
    <row r="324" spans="1:17" ht="24.75" thickBot="1" x14ac:dyDescent="0.3">
      <c r="A324" s="433" t="s">
        <v>1410</v>
      </c>
      <c r="B324" s="405" t="s">
        <v>1411</v>
      </c>
      <c r="C324" s="405" t="s">
        <v>443</v>
      </c>
      <c r="D324" s="405">
        <v>2025</v>
      </c>
      <c r="E324" s="405">
        <v>0.6</v>
      </c>
      <c r="F324" s="405" t="s">
        <v>1412</v>
      </c>
      <c r="G324" s="60" t="s">
        <v>16</v>
      </c>
      <c r="H324" s="61">
        <v>20</v>
      </c>
      <c r="I324" s="61">
        <v>20</v>
      </c>
      <c r="J324" s="61">
        <v>0</v>
      </c>
      <c r="K324" s="61">
        <v>0</v>
      </c>
      <c r="L324" s="61">
        <v>0</v>
      </c>
      <c r="M324" s="61">
        <v>0</v>
      </c>
      <c r="N324" s="61">
        <v>0</v>
      </c>
      <c r="O324" s="405">
        <v>5218</v>
      </c>
      <c r="P324" s="408" t="s">
        <v>1413</v>
      </c>
      <c r="Q324" s="598" t="s">
        <v>4200</v>
      </c>
    </row>
    <row r="325" spans="1:17" ht="15.75" thickBot="1" x14ac:dyDescent="0.3">
      <c r="A325" s="412"/>
      <c r="B325" s="406"/>
      <c r="C325" s="406"/>
      <c r="D325" s="406"/>
      <c r="E325" s="406"/>
      <c r="F325" s="406"/>
      <c r="G325" s="60" t="s">
        <v>309</v>
      </c>
      <c r="H325" s="61">
        <v>0</v>
      </c>
      <c r="I325" s="61">
        <v>0</v>
      </c>
      <c r="J325" s="61">
        <v>0</v>
      </c>
      <c r="K325" s="61">
        <v>0</v>
      </c>
      <c r="L325" s="61">
        <v>0</v>
      </c>
      <c r="M325" s="61">
        <v>0</v>
      </c>
      <c r="N325" s="61">
        <v>0</v>
      </c>
      <c r="O325" s="406"/>
      <c r="P325" s="409"/>
      <c r="Q325" s="599"/>
    </row>
    <row r="326" spans="1:17" ht="24.75" thickBot="1" x14ac:dyDescent="0.3">
      <c r="A326" s="412"/>
      <c r="B326" s="406"/>
      <c r="C326" s="406"/>
      <c r="D326" s="406"/>
      <c r="E326" s="406"/>
      <c r="F326" s="406"/>
      <c r="G326" s="60" t="s">
        <v>18</v>
      </c>
      <c r="H326" s="61">
        <v>20</v>
      </c>
      <c r="I326" s="61">
        <v>20</v>
      </c>
      <c r="J326" s="61">
        <v>0</v>
      </c>
      <c r="K326" s="61">
        <v>0</v>
      </c>
      <c r="L326" s="61">
        <v>0</v>
      </c>
      <c r="M326" s="61">
        <v>0</v>
      </c>
      <c r="N326" s="61">
        <v>0</v>
      </c>
      <c r="O326" s="406"/>
      <c r="P326" s="409"/>
      <c r="Q326" s="599"/>
    </row>
    <row r="327" spans="1:17" ht="15.75" thickBot="1" x14ac:dyDescent="0.3">
      <c r="A327" s="412"/>
      <c r="B327" s="406"/>
      <c r="C327" s="406"/>
      <c r="D327" s="406"/>
      <c r="E327" s="406"/>
      <c r="F327" s="406"/>
      <c r="G327" s="60" t="s">
        <v>19</v>
      </c>
      <c r="H327" s="61">
        <v>0</v>
      </c>
      <c r="I327" s="61">
        <v>0</v>
      </c>
      <c r="J327" s="61">
        <v>0</v>
      </c>
      <c r="K327" s="61">
        <v>0</v>
      </c>
      <c r="L327" s="61">
        <v>0</v>
      </c>
      <c r="M327" s="61">
        <v>0</v>
      </c>
      <c r="N327" s="61">
        <v>0</v>
      </c>
      <c r="O327" s="406"/>
      <c r="P327" s="409"/>
      <c r="Q327" s="599"/>
    </row>
    <row r="328" spans="1:17" ht="15.75" thickBot="1" x14ac:dyDescent="0.3">
      <c r="A328" s="413"/>
      <c r="B328" s="407"/>
      <c r="C328" s="407"/>
      <c r="D328" s="407"/>
      <c r="E328" s="407"/>
      <c r="F328" s="407"/>
      <c r="G328" s="60" t="s">
        <v>20</v>
      </c>
      <c r="H328" s="61">
        <v>0</v>
      </c>
      <c r="I328" s="61">
        <v>0</v>
      </c>
      <c r="J328" s="61">
        <v>0</v>
      </c>
      <c r="K328" s="61">
        <v>0</v>
      </c>
      <c r="L328" s="61">
        <v>0</v>
      </c>
      <c r="M328" s="61">
        <v>0</v>
      </c>
      <c r="N328" s="61">
        <v>0</v>
      </c>
      <c r="O328" s="407"/>
      <c r="P328" s="410"/>
      <c r="Q328" s="599"/>
    </row>
    <row r="329" spans="1:17" ht="24.75" thickBot="1" x14ac:dyDescent="0.3">
      <c r="A329" s="433" t="s">
        <v>1414</v>
      </c>
      <c r="B329" s="405"/>
      <c r="C329" s="405" t="s">
        <v>443</v>
      </c>
      <c r="D329" s="405">
        <v>2028</v>
      </c>
      <c r="E329" s="405">
        <v>4.3</v>
      </c>
      <c r="F329" s="405" t="s">
        <v>1415</v>
      </c>
      <c r="G329" s="60" t="s">
        <v>16</v>
      </c>
      <c r="H329" s="61">
        <v>108</v>
      </c>
      <c r="I329" s="61">
        <v>0</v>
      </c>
      <c r="J329" s="61">
        <v>0</v>
      </c>
      <c r="K329" s="61">
        <v>0</v>
      </c>
      <c r="L329" s="61">
        <v>108</v>
      </c>
      <c r="M329" s="61">
        <v>0</v>
      </c>
      <c r="N329" s="61">
        <v>0</v>
      </c>
      <c r="O329" s="405">
        <v>5218</v>
      </c>
      <c r="P329" s="408" t="s">
        <v>1413</v>
      </c>
      <c r="Q329" s="598" t="s">
        <v>4200</v>
      </c>
    </row>
    <row r="330" spans="1:17" ht="15.75" thickBot="1" x14ac:dyDescent="0.3">
      <c r="A330" s="412"/>
      <c r="B330" s="406"/>
      <c r="C330" s="406"/>
      <c r="D330" s="406"/>
      <c r="E330" s="406"/>
      <c r="F330" s="406"/>
      <c r="G330" s="60" t="s">
        <v>309</v>
      </c>
      <c r="H330" s="61">
        <v>106.9</v>
      </c>
      <c r="I330" s="61">
        <v>0</v>
      </c>
      <c r="J330" s="61">
        <v>0</v>
      </c>
      <c r="K330" s="61">
        <v>0</v>
      </c>
      <c r="L330" s="61">
        <v>106.9</v>
      </c>
      <c r="M330" s="61">
        <v>0</v>
      </c>
      <c r="N330" s="61">
        <v>0</v>
      </c>
      <c r="O330" s="406"/>
      <c r="P330" s="409"/>
      <c r="Q330" s="599"/>
    </row>
    <row r="331" spans="1:17" ht="24.75" thickBot="1" x14ac:dyDescent="0.3">
      <c r="A331" s="412"/>
      <c r="B331" s="406"/>
      <c r="C331" s="406"/>
      <c r="D331" s="406"/>
      <c r="E331" s="406"/>
      <c r="F331" s="406"/>
      <c r="G331" s="60" t="s">
        <v>18</v>
      </c>
      <c r="H331" s="61">
        <v>1</v>
      </c>
      <c r="I331" s="61">
        <v>0</v>
      </c>
      <c r="J331" s="61">
        <v>0</v>
      </c>
      <c r="K331" s="61">
        <v>0</v>
      </c>
      <c r="L331" s="61">
        <v>1</v>
      </c>
      <c r="M331" s="61">
        <v>0</v>
      </c>
      <c r="N331" s="61">
        <v>0</v>
      </c>
      <c r="O331" s="406"/>
      <c r="P331" s="409"/>
      <c r="Q331" s="599"/>
    </row>
    <row r="332" spans="1:17" ht="15.75" thickBot="1" x14ac:dyDescent="0.3">
      <c r="A332" s="412"/>
      <c r="B332" s="406"/>
      <c r="C332" s="406"/>
      <c r="D332" s="406"/>
      <c r="E332" s="406"/>
      <c r="F332" s="406"/>
      <c r="G332" s="60" t="s">
        <v>19</v>
      </c>
      <c r="H332" s="61">
        <v>0.1</v>
      </c>
      <c r="I332" s="61">
        <v>0</v>
      </c>
      <c r="J332" s="61">
        <v>0</v>
      </c>
      <c r="K332" s="61">
        <v>0</v>
      </c>
      <c r="L332" s="61">
        <v>0.1</v>
      </c>
      <c r="M332" s="61">
        <v>0</v>
      </c>
      <c r="N332" s="61">
        <v>0</v>
      </c>
      <c r="O332" s="406"/>
      <c r="P332" s="409"/>
      <c r="Q332" s="599"/>
    </row>
    <row r="333" spans="1:17" ht="15.75" thickBot="1" x14ac:dyDescent="0.3">
      <c r="A333" s="413"/>
      <c r="B333" s="407"/>
      <c r="C333" s="407"/>
      <c r="D333" s="407"/>
      <c r="E333" s="407"/>
      <c r="F333" s="407"/>
      <c r="G333" s="60" t="s">
        <v>20</v>
      </c>
      <c r="H333" s="61">
        <v>0</v>
      </c>
      <c r="I333" s="61">
        <v>0</v>
      </c>
      <c r="J333" s="61">
        <v>0</v>
      </c>
      <c r="K333" s="61">
        <v>0</v>
      </c>
      <c r="L333" s="61">
        <v>0</v>
      </c>
      <c r="M333" s="61">
        <v>0</v>
      </c>
      <c r="N333" s="61">
        <v>0</v>
      </c>
      <c r="O333" s="407"/>
      <c r="P333" s="410"/>
      <c r="Q333" s="599"/>
    </row>
    <row r="334" spans="1:17" ht="24.75" thickBot="1" x14ac:dyDescent="0.3">
      <c r="A334" s="411" t="s">
        <v>1416</v>
      </c>
      <c r="B334" s="405" t="s">
        <v>1350</v>
      </c>
      <c r="C334" s="405" t="s">
        <v>443</v>
      </c>
      <c r="D334" s="405" t="s">
        <v>311</v>
      </c>
      <c r="E334" s="405"/>
      <c r="F334" s="405" t="s">
        <v>244</v>
      </c>
      <c r="G334" s="60" t="s">
        <v>16</v>
      </c>
      <c r="H334" s="61">
        <v>123.1</v>
      </c>
      <c r="I334" s="61">
        <v>8.6999999999999993</v>
      </c>
      <c r="J334" s="61">
        <v>79</v>
      </c>
      <c r="K334" s="61">
        <v>35.5</v>
      </c>
      <c r="L334" s="61">
        <v>0</v>
      </c>
      <c r="M334" s="61">
        <v>0</v>
      </c>
      <c r="N334" s="61">
        <v>0</v>
      </c>
      <c r="O334" s="438"/>
      <c r="P334" s="441"/>
      <c r="Q334" s="598" t="s">
        <v>4156</v>
      </c>
    </row>
    <row r="335" spans="1:17" ht="15.75" thickBot="1" x14ac:dyDescent="0.3">
      <c r="A335" s="412"/>
      <c r="B335" s="406"/>
      <c r="C335" s="406"/>
      <c r="D335" s="406"/>
      <c r="E335" s="406"/>
      <c r="F335" s="406"/>
      <c r="G335" s="60" t="s">
        <v>267</v>
      </c>
      <c r="H335" s="61">
        <v>0</v>
      </c>
      <c r="I335" s="61">
        <v>0</v>
      </c>
      <c r="J335" s="61">
        <v>0</v>
      </c>
      <c r="K335" s="61">
        <v>0</v>
      </c>
      <c r="L335" s="61">
        <v>0</v>
      </c>
      <c r="M335" s="61">
        <v>0</v>
      </c>
      <c r="N335" s="61">
        <v>0</v>
      </c>
      <c r="O335" s="439"/>
      <c r="P335" s="442"/>
      <c r="Q335" s="599"/>
    </row>
    <row r="336" spans="1:17" ht="24.75" thickBot="1" x14ac:dyDescent="0.3">
      <c r="A336" s="412"/>
      <c r="B336" s="406"/>
      <c r="C336" s="406"/>
      <c r="D336" s="406"/>
      <c r="E336" s="406"/>
      <c r="F336" s="406"/>
      <c r="G336" s="60" t="s">
        <v>18</v>
      </c>
      <c r="H336" s="61">
        <v>123.1</v>
      </c>
      <c r="I336" s="61">
        <v>8.6999999999999993</v>
      </c>
      <c r="J336" s="61">
        <v>79</v>
      </c>
      <c r="K336" s="61">
        <v>35.5</v>
      </c>
      <c r="L336" s="61">
        <v>0</v>
      </c>
      <c r="M336" s="61">
        <v>0</v>
      </c>
      <c r="N336" s="61">
        <v>0</v>
      </c>
      <c r="O336" s="439"/>
      <c r="P336" s="442"/>
      <c r="Q336" s="599"/>
    </row>
    <row r="337" spans="1:17" ht="15.75" thickBot="1" x14ac:dyDescent="0.3">
      <c r="A337" s="412"/>
      <c r="B337" s="406"/>
      <c r="C337" s="406"/>
      <c r="D337" s="406"/>
      <c r="E337" s="406"/>
      <c r="F337" s="406"/>
      <c r="G337" s="60" t="s">
        <v>19</v>
      </c>
      <c r="H337" s="61">
        <v>0</v>
      </c>
      <c r="I337" s="61">
        <v>0</v>
      </c>
      <c r="J337" s="61">
        <v>0</v>
      </c>
      <c r="K337" s="61">
        <v>0</v>
      </c>
      <c r="L337" s="61">
        <v>0</v>
      </c>
      <c r="M337" s="61">
        <v>0</v>
      </c>
      <c r="N337" s="61">
        <v>0</v>
      </c>
      <c r="O337" s="439"/>
      <c r="P337" s="442"/>
      <c r="Q337" s="599"/>
    </row>
    <row r="338" spans="1:17" ht="15.75" thickBot="1" x14ac:dyDescent="0.3">
      <c r="A338" s="413"/>
      <c r="B338" s="407"/>
      <c r="C338" s="407"/>
      <c r="D338" s="407"/>
      <c r="E338" s="407"/>
      <c r="F338" s="407"/>
      <c r="G338" s="60" t="s">
        <v>20</v>
      </c>
      <c r="H338" s="61">
        <v>0</v>
      </c>
      <c r="I338" s="61">
        <v>0</v>
      </c>
      <c r="J338" s="61">
        <v>0</v>
      </c>
      <c r="K338" s="61">
        <v>0</v>
      </c>
      <c r="L338" s="61">
        <v>0</v>
      </c>
      <c r="M338" s="61">
        <v>0</v>
      </c>
      <c r="N338" s="61">
        <v>0</v>
      </c>
      <c r="O338" s="440"/>
      <c r="P338" s="443"/>
      <c r="Q338" s="599"/>
    </row>
    <row r="339" spans="1:17" ht="24.75" thickBot="1" x14ac:dyDescent="0.3">
      <c r="A339" s="411" t="s">
        <v>1417</v>
      </c>
      <c r="B339" s="405" t="s">
        <v>1350</v>
      </c>
      <c r="C339" s="405" t="s">
        <v>443</v>
      </c>
      <c r="D339" s="405" t="s">
        <v>421</v>
      </c>
      <c r="E339" s="405"/>
      <c r="F339" s="405" t="s">
        <v>244</v>
      </c>
      <c r="G339" s="60" t="s">
        <v>16</v>
      </c>
      <c r="H339" s="61">
        <v>91</v>
      </c>
      <c r="I339" s="61">
        <v>0</v>
      </c>
      <c r="J339" s="61">
        <v>0</v>
      </c>
      <c r="K339" s="61">
        <v>7.4</v>
      </c>
      <c r="L339" s="61">
        <v>83.5</v>
      </c>
      <c r="M339" s="61">
        <v>0</v>
      </c>
      <c r="N339" s="61">
        <v>0</v>
      </c>
      <c r="O339" s="405"/>
      <c r="P339" s="441"/>
      <c r="Q339" s="598" t="s">
        <v>4156</v>
      </c>
    </row>
    <row r="340" spans="1:17" ht="15.75" thickBot="1" x14ac:dyDescent="0.3">
      <c r="A340" s="412"/>
      <c r="B340" s="406"/>
      <c r="C340" s="406"/>
      <c r="D340" s="406"/>
      <c r="E340" s="406"/>
      <c r="F340" s="406"/>
      <c r="G340" s="60" t="s">
        <v>17</v>
      </c>
      <c r="H340" s="61">
        <v>0</v>
      </c>
      <c r="I340" s="61">
        <v>0</v>
      </c>
      <c r="J340" s="61">
        <v>0</v>
      </c>
      <c r="K340" s="61">
        <v>0</v>
      </c>
      <c r="L340" s="61">
        <v>0</v>
      </c>
      <c r="M340" s="61">
        <v>0</v>
      </c>
      <c r="N340" s="61">
        <v>0</v>
      </c>
      <c r="O340" s="406"/>
      <c r="P340" s="442"/>
      <c r="Q340" s="599"/>
    </row>
    <row r="341" spans="1:17" ht="24.75" thickBot="1" x14ac:dyDescent="0.3">
      <c r="A341" s="412"/>
      <c r="B341" s="406"/>
      <c r="C341" s="406"/>
      <c r="D341" s="406"/>
      <c r="E341" s="406"/>
      <c r="F341" s="406"/>
      <c r="G341" s="60" t="s">
        <v>18</v>
      </c>
      <c r="H341" s="61">
        <v>91</v>
      </c>
      <c r="I341" s="61">
        <v>0</v>
      </c>
      <c r="J341" s="61">
        <v>0</v>
      </c>
      <c r="K341" s="61">
        <v>7.4</v>
      </c>
      <c r="L341" s="61">
        <v>83.5</v>
      </c>
      <c r="M341" s="61">
        <v>0</v>
      </c>
      <c r="N341" s="61">
        <v>0</v>
      </c>
      <c r="O341" s="406"/>
      <c r="P341" s="442"/>
      <c r="Q341" s="599"/>
    </row>
    <row r="342" spans="1:17" ht="15.75" thickBot="1" x14ac:dyDescent="0.3">
      <c r="A342" s="412"/>
      <c r="B342" s="406"/>
      <c r="C342" s="406"/>
      <c r="D342" s="406"/>
      <c r="E342" s="406"/>
      <c r="F342" s="406"/>
      <c r="G342" s="60" t="s">
        <v>19</v>
      </c>
      <c r="H342" s="61">
        <v>0</v>
      </c>
      <c r="I342" s="61">
        <v>0</v>
      </c>
      <c r="J342" s="61">
        <v>0</v>
      </c>
      <c r="K342" s="61">
        <v>0</v>
      </c>
      <c r="L342" s="61">
        <v>0</v>
      </c>
      <c r="M342" s="61">
        <v>0</v>
      </c>
      <c r="N342" s="61">
        <v>0</v>
      </c>
      <c r="O342" s="406"/>
      <c r="P342" s="442"/>
      <c r="Q342" s="599"/>
    </row>
    <row r="343" spans="1:17" ht="15.75" thickBot="1" x14ac:dyDescent="0.3">
      <c r="A343" s="413"/>
      <c r="B343" s="407"/>
      <c r="C343" s="407"/>
      <c r="D343" s="407"/>
      <c r="E343" s="407"/>
      <c r="F343" s="407"/>
      <c r="G343" s="60" t="s">
        <v>20</v>
      </c>
      <c r="H343" s="61">
        <v>0</v>
      </c>
      <c r="I343" s="61">
        <v>0</v>
      </c>
      <c r="J343" s="61">
        <v>0</v>
      </c>
      <c r="K343" s="61">
        <v>0</v>
      </c>
      <c r="L343" s="61">
        <v>0</v>
      </c>
      <c r="M343" s="61">
        <v>0</v>
      </c>
      <c r="N343" s="61">
        <v>0</v>
      </c>
      <c r="O343" s="407"/>
      <c r="P343" s="443"/>
      <c r="Q343" s="599"/>
    </row>
    <row r="344" spans="1:17" ht="24.75" thickBot="1" x14ac:dyDescent="0.3">
      <c r="A344" s="433" t="s">
        <v>1418</v>
      </c>
      <c r="B344" s="405"/>
      <c r="C344" s="405" t="s">
        <v>443</v>
      </c>
      <c r="D344" s="405">
        <v>2028</v>
      </c>
      <c r="E344" s="405">
        <v>1.4</v>
      </c>
      <c r="F344" s="405" t="s">
        <v>1412</v>
      </c>
      <c r="G344" s="60" t="s">
        <v>16</v>
      </c>
      <c r="H344" s="61">
        <v>26.6</v>
      </c>
      <c r="I344" s="61">
        <v>0</v>
      </c>
      <c r="J344" s="61">
        <v>0</v>
      </c>
      <c r="K344" s="61">
        <v>0</v>
      </c>
      <c r="L344" s="61">
        <v>26.6</v>
      </c>
      <c r="M344" s="61">
        <v>0</v>
      </c>
      <c r="N344" s="61">
        <v>0</v>
      </c>
      <c r="O344" s="405">
        <v>1399</v>
      </c>
      <c r="P344" s="408" t="s">
        <v>1413</v>
      </c>
      <c r="Q344" s="598" t="s">
        <v>4200</v>
      </c>
    </row>
    <row r="345" spans="1:17" ht="15.75" thickBot="1" x14ac:dyDescent="0.3">
      <c r="A345" s="412"/>
      <c r="B345" s="406"/>
      <c r="C345" s="406"/>
      <c r="D345" s="406"/>
      <c r="E345" s="406"/>
      <c r="F345" s="406"/>
      <c r="G345" s="60" t="s">
        <v>17</v>
      </c>
      <c r="H345" s="61">
        <v>26.3</v>
      </c>
      <c r="I345" s="61">
        <v>0</v>
      </c>
      <c r="J345" s="61">
        <v>0</v>
      </c>
      <c r="K345" s="61">
        <v>0</v>
      </c>
      <c r="L345" s="61">
        <v>26.3</v>
      </c>
      <c r="M345" s="61">
        <v>0</v>
      </c>
      <c r="N345" s="61">
        <v>0</v>
      </c>
      <c r="O345" s="406"/>
      <c r="P345" s="409"/>
      <c r="Q345" s="599"/>
    </row>
    <row r="346" spans="1:17" ht="24.75" thickBot="1" x14ac:dyDescent="0.3">
      <c r="A346" s="412"/>
      <c r="B346" s="406"/>
      <c r="C346" s="406"/>
      <c r="D346" s="406"/>
      <c r="E346" s="406"/>
      <c r="F346" s="406"/>
      <c r="G346" s="60" t="s">
        <v>18</v>
      </c>
      <c r="H346" s="61">
        <v>0.2</v>
      </c>
      <c r="I346" s="61">
        <v>0</v>
      </c>
      <c r="J346" s="61">
        <v>0</v>
      </c>
      <c r="K346" s="61">
        <v>0</v>
      </c>
      <c r="L346" s="61">
        <v>0.2</v>
      </c>
      <c r="M346" s="61">
        <v>0</v>
      </c>
      <c r="N346" s="61">
        <v>0</v>
      </c>
      <c r="O346" s="406"/>
      <c r="P346" s="409"/>
      <c r="Q346" s="599"/>
    </row>
    <row r="347" spans="1:17" ht="15.75" thickBot="1" x14ac:dyDescent="0.3">
      <c r="A347" s="412"/>
      <c r="B347" s="406"/>
      <c r="C347" s="406"/>
      <c r="D347" s="406"/>
      <c r="E347" s="406"/>
      <c r="F347" s="406"/>
      <c r="G347" s="60" t="s">
        <v>19</v>
      </c>
      <c r="H347" s="61">
        <v>0</v>
      </c>
      <c r="I347" s="61">
        <v>0</v>
      </c>
      <c r="J347" s="61">
        <v>0</v>
      </c>
      <c r="K347" s="61">
        <v>0</v>
      </c>
      <c r="L347" s="61">
        <v>0</v>
      </c>
      <c r="M347" s="61">
        <v>0</v>
      </c>
      <c r="N347" s="61">
        <v>0</v>
      </c>
      <c r="O347" s="406"/>
      <c r="P347" s="409"/>
      <c r="Q347" s="599"/>
    </row>
    <row r="348" spans="1:17" ht="15.75" thickBot="1" x14ac:dyDescent="0.3">
      <c r="A348" s="413"/>
      <c r="B348" s="407"/>
      <c r="C348" s="407"/>
      <c r="D348" s="407"/>
      <c r="E348" s="407"/>
      <c r="F348" s="407"/>
      <c r="G348" s="60" t="s">
        <v>20</v>
      </c>
      <c r="H348" s="61">
        <v>0</v>
      </c>
      <c r="I348" s="61">
        <v>0</v>
      </c>
      <c r="J348" s="61">
        <v>0</v>
      </c>
      <c r="K348" s="61">
        <v>0</v>
      </c>
      <c r="L348" s="61">
        <v>0</v>
      </c>
      <c r="M348" s="61">
        <v>0</v>
      </c>
      <c r="N348" s="61">
        <v>0</v>
      </c>
      <c r="O348" s="407"/>
      <c r="P348" s="410"/>
      <c r="Q348" s="599"/>
    </row>
    <row r="349" spans="1:17" ht="24.75" thickBot="1" x14ac:dyDescent="0.3">
      <c r="A349" s="433" t="s">
        <v>1419</v>
      </c>
      <c r="B349" s="405"/>
      <c r="C349" s="405" t="s">
        <v>443</v>
      </c>
      <c r="D349" s="405">
        <v>2028</v>
      </c>
      <c r="E349" s="405">
        <v>15.1</v>
      </c>
      <c r="F349" s="405" t="s">
        <v>1415</v>
      </c>
      <c r="G349" s="60" t="s">
        <v>16</v>
      </c>
      <c r="H349" s="61">
        <v>286.89999999999998</v>
      </c>
      <c r="I349" s="61">
        <v>0</v>
      </c>
      <c r="J349" s="61">
        <v>0</v>
      </c>
      <c r="K349" s="61">
        <v>0</v>
      </c>
      <c r="L349" s="61">
        <v>286.89999999999998</v>
      </c>
      <c r="M349" s="61">
        <v>0</v>
      </c>
      <c r="N349" s="61">
        <v>0</v>
      </c>
      <c r="O349" s="405">
        <v>5349</v>
      </c>
      <c r="P349" s="408" t="s">
        <v>1413</v>
      </c>
      <c r="Q349" s="598" t="s">
        <v>4200</v>
      </c>
    </row>
    <row r="350" spans="1:17" ht="15.75" thickBot="1" x14ac:dyDescent="0.3">
      <c r="A350" s="412"/>
      <c r="B350" s="406"/>
      <c r="C350" s="406"/>
      <c r="D350" s="406"/>
      <c r="E350" s="406"/>
      <c r="F350" s="406"/>
      <c r="G350" s="60" t="s">
        <v>17</v>
      </c>
      <c r="H350" s="61">
        <v>284</v>
      </c>
      <c r="I350" s="61">
        <v>0</v>
      </c>
      <c r="J350" s="61">
        <v>0</v>
      </c>
      <c r="K350" s="61">
        <v>0</v>
      </c>
      <c r="L350" s="61">
        <v>284</v>
      </c>
      <c r="M350" s="61">
        <v>0</v>
      </c>
      <c r="N350" s="61">
        <v>0</v>
      </c>
      <c r="O350" s="406"/>
      <c r="P350" s="409"/>
      <c r="Q350" s="599"/>
    </row>
    <row r="351" spans="1:17" ht="24.75" thickBot="1" x14ac:dyDescent="0.3">
      <c r="A351" s="412"/>
      <c r="B351" s="406"/>
      <c r="C351" s="406"/>
      <c r="D351" s="406"/>
      <c r="E351" s="406"/>
      <c r="F351" s="406"/>
      <c r="G351" s="60" t="s">
        <v>18</v>
      </c>
      <c r="H351" s="61">
        <v>2.7</v>
      </c>
      <c r="I351" s="61">
        <v>0</v>
      </c>
      <c r="J351" s="61">
        <v>0</v>
      </c>
      <c r="K351" s="61">
        <v>0</v>
      </c>
      <c r="L351" s="61">
        <v>2.7</v>
      </c>
      <c r="M351" s="61">
        <v>0</v>
      </c>
      <c r="N351" s="61">
        <v>0</v>
      </c>
      <c r="O351" s="406"/>
      <c r="P351" s="409"/>
      <c r="Q351" s="599"/>
    </row>
    <row r="352" spans="1:17" ht="15.75" thickBot="1" x14ac:dyDescent="0.3">
      <c r="A352" s="412"/>
      <c r="B352" s="406"/>
      <c r="C352" s="406"/>
      <c r="D352" s="406"/>
      <c r="E352" s="406"/>
      <c r="F352" s="406"/>
      <c r="G352" s="60" t="s">
        <v>19</v>
      </c>
      <c r="H352" s="61">
        <v>0.2</v>
      </c>
      <c r="I352" s="61">
        <v>0</v>
      </c>
      <c r="J352" s="61">
        <v>0</v>
      </c>
      <c r="K352" s="61">
        <v>0</v>
      </c>
      <c r="L352" s="61">
        <v>0.2</v>
      </c>
      <c r="M352" s="61">
        <v>0</v>
      </c>
      <c r="N352" s="61">
        <v>0</v>
      </c>
      <c r="O352" s="406"/>
      <c r="P352" s="409"/>
      <c r="Q352" s="599"/>
    </row>
    <row r="353" spans="1:17" ht="15.75" thickBot="1" x14ac:dyDescent="0.3">
      <c r="A353" s="413"/>
      <c r="B353" s="407"/>
      <c r="C353" s="407"/>
      <c r="D353" s="407"/>
      <c r="E353" s="407"/>
      <c r="F353" s="407"/>
      <c r="G353" s="60" t="s">
        <v>20</v>
      </c>
      <c r="H353" s="61">
        <v>0</v>
      </c>
      <c r="I353" s="61">
        <v>0</v>
      </c>
      <c r="J353" s="61">
        <v>0</v>
      </c>
      <c r="K353" s="61">
        <v>0</v>
      </c>
      <c r="L353" s="61">
        <v>0</v>
      </c>
      <c r="M353" s="61">
        <v>0</v>
      </c>
      <c r="N353" s="61">
        <v>0</v>
      </c>
      <c r="O353" s="407"/>
      <c r="P353" s="410"/>
      <c r="Q353" s="599"/>
    </row>
    <row r="354" spans="1:17" ht="24.75" thickBot="1" x14ac:dyDescent="0.3">
      <c r="A354" s="433" t="s">
        <v>1420</v>
      </c>
      <c r="B354" s="405"/>
      <c r="C354" s="405" t="s">
        <v>443</v>
      </c>
      <c r="D354" s="405">
        <v>2029</v>
      </c>
      <c r="E354" s="405">
        <v>0.86</v>
      </c>
      <c r="F354" s="405" t="s">
        <v>1412</v>
      </c>
      <c r="G354" s="60" t="s">
        <v>16</v>
      </c>
      <c r="H354" s="61">
        <v>15.6</v>
      </c>
      <c r="I354" s="61">
        <v>0</v>
      </c>
      <c r="J354" s="61">
        <v>0</v>
      </c>
      <c r="K354" s="61">
        <v>0</v>
      </c>
      <c r="L354" s="61">
        <v>0</v>
      </c>
      <c r="M354" s="61">
        <v>15.6</v>
      </c>
      <c r="N354" s="61">
        <v>0</v>
      </c>
      <c r="O354" s="405">
        <v>431</v>
      </c>
      <c r="P354" s="408" t="s">
        <v>1413</v>
      </c>
      <c r="Q354" s="598" t="s">
        <v>4200</v>
      </c>
    </row>
    <row r="355" spans="1:17" ht="15.75" thickBot="1" x14ac:dyDescent="0.3">
      <c r="A355" s="412"/>
      <c r="B355" s="406"/>
      <c r="C355" s="406"/>
      <c r="D355" s="406"/>
      <c r="E355" s="406"/>
      <c r="F355" s="406"/>
      <c r="G355" s="60" t="s">
        <v>17</v>
      </c>
      <c r="H355" s="61">
        <v>15.4</v>
      </c>
      <c r="I355" s="61">
        <v>0</v>
      </c>
      <c r="J355" s="61">
        <v>0</v>
      </c>
      <c r="K355" s="61">
        <v>0</v>
      </c>
      <c r="L355" s="61">
        <v>0</v>
      </c>
      <c r="M355" s="61">
        <v>15.4</v>
      </c>
      <c r="N355" s="61">
        <v>0</v>
      </c>
      <c r="O355" s="406"/>
      <c r="P355" s="409"/>
      <c r="Q355" s="599"/>
    </row>
    <row r="356" spans="1:17" ht="24.75" thickBot="1" x14ac:dyDescent="0.3">
      <c r="A356" s="412"/>
      <c r="B356" s="406"/>
      <c r="C356" s="406"/>
      <c r="D356" s="406"/>
      <c r="E356" s="406"/>
      <c r="F356" s="406"/>
      <c r="G356" s="60" t="s">
        <v>18</v>
      </c>
      <c r="H356" s="61">
        <v>0.1</v>
      </c>
      <c r="I356" s="61">
        <v>0</v>
      </c>
      <c r="J356" s="61">
        <v>0</v>
      </c>
      <c r="K356" s="61">
        <v>0</v>
      </c>
      <c r="L356" s="61">
        <v>0</v>
      </c>
      <c r="M356" s="61">
        <v>0.1</v>
      </c>
      <c r="N356" s="61">
        <v>0</v>
      </c>
      <c r="O356" s="406"/>
      <c r="P356" s="409"/>
      <c r="Q356" s="599"/>
    </row>
    <row r="357" spans="1:17" ht="15.75" thickBot="1" x14ac:dyDescent="0.3">
      <c r="A357" s="412"/>
      <c r="B357" s="406"/>
      <c r="C357" s="406"/>
      <c r="D357" s="406"/>
      <c r="E357" s="406"/>
      <c r="F357" s="406"/>
      <c r="G357" s="60" t="s">
        <v>19</v>
      </c>
      <c r="H357" s="61">
        <v>0</v>
      </c>
      <c r="I357" s="61">
        <v>0</v>
      </c>
      <c r="J357" s="61">
        <v>0</v>
      </c>
      <c r="K357" s="61">
        <v>0</v>
      </c>
      <c r="L357" s="61">
        <v>0</v>
      </c>
      <c r="M357" s="61">
        <v>0</v>
      </c>
      <c r="N357" s="61">
        <v>0</v>
      </c>
      <c r="O357" s="406"/>
      <c r="P357" s="409"/>
      <c r="Q357" s="599"/>
    </row>
    <row r="358" spans="1:17" ht="15.75" thickBot="1" x14ac:dyDescent="0.3">
      <c r="A358" s="413"/>
      <c r="B358" s="407"/>
      <c r="C358" s="407"/>
      <c r="D358" s="407"/>
      <c r="E358" s="407"/>
      <c r="F358" s="407"/>
      <c r="G358" s="60" t="s">
        <v>20</v>
      </c>
      <c r="H358" s="61">
        <v>0</v>
      </c>
      <c r="I358" s="61">
        <v>0</v>
      </c>
      <c r="J358" s="61">
        <v>0</v>
      </c>
      <c r="K358" s="61">
        <v>0</v>
      </c>
      <c r="L358" s="61">
        <v>0</v>
      </c>
      <c r="M358" s="61">
        <v>0</v>
      </c>
      <c r="N358" s="61">
        <v>0</v>
      </c>
      <c r="O358" s="407"/>
      <c r="P358" s="410"/>
      <c r="Q358" s="599"/>
    </row>
    <row r="359" spans="1:17" ht="24.75" thickBot="1" x14ac:dyDescent="0.3">
      <c r="A359" s="433" t="s">
        <v>1421</v>
      </c>
      <c r="B359" s="405"/>
      <c r="C359" s="405" t="s">
        <v>443</v>
      </c>
      <c r="D359" s="405">
        <v>2028</v>
      </c>
      <c r="E359" s="405">
        <v>1.3</v>
      </c>
      <c r="F359" s="405" t="s">
        <v>1412</v>
      </c>
      <c r="G359" s="60" t="s">
        <v>16</v>
      </c>
      <c r="H359" s="61">
        <v>25</v>
      </c>
      <c r="I359" s="61">
        <v>0</v>
      </c>
      <c r="J359" s="61">
        <v>0</v>
      </c>
      <c r="K359" s="61">
        <v>0</v>
      </c>
      <c r="L359" s="61">
        <v>25</v>
      </c>
      <c r="M359" s="61">
        <v>0</v>
      </c>
      <c r="N359" s="61">
        <v>0</v>
      </c>
      <c r="O359" s="405">
        <v>361</v>
      </c>
      <c r="P359" s="408" t="s">
        <v>1413</v>
      </c>
      <c r="Q359" s="598" t="s">
        <v>4200</v>
      </c>
    </row>
    <row r="360" spans="1:17" ht="15.75" thickBot="1" x14ac:dyDescent="0.3">
      <c r="A360" s="412"/>
      <c r="B360" s="406"/>
      <c r="C360" s="406"/>
      <c r="D360" s="406"/>
      <c r="E360" s="406"/>
      <c r="F360" s="406"/>
      <c r="G360" s="60" t="s">
        <v>17</v>
      </c>
      <c r="H360" s="61">
        <v>24.8</v>
      </c>
      <c r="I360" s="61">
        <v>0</v>
      </c>
      <c r="J360" s="61">
        <v>0</v>
      </c>
      <c r="K360" s="61">
        <v>0</v>
      </c>
      <c r="L360" s="61">
        <v>24.8</v>
      </c>
      <c r="M360" s="61">
        <v>0</v>
      </c>
      <c r="N360" s="61">
        <v>0</v>
      </c>
      <c r="O360" s="406"/>
      <c r="P360" s="409"/>
      <c r="Q360" s="599"/>
    </row>
    <row r="361" spans="1:17" ht="24.75" thickBot="1" x14ac:dyDescent="0.3">
      <c r="A361" s="412"/>
      <c r="B361" s="406"/>
      <c r="C361" s="406"/>
      <c r="D361" s="406"/>
      <c r="E361" s="406"/>
      <c r="F361" s="406"/>
      <c r="G361" s="60" t="s">
        <v>18</v>
      </c>
      <c r="H361" s="61">
        <v>0.2</v>
      </c>
      <c r="I361" s="61">
        <v>0</v>
      </c>
      <c r="J361" s="61">
        <v>0</v>
      </c>
      <c r="K361" s="61">
        <v>0</v>
      </c>
      <c r="L361" s="61">
        <v>0.2</v>
      </c>
      <c r="M361" s="61">
        <v>0</v>
      </c>
      <c r="N361" s="61">
        <v>0</v>
      </c>
      <c r="O361" s="406"/>
      <c r="P361" s="409"/>
      <c r="Q361" s="599"/>
    </row>
    <row r="362" spans="1:17" ht="15.75" thickBot="1" x14ac:dyDescent="0.3">
      <c r="A362" s="412"/>
      <c r="B362" s="406"/>
      <c r="C362" s="406"/>
      <c r="D362" s="406"/>
      <c r="E362" s="406"/>
      <c r="F362" s="406"/>
      <c r="G362" s="60" t="s">
        <v>19</v>
      </c>
      <c r="H362" s="61">
        <v>0</v>
      </c>
      <c r="I362" s="61">
        <v>0</v>
      </c>
      <c r="J362" s="61">
        <v>0</v>
      </c>
      <c r="K362" s="61">
        <v>0</v>
      </c>
      <c r="L362" s="61">
        <v>0</v>
      </c>
      <c r="M362" s="61">
        <v>0</v>
      </c>
      <c r="N362" s="61">
        <v>0</v>
      </c>
      <c r="O362" s="406"/>
      <c r="P362" s="409"/>
      <c r="Q362" s="599"/>
    </row>
    <row r="363" spans="1:17" ht="15.75" thickBot="1" x14ac:dyDescent="0.3">
      <c r="A363" s="413"/>
      <c r="B363" s="407"/>
      <c r="C363" s="407"/>
      <c r="D363" s="407"/>
      <c r="E363" s="407"/>
      <c r="F363" s="407"/>
      <c r="G363" s="60" t="s">
        <v>20</v>
      </c>
      <c r="H363" s="61">
        <v>0</v>
      </c>
      <c r="I363" s="61">
        <v>0</v>
      </c>
      <c r="J363" s="61">
        <v>0</v>
      </c>
      <c r="K363" s="61">
        <v>0</v>
      </c>
      <c r="L363" s="61">
        <v>0</v>
      </c>
      <c r="M363" s="61">
        <v>0</v>
      </c>
      <c r="N363" s="61">
        <v>0</v>
      </c>
      <c r="O363" s="407"/>
      <c r="P363" s="410"/>
      <c r="Q363" s="599"/>
    </row>
    <row r="364" spans="1:17" ht="24.75" thickBot="1" x14ac:dyDescent="0.3">
      <c r="A364" s="433" t="s">
        <v>4123</v>
      </c>
      <c r="B364" s="405"/>
      <c r="C364" s="405" t="s">
        <v>443</v>
      </c>
      <c r="D364" s="405">
        <v>2030</v>
      </c>
      <c r="E364" s="405">
        <v>1.65</v>
      </c>
      <c r="F364" s="405" t="s">
        <v>1412</v>
      </c>
      <c r="G364" s="60" t="s">
        <v>16</v>
      </c>
      <c r="H364" s="61">
        <v>34.6</v>
      </c>
      <c r="I364" s="61">
        <v>0</v>
      </c>
      <c r="J364" s="61">
        <v>0</v>
      </c>
      <c r="K364" s="61">
        <v>0</v>
      </c>
      <c r="L364" s="61">
        <v>0</v>
      </c>
      <c r="M364" s="61">
        <v>0</v>
      </c>
      <c r="N364" s="61">
        <v>34.6</v>
      </c>
      <c r="O364" s="405"/>
      <c r="P364" s="408" t="s">
        <v>1413</v>
      </c>
      <c r="Q364" s="598" t="s">
        <v>4200</v>
      </c>
    </row>
    <row r="365" spans="1:17" ht="15.75" thickBot="1" x14ac:dyDescent="0.3">
      <c r="A365" s="461"/>
      <c r="B365" s="406"/>
      <c r="C365" s="406"/>
      <c r="D365" s="406"/>
      <c r="E365" s="406"/>
      <c r="F365" s="406"/>
      <c r="G365" s="60" t="s">
        <v>17</v>
      </c>
      <c r="H365" s="61">
        <v>34.299999999999997</v>
      </c>
      <c r="I365" s="61">
        <v>0</v>
      </c>
      <c r="J365" s="61">
        <v>0</v>
      </c>
      <c r="K365" s="61">
        <v>0</v>
      </c>
      <c r="L365" s="61">
        <v>0</v>
      </c>
      <c r="M365" s="61">
        <v>0</v>
      </c>
      <c r="N365" s="61">
        <v>34.299999999999997</v>
      </c>
      <c r="O365" s="406"/>
      <c r="P365" s="409"/>
      <c r="Q365" s="599"/>
    </row>
    <row r="366" spans="1:17" ht="24.75" thickBot="1" x14ac:dyDescent="0.3">
      <c r="A366" s="461"/>
      <c r="B366" s="406"/>
      <c r="C366" s="406"/>
      <c r="D366" s="406"/>
      <c r="E366" s="406"/>
      <c r="F366" s="406"/>
      <c r="G366" s="60" t="s">
        <v>18</v>
      </c>
      <c r="H366" s="61">
        <v>0.3</v>
      </c>
      <c r="I366" s="61">
        <v>0</v>
      </c>
      <c r="J366" s="61">
        <v>0</v>
      </c>
      <c r="K366" s="61">
        <v>0</v>
      </c>
      <c r="L366" s="61">
        <v>0</v>
      </c>
      <c r="M366" s="61">
        <v>0</v>
      </c>
      <c r="N366" s="61">
        <v>0.3</v>
      </c>
      <c r="O366" s="406"/>
      <c r="P366" s="409"/>
      <c r="Q366" s="599"/>
    </row>
    <row r="367" spans="1:17" ht="15.75" thickBot="1" x14ac:dyDescent="0.3">
      <c r="A367" s="461"/>
      <c r="B367" s="406"/>
      <c r="C367" s="406"/>
      <c r="D367" s="406"/>
      <c r="E367" s="406"/>
      <c r="F367" s="406"/>
      <c r="G367" s="60" t="s">
        <v>19</v>
      </c>
      <c r="H367" s="61">
        <v>0</v>
      </c>
      <c r="I367" s="61">
        <v>0</v>
      </c>
      <c r="J367" s="61">
        <v>0</v>
      </c>
      <c r="K367" s="61">
        <v>0</v>
      </c>
      <c r="L367" s="61">
        <v>0</v>
      </c>
      <c r="M367" s="61">
        <v>0</v>
      </c>
      <c r="N367" s="61">
        <v>0</v>
      </c>
      <c r="O367" s="406"/>
      <c r="P367" s="409"/>
      <c r="Q367" s="599"/>
    </row>
    <row r="368" spans="1:17" ht="15.75" thickBot="1" x14ac:dyDescent="0.3">
      <c r="A368" s="462"/>
      <c r="B368" s="407"/>
      <c r="C368" s="407"/>
      <c r="D368" s="407"/>
      <c r="E368" s="407"/>
      <c r="F368" s="407"/>
      <c r="G368" s="60" t="s">
        <v>20</v>
      </c>
      <c r="H368" s="61">
        <v>0</v>
      </c>
      <c r="I368" s="61">
        <v>0</v>
      </c>
      <c r="J368" s="61">
        <v>0</v>
      </c>
      <c r="K368" s="61">
        <v>0</v>
      </c>
      <c r="L368" s="61">
        <v>0</v>
      </c>
      <c r="M368" s="61">
        <v>0</v>
      </c>
      <c r="N368" s="61">
        <v>0</v>
      </c>
      <c r="O368" s="407"/>
      <c r="P368" s="410"/>
      <c r="Q368" s="599"/>
    </row>
    <row r="369" spans="1:17" ht="24.75" thickBot="1" x14ac:dyDescent="0.3">
      <c r="A369" s="433" t="s">
        <v>1422</v>
      </c>
      <c r="B369" s="405" t="s">
        <v>1423</v>
      </c>
      <c r="C369" s="405" t="s">
        <v>443</v>
      </c>
      <c r="D369" s="405">
        <v>2025</v>
      </c>
      <c r="E369" s="405">
        <v>0.5</v>
      </c>
      <c r="F369" s="405" t="s">
        <v>1412</v>
      </c>
      <c r="G369" s="60" t="s">
        <v>16</v>
      </c>
      <c r="H369" s="61">
        <v>13</v>
      </c>
      <c r="I369" s="61">
        <v>13</v>
      </c>
      <c r="J369" s="61">
        <v>0</v>
      </c>
      <c r="K369" s="61">
        <v>0</v>
      </c>
      <c r="L369" s="61">
        <v>0</v>
      </c>
      <c r="M369" s="61">
        <v>0</v>
      </c>
      <c r="N369" s="61">
        <v>0</v>
      </c>
      <c r="O369" s="405">
        <v>5218</v>
      </c>
      <c r="P369" s="408" t="s">
        <v>1413</v>
      </c>
      <c r="Q369" s="598" t="s">
        <v>4200</v>
      </c>
    </row>
    <row r="370" spans="1:17" ht="15.75" thickBot="1" x14ac:dyDescent="0.3">
      <c r="A370" s="412"/>
      <c r="B370" s="406"/>
      <c r="C370" s="406"/>
      <c r="D370" s="406"/>
      <c r="E370" s="406"/>
      <c r="F370" s="406"/>
      <c r="G370" s="60" t="s">
        <v>17</v>
      </c>
      <c r="H370" s="61">
        <v>0</v>
      </c>
      <c r="I370" s="61">
        <v>0</v>
      </c>
      <c r="J370" s="61">
        <v>0</v>
      </c>
      <c r="K370" s="61">
        <v>0</v>
      </c>
      <c r="L370" s="61">
        <v>0</v>
      </c>
      <c r="M370" s="61">
        <v>0</v>
      </c>
      <c r="N370" s="61">
        <v>0</v>
      </c>
      <c r="O370" s="406"/>
      <c r="P370" s="409"/>
      <c r="Q370" s="599"/>
    </row>
    <row r="371" spans="1:17" ht="24.75" thickBot="1" x14ac:dyDescent="0.3">
      <c r="A371" s="412"/>
      <c r="B371" s="406"/>
      <c r="C371" s="406"/>
      <c r="D371" s="406"/>
      <c r="E371" s="406"/>
      <c r="F371" s="406"/>
      <c r="G371" s="60" t="s">
        <v>18</v>
      </c>
      <c r="H371" s="61">
        <v>13</v>
      </c>
      <c r="I371" s="61">
        <v>13</v>
      </c>
      <c r="J371" s="61">
        <v>0</v>
      </c>
      <c r="K371" s="61">
        <v>0</v>
      </c>
      <c r="L371" s="61">
        <v>0</v>
      </c>
      <c r="M371" s="61">
        <v>0</v>
      </c>
      <c r="N371" s="61">
        <v>0</v>
      </c>
      <c r="O371" s="406"/>
      <c r="P371" s="409"/>
      <c r="Q371" s="599"/>
    </row>
    <row r="372" spans="1:17" ht="15.75" thickBot="1" x14ac:dyDescent="0.3">
      <c r="A372" s="412"/>
      <c r="B372" s="406"/>
      <c r="C372" s="406"/>
      <c r="D372" s="406"/>
      <c r="E372" s="406"/>
      <c r="F372" s="406"/>
      <c r="G372" s="60" t="s">
        <v>19</v>
      </c>
      <c r="H372" s="61">
        <v>0</v>
      </c>
      <c r="I372" s="61">
        <v>0</v>
      </c>
      <c r="J372" s="61">
        <v>0</v>
      </c>
      <c r="K372" s="61">
        <v>0</v>
      </c>
      <c r="L372" s="61">
        <v>0</v>
      </c>
      <c r="M372" s="61">
        <v>0</v>
      </c>
      <c r="N372" s="61">
        <v>0</v>
      </c>
      <c r="O372" s="406"/>
      <c r="P372" s="409"/>
      <c r="Q372" s="599"/>
    </row>
    <row r="373" spans="1:17" ht="15.75" thickBot="1" x14ac:dyDescent="0.3">
      <c r="A373" s="413"/>
      <c r="B373" s="407"/>
      <c r="C373" s="407"/>
      <c r="D373" s="407"/>
      <c r="E373" s="407"/>
      <c r="F373" s="407"/>
      <c r="G373" s="60" t="s">
        <v>20</v>
      </c>
      <c r="H373" s="61">
        <v>0</v>
      </c>
      <c r="I373" s="61">
        <v>0</v>
      </c>
      <c r="J373" s="61">
        <v>0</v>
      </c>
      <c r="K373" s="61">
        <v>0</v>
      </c>
      <c r="L373" s="61">
        <v>0</v>
      </c>
      <c r="M373" s="61">
        <v>0</v>
      </c>
      <c r="N373" s="61">
        <v>0</v>
      </c>
      <c r="O373" s="407"/>
      <c r="P373" s="410"/>
      <c r="Q373" s="599"/>
    </row>
    <row r="374" spans="1:17" ht="24.75" thickBot="1" x14ac:dyDescent="0.3">
      <c r="A374" s="433" t="s">
        <v>4124</v>
      </c>
      <c r="B374" s="405"/>
      <c r="C374" s="405" t="s">
        <v>443</v>
      </c>
      <c r="D374" s="405">
        <v>2028</v>
      </c>
      <c r="E374" s="405">
        <v>1.54</v>
      </c>
      <c r="F374" s="405" t="s">
        <v>1412</v>
      </c>
      <c r="G374" s="60" t="s">
        <v>16</v>
      </c>
      <c r="H374" s="61">
        <v>28.5</v>
      </c>
      <c r="I374" s="61">
        <v>0</v>
      </c>
      <c r="J374" s="61">
        <v>0</v>
      </c>
      <c r="K374" s="61">
        <v>0</v>
      </c>
      <c r="L374" s="61">
        <v>28.5</v>
      </c>
      <c r="M374" s="61">
        <v>0</v>
      </c>
      <c r="N374" s="61">
        <v>0</v>
      </c>
      <c r="O374" s="405">
        <v>217</v>
      </c>
      <c r="P374" s="408" t="s">
        <v>1413</v>
      </c>
      <c r="Q374" s="598" t="s">
        <v>4200</v>
      </c>
    </row>
    <row r="375" spans="1:17" ht="15.75" thickBot="1" x14ac:dyDescent="0.3">
      <c r="A375" s="461"/>
      <c r="B375" s="406"/>
      <c r="C375" s="406"/>
      <c r="D375" s="406"/>
      <c r="E375" s="406"/>
      <c r="F375" s="406"/>
      <c r="G375" s="60" t="s">
        <v>17</v>
      </c>
      <c r="H375" s="61">
        <v>28.2</v>
      </c>
      <c r="I375" s="61">
        <v>0</v>
      </c>
      <c r="J375" s="61">
        <v>0</v>
      </c>
      <c r="K375" s="61">
        <v>0</v>
      </c>
      <c r="L375" s="61">
        <v>28.2</v>
      </c>
      <c r="M375" s="61">
        <v>0</v>
      </c>
      <c r="N375" s="61">
        <v>0</v>
      </c>
      <c r="O375" s="406"/>
      <c r="P375" s="409"/>
      <c r="Q375" s="599"/>
    </row>
    <row r="376" spans="1:17" ht="24.75" thickBot="1" x14ac:dyDescent="0.3">
      <c r="A376" s="461"/>
      <c r="B376" s="406"/>
      <c r="C376" s="406"/>
      <c r="D376" s="406"/>
      <c r="E376" s="406"/>
      <c r="F376" s="406"/>
      <c r="G376" s="60" t="s">
        <v>18</v>
      </c>
      <c r="H376" s="61">
        <v>0.3</v>
      </c>
      <c r="I376" s="61">
        <v>0</v>
      </c>
      <c r="J376" s="61">
        <v>0</v>
      </c>
      <c r="K376" s="61">
        <v>0</v>
      </c>
      <c r="L376" s="61">
        <v>0.3</v>
      </c>
      <c r="M376" s="61">
        <v>0</v>
      </c>
      <c r="N376" s="61">
        <v>0</v>
      </c>
      <c r="O376" s="406"/>
      <c r="P376" s="409"/>
      <c r="Q376" s="599"/>
    </row>
    <row r="377" spans="1:17" ht="15.75" thickBot="1" x14ac:dyDescent="0.3">
      <c r="A377" s="461"/>
      <c r="B377" s="406"/>
      <c r="C377" s="406"/>
      <c r="D377" s="406"/>
      <c r="E377" s="406"/>
      <c r="F377" s="406"/>
      <c r="G377" s="60" t="s">
        <v>19</v>
      </c>
      <c r="H377" s="61">
        <v>0</v>
      </c>
      <c r="I377" s="61">
        <v>0</v>
      </c>
      <c r="J377" s="61">
        <v>0</v>
      </c>
      <c r="K377" s="61">
        <v>0</v>
      </c>
      <c r="L377" s="61">
        <v>0</v>
      </c>
      <c r="M377" s="61">
        <v>0</v>
      </c>
      <c r="N377" s="61">
        <v>0</v>
      </c>
      <c r="O377" s="406"/>
      <c r="P377" s="409"/>
      <c r="Q377" s="599"/>
    </row>
    <row r="378" spans="1:17" ht="15.75" thickBot="1" x14ac:dyDescent="0.3">
      <c r="A378" s="462"/>
      <c r="B378" s="407"/>
      <c r="C378" s="407"/>
      <c r="D378" s="407"/>
      <c r="E378" s="407"/>
      <c r="F378" s="407"/>
      <c r="G378" s="60" t="s">
        <v>20</v>
      </c>
      <c r="H378" s="61">
        <v>0</v>
      </c>
      <c r="I378" s="61">
        <v>0</v>
      </c>
      <c r="J378" s="61">
        <v>0</v>
      </c>
      <c r="K378" s="61">
        <v>0</v>
      </c>
      <c r="L378" s="61">
        <v>0</v>
      </c>
      <c r="M378" s="61">
        <v>0</v>
      </c>
      <c r="N378" s="61">
        <v>0</v>
      </c>
      <c r="O378" s="407"/>
      <c r="P378" s="410"/>
      <c r="Q378" s="599"/>
    </row>
    <row r="379" spans="1:17" ht="24.75" thickBot="1" x14ac:dyDescent="0.3">
      <c r="A379" s="433" t="s">
        <v>1424</v>
      </c>
      <c r="B379" s="405"/>
      <c r="C379" s="405" t="s">
        <v>443</v>
      </c>
      <c r="D379" s="405">
        <v>2028</v>
      </c>
      <c r="E379" s="405">
        <v>0.26</v>
      </c>
      <c r="F379" s="405" t="s">
        <v>1412</v>
      </c>
      <c r="G379" s="60" t="s">
        <v>16</v>
      </c>
      <c r="H379" s="61">
        <v>5</v>
      </c>
      <c r="I379" s="61">
        <v>0</v>
      </c>
      <c r="J379" s="61">
        <v>0</v>
      </c>
      <c r="K379" s="61">
        <v>0</v>
      </c>
      <c r="L379" s="61">
        <v>5</v>
      </c>
      <c r="M379" s="61">
        <v>0</v>
      </c>
      <c r="N379" s="61">
        <v>0</v>
      </c>
      <c r="O379" s="405">
        <v>879</v>
      </c>
      <c r="P379" s="408" t="s">
        <v>1413</v>
      </c>
      <c r="Q379" s="598" t="s">
        <v>4200</v>
      </c>
    </row>
    <row r="380" spans="1:17" ht="15.75" thickBot="1" x14ac:dyDescent="0.3">
      <c r="A380" s="412"/>
      <c r="B380" s="406"/>
      <c r="C380" s="406"/>
      <c r="D380" s="406"/>
      <c r="E380" s="406"/>
      <c r="F380" s="406"/>
      <c r="G380" s="60" t="s">
        <v>17</v>
      </c>
      <c r="H380" s="61">
        <v>5</v>
      </c>
      <c r="I380" s="61">
        <v>0</v>
      </c>
      <c r="J380" s="61">
        <v>0</v>
      </c>
      <c r="K380" s="61">
        <v>0</v>
      </c>
      <c r="L380" s="61">
        <v>5</v>
      </c>
      <c r="M380" s="61">
        <v>0</v>
      </c>
      <c r="N380" s="61">
        <v>0</v>
      </c>
      <c r="O380" s="406"/>
      <c r="P380" s="409"/>
      <c r="Q380" s="599"/>
    </row>
    <row r="381" spans="1:17" ht="24.75" thickBot="1" x14ac:dyDescent="0.3">
      <c r="A381" s="412"/>
      <c r="B381" s="406"/>
      <c r="C381" s="406"/>
      <c r="D381" s="406"/>
      <c r="E381" s="406"/>
      <c r="F381" s="406"/>
      <c r="G381" s="60" t="s">
        <v>18</v>
      </c>
      <c r="H381" s="61">
        <v>0</v>
      </c>
      <c r="I381" s="61">
        <v>0</v>
      </c>
      <c r="J381" s="61">
        <v>0</v>
      </c>
      <c r="K381" s="61">
        <v>0</v>
      </c>
      <c r="L381" s="61">
        <v>0</v>
      </c>
      <c r="M381" s="61">
        <v>0</v>
      </c>
      <c r="N381" s="61">
        <v>0</v>
      </c>
      <c r="O381" s="406"/>
      <c r="P381" s="409"/>
      <c r="Q381" s="599"/>
    </row>
    <row r="382" spans="1:17" ht="15.75" thickBot="1" x14ac:dyDescent="0.3">
      <c r="A382" s="412"/>
      <c r="B382" s="406"/>
      <c r="C382" s="406"/>
      <c r="D382" s="406"/>
      <c r="E382" s="406"/>
      <c r="F382" s="406"/>
      <c r="G382" s="60" t="s">
        <v>19</v>
      </c>
      <c r="H382" s="61">
        <v>0</v>
      </c>
      <c r="I382" s="61">
        <v>0</v>
      </c>
      <c r="J382" s="61">
        <v>0</v>
      </c>
      <c r="K382" s="61">
        <v>0</v>
      </c>
      <c r="L382" s="61">
        <v>0</v>
      </c>
      <c r="M382" s="61">
        <v>0</v>
      </c>
      <c r="N382" s="61">
        <v>0</v>
      </c>
      <c r="O382" s="406"/>
      <c r="P382" s="409"/>
      <c r="Q382" s="599"/>
    </row>
    <row r="383" spans="1:17" ht="15.75" thickBot="1" x14ac:dyDescent="0.3">
      <c r="A383" s="413"/>
      <c r="B383" s="407"/>
      <c r="C383" s="407"/>
      <c r="D383" s="407"/>
      <c r="E383" s="407"/>
      <c r="F383" s="407"/>
      <c r="G383" s="60" t="s">
        <v>20</v>
      </c>
      <c r="H383" s="61">
        <v>0</v>
      </c>
      <c r="I383" s="61">
        <v>0</v>
      </c>
      <c r="J383" s="61">
        <v>0</v>
      </c>
      <c r="K383" s="61">
        <v>0</v>
      </c>
      <c r="L383" s="61">
        <v>0</v>
      </c>
      <c r="M383" s="61">
        <v>0</v>
      </c>
      <c r="N383" s="61">
        <v>0</v>
      </c>
      <c r="O383" s="407"/>
      <c r="P383" s="410"/>
      <c r="Q383" s="599"/>
    </row>
    <row r="384" spans="1:17" ht="24.75" thickBot="1" x14ac:dyDescent="0.3">
      <c r="A384" s="433" t="s">
        <v>4125</v>
      </c>
      <c r="B384" s="405"/>
      <c r="C384" s="405" t="s">
        <v>443</v>
      </c>
      <c r="D384" s="405">
        <v>2028</v>
      </c>
      <c r="E384" s="405">
        <v>2.9</v>
      </c>
      <c r="F384" s="405" t="s">
        <v>1412</v>
      </c>
      <c r="G384" s="60" t="s">
        <v>16</v>
      </c>
      <c r="H384" s="61">
        <v>60.7</v>
      </c>
      <c r="I384" s="61">
        <v>0</v>
      </c>
      <c r="J384" s="61">
        <v>0</v>
      </c>
      <c r="K384" s="61">
        <v>0</v>
      </c>
      <c r="L384" s="61">
        <v>60.7</v>
      </c>
      <c r="M384" s="61">
        <v>0</v>
      </c>
      <c r="N384" s="61">
        <v>0</v>
      </c>
      <c r="O384" s="405">
        <v>1102</v>
      </c>
      <c r="P384" s="408" t="s">
        <v>1413</v>
      </c>
      <c r="Q384" s="598" t="s">
        <v>4200</v>
      </c>
    </row>
    <row r="385" spans="1:17" ht="15.75" thickBot="1" x14ac:dyDescent="0.3">
      <c r="A385" s="461"/>
      <c r="B385" s="406"/>
      <c r="C385" s="406"/>
      <c r="D385" s="406"/>
      <c r="E385" s="406"/>
      <c r="F385" s="406"/>
      <c r="G385" s="60" t="s">
        <v>17</v>
      </c>
      <c r="H385" s="61">
        <v>60.1</v>
      </c>
      <c r="I385" s="61">
        <v>0</v>
      </c>
      <c r="J385" s="61">
        <v>0</v>
      </c>
      <c r="K385" s="61">
        <v>0</v>
      </c>
      <c r="L385" s="61">
        <v>60.1</v>
      </c>
      <c r="M385" s="61">
        <v>0</v>
      </c>
      <c r="N385" s="61">
        <v>0</v>
      </c>
      <c r="O385" s="406"/>
      <c r="P385" s="409"/>
      <c r="Q385" s="599"/>
    </row>
    <row r="386" spans="1:17" ht="24.75" thickBot="1" x14ac:dyDescent="0.3">
      <c r="A386" s="461"/>
      <c r="B386" s="406"/>
      <c r="C386" s="406"/>
      <c r="D386" s="406"/>
      <c r="E386" s="406"/>
      <c r="F386" s="406"/>
      <c r="G386" s="60" t="s">
        <v>18</v>
      </c>
      <c r="H386" s="61">
        <v>0.6</v>
      </c>
      <c r="I386" s="61">
        <v>0</v>
      </c>
      <c r="J386" s="61">
        <v>0</v>
      </c>
      <c r="K386" s="61">
        <v>0</v>
      </c>
      <c r="L386" s="61">
        <v>0.6</v>
      </c>
      <c r="M386" s="61">
        <v>0</v>
      </c>
      <c r="N386" s="61">
        <v>0</v>
      </c>
      <c r="O386" s="406"/>
      <c r="P386" s="409"/>
      <c r="Q386" s="599"/>
    </row>
    <row r="387" spans="1:17" ht="15.75" thickBot="1" x14ac:dyDescent="0.3">
      <c r="A387" s="461"/>
      <c r="B387" s="406"/>
      <c r="C387" s="406"/>
      <c r="D387" s="406"/>
      <c r="E387" s="406"/>
      <c r="F387" s="406"/>
      <c r="G387" s="60" t="s">
        <v>19</v>
      </c>
      <c r="H387" s="61">
        <v>0</v>
      </c>
      <c r="I387" s="61">
        <v>0</v>
      </c>
      <c r="J387" s="61">
        <v>0</v>
      </c>
      <c r="K387" s="61">
        <v>0</v>
      </c>
      <c r="L387" s="61">
        <v>0</v>
      </c>
      <c r="M387" s="61">
        <v>0</v>
      </c>
      <c r="N387" s="61">
        <v>0</v>
      </c>
      <c r="O387" s="406"/>
      <c r="P387" s="409"/>
      <c r="Q387" s="599"/>
    </row>
    <row r="388" spans="1:17" ht="15.75" thickBot="1" x14ac:dyDescent="0.3">
      <c r="A388" s="462"/>
      <c r="B388" s="407"/>
      <c r="C388" s="407"/>
      <c r="D388" s="407"/>
      <c r="E388" s="407"/>
      <c r="F388" s="407"/>
      <c r="G388" s="60" t="s">
        <v>20</v>
      </c>
      <c r="H388" s="61">
        <v>0</v>
      </c>
      <c r="I388" s="61">
        <v>0</v>
      </c>
      <c r="J388" s="61">
        <v>0</v>
      </c>
      <c r="K388" s="61">
        <v>0</v>
      </c>
      <c r="L388" s="61">
        <v>0</v>
      </c>
      <c r="M388" s="61">
        <v>0</v>
      </c>
      <c r="N388" s="61">
        <v>0</v>
      </c>
      <c r="O388" s="407"/>
      <c r="P388" s="410"/>
      <c r="Q388" s="599"/>
    </row>
    <row r="389" spans="1:17" ht="24.75" thickBot="1" x14ac:dyDescent="0.3">
      <c r="A389" s="433" t="s">
        <v>1425</v>
      </c>
      <c r="B389" s="405" t="s">
        <v>1411</v>
      </c>
      <c r="C389" s="405" t="s">
        <v>443</v>
      </c>
      <c r="D389" s="405">
        <v>2028</v>
      </c>
      <c r="E389" s="405">
        <v>2.5</v>
      </c>
      <c r="F389" s="405" t="s">
        <v>1412</v>
      </c>
      <c r="G389" s="60" t="s">
        <v>16</v>
      </c>
      <c r="H389" s="61">
        <v>90</v>
      </c>
      <c r="I389" s="61">
        <v>0</v>
      </c>
      <c r="J389" s="61">
        <v>0</v>
      </c>
      <c r="K389" s="61">
        <v>0</v>
      </c>
      <c r="L389" s="61">
        <v>90</v>
      </c>
      <c r="M389" s="61">
        <v>0</v>
      </c>
      <c r="N389" s="61">
        <v>0</v>
      </c>
      <c r="O389" s="405">
        <v>5218</v>
      </c>
      <c r="P389" s="441" t="s">
        <v>1426</v>
      </c>
      <c r="Q389" s="598" t="s">
        <v>4200</v>
      </c>
    </row>
    <row r="390" spans="1:17" ht="15.75" thickBot="1" x14ac:dyDescent="0.3">
      <c r="A390" s="412"/>
      <c r="B390" s="406"/>
      <c r="C390" s="406"/>
      <c r="D390" s="406"/>
      <c r="E390" s="406"/>
      <c r="F390" s="406"/>
      <c r="G390" s="60" t="s">
        <v>17</v>
      </c>
      <c r="H390" s="61">
        <v>89.1</v>
      </c>
      <c r="I390" s="61">
        <v>0</v>
      </c>
      <c r="J390" s="61">
        <v>0</v>
      </c>
      <c r="K390" s="61">
        <v>0</v>
      </c>
      <c r="L390" s="61">
        <v>89.1</v>
      </c>
      <c r="M390" s="61">
        <v>0</v>
      </c>
      <c r="N390" s="61">
        <v>0</v>
      </c>
      <c r="O390" s="406"/>
      <c r="P390" s="442"/>
      <c r="Q390" s="599"/>
    </row>
    <row r="391" spans="1:17" ht="24.75" thickBot="1" x14ac:dyDescent="0.3">
      <c r="A391" s="412"/>
      <c r="B391" s="406"/>
      <c r="C391" s="406"/>
      <c r="D391" s="406"/>
      <c r="E391" s="406"/>
      <c r="F391" s="406"/>
      <c r="G391" s="60" t="s">
        <v>18</v>
      </c>
      <c r="H391" s="61">
        <v>0.8</v>
      </c>
      <c r="I391" s="61">
        <v>0</v>
      </c>
      <c r="J391" s="61">
        <v>0</v>
      </c>
      <c r="K391" s="61">
        <v>0</v>
      </c>
      <c r="L391" s="61">
        <v>0.8</v>
      </c>
      <c r="M391" s="61">
        <v>0</v>
      </c>
      <c r="N391" s="61">
        <v>0</v>
      </c>
      <c r="O391" s="406"/>
      <c r="P391" s="442"/>
      <c r="Q391" s="599"/>
    </row>
    <row r="392" spans="1:17" ht="15.75" thickBot="1" x14ac:dyDescent="0.3">
      <c r="A392" s="412"/>
      <c r="B392" s="406"/>
      <c r="C392" s="406"/>
      <c r="D392" s="406"/>
      <c r="E392" s="406"/>
      <c r="F392" s="406"/>
      <c r="G392" s="60" t="s">
        <v>19</v>
      </c>
      <c r="H392" s="61">
        <v>0.1</v>
      </c>
      <c r="I392" s="61">
        <v>0</v>
      </c>
      <c r="J392" s="61">
        <v>0</v>
      </c>
      <c r="K392" s="61">
        <v>0</v>
      </c>
      <c r="L392" s="61">
        <v>0.1</v>
      </c>
      <c r="M392" s="61">
        <v>0</v>
      </c>
      <c r="N392" s="61">
        <v>0</v>
      </c>
      <c r="O392" s="406"/>
      <c r="P392" s="442"/>
      <c r="Q392" s="599"/>
    </row>
    <row r="393" spans="1:17" ht="15.75" thickBot="1" x14ac:dyDescent="0.3">
      <c r="A393" s="413"/>
      <c r="B393" s="407"/>
      <c r="C393" s="407"/>
      <c r="D393" s="407"/>
      <c r="E393" s="407"/>
      <c r="F393" s="407"/>
      <c r="G393" s="60" t="s">
        <v>20</v>
      </c>
      <c r="H393" s="61">
        <v>0</v>
      </c>
      <c r="I393" s="61">
        <v>0</v>
      </c>
      <c r="J393" s="61">
        <v>0</v>
      </c>
      <c r="K393" s="61">
        <v>0</v>
      </c>
      <c r="L393" s="61">
        <v>0</v>
      </c>
      <c r="M393" s="61">
        <v>0</v>
      </c>
      <c r="N393" s="61">
        <v>0</v>
      </c>
      <c r="O393" s="407"/>
      <c r="P393" s="443"/>
      <c r="Q393" s="599"/>
    </row>
    <row r="394" spans="1:17" ht="24.75" thickBot="1" x14ac:dyDescent="0.3">
      <c r="A394" s="433" t="s">
        <v>1427</v>
      </c>
      <c r="B394" s="405" t="s">
        <v>1411</v>
      </c>
      <c r="C394" s="405" t="s">
        <v>443</v>
      </c>
      <c r="D394" s="405">
        <v>2028</v>
      </c>
      <c r="E394" s="405">
        <v>1.1000000000000001</v>
      </c>
      <c r="F394" s="405" t="s">
        <v>1412</v>
      </c>
      <c r="G394" s="60" t="s">
        <v>16</v>
      </c>
      <c r="H394" s="61">
        <v>45</v>
      </c>
      <c r="I394" s="61">
        <v>0</v>
      </c>
      <c r="J394" s="61">
        <v>0</v>
      </c>
      <c r="K394" s="61">
        <v>0</v>
      </c>
      <c r="L394" s="61">
        <v>45</v>
      </c>
      <c r="M394" s="61">
        <v>0</v>
      </c>
      <c r="N394" s="61">
        <v>0</v>
      </c>
      <c r="O394" s="405">
        <v>5218</v>
      </c>
      <c r="P394" s="408" t="s">
        <v>1428</v>
      </c>
      <c r="Q394" s="598" t="s">
        <v>4200</v>
      </c>
    </row>
    <row r="395" spans="1:17" ht="15.75" thickBot="1" x14ac:dyDescent="0.3">
      <c r="A395" s="412"/>
      <c r="B395" s="406"/>
      <c r="C395" s="406"/>
      <c r="D395" s="406"/>
      <c r="E395" s="406"/>
      <c r="F395" s="406"/>
      <c r="G395" s="60" t="s">
        <v>17</v>
      </c>
      <c r="H395" s="61">
        <v>44.6</v>
      </c>
      <c r="I395" s="61">
        <v>0</v>
      </c>
      <c r="J395" s="61">
        <v>0</v>
      </c>
      <c r="K395" s="61">
        <v>0</v>
      </c>
      <c r="L395" s="61">
        <v>44.6</v>
      </c>
      <c r="M395" s="61">
        <v>0</v>
      </c>
      <c r="N395" s="61">
        <v>0</v>
      </c>
      <c r="O395" s="406"/>
      <c r="P395" s="409"/>
      <c r="Q395" s="599"/>
    </row>
    <row r="396" spans="1:17" ht="24.75" thickBot="1" x14ac:dyDescent="0.3">
      <c r="A396" s="412"/>
      <c r="B396" s="406"/>
      <c r="C396" s="406"/>
      <c r="D396" s="406"/>
      <c r="E396" s="406"/>
      <c r="F396" s="406"/>
      <c r="G396" s="60" t="s">
        <v>18</v>
      </c>
      <c r="H396" s="61">
        <v>0.4</v>
      </c>
      <c r="I396" s="61">
        <v>0</v>
      </c>
      <c r="J396" s="61">
        <v>0</v>
      </c>
      <c r="K396" s="61">
        <v>0</v>
      </c>
      <c r="L396" s="61">
        <v>0.4</v>
      </c>
      <c r="M396" s="61">
        <v>0</v>
      </c>
      <c r="N396" s="61">
        <v>0</v>
      </c>
      <c r="O396" s="406"/>
      <c r="P396" s="409"/>
      <c r="Q396" s="599"/>
    </row>
    <row r="397" spans="1:17" ht="15.75" thickBot="1" x14ac:dyDescent="0.3">
      <c r="A397" s="412"/>
      <c r="B397" s="406"/>
      <c r="C397" s="406"/>
      <c r="D397" s="406"/>
      <c r="E397" s="406"/>
      <c r="F397" s="406"/>
      <c r="G397" s="60" t="s">
        <v>19</v>
      </c>
      <c r="H397" s="61">
        <v>0</v>
      </c>
      <c r="I397" s="61">
        <v>0</v>
      </c>
      <c r="J397" s="61">
        <v>0</v>
      </c>
      <c r="K397" s="61">
        <v>0</v>
      </c>
      <c r="L397" s="61">
        <v>0</v>
      </c>
      <c r="M397" s="61">
        <v>0</v>
      </c>
      <c r="N397" s="61">
        <v>0</v>
      </c>
      <c r="O397" s="406"/>
      <c r="P397" s="409"/>
      <c r="Q397" s="599"/>
    </row>
    <row r="398" spans="1:17" ht="15.75" thickBot="1" x14ac:dyDescent="0.3">
      <c r="A398" s="413"/>
      <c r="B398" s="407"/>
      <c r="C398" s="407"/>
      <c r="D398" s="407"/>
      <c r="E398" s="407"/>
      <c r="F398" s="407"/>
      <c r="G398" s="60" t="s">
        <v>20</v>
      </c>
      <c r="H398" s="61">
        <v>0</v>
      </c>
      <c r="I398" s="61">
        <v>0</v>
      </c>
      <c r="J398" s="61">
        <v>0</v>
      </c>
      <c r="K398" s="61">
        <v>0</v>
      </c>
      <c r="L398" s="61">
        <v>0</v>
      </c>
      <c r="M398" s="61">
        <v>0</v>
      </c>
      <c r="N398" s="61">
        <v>0</v>
      </c>
      <c r="O398" s="407"/>
      <c r="P398" s="410"/>
      <c r="Q398" s="599"/>
    </row>
    <row r="399" spans="1:17" ht="24.75" thickBot="1" x14ac:dyDescent="0.3">
      <c r="A399" s="433" t="s">
        <v>1429</v>
      </c>
      <c r="B399" s="405" t="s">
        <v>1430</v>
      </c>
      <c r="C399" s="405" t="s">
        <v>443</v>
      </c>
      <c r="D399" s="405">
        <v>2028</v>
      </c>
      <c r="E399" s="405">
        <v>0.95</v>
      </c>
      <c r="F399" s="405" t="s">
        <v>1412</v>
      </c>
      <c r="G399" s="60" t="s">
        <v>16</v>
      </c>
      <c r="H399" s="61">
        <v>19</v>
      </c>
      <c r="I399" s="61">
        <v>0</v>
      </c>
      <c r="J399" s="61">
        <v>0</v>
      </c>
      <c r="K399" s="61">
        <v>0</v>
      </c>
      <c r="L399" s="61">
        <v>19</v>
      </c>
      <c r="M399" s="61">
        <v>0</v>
      </c>
      <c r="N399" s="61">
        <v>0</v>
      </c>
      <c r="O399" s="405">
        <v>550</v>
      </c>
      <c r="P399" s="408" t="s">
        <v>1413</v>
      </c>
      <c r="Q399" s="598" t="s">
        <v>4200</v>
      </c>
    </row>
    <row r="400" spans="1:17" ht="15.75" thickBot="1" x14ac:dyDescent="0.3">
      <c r="A400" s="412"/>
      <c r="B400" s="406"/>
      <c r="C400" s="406"/>
      <c r="D400" s="406"/>
      <c r="E400" s="406"/>
      <c r="F400" s="406"/>
      <c r="G400" s="60" t="s">
        <v>17</v>
      </c>
      <c r="H400" s="61">
        <v>18.8</v>
      </c>
      <c r="I400" s="61">
        <v>0</v>
      </c>
      <c r="J400" s="61">
        <v>0</v>
      </c>
      <c r="K400" s="61">
        <v>0</v>
      </c>
      <c r="L400" s="61">
        <v>18.8</v>
      </c>
      <c r="M400" s="61">
        <v>0</v>
      </c>
      <c r="N400" s="61">
        <v>0</v>
      </c>
      <c r="O400" s="406"/>
      <c r="P400" s="409"/>
      <c r="Q400" s="599"/>
    </row>
    <row r="401" spans="1:17" ht="24.75" thickBot="1" x14ac:dyDescent="0.3">
      <c r="A401" s="412"/>
      <c r="B401" s="406"/>
      <c r="C401" s="406"/>
      <c r="D401" s="406"/>
      <c r="E401" s="406"/>
      <c r="F401" s="406"/>
      <c r="G401" s="60" t="s">
        <v>18</v>
      </c>
      <c r="H401" s="61">
        <v>0.2</v>
      </c>
      <c r="I401" s="61">
        <v>0</v>
      </c>
      <c r="J401" s="61">
        <v>0</v>
      </c>
      <c r="K401" s="61">
        <v>0</v>
      </c>
      <c r="L401" s="61">
        <v>0.2</v>
      </c>
      <c r="M401" s="61">
        <v>0</v>
      </c>
      <c r="N401" s="61">
        <v>0</v>
      </c>
      <c r="O401" s="406"/>
      <c r="P401" s="409"/>
      <c r="Q401" s="599"/>
    </row>
    <row r="402" spans="1:17" ht="15.75" thickBot="1" x14ac:dyDescent="0.3">
      <c r="A402" s="412"/>
      <c r="B402" s="406"/>
      <c r="C402" s="406"/>
      <c r="D402" s="406"/>
      <c r="E402" s="406"/>
      <c r="F402" s="406"/>
      <c r="G402" s="60" t="s">
        <v>19</v>
      </c>
      <c r="H402" s="61">
        <v>0</v>
      </c>
      <c r="I402" s="61">
        <v>0</v>
      </c>
      <c r="J402" s="61">
        <v>0</v>
      </c>
      <c r="K402" s="61">
        <v>0</v>
      </c>
      <c r="L402" s="61">
        <v>0</v>
      </c>
      <c r="M402" s="61">
        <v>0</v>
      </c>
      <c r="N402" s="61">
        <v>0</v>
      </c>
      <c r="O402" s="406"/>
      <c r="P402" s="409"/>
      <c r="Q402" s="599"/>
    </row>
    <row r="403" spans="1:17" ht="15.75" thickBot="1" x14ac:dyDescent="0.3">
      <c r="A403" s="413"/>
      <c r="B403" s="407"/>
      <c r="C403" s="407"/>
      <c r="D403" s="407"/>
      <c r="E403" s="407"/>
      <c r="F403" s="407"/>
      <c r="G403" s="60" t="s">
        <v>20</v>
      </c>
      <c r="H403" s="61">
        <v>0</v>
      </c>
      <c r="I403" s="61">
        <v>0</v>
      </c>
      <c r="J403" s="61">
        <v>0</v>
      </c>
      <c r="K403" s="61">
        <v>0</v>
      </c>
      <c r="L403" s="61">
        <v>0</v>
      </c>
      <c r="M403" s="61">
        <v>0</v>
      </c>
      <c r="N403" s="61">
        <v>0</v>
      </c>
      <c r="O403" s="407"/>
      <c r="P403" s="410"/>
      <c r="Q403" s="599"/>
    </row>
    <row r="404" spans="1:17" ht="24.75" thickBot="1" x14ac:dyDescent="0.3">
      <c r="A404" s="433" t="s">
        <v>1431</v>
      </c>
      <c r="B404" s="405" t="s">
        <v>1430</v>
      </c>
      <c r="C404" s="405" t="s">
        <v>443</v>
      </c>
      <c r="D404" s="405">
        <v>2028</v>
      </c>
      <c r="E404" s="405">
        <v>1.3</v>
      </c>
      <c r="F404" s="405" t="s">
        <v>1412</v>
      </c>
      <c r="G404" s="60" t="s">
        <v>16</v>
      </c>
      <c r="H404" s="61">
        <v>28</v>
      </c>
      <c r="I404" s="61">
        <v>0</v>
      </c>
      <c r="J404" s="61">
        <v>0</v>
      </c>
      <c r="K404" s="61">
        <v>0</v>
      </c>
      <c r="L404" s="61">
        <v>28</v>
      </c>
      <c r="M404" s="61">
        <v>0</v>
      </c>
      <c r="N404" s="61">
        <v>0</v>
      </c>
      <c r="O404" s="405">
        <v>1102</v>
      </c>
      <c r="P404" s="408" t="s">
        <v>1413</v>
      </c>
      <c r="Q404" s="598" t="s">
        <v>4200</v>
      </c>
    </row>
    <row r="405" spans="1:17" ht="15.75" thickBot="1" x14ac:dyDescent="0.3">
      <c r="A405" s="412"/>
      <c r="B405" s="406"/>
      <c r="C405" s="406"/>
      <c r="D405" s="406"/>
      <c r="E405" s="406"/>
      <c r="F405" s="406"/>
      <c r="G405" s="60" t="s">
        <v>17</v>
      </c>
      <c r="H405" s="61">
        <v>27.7</v>
      </c>
      <c r="I405" s="61">
        <v>0</v>
      </c>
      <c r="J405" s="61">
        <v>0</v>
      </c>
      <c r="K405" s="61">
        <v>0</v>
      </c>
      <c r="L405" s="61">
        <v>27.7</v>
      </c>
      <c r="M405" s="61">
        <v>0</v>
      </c>
      <c r="N405" s="61">
        <v>0</v>
      </c>
      <c r="O405" s="406"/>
      <c r="P405" s="409"/>
      <c r="Q405" s="599"/>
    </row>
    <row r="406" spans="1:17" ht="24.75" thickBot="1" x14ac:dyDescent="0.3">
      <c r="A406" s="412"/>
      <c r="B406" s="406"/>
      <c r="C406" s="406"/>
      <c r="D406" s="406"/>
      <c r="E406" s="406"/>
      <c r="F406" s="406"/>
      <c r="G406" s="60" t="s">
        <v>18</v>
      </c>
      <c r="H406" s="61">
        <v>0.3</v>
      </c>
      <c r="I406" s="61">
        <v>0</v>
      </c>
      <c r="J406" s="61">
        <v>0</v>
      </c>
      <c r="K406" s="61">
        <v>0</v>
      </c>
      <c r="L406" s="61">
        <v>0.3</v>
      </c>
      <c r="M406" s="61">
        <v>0</v>
      </c>
      <c r="N406" s="61">
        <v>0</v>
      </c>
      <c r="O406" s="406"/>
      <c r="P406" s="409"/>
      <c r="Q406" s="599"/>
    </row>
    <row r="407" spans="1:17" ht="15.75" thickBot="1" x14ac:dyDescent="0.3">
      <c r="A407" s="412"/>
      <c r="B407" s="406"/>
      <c r="C407" s="406"/>
      <c r="D407" s="406"/>
      <c r="E407" s="406"/>
      <c r="F407" s="406"/>
      <c r="G407" s="60" t="s">
        <v>19</v>
      </c>
      <c r="H407" s="61">
        <v>0</v>
      </c>
      <c r="I407" s="61">
        <v>0</v>
      </c>
      <c r="J407" s="61">
        <v>0</v>
      </c>
      <c r="K407" s="61">
        <v>0</v>
      </c>
      <c r="L407" s="61">
        <v>0</v>
      </c>
      <c r="M407" s="61">
        <v>0</v>
      </c>
      <c r="N407" s="61">
        <v>0</v>
      </c>
      <c r="O407" s="406"/>
      <c r="P407" s="409"/>
      <c r="Q407" s="599"/>
    </row>
    <row r="408" spans="1:17" ht="15.75" thickBot="1" x14ac:dyDescent="0.3">
      <c r="A408" s="413"/>
      <c r="B408" s="407"/>
      <c r="C408" s="407"/>
      <c r="D408" s="407"/>
      <c r="E408" s="407"/>
      <c r="F408" s="407"/>
      <c r="G408" s="60" t="s">
        <v>20</v>
      </c>
      <c r="H408" s="61">
        <v>0</v>
      </c>
      <c r="I408" s="61">
        <v>0</v>
      </c>
      <c r="J408" s="61">
        <v>0</v>
      </c>
      <c r="K408" s="61">
        <v>0</v>
      </c>
      <c r="L408" s="61">
        <v>0</v>
      </c>
      <c r="M408" s="61">
        <v>0</v>
      </c>
      <c r="N408" s="61">
        <v>0</v>
      </c>
      <c r="O408" s="407"/>
      <c r="P408" s="410"/>
      <c r="Q408" s="599"/>
    </row>
    <row r="409" spans="1:17" ht="24.75" thickBot="1" x14ac:dyDescent="0.3">
      <c r="A409" s="433" t="s">
        <v>4126</v>
      </c>
      <c r="B409" s="405" t="s">
        <v>1411</v>
      </c>
      <c r="C409" s="405" t="s">
        <v>443</v>
      </c>
      <c r="D409" s="405">
        <v>2029</v>
      </c>
      <c r="E409" s="405">
        <v>0.5</v>
      </c>
      <c r="F409" s="405" t="s">
        <v>1412</v>
      </c>
      <c r="G409" s="60" t="s">
        <v>16</v>
      </c>
      <c r="H409" s="61">
        <v>10</v>
      </c>
      <c r="I409" s="61">
        <v>0</v>
      </c>
      <c r="J409" s="61">
        <v>0</v>
      </c>
      <c r="K409" s="61">
        <v>0</v>
      </c>
      <c r="L409" s="61">
        <v>0</v>
      </c>
      <c r="M409" s="61">
        <v>10</v>
      </c>
      <c r="N409" s="61">
        <v>0</v>
      </c>
      <c r="O409" s="405">
        <v>5218</v>
      </c>
      <c r="P409" s="408" t="s">
        <v>1428</v>
      </c>
      <c r="Q409" s="598" t="s">
        <v>4200</v>
      </c>
    </row>
    <row r="410" spans="1:17" ht="15.75" thickBot="1" x14ac:dyDescent="0.3">
      <c r="A410" s="461"/>
      <c r="B410" s="406"/>
      <c r="C410" s="406"/>
      <c r="D410" s="406"/>
      <c r="E410" s="406"/>
      <c r="F410" s="406"/>
      <c r="G410" s="60" t="s">
        <v>17</v>
      </c>
      <c r="H410" s="61">
        <v>9.9</v>
      </c>
      <c r="I410" s="61">
        <v>0</v>
      </c>
      <c r="J410" s="61">
        <v>0</v>
      </c>
      <c r="K410" s="61">
        <v>0</v>
      </c>
      <c r="L410" s="61">
        <v>0</v>
      </c>
      <c r="M410" s="61">
        <v>9.9</v>
      </c>
      <c r="N410" s="61">
        <v>0</v>
      </c>
      <c r="O410" s="406"/>
      <c r="P410" s="409"/>
      <c r="Q410" s="599"/>
    </row>
    <row r="411" spans="1:17" ht="24.75" thickBot="1" x14ac:dyDescent="0.3">
      <c r="A411" s="461"/>
      <c r="B411" s="406"/>
      <c r="C411" s="406"/>
      <c r="D411" s="406"/>
      <c r="E411" s="406"/>
      <c r="F411" s="406"/>
      <c r="G411" s="60" t="s">
        <v>18</v>
      </c>
      <c r="H411" s="61">
        <v>0.1</v>
      </c>
      <c r="I411" s="61">
        <v>0</v>
      </c>
      <c r="J411" s="61">
        <v>0</v>
      </c>
      <c r="K411" s="61">
        <v>0</v>
      </c>
      <c r="L411" s="61">
        <v>0</v>
      </c>
      <c r="M411" s="61">
        <v>0.1</v>
      </c>
      <c r="N411" s="61">
        <v>0</v>
      </c>
      <c r="O411" s="406"/>
      <c r="P411" s="409"/>
      <c r="Q411" s="599"/>
    </row>
    <row r="412" spans="1:17" ht="15.75" thickBot="1" x14ac:dyDescent="0.3">
      <c r="A412" s="461"/>
      <c r="B412" s="406"/>
      <c r="C412" s="406"/>
      <c r="D412" s="406"/>
      <c r="E412" s="406"/>
      <c r="F412" s="406"/>
      <c r="G412" s="60" t="s">
        <v>19</v>
      </c>
      <c r="H412" s="61">
        <v>0</v>
      </c>
      <c r="I412" s="61">
        <v>0</v>
      </c>
      <c r="J412" s="61">
        <v>0</v>
      </c>
      <c r="K412" s="61">
        <v>0</v>
      </c>
      <c r="L412" s="61">
        <v>0</v>
      </c>
      <c r="M412" s="61">
        <v>0</v>
      </c>
      <c r="N412" s="61">
        <v>0</v>
      </c>
      <c r="O412" s="406"/>
      <c r="P412" s="409"/>
      <c r="Q412" s="599"/>
    </row>
    <row r="413" spans="1:17" ht="15.75" thickBot="1" x14ac:dyDescent="0.3">
      <c r="A413" s="462"/>
      <c r="B413" s="407"/>
      <c r="C413" s="407"/>
      <c r="D413" s="407"/>
      <c r="E413" s="407"/>
      <c r="F413" s="407"/>
      <c r="G413" s="60" t="s">
        <v>20</v>
      </c>
      <c r="H413" s="61">
        <v>0</v>
      </c>
      <c r="I413" s="61">
        <v>0</v>
      </c>
      <c r="J413" s="61">
        <v>0</v>
      </c>
      <c r="K413" s="61">
        <v>0</v>
      </c>
      <c r="L413" s="61">
        <v>0</v>
      </c>
      <c r="M413" s="61">
        <v>0</v>
      </c>
      <c r="N413" s="61">
        <v>0</v>
      </c>
      <c r="O413" s="407"/>
      <c r="P413" s="410"/>
      <c r="Q413" s="599"/>
    </row>
    <row r="414" spans="1:17" ht="24.75" thickBot="1" x14ac:dyDescent="0.3">
      <c r="A414" s="433" t="s">
        <v>1432</v>
      </c>
      <c r="B414" s="405" t="s">
        <v>1411</v>
      </c>
      <c r="C414" s="405" t="s">
        <v>443</v>
      </c>
      <c r="D414" s="405">
        <v>2029</v>
      </c>
      <c r="E414" s="405">
        <v>0.5</v>
      </c>
      <c r="F414" s="405" t="s">
        <v>1412</v>
      </c>
      <c r="G414" s="60" t="s">
        <v>16</v>
      </c>
      <c r="H414" s="61">
        <v>15</v>
      </c>
      <c r="I414" s="61">
        <v>0</v>
      </c>
      <c r="J414" s="61">
        <v>0</v>
      </c>
      <c r="K414" s="61">
        <v>0</v>
      </c>
      <c r="L414" s="61">
        <v>0</v>
      </c>
      <c r="M414" s="61">
        <v>15</v>
      </c>
      <c r="N414" s="61">
        <v>0</v>
      </c>
      <c r="O414" s="405">
        <v>5218</v>
      </c>
      <c r="P414" s="408" t="s">
        <v>1428</v>
      </c>
      <c r="Q414" s="598" t="s">
        <v>4200</v>
      </c>
    </row>
    <row r="415" spans="1:17" ht="15.75" thickBot="1" x14ac:dyDescent="0.3">
      <c r="A415" s="412"/>
      <c r="B415" s="406"/>
      <c r="C415" s="406"/>
      <c r="D415" s="406"/>
      <c r="E415" s="406"/>
      <c r="F415" s="406"/>
      <c r="G415" s="60" t="s">
        <v>17</v>
      </c>
      <c r="H415" s="61">
        <v>14.9</v>
      </c>
      <c r="I415" s="61">
        <v>0</v>
      </c>
      <c r="J415" s="61">
        <v>0</v>
      </c>
      <c r="K415" s="61">
        <v>0</v>
      </c>
      <c r="L415" s="61">
        <v>0</v>
      </c>
      <c r="M415" s="61">
        <v>14.9</v>
      </c>
      <c r="N415" s="61">
        <v>0</v>
      </c>
      <c r="O415" s="406"/>
      <c r="P415" s="409"/>
      <c r="Q415" s="599"/>
    </row>
    <row r="416" spans="1:17" ht="24.75" thickBot="1" x14ac:dyDescent="0.3">
      <c r="A416" s="412"/>
      <c r="B416" s="406"/>
      <c r="C416" s="406"/>
      <c r="D416" s="406"/>
      <c r="E416" s="406"/>
      <c r="F416" s="406"/>
      <c r="G416" s="60" t="s">
        <v>18</v>
      </c>
      <c r="H416" s="61">
        <v>0.1</v>
      </c>
      <c r="I416" s="61">
        <v>0</v>
      </c>
      <c r="J416" s="61">
        <v>0</v>
      </c>
      <c r="K416" s="61">
        <v>0</v>
      </c>
      <c r="L416" s="61">
        <v>0</v>
      </c>
      <c r="M416" s="61">
        <v>0.1</v>
      </c>
      <c r="N416" s="61">
        <v>0</v>
      </c>
      <c r="O416" s="406"/>
      <c r="P416" s="409"/>
      <c r="Q416" s="599"/>
    </row>
    <row r="417" spans="1:17" ht="15.75" thickBot="1" x14ac:dyDescent="0.3">
      <c r="A417" s="412"/>
      <c r="B417" s="406"/>
      <c r="C417" s="406"/>
      <c r="D417" s="406"/>
      <c r="E417" s="406"/>
      <c r="F417" s="406"/>
      <c r="G417" s="60" t="s">
        <v>19</v>
      </c>
      <c r="H417" s="61">
        <v>0</v>
      </c>
      <c r="I417" s="61">
        <v>0</v>
      </c>
      <c r="J417" s="61">
        <v>0</v>
      </c>
      <c r="K417" s="61">
        <v>0</v>
      </c>
      <c r="L417" s="61">
        <v>0</v>
      </c>
      <c r="M417" s="61">
        <v>0</v>
      </c>
      <c r="N417" s="61">
        <v>0</v>
      </c>
      <c r="O417" s="406"/>
      <c r="P417" s="409"/>
      <c r="Q417" s="599"/>
    </row>
    <row r="418" spans="1:17" ht="15.75" thickBot="1" x14ac:dyDescent="0.3">
      <c r="A418" s="413"/>
      <c r="B418" s="407"/>
      <c r="C418" s="407"/>
      <c r="D418" s="407"/>
      <c r="E418" s="407"/>
      <c r="F418" s="407"/>
      <c r="G418" s="60" t="s">
        <v>20</v>
      </c>
      <c r="H418" s="61">
        <v>0</v>
      </c>
      <c r="I418" s="61">
        <v>0</v>
      </c>
      <c r="J418" s="61">
        <v>0</v>
      </c>
      <c r="K418" s="61">
        <v>0</v>
      </c>
      <c r="L418" s="61">
        <v>0</v>
      </c>
      <c r="M418" s="61">
        <v>0</v>
      </c>
      <c r="N418" s="61">
        <v>0</v>
      </c>
      <c r="O418" s="407"/>
      <c r="P418" s="410"/>
      <c r="Q418" s="599"/>
    </row>
    <row r="419" spans="1:17" ht="24.75" thickBot="1" x14ac:dyDescent="0.3">
      <c r="A419" s="433" t="s">
        <v>1433</v>
      </c>
      <c r="B419" s="405" t="s">
        <v>1411</v>
      </c>
      <c r="C419" s="405" t="s">
        <v>443</v>
      </c>
      <c r="D419" s="405">
        <v>2029</v>
      </c>
      <c r="E419" s="405">
        <v>0.7</v>
      </c>
      <c r="F419" s="405" t="s">
        <v>1412</v>
      </c>
      <c r="G419" s="60" t="s">
        <v>16</v>
      </c>
      <c r="H419" s="61">
        <v>25</v>
      </c>
      <c r="I419" s="61">
        <v>0</v>
      </c>
      <c r="J419" s="61">
        <v>0</v>
      </c>
      <c r="K419" s="61">
        <v>0</v>
      </c>
      <c r="L419" s="61">
        <v>0</v>
      </c>
      <c r="M419" s="61">
        <v>25</v>
      </c>
      <c r="N419" s="61">
        <v>0</v>
      </c>
      <c r="O419" s="405">
        <v>5218</v>
      </c>
      <c r="P419" s="408" t="s">
        <v>1428</v>
      </c>
      <c r="Q419" s="598" t="s">
        <v>4200</v>
      </c>
    </row>
    <row r="420" spans="1:17" ht="15.75" thickBot="1" x14ac:dyDescent="0.3">
      <c r="A420" s="412"/>
      <c r="B420" s="406"/>
      <c r="C420" s="406"/>
      <c r="D420" s="406"/>
      <c r="E420" s="406"/>
      <c r="F420" s="406"/>
      <c r="G420" s="60" t="s">
        <v>17</v>
      </c>
      <c r="H420" s="61">
        <v>24.8</v>
      </c>
      <c r="I420" s="61">
        <v>0</v>
      </c>
      <c r="J420" s="61">
        <v>0</v>
      </c>
      <c r="K420" s="61">
        <v>0</v>
      </c>
      <c r="L420" s="61">
        <v>0</v>
      </c>
      <c r="M420" s="61">
        <v>24.8</v>
      </c>
      <c r="N420" s="61">
        <v>0</v>
      </c>
      <c r="O420" s="406"/>
      <c r="P420" s="409"/>
      <c r="Q420" s="599"/>
    </row>
    <row r="421" spans="1:17" ht="24.75" thickBot="1" x14ac:dyDescent="0.3">
      <c r="A421" s="412"/>
      <c r="B421" s="406"/>
      <c r="C421" s="406"/>
      <c r="D421" s="406"/>
      <c r="E421" s="406"/>
      <c r="F421" s="406"/>
      <c r="G421" s="60" t="s">
        <v>18</v>
      </c>
      <c r="H421" s="61">
        <v>0.2</v>
      </c>
      <c r="I421" s="61">
        <v>0</v>
      </c>
      <c r="J421" s="61">
        <v>0</v>
      </c>
      <c r="K421" s="61">
        <v>0</v>
      </c>
      <c r="L421" s="61">
        <v>0</v>
      </c>
      <c r="M421" s="61">
        <v>0.2</v>
      </c>
      <c r="N421" s="61">
        <v>0</v>
      </c>
      <c r="O421" s="406"/>
      <c r="P421" s="409"/>
      <c r="Q421" s="599"/>
    </row>
    <row r="422" spans="1:17" ht="15.75" thickBot="1" x14ac:dyDescent="0.3">
      <c r="A422" s="412"/>
      <c r="B422" s="406"/>
      <c r="C422" s="406"/>
      <c r="D422" s="406"/>
      <c r="E422" s="406"/>
      <c r="F422" s="406"/>
      <c r="G422" s="60" t="s">
        <v>19</v>
      </c>
      <c r="H422" s="61">
        <v>0</v>
      </c>
      <c r="I422" s="61">
        <v>0</v>
      </c>
      <c r="J422" s="61">
        <v>0</v>
      </c>
      <c r="K422" s="61">
        <v>0</v>
      </c>
      <c r="L422" s="61">
        <v>0</v>
      </c>
      <c r="M422" s="61">
        <v>0</v>
      </c>
      <c r="N422" s="61">
        <v>0</v>
      </c>
      <c r="O422" s="406"/>
      <c r="P422" s="409"/>
      <c r="Q422" s="599"/>
    </row>
    <row r="423" spans="1:17" ht="15.75" thickBot="1" x14ac:dyDescent="0.3">
      <c r="A423" s="413"/>
      <c r="B423" s="407"/>
      <c r="C423" s="407"/>
      <c r="D423" s="407"/>
      <c r="E423" s="407"/>
      <c r="F423" s="407"/>
      <c r="G423" s="60" t="s">
        <v>20</v>
      </c>
      <c r="H423" s="61">
        <v>0</v>
      </c>
      <c r="I423" s="61">
        <v>0</v>
      </c>
      <c r="J423" s="61">
        <v>0</v>
      </c>
      <c r="K423" s="61">
        <v>0</v>
      </c>
      <c r="L423" s="61">
        <v>0</v>
      </c>
      <c r="M423" s="61">
        <v>0</v>
      </c>
      <c r="N423" s="61">
        <v>0</v>
      </c>
      <c r="O423" s="407"/>
      <c r="P423" s="410"/>
      <c r="Q423" s="599"/>
    </row>
    <row r="424" spans="1:17" ht="24.75" thickBot="1" x14ac:dyDescent="0.3">
      <c r="A424" s="433" t="s">
        <v>4127</v>
      </c>
      <c r="B424" s="405" t="s">
        <v>1411</v>
      </c>
      <c r="C424" s="405" t="s">
        <v>443</v>
      </c>
      <c r="D424" s="405">
        <v>2030</v>
      </c>
      <c r="E424" s="405">
        <v>0.4</v>
      </c>
      <c r="F424" s="405" t="s">
        <v>1412</v>
      </c>
      <c r="G424" s="60" t="s">
        <v>16</v>
      </c>
      <c r="H424" s="61">
        <v>15</v>
      </c>
      <c r="I424" s="61">
        <v>0</v>
      </c>
      <c r="J424" s="61">
        <v>0</v>
      </c>
      <c r="K424" s="61">
        <v>0</v>
      </c>
      <c r="L424" s="61">
        <v>0</v>
      </c>
      <c r="M424" s="61">
        <v>0</v>
      </c>
      <c r="N424" s="61">
        <v>15</v>
      </c>
      <c r="O424" s="405">
        <v>5218</v>
      </c>
      <c r="P424" s="408" t="s">
        <v>1413</v>
      </c>
      <c r="Q424" s="598" t="s">
        <v>4200</v>
      </c>
    </row>
    <row r="425" spans="1:17" ht="15.75" thickBot="1" x14ac:dyDescent="0.3">
      <c r="A425" s="461"/>
      <c r="B425" s="406"/>
      <c r="C425" s="406"/>
      <c r="D425" s="406"/>
      <c r="E425" s="406"/>
      <c r="F425" s="406"/>
      <c r="G425" s="60" t="s">
        <v>17</v>
      </c>
      <c r="H425" s="61">
        <v>14.9</v>
      </c>
      <c r="I425" s="61">
        <v>0</v>
      </c>
      <c r="J425" s="61">
        <v>0</v>
      </c>
      <c r="K425" s="61">
        <v>0</v>
      </c>
      <c r="L425" s="61">
        <v>0</v>
      </c>
      <c r="M425" s="61">
        <v>0</v>
      </c>
      <c r="N425" s="61">
        <v>14.9</v>
      </c>
      <c r="O425" s="406"/>
      <c r="P425" s="409"/>
      <c r="Q425" s="599"/>
    </row>
    <row r="426" spans="1:17" ht="24.75" thickBot="1" x14ac:dyDescent="0.3">
      <c r="A426" s="461"/>
      <c r="B426" s="406"/>
      <c r="C426" s="406"/>
      <c r="D426" s="406"/>
      <c r="E426" s="406"/>
      <c r="F426" s="406"/>
      <c r="G426" s="60" t="s">
        <v>18</v>
      </c>
      <c r="H426" s="61">
        <v>0.1</v>
      </c>
      <c r="I426" s="61">
        <v>0</v>
      </c>
      <c r="J426" s="61">
        <v>0</v>
      </c>
      <c r="K426" s="61">
        <v>0</v>
      </c>
      <c r="L426" s="61">
        <v>0</v>
      </c>
      <c r="M426" s="61">
        <v>0</v>
      </c>
      <c r="N426" s="61">
        <v>0.1</v>
      </c>
      <c r="O426" s="406"/>
      <c r="P426" s="409"/>
      <c r="Q426" s="599"/>
    </row>
    <row r="427" spans="1:17" ht="15.75" thickBot="1" x14ac:dyDescent="0.3">
      <c r="A427" s="461"/>
      <c r="B427" s="406"/>
      <c r="C427" s="406"/>
      <c r="D427" s="406"/>
      <c r="E427" s="406"/>
      <c r="F427" s="406"/>
      <c r="G427" s="60" t="s">
        <v>19</v>
      </c>
      <c r="H427" s="61">
        <v>0</v>
      </c>
      <c r="I427" s="61">
        <v>0</v>
      </c>
      <c r="J427" s="61">
        <v>0</v>
      </c>
      <c r="K427" s="61">
        <v>0</v>
      </c>
      <c r="L427" s="61">
        <v>0</v>
      </c>
      <c r="M427" s="61">
        <v>0</v>
      </c>
      <c r="N427" s="61">
        <v>0</v>
      </c>
      <c r="O427" s="406"/>
      <c r="P427" s="409"/>
      <c r="Q427" s="599"/>
    </row>
    <row r="428" spans="1:17" ht="15.75" thickBot="1" x14ac:dyDescent="0.3">
      <c r="A428" s="462"/>
      <c r="B428" s="407"/>
      <c r="C428" s="407"/>
      <c r="D428" s="407"/>
      <c r="E428" s="407"/>
      <c r="F428" s="407"/>
      <c r="G428" s="60" t="s">
        <v>20</v>
      </c>
      <c r="H428" s="61">
        <v>0</v>
      </c>
      <c r="I428" s="61">
        <v>0</v>
      </c>
      <c r="J428" s="61">
        <v>0</v>
      </c>
      <c r="K428" s="61">
        <v>0</v>
      </c>
      <c r="L428" s="61">
        <v>0</v>
      </c>
      <c r="M428" s="61">
        <v>0</v>
      </c>
      <c r="N428" s="61">
        <v>0</v>
      </c>
      <c r="O428" s="407"/>
      <c r="P428" s="410"/>
      <c r="Q428" s="599"/>
    </row>
    <row r="429" spans="1:17" ht="24.75" thickBot="1" x14ac:dyDescent="0.3">
      <c r="A429" s="433" t="s">
        <v>4128</v>
      </c>
      <c r="B429" s="405" t="s">
        <v>1411</v>
      </c>
      <c r="C429" s="405" t="s">
        <v>443</v>
      </c>
      <c r="D429" s="405">
        <v>2030</v>
      </c>
      <c r="E429" s="405">
        <v>0.4</v>
      </c>
      <c r="F429" s="405" t="s">
        <v>1412</v>
      </c>
      <c r="G429" s="60" t="s">
        <v>16</v>
      </c>
      <c r="H429" s="61">
        <v>15</v>
      </c>
      <c r="I429" s="61">
        <v>0</v>
      </c>
      <c r="J429" s="61">
        <v>0</v>
      </c>
      <c r="K429" s="61">
        <v>0</v>
      </c>
      <c r="L429" s="61">
        <v>0</v>
      </c>
      <c r="M429" s="61">
        <v>0</v>
      </c>
      <c r="N429" s="61">
        <v>15</v>
      </c>
      <c r="O429" s="405">
        <v>5218</v>
      </c>
      <c r="P429" s="408" t="s">
        <v>1428</v>
      </c>
      <c r="Q429" s="598" t="s">
        <v>4200</v>
      </c>
    </row>
    <row r="430" spans="1:17" ht="15.75" thickBot="1" x14ac:dyDescent="0.3">
      <c r="A430" s="461"/>
      <c r="B430" s="406"/>
      <c r="C430" s="406"/>
      <c r="D430" s="406"/>
      <c r="E430" s="406"/>
      <c r="F430" s="406"/>
      <c r="G430" s="60" t="s">
        <v>17</v>
      </c>
      <c r="H430" s="61">
        <v>14.9</v>
      </c>
      <c r="I430" s="61">
        <v>0</v>
      </c>
      <c r="J430" s="61">
        <v>0</v>
      </c>
      <c r="K430" s="61">
        <v>0</v>
      </c>
      <c r="L430" s="61">
        <v>0</v>
      </c>
      <c r="M430" s="61">
        <v>0</v>
      </c>
      <c r="N430" s="61">
        <v>14.9</v>
      </c>
      <c r="O430" s="406"/>
      <c r="P430" s="409"/>
      <c r="Q430" s="599"/>
    </row>
    <row r="431" spans="1:17" ht="24.75" thickBot="1" x14ac:dyDescent="0.3">
      <c r="A431" s="461"/>
      <c r="B431" s="406"/>
      <c r="C431" s="406"/>
      <c r="D431" s="406"/>
      <c r="E431" s="406"/>
      <c r="F431" s="406"/>
      <c r="G431" s="60" t="s">
        <v>18</v>
      </c>
      <c r="H431" s="61">
        <v>0.1</v>
      </c>
      <c r="I431" s="61">
        <v>0</v>
      </c>
      <c r="J431" s="61">
        <v>0</v>
      </c>
      <c r="K431" s="61">
        <v>0</v>
      </c>
      <c r="L431" s="61">
        <v>0</v>
      </c>
      <c r="M431" s="61">
        <v>0</v>
      </c>
      <c r="N431" s="61">
        <v>0.1</v>
      </c>
      <c r="O431" s="406"/>
      <c r="P431" s="409"/>
      <c r="Q431" s="599"/>
    </row>
    <row r="432" spans="1:17" ht="15.75" thickBot="1" x14ac:dyDescent="0.3">
      <c r="A432" s="461"/>
      <c r="B432" s="406"/>
      <c r="C432" s="406"/>
      <c r="D432" s="406"/>
      <c r="E432" s="406"/>
      <c r="F432" s="406"/>
      <c r="G432" s="60" t="s">
        <v>19</v>
      </c>
      <c r="H432" s="61">
        <v>0</v>
      </c>
      <c r="I432" s="61">
        <v>0</v>
      </c>
      <c r="J432" s="61">
        <v>0</v>
      </c>
      <c r="K432" s="61">
        <v>0</v>
      </c>
      <c r="L432" s="61">
        <v>0</v>
      </c>
      <c r="M432" s="61">
        <v>0</v>
      </c>
      <c r="N432" s="61">
        <v>0</v>
      </c>
      <c r="O432" s="406"/>
      <c r="P432" s="409"/>
      <c r="Q432" s="599"/>
    </row>
    <row r="433" spans="1:17" ht="15.75" thickBot="1" x14ac:dyDescent="0.3">
      <c r="A433" s="462"/>
      <c r="B433" s="407"/>
      <c r="C433" s="407"/>
      <c r="D433" s="407"/>
      <c r="E433" s="407"/>
      <c r="F433" s="407"/>
      <c r="G433" s="60" t="s">
        <v>20</v>
      </c>
      <c r="H433" s="61">
        <v>0</v>
      </c>
      <c r="I433" s="61">
        <v>0</v>
      </c>
      <c r="J433" s="61">
        <v>0</v>
      </c>
      <c r="K433" s="61">
        <v>0</v>
      </c>
      <c r="L433" s="61">
        <v>0</v>
      </c>
      <c r="M433" s="61">
        <v>0</v>
      </c>
      <c r="N433" s="61">
        <v>0</v>
      </c>
      <c r="O433" s="407"/>
      <c r="P433" s="410"/>
      <c r="Q433" s="599"/>
    </row>
    <row r="434" spans="1:17" ht="24.75" thickBot="1" x14ac:dyDescent="0.3">
      <c r="A434" s="433" t="s">
        <v>4129</v>
      </c>
      <c r="B434" s="405" t="s">
        <v>1411</v>
      </c>
      <c r="C434" s="405" t="s">
        <v>443</v>
      </c>
      <c r="D434" s="405">
        <v>2030</v>
      </c>
      <c r="E434" s="405">
        <v>0.6</v>
      </c>
      <c r="F434" s="405" t="s">
        <v>1412</v>
      </c>
      <c r="G434" s="60" t="s">
        <v>16</v>
      </c>
      <c r="H434" s="61">
        <v>15</v>
      </c>
      <c r="I434" s="61">
        <v>0</v>
      </c>
      <c r="J434" s="61">
        <v>0</v>
      </c>
      <c r="K434" s="61">
        <v>0</v>
      </c>
      <c r="L434" s="61">
        <v>0</v>
      </c>
      <c r="M434" s="61">
        <v>0</v>
      </c>
      <c r="N434" s="61">
        <v>15</v>
      </c>
      <c r="O434" s="405">
        <v>5218</v>
      </c>
      <c r="P434" s="408" t="s">
        <v>1428</v>
      </c>
      <c r="Q434" s="598" t="s">
        <v>4200</v>
      </c>
    </row>
    <row r="435" spans="1:17" ht="15.75" thickBot="1" x14ac:dyDescent="0.3">
      <c r="A435" s="461"/>
      <c r="B435" s="406"/>
      <c r="C435" s="406"/>
      <c r="D435" s="406"/>
      <c r="E435" s="406"/>
      <c r="F435" s="406"/>
      <c r="G435" s="60" t="s">
        <v>17</v>
      </c>
      <c r="H435" s="61">
        <v>14.9</v>
      </c>
      <c r="I435" s="61">
        <v>0</v>
      </c>
      <c r="J435" s="61">
        <v>0</v>
      </c>
      <c r="K435" s="61">
        <v>0</v>
      </c>
      <c r="L435" s="61">
        <v>0</v>
      </c>
      <c r="M435" s="61">
        <v>0</v>
      </c>
      <c r="N435" s="61">
        <v>14.9</v>
      </c>
      <c r="O435" s="406"/>
      <c r="P435" s="409"/>
      <c r="Q435" s="599"/>
    </row>
    <row r="436" spans="1:17" ht="24.75" thickBot="1" x14ac:dyDescent="0.3">
      <c r="A436" s="461"/>
      <c r="B436" s="406"/>
      <c r="C436" s="406"/>
      <c r="D436" s="406"/>
      <c r="E436" s="406"/>
      <c r="F436" s="406"/>
      <c r="G436" s="60" t="s">
        <v>18</v>
      </c>
      <c r="H436" s="61">
        <v>0.1</v>
      </c>
      <c r="I436" s="61">
        <v>0</v>
      </c>
      <c r="J436" s="61">
        <v>0</v>
      </c>
      <c r="K436" s="61">
        <v>0</v>
      </c>
      <c r="L436" s="61">
        <v>0</v>
      </c>
      <c r="M436" s="61">
        <v>0</v>
      </c>
      <c r="N436" s="61">
        <v>0.1</v>
      </c>
      <c r="O436" s="406"/>
      <c r="P436" s="409"/>
      <c r="Q436" s="599"/>
    </row>
    <row r="437" spans="1:17" ht="15.75" thickBot="1" x14ac:dyDescent="0.3">
      <c r="A437" s="461"/>
      <c r="B437" s="406"/>
      <c r="C437" s="406"/>
      <c r="D437" s="406"/>
      <c r="E437" s="406"/>
      <c r="F437" s="406"/>
      <c r="G437" s="60" t="s">
        <v>19</v>
      </c>
      <c r="H437" s="61">
        <v>0</v>
      </c>
      <c r="I437" s="61">
        <v>0</v>
      </c>
      <c r="J437" s="61">
        <v>0</v>
      </c>
      <c r="K437" s="61">
        <v>0</v>
      </c>
      <c r="L437" s="61">
        <v>0</v>
      </c>
      <c r="M437" s="61">
        <v>0</v>
      </c>
      <c r="N437" s="61">
        <v>0</v>
      </c>
      <c r="O437" s="406"/>
      <c r="P437" s="409"/>
      <c r="Q437" s="599"/>
    </row>
    <row r="438" spans="1:17" ht="15.75" thickBot="1" x14ac:dyDescent="0.3">
      <c r="A438" s="462"/>
      <c r="B438" s="407"/>
      <c r="C438" s="407"/>
      <c r="D438" s="407"/>
      <c r="E438" s="407"/>
      <c r="F438" s="407"/>
      <c r="G438" s="60" t="s">
        <v>20</v>
      </c>
      <c r="H438" s="61">
        <v>0</v>
      </c>
      <c r="I438" s="61">
        <v>0</v>
      </c>
      <c r="J438" s="61">
        <v>0</v>
      </c>
      <c r="K438" s="61">
        <v>0</v>
      </c>
      <c r="L438" s="61">
        <v>0</v>
      </c>
      <c r="M438" s="61">
        <v>0</v>
      </c>
      <c r="N438" s="61">
        <v>0</v>
      </c>
      <c r="O438" s="407"/>
      <c r="P438" s="410"/>
      <c r="Q438" s="599"/>
    </row>
    <row r="439" spans="1:17" ht="24.75" thickBot="1" x14ac:dyDescent="0.3">
      <c r="A439" s="433" t="s">
        <v>1434</v>
      </c>
      <c r="B439" s="405" t="s">
        <v>1411</v>
      </c>
      <c r="C439" s="405" t="s">
        <v>443</v>
      </c>
      <c r="D439" s="405">
        <v>2030</v>
      </c>
      <c r="E439" s="405">
        <v>0.4</v>
      </c>
      <c r="F439" s="405" t="s">
        <v>1412</v>
      </c>
      <c r="G439" s="60" t="s">
        <v>16</v>
      </c>
      <c r="H439" s="61">
        <v>15</v>
      </c>
      <c r="I439" s="61">
        <v>0</v>
      </c>
      <c r="J439" s="61">
        <v>0</v>
      </c>
      <c r="K439" s="61">
        <v>0</v>
      </c>
      <c r="L439" s="61">
        <v>0</v>
      </c>
      <c r="M439" s="61">
        <v>0</v>
      </c>
      <c r="N439" s="61">
        <v>15</v>
      </c>
      <c r="O439" s="405">
        <v>5218</v>
      </c>
      <c r="P439" s="408" t="s">
        <v>1413</v>
      </c>
      <c r="Q439" s="598" t="s">
        <v>4200</v>
      </c>
    </row>
    <row r="440" spans="1:17" ht="15.75" thickBot="1" x14ac:dyDescent="0.3">
      <c r="A440" s="412"/>
      <c r="B440" s="406"/>
      <c r="C440" s="406"/>
      <c r="D440" s="406"/>
      <c r="E440" s="406"/>
      <c r="F440" s="406"/>
      <c r="G440" s="60" t="s">
        <v>17</v>
      </c>
      <c r="H440" s="61">
        <v>14.9</v>
      </c>
      <c r="I440" s="61">
        <v>0</v>
      </c>
      <c r="J440" s="61">
        <v>0</v>
      </c>
      <c r="K440" s="61">
        <v>0</v>
      </c>
      <c r="L440" s="61">
        <v>0</v>
      </c>
      <c r="M440" s="61">
        <v>0</v>
      </c>
      <c r="N440" s="61">
        <v>14.9</v>
      </c>
      <c r="O440" s="406"/>
      <c r="P440" s="409"/>
      <c r="Q440" s="599"/>
    </row>
    <row r="441" spans="1:17" ht="24.75" thickBot="1" x14ac:dyDescent="0.3">
      <c r="A441" s="412"/>
      <c r="B441" s="406"/>
      <c r="C441" s="406"/>
      <c r="D441" s="406"/>
      <c r="E441" s="406"/>
      <c r="F441" s="406"/>
      <c r="G441" s="60" t="s">
        <v>18</v>
      </c>
      <c r="H441" s="61">
        <v>0.1</v>
      </c>
      <c r="I441" s="61">
        <v>0</v>
      </c>
      <c r="J441" s="61">
        <v>0</v>
      </c>
      <c r="K441" s="61">
        <v>0</v>
      </c>
      <c r="L441" s="61">
        <v>0</v>
      </c>
      <c r="M441" s="61">
        <v>0</v>
      </c>
      <c r="N441" s="61">
        <v>0.1</v>
      </c>
      <c r="O441" s="406"/>
      <c r="P441" s="409"/>
      <c r="Q441" s="599"/>
    </row>
    <row r="442" spans="1:17" ht="15.75" thickBot="1" x14ac:dyDescent="0.3">
      <c r="A442" s="412"/>
      <c r="B442" s="406"/>
      <c r="C442" s="406"/>
      <c r="D442" s="406"/>
      <c r="E442" s="406"/>
      <c r="F442" s="406"/>
      <c r="G442" s="60" t="s">
        <v>19</v>
      </c>
      <c r="H442" s="61">
        <v>0</v>
      </c>
      <c r="I442" s="61">
        <v>0</v>
      </c>
      <c r="J442" s="61">
        <v>0</v>
      </c>
      <c r="K442" s="61">
        <v>0</v>
      </c>
      <c r="L442" s="61">
        <v>0</v>
      </c>
      <c r="M442" s="61">
        <v>0</v>
      </c>
      <c r="N442" s="61">
        <v>0</v>
      </c>
      <c r="O442" s="406"/>
      <c r="P442" s="409"/>
      <c r="Q442" s="599"/>
    </row>
    <row r="443" spans="1:17" ht="15.75" thickBot="1" x14ac:dyDescent="0.3">
      <c r="A443" s="413"/>
      <c r="B443" s="407"/>
      <c r="C443" s="407"/>
      <c r="D443" s="407"/>
      <c r="E443" s="407"/>
      <c r="F443" s="407"/>
      <c r="G443" s="60" t="s">
        <v>20</v>
      </c>
      <c r="H443" s="61">
        <v>0</v>
      </c>
      <c r="I443" s="61">
        <v>0</v>
      </c>
      <c r="J443" s="61">
        <v>0</v>
      </c>
      <c r="K443" s="61">
        <v>0</v>
      </c>
      <c r="L443" s="61">
        <v>0</v>
      </c>
      <c r="M443" s="61">
        <v>0</v>
      </c>
      <c r="N443" s="61">
        <v>0</v>
      </c>
      <c r="O443" s="407"/>
      <c r="P443" s="410"/>
      <c r="Q443" s="599"/>
    </row>
    <row r="444" spans="1:17" ht="24.75" thickBot="1" x14ac:dyDescent="0.3">
      <c r="A444" s="433" t="s">
        <v>1435</v>
      </c>
      <c r="B444" s="405" t="s">
        <v>1411</v>
      </c>
      <c r="C444" s="405" t="s">
        <v>443</v>
      </c>
      <c r="D444" s="405">
        <v>2030</v>
      </c>
      <c r="E444" s="405">
        <v>0.5</v>
      </c>
      <c r="F444" s="405" t="s">
        <v>1412</v>
      </c>
      <c r="G444" s="60" t="s">
        <v>16</v>
      </c>
      <c r="H444" s="61">
        <v>17</v>
      </c>
      <c r="I444" s="61">
        <v>0</v>
      </c>
      <c r="J444" s="61">
        <v>0</v>
      </c>
      <c r="K444" s="61">
        <v>0</v>
      </c>
      <c r="L444" s="61">
        <v>0</v>
      </c>
      <c r="M444" s="61">
        <v>0</v>
      </c>
      <c r="N444" s="61">
        <v>17</v>
      </c>
      <c r="O444" s="405">
        <v>5218</v>
      </c>
      <c r="P444" s="408" t="s">
        <v>1413</v>
      </c>
      <c r="Q444" s="598" t="s">
        <v>4200</v>
      </c>
    </row>
    <row r="445" spans="1:17" ht="15.75" thickBot="1" x14ac:dyDescent="0.3">
      <c r="A445" s="412"/>
      <c r="B445" s="406"/>
      <c r="C445" s="406"/>
      <c r="D445" s="406"/>
      <c r="E445" s="406"/>
      <c r="F445" s="406"/>
      <c r="G445" s="60" t="s">
        <v>17</v>
      </c>
      <c r="H445" s="61">
        <v>16.8</v>
      </c>
      <c r="I445" s="61">
        <v>0</v>
      </c>
      <c r="J445" s="61">
        <v>0</v>
      </c>
      <c r="K445" s="61">
        <v>0</v>
      </c>
      <c r="L445" s="61">
        <v>0</v>
      </c>
      <c r="M445" s="61">
        <v>0</v>
      </c>
      <c r="N445" s="61">
        <v>16.8</v>
      </c>
      <c r="O445" s="406"/>
      <c r="P445" s="409"/>
      <c r="Q445" s="599"/>
    </row>
    <row r="446" spans="1:17" ht="24.75" thickBot="1" x14ac:dyDescent="0.3">
      <c r="A446" s="412"/>
      <c r="B446" s="406"/>
      <c r="C446" s="406"/>
      <c r="D446" s="406"/>
      <c r="E446" s="406"/>
      <c r="F446" s="406"/>
      <c r="G446" s="60" t="s">
        <v>18</v>
      </c>
      <c r="H446" s="61">
        <v>0.2</v>
      </c>
      <c r="I446" s="61">
        <v>0</v>
      </c>
      <c r="J446" s="61">
        <v>0</v>
      </c>
      <c r="K446" s="61">
        <v>0</v>
      </c>
      <c r="L446" s="61">
        <v>0</v>
      </c>
      <c r="M446" s="61">
        <v>0</v>
      </c>
      <c r="N446" s="61">
        <v>0.2</v>
      </c>
      <c r="O446" s="406"/>
      <c r="P446" s="409"/>
      <c r="Q446" s="599"/>
    </row>
    <row r="447" spans="1:17" ht="15.75" thickBot="1" x14ac:dyDescent="0.3">
      <c r="A447" s="412"/>
      <c r="B447" s="406"/>
      <c r="C447" s="406"/>
      <c r="D447" s="406"/>
      <c r="E447" s="406"/>
      <c r="F447" s="406"/>
      <c r="G447" s="60" t="s">
        <v>19</v>
      </c>
      <c r="H447" s="61">
        <v>0</v>
      </c>
      <c r="I447" s="61">
        <v>0</v>
      </c>
      <c r="J447" s="61">
        <v>0</v>
      </c>
      <c r="K447" s="61">
        <v>0</v>
      </c>
      <c r="L447" s="61">
        <v>0</v>
      </c>
      <c r="M447" s="61">
        <v>0</v>
      </c>
      <c r="N447" s="61">
        <v>0</v>
      </c>
      <c r="O447" s="406"/>
      <c r="P447" s="409"/>
      <c r="Q447" s="599"/>
    </row>
    <row r="448" spans="1:17" ht="15.75" thickBot="1" x14ac:dyDescent="0.3">
      <c r="A448" s="413"/>
      <c r="B448" s="407"/>
      <c r="C448" s="407"/>
      <c r="D448" s="407"/>
      <c r="E448" s="407"/>
      <c r="F448" s="407"/>
      <c r="G448" s="60" t="s">
        <v>20</v>
      </c>
      <c r="H448" s="61">
        <v>0</v>
      </c>
      <c r="I448" s="61">
        <v>0</v>
      </c>
      <c r="J448" s="61">
        <v>0</v>
      </c>
      <c r="K448" s="61">
        <v>0</v>
      </c>
      <c r="L448" s="61">
        <v>0</v>
      </c>
      <c r="M448" s="61">
        <v>0</v>
      </c>
      <c r="N448" s="61">
        <v>0</v>
      </c>
      <c r="O448" s="407"/>
      <c r="P448" s="410"/>
      <c r="Q448" s="599"/>
    </row>
    <row r="449" spans="1:17" ht="26.25" customHeight="1" thickBot="1" x14ac:dyDescent="0.3">
      <c r="A449" s="433" t="s">
        <v>1436</v>
      </c>
      <c r="B449" s="405" t="s">
        <v>1411</v>
      </c>
      <c r="C449" s="405" t="s">
        <v>443</v>
      </c>
      <c r="D449" s="405">
        <v>2030</v>
      </c>
      <c r="E449" s="405">
        <v>0.5</v>
      </c>
      <c r="F449" s="405" t="s">
        <v>1412</v>
      </c>
      <c r="G449" s="60" t="s">
        <v>16</v>
      </c>
      <c r="H449" s="61">
        <v>15</v>
      </c>
      <c r="I449" s="61">
        <v>0</v>
      </c>
      <c r="J449" s="61">
        <v>0</v>
      </c>
      <c r="K449" s="61">
        <v>0</v>
      </c>
      <c r="L449" s="61">
        <v>0</v>
      </c>
      <c r="M449" s="61">
        <v>0</v>
      </c>
      <c r="N449" s="61">
        <v>15</v>
      </c>
      <c r="O449" s="405">
        <v>5218</v>
      </c>
      <c r="P449" s="408" t="s">
        <v>1413</v>
      </c>
      <c r="Q449" s="598" t="s">
        <v>4200</v>
      </c>
    </row>
    <row r="450" spans="1:17" ht="15" customHeight="1" thickBot="1" x14ac:dyDescent="0.3">
      <c r="A450" s="461"/>
      <c r="B450" s="406"/>
      <c r="C450" s="406"/>
      <c r="D450" s="406"/>
      <c r="E450" s="406"/>
      <c r="F450" s="406"/>
      <c r="G450" s="60" t="s">
        <v>17</v>
      </c>
      <c r="H450" s="61">
        <v>14.9</v>
      </c>
      <c r="I450" s="61">
        <v>0</v>
      </c>
      <c r="J450" s="61">
        <v>0</v>
      </c>
      <c r="K450" s="61">
        <v>0</v>
      </c>
      <c r="L450" s="61">
        <v>0</v>
      </c>
      <c r="M450" s="61">
        <v>0</v>
      </c>
      <c r="N450" s="61">
        <v>14.9</v>
      </c>
      <c r="O450" s="406"/>
      <c r="P450" s="409"/>
      <c r="Q450" s="599"/>
    </row>
    <row r="451" spans="1:17" ht="24.75" thickBot="1" x14ac:dyDescent="0.3">
      <c r="A451" s="461"/>
      <c r="B451" s="406"/>
      <c r="C451" s="406"/>
      <c r="D451" s="406"/>
      <c r="E451" s="406"/>
      <c r="F451" s="406"/>
      <c r="G451" s="60" t="s">
        <v>18</v>
      </c>
      <c r="H451" s="61">
        <v>0.1</v>
      </c>
      <c r="I451" s="61">
        <v>0</v>
      </c>
      <c r="J451" s="61">
        <v>0</v>
      </c>
      <c r="K451" s="61">
        <v>0</v>
      </c>
      <c r="L451" s="61">
        <v>0</v>
      </c>
      <c r="M451" s="61">
        <v>0</v>
      </c>
      <c r="N451" s="61">
        <v>0.1</v>
      </c>
      <c r="O451" s="406"/>
      <c r="P451" s="409"/>
      <c r="Q451" s="599"/>
    </row>
    <row r="452" spans="1:17" ht="15.75" thickBot="1" x14ac:dyDescent="0.3">
      <c r="A452" s="461"/>
      <c r="B452" s="406"/>
      <c r="C452" s="406"/>
      <c r="D452" s="406"/>
      <c r="E452" s="406"/>
      <c r="F452" s="406"/>
      <c r="G452" s="60" t="s">
        <v>19</v>
      </c>
      <c r="H452" s="61">
        <v>0</v>
      </c>
      <c r="I452" s="61">
        <v>0</v>
      </c>
      <c r="J452" s="61">
        <v>0</v>
      </c>
      <c r="K452" s="61">
        <v>0</v>
      </c>
      <c r="L452" s="61">
        <v>0</v>
      </c>
      <c r="M452" s="61">
        <v>0</v>
      </c>
      <c r="N452" s="61">
        <v>0</v>
      </c>
      <c r="O452" s="406"/>
      <c r="P452" s="409"/>
      <c r="Q452" s="599"/>
    </row>
    <row r="453" spans="1:17" ht="15.75" thickBot="1" x14ac:dyDescent="0.3">
      <c r="A453" s="462"/>
      <c r="B453" s="407"/>
      <c r="C453" s="407"/>
      <c r="D453" s="407"/>
      <c r="E453" s="407"/>
      <c r="F453" s="407"/>
      <c r="G453" s="67" t="s">
        <v>20</v>
      </c>
      <c r="H453" s="62">
        <v>0</v>
      </c>
      <c r="I453" s="62">
        <v>0</v>
      </c>
      <c r="J453" s="62">
        <v>0</v>
      </c>
      <c r="K453" s="62">
        <v>0</v>
      </c>
      <c r="L453" s="62">
        <v>0</v>
      </c>
      <c r="M453" s="62">
        <v>0</v>
      </c>
      <c r="N453" s="62">
        <v>0</v>
      </c>
      <c r="O453" s="407"/>
      <c r="P453" s="410"/>
      <c r="Q453" s="599"/>
    </row>
    <row r="454" spans="1:17" ht="36" customHeight="1" thickBot="1" x14ac:dyDescent="0.3">
      <c r="A454" s="284" t="s">
        <v>1437</v>
      </c>
      <c r="B454" s="450" t="s">
        <v>1372</v>
      </c>
      <c r="C454" s="405" t="s">
        <v>443</v>
      </c>
      <c r="D454" s="281" t="s">
        <v>336</v>
      </c>
      <c r="E454" s="301">
        <v>4.03</v>
      </c>
      <c r="F454" s="463" t="s">
        <v>1373</v>
      </c>
      <c r="G454" s="43" t="s">
        <v>16</v>
      </c>
      <c r="H454" s="44">
        <f t="shared" ref="H454:H458" si="85">I454+J454+K454+L454+M454+N454</f>
        <v>92.458799999999997</v>
      </c>
      <c r="I454" s="44">
        <f t="shared" ref="I454:N454" si="86">I455+I456+I457+I458</f>
        <v>0</v>
      </c>
      <c r="J454" s="44">
        <f t="shared" si="86"/>
        <v>0</v>
      </c>
      <c r="K454" s="44">
        <f t="shared" si="86"/>
        <v>0</v>
      </c>
      <c r="L454" s="44">
        <f t="shared" si="86"/>
        <v>10</v>
      </c>
      <c r="M454" s="44">
        <f t="shared" si="86"/>
        <v>0</v>
      </c>
      <c r="N454" s="44">
        <f t="shared" si="86"/>
        <v>82.458799999999997</v>
      </c>
      <c r="O454" s="301">
        <v>2099</v>
      </c>
      <c r="P454" s="284" t="s">
        <v>1374</v>
      </c>
      <c r="Q454" s="598" t="s">
        <v>4156</v>
      </c>
    </row>
    <row r="455" spans="1:17" ht="15.75" thickBot="1" x14ac:dyDescent="0.3">
      <c r="A455" s="285"/>
      <c r="B455" s="451"/>
      <c r="C455" s="406"/>
      <c r="D455" s="282"/>
      <c r="E455" s="301"/>
      <c r="F455" s="464"/>
      <c r="G455" s="43" t="s">
        <v>17</v>
      </c>
      <c r="H455" s="44">
        <f t="shared" si="85"/>
        <v>0</v>
      </c>
      <c r="I455" s="44">
        <v>0</v>
      </c>
      <c r="J455" s="44">
        <v>0</v>
      </c>
      <c r="K455" s="44">
        <v>0</v>
      </c>
      <c r="L455" s="44">
        <v>0</v>
      </c>
      <c r="M455" s="44">
        <v>0</v>
      </c>
      <c r="N455" s="44">
        <v>0</v>
      </c>
      <c r="O455" s="301"/>
      <c r="P455" s="285"/>
      <c r="Q455" s="599"/>
    </row>
    <row r="456" spans="1:17" ht="24.75" thickBot="1" x14ac:dyDescent="0.3">
      <c r="A456" s="285"/>
      <c r="B456" s="451"/>
      <c r="C456" s="406"/>
      <c r="D456" s="282"/>
      <c r="E456" s="301"/>
      <c r="F456" s="464"/>
      <c r="G456" s="43" t="s">
        <v>18</v>
      </c>
      <c r="H456" s="44">
        <f t="shared" si="85"/>
        <v>92.458799999999997</v>
      </c>
      <c r="I456" s="44">
        <v>0</v>
      </c>
      <c r="J456" s="44">
        <v>0</v>
      </c>
      <c r="K456" s="44">
        <v>0</v>
      </c>
      <c r="L456" s="44">
        <v>10</v>
      </c>
      <c r="M456" s="44">
        <v>0</v>
      </c>
      <c r="N456" s="44">
        <v>82.458799999999997</v>
      </c>
      <c r="O456" s="301"/>
      <c r="P456" s="285"/>
      <c r="Q456" s="599"/>
    </row>
    <row r="457" spans="1:17" ht="15.75" thickBot="1" x14ac:dyDescent="0.3">
      <c r="A457" s="285"/>
      <c r="B457" s="451"/>
      <c r="C457" s="406"/>
      <c r="D457" s="282"/>
      <c r="E457" s="301"/>
      <c r="F457" s="464"/>
      <c r="G457" s="43" t="s">
        <v>19</v>
      </c>
      <c r="H457" s="44">
        <f t="shared" si="85"/>
        <v>0</v>
      </c>
      <c r="I457" s="44">
        <v>0</v>
      </c>
      <c r="J457" s="44">
        <v>0</v>
      </c>
      <c r="K457" s="44">
        <v>0</v>
      </c>
      <c r="L457" s="44">
        <v>0</v>
      </c>
      <c r="M457" s="44">
        <v>0</v>
      </c>
      <c r="N457" s="44">
        <v>0</v>
      </c>
      <c r="O457" s="301"/>
      <c r="P457" s="285"/>
      <c r="Q457" s="599"/>
    </row>
    <row r="458" spans="1:17" ht="15.75" thickBot="1" x14ac:dyDescent="0.3">
      <c r="A458" s="286"/>
      <c r="B458" s="452"/>
      <c r="C458" s="407"/>
      <c r="D458" s="283"/>
      <c r="E458" s="301"/>
      <c r="F458" s="465"/>
      <c r="G458" s="43" t="s">
        <v>20</v>
      </c>
      <c r="H458" s="44">
        <f t="shared" si="85"/>
        <v>0</v>
      </c>
      <c r="I458" s="44">
        <v>0</v>
      </c>
      <c r="J458" s="44">
        <v>0</v>
      </c>
      <c r="K458" s="44">
        <v>0</v>
      </c>
      <c r="L458" s="44">
        <v>0</v>
      </c>
      <c r="M458" s="44">
        <v>0</v>
      </c>
      <c r="N458" s="44">
        <v>0</v>
      </c>
      <c r="O458" s="301"/>
      <c r="P458" s="286"/>
      <c r="Q458" s="599"/>
    </row>
    <row r="459" spans="1:17" ht="24" x14ac:dyDescent="0.25">
      <c r="A459" s="436" t="s">
        <v>26</v>
      </c>
      <c r="B459" s="436"/>
      <c r="C459" s="436"/>
      <c r="D459" s="436"/>
      <c r="E459" s="436"/>
      <c r="F459" s="436"/>
      <c r="G459" s="48" t="s">
        <v>16</v>
      </c>
      <c r="H459" s="49">
        <f>SUM(H319,H324,H329,H334,H339,H339,H344,H349,H354,H359,H364,H369,H374,H379,H384,H389,H394,H399,H404,H409,H414,H419,H424,H429,H434,H439,H444,H449,H454)</f>
        <v>1365.4587999999999</v>
      </c>
      <c r="I459" s="49">
        <f t="shared" ref="I459:N459" si="87">SUM(I319,I324,I329,I334,I339,I339,I344,I349,I354,I359,I364,I369,I374,I379,I384,I389,I394,I399,I404,I409,I414,I419,I424,I429,I434,I439,I444,I449,I454)</f>
        <v>41.7</v>
      </c>
      <c r="J459" s="49">
        <f t="shared" si="87"/>
        <v>99</v>
      </c>
      <c r="K459" s="49">
        <f t="shared" si="87"/>
        <v>50.3</v>
      </c>
      <c r="L459" s="49">
        <f t="shared" si="87"/>
        <v>899.7</v>
      </c>
      <c r="M459" s="49">
        <f t="shared" si="87"/>
        <v>65.599999999999994</v>
      </c>
      <c r="N459" s="49">
        <f t="shared" si="87"/>
        <v>209.05879999999999</v>
      </c>
      <c r="O459" s="437"/>
      <c r="P459" s="441"/>
      <c r="Q459" s="35"/>
    </row>
    <row r="460" spans="1:17" ht="15.75" x14ac:dyDescent="0.25">
      <c r="A460" s="427"/>
      <c r="B460" s="427"/>
      <c r="C460" s="427"/>
      <c r="D460" s="427"/>
      <c r="E460" s="427"/>
      <c r="F460" s="466"/>
      <c r="G460" s="48" t="s">
        <v>17</v>
      </c>
      <c r="H460" s="49">
        <f t="shared" ref="H460:N463" si="88">SUM(H320,H325,H330,H335,H340,H340,H345,H350,H355,H360,H365,H370,H375,H380,H385,H390,H395,H400,H405,H410,H415,H420,H425,H430,H435,H440,H445,H450,H455)</f>
        <v>906.09999999999991</v>
      </c>
      <c r="I460" s="49">
        <f t="shared" si="88"/>
        <v>0</v>
      </c>
      <c r="J460" s="49">
        <f t="shared" si="88"/>
        <v>0</v>
      </c>
      <c r="K460" s="49">
        <f t="shared" si="88"/>
        <v>0</v>
      </c>
      <c r="L460" s="49">
        <f t="shared" si="88"/>
        <v>715.50000000000011</v>
      </c>
      <c r="M460" s="49">
        <f t="shared" si="88"/>
        <v>65</v>
      </c>
      <c r="N460" s="49">
        <f t="shared" si="88"/>
        <v>125.60000000000001</v>
      </c>
      <c r="O460" s="428"/>
      <c r="P460" s="442"/>
      <c r="Q460" s="35"/>
    </row>
    <row r="461" spans="1:17" ht="24.75" thickBot="1" x14ac:dyDescent="0.3">
      <c r="A461" s="427"/>
      <c r="B461" s="427"/>
      <c r="C461" s="427"/>
      <c r="D461" s="427"/>
      <c r="E461" s="427"/>
      <c r="F461" s="428"/>
      <c r="G461" s="64" t="s">
        <v>18</v>
      </c>
      <c r="H461" s="49">
        <f t="shared" si="88"/>
        <v>458.75880000000018</v>
      </c>
      <c r="I461" s="49">
        <f t="shared" si="88"/>
        <v>41.7</v>
      </c>
      <c r="J461" s="49">
        <f t="shared" si="88"/>
        <v>99</v>
      </c>
      <c r="K461" s="49">
        <f t="shared" si="88"/>
        <v>50.3</v>
      </c>
      <c r="L461" s="49">
        <f t="shared" si="88"/>
        <v>183.7</v>
      </c>
      <c r="M461" s="49">
        <f t="shared" si="88"/>
        <v>0.5</v>
      </c>
      <c r="N461" s="49">
        <f t="shared" si="88"/>
        <v>83.458799999999997</v>
      </c>
      <c r="O461" s="439"/>
      <c r="P461" s="442"/>
      <c r="Q461" s="35"/>
    </row>
    <row r="462" spans="1:17" ht="16.5" thickBot="1" x14ac:dyDescent="0.3">
      <c r="A462" s="427"/>
      <c r="B462" s="427"/>
      <c r="C462" s="427"/>
      <c r="D462" s="427"/>
      <c r="E462" s="427"/>
      <c r="F462" s="428"/>
      <c r="G462" s="64" t="s">
        <v>19</v>
      </c>
      <c r="H462" s="49">
        <f t="shared" si="88"/>
        <v>0.4</v>
      </c>
      <c r="I462" s="49">
        <f t="shared" si="88"/>
        <v>0</v>
      </c>
      <c r="J462" s="49">
        <f t="shared" si="88"/>
        <v>0</v>
      </c>
      <c r="K462" s="49">
        <f t="shared" si="88"/>
        <v>0</v>
      </c>
      <c r="L462" s="49">
        <f t="shared" si="88"/>
        <v>0.4</v>
      </c>
      <c r="M462" s="49">
        <f t="shared" si="88"/>
        <v>0</v>
      </c>
      <c r="N462" s="49">
        <f t="shared" si="88"/>
        <v>0</v>
      </c>
      <c r="O462" s="439"/>
      <c r="P462" s="442"/>
      <c r="Q462" s="35"/>
    </row>
    <row r="463" spans="1:17" ht="24.75" thickBot="1" x14ac:dyDescent="0.3">
      <c r="A463" s="429"/>
      <c r="B463" s="429"/>
      <c r="C463" s="429"/>
      <c r="D463" s="429"/>
      <c r="E463" s="429"/>
      <c r="F463" s="430"/>
      <c r="G463" s="64" t="s">
        <v>20</v>
      </c>
      <c r="H463" s="49">
        <f t="shared" si="88"/>
        <v>0</v>
      </c>
      <c r="I463" s="49">
        <f t="shared" si="88"/>
        <v>0</v>
      </c>
      <c r="J463" s="49">
        <f t="shared" si="88"/>
        <v>0</v>
      </c>
      <c r="K463" s="49">
        <f t="shared" si="88"/>
        <v>0</v>
      </c>
      <c r="L463" s="49">
        <f t="shared" si="88"/>
        <v>0</v>
      </c>
      <c r="M463" s="49">
        <f t="shared" si="88"/>
        <v>0</v>
      </c>
      <c r="N463" s="49">
        <f t="shared" si="88"/>
        <v>0</v>
      </c>
      <c r="O463" s="440"/>
      <c r="P463" s="443"/>
      <c r="Q463" s="35"/>
    </row>
    <row r="464" spans="1:17" ht="16.5" thickBot="1" x14ac:dyDescent="0.3">
      <c r="A464" s="417" t="s">
        <v>486</v>
      </c>
      <c r="B464" s="417"/>
      <c r="C464" s="417"/>
      <c r="D464" s="417"/>
      <c r="E464" s="417"/>
      <c r="F464" s="417"/>
      <c r="G464" s="417"/>
      <c r="H464" s="417"/>
      <c r="I464" s="417"/>
      <c r="J464" s="417"/>
      <c r="K464" s="417"/>
      <c r="L464" s="417"/>
      <c r="M464" s="417"/>
      <c r="N464" s="417"/>
      <c r="O464" s="417"/>
      <c r="P464" s="419"/>
      <c r="Q464" s="35"/>
    </row>
    <row r="465" spans="1:17" ht="24.75" thickBot="1" x14ac:dyDescent="0.3">
      <c r="A465" s="433" t="s">
        <v>1438</v>
      </c>
      <c r="B465" s="405" t="s">
        <v>1350</v>
      </c>
      <c r="C465" s="405" t="s">
        <v>486</v>
      </c>
      <c r="D465" s="405" t="s">
        <v>160</v>
      </c>
      <c r="E465" s="405"/>
      <c r="F465" s="405" t="s">
        <v>244</v>
      </c>
      <c r="G465" s="60" t="s">
        <v>16</v>
      </c>
      <c r="H465" s="61">
        <v>80</v>
      </c>
      <c r="I465" s="61">
        <v>20</v>
      </c>
      <c r="J465" s="61">
        <v>60</v>
      </c>
      <c r="K465" s="61">
        <v>0</v>
      </c>
      <c r="L465" s="61">
        <v>0</v>
      </c>
      <c r="M465" s="61">
        <v>0</v>
      </c>
      <c r="N465" s="61">
        <v>0</v>
      </c>
      <c r="O465" s="405"/>
      <c r="P465" s="408"/>
      <c r="Q465" s="598" t="s">
        <v>4156</v>
      </c>
    </row>
    <row r="466" spans="1:17" ht="15.75" thickBot="1" x14ac:dyDescent="0.3">
      <c r="A466" s="434"/>
      <c r="B466" s="406"/>
      <c r="C466" s="406"/>
      <c r="D466" s="406"/>
      <c r="E466" s="406"/>
      <c r="F466" s="406"/>
      <c r="G466" s="60" t="s">
        <v>17</v>
      </c>
      <c r="H466" s="61">
        <v>0</v>
      </c>
      <c r="I466" s="61">
        <v>0</v>
      </c>
      <c r="J466" s="61">
        <v>0</v>
      </c>
      <c r="K466" s="61">
        <v>0</v>
      </c>
      <c r="L466" s="61">
        <v>0</v>
      </c>
      <c r="M466" s="61">
        <v>0</v>
      </c>
      <c r="N466" s="61">
        <v>0</v>
      </c>
      <c r="O466" s="406"/>
      <c r="P466" s="409"/>
      <c r="Q466" s="599"/>
    </row>
    <row r="467" spans="1:17" ht="24.75" thickBot="1" x14ac:dyDescent="0.3">
      <c r="A467" s="434"/>
      <c r="B467" s="406"/>
      <c r="C467" s="406"/>
      <c r="D467" s="406"/>
      <c r="E467" s="406"/>
      <c r="F467" s="406"/>
      <c r="G467" s="60" t="s">
        <v>18</v>
      </c>
      <c r="H467" s="61">
        <v>80</v>
      </c>
      <c r="I467" s="61">
        <v>20</v>
      </c>
      <c r="J467" s="61">
        <v>60</v>
      </c>
      <c r="K467" s="61">
        <v>0</v>
      </c>
      <c r="L467" s="61">
        <v>0</v>
      </c>
      <c r="M467" s="61">
        <v>0</v>
      </c>
      <c r="N467" s="61">
        <v>0</v>
      </c>
      <c r="O467" s="406"/>
      <c r="P467" s="409"/>
      <c r="Q467" s="599"/>
    </row>
    <row r="468" spans="1:17" ht="15.75" thickBot="1" x14ac:dyDescent="0.3">
      <c r="A468" s="434"/>
      <c r="B468" s="406"/>
      <c r="C468" s="406"/>
      <c r="D468" s="406"/>
      <c r="E468" s="406"/>
      <c r="F468" s="406"/>
      <c r="G468" s="60" t="s">
        <v>19</v>
      </c>
      <c r="H468" s="61">
        <v>0</v>
      </c>
      <c r="I468" s="61">
        <v>0</v>
      </c>
      <c r="J468" s="61">
        <v>0</v>
      </c>
      <c r="K468" s="61">
        <v>0</v>
      </c>
      <c r="L468" s="61">
        <v>0</v>
      </c>
      <c r="M468" s="61">
        <v>0</v>
      </c>
      <c r="N468" s="61">
        <v>0</v>
      </c>
      <c r="O468" s="406"/>
      <c r="P468" s="409"/>
      <c r="Q468" s="599"/>
    </row>
    <row r="469" spans="1:17" ht="15.75" thickBot="1" x14ac:dyDescent="0.3">
      <c r="A469" s="435"/>
      <c r="B469" s="407"/>
      <c r="C469" s="407"/>
      <c r="D469" s="407"/>
      <c r="E469" s="407"/>
      <c r="F469" s="407"/>
      <c r="G469" s="60" t="s">
        <v>20</v>
      </c>
      <c r="H469" s="61">
        <v>0</v>
      </c>
      <c r="I469" s="61">
        <v>0</v>
      </c>
      <c r="J469" s="61">
        <v>0</v>
      </c>
      <c r="K469" s="61">
        <v>0</v>
      </c>
      <c r="L469" s="61">
        <v>0</v>
      </c>
      <c r="M469" s="61">
        <v>0</v>
      </c>
      <c r="N469" s="61">
        <v>0</v>
      </c>
      <c r="O469" s="407"/>
      <c r="P469" s="410"/>
      <c r="Q469" s="599"/>
    </row>
    <row r="470" spans="1:17" ht="24.75" thickBot="1" x14ac:dyDescent="0.3">
      <c r="A470" s="411" t="s">
        <v>1441</v>
      </c>
      <c r="B470" s="405" t="s">
        <v>890</v>
      </c>
      <c r="C470" s="405" t="s">
        <v>486</v>
      </c>
      <c r="D470" s="405">
        <v>2030</v>
      </c>
      <c r="E470" s="405">
        <v>1.1000000000000001</v>
      </c>
      <c r="F470" s="405" t="s">
        <v>1439</v>
      </c>
      <c r="G470" s="60" t="s">
        <v>16</v>
      </c>
      <c r="H470" s="61">
        <v>8.8000000000000007</v>
      </c>
      <c r="I470" s="61">
        <v>0</v>
      </c>
      <c r="J470" s="61">
        <v>0</v>
      </c>
      <c r="K470" s="61">
        <v>0</v>
      </c>
      <c r="L470" s="61">
        <v>0</v>
      </c>
      <c r="M470" s="61">
        <v>0</v>
      </c>
      <c r="N470" s="61">
        <v>8.8000000000000007</v>
      </c>
      <c r="O470" s="405">
        <v>280</v>
      </c>
      <c r="P470" s="408" t="s">
        <v>1440</v>
      </c>
      <c r="Q470" s="598" t="s">
        <v>4162</v>
      </c>
    </row>
    <row r="471" spans="1:17" ht="15.75" thickBot="1" x14ac:dyDescent="0.3">
      <c r="A471" s="412"/>
      <c r="B471" s="406"/>
      <c r="C471" s="406"/>
      <c r="D471" s="406"/>
      <c r="E471" s="406"/>
      <c r="F471" s="406"/>
      <c r="G471" s="60" t="s">
        <v>267</v>
      </c>
      <c r="H471" s="61">
        <v>0</v>
      </c>
      <c r="I471" s="61">
        <v>0</v>
      </c>
      <c r="J471" s="61">
        <v>0</v>
      </c>
      <c r="K471" s="61">
        <v>0</v>
      </c>
      <c r="L471" s="61">
        <v>0</v>
      </c>
      <c r="M471" s="61">
        <v>0</v>
      </c>
      <c r="N471" s="61">
        <v>0</v>
      </c>
      <c r="O471" s="406"/>
      <c r="P471" s="409"/>
      <c r="Q471" s="600"/>
    </row>
    <row r="472" spans="1:17" ht="24.75" thickBot="1" x14ac:dyDescent="0.3">
      <c r="A472" s="412"/>
      <c r="B472" s="406"/>
      <c r="C472" s="406"/>
      <c r="D472" s="406"/>
      <c r="E472" s="406"/>
      <c r="F472" s="406"/>
      <c r="G472" s="60" t="s">
        <v>18</v>
      </c>
      <c r="H472" s="61">
        <v>8.8000000000000007</v>
      </c>
      <c r="I472" s="61">
        <v>0</v>
      </c>
      <c r="J472" s="61">
        <v>0</v>
      </c>
      <c r="K472" s="61">
        <v>0</v>
      </c>
      <c r="L472" s="61">
        <v>0</v>
      </c>
      <c r="M472" s="61">
        <v>0</v>
      </c>
      <c r="N472" s="61">
        <v>8.8000000000000007</v>
      </c>
      <c r="O472" s="406"/>
      <c r="P472" s="409"/>
      <c r="Q472" s="600"/>
    </row>
    <row r="473" spans="1:17" ht="15.75" thickBot="1" x14ac:dyDescent="0.3">
      <c r="A473" s="412"/>
      <c r="B473" s="406"/>
      <c r="C473" s="406"/>
      <c r="D473" s="406"/>
      <c r="E473" s="406"/>
      <c r="F473" s="406"/>
      <c r="G473" s="221" t="s">
        <v>19</v>
      </c>
      <c r="H473" s="61">
        <v>0</v>
      </c>
      <c r="I473" s="61">
        <v>0</v>
      </c>
      <c r="J473" s="61">
        <v>0</v>
      </c>
      <c r="K473" s="61">
        <v>0</v>
      </c>
      <c r="L473" s="61">
        <v>0</v>
      </c>
      <c r="M473" s="61">
        <v>0</v>
      </c>
      <c r="N473" s="61">
        <v>0</v>
      </c>
      <c r="O473" s="406"/>
      <c r="P473" s="409"/>
      <c r="Q473" s="600"/>
    </row>
    <row r="474" spans="1:17" ht="15.75" thickBot="1" x14ac:dyDescent="0.3">
      <c r="A474" s="413"/>
      <c r="B474" s="407"/>
      <c r="C474" s="407"/>
      <c r="D474" s="407"/>
      <c r="E474" s="407"/>
      <c r="F474" s="407"/>
      <c r="G474" s="60" t="s">
        <v>20</v>
      </c>
      <c r="H474" s="61">
        <v>0</v>
      </c>
      <c r="I474" s="61">
        <v>0</v>
      </c>
      <c r="J474" s="61">
        <v>0</v>
      </c>
      <c r="K474" s="61">
        <v>0</v>
      </c>
      <c r="L474" s="61">
        <v>0</v>
      </c>
      <c r="M474" s="61">
        <v>0</v>
      </c>
      <c r="N474" s="61">
        <v>0</v>
      </c>
      <c r="O474" s="407"/>
      <c r="P474" s="410"/>
      <c r="Q474" s="600"/>
    </row>
    <row r="475" spans="1:17" ht="24.75" thickBot="1" x14ac:dyDescent="0.3">
      <c r="A475" s="411" t="s">
        <v>1442</v>
      </c>
      <c r="B475" s="405" t="s">
        <v>890</v>
      </c>
      <c r="C475" s="405" t="s">
        <v>486</v>
      </c>
      <c r="D475" s="405">
        <v>2029</v>
      </c>
      <c r="E475" s="405">
        <v>1.5</v>
      </c>
      <c r="F475" s="405" t="s">
        <v>1439</v>
      </c>
      <c r="G475" s="60" t="s">
        <v>16</v>
      </c>
      <c r="H475" s="61">
        <v>12</v>
      </c>
      <c r="I475" s="61">
        <v>0</v>
      </c>
      <c r="J475" s="61">
        <v>0</v>
      </c>
      <c r="K475" s="61">
        <v>0</v>
      </c>
      <c r="L475" s="61">
        <v>0</v>
      </c>
      <c r="M475" s="61">
        <v>12</v>
      </c>
      <c r="N475" s="61">
        <v>0</v>
      </c>
      <c r="O475" s="405">
        <v>553</v>
      </c>
      <c r="P475" s="408" t="s">
        <v>1440</v>
      </c>
      <c r="Q475" s="598" t="s">
        <v>4162</v>
      </c>
    </row>
    <row r="476" spans="1:17" ht="15.75" thickBot="1" x14ac:dyDescent="0.3">
      <c r="A476" s="412"/>
      <c r="B476" s="406"/>
      <c r="C476" s="406"/>
      <c r="D476" s="406"/>
      <c r="E476" s="406"/>
      <c r="F476" s="406"/>
      <c r="G476" s="60" t="s">
        <v>17</v>
      </c>
      <c r="H476" s="61">
        <v>0</v>
      </c>
      <c r="I476" s="61">
        <v>0</v>
      </c>
      <c r="J476" s="61">
        <v>0</v>
      </c>
      <c r="K476" s="61">
        <v>0</v>
      </c>
      <c r="L476" s="61">
        <v>0</v>
      </c>
      <c r="M476" s="61">
        <v>0</v>
      </c>
      <c r="N476" s="61">
        <v>0</v>
      </c>
      <c r="O476" s="406"/>
      <c r="P476" s="409"/>
      <c r="Q476" s="600"/>
    </row>
    <row r="477" spans="1:17" ht="24.75" thickBot="1" x14ac:dyDescent="0.3">
      <c r="A477" s="412"/>
      <c r="B477" s="406"/>
      <c r="C477" s="406"/>
      <c r="D477" s="406"/>
      <c r="E477" s="406"/>
      <c r="F477" s="406"/>
      <c r="G477" s="60" t="s">
        <v>18</v>
      </c>
      <c r="H477" s="61">
        <v>12</v>
      </c>
      <c r="I477" s="61">
        <v>0</v>
      </c>
      <c r="J477" s="61">
        <v>0</v>
      </c>
      <c r="K477" s="61">
        <v>0</v>
      </c>
      <c r="L477" s="61">
        <v>0</v>
      </c>
      <c r="M477" s="61">
        <v>12</v>
      </c>
      <c r="N477" s="61">
        <v>0</v>
      </c>
      <c r="O477" s="406"/>
      <c r="P477" s="409"/>
      <c r="Q477" s="600"/>
    </row>
    <row r="478" spans="1:17" ht="15.75" thickBot="1" x14ac:dyDescent="0.3">
      <c r="A478" s="412"/>
      <c r="B478" s="406"/>
      <c r="C478" s="406"/>
      <c r="D478" s="406"/>
      <c r="E478" s="406"/>
      <c r="F478" s="406"/>
      <c r="G478" s="221" t="s">
        <v>19</v>
      </c>
      <c r="H478" s="61">
        <v>0</v>
      </c>
      <c r="I478" s="61">
        <v>0</v>
      </c>
      <c r="J478" s="61">
        <v>0</v>
      </c>
      <c r="K478" s="61">
        <v>0</v>
      </c>
      <c r="L478" s="61">
        <v>0</v>
      </c>
      <c r="M478" s="61">
        <v>0</v>
      </c>
      <c r="N478" s="61">
        <v>0</v>
      </c>
      <c r="O478" s="406"/>
      <c r="P478" s="409"/>
      <c r="Q478" s="600"/>
    </row>
    <row r="479" spans="1:17" ht="15.75" thickBot="1" x14ac:dyDescent="0.3">
      <c r="A479" s="413"/>
      <c r="B479" s="407"/>
      <c r="C479" s="407"/>
      <c r="D479" s="407"/>
      <c r="E479" s="407"/>
      <c r="F479" s="407"/>
      <c r="G479" s="60" t="s">
        <v>20</v>
      </c>
      <c r="H479" s="61">
        <v>0</v>
      </c>
      <c r="I479" s="61">
        <v>0</v>
      </c>
      <c r="J479" s="61">
        <v>0</v>
      </c>
      <c r="K479" s="61">
        <v>0</v>
      </c>
      <c r="L479" s="61">
        <v>0</v>
      </c>
      <c r="M479" s="61">
        <v>0</v>
      </c>
      <c r="N479" s="61">
        <v>0</v>
      </c>
      <c r="O479" s="407"/>
      <c r="P479" s="410"/>
      <c r="Q479" s="600"/>
    </row>
    <row r="480" spans="1:17" ht="24.75" thickBot="1" x14ac:dyDescent="0.3">
      <c r="A480" s="411" t="s">
        <v>1443</v>
      </c>
      <c r="B480" s="405" t="s">
        <v>890</v>
      </c>
      <c r="C480" s="405" t="s">
        <v>486</v>
      </c>
      <c r="D480" s="405">
        <v>2028</v>
      </c>
      <c r="E480" s="405">
        <v>1</v>
      </c>
      <c r="F480" s="405" t="s">
        <v>1439</v>
      </c>
      <c r="G480" s="60" t="s">
        <v>16</v>
      </c>
      <c r="H480" s="61">
        <v>11</v>
      </c>
      <c r="I480" s="61">
        <v>0</v>
      </c>
      <c r="J480" s="61">
        <v>0</v>
      </c>
      <c r="K480" s="61">
        <v>0</v>
      </c>
      <c r="L480" s="61">
        <v>11</v>
      </c>
      <c r="M480" s="61">
        <v>0</v>
      </c>
      <c r="N480" s="61">
        <v>0</v>
      </c>
      <c r="O480" s="405">
        <v>992</v>
      </c>
      <c r="P480" s="408" t="s">
        <v>1440</v>
      </c>
      <c r="Q480" s="598" t="s">
        <v>4162</v>
      </c>
    </row>
    <row r="481" spans="1:17" ht="15.75" thickBot="1" x14ac:dyDescent="0.3">
      <c r="A481" s="412"/>
      <c r="B481" s="406"/>
      <c r="C481" s="406"/>
      <c r="D481" s="406"/>
      <c r="E481" s="406"/>
      <c r="F481" s="406"/>
      <c r="G481" s="60" t="s">
        <v>17</v>
      </c>
      <c r="H481" s="61">
        <v>0</v>
      </c>
      <c r="I481" s="61">
        <v>0</v>
      </c>
      <c r="J481" s="61">
        <v>0</v>
      </c>
      <c r="K481" s="61">
        <v>0</v>
      </c>
      <c r="L481" s="61">
        <v>0</v>
      </c>
      <c r="M481" s="61">
        <v>0</v>
      </c>
      <c r="N481" s="61">
        <v>0</v>
      </c>
      <c r="O481" s="406"/>
      <c r="P481" s="409"/>
      <c r="Q481" s="600"/>
    </row>
    <row r="482" spans="1:17" ht="24.75" thickBot="1" x14ac:dyDescent="0.3">
      <c r="A482" s="412"/>
      <c r="B482" s="406"/>
      <c r="C482" s="406"/>
      <c r="D482" s="406"/>
      <c r="E482" s="406"/>
      <c r="F482" s="406"/>
      <c r="G482" s="60" t="s">
        <v>18</v>
      </c>
      <c r="H482" s="61">
        <v>11</v>
      </c>
      <c r="I482" s="61">
        <v>0</v>
      </c>
      <c r="J482" s="61">
        <v>0</v>
      </c>
      <c r="K482" s="61">
        <v>0</v>
      </c>
      <c r="L482" s="61">
        <v>11</v>
      </c>
      <c r="M482" s="61">
        <v>0</v>
      </c>
      <c r="N482" s="61">
        <v>0</v>
      </c>
      <c r="O482" s="406"/>
      <c r="P482" s="409"/>
      <c r="Q482" s="600"/>
    </row>
    <row r="483" spans="1:17" ht="15.75" thickBot="1" x14ac:dyDescent="0.3">
      <c r="A483" s="412"/>
      <c r="B483" s="406"/>
      <c r="C483" s="406"/>
      <c r="D483" s="406"/>
      <c r="E483" s="406"/>
      <c r="F483" s="406"/>
      <c r="G483" s="221" t="s">
        <v>19</v>
      </c>
      <c r="H483" s="61">
        <v>0</v>
      </c>
      <c r="I483" s="61">
        <v>0</v>
      </c>
      <c r="J483" s="61">
        <v>0</v>
      </c>
      <c r="K483" s="61">
        <v>0</v>
      </c>
      <c r="L483" s="61">
        <v>0</v>
      </c>
      <c r="M483" s="61">
        <v>0</v>
      </c>
      <c r="N483" s="61">
        <v>0</v>
      </c>
      <c r="O483" s="406"/>
      <c r="P483" s="409"/>
      <c r="Q483" s="600"/>
    </row>
    <row r="484" spans="1:17" ht="15.75" thickBot="1" x14ac:dyDescent="0.3">
      <c r="A484" s="413"/>
      <c r="B484" s="407"/>
      <c r="C484" s="407"/>
      <c r="D484" s="407"/>
      <c r="E484" s="407"/>
      <c r="F484" s="407"/>
      <c r="G484" s="60" t="s">
        <v>20</v>
      </c>
      <c r="H484" s="61">
        <v>0</v>
      </c>
      <c r="I484" s="61">
        <v>0</v>
      </c>
      <c r="J484" s="61">
        <v>0</v>
      </c>
      <c r="K484" s="61">
        <v>0</v>
      </c>
      <c r="L484" s="61">
        <v>0</v>
      </c>
      <c r="M484" s="61">
        <v>0</v>
      </c>
      <c r="N484" s="61">
        <v>0</v>
      </c>
      <c r="O484" s="407"/>
      <c r="P484" s="410"/>
      <c r="Q484" s="600"/>
    </row>
    <row r="485" spans="1:17" ht="24.75" thickBot="1" x14ac:dyDescent="0.3">
      <c r="A485" s="411" t="s">
        <v>1444</v>
      </c>
      <c r="B485" s="405" t="s">
        <v>890</v>
      </c>
      <c r="C485" s="405" t="s">
        <v>486</v>
      </c>
      <c r="D485" s="405">
        <v>2028</v>
      </c>
      <c r="E485" s="405">
        <v>1.4</v>
      </c>
      <c r="F485" s="405" t="s">
        <v>1439</v>
      </c>
      <c r="G485" s="60" t="s">
        <v>16</v>
      </c>
      <c r="H485" s="61">
        <v>15.4</v>
      </c>
      <c r="I485" s="61">
        <v>0</v>
      </c>
      <c r="J485" s="61">
        <v>0</v>
      </c>
      <c r="K485" s="61">
        <v>0</v>
      </c>
      <c r="L485" s="61">
        <v>15.4</v>
      </c>
      <c r="M485" s="61">
        <v>0</v>
      </c>
      <c r="N485" s="61">
        <v>0</v>
      </c>
      <c r="O485" s="405">
        <v>992</v>
      </c>
      <c r="P485" s="408" t="s">
        <v>1440</v>
      </c>
      <c r="Q485" s="598" t="s">
        <v>4162</v>
      </c>
    </row>
    <row r="486" spans="1:17" ht="15.75" thickBot="1" x14ac:dyDescent="0.3">
      <c r="A486" s="412"/>
      <c r="B486" s="406"/>
      <c r="C486" s="406"/>
      <c r="D486" s="406"/>
      <c r="E486" s="406"/>
      <c r="F486" s="406"/>
      <c r="G486" s="60" t="s">
        <v>17</v>
      </c>
      <c r="H486" s="61">
        <v>0</v>
      </c>
      <c r="I486" s="61">
        <v>0</v>
      </c>
      <c r="J486" s="61">
        <v>0</v>
      </c>
      <c r="K486" s="61">
        <v>0</v>
      </c>
      <c r="L486" s="61">
        <v>0</v>
      </c>
      <c r="M486" s="61">
        <v>0</v>
      </c>
      <c r="N486" s="61">
        <v>0</v>
      </c>
      <c r="O486" s="406"/>
      <c r="P486" s="409"/>
      <c r="Q486" s="600"/>
    </row>
    <row r="487" spans="1:17" ht="24.75" thickBot="1" x14ac:dyDescent="0.3">
      <c r="A487" s="412"/>
      <c r="B487" s="406"/>
      <c r="C487" s="406"/>
      <c r="D487" s="406"/>
      <c r="E487" s="406"/>
      <c r="F487" s="406"/>
      <c r="G487" s="60" t="s">
        <v>18</v>
      </c>
      <c r="H487" s="61">
        <v>15.4</v>
      </c>
      <c r="I487" s="61">
        <v>0</v>
      </c>
      <c r="J487" s="61">
        <v>0</v>
      </c>
      <c r="K487" s="61">
        <v>0</v>
      </c>
      <c r="L487" s="61">
        <v>15.4</v>
      </c>
      <c r="M487" s="61">
        <v>0</v>
      </c>
      <c r="N487" s="61">
        <v>0</v>
      </c>
      <c r="O487" s="406"/>
      <c r="P487" s="409"/>
      <c r="Q487" s="600"/>
    </row>
    <row r="488" spans="1:17" ht="15.75" thickBot="1" x14ac:dyDescent="0.3">
      <c r="A488" s="412"/>
      <c r="B488" s="406"/>
      <c r="C488" s="406"/>
      <c r="D488" s="406"/>
      <c r="E488" s="406"/>
      <c r="F488" s="406"/>
      <c r="G488" s="221" t="s">
        <v>19</v>
      </c>
      <c r="H488" s="61">
        <v>0</v>
      </c>
      <c r="I488" s="61">
        <v>0</v>
      </c>
      <c r="J488" s="61">
        <v>0</v>
      </c>
      <c r="K488" s="61">
        <v>0</v>
      </c>
      <c r="L488" s="61">
        <v>0</v>
      </c>
      <c r="M488" s="61">
        <v>0</v>
      </c>
      <c r="N488" s="61">
        <v>0</v>
      </c>
      <c r="O488" s="406"/>
      <c r="P488" s="409"/>
      <c r="Q488" s="600"/>
    </row>
    <row r="489" spans="1:17" ht="15.75" thickBot="1" x14ac:dyDescent="0.3">
      <c r="A489" s="413"/>
      <c r="B489" s="407"/>
      <c r="C489" s="407"/>
      <c r="D489" s="407"/>
      <c r="E489" s="407"/>
      <c r="F489" s="407"/>
      <c r="G489" s="60" t="s">
        <v>20</v>
      </c>
      <c r="H489" s="61">
        <v>0</v>
      </c>
      <c r="I489" s="61">
        <v>0</v>
      </c>
      <c r="J489" s="61">
        <v>0</v>
      </c>
      <c r="K489" s="61">
        <v>0</v>
      </c>
      <c r="L489" s="61">
        <v>0</v>
      </c>
      <c r="M489" s="61">
        <v>0</v>
      </c>
      <c r="N489" s="61">
        <v>0</v>
      </c>
      <c r="O489" s="407"/>
      <c r="P489" s="410"/>
      <c r="Q489" s="600"/>
    </row>
    <row r="490" spans="1:17" ht="24.75" thickBot="1" x14ac:dyDescent="0.3">
      <c r="A490" s="411" t="s">
        <v>1445</v>
      </c>
      <c r="B490" s="405" t="s">
        <v>890</v>
      </c>
      <c r="C490" s="405" t="s">
        <v>486</v>
      </c>
      <c r="D490" s="405">
        <v>2028</v>
      </c>
      <c r="E490" s="405">
        <v>2</v>
      </c>
      <c r="F490" s="405" t="s">
        <v>1439</v>
      </c>
      <c r="G490" s="60" t="s">
        <v>16</v>
      </c>
      <c r="H490" s="61">
        <v>22</v>
      </c>
      <c r="I490" s="61">
        <v>0</v>
      </c>
      <c r="J490" s="61">
        <v>0</v>
      </c>
      <c r="K490" s="61">
        <v>0</v>
      </c>
      <c r="L490" s="61">
        <v>22</v>
      </c>
      <c r="M490" s="61">
        <v>0</v>
      </c>
      <c r="N490" s="61">
        <v>0</v>
      </c>
      <c r="O490" s="405">
        <v>992</v>
      </c>
      <c r="P490" s="408" t="s">
        <v>1440</v>
      </c>
      <c r="Q490" s="598" t="s">
        <v>4162</v>
      </c>
    </row>
    <row r="491" spans="1:17" ht="15.75" thickBot="1" x14ac:dyDescent="0.3">
      <c r="A491" s="412"/>
      <c r="B491" s="406"/>
      <c r="C491" s="406"/>
      <c r="D491" s="406"/>
      <c r="E491" s="406"/>
      <c r="F491" s="406"/>
      <c r="G491" s="60" t="s">
        <v>17</v>
      </c>
      <c r="H491" s="61">
        <v>0</v>
      </c>
      <c r="I491" s="61">
        <v>0</v>
      </c>
      <c r="J491" s="61">
        <v>0</v>
      </c>
      <c r="K491" s="61">
        <v>0</v>
      </c>
      <c r="L491" s="61">
        <v>0</v>
      </c>
      <c r="M491" s="61">
        <v>0</v>
      </c>
      <c r="N491" s="61">
        <v>0</v>
      </c>
      <c r="O491" s="406"/>
      <c r="P491" s="409"/>
      <c r="Q491" s="600"/>
    </row>
    <row r="492" spans="1:17" ht="24.75" thickBot="1" x14ac:dyDescent="0.3">
      <c r="A492" s="412"/>
      <c r="B492" s="406"/>
      <c r="C492" s="406"/>
      <c r="D492" s="406"/>
      <c r="E492" s="406"/>
      <c r="F492" s="406"/>
      <c r="G492" s="60" t="s">
        <v>18</v>
      </c>
      <c r="H492" s="61">
        <v>22</v>
      </c>
      <c r="I492" s="61">
        <v>0</v>
      </c>
      <c r="J492" s="61">
        <v>0</v>
      </c>
      <c r="K492" s="61">
        <v>0</v>
      </c>
      <c r="L492" s="61">
        <v>22</v>
      </c>
      <c r="M492" s="61">
        <v>0</v>
      </c>
      <c r="N492" s="61">
        <v>0</v>
      </c>
      <c r="O492" s="406"/>
      <c r="P492" s="409"/>
      <c r="Q492" s="600"/>
    </row>
    <row r="493" spans="1:17" ht="15.75" thickBot="1" x14ac:dyDescent="0.3">
      <c r="A493" s="412"/>
      <c r="B493" s="406"/>
      <c r="C493" s="406"/>
      <c r="D493" s="406"/>
      <c r="E493" s="406"/>
      <c r="F493" s="406"/>
      <c r="G493" s="221" t="s">
        <v>19</v>
      </c>
      <c r="H493" s="61">
        <v>0</v>
      </c>
      <c r="I493" s="61">
        <v>0</v>
      </c>
      <c r="J493" s="61">
        <v>0</v>
      </c>
      <c r="K493" s="61">
        <v>0</v>
      </c>
      <c r="L493" s="61">
        <v>0</v>
      </c>
      <c r="M493" s="61">
        <v>0</v>
      </c>
      <c r="N493" s="61">
        <v>0</v>
      </c>
      <c r="O493" s="406"/>
      <c r="P493" s="409"/>
      <c r="Q493" s="600"/>
    </row>
    <row r="494" spans="1:17" ht="15.75" thickBot="1" x14ac:dyDescent="0.3">
      <c r="A494" s="413"/>
      <c r="B494" s="407"/>
      <c r="C494" s="407"/>
      <c r="D494" s="407"/>
      <c r="E494" s="407"/>
      <c r="F494" s="407"/>
      <c r="G494" s="60" t="s">
        <v>20</v>
      </c>
      <c r="H494" s="61">
        <v>0</v>
      </c>
      <c r="I494" s="61">
        <v>0</v>
      </c>
      <c r="J494" s="61">
        <v>0</v>
      </c>
      <c r="K494" s="61">
        <v>0</v>
      </c>
      <c r="L494" s="61">
        <v>0</v>
      </c>
      <c r="M494" s="61">
        <v>0</v>
      </c>
      <c r="N494" s="61">
        <v>0</v>
      </c>
      <c r="O494" s="407"/>
      <c r="P494" s="410"/>
      <c r="Q494" s="600"/>
    </row>
    <row r="495" spans="1:17" ht="24.75" thickBot="1" x14ac:dyDescent="0.3">
      <c r="A495" s="411" t="s">
        <v>1446</v>
      </c>
      <c r="B495" s="405" t="s">
        <v>890</v>
      </c>
      <c r="C495" s="405" t="s">
        <v>486</v>
      </c>
      <c r="D495" s="405">
        <v>2025</v>
      </c>
      <c r="E495" s="405">
        <v>1.04</v>
      </c>
      <c r="F495" s="405" t="s">
        <v>1439</v>
      </c>
      <c r="G495" s="60" t="s">
        <v>16</v>
      </c>
      <c r="H495" s="61">
        <v>8.3000000000000007</v>
      </c>
      <c r="I495" s="61">
        <v>8.3000000000000007</v>
      </c>
      <c r="J495" s="61">
        <v>0</v>
      </c>
      <c r="K495" s="61">
        <v>0</v>
      </c>
      <c r="L495" s="61">
        <v>0</v>
      </c>
      <c r="M495" s="61">
        <v>0</v>
      </c>
      <c r="N495" s="61">
        <v>0</v>
      </c>
      <c r="O495" s="405">
        <v>50</v>
      </c>
      <c r="P495" s="408" t="s">
        <v>1440</v>
      </c>
      <c r="Q495" s="598" t="s">
        <v>4162</v>
      </c>
    </row>
    <row r="496" spans="1:17" ht="15.75" thickBot="1" x14ac:dyDescent="0.3">
      <c r="A496" s="412"/>
      <c r="B496" s="406"/>
      <c r="C496" s="406"/>
      <c r="D496" s="406"/>
      <c r="E496" s="406"/>
      <c r="F496" s="406"/>
      <c r="G496" s="60" t="s">
        <v>17</v>
      </c>
      <c r="H496" s="61">
        <v>0</v>
      </c>
      <c r="I496" s="61">
        <v>0</v>
      </c>
      <c r="J496" s="61">
        <v>0</v>
      </c>
      <c r="K496" s="61">
        <v>0</v>
      </c>
      <c r="L496" s="61">
        <v>0</v>
      </c>
      <c r="M496" s="61">
        <v>0</v>
      </c>
      <c r="N496" s="61">
        <v>0</v>
      </c>
      <c r="O496" s="406"/>
      <c r="P496" s="409"/>
      <c r="Q496" s="600"/>
    </row>
    <row r="497" spans="1:17" ht="24.75" thickBot="1" x14ac:dyDescent="0.3">
      <c r="A497" s="412"/>
      <c r="B497" s="406"/>
      <c r="C497" s="406"/>
      <c r="D497" s="406"/>
      <c r="E497" s="406"/>
      <c r="F497" s="406"/>
      <c r="G497" s="60" t="s">
        <v>18</v>
      </c>
      <c r="H497" s="61">
        <v>8.3000000000000007</v>
      </c>
      <c r="I497" s="61">
        <v>8.3000000000000007</v>
      </c>
      <c r="J497" s="61">
        <v>0</v>
      </c>
      <c r="K497" s="61">
        <v>0</v>
      </c>
      <c r="L497" s="61">
        <v>0</v>
      </c>
      <c r="M497" s="61">
        <v>0</v>
      </c>
      <c r="N497" s="61">
        <v>0</v>
      </c>
      <c r="O497" s="406"/>
      <c r="P497" s="409"/>
      <c r="Q497" s="600"/>
    </row>
    <row r="498" spans="1:17" ht="15.75" thickBot="1" x14ac:dyDescent="0.3">
      <c r="A498" s="412"/>
      <c r="B498" s="406"/>
      <c r="C498" s="406"/>
      <c r="D498" s="406"/>
      <c r="E498" s="406"/>
      <c r="F498" s="406"/>
      <c r="G498" s="221" t="s">
        <v>19</v>
      </c>
      <c r="H498" s="61">
        <v>0</v>
      </c>
      <c r="I498" s="61">
        <v>0</v>
      </c>
      <c r="J498" s="61">
        <v>0</v>
      </c>
      <c r="K498" s="61">
        <v>0</v>
      </c>
      <c r="L498" s="61">
        <v>0</v>
      </c>
      <c r="M498" s="61">
        <v>0</v>
      </c>
      <c r="N498" s="61">
        <v>0</v>
      </c>
      <c r="O498" s="406"/>
      <c r="P498" s="409"/>
      <c r="Q498" s="600"/>
    </row>
    <row r="499" spans="1:17" ht="15.75" thickBot="1" x14ac:dyDescent="0.3">
      <c r="A499" s="413"/>
      <c r="B499" s="407"/>
      <c r="C499" s="407"/>
      <c r="D499" s="407"/>
      <c r="E499" s="407"/>
      <c r="F499" s="407"/>
      <c r="G499" s="60" t="s">
        <v>20</v>
      </c>
      <c r="H499" s="61">
        <v>0</v>
      </c>
      <c r="I499" s="61">
        <v>0</v>
      </c>
      <c r="J499" s="61">
        <v>0</v>
      </c>
      <c r="K499" s="61">
        <v>0</v>
      </c>
      <c r="L499" s="61">
        <v>0</v>
      </c>
      <c r="M499" s="61">
        <v>0</v>
      </c>
      <c r="N499" s="61">
        <v>0</v>
      </c>
      <c r="O499" s="407"/>
      <c r="P499" s="410"/>
      <c r="Q499" s="600"/>
    </row>
    <row r="500" spans="1:17" ht="24.75" thickBot="1" x14ac:dyDescent="0.3">
      <c r="A500" s="411" t="s">
        <v>1447</v>
      </c>
      <c r="B500" s="405" t="s">
        <v>890</v>
      </c>
      <c r="C500" s="405" t="s">
        <v>486</v>
      </c>
      <c r="D500" s="405" t="s">
        <v>553</v>
      </c>
      <c r="E500" s="405">
        <v>1</v>
      </c>
      <c r="F500" s="405" t="s">
        <v>1439</v>
      </c>
      <c r="G500" s="60" t="s">
        <v>16</v>
      </c>
      <c r="H500" s="61">
        <v>11</v>
      </c>
      <c r="I500" s="61">
        <v>0</v>
      </c>
      <c r="J500" s="61">
        <v>0</v>
      </c>
      <c r="K500" s="61">
        <v>0</v>
      </c>
      <c r="L500" s="61">
        <v>0</v>
      </c>
      <c r="M500" s="61">
        <v>11</v>
      </c>
      <c r="N500" s="61">
        <v>0</v>
      </c>
      <c r="O500" s="405">
        <v>195</v>
      </c>
      <c r="P500" s="408" t="s">
        <v>1440</v>
      </c>
      <c r="Q500" s="598" t="s">
        <v>4162</v>
      </c>
    </row>
    <row r="501" spans="1:17" ht="15.75" thickBot="1" x14ac:dyDescent="0.3">
      <c r="A501" s="412"/>
      <c r="B501" s="406"/>
      <c r="C501" s="406"/>
      <c r="D501" s="406"/>
      <c r="E501" s="406"/>
      <c r="F501" s="406"/>
      <c r="G501" s="60" t="s">
        <v>267</v>
      </c>
      <c r="H501" s="61">
        <v>0</v>
      </c>
      <c r="I501" s="61">
        <v>0</v>
      </c>
      <c r="J501" s="61">
        <v>0</v>
      </c>
      <c r="K501" s="61">
        <v>0</v>
      </c>
      <c r="L501" s="61">
        <v>0</v>
      </c>
      <c r="M501" s="61">
        <v>0</v>
      </c>
      <c r="N501" s="61">
        <v>0</v>
      </c>
      <c r="O501" s="406"/>
      <c r="P501" s="409"/>
      <c r="Q501" s="600"/>
    </row>
    <row r="502" spans="1:17" ht="24.75" thickBot="1" x14ac:dyDescent="0.3">
      <c r="A502" s="412"/>
      <c r="B502" s="406"/>
      <c r="C502" s="406"/>
      <c r="D502" s="406"/>
      <c r="E502" s="406"/>
      <c r="F502" s="406"/>
      <c r="G502" s="60" t="s">
        <v>18</v>
      </c>
      <c r="H502" s="61">
        <v>11</v>
      </c>
      <c r="I502" s="61">
        <v>0</v>
      </c>
      <c r="J502" s="61">
        <v>0</v>
      </c>
      <c r="K502" s="61">
        <v>0</v>
      </c>
      <c r="L502" s="61">
        <v>0</v>
      </c>
      <c r="M502" s="61">
        <v>11</v>
      </c>
      <c r="N502" s="61">
        <v>0</v>
      </c>
      <c r="O502" s="406"/>
      <c r="P502" s="409"/>
      <c r="Q502" s="600"/>
    </row>
    <row r="503" spans="1:17" ht="15.75" thickBot="1" x14ac:dyDescent="0.3">
      <c r="A503" s="412"/>
      <c r="B503" s="406"/>
      <c r="C503" s="406"/>
      <c r="D503" s="406"/>
      <c r="E503" s="406"/>
      <c r="F503" s="406"/>
      <c r="G503" s="221" t="s">
        <v>19</v>
      </c>
      <c r="H503" s="61">
        <v>0</v>
      </c>
      <c r="I503" s="61">
        <v>0</v>
      </c>
      <c r="J503" s="61">
        <v>0</v>
      </c>
      <c r="K503" s="61">
        <v>0</v>
      </c>
      <c r="L503" s="61">
        <v>0</v>
      </c>
      <c r="M503" s="61">
        <v>0</v>
      </c>
      <c r="N503" s="61">
        <v>0</v>
      </c>
      <c r="O503" s="406"/>
      <c r="P503" s="409"/>
      <c r="Q503" s="600"/>
    </row>
    <row r="504" spans="1:17" ht="15.75" thickBot="1" x14ac:dyDescent="0.3">
      <c r="A504" s="413"/>
      <c r="B504" s="407"/>
      <c r="C504" s="407"/>
      <c r="D504" s="407"/>
      <c r="E504" s="407"/>
      <c r="F504" s="407"/>
      <c r="G504" s="60" t="s">
        <v>20</v>
      </c>
      <c r="H504" s="61">
        <v>0</v>
      </c>
      <c r="I504" s="61">
        <v>0</v>
      </c>
      <c r="J504" s="61">
        <v>0</v>
      </c>
      <c r="K504" s="61">
        <v>0</v>
      </c>
      <c r="L504" s="61">
        <v>0</v>
      </c>
      <c r="M504" s="61">
        <v>0</v>
      </c>
      <c r="N504" s="61">
        <v>0</v>
      </c>
      <c r="O504" s="407"/>
      <c r="P504" s="410"/>
      <c r="Q504" s="600"/>
    </row>
    <row r="505" spans="1:17" ht="24.75" thickBot="1" x14ac:dyDescent="0.3">
      <c r="A505" s="411" t="s">
        <v>1448</v>
      </c>
      <c r="B505" s="405" t="s">
        <v>890</v>
      </c>
      <c r="C505" s="405" t="s">
        <v>486</v>
      </c>
      <c r="D505" s="405">
        <v>2028</v>
      </c>
      <c r="E505" s="405">
        <v>2</v>
      </c>
      <c r="F505" s="405" t="s">
        <v>1439</v>
      </c>
      <c r="G505" s="60" t="s">
        <v>16</v>
      </c>
      <c r="H505" s="61">
        <v>22</v>
      </c>
      <c r="I505" s="61">
        <v>0</v>
      </c>
      <c r="J505" s="61">
        <v>0</v>
      </c>
      <c r="K505" s="61">
        <v>0</v>
      </c>
      <c r="L505" s="61">
        <v>22</v>
      </c>
      <c r="M505" s="61">
        <v>0</v>
      </c>
      <c r="N505" s="61">
        <v>0</v>
      </c>
      <c r="O505" s="405">
        <v>9900</v>
      </c>
      <c r="P505" s="408" t="s">
        <v>1440</v>
      </c>
      <c r="Q505" s="598" t="s">
        <v>4162</v>
      </c>
    </row>
    <row r="506" spans="1:17" ht="15.75" thickBot="1" x14ac:dyDescent="0.3">
      <c r="A506" s="412"/>
      <c r="B506" s="406"/>
      <c r="C506" s="406"/>
      <c r="D506" s="406"/>
      <c r="E506" s="406"/>
      <c r="F506" s="406"/>
      <c r="G506" s="60" t="s">
        <v>17</v>
      </c>
      <c r="H506" s="61">
        <v>0</v>
      </c>
      <c r="I506" s="61">
        <v>0</v>
      </c>
      <c r="J506" s="61">
        <v>0</v>
      </c>
      <c r="K506" s="61">
        <v>0</v>
      </c>
      <c r="L506" s="61">
        <v>0</v>
      </c>
      <c r="M506" s="61">
        <v>0</v>
      </c>
      <c r="N506" s="61">
        <v>0</v>
      </c>
      <c r="O506" s="406"/>
      <c r="P506" s="409"/>
      <c r="Q506" s="600"/>
    </row>
    <row r="507" spans="1:17" ht="24.75" thickBot="1" x14ac:dyDescent="0.3">
      <c r="A507" s="412"/>
      <c r="B507" s="406"/>
      <c r="C507" s="406"/>
      <c r="D507" s="406"/>
      <c r="E507" s="406"/>
      <c r="F507" s="406"/>
      <c r="G507" s="60" t="s">
        <v>18</v>
      </c>
      <c r="H507" s="61">
        <v>22</v>
      </c>
      <c r="I507" s="61">
        <v>0</v>
      </c>
      <c r="J507" s="61">
        <v>0</v>
      </c>
      <c r="K507" s="61">
        <v>0</v>
      </c>
      <c r="L507" s="61">
        <v>22</v>
      </c>
      <c r="M507" s="61">
        <v>0</v>
      </c>
      <c r="N507" s="61">
        <v>0</v>
      </c>
      <c r="O507" s="406"/>
      <c r="P507" s="409"/>
      <c r="Q507" s="600"/>
    </row>
    <row r="508" spans="1:17" ht="15.75" thickBot="1" x14ac:dyDescent="0.3">
      <c r="A508" s="412"/>
      <c r="B508" s="406"/>
      <c r="C508" s="406"/>
      <c r="D508" s="406"/>
      <c r="E508" s="406"/>
      <c r="F508" s="406"/>
      <c r="G508" s="221" t="s">
        <v>19</v>
      </c>
      <c r="H508" s="61">
        <v>0</v>
      </c>
      <c r="I508" s="61">
        <v>0</v>
      </c>
      <c r="J508" s="61">
        <v>0</v>
      </c>
      <c r="K508" s="61">
        <v>0</v>
      </c>
      <c r="L508" s="61">
        <v>0</v>
      </c>
      <c r="M508" s="61">
        <v>0</v>
      </c>
      <c r="N508" s="61">
        <v>0</v>
      </c>
      <c r="O508" s="406"/>
      <c r="P508" s="409"/>
      <c r="Q508" s="600"/>
    </row>
    <row r="509" spans="1:17" ht="15.75" thickBot="1" x14ac:dyDescent="0.3">
      <c r="A509" s="413"/>
      <c r="B509" s="407"/>
      <c r="C509" s="407"/>
      <c r="D509" s="407"/>
      <c r="E509" s="407"/>
      <c r="F509" s="407"/>
      <c r="G509" s="60" t="s">
        <v>20</v>
      </c>
      <c r="H509" s="61">
        <v>0</v>
      </c>
      <c r="I509" s="61">
        <v>0</v>
      </c>
      <c r="J509" s="61">
        <v>0</v>
      </c>
      <c r="K509" s="61">
        <v>0</v>
      </c>
      <c r="L509" s="61">
        <v>0</v>
      </c>
      <c r="M509" s="61">
        <v>0</v>
      </c>
      <c r="N509" s="61">
        <v>0</v>
      </c>
      <c r="O509" s="407"/>
      <c r="P509" s="410"/>
      <c r="Q509" s="600"/>
    </row>
    <row r="510" spans="1:17" ht="24.75" thickBot="1" x14ac:dyDescent="0.3">
      <c r="A510" s="411" t="s">
        <v>1449</v>
      </c>
      <c r="B510" s="405" t="s">
        <v>890</v>
      </c>
      <c r="C510" s="405" t="s">
        <v>486</v>
      </c>
      <c r="D510" s="405">
        <v>2028</v>
      </c>
      <c r="E510" s="405">
        <v>1.5</v>
      </c>
      <c r="F510" s="405" t="s">
        <v>1439</v>
      </c>
      <c r="G510" s="60" t="s">
        <v>16</v>
      </c>
      <c r="H510" s="61">
        <v>16</v>
      </c>
      <c r="I510" s="61">
        <v>0</v>
      </c>
      <c r="J510" s="61">
        <v>0</v>
      </c>
      <c r="K510" s="61">
        <v>0</v>
      </c>
      <c r="L510" s="61">
        <v>16</v>
      </c>
      <c r="M510" s="61">
        <v>0</v>
      </c>
      <c r="N510" s="61">
        <v>0</v>
      </c>
      <c r="O510" s="405">
        <v>9900</v>
      </c>
      <c r="P510" s="408" t="s">
        <v>1440</v>
      </c>
      <c r="Q510" s="598" t="s">
        <v>4162</v>
      </c>
    </row>
    <row r="511" spans="1:17" ht="15.75" thickBot="1" x14ac:dyDescent="0.3">
      <c r="A511" s="412"/>
      <c r="B511" s="406"/>
      <c r="C511" s="406"/>
      <c r="D511" s="406"/>
      <c r="E511" s="406"/>
      <c r="F511" s="406"/>
      <c r="G511" s="60" t="s">
        <v>17</v>
      </c>
      <c r="H511" s="61">
        <v>0</v>
      </c>
      <c r="I511" s="61">
        <v>0</v>
      </c>
      <c r="J511" s="61">
        <v>0</v>
      </c>
      <c r="K511" s="61">
        <v>0</v>
      </c>
      <c r="L511" s="61">
        <v>0</v>
      </c>
      <c r="M511" s="61">
        <v>0</v>
      </c>
      <c r="N511" s="61">
        <v>0</v>
      </c>
      <c r="O511" s="406"/>
      <c r="P511" s="409"/>
      <c r="Q511" s="600"/>
    </row>
    <row r="512" spans="1:17" ht="24.75" thickBot="1" x14ac:dyDescent="0.3">
      <c r="A512" s="412"/>
      <c r="B512" s="406"/>
      <c r="C512" s="406"/>
      <c r="D512" s="406"/>
      <c r="E512" s="406"/>
      <c r="F512" s="406"/>
      <c r="G512" s="60" t="s">
        <v>18</v>
      </c>
      <c r="H512" s="61">
        <v>16</v>
      </c>
      <c r="I512" s="61">
        <v>0</v>
      </c>
      <c r="J512" s="61">
        <v>0</v>
      </c>
      <c r="K512" s="61">
        <v>0</v>
      </c>
      <c r="L512" s="61">
        <v>16</v>
      </c>
      <c r="M512" s="61">
        <v>0</v>
      </c>
      <c r="N512" s="61">
        <v>0</v>
      </c>
      <c r="O512" s="406"/>
      <c r="P512" s="409"/>
      <c r="Q512" s="600"/>
    </row>
    <row r="513" spans="1:17" ht="15.75" thickBot="1" x14ac:dyDescent="0.3">
      <c r="A513" s="412"/>
      <c r="B513" s="406"/>
      <c r="C513" s="406"/>
      <c r="D513" s="406"/>
      <c r="E513" s="406"/>
      <c r="F513" s="406"/>
      <c r="G513" s="221" t="s">
        <v>19</v>
      </c>
      <c r="H513" s="61">
        <v>0</v>
      </c>
      <c r="I513" s="61">
        <v>0</v>
      </c>
      <c r="J513" s="61">
        <v>0</v>
      </c>
      <c r="K513" s="61">
        <v>0</v>
      </c>
      <c r="L513" s="61">
        <v>0</v>
      </c>
      <c r="M513" s="61">
        <v>0</v>
      </c>
      <c r="N513" s="61">
        <v>0</v>
      </c>
      <c r="O513" s="406"/>
      <c r="P513" s="409"/>
      <c r="Q513" s="600"/>
    </row>
    <row r="514" spans="1:17" ht="15.75" thickBot="1" x14ac:dyDescent="0.3">
      <c r="A514" s="413"/>
      <c r="B514" s="407"/>
      <c r="C514" s="407"/>
      <c r="D514" s="407"/>
      <c r="E514" s="407"/>
      <c r="F514" s="407"/>
      <c r="G514" s="60" t="s">
        <v>20</v>
      </c>
      <c r="H514" s="61">
        <v>0</v>
      </c>
      <c r="I514" s="61">
        <v>0</v>
      </c>
      <c r="J514" s="61">
        <v>0</v>
      </c>
      <c r="K514" s="61">
        <v>0</v>
      </c>
      <c r="L514" s="61">
        <v>0</v>
      </c>
      <c r="M514" s="61">
        <v>0</v>
      </c>
      <c r="N514" s="61">
        <v>0</v>
      </c>
      <c r="O514" s="407"/>
      <c r="P514" s="410"/>
      <c r="Q514" s="600"/>
    </row>
    <row r="515" spans="1:17" ht="24.75" thickBot="1" x14ac:dyDescent="0.3">
      <c r="A515" s="433" t="s">
        <v>1450</v>
      </c>
      <c r="B515" s="405" t="s">
        <v>890</v>
      </c>
      <c r="C515" s="405" t="s">
        <v>486</v>
      </c>
      <c r="D515" s="405">
        <v>2027</v>
      </c>
      <c r="E515" s="405">
        <v>3</v>
      </c>
      <c r="F515" s="405" t="s">
        <v>1439</v>
      </c>
      <c r="G515" s="60" t="s">
        <v>16</v>
      </c>
      <c r="H515" s="61">
        <v>33</v>
      </c>
      <c r="I515" s="61">
        <v>0</v>
      </c>
      <c r="J515" s="61">
        <v>0</v>
      </c>
      <c r="K515" s="61">
        <v>0</v>
      </c>
      <c r="L515" s="61">
        <v>33</v>
      </c>
      <c r="M515" s="61">
        <v>0</v>
      </c>
      <c r="N515" s="61">
        <v>0</v>
      </c>
      <c r="O515" s="405">
        <v>9900</v>
      </c>
      <c r="P515" s="408" t="s">
        <v>1440</v>
      </c>
      <c r="Q515" s="598" t="s">
        <v>4162</v>
      </c>
    </row>
    <row r="516" spans="1:17" ht="15.75" thickBot="1" x14ac:dyDescent="0.3">
      <c r="A516" s="434"/>
      <c r="B516" s="406"/>
      <c r="C516" s="406"/>
      <c r="D516" s="406"/>
      <c r="E516" s="406"/>
      <c r="F516" s="406"/>
      <c r="G516" s="60" t="s">
        <v>17</v>
      </c>
      <c r="H516" s="61">
        <v>0</v>
      </c>
      <c r="I516" s="61">
        <v>0</v>
      </c>
      <c r="J516" s="61">
        <v>0</v>
      </c>
      <c r="K516" s="61">
        <v>0</v>
      </c>
      <c r="L516" s="61">
        <v>0</v>
      </c>
      <c r="M516" s="61">
        <v>0</v>
      </c>
      <c r="N516" s="61">
        <v>0</v>
      </c>
      <c r="O516" s="406"/>
      <c r="P516" s="409"/>
      <c r="Q516" s="600"/>
    </row>
    <row r="517" spans="1:17" ht="24.75" thickBot="1" x14ac:dyDescent="0.3">
      <c r="A517" s="434"/>
      <c r="B517" s="406"/>
      <c r="C517" s="406"/>
      <c r="D517" s="406"/>
      <c r="E517" s="406"/>
      <c r="F517" s="406"/>
      <c r="G517" s="60" t="s">
        <v>18</v>
      </c>
      <c r="H517" s="61">
        <v>33</v>
      </c>
      <c r="I517" s="61">
        <v>0</v>
      </c>
      <c r="J517" s="61">
        <v>0</v>
      </c>
      <c r="K517" s="61">
        <v>0</v>
      </c>
      <c r="L517" s="61">
        <v>33</v>
      </c>
      <c r="M517" s="61">
        <v>0</v>
      </c>
      <c r="N517" s="61">
        <v>0</v>
      </c>
      <c r="O517" s="406"/>
      <c r="P517" s="409"/>
      <c r="Q517" s="600"/>
    </row>
    <row r="518" spans="1:17" ht="15.75" thickBot="1" x14ac:dyDescent="0.3">
      <c r="A518" s="434"/>
      <c r="B518" s="406"/>
      <c r="C518" s="406"/>
      <c r="D518" s="406"/>
      <c r="E518" s="406"/>
      <c r="F518" s="406"/>
      <c r="G518" s="221" t="s">
        <v>19</v>
      </c>
      <c r="H518" s="61">
        <v>0</v>
      </c>
      <c r="I518" s="61">
        <v>0</v>
      </c>
      <c r="J518" s="61">
        <v>0</v>
      </c>
      <c r="K518" s="61">
        <v>0</v>
      </c>
      <c r="L518" s="61">
        <v>0</v>
      </c>
      <c r="M518" s="61">
        <v>0</v>
      </c>
      <c r="N518" s="61">
        <v>0</v>
      </c>
      <c r="O518" s="406"/>
      <c r="P518" s="409"/>
      <c r="Q518" s="600"/>
    </row>
    <row r="519" spans="1:17" ht="15.75" thickBot="1" x14ac:dyDescent="0.3">
      <c r="A519" s="435"/>
      <c r="B519" s="407"/>
      <c r="C519" s="407"/>
      <c r="D519" s="407"/>
      <c r="E519" s="407"/>
      <c r="F519" s="407"/>
      <c r="G519" s="60" t="s">
        <v>20</v>
      </c>
      <c r="H519" s="61">
        <v>0</v>
      </c>
      <c r="I519" s="61">
        <v>0</v>
      </c>
      <c r="J519" s="61">
        <v>0</v>
      </c>
      <c r="K519" s="61">
        <v>0</v>
      </c>
      <c r="L519" s="61">
        <v>0</v>
      </c>
      <c r="M519" s="61">
        <v>0</v>
      </c>
      <c r="N519" s="61">
        <v>0</v>
      </c>
      <c r="O519" s="407"/>
      <c r="P519" s="410"/>
      <c r="Q519" s="600"/>
    </row>
    <row r="520" spans="1:17" ht="24.75" thickBot="1" x14ac:dyDescent="0.3">
      <c r="A520" s="411" t="s">
        <v>1451</v>
      </c>
      <c r="B520" s="405" t="s">
        <v>890</v>
      </c>
      <c r="C520" s="405" t="s">
        <v>486</v>
      </c>
      <c r="D520" s="405">
        <v>2027</v>
      </c>
      <c r="E520" s="405">
        <v>3</v>
      </c>
      <c r="F520" s="405" t="s">
        <v>1439</v>
      </c>
      <c r="G520" s="60" t="s">
        <v>16</v>
      </c>
      <c r="H520" s="61">
        <v>33</v>
      </c>
      <c r="I520" s="61">
        <v>0</v>
      </c>
      <c r="J520" s="61">
        <v>0</v>
      </c>
      <c r="K520" s="61">
        <v>0</v>
      </c>
      <c r="L520" s="61">
        <v>33</v>
      </c>
      <c r="M520" s="61">
        <v>0</v>
      </c>
      <c r="N520" s="61">
        <v>0</v>
      </c>
      <c r="O520" s="405">
        <v>9900</v>
      </c>
      <c r="P520" s="408" t="s">
        <v>1440</v>
      </c>
      <c r="Q520" s="598" t="s">
        <v>4162</v>
      </c>
    </row>
    <row r="521" spans="1:17" ht="15.75" thickBot="1" x14ac:dyDescent="0.3">
      <c r="A521" s="412"/>
      <c r="B521" s="406"/>
      <c r="C521" s="406"/>
      <c r="D521" s="406"/>
      <c r="E521" s="406"/>
      <c r="F521" s="406"/>
      <c r="G521" s="60" t="s">
        <v>17</v>
      </c>
      <c r="H521" s="61">
        <v>0</v>
      </c>
      <c r="I521" s="61">
        <v>0</v>
      </c>
      <c r="J521" s="61">
        <v>0</v>
      </c>
      <c r="K521" s="61">
        <v>0</v>
      </c>
      <c r="L521" s="61">
        <v>0</v>
      </c>
      <c r="M521" s="61">
        <v>0</v>
      </c>
      <c r="N521" s="61">
        <v>0</v>
      </c>
      <c r="O521" s="406"/>
      <c r="P521" s="409"/>
      <c r="Q521" s="600"/>
    </row>
    <row r="522" spans="1:17" ht="24.75" thickBot="1" x14ac:dyDescent="0.3">
      <c r="A522" s="412"/>
      <c r="B522" s="406"/>
      <c r="C522" s="406"/>
      <c r="D522" s="406"/>
      <c r="E522" s="406"/>
      <c r="F522" s="406"/>
      <c r="G522" s="60" t="s">
        <v>18</v>
      </c>
      <c r="H522" s="61">
        <v>33</v>
      </c>
      <c r="I522" s="61">
        <v>0</v>
      </c>
      <c r="J522" s="61">
        <v>0</v>
      </c>
      <c r="K522" s="61">
        <v>0</v>
      </c>
      <c r="L522" s="61">
        <v>33</v>
      </c>
      <c r="M522" s="61">
        <v>0</v>
      </c>
      <c r="N522" s="61">
        <v>0</v>
      </c>
      <c r="O522" s="406"/>
      <c r="P522" s="409"/>
      <c r="Q522" s="600"/>
    </row>
    <row r="523" spans="1:17" ht="15.75" thickBot="1" x14ac:dyDescent="0.3">
      <c r="A523" s="412"/>
      <c r="B523" s="406"/>
      <c r="C523" s="406"/>
      <c r="D523" s="406"/>
      <c r="E523" s="406"/>
      <c r="F523" s="406"/>
      <c r="G523" s="221" t="s">
        <v>19</v>
      </c>
      <c r="H523" s="61">
        <v>0</v>
      </c>
      <c r="I523" s="61">
        <v>0</v>
      </c>
      <c r="J523" s="61">
        <v>0</v>
      </c>
      <c r="K523" s="61">
        <v>0</v>
      </c>
      <c r="L523" s="61">
        <v>0</v>
      </c>
      <c r="M523" s="61">
        <v>0</v>
      </c>
      <c r="N523" s="61">
        <v>0</v>
      </c>
      <c r="O523" s="406"/>
      <c r="P523" s="409"/>
      <c r="Q523" s="600"/>
    </row>
    <row r="524" spans="1:17" ht="15.75" thickBot="1" x14ac:dyDescent="0.3">
      <c r="A524" s="413"/>
      <c r="B524" s="407"/>
      <c r="C524" s="407"/>
      <c r="D524" s="407"/>
      <c r="E524" s="407"/>
      <c r="F524" s="407"/>
      <c r="G524" s="60" t="s">
        <v>20</v>
      </c>
      <c r="H524" s="61">
        <v>0</v>
      </c>
      <c r="I524" s="61">
        <v>0</v>
      </c>
      <c r="J524" s="61">
        <v>0</v>
      </c>
      <c r="K524" s="61">
        <v>0</v>
      </c>
      <c r="L524" s="61">
        <v>0</v>
      </c>
      <c r="M524" s="61">
        <v>0</v>
      </c>
      <c r="N524" s="61">
        <v>0</v>
      </c>
      <c r="O524" s="407"/>
      <c r="P524" s="410"/>
      <c r="Q524" s="600"/>
    </row>
    <row r="525" spans="1:17" ht="24.75" thickBot="1" x14ac:dyDescent="0.3">
      <c r="A525" s="411" t="s">
        <v>1452</v>
      </c>
      <c r="B525" s="405" t="s">
        <v>890</v>
      </c>
      <c r="C525" s="405" t="s">
        <v>486</v>
      </c>
      <c r="D525" s="405">
        <v>2028</v>
      </c>
      <c r="E525" s="405">
        <v>1.6</v>
      </c>
      <c r="F525" s="405" t="s">
        <v>1439</v>
      </c>
      <c r="G525" s="60" t="s">
        <v>16</v>
      </c>
      <c r="H525" s="61">
        <v>43.5</v>
      </c>
      <c r="I525" s="61">
        <v>0</v>
      </c>
      <c r="J525" s="61">
        <v>0</v>
      </c>
      <c r="K525" s="61">
        <v>0</v>
      </c>
      <c r="L525" s="61">
        <v>43.5</v>
      </c>
      <c r="M525" s="61">
        <v>0</v>
      </c>
      <c r="N525" s="61">
        <v>0</v>
      </c>
      <c r="O525" s="405">
        <v>9900</v>
      </c>
      <c r="P525" s="408" t="s">
        <v>1440</v>
      </c>
      <c r="Q525" s="598" t="s">
        <v>4162</v>
      </c>
    </row>
    <row r="526" spans="1:17" ht="16.5" customHeight="1" thickBot="1" x14ac:dyDescent="0.3">
      <c r="A526" s="412"/>
      <c r="B526" s="406"/>
      <c r="C526" s="406"/>
      <c r="D526" s="406"/>
      <c r="E526" s="406"/>
      <c r="F526" s="406"/>
      <c r="G526" s="60" t="s">
        <v>17</v>
      </c>
      <c r="H526" s="61">
        <v>0</v>
      </c>
      <c r="I526" s="61">
        <v>0</v>
      </c>
      <c r="J526" s="61">
        <v>0</v>
      </c>
      <c r="K526" s="61">
        <v>0</v>
      </c>
      <c r="L526" s="61">
        <v>0</v>
      </c>
      <c r="M526" s="61">
        <v>0</v>
      </c>
      <c r="N526" s="61">
        <v>0</v>
      </c>
      <c r="O526" s="406"/>
      <c r="P526" s="409"/>
      <c r="Q526" s="600"/>
    </row>
    <row r="527" spans="1:17" ht="24.75" thickBot="1" x14ac:dyDescent="0.3">
      <c r="A527" s="412"/>
      <c r="B527" s="406"/>
      <c r="C527" s="406"/>
      <c r="D527" s="406"/>
      <c r="E527" s="406"/>
      <c r="F527" s="406"/>
      <c r="G527" s="60" t="s">
        <v>18</v>
      </c>
      <c r="H527" s="61">
        <v>43.5</v>
      </c>
      <c r="I527" s="61">
        <v>0</v>
      </c>
      <c r="J527" s="61">
        <v>0</v>
      </c>
      <c r="K527" s="61">
        <v>0</v>
      </c>
      <c r="L527" s="61">
        <v>43.5</v>
      </c>
      <c r="M527" s="61">
        <v>0</v>
      </c>
      <c r="N527" s="61">
        <v>0</v>
      </c>
      <c r="O527" s="406"/>
      <c r="P527" s="409"/>
      <c r="Q527" s="600"/>
    </row>
    <row r="528" spans="1:17" ht="16.5" customHeight="1" thickBot="1" x14ac:dyDescent="0.3">
      <c r="A528" s="412"/>
      <c r="B528" s="406"/>
      <c r="C528" s="406"/>
      <c r="D528" s="406"/>
      <c r="E528" s="406"/>
      <c r="F528" s="406"/>
      <c r="G528" s="60" t="s">
        <v>19</v>
      </c>
      <c r="H528" s="61">
        <v>0</v>
      </c>
      <c r="I528" s="61">
        <v>0</v>
      </c>
      <c r="J528" s="61">
        <v>0</v>
      </c>
      <c r="K528" s="61">
        <v>0</v>
      </c>
      <c r="L528" s="61">
        <v>0</v>
      </c>
      <c r="M528" s="61">
        <v>0</v>
      </c>
      <c r="N528" s="61">
        <v>0</v>
      </c>
      <c r="O528" s="406"/>
      <c r="P528" s="409"/>
      <c r="Q528" s="600"/>
    </row>
    <row r="529" spans="1:17" ht="16.5" customHeight="1" thickBot="1" x14ac:dyDescent="0.3">
      <c r="A529" s="413"/>
      <c r="B529" s="407"/>
      <c r="C529" s="407"/>
      <c r="D529" s="407"/>
      <c r="E529" s="407"/>
      <c r="F529" s="407"/>
      <c r="G529" s="60" t="s">
        <v>20</v>
      </c>
      <c r="H529" s="61">
        <v>0</v>
      </c>
      <c r="I529" s="61">
        <v>0</v>
      </c>
      <c r="J529" s="61">
        <v>0</v>
      </c>
      <c r="K529" s="61">
        <v>0</v>
      </c>
      <c r="L529" s="61">
        <v>0</v>
      </c>
      <c r="M529" s="61">
        <v>0</v>
      </c>
      <c r="N529" s="61">
        <v>0</v>
      </c>
      <c r="O529" s="407"/>
      <c r="P529" s="410"/>
      <c r="Q529" s="600"/>
    </row>
    <row r="530" spans="1:17" ht="24.75" thickBot="1" x14ac:dyDescent="0.3">
      <c r="A530" s="411" t="s">
        <v>1453</v>
      </c>
      <c r="B530" s="405" t="s">
        <v>890</v>
      </c>
      <c r="C530" s="405" t="s">
        <v>486</v>
      </c>
      <c r="D530" s="405">
        <v>2028</v>
      </c>
      <c r="E530" s="405">
        <v>0.75</v>
      </c>
      <c r="F530" s="405" t="s">
        <v>1439</v>
      </c>
      <c r="G530" s="60" t="s">
        <v>16</v>
      </c>
      <c r="H530" s="61">
        <v>62.7</v>
      </c>
      <c r="I530" s="61">
        <v>0</v>
      </c>
      <c r="J530" s="61">
        <v>0</v>
      </c>
      <c r="K530" s="61">
        <v>0</v>
      </c>
      <c r="L530" s="61">
        <v>62.7</v>
      </c>
      <c r="M530" s="61">
        <v>0</v>
      </c>
      <c r="N530" s="61">
        <v>0</v>
      </c>
      <c r="O530" s="405">
        <v>9901</v>
      </c>
      <c r="P530" s="408" t="s">
        <v>1440</v>
      </c>
      <c r="Q530" s="598" t="s">
        <v>4162</v>
      </c>
    </row>
    <row r="531" spans="1:17" ht="15.75" thickBot="1" x14ac:dyDescent="0.3">
      <c r="A531" s="412"/>
      <c r="B531" s="406"/>
      <c r="C531" s="406"/>
      <c r="D531" s="406"/>
      <c r="E531" s="406"/>
      <c r="F531" s="406"/>
      <c r="G531" s="60" t="s">
        <v>17</v>
      </c>
      <c r="H531" s="61">
        <v>0</v>
      </c>
      <c r="I531" s="61">
        <v>0</v>
      </c>
      <c r="J531" s="61">
        <v>0</v>
      </c>
      <c r="K531" s="61">
        <v>0</v>
      </c>
      <c r="L531" s="61">
        <v>0</v>
      </c>
      <c r="M531" s="61">
        <v>0</v>
      </c>
      <c r="N531" s="61">
        <v>0</v>
      </c>
      <c r="O531" s="406"/>
      <c r="P531" s="409"/>
      <c r="Q531" s="600"/>
    </row>
    <row r="532" spans="1:17" ht="24.75" thickBot="1" x14ac:dyDescent="0.3">
      <c r="A532" s="412"/>
      <c r="B532" s="406"/>
      <c r="C532" s="406"/>
      <c r="D532" s="406"/>
      <c r="E532" s="406"/>
      <c r="F532" s="406"/>
      <c r="G532" s="60" t="s">
        <v>18</v>
      </c>
      <c r="H532" s="61">
        <v>62.7</v>
      </c>
      <c r="I532" s="61">
        <v>0</v>
      </c>
      <c r="J532" s="61">
        <v>0</v>
      </c>
      <c r="K532" s="61">
        <v>0</v>
      </c>
      <c r="L532" s="61">
        <v>62.7</v>
      </c>
      <c r="M532" s="61">
        <v>0</v>
      </c>
      <c r="N532" s="61">
        <v>0</v>
      </c>
      <c r="O532" s="406"/>
      <c r="P532" s="409"/>
      <c r="Q532" s="600"/>
    </row>
    <row r="533" spans="1:17" ht="15.75" thickBot="1" x14ac:dyDescent="0.3">
      <c r="A533" s="412"/>
      <c r="B533" s="406"/>
      <c r="C533" s="406"/>
      <c r="D533" s="406"/>
      <c r="E533" s="406"/>
      <c r="F533" s="406"/>
      <c r="G533" s="60" t="s">
        <v>19</v>
      </c>
      <c r="H533" s="61">
        <v>0</v>
      </c>
      <c r="I533" s="61">
        <v>0</v>
      </c>
      <c r="J533" s="61">
        <v>0</v>
      </c>
      <c r="K533" s="61">
        <v>0</v>
      </c>
      <c r="L533" s="61">
        <v>0</v>
      </c>
      <c r="M533" s="61">
        <v>0</v>
      </c>
      <c r="N533" s="61">
        <v>0</v>
      </c>
      <c r="O533" s="406"/>
      <c r="P533" s="409"/>
      <c r="Q533" s="600"/>
    </row>
    <row r="534" spans="1:17" ht="15.75" thickBot="1" x14ac:dyDescent="0.3">
      <c r="A534" s="413"/>
      <c r="B534" s="407"/>
      <c r="C534" s="407"/>
      <c r="D534" s="407"/>
      <c r="E534" s="407"/>
      <c r="F534" s="407"/>
      <c r="G534" s="60" t="s">
        <v>20</v>
      </c>
      <c r="H534" s="61">
        <v>0</v>
      </c>
      <c r="I534" s="61">
        <v>0</v>
      </c>
      <c r="J534" s="61">
        <v>0</v>
      </c>
      <c r="K534" s="61">
        <v>0</v>
      </c>
      <c r="L534" s="61">
        <v>0</v>
      </c>
      <c r="M534" s="61">
        <v>0</v>
      </c>
      <c r="N534" s="61">
        <v>0</v>
      </c>
      <c r="O534" s="407"/>
      <c r="P534" s="410"/>
      <c r="Q534" s="600"/>
    </row>
    <row r="535" spans="1:17" ht="24.75" thickBot="1" x14ac:dyDescent="0.3">
      <c r="A535" s="411" t="s">
        <v>1454</v>
      </c>
      <c r="B535" s="405" t="s">
        <v>890</v>
      </c>
      <c r="C535" s="405" t="s">
        <v>486</v>
      </c>
      <c r="D535" s="405">
        <v>2025</v>
      </c>
      <c r="E535" s="405">
        <v>2</v>
      </c>
      <c r="F535" s="405" t="s">
        <v>1439</v>
      </c>
      <c r="G535" s="60" t="s">
        <v>16</v>
      </c>
      <c r="H535" s="61">
        <v>19.600000000000001</v>
      </c>
      <c r="I535" s="61">
        <v>19.600000000000001</v>
      </c>
      <c r="J535" s="61">
        <v>0</v>
      </c>
      <c r="K535" s="61">
        <v>0</v>
      </c>
      <c r="L535" s="61">
        <v>0</v>
      </c>
      <c r="M535" s="61">
        <v>0</v>
      </c>
      <c r="N535" s="61">
        <v>0</v>
      </c>
      <c r="O535" s="405">
        <v>9902</v>
      </c>
      <c r="P535" s="408" t="s">
        <v>1440</v>
      </c>
      <c r="Q535" s="598" t="s">
        <v>4162</v>
      </c>
    </row>
    <row r="536" spans="1:17" ht="15.75" thickBot="1" x14ac:dyDescent="0.3">
      <c r="A536" s="412"/>
      <c r="B536" s="406"/>
      <c r="C536" s="406"/>
      <c r="D536" s="406"/>
      <c r="E536" s="406"/>
      <c r="F536" s="406"/>
      <c r="G536" s="60" t="s">
        <v>17</v>
      </c>
      <c r="H536" s="61">
        <v>0</v>
      </c>
      <c r="I536" s="61">
        <v>0</v>
      </c>
      <c r="J536" s="61">
        <v>0</v>
      </c>
      <c r="K536" s="61">
        <v>0</v>
      </c>
      <c r="L536" s="61">
        <v>0</v>
      </c>
      <c r="M536" s="61">
        <v>0</v>
      </c>
      <c r="N536" s="61">
        <v>0</v>
      </c>
      <c r="O536" s="406"/>
      <c r="P536" s="409"/>
      <c r="Q536" s="600"/>
    </row>
    <row r="537" spans="1:17" ht="24.75" thickBot="1" x14ac:dyDescent="0.3">
      <c r="A537" s="412"/>
      <c r="B537" s="406"/>
      <c r="C537" s="406"/>
      <c r="D537" s="406"/>
      <c r="E537" s="406"/>
      <c r="F537" s="406"/>
      <c r="G537" s="60" t="s">
        <v>18</v>
      </c>
      <c r="H537" s="61">
        <v>19.600000000000001</v>
      </c>
      <c r="I537" s="61">
        <v>19.600000000000001</v>
      </c>
      <c r="J537" s="61">
        <v>0</v>
      </c>
      <c r="K537" s="61">
        <v>0</v>
      </c>
      <c r="L537" s="61">
        <v>0</v>
      </c>
      <c r="M537" s="61">
        <v>0</v>
      </c>
      <c r="N537" s="61">
        <v>0</v>
      </c>
      <c r="O537" s="406"/>
      <c r="P537" s="409"/>
      <c r="Q537" s="600"/>
    </row>
    <row r="538" spans="1:17" ht="15.75" thickBot="1" x14ac:dyDescent="0.3">
      <c r="A538" s="412"/>
      <c r="B538" s="406"/>
      <c r="C538" s="406"/>
      <c r="D538" s="406"/>
      <c r="E538" s="406"/>
      <c r="F538" s="406"/>
      <c r="G538" s="60" t="s">
        <v>19</v>
      </c>
      <c r="H538" s="61">
        <v>0</v>
      </c>
      <c r="I538" s="61">
        <v>0</v>
      </c>
      <c r="J538" s="61">
        <v>0</v>
      </c>
      <c r="K538" s="61">
        <v>0</v>
      </c>
      <c r="L538" s="61">
        <v>0</v>
      </c>
      <c r="M538" s="61">
        <v>0</v>
      </c>
      <c r="N538" s="61">
        <v>0</v>
      </c>
      <c r="O538" s="406"/>
      <c r="P538" s="409"/>
      <c r="Q538" s="600"/>
    </row>
    <row r="539" spans="1:17" ht="15.75" thickBot="1" x14ac:dyDescent="0.3">
      <c r="A539" s="413"/>
      <c r="B539" s="407"/>
      <c r="C539" s="407"/>
      <c r="D539" s="407"/>
      <c r="E539" s="407"/>
      <c r="F539" s="407"/>
      <c r="G539" s="60" t="s">
        <v>20</v>
      </c>
      <c r="H539" s="61">
        <v>0</v>
      </c>
      <c r="I539" s="61">
        <v>0</v>
      </c>
      <c r="J539" s="61">
        <v>0</v>
      </c>
      <c r="K539" s="61">
        <v>0</v>
      </c>
      <c r="L539" s="61">
        <v>0</v>
      </c>
      <c r="M539" s="61">
        <v>0</v>
      </c>
      <c r="N539" s="61">
        <v>0</v>
      </c>
      <c r="O539" s="407"/>
      <c r="P539" s="410"/>
      <c r="Q539" s="600"/>
    </row>
    <row r="540" spans="1:17" ht="24.75" thickBot="1" x14ac:dyDescent="0.3">
      <c r="A540" s="411" t="s">
        <v>1455</v>
      </c>
      <c r="B540" s="405" t="s">
        <v>890</v>
      </c>
      <c r="C540" s="405" t="s">
        <v>486</v>
      </c>
      <c r="D540" s="405">
        <v>2028</v>
      </c>
      <c r="E540" s="405">
        <v>4</v>
      </c>
      <c r="F540" s="405" t="s">
        <v>1439</v>
      </c>
      <c r="G540" s="60" t="s">
        <v>16</v>
      </c>
      <c r="H540" s="61">
        <v>66.3</v>
      </c>
      <c r="I540" s="61">
        <v>0</v>
      </c>
      <c r="J540" s="61">
        <v>0</v>
      </c>
      <c r="K540" s="61">
        <v>0</v>
      </c>
      <c r="L540" s="61">
        <v>66.3</v>
      </c>
      <c r="M540" s="61">
        <v>0</v>
      </c>
      <c r="N540" s="61">
        <v>0</v>
      </c>
      <c r="O540" s="405">
        <v>9903</v>
      </c>
      <c r="P540" s="408" t="s">
        <v>1440</v>
      </c>
      <c r="Q540" s="598" t="s">
        <v>4162</v>
      </c>
    </row>
    <row r="541" spans="1:17" ht="15.75" thickBot="1" x14ac:dyDescent="0.3">
      <c r="A541" s="412"/>
      <c r="B541" s="406"/>
      <c r="C541" s="406"/>
      <c r="D541" s="406"/>
      <c r="E541" s="406"/>
      <c r="F541" s="406"/>
      <c r="G541" s="60" t="s">
        <v>17</v>
      </c>
      <c r="H541" s="61">
        <v>0</v>
      </c>
      <c r="I541" s="61">
        <v>0</v>
      </c>
      <c r="J541" s="61">
        <v>0</v>
      </c>
      <c r="K541" s="61">
        <v>0</v>
      </c>
      <c r="L541" s="61">
        <v>0</v>
      </c>
      <c r="M541" s="61">
        <v>0</v>
      </c>
      <c r="N541" s="61">
        <v>0</v>
      </c>
      <c r="O541" s="406"/>
      <c r="P541" s="409"/>
      <c r="Q541" s="600"/>
    </row>
    <row r="542" spans="1:17" ht="24.75" thickBot="1" x14ac:dyDescent="0.3">
      <c r="A542" s="412"/>
      <c r="B542" s="406"/>
      <c r="C542" s="406"/>
      <c r="D542" s="406"/>
      <c r="E542" s="406"/>
      <c r="F542" s="406"/>
      <c r="G542" s="60" t="s">
        <v>18</v>
      </c>
      <c r="H542" s="61">
        <v>66.3</v>
      </c>
      <c r="I542" s="61">
        <v>0</v>
      </c>
      <c r="J542" s="61">
        <v>0</v>
      </c>
      <c r="K542" s="61">
        <v>0</v>
      </c>
      <c r="L542" s="61">
        <v>66.3</v>
      </c>
      <c r="M542" s="61">
        <v>0</v>
      </c>
      <c r="N542" s="61">
        <v>0</v>
      </c>
      <c r="O542" s="406"/>
      <c r="P542" s="409"/>
      <c r="Q542" s="600"/>
    </row>
    <row r="543" spans="1:17" ht="15.75" thickBot="1" x14ac:dyDescent="0.3">
      <c r="A543" s="412"/>
      <c r="B543" s="406"/>
      <c r="C543" s="406"/>
      <c r="D543" s="406"/>
      <c r="E543" s="406"/>
      <c r="F543" s="406"/>
      <c r="G543" s="60" t="s">
        <v>19</v>
      </c>
      <c r="H543" s="61">
        <v>0</v>
      </c>
      <c r="I543" s="61">
        <v>0</v>
      </c>
      <c r="J543" s="61">
        <v>0</v>
      </c>
      <c r="K543" s="61">
        <v>0</v>
      </c>
      <c r="L543" s="61">
        <v>0</v>
      </c>
      <c r="M543" s="61">
        <v>0</v>
      </c>
      <c r="N543" s="61">
        <v>0</v>
      </c>
      <c r="O543" s="406"/>
      <c r="P543" s="409"/>
      <c r="Q543" s="600"/>
    </row>
    <row r="544" spans="1:17" ht="15.75" thickBot="1" x14ac:dyDescent="0.3">
      <c r="A544" s="413"/>
      <c r="B544" s="407"/>
      <c r="C544" s="407"/>
      <c r="D544" s="407"/>
      <c r="E544" s="407"/>
      <c r="F544" s="407"/>
      <c r="G544" s="60" t="s">
        <v>20</v>
      </c>
      <c r="H544" s="61">
        <v>0</v>
      </c>
      <c r="I544" s="61">
        <v>0</v>
      </c>
      <c r="J544" s="61">
        <v>0</v>
      </c>
      <c r="K544" s="61">
        <v>0</v>
      </c>
      <c r="L544" s="61">
        <v>0</v>
      </c>
      <c r="M544" s="61">
        <v>0</v>
      </c>
      <c r="N544" s="61">
        <v>0</v>
      </c>
      <c r="O544" s="407"/>
      <c r="P544" s="410"/>
      <c r="Q544" s="600"/>
    </row>
    <row r="545" spans="1:17" ht="24.75" thickBot="1" x14ac:dyDescent="0.3">
      <c r="A545" s="433" t="s">
        <v>1456</v>
      </c>
      <c r="B545" s="405" t="s">
        <v>890</v>
      </c>
      <c r="C545" s="405" t="s">
        <v>486</v>
      </c>
      <c r="D545" s="405" t="s">
        <v>421</v>
      </c>
      <c r="E545" s="405">
        <v>3</v>
      </c>
      <c r="F545" s="405" t="s">
        <v>1439</v>
      </c>
      <c r="G545" s="60" t="s">
        <v>16</v>
      </c>
      <c r="H545" s="61">
        <v>33</v>
      </c>
      <c r="I545" s="61">
        <v>0</v>
      </c>
      <c r="J545" s="61">
        <v>0</v>
      </c>
      <c r="K545" s="61">
        <v>5.5</v>
      </c>
      <c r="L545" s="61">
        <v>27.5</v>
      </c>
      <c r="M545" s="61">
        <v>0</v>
      </c>
      <c r="N545" s="61">
        <v>0</v>
      </c>
      <c r="O545" s="405">
        <v>9904</v>
      </c>
      <c r="P545" s="408" t="s">
        <v>1440</v>
      </c>
      <c r="Q545" s="598" t="s">
        <v>4162</v>
      </c>
    </row>
    <row r="546" spans="1:17" ht="15.75" thickBot="1" x14ac:dyDescent="0.3">
      <c r="A546" s="434"/>
      <c r="B546" s="406"/>
      <c r="C546" s="406"/>
      <c r="D546" s="406"/>
      <c r="E546" s="406"/>
      <c r="F546" s="406"/>
      <c r="G546" s="60" t="s">
        <v>17</v>
      </c>
      <c r="H546" s="61">
        <v>0</v>
      </c>
      <c r="I546" s="61">
        <v>0</v>
      </c>
      <c r="J546" s="61">
        <v>0</v>
      </c>
      <c r="K546" s="61">
        <v>0</v>
      </c>
      <c r="L546" s="61">
        <v>0</v>
      </c>
      <c r="M546" s="61">
        <v>0</v>
      </c>
      <c r="N546" s="61">
        <v>0</v>
      </c>
      <c r="O546" s="406"/>
      <c r="P546" s="409"/>
      <c r="Q546" s="600"/>
    </row>
    <row r="547" spans="1:17" ht="24.75" thickBot="1" x14ac:dyDescent="0.3">
      <c r="A547" s="434"/>
      <c r="B547" s="406"/>
      <c r="C547" s="406"/>
      <c r="D547" s="406"/>
      <c r="E547" s="406"/>
      <c r="F547" s="406"/>
      <c r="G547" s="60" t="s">
        <v>18</v>
      </c>
      <c r="H547" s="61">
        <v>33</v>
      </c>
      <c r="I547" s="61">
        <v>0</v>
      </c>
      <c r="J547" s="61">
        <v>0</v>
      </c>
      <c r="K547" s="61">
        <v>5.5</v>
      </c>
      <c r="L547" s="61">
        <v>27.5</v>
      </c>
      <c r="M547" s="61">
        <v>0</v>
      </c>
      <c r="N547" s="61">
        <v>0</v>
      </c>
      <c r="O547" s="406"/>
      <c r="P547" s="409"/>
      <c r="Q547" s="600"/>
    </row>
    <row r="548" spans="1:17" ht="15.75" thickBot="1" x14ac:dyDescent="0.3">
      <c r="A548" s="434"/>
      <c r="B548" s="406"/>
      <c r="C548" s="406"/>
      <c r="D548" s="406"/>
      <c r="E548" s="406"/>
      <c r="F548" s="406"/>
      <c r="G548" s="221" t="s">
        <v>19</v>
      </c>
      <c r="H548" s="61">
        <v>0</v>
      </c>
      <c r="I548" s="61">
        <v>0</v>
      </c>
      <c r="J548" s="61">
        <v>0</v>
      </c>
      <c r="K548" s="61">
        <v>0</v>
      </c>
      <c r="L548" s="61">
        <v>0</v>
      </c>
      <c r="M548" s="61">
        <v>0</v>
      </c>
      <c r="N548" s="61">
        <v>0</v>
      </c>
      <c r="O548" s="406"/>
      <c r="P548" s="409"/>
      <c r="Q548" s="600"/>
    </row>
    <row r="549" spans="1:17" ht="15.75" thickBot="1" x14ac:dyDescent="0.3">
      <c r="A549" s="435"/>
      <c r="B549" s="407"/>
      <c r="C549" s="407"/>
      <c r="D549" s="407"/>
      <c r="E549" s="407"/>
      <c r="F549" s="407"/>
      <c r="G549" s="60" t="s">
        <v>20</v>
      </c>
      <c r="H549" s="61">
        <v>0</v>
      </c>
      <c r="I549" s="61">
        <v>0</v>
      </c>
      <c r="J549" s="61">
        <v>0</v>
      </c>
      <c r="K549" s="61">
        <v>0</v>
      </c>
      <c r="L549" s="61">
        <v>0</v>
      </c>
      <c r="M549" s="61">
        <v>0</v>
      </c>
      <c r="N549" s="61">
        <v>0</v>
      </c>
      <c r="O549" s="407"/>
      <c r="P549" s="410"/>
      <c r="Q549" s="600"/>
    </row>
    <row r="550" spans="1:17" ht="33" customHeight="1" thickBot="1" x14ac:dyDescent="0.3">
      <c r="A550" s="411" t="s">
        <v>1457</v>
      </c>
      <c r="B550" s="405" t="s">
        <v>1458</v>
      </c>
      <c r="C550" s="405" t="s">
        <v>486</v>
      </c>
      <c r="D550" s="405">
        <v>2025</v>
      </c>
      <c r="E550" s="405"/>
      <c r="F550" s="405"/>
      <c r="G550" s="60" t="s">
        <v>16</v>
      </c>
      <c r="H550" s="61">
        <v>32</v>
      </c>
      <c r="I550" s="61">
        <v>32</v>
      </c>
      <c r="J550" s="61">
        <v>0</v>
      </c>
      <c r="K550" s="61">
        <v>0</v>
      </c>
      <c r="L550" s="61">
        <v>0</v>
      </c>
      <c r="M550" s="61">
        <v>0</v>
      </c>
      <c r="N550" s="61">
        <v>0</v>
      </c>
      <c r="O550" s="405"/>
      <c r="P550" s="408"/>
      <c r="Q550" s="597" t="s">
        <v>4156</v>
      </c>
    </row>
    <row r="551" spans="1:17" ht="16.5" customHeight="1" thickBot="1" x14ac:dyDescent="0.3">
      <c r="A551" s="412"/>
      <c r="B551" s="406"/>
      <c r="C551" s="406"/>
      <c r="D551" s="406"/>
      <c r="E551" s="406"/>
      <c r="F551" s="406"/>
      <c r="G551" s="60" t="s">
        <v>17</v>
      </c>
      <c r="H551" s="61">
        <v>0</v>
      </c>
      <c r="I551" s="61">
        <v>0</v>
      </c>
      <c r="J551" s="61">
        <v>0</v>
      </c>
      <c r="K551" s="61">
        <v>0</v>
      </c>
      <c r="L551" s="61">
        <v>0</v>
      </c>
      <c r="M551" s="61">
        <v>0</v>
      </c>
      <c r="N551" s="61">
        <v>0</v>
      </c>
      <c r="O551" s="406"/>
      <c r="P551" s="409"/>
      <c r="Q551" s="597"/>
    </row>
    <row r="552" spans="1:17" ht="24.75" thickBot="1" x14ac:dyDescent="0.3">
      <c r="A552" s="412"/>
      <c r="B552" s="406"/>
      <c r="C552" s="406"/>
      <c r="D552" s="406"/>
      <c r="E552" s="406"/>
      <c r="F552" s="406"/>
      <c r="G552" s="60" t="s">
        <v>18</v>
      </c>
      <c r="H552" s="61">
        <v>32</v>
      </c>
      <c r="I552" s="61">
        <v>32</v>
      </c>
      <c r="J552" s="61">
        <v>0</v>
      </c>
      <c r="K552" s="61">
        <v>0</v>
      </c>
      <c r="L552" s="61">
        <v>0</v>
      </c>
      <c r="M552" s="61">
        <v>0</v>
      </c>
      <c r="N552" s="61">
        <v>0</v>
      </c>
      <c r="O552" s="406"/>
      <c r="P552" s="409"/>
      <c r="Q552" s="597"/>
    </row>
    <row r="553" spans="1:17" ht="16.5" customHeight="1" thickBot="1" x14ac:dyDescent="0.3">
      <c r="A553" s="412"/>
      <c r="B553" s="406"/>
      <c r="C553" s="406"/>
      <c r="D553" s="406"/>
      <c r="E553" s="406"/>
      <c r="F553" s="406"/>
      <c r="G553" s="60" t="s">
        <v>19</v>
      </c>
      <c r="H553" s="61">
        <v>0</v>
      </c>
      <c r="I553" s="61">
        <v>0</v>
      </c>
      <c r="J553" s="61">
        <v>0</v>
      </c>
      <c r="K553" s="61">
        <v>0</v>
      </c>
      <c r="L553" s="61">
        <v>0</v>
      </c>
      <c r="M553" s="61">
        <v>0</v>
      </c>
      <c r="N553" s="61">
        <v>0</v>
      </c>
      <c r="O553" s="406"/>
      <c r="P553" s="409"/>
      <c r="Q553" s="597"/>
    </row>
    <row r="554" spans="1:17" ht="16.5" customHeight="1" thickBot="1" x14ac:dyDescent="0.3">
      <c r="A554" s="413"/>
      <c r="B554" s="407"/>
      <c r="C554" s="407"/>
      <c r="D554" s="407"/>
      <c r="E554" s="407"/>
      <c r="F554" s="407"/>
      <c r="G554" s="60" t="s">
        <v>20</v>
      </c>
      <c r="H554" s="61">
        <v>0</v>
      </c>
      <c r="I554" s="61">
        <v>0</v>
      </c>
      <c r="J554" s="61">
        <v>0</v>
      </c>
      <c r="K554" s="61">
        <v>0</v>
      </c>
      <c r="L554" s="61">
        <v>0</v>
      </c>
      <c r="M554" s="61">
        <v>0</v>
      </c>
      <c r="N554" s="61">
        <v>0</v>
      </c>
      <c r="O554" s="407"/>
      <c r="P554" s="410"/>
      <c r="Q554" s="597"/>
    </row>
    <row r="555" spans="1:17" ht="24.75" thickBot="1" x14ac:dyDescent="0.3">
      <c r="A555" s="411" t="s">
        <v>1459</v>
      </c>
      <c r="B555" s="405"/>
      <c r="C555" s="405" t="s">
        <v>486</v>
      </c>
      <c r="D555" s="405">
        <v>2028</v>
      </c>
      <c r="E555" s="405"/>
      <c r="F555" s="405"/>
      <c r="G555" s="60" t="s">
        <v>16</v>
      </c>
      <c r="H555" s="61">
        <v>11</v>
      </c>
      <c r="I555" s="61">
        <v>0</v>
      </c>
      <c r="J555" s="61">
        <v>0</v>
      </c>
      <c r="K555" s="61">
        <v>0</v>
      </c>
      <c r="L555" s="61">
        <v>11</v>
      </c>
      <c r="M555" s="61">
        <v>0</v>
      </c>
      <c r="N555" s="61">
        <v>0</v>
      </c>
      <c r="O555" s="405"/>
      <c r="P555" s="408"/>
      <c r="Q555" s="598" t="s">
        <v>4162</v>
      </c>
    </row>
    <row r="556" spans="1:17" ht="15.75" thickBot="1" x14ac:dyDescent="0.3">
      <c r="A556" s="412"/>
      <c r="B556" s="406"/>
      <c r="C556" s="406"/>
      <c r="D556" s="406"/>
      <c r="E556" s="406"/>
      <c r="F556" s="406"/>
      <c r="G556" s="60" t="s">
        <v>17</v>
      </c>
      <c r="H556" s="61">
        <v>0</v>
      </c>
      <c r="I556" s="61">
        <v>0</v>
      </c>
      <c r="J556" s="61">
        <v>0</v>
      </c>
      <c r="K556" s="61">
        <v>0</v>
      </c>
      <c r="L556" s="61">
        <v>0</v>
      </c>
      <c r="M556" s="61">
        <v>0</v>
      </c>
      <c r="N556" s="61">
        <v>0</v>
      </c>
      <c r="O556" s="406"/>
      <c r="P556" s="409"/>
      <c r="Q556" s="600"/>
    </row>
    <row r="557" spans="1:17" ht="24.75" thickBot="1" x14ac:dyDescent="0.3">
      <c r="A557" s="412"/>
      <c r="B557" s="406"/>
      <c r="C557" s="406"/>
      <c r="D557" s="406"/>
      <c r="E557" s="406"/>
      <c r="F557" s="406"/>
      <c r="G557" s="60" t="s">
        <v>18</v>
      </c>
      <c r="H557" s="61">
        <v>11</v>
      </c>
      <c r="I557" s="61">
        <v>0</v>
      </c>
      <c r="J557" s="61">
        <v>0</v>
      </c>
      <c r="K557" s="61">
        <v>0</v>
      </c>
      <c r="L557" s="61">
        <v>11</v>
      </c>
      <c r="M557" s="61">
        <v>0</v>
      </c>
      <c r="N557" s="61">
        <v>0</v>
      </c>
      <c r="O557" s="406"/>
      <c r="P557" s="409"/>
      <c r="Q557" s="600"/>
    </row>
    <row r="558" spans="1:17" ht="15.75" thickBot="1" x14ac:dyDescent="0.3">
      <c r="A558" s="412"/>
      <c r="B558" s="406"/>
      <c r="C558" s="406"/>
      <c r="D558" s="406"/>
      <c r="E558" s="406"/>
      <c r="F558" s="406"/>
      <c r="G558" s="221" t="s">
        <v>19</v>
      </c>
      <c r="H558" s="61">
        <v>0</v>
      </c>
      <c r="I558" s="61">
        <v>0</v>
      </c>
      <c r="J558" s="61">
        <v>0</v>
      </c>
      <c r="K558" s="61">
        <v>0</v>
      </c>
      <c r="L558" s="61">
        <v>0</v>
      </c>
      <c r="M558" s="61">
        <v>0</v>
      </c>
      <c r="N558" s="61">
        <v>0</v>
      </c>
      <c r="O558" s="406"/>
      <c r="P558" s="409"/>
      <c r="Q558" s="600"/>
    </row>
    <row r="559" spans="1:17" ht="15.75" thickBot="1" x14ac:dyDescent="0.3">
      <c r="A559" s="413"/>
      <c r="B559" s="407"/>
      <c r="C559" s="407"/>
      <c r="D559" s="407"/>
      <c r="E559" s="407"/>
      <c r="F559" s="407"/>
      <c r="G559" s="60" t="s">
        <v>20</v>
      </c>
      <c r="H559" s="61">
        <v>0</v>
      </c>
      <c r="I559" s="61">
        <v>0</v>
      </c>
      <c r="J559" s="61">
        <v>0</v>
      </c>
      <c r="K559" s="61">
        <v>0</v>
      </c>
      <c r="L559" s="61">
        <v>0</v>
      </c>
      <c r="M559" s="61">
        <v>0</v>
      </c>
      <c r="N559" s="61">
        <v>0</v>
      </c>
      <c r="O559" s="407"/>
      <c r="P559" s="410"/>
      <c r="Q559" s="600"/>
    </row>
    <row r="560" spans="1:17" ht="43.5" customHeight="1" thickBot="1" x14ac:dyDescent="0.3">
      <c r="A560" s="433" t="s">
        <v>1460</v>
      </c>
      <c r="B560" s="405"/>
      <c r="C560" s="405" t="s">
        <v>486</v>
      </c>
      <c r="D560" s="405">
        <v>2028</v>
      </c>
      <c r="E560" s="405"/>
      <c r="F560" s="405"/>
      <c r="G560" s="60" t="s">
        <v>16</v>
      </c>
      <c r="H560" s="61">
        <v>5.5</v>
      </c>
      <c r="I560" s="61">
        <v>0</v>
      </c>
      <c r="J560" s="61">
        <v>0</v>
      </c>
      <c r="K560" s="61">
        <v>0</v>
      </c>
      <c r="L560" s="61">
        <v>5.5</v>
      </c>
      <c r="M560" s="61">
        <v>0</v>
      </c>
      <c r="N560" s="61">
        <v>0</v>
      </c>
      <c r="O560" s="405"/>
      <c r="P560" s="408"/>
      <c r="Q560" s="598" t="s">
        <v>4162</v>
      </c>
    </row>
    <row r="561" spans="1:17" ht="16.5" customHeight="1" thickBot="1" x14ac:dyDescent="0.3">
      <c r="A561" s="434"/>
      <c r="B561" s="406"/>
      <c r="C561" s="406"/>
      <c r="D561" s="406"/>
      <c r="E561" s="406"/>
      <c r="F561" s="406"/>
      <c r="G561" s="60" t="s">
        <v>267</v>
      </c>
      <c r="H561" s="61">
        <v>0</v>
      </c>
      <c r="I561" s="61">
        <v>0</v>
      </c>
      <c r="J561" s="61">
        <v>0</v>
      </c>
      <c r="K561" s="61">
        <v>0</v>
      </c>
      <c r="L561" s="61">
        <v>0</v>
      </c>
      <c r="M561" s="61">
        <v>0</v>
      </c>
      <c r="N561" s="61">
        <v>0</v>
      </c>
      <c r="O561" s="406"/>
      <c r="P561" s="409"/>
      <c r="Q561" s="600"/>
    </row>
    <row r="562" spans="1:17" ht="24.75" thickBot="1" x14ac:dyDescent="0.3">
      <c r="A562" s="434"/>
      <c r="B562" s="406"/>
      <c r="C562" s="406"/>
      <c r="D562" s="406"/>
      <c r="E562" s="406"/>
      <c r="F562" s="406"/>
      <c r="G562" s="60" t="s">
        <v>18</v>
      </c>
      <c r="H562" s="61">
        <v>5.5</v>
      </c>
      <c r="I562" s="61">
        <v>0</v>
      </c>
      <c r="J562" s="61">
        <v>0</v>
      </c>
      <c r="K562" s="61">
        <v>0</v>
      </c>
      <c r="L562" s="61">
        <v>5.5</v>
      </c>
      <c r="M562" s="61">
        <v>0</v>
      </c>
      <c r="N562" s="61">
        <v>0</v>
      </c>
      <c r="O562" s="406"/>
      <c r="P562" s="409"/>
      <c r="Q562" s="600"/>
    </row>
    <row r="563" spans="1:17" ht="16.5" customHeight="1" thickBot="1" x14ac:dyDescent="0.3">
      <c r="A563" s="434"/>
      <c r="B563" s="406"/>
      <c r="C563" s="406"/>
      <c r="D563" s="406"/>
      <c r="E563" s="406"/>
      <c r="F563" s="406"/>
      <c r="G563" s="60" t="s">
        <v>19</v>
      </c>
      <c r="H563" s="61">
        <v>0</v>
      </c>
      <c r="I563" s="61">
        <v>0</v>
      </c>
      <c r="J563" s="61">
        <v>0</v>
      </c>
      <c r="K563" s="61">
        <v>0</v>
      </c>
      <c r="L563" s="61">
        <v>0</v>
      </c>
      <c r="M563" s="61">
        <v>0</v>
      </c>
      <c r="N563" s="61">
        <v>0</v>
      </c>
      <c r="O563" s="406"/>
      <c r="P563" s="409"/>
      <c r="Q563" s="600"/>
    </row>
    <row r="564" spans="1:17" ht="28.5" customHeight="1" thickBot="1" x14ac:dyDescent="0.3">
      <c r="A564" s="435"/>
      <c r="B564" s="407"/>
      <c r="C564" s="407"/>
      <c r="D564" s="407"/>
      <c r="E564" s="407"/>
      <c r="F564" s="407"/>
      <c r="G564" s="60" t="s">
        <v>20</v>
      </c>
      <c r="H564" s="61">
        <v>0</v>
      </c>
      <c r="I564" s="61">
        <v>0</v>
      </c>
      <c r="J564" s="61">
        <v>0</v>
      </c>
      <c r="K564" s="61">
        <v>0</v>
      </c>
      <c r="L564" s="61">
        <v>0</v>
      </c>
      <c r="M564" s="61">
        <v>0</v>
      </c>
      <c r="N564" s="61">
        <v>0</v>
      </c>
      <c r="O564" s="407"/>
      <c r="P564" s="410"/>
      <c r="Q564" s="600"/>
    </row>
    <row r="565" spans="1:17" ht="24.75" thickBot="1" x14ac:dyDescent="0.3">
      <c r="A565" s="433" t="s">
        <v>1461</v>
      </c>
      <c r="B565" s="405"/>
      <c r="C565" s="405" t="s">
        <v>486</v>
      </c>
      <c r="D565" s="405" t="s">
        <v>421</v>
      </c>
      <c r="E565" s="405"/>
      <c r="F565" s="405"/>
      <c r="G565" s="192" t="s">
        <v>16</v>
      </c>
      <c r="H565" s="61">
        <v>13.6</v>
      </c>
      <c r="I565" s="61">
        <v>0</v>
      </c>
      <c r="J565" s="61">
        <v>0</v>
      </c>
      <c r="K565" s="61">
        <v>4.5999999999999996</v>
      </c>
      <c r="L565" s="61">
        <v>9</v>
      </c>
      <c r="M565" s="61">
        <v>0</v>
      </c>
      <c r="N565" s="61">
        <v>0</v>
      </c>
      <c r="O565" s="405"/>
      <c r="P565" s="408"/>
      <c r="Q565" s="598" t="s">
        <v>4162</v>
      </c>
    </row>
    <row r="566" spans="1:17" ht="20.25" customHeight="1" thickBot="1" x14ac:dyDescent="0.3">
      <c r="A566" s="434"/>
      <c r="B566" s="406"/>
      <c r="C566" s="406"/>
      <c r="D566" s="406"/>
      <c r="E566" s="406"/>
      <c r="F566" s="406"/>
      <c r="G566" s="192" t="s">
        <v>267</v>
      </c>
      <c r="H566" s="61">
        <v>0</v>
      </c>
      <c r="I566" s="61">
        <v>0</v>
      </c>
      <c r="J566" s="61">
        <v>0</v>
      </c>
      <c r="K566" s="61">
        <v>0</v>
      </c>
      <c r="L566" s="61">
        <v>0</v>
      </c>
      <c r="M566" s="61">
        <v>0</v>
      </c>
      <c r="N566" s="61">
        <v>0</v>
      </c>
      <c r="O566" s="406"/>
      <c r="P566" s="409"/>
      <c r="Q566" s="600"/>
    </row>
    <row r="567" spans="1:17" ht="24.75" thickBot="1" x14ac:dyDescent="0.3">
      <c r="A567" s="434"/>
      <c r="B567" s="406"/>
      <c r="C567" s="406"/>
      <c r="D567" s="406"/>
      <c r="E567" s="406"/>
      <c r="F567" s="406"/>
      <c r="G567" s="192" t="s">
        <v>18</v>
      </c>
      <c r="H567" s="61">
        <v>11.7</v>
      </c>
      <c r="I567" s="61">
        <v>0</v>
      </c>
      <c r="J567" s="61">
        <v>0</v>
      </c>
      <c r="K567" s="61">
        <v>3.5</v>
      </c>
      <c r="L567" s="61">
        <v>8.1999999999999993</v>
      </c>
      <c r="M567" s="61">
        <v>0</v>
      </c>
      <c r="N567" s="61">
        <v>0</v>
      </c>
      <c r="O567" s="406"/>
      <c r="P567" s="409"/>
      <c r="Q567" s="600"/>
    </row>
    <row r="568" spans="1:17" ht="15.75" thickBot="1" x14ac:dyDescent="0.3">
      <c r="A568" s="434"/>
      <c r="B568" s="406"/>
      <c r="C568" s="406"/>
      <c r="D568" s="406"/>
      <c r="E568" s="406"/>
      <c r="F568" s="406"/>
      <c r="G568" s="192" t="s">
        <v>19</v>
      </c>
      <c r="H568" s="61">
        <v>1.7</v>
      </c>
      <c r="I568" s="61">
        <v>0</v>
      </c>
      <c r="J568" s="61">
        <v>0</v>
      </c>
      <c r="K568" s="61">
        <v>1.1000000000000001</v>
      </c>
      <c r="L568" s="61">
        <v>0.6</v>
      </c>
      <c r="M568" s="61">
        <v>0</v>
      </c>
      <c r="N568" s="61">
        <v>0</v>
      </c>
      <c r="O568" s="406"/>
      <c r="P568" s="409"/>
      <c r="Q568" s="600"/>
    </row>
    <row r="569" spans="1:17" ht="15.75" thickBot="1" x14ac:dyDescent="0.3">
      <c r="A569" s="435"/>
      <c r="B569" s="407"/>
      <c r="C569" s="407"/>
      <c r="D569" s="407"/>
      <c r="E569" s="407"/>
      <c r="F569" s="407"/>
      <c r="G569" s="192" t="s">
        <v>20</v>
      </c>
      <c r="H569" s="61">
        <v>0.2</v>
      </c>
      <c r="I569" s="61">
        <v>0</v>
      </c>
      <c r="J569" s="61">
        <v>0</v>
      </c>
      <c r="K569" s="61">
        <v>0</v>
      </c>
      <c r="L569" s="61">
        <v>0.2</v>
      </c>
      <c r="M569" s="61">
        <v>0</v>
      </c>
      <c r="N569" s="61">
        <v>0</v>
      </c>
      <c r="O569" s="407"/>
      <c r="P569" s="410"/>
      <c r="Q569" s="600"/>
    </row>
    <row r="570" spans="1:17" ht="24.75" thickBot="1" x14ac:dyDescent="0.3">
      <c r="A570" s="411" t="s">
        <v>1462</v>
      </c>
      <c r="B570" s="405"/>
      <c r="C570" s="405" t="s">
        <v>486</v>
      </c>
      <c r="D570" s="405">
        <v>2028</v>
      </c>
      <c r="E570" s="405"/>
      <c r="F570" s="405"/>
      <c r="G570" s="192" t="s">
        <v>16</v>
      </c>
      <c r="H570" s="61">
        <v>15</v>
      </c>
      <c r="I570" s="61">
        <v>0</v>
      </c>
      <c r="J570" s="61">
        <v>0</v>
      </c>
      <c r="K570" s="61">
        <v>0</v>
      </c>
      <c r="L570" s="61">
        <v>15</v>
      </c>
      <c r="M570" s="61">
        <v>0</v>
      </c>
      <c r="N570" s="61">
        <v>0</v>
      </c>
      <c r="O570" s="405"/>
      <c r="P570" s="408"/>
      <c r="Q570" s="598" t="s">
        <v>4162</v>
      </c>
    </row>
    <row r="571" spans="1:17" ht="15.75" thickBot="1" x14ac:dyDescent="0.3">
      <c r="A571" s="412"/>
      <c r="B571" s="406"/>
      <c r="C571" s="406"/>
      <c r="D571" s="406"/>
      <c r="E571" s="406"/>
      <c r="F571" s="406"/>
      <c r="G571" s="192" t="s">
        <v>267</v>
      </c>
      <c r="H571" s="61">
        <v>0</v>
      </c>
      <c r="I571" s="61">
        <v>0</v>
      </c>
      <c r="J571" s="61">
        <v>0</v>
      </c>
      <c r="K571" s="61">
        <v>0</v>
      </c>
      <c r="L571" s="61">
        <v>0</v>
      </c>
      <c r="M571" s="61">
        <v>0</v>
      </c>
      <c r="N571" s="61">
        <v>0</v>
      </c>
      <c r="O571" s="406"/>
      <c r="P571" s="409"/>
      <c r="Q571" s="600"/>
    </row>
    <row r="572" spans="1:17" ht="24.75" thickBot="1" x14ac:dyDescent="0.3">
      <c r="A572" s="412"/>
      <c r="B572" s="406"/>
      <c r="C572" s="406"/>
      <c r="D572" s="406"/>
      <c r="E572" s="406"/>
      <c r="F572" s="406"/>
      <c r="G572" s="192" t="s">
        <v>18</v>
      </c>
      <c r="H572" s="61">
        <v>14</v>
      </c>
      <c r="I572" s="61">
        <v>0</v>
      </c>
      <c r="J572" s="61">
        <v>0</v>
      </c>
      <c r="K572" s="61">
        <v>0</v>
      </c>
      <c r="L572" s="61">
        <v>14</v>
      </c>
      <c r="M572" s="61">
        <v>0</v>
      </c>
      <c r="N572" s="61">
        <v>0</v>
      </c>
      <c r="O572" s="406"/>
      <c r="P572" s="409"/>
      <c r="Q572" s="600"/>
    </row>
    <row r="573" spans="1:17" ht="15.75" thickBot="1" x14ac:dyDescent="0.3">
      <c r="A573" s="412"/>
      <c r="B573" s="406"/>
      <c r="C573" s="406"/>
      <c r="D573" s="406"/>
      <c r="E573" s="406"/>
      <c r="F573" s="406"/>
      <c r="G573" s="192" t="s">
        <v>19</v>
      </c>
      <c r="H573" s="61">
        <v>1.1000000000000001</v>
      </c>
      <c r="I573" s="61">
        <v>0</v>
      </c>
      <c r="J573" s="61">
        <v>0</v>
      </c>
      <c r="K573" s="61">
        <v>0</v>
      </c>
      <c r="L573" s="61">
        <v>1.1000000000000001</v>
      </c>
      <c r="M573" s="61">
        <v>0</v>
      </c>
      <c r="N573" s="61">
        <v>0</v>
      </c>
      <c r="O573" s="406"/>
      <c r="P573" s="409"/>
      <c r="Q573" s="600"/>
    </row>
    <row r="574" spans="1:17" ht="15.75" thickBot="1" x14ac:dyDescent="0.3">
      <c r="A574" s="413"/>
      <c r="B574" s="407"/>
      <c r="C574" s="407"/>
      <c r="D574" s="407"/>
      <c r="E574" s="407"/>
      <c r="F574" s="407"/>
      <c r="G574" s="192" t="s">
        <v>20</v>
      </c>
      <c r="H574" s="61">
        <v>0</v>
      </c>
      <c r="I574" s="61">
        <v>0</v>
      </c>
      <c r="J574" s="61">
        <v>0</v>
      </c>
      <c r="K574" s="61">
        <v>0</v>
      </c>
      <c r="L574" s="61">
        <v>0</v>
      </c>
      <c r="M574" s="61">
        <v>0</v>
      </c>
      <c r="N574" s="61">
        <v>0</v>
      </c>
      <c r="O574" s="407"/>
      <c r="P574" s="410"/>
      <c r="Q574" s="600"/>
    </row>
    <row r="575" spans="1:17" ht="24.75" thickBot="1" x14ac:dyDescent="0.3">
      <c r="A575" s="467" t="s">
        <v>1463</v>
      </c>
      <c r="B575" s="470" t="s">
        <v>1464</v>
      </c>
      <c r="C575" s="473" t="s">
        <v>486</v>
      </c>
      <c r="D575" s="470" t="s">
        <v>282</v>
      </c>
      <c r="E575" s="473" t="s">
        <v>1465</v>
      </c>
      <c r="F575" s="473" t="s">
        <v>1466</v>
      </c>
      <c r="G575" s="192" t="s">
        <v>16</v>
      </c>
      <c r="H575" s="196">
        <f t="shared" ref="H575:N575" si="89">H577</f>
        <v>53.9</v>
      </c>
      <c r="I575" s="196">
        <f t="shared" si="89"/>
        <v>6.3</v>
      </c>
      <c r="J575" s="196">
        <f t="shared" si="89"/>
        <v>47.6</v>
      </c>
      <c r="K575" s="201">
        <f t="shared" si="89"/>
        <v>0</v>
      </c>
      <c r="L575" s="201">
        <f t="shared" si="89"/>
        <v>0</v>
      </c>
      <c r="M575" s="201">
        <f t="shared" si="89"/>
        <v>0</v>
      </c>
      <c r="N575" s="201">
        <f t="shared" si="89"/>
        <v>0</v>
      </c>
      <c r="O575" s="470">
        <v>108</v>
      </c>
      <c r="P575" s="476"/>
      <c r="Q575" s="597" t="s">
        <v>4156</v>
      </c>
    </row>
    <row r="576" spans="1:17" ht="15.75" thickBot="1" x14ac:dyDescent="0.3">
      <c r="A576" s="468"/>
      <c r="B576" s="471"/>
      <c r="C576" s="474"/>
      <c r="D576" s="471"/>
      <c r="E576" s="474"/>
      <c r="F576" s="474"/>
      <c r="G576" s="192" t="s">
        <v>267</v>
      </c>
      <c r="H576" s="201">
        <v>0</v>
      </c>
      <c r="I576" s="201">
        <v>0</v>
      </c>
      <c r="J576" s="201">
        <v>0</v>
      </c>
      <c r="K576" s="201">
        <v>0</v>
      </c>
      <c r="L576" s="201">
        <v>0</v>
      </c>
      <c r="M576" s="201">
        <v>0</v>
      </c>
      <c r="N576" s="201">
        <v>0</v>
      </c>
      <c r="O576" s="471"/>
      <c r="P576" s="477"/>
      <c r="Q576" s="597"/>
    </row>
    <row r="577" spans="1:17" ht="24.75" thickBot="1" x14ac:dyDescent="0.3">
      <c r="A577" s="468"/>
      <c r="B577" s="471"/>
      <c r="C577" s="474"/>
      <c r="D577" s="471"/>
      <c r="E577" s="474"/>
      <c r="F577" s="474"/>
      <c r="G577" s="192" t="s">
        <v>18</v>
      </c>
      <c r="H577" s="195">
        <f>I577+J577</f>
        <v>53.9</v>
      </c>
      <c r="I577" s="195">
        <v>6.3</v>
      </c>
      <c r="J577" s="195">
        <v>47.6</v>
      </c>
      <c r="K577" s="104">
        <v>0</v>
      </c>
      <c r="L577" s="104">
        <v>0</v>
      </c>
      <c r="M577" s="104">
        <v>0</v>
      </c>
      <c r="N577" s="104">
        <v>0</v>
      </c>
      <c r="O577" s="471"/>
      <c r="P577" s="477"/>
      <c r="Q577" s="597"/>
    </row>
    <row r="578" spans="1:17" ht="15.75" thickBot="1" x14ac:dyDescent="0.3">
      <c r="A578" s="468"/>
      <c r="B578" s="471"/>
      <c r="C578" s="474"/>
      <c r="D578" s="471"/>
      <c r="E578" s="474"/>
      <c r="F578" s="474"/>
      <c r="G578" s="192" t="s">
        <v>19</v>
      </c>
      <c r="H578" s="202">
        <v>0</v>
      </c>
      <c r="I578" s="202">
        <v>0</v>
      </c>
      <c r="J578" s="202">
        <v>0</v>
      </c>
      <c r="K578" s="202">
        <v>0</v>
      </c>
      <c r="L578" s="202">
        <v>0</v>
      </c>
      <c r="M578" s="202">
        <v>0</v>
      </c>
      <c r="N578" s="202">
        <v>0</v>
      </c>
      <c r="O578" s="471"/>
      <c r="P578" s="477"/>
      <c r="Q578" s="597"/>
    </row>
    <row r="579" spans="1:17" ht="15.75" thickBot="1" x14ac:dyDescent="0.3">
      <c r="A579" s="469"/>
      <c r="B579" s="472"/>
      <c r="C579" s="475"/>
      <c r="D579" s="472"/>
      <c r="E579" s="475"/>
      <c r="F579" s="475"/>
      <c r="G579" s="192" t="s">
        <v>20</v>
      </c>
      <c r="H579" s="202">
        <v>0</v>
      </c>
      <c r="I579" s="202">
        <v>0</v>
      </c>
      <c r="J579" s="202">
        <v>0</v>
      </c>
      <c r="K579" s="202">
        <v>0</v>
      </c>
      <c r="L579" s="202">
        <v>0</v>
      </c>
      <c r="M579" s="202">
        <v>0</v>
      </c>
      <c r="N579" s="202">
        <v>0</v>
      </c>
      <c r="O579" s="472"/>
      <c r="P579" s="478"/>
      <c r="Q579" s="597"/>
    </row>
    <row r="580" spans="1:17" ht="36" customHeight="1" x14ac:dyDescent="0.25">
      <c r="A580" s="284" t="s">
        <v>1467</v>
      </c>
      <c r="B580" s="281" t="s">
        <v>1372</v>
      </c>
      <c r="C580" s="473" t="s">
        <v>486</v>
      </c>
      <c r="D580" s="281" t="s">
        <v>344</v>
      </c>
      <c r="E580" s="479"/>
      <c r="F580" s="481" t="s">
        <v>1373</v>
      </c>
      <c r="G580" s="92" t="s">
        <v>16</v>
      </c>
      <c r="H580" s="44">
        <f t="shared" ref="H580:H584" si="90">I580+J580+K580+L580+M580+N580</f>
        <v>275.03039999999999</v>
      </c>
      <c r="I580" s="44">
        <f t="shared" ref="I580:N580" si="91">I581+I582+I583+I584</f>
        <v>0</v>
      </c>
      <c r="J580" s="44">
        <f t="shared" si="91"/>
        <v>0</v>
      </c>
      <c r="K580" s="44">
        <f t="shared" si="91"/>
        <v>0</v>
      </c>
      <c r="L580" s="44">
        <f t="shared" si="91"/>
        <v>55.359000000000002</v>
      </c>
      <c r="M580" s="44">
        <f t="shared" si="91"/>
        <v>100</v>
      </c>
      <c r="N580" s="44">
        <f t="shared" si="91"/>
        <v>119.67140000000001</v>
      </c>
      <c r="O580" s="484">
        <v>31125</v>
      </c>
      <c r="P580" s="463" t="s">
        <v>1374</v>
      </c>
      <c r="Q580" s="597" t="s">
        <v>4156</v>
      </c>
    </row>
    <row r="581" spans="1:17" x14ac:dyDescent="0.25">
      <c r="A581" s="285"/>
      <c r="B581" s="282"/>
      <c r="C581" s="474"/>
      <c r="D581" s="282"/>
      <c r="E581" s="301"/>
      <c r="F581" s="482"/>
      <c r="G581" s="92" t="s">
        <v>17</v>
      </c>
      <c r="H581" s="44">
        <f t="shared" si="90"/>
        <v>0</v>
      </c>
      <c r="I581" s="44">
        <v>0</v>
      </c>
      <c r="J581" s="44">
        <v>0</v>
      </c>
      <c r="K581" s="44">
        <v>0</v>
      </c>
      <c r="L581" s="44">
        <v>0</v>
      </c>
      <c r="M581" s="44">
        <v>0</v>
      </c>
      <c r="N581" s="198">
        <v>0</v>
      </c>
      <c r="O581" s="485"/>
      <c r="P581" s="464"/>
      <c r="Q581" s="597"/>
    </row>
    <row r="582" spans="1:17" ht="24" x14ac:dyDescent="0.25">
      <c r="A582" s="285"/>
      <c r="B582" s="282"/>
      <c r="C582" s="474"/>
      <c r="D582" s="282"/>
      <c r="E582" s="301"/>
      <c r="F582" s="482"/>
      <c r="G582" s="92" t="s">
        <v>18</v>
      </c>
      <c r="H582" s="44">
        <f t="shared" si="90"/>
        <v>275.03039999999999</v>
      </c>
      <c r="I582" s="44">
        <v>0</v>
      </c>
      <c r="J582" s="44">
        <v>0</v>
      </c>
      <c r="K582" s="44">
        <v>0</v>
      </c>
      <c r="L582" s="44">
        <v>55.359000000000002</v>
      </c>
      <c r="M582" s="44">
        <v>100</v>
      </c>
      <c r="N582" s="44">
        <v>119.67140000000001</v>
      </c>
      <c r="O582" s="486"/>
      <c r="P582" s="464"/>
      <c r="Q582" s="597"/>
    </row>
    <row r="583" spans="1:17" x14ac:dyDescent="0.25">
      <c r="A583" s="285"/>
      <c r="B583" s="282"/>
      <c r="C583" s="474"/>
      <c r="D583" s="282"/>
      <c r="E583" s="301"/>
      <c r="F583" s="482"/>
      <c r="G583" s="92" t="s">
        <v>19</v>
      </c>
      <c r="H583" s="44">
        <f t="shared" si="90"/>
        <v>0</v>
      </c>
      <c r="I583" s="44">
        <v>0</v>
      </c>
      <c r="J583" s="44">
        <v>0</v>
      </c>
      <c r="K583" s="44">
        <v>0</v>
      </c>
      <c r="L583" s="44">
        <v>0</v>
      </c>
      <c r="M583" s="44">
        <v>0</v>
      </c>
      <c r="N583" s="198">
        <v>0</v>
      </c>
      <c r="O583" s="485"/>
      <c r="P583" s="464"/>
      <c r="Q583" s="597"/>
    </row>
    <row r="584" spans="1:17" ht="15.75" thickBot="1" x14ac:dyDescent="0.3">
      <c r="A584" s="286"/>
      <c r="B584" s="283"/>
      <c r="C584" s="475"/>
      <c r="D584" s="283"/>
      <c r="E584" s="480"/>
      <c r="F584" s="483"/>
      <c r="G584" s="92" t="s">
        <v>20</v>
      </c>
      <c r="H584" s="44">
        <f t="shared" si="90"/>
        <v>0</v>
      </c>
      <c r="I584" s="44">
        <v>0</v>
      </c>
      <c r="J584" s="44">
        <v>0</v>
      </c>
      <c r="K584" s="44">
        <v>0</v>
      </c>
      <c r="L584" s="44">
        <v>0</v>
      </c>
      <c r="M584" s="44">
        <v>0</v>
      </c>
      <c r="N584" s="44">
        <v>0</v>
      </c>
      <c r="O584" s="487"/>
      <c r="P584" s="465"/>
      <c r="Q584" s="597"/>
    </row>
    <row r="585" spans="1:17" ht="24.75" thickBot="1" x14ac:dyDescent="0.3">
      <c r="A585" s="436" t="s">
        <v>26</v>
      </c>
      <c r="B585" s="436"/>
      <c r="C585" s="436"/>
      <c r="D585" s="436"/>
      <c r="E585" s="436"/>
      <c r="F585" s="437"/>
      <c r="G585" s="191" t="s">
        <v>16</v>
      </c>
      <c r="H585" s="65">
        <f>SUM(H465,H470,H475,H480,H485,H490,H495,H500,H505,H510,H515,H520,H525,H530,H535,H540,H545,H550,H555,H560,H565,H570,H575,H580)</f>
        <v>903.63040000000001</v>
      </c>
      <c r="I585" s="65">
        <f t="shared" ref="I585:N585" si="92">SUM(I465,I470,I475,I480,I485,I490,I495,I500,I505,I510,I515,I520,I525,I530,I535,I540,I545,I550,I555,I560,I565,I570,I575,I580)</f>
        <v>86.2</v>
      </c>
      <c r="J585" s="65">
        <f t="shared" si="92"/>
        <v>107.6</v>
      </c>
      <c r="K585" s="65">
        <f t="shared" si="92"/>
        <v>10.1</v>
      </c>
      <c r="L585" s="65">
        <f t="shared" si="92"/>
        <v>448.25900000000001</v>
      </c>
      <c r="M585" s="65">
        <f t="shared" si="92"/>
        <v>123</v>
      </c>
      <c r="N585" s="65">
        <f t="shared" si="92"/>
        <v>128.47140000000002</v>
      </c>
      <c r="O585" s="408" t="s">
        <v>1468</v>
      </c>
      <c r="P585" s="488"/>
      <c r="Q585" s="200"/>
    </row>
    <row r="586" spans="1:17" ht="15.75" thickBot="1" x14ac:dyDescent="0.3">
      <c r="A586" s="427"/>
      <c r="B586" s="427"/>
      <c r="C586" s="427"/>
      <c r="D586" s="427"/>
      <c r="E586" s="427"/>
      <c r="F586" s="428"/>
      <c r="G586" s="191" t="s">
        <v>17</v>
      </c>
      <c r="H586" s="65">
        <f t="shared" ref="H586:N589" si="93">SUM(H466,H471,H476,H481,H486,H491,H496,H501,H506,H511,H516,H521,H526,H531,H536,H541,H546,H551,H556,H561,H566,H571,H576,H581)</f>
        <v>0</v>
      </c>
      <c r="I586" s="65">
        <f t="shared" si="93"/>
        <v>0</v>
      </c>
      <c r="J586" s="65">
        <f t="shared" si="93"/>
        <v>0</v>
      </c>
      <c r="K586" s="65">
        <f t="shared" si="93"/>
        <v>0</v>
      </c>
      <c r="L586" s="65">
        <f t="shared" si="93"/>
        <v>0</v>
      </c>
      <c r="M586" s="65">
        <f t="shared" si="93"/>
        <v>0</v>
      </c>
      <c r="N586" s="65">
        <f t="shared" si="93"/>
        <v>0</v>
      </c>
      <c r="O586" s="409"/>
      <c r="P586" s="301"/>
      <c r="Q586" s="200"/>
    </row>
    <row r="587" spans="1:17" ht="24.75" thickBot="1" x14ac:dyDescent="0.3">
      <c r="A587" s="427"/>
      <c r="B587" s="427"/>
      <c r="C587" s="427"/>
      <c r="D587" s="427"/>
      <c r="E587" s="427"/>
      <c r="F587" s="428"/>
      <c r="G587" s="191" t="s">
        <v>18</v>
      </c>
      <c r="H587" s="65">
        <f t="shared" si="93"/>
        <v>900.73040000000003</v>
      </c>
      <c r="I587" s="65">
        <f t="shared" si="93"/>
        <v>86.2</v>
      </c>
      <c r="J587" s="65">
        <f t="shared" si="93"/>
        <v>107.6</v>
      </c>
      <c r="K587" s="65">
        <f t="shared" si="93"/>
        <v>9</v>
      </c>
      <c r="L587" s="65">
        <f t="shared" si="93"/>
        <v>446.459</v>
      </c>
      <c r="M587" s="65">
        <f t="shared" si="93"/>
        <v>123</v>
      </c>
      <c r="N587" s="65">
        <f t="shared" si="93"/>
        <v>128.47140000000002</v>
      </c>
      <c r="O587" s="409"/>
      <c r="P587" s="301"/>
      <c r="Q587" s="200"/>
    </row>
    <row r="588" spans="1:17" ht="15.75" thickBot="1" x14ac:dyDescent="0.3">
      <c r="A588" s="427"/>
      <c r="B588" s="427"/>
      <c r="C588" s="427"/>
      <c r="D588" s="427"/>
      <c r="E588" s="427"/>
      <c r="F588" s="428"/>
      <c r="G588" s="191" t="s">
        <v>19</v>
      </c>
      <c r="H588" s="65">
        <f t="shared" si="93"/>
        <v>2.8</v>
      </c>
      <c r="I588" s="65">
        <f t="shared" si="93"/>
        <v>0</v>
      </c>
      <c r="J588" s="65">
        <f t="shared" si="93"/>
        <v>0</v>
      </c>
      <c r="K588" s="65">
        <f t="shared" si="93"/>
        <v>1.1000000000000001</v>
      </c>
      <c r="L588" s="65">
        <f t="shared" si="93"/>
        <v>1.7000000000000002</v>
      </c>
      <c r="M588" s="65">
        <f t="shared" si="93"/>
        <v>0</v>
      </c>
      <c r="N588" s="65">
        <f t="shared" si="93"/>
        <v>0</v>
      </c>
      <c r="O588" s="409"/>
      <c r="P588" s="301"/>
      <c r="Q588" s="200"/>
    </row>
    <row r="589" spans="1:17" ht="24.75" thickBot="1" x14ac:dyDescent="0.3">
      <c r="A589" s="429"/>
      <c r="B589" s="429"/>
      <c r="C589" s="429"/>
      <c r="D589" s="429"/>
      <c r="E589" s="429"/>
      <c r="F589" s="430"/>
      <c r="G589" s="191" t="s">
        <v>20</v>
      </c>
      <c r="H589" s="65">
        <f t="shared" si="93"/>
        <v>0.2</v>
      </c>
      <c r="I589" s="65">
        <f t="shared" si="93"/>
        <v>0</v>
      </c>
      <c r="J589" s="65">
        <f t="shared" si="93"/>
        <v>0</v>
      </c>
      <c r="K589" s="65">
        <f t="shared" si="93"/>
        <v>0</v>
      </c>
      <c r="L589" s="65">
        <f t="shared" si="93"/>
        <v>0.2</v>
      </c>
      <c r="M589" s="65">
        <f t="shared" si="93"/>
        <v>0</v>
      </c>
      <c r="N589" s="65">
        <f t="shared" si="93"/>
        <v>0</v>
      </c>
      <c r="O589" s="410"/>
      <c r="P589" s="489"/>
      <c r="Q589" s="200"/>
    </row>
    <row r="590" spans="1:17" ht="16.5" thickBot="1" x14ac:dyDescent="0.3">
      <c r="A590" s="417" t="s">
        <v>136</v>
      </c>
      <c r="B590" s="417"/>
      <c r="C590" s="417"/>
      <c r="D590" s="417"/>
      <c r="E590" s="417"/>
      <c r="F590" s="417"/>
      <c r="G590" s="417"/>
      <c r="H590" s="417"/>
      <c r="I590" s="417"/>
      <c r="J590" s="417"/>
      <c r="K590" s="417"/>
      <c r="L590" s="417"/>
      <c r="M590" s="417"/>
      <c r="N590" s="417"/>
      <c r="O590" s="417"/>
      <c r="P590" s="419"/>
      <c r="Q590" s="35"/>
    </row>
    <row r="591" spans="1:17" ht="24.75" thickBot="1" x14ac:dyDescent="0.3">
      <c r="A591" s="411" t="s">
        <v>1469</v>
      </c>
      <c r="B591" s="405"/>
      <c r="C591" s="405" t="s">
        <v>136</v>
      </c>
      <c r="D591" s="405">
        <v>2025</v>
      </c>
      <c r="E591" s="405" t="s">
        <v>1470</v>
      </c>
      <c r="F591" s="405" t="s">
        <v>1471</v>
      </c>
      <c r="G591" s="60" t="s">
        <v>16</v>
      </c>
      <c r="H591" s="61">
        <v>2.5</v>
      </c>
      <c r="I591" s="61">
        <v>2.5</v>
      </c>
      <c r="J591" s="61">
        <v>0</v>
      </c>
      <c r="K591" s="61">
        <v>0</v>
      </c>
      <c r="L591" s="61">
        <v>0</v>
      </c>
      <c r="M591" s="61">
        <v>0</v>
      </c>
      <c r="N591" s="61">
        <v>0</v>
      </c>
      <c r="O591" s="405">
        <v>100</v>
      </c>
      <c r="P591" s="408" t="s">
        <v>1472</v>
      </c>
      <c r="Q591" s="597" t="s">
        <v>4189</v>
      </c>
    </row>
    <row r="592" spans="1:17" ht="15.75" thickBot="1" x14ac:dyDescent="0.3">
      <c r="A592" s="412"/>
      <c r="B592" s="406"/>
      <c r="C592" s="406"/>
      <c r="D592" s="406"/>
      <c r="E592" s="406"/>
      <c r="F592" s="406"/>
      <c r="G592" s="60" t="s">
        <v>267</v>
      </c>
      <c r="H592" s="61">
        <v>0</v>
      </c>
      <c r="I592" s="61">
        <v>0</v>
      </c>
      <c r="J592" s="61">
        <v>0</v>
      </c>
      <c r="K592" s="61">
        <v>0</v>
      </c>
      <c r="L592" s="61">
        <v>0</v>
      </c>
      <c r="M592" s="61">
        <v>0</v>
      </c>
      <c r="N592" s="61">
        <v>0</v>
      </c>
      <c r="O592" s="406"/>
      <c r="P592" s="409"/>
      <c r="Q592" s="597"/>
    </row>
    <row r="593" spans="1:17" ht="24.75" thickBot="1" x14ac:dyDescent="0.3">
      <c r="A593" s="412"/>
      <c r="B593" s="406"/>
      <c r="C593" s="406"/>
      <c r="D593" s="406"/>
      <c r="E593" s="406"/>
      <c r="F593" s="406"/>
      <c r="G593" s="60" t="s">
        <v>18</v>
      </c>
      <c r="H593" s="61">
        <v>2.5</v>
      </c>
      <c r="I593" s="61">
        <v>2.5</v>
      </c>
      <c r="J593" s="61">
        <v>0</v>
      </c>
      <c r="K593" s="61">
        <v>0</v>
      </c>
      <c r="L593" s="61">
        <v>0</v>
      </c>
      <c r="M593" s="61">
        <v>0</v>
      </c>
      <c r="N593" s="61">
        <v>0</v>
      </c>
      <c r="O593" s="406"/>
      <c r="P593" s="409"/>
      <c r="Q593" s="597"/>
    </row>
    <row r="594" spans="1:17" ht="15.75" thickBot="1" x14ac:dyDescent="0.3">
      <c r="A594" s="412"/>
      <c r="B594" s="406"/>
      <c r="C594" s="406"/>
      <c r="D594" s="406"/>
      <c r="E594" s="406"/>
      <c r="F594" s="406"/>
      <c r="G594" s="60" t="s">
        <v>19</v>
      </c>
      <c r="H594" s="61">
        <v>0</v>
      </c>
      <c r="I594" s="61">
        <v>0</v>
      </c>
      <c r="J594" s="61">
        <v>0</v>
      </c>
      <c r="K594" s="61">
        <v>0</v>
      </c>
      <c r="L594" s="61">
        <v>0</v>
      </c>
      <c r="M594" s="61">
        <v>0</v>
      </c>
      <c r="N594" s="61">
        <v>0</v>
      </c>
      <c r="O594" s="406"/>
      <c r="P594" s="409"/>
      <c r="Q594" s="597"/>
    </row>
    <row r="595" spans="1:17" ht="15.75" thickBot="1" x14ac:dyDescent="0.3">
      <c r="A595" s="413"/>
      <c r="B595" s="407"/>
      <c r="C595" s="407"/>
      <c r="D595" s="407"/>
      <c r="E595" s="407"/>
      <c r="F595" s="407"/>
      <c r="G595" s="60" t="s">
        <v>20</v>
      </c>
      <c r="H595" s="61">
        <v>0</v>
      </c>
      <c r="I595" s="61">
        <v>0</v>
      </c>
      <c r="J595" s="61">
        <v>0</v>
      </c>
      <c r="K595" s="61">
        <v>0</v>
      </c>
      <c r="L595" s="61">
        <v>0</v>
      </c>
      <c r="M595" s="61">
        <v>0</v>
      </c>
      <c r="N595" s="61">
        <v>0</v>
      </c>
      <c r="O595" s="407"/>
      <c r="P595" s="410"/>
      <c r="Q595" s="597"/>
    </row>
    <row r="596" spans="1:17" ht="36" customHeight="1" x14ac:dyDescent="0.25">
      <c r="A596" s="490" t="s">
        <v>1473</v>
      </c>
      <c r="B596" s="281" t="s">
        <v>1474</v>
      </c>
      <c r="C596" s="405" t="s">
        <v>136</v>
      </c>
      <c r="D596" s="281" t="s">
        <v>336</v>
      </c>
      <c r="E596" s="450">
        <v>0.56999999999999995</v>
      </c>
      <c r="F596" s="481" t="s">
        <v>1373</v>
      </c>
      <c r="G596" s="93" t="s">
        <v>16</v>
      </c>
      <c r="H596" s="44">
        <f t="shared" ref="H596:H605" si="94">I596+J596+K596+L596+M596+N596</f>
        <v>44.075900000000004</v>
      </c>
      <c r="I596" s="44">
        <f t="shared" ref="I596:N596" si="95">I597+I598+I599+I600</f>
        <v>0</v>
      </c>
      <c r="J596" s="44">
        <f t="shared" si="95"/>
        <v>0</v>
      </c>
      <c r="K596" s="44">
        <f t="shared" si="95"/>
        <v>0</v>
      </c>
      <c r="L596" s="44">
        <f t="shared" si="95"/>
        <v>20</v>
      </c>
      <c r="M596" s="44">
        <f t="shared" si="95"/>
        <v>24.075900000000001</v>
      </c>
      <c r="N596" s="44">
        <f t="shared" si="95"/>
        <v>0</v>
      </c>
      <c r="O596" s="484">
        <v>387</v>
      </c>
      <c r="P596" s="490" t="s">
        <v>1475</v>
      </c>
      <c r="Q596" s="597" t="s">
        <v>4189</v>
      </c>
    </row>
    <row r="597" spans="1:17" x14ac:dyDescent="0.25">
      <c r="A597" s="491"/>
      <c r="B597" s="282"/>
      <c r="C597" s="406"/>
      <c r="D597" s="282"/>
      <c r="E597" s="301"/>
      <c r="F597" s="482"/>
      <c r="G597" s="93" t="s">
        <v>17</v>
      </c>
      <c r="H597" s="44">
        <f t="shared" si="94"/>
        <v>0</v>
      </c>
      <c r="I597" s="44">
        <v>0</v>
      </c>
      <c r="J597" s="44">
        <v>0</v>
      </c>
      <c r="K597" s="44">
        <v>0</v>
      </c>
      <c r="L597" s="44">
        <v>0</v>
      </c>
      <c r="M597" s="44">
        <v>0</v>
      </c>
      <c r="N597" s="44">
        <v>0</v>
      </c>
      <c r="O597" s="486"/>
      <c r="P597" s="491"/>
      <c r="Q597" s="597"/>
    </row>
    <row r="598" spans="1:17" ht="24" x14ac:dyDescent="0.25">
      <c r="A598" s="491"/>
      <c r="B598" s="282"/>
      <c r="C598" s="406"/>
      <c r="D598" s="282"/>
      <c r="E598" s="301"/>
      <c r="F598" s="482"/>
      <c r="G598" s="93" t="s">
        <v>18</v>
      </c>
      <c r="H598" s="44">
        <f t="shared" si="94"/>
        <v>44.075900000000004</v>
      </c>
      <c r="I598" s="44">
        <v>0</v>
      </c>
      <c r="J598" s="44">
        <v>0</v>
      </c>
      <c r="K598" s="44">
        <v>0</v>
      </c>
      <c r="L598" s="44">
        <v>20</v>
      </c>
      <c r="M598" s="44">
        <v>24.075900000000001</v>
      </c>
      <c r="N598" s="44">
        <v>0</v>
      </c>
      <c r="O598" s="486"/>
      <c r="P598" s="491"/>
      <c r="Q598" s="597"/>
    </row>
    <row r="599" spans="1:17" x14ac:dyDescent="0.25">
      <c r="A599" s="491"/>
      <c r="B599" s="282"/>
      <c r="C599" s="406"/>
      <c r="D599" s="282"/>
      <c r="E599" s="301"/>
      <c r="F599" s="482"/>
      <c r="G599" s="93" t="s">
        <v>19</v>
      </c>
      <c r="H599" s="44">
        <f t="shared" si="94"/>
        <v>0</v>
      </c>
      <c r="I599" s="44">
        <v>0</v>
      </c>
      <c r="J599" s="44">
        <v>0</v>
      </c>
      <c r="K599" s="44">
        <v>0</v>
      </c>
      <c r="L599" s="44">
        <v>0</v>
      </c>
      <c r="M599" s="44">
        <v>0</v>
      </c>
      <c r="N599" s="44">
        <v>0</v>
      </c>
      <c r="O599" s="486"/>
      <c r="P599" s="491"/>
      <c r="Q599" s="597"/>
    </row>
    <row r="600" spans="1:17" ht="15.75" thickBot="1" x14ac:dyDescent="0.3">
      <c r="A600" s="492"/>
      <c r="B600" s="283"/>
      <c r="C600" s="407"/>
      <c r="D600" s="283"/>
      <c r="E600" s="452"/>
      <c r="F600" s="493"/>
      <c r="G600" s="93" t="s">
        <v>20</v>
      </c>
      <c r="H600" s="44">
        <f t="shared" si="94"/>
        <v>0</v>
      </c>
      <c r="I600" s="44">
        <v>0</v>
      </c>
      <c r="J600" s="44">
        <v>0</v>
      </c>
      <c r="K600" s="44">
        <v>0</v>
      </c>
      <c r="L600" s="44">
        <v>0</v>
      </c>
      <c r="M600" s="44">
        <v>0</v>
      </c>
      <c r="N600" s="44">
        <v>0</v>
      </c>
      <c r="O600" s="487"/>
      <c r="P600" s="492"/>
      <c r="Q600" s="597"/>
    </row>
    <row r="601" spans="1:17" ht="36" customHeight="1" x14ac:dyDescent="0.25">
      <c r="A601" s="292" t="s">
        <v>1476</v>
      </c>
      <c r="B601" s="279"/>
      <c r="C601" s="284" t="s">
        <v>1477</v>
      </c>
      <c r="D601" s="279" t="s">
        <v>282</v>
      </c>
      <c r="E601" s="279" t="s">
        <v>1478</v>
      </c>
      <c r="F601" s="292" t="s">
        <v>525</v>
      </c>
      <c r="G601" s="93" t="s">
        <v>16</v>
      </c>
      <c r="H601" s="44">
        <f t="shared" si="94"/>
        <v>54.5</v>
      </c>
      <c r="I601" s="44">
        <f t="shared" ref="I601:N601" si="96">I602+I603+I604+I605</f>
        <v>54.5</v>
      </c>
      <c r="J601" s="44">
        <f t="shared" si="96"/>
        <v>0</v>
      </c>
      <c r="K601" s="44">
        <f t="shared" si="96"/>
        <v>0</v>
      </c>
      <c r="L601" s="44">
        <f t="shared" si="96"/>
        <v>0</v>
      </c>
      <c r="M601" s="44">
        <f t="shared" si="96"/>
        <v>0</v>
      </c>
      <c r="N601" s="44">
        <f t="shared" si="96"/>
        <v>0</v>
      </c>
      <c r="O601" s="328">
        <v>267</v>
      </c>
      <c r="P601" s="292" t="s">
        <v>1479</v>
      </c>
      <c r="Q601" s="597" t="s">
        <v>4189</v>
      </c>
    </row>
    <row r="602" spans="1:17" x14ac:dyDescent="0.25">
      <c r="A602" s="292"/>
      <c r="B602" s="279"/>
      <c r="C602" s="285"/>
      <c r="D602" s="279"/>
      <c r="E602" s="279"/>
      <c r="F602" s="292"/>
      <c r="G602" s="93" t="s">
        <v>17</v>
      </c>
      <c r="H602" s="44">
        <f t="shared" si="94"/>
        <v>0</v>
      </c>
      <c r="I602" s="44">
        <v>0</v>
      </c>
      <c r="J602" s="44">
        <v>0</v>
      </c>
      <c r="K602" s="44">
        <v>0</v>
      </c>
      <c r="L602" s="44">
        <v>0</v>
      </c>
      <c r="M602" s="44">
        <v>0</v>
      </c>
      <c r="N602" s="44">
        <v>0</v>
      </c>
      <c r="O602" s="328"/>
      <c r="P602" s="292"/>
      <c r="Q602" s="597"/>
    </row>
    <row r="603" spans="1:17" ht="24" x14ac:dyDescent="0.25">
      <c r="A603" s="292"/>
      <c r="B603" s="279"/>
      <c r="C603" s="285"/>
      <c r="D603" s="279"/>
      <c r="E603" s="279"/>
      <c r="F603" s="292"/>
      <c r="G603" s="93" t="s">
        <v>18</v>
      </c>
      <c r="H603" s="44">
        <f t="shared" si="94"/>
        <v>51.2</v>
      </c>
      <c r="I603" s="44">
        <v>51.2</v>
      </c>
      <c r="J603" s="44">
        <v>0</v>
      </c>
      <c r="K603" s="44">
        <v>0</v>
      </c>
      <c r="L603" s="44">
        <v>0</v>
      </c>
      <c r="M603" s="44">
        <v>0</v>
      </c>
      <c r="N603" s="44">
        <v>0</v>
      </c>
      <c r="O603" s="328"/>
      <c r="P603" s="292"/>
      <c r="Q603" s="597"/>
    </row>
    <row r="604" spans="1:17" x14ac:dyDescent="0.25">
      <c r="A604" s="292"/>
      <c r="B604" s="279"/>
      <c r="C604" s="285"/>
      <c r="D604" s="279"/>
      <c r="E604" s="279"/>
      <c r="F604" s="292"/>
      <c r="G604" s="93" t="s">
        <v>19</v>
      </c>
      <c r="H604" s="44">
        <f t="shared" si="94"/>
        <v>3.3</v>
      </c>
      <c r="I604" s="44">
        <v>3.3</v>
      </c>
      <c r="J604" s="44">
        <v>0</v>
      </c>
      <c r="K604" s="44">
        <v>0</v>
      </c>
      <c r="L604" s="44">
        <v>0</v>
      </c>
      <c r="M604" s="44">
        <v>0</v>
      </c>
      <c r="N604" s="44">
        <v>0</v>
      </c>
      <c r="O604" s="328"/>
      <c r="P604" s="292"/>
      <c r="Q604" s="597"/>
    </row>
    <row r="605" spans="1:17" ht="15.75" thickBot="1" x14ac:dyDescent="0.3">
      <c r="A605" s="292"/>
      <c r="B605" s="279"/>
      <c r="C605" s="286"/>
      <c r="D605" s="279"/>
      <c r="E605" s="279"/>
      <c r="F605" s="292"/>
      <c r="G605" s="93" t="s">
        <v>20</v>
      </c>
      <c r="H605" s="44">
        <f t="shared" si="94"/>
        <v>0</v>
      </c>
      <c r="I605" s="44">
        <v>0</v>
      </c>
      <c r="J605" s="44">
        <v>0</v>
      </c>
      <c r="K605" s="44">
        <v>0</v>
      </c>
      <c r="L605" s="44">
        <v>0</v>
      </c>
      <c r="M605" s="44">
        <v>0</v>
      </c>
      <c r="N605" s="44">
        <v>0</v>
      </c>
      <c r="O605" s="328"/>
      <c r="P605" s="292"/>
      <c r="Q605" s="597"/>
    </row>
    <row r="606" spans="1:17" ht="24.75" thickBot="1" x14ac:dyDescent="0.3">
      <c r="A606" s="436" t="s">
        <v>26</v>
      </c>
      <c r="B606" s="436"/>
      <c r="C606" s="436"/>
      <c r="D606" s="436"/>
      <c r="E606" s="436"/>
      <c r="F606" s="437"/>
      <c r="G606" s="64" t="s">
        <v>16</v>
      </c>
      <c r="H606" s="65">
        <f>SUM(H591,H596,H601)</f>
        <v>101.0759</v>
      </c>
      <c r="I606" s="65">
        <f t="shared" ref="I606:N606" si="97">SUM(I591,I596,I601)</f>
        <v>57</v>
      </c>
      <c r="J606" s="65">
        <f t="shared" si="97"/>
        <v>0</v>
      </c>
      <c r="K606" s="65">
        <f t="shared" si="97"/>
        <v>0</v>
      </c>
      <c r="L606" s="65">
        <f t="shared" si="97"/>
        <v>20</v>
      </c>
      <c r="M606" s="65">
        <f t="shared" si="97"/>
        <v>24.075900000000001</v>
      </c>
      <c r="N606" s="65">
        <f t="shared" si="97"/>
        <v>0</v>
      </c>
      <c r="O606" s="405"/>
      <c r="P606" s="408"/>
      <c r="Q606" s="35"/>
    </row>
    <row r="607" spans="1:17" ht="16.5" thickBot="1" x14ac:dyDescent="0.3">
      <c r="A607" s="427"/>
      <c r="B607" s="427"/>
      <c r="C607" s="427"/>
      <c r="D607" s="427"/>
      <c r="E607" s="427"/>
      <c r="F607" s="428"/>
      <c r="G607" s="64" t="s">
        <v>17</v>
      </c>
      <c r="H607" s="65">
        <f t="shared" ref="H607:N610" si="98">SUM(H592,H597,H602)</f>
        <v>0</v>
      </c>
      <c r="I607" s="65">
        <f t="shared" si="98"/>
        <v>0</v>
      </c>
      <c r="J607" s="65">
        <f t="shared" si="98"/>
        <v>0</v>
      </c>
      <c r="K607" s="65">
        <f t="shared" si="98"/>
        <v>0</v>
      </c>
      <c r="L607" s="65">
        <f t="shared" si="98"/>
        <v>0</v>
      </c>
      <c r="M607" s="65">
        <f t="shared" si="98"/>
        <v>0</v>
      </c>
      <c r="N607" s="65">
        <f t="shared" si="98"/>
        <v>0</v>
      </c>
      <c r="O607" s="406"/>
      <c r="P607" s="409"/>
      <c r="Q607" s="35"/>
    </row>
    <row r="608" spans="1:17" ht="24.75" thickBot="1" x14ac:dyDescent="0.3">
      <c r="A608" s="427"/>
      <c r="B608" s="427"/>
      <c r="C608" s="427"/>
      <c r="D608" s="427"/>
      <c r="E608" s="427"/>
      <c r="F608" s="428"/>
      <c r="G608" s="64" t="s">
        <v>18</v>
      </c>
      <c r="H608" s="65">
        <f t="shared" si="98"/>
        <v>97.775900000000007</v>
      </c>
      <c r="I608" s="65">
        <f t="shared" si="98"/>
        <v>53.7</v>
      </c>
      <c r="J608" s="65">
        <f t="shared" si="98"/>
        <v>0</v>
      </c>
      <c r="K608" s="65">
        <f t="shared" si="98"/>
        <v>0</v>
      </c>
      <c r="L608" s="65">
        <f t="shared" si="98"/>
        <v>20</v>
      </c>
      <c r="M608" s="65">
        <f t="shared" si="98"/>
        <v>24.075900000000001</v>
      </c>
      <c r="N608" s="65">
        <f t="shared" si="98"/>
        <v>0</v>
      </c>
      <c r="O608" s="406"/>
      <c r="P608" s="409"/>
      <c r="Q608" s="35"/>
    </row>
    <row r="609" spans="1:17" ht="16.5" thickBot="1" x14ac:dyDescent="0.3">
      <c r="A609" s="427"/>
      <c r="B609" s="427"/>
      <c r="C609" s="427"/>
      <c r="D609" s="427"/>
      <c r="E609" s="427"/>
      <c r="F609" s="428"/>
      <c r="G609" s="64" t="s">
        <v>19</v>
      </c>
      <c r="H609" s="65">
        <f t="shared" si="98"/>
        <v>3.3</v>
      </c>
      <c r="I609" s="65">
        <f t="shared" si="98"/>
        <v>3.3</v>
      </c>
      <c r="J609" s="65">
        <f t="shared" si="98"/>
        <v>0</v>
      </c>
      <c r="K609" s="65">
        <f t="shared" si="98"/>
        <v>0</v>
      </c>
      <c r="L609" s="65">
        <f t="shared" si="98"/>
        <v>0</v>
      </c>
      <c r="M609" s="65">
        <f t="shared" si="98"/>
        <v>0</v>
      </c>
      <c r="N609" s="65">
        <f t="shared" si="98"/>
        <v>0</v>
      </c>
      <c r="O609" s="406"/>
      <c r="P609" s="409"/>
      <c r="Q609" s="35"/>
    </row>
    <row r="610" spans="1:17" ht="24.75" thickBot="1" x14ac:dyDescent="0.3">
      <c r="A610" s="429"/>
      <c r="B610" s="429"/>
      <c r="C610" s="429"/>
      <c r="D610" s="429"/>
      <c r="E610" s="429"/>
      <c r="F610" s="430"/>
      <c r="G610" s="64" t="s">
        <v>20</v>
      </c>
      <c r="H610" s="65">
        <f t="shared" si="98"/>
        <v>0</v>
      </c>
      <c r="I610" s="65">
        <f t="shared" si="98"/>
        <v>0</v>
      </c>
      <c r="J610" s="65">
        <f t="shared" si="98"/>
        <v>0</v>
      </c>
      <c r="K610" s="65">
        <f t="shared" si="98"/>
        <v>0</v>
      </c>
      <c r="L610" s="65">
        <f t="shared" si="98"/>
        <v>0</v>
      </c>
      <c r="M610" s="65">
        <f t="shared" si="98"/>
        <v>0</v>
      </c>
      <c r="N610" s="65">
        <f t="shared" si="98"/>
        <v>0</v>
      </c>
      <c r="O610" s="407"/>
      <c r="P610" s="410"/>
      <c r="Q610" s="35"/>
    </row>
    <row r="611" spans="1:17" ht="16.5" thickBot="1" x14ac:dyDescent="0.3">
      <c r="A611" s="417" t="s">
        <v>142</v>
      </c>
      <c r="B611" s="417"/>
      <c r="C611" s="417"/>
      <c r="D611" s="417"/>
      <c r="E611" s="417"/>
      <c r="F611" s="417"/>
      <c r="G611" s="417"/>
      <c r="H611" s="417"/>
      <c r="I611" s="417"/>
      <c r="J611" s="417"/>
      <c r="K611" s="417"/>
      <c r="L611" s="417"/>
      <c r="M611" s="417"/>
      <c r="N611" s="417"/>
      <c r="O611" s="417"/>
      <c r="P611" s="419"/>
      <c r="Q611" s="35"/>
    </row>
    <row r="612" spans="1:17" ht="24.75" thickBot="1" x14ac:dyDescent="0.3">
      <c r="A612" s="411" t="s">
        <v>1480</v>
      </c>
      <c r="B612" s="405"/>
      <c r="C612" s="405" t="s">
        <v>142</v>
      </c>
      <c r="D612" s="405">
        <v>2030</v>
      </c>
      <c r="E612" s="438"/>
      <c r="F612" s="405" t="s">
        <v>111</v>
      </c>
      <c r="G612" s="60" t="s">
        <v>16</v>
      </c>
      <c r="H612" s="61">
        <v>105</v>
      </c>
      <c r="I612" s="61">
        <v>0</v>
      </c>
      <c r="J612" s="61">
        <v>0</v>
      </c>
      <c r="K612" s="61">
        <v>0</v>
      </c>
      <c r="L612" s="61">
        <v>0</v>
      </c>
      <c r="M612" s="61">
        <v>0</v>
      </c>
      <c r="N612" s="61">
        <v>105</v>
      </c>
      <c r="O612" s="405"/>
      <c r="P612" s="408"/>
      <c r="Q612" s="597" t="s">
        <v>4155</v>
      </c>
    </row>
    <row r="613" spans="1:17" ht="15.75" thickBot="1" x14ac:dyDescent="0.3">
      <c r="A613" s="412"/>
      <c r="B613" s="406"/>
      <c r="C613" s="406"/>
      <c r="D613" s="406"/>
      <c r="E613" s="439"/>
      <c r="F613" s="406"/>
      <c r="G613" s="60" t="s">
        <v>17</v>
      </c>
      <c r="H613" s="61">
        <v>0</v>
      </c>
      <c r="I613" s="61">
        <v>0</v>
      </c>
      <c r="J613" s="61">
        <v>0</v>
      </c>
      <c r="K613" s="61">
        <v>0</v>
      </c>
      <c r="L613" s="61">
        <v>0</v>
      </c>
      <c r="M613" s="61">
        <v>0</v>
      </c>
      <c r="N613" s="61">
        <v>0</v>
      </c>
      <c r="O613" s="406"/>
      <c r="P613" s="409"/>
      <c r="Q613" s="597"/>
    </row>
    <row r="614" spans="1:17" ht="24.75" thickBot="1" x14ac:dyDescent="0.3">
      <c r="A614" s="412"/>
      <c r="B614" s="406"/>
      <c r="C614" s="406"/>
      <c r="D614" s="406"/>
      <c r="E614" s="439"/>
      <c r="F614" s="406"/>
      <c r="G614" s="60" t="s">
        <v>18</v>
      </c>
      <c r="H614" s="61">
        <v>105</v>
      </c>
      <c r="I614" s="61">
        <v>0</v>
      </c>
      <c r="J614" s="61">
        <v>0</v>
      </c>
      <c r="K614" s="61">
        <v>0</v>
      </c>
      <c r="L614" s="61">
        <v>0</v>
      </c>
      <c r="M614" s="61">
        <v>0</v>
      </c>
      <c r="N614" s="61">
        <v>105</v>
      </c>
      <c r="O614" s="406"/>
      <c r="P614" s="409"/>
      <c r="Q614" s="597"/>
    </row>
    <row r="615" spans="1:17" ht="15.75" thickBot="1" x14ac:dyDescent="0.3">
      <c r="A615" s="412"/>
      <c r="B615" s="406"/>
      <c r="C615" s="406"/>
      <c r="D615" s="406"/>
      <c r="E615" s="439"/>
      <c r="F615" s="406"/>
      <c r="G615" s="60" t="s">
        <v>19</v>
      </c>
      <c r="H615" s="61">
        <v>0</v>
      </c>
      <c r="I615" s="61">
        <v>0</v>
      </c>
      <c r="J615" s="61">
        <v>0</v>
      </c>
      <c r="K615" s="61">
        <v>0</v>
      </c>
      <c r="L615" s="61">
        <v>0</v>
      </c>
      <c r="M615" s="61">
        <v>0</v>
      </c>
      <c r="N615" s="61">
        <v>0</v>
      </c>
      <c r="O615" s="406"/>
      <c r="P615" s="409"/>
      <c r="Q615" s="597"/>
    </row>
    <row r="616" spans="1:17" ht="15.75" thickBot="1" x14ac:dyDescent="0.3">
      <c r="A616" s="413"/>
      <c r="B616" s="407"/>
      <c r="C616" s="407"/>
      <c r="D616" s="407"/>
      <c r="E616" s="440"/>
      <c r="F616" s="407"/>
      <c r="G616" s="60" t="s">
        <v>20</v>
      </c>
      <c r="H616" s="61">
        <v>0</v>
      </c>
      <c r="I616" s="61">
        <v>0</v>
      </c>
      <c r="J616" s="61">
        <v>0</v>
      </c>
      <c r="K616" s="61">
        <v>0</v>
      </c>
      <c r="L616" s="61">
        <v>0</v>
      </c>
      <c r="M616" s="61">
        <v>0</v>
      </c>
      <c r="N616" s="61">
        <v>0</v>
      </c>
      <c r="O616" s="407"/>
      <c r="P616" s="410"/>
      <c r="Q616" s="597"/>
    </row>
    <row r="617" spans="1:17" ht="24.75" thickBot="1" x14ac:dyDescent="0.3">
      <c r="A617" s="411" t="s">
        <v>1481</v>
      </c>
      <c r="B617" s="405" t="s">
        <v>1482</v>
      </c>
      <c r="C617" s="405" t="s">
        <v>142</v>
      </c>
      <c r="D617" s="405" t="s">
        <v>311</v>
      </c>
      <c r="E617" s="494"/>
      <c r="F617" s="405" t="s">
        <v>1483</v>
      </c>
      <c r="G617" s="60" t="s">
        <v>16</v>
      </c>
      <c r="H617" s="61">
        <v>221.8</v>
      </c>
      <c r="I617" s="61">
        <v>58.2</v>
      </c>
      <c r="J617" s="61">
        <v>81.099999999999994</v>
      </c>
      <c r="K617" s="61">
        <v>82.5</v>
      </c>
      <c r="L617" s="61">
        <v>0</v>
      </c>
      <c r="M617" s="61">
        <v>0</v>
      </c>
      <c r="N617" s="61">
        <v>0</v>
      </c>
      <c r="O617" s="405"/>
      <c r="P617" s="408" t="s">
        <v>556</v>
      </c>
      <c r="Q617" s="597" t="s">
        <v>4190</v>
      </c>
    </row>
    <row r="618" spans="1:17" ht="15.75" thickBot="1" x14ac:dyDescent="0.3">
      <c r="A618" s="412"/>
      <c r="B618" s="406"/>
      <c r="C618" s="406"/>
      <c r="D618" s="406"/>
      <c r="E618" s="495"/>
      <c r="F618" s="406"/>
      <c r="G618" s="60" t="s">
        <v>17</v>
      </c>
      <c r="H618" s="61">
        <v>0</v>
      </c>
      <c r="I618" s="61">
        <v>0</v>
      </c>
      <c r="J618" s="61">
        <v>0</v>
      </c>
      <c r="K618" s="61">
        <v>0</v>
      </c>
      <c r="L618" s="61">
        <v>0</v>
      </c>
      <c r="M618" s="61">
        <v>0</v>
      </c>
      <c r="N618" s="61">
        <v>0</v>
      </c>
      <c r="O618" s="406"/>
      <c r="P618" s="409"/>
      <c r="Q618" s="597"/>
    </row>
    <row r="619" spans="1:17" ht="24.75" thickBot="1" x14ac:dyDescent="0.3">
      <c r="A619" s="412"/>
      <c r="B619" s="406"/>
      <c r="C619" s="406"/>
      <c r="D619" s="406"/>
      <c r="E619" s="495"/>
      <c r="F619" s="406"/>
      <c r="G619" s="60" t="s">
        <v>18</v>
      </c>
      <c r="H619" s="61">
        <v>200.8</v>
      </c>
      <c r="I619" s="61">
        <v>51.2</v>
      </c>
      <c r="J619" s="61">
        <v>74.099999999999994</v>
      </c>
      <c r="K619" s="61">
        <v>75.5</v>
      </c>
      <c r="L619" s="61">
        <v>0</v>
      </c>
      <c r="M619" s="61">
        <v>0</v>
      </c>
      <c r="N619" s="61">
        <v>0</v>
      </c>
      <c r="O619" s="406"/>
      <c r="P619" s="409"/>
      <c r="Q619" s="597"/>
    </row>
    <row r="620" spans="1:17" ht="15.75" thickBot="1" x14ac:dyDescent="0.3">
      <c r="A620" s="412"/>
      <c r="B620" s="406"/>
      <c r="C620" s="406"/>
      <c r="D620" s="406"/>
      <c r="E620" s="495"/>
      <c r="F620" s="406"/>
      <c r="G620" s="60" t="s">
        <v>19</v>
      </c>
      <c r="H620" s="61">
        <v>21</v>
      </c>
      <c r="I620" s="61">
        <v>7</v>
      </c>
      <c r="J620" s="61">
        <v>7</v>
      </c>
      <c r="K620" s="61">
        <v>7</v>
      </c>
      <c r="L620" s="61">
        <v>0</v>
      </c>
      <c r="M620" s="61">
        <v>0</v>
      </c>
      <c r="N620" s="61">
        <v>0</v>
      </c>
      <c r="O620" s="406"/>
      <c r="P620" s="409"/>
      <c r="Q620" s="597"/>
    </row>
    <row r="621" spans="1:17" ht="15.75" thickBot="1" x14ac:dyDescent="0.3">
      <c r="A621" s="413"/>
      <c r="B621" s="407"/>
      <c r="C621" s="407"/>
      <c r="D621" s="407"/>
      <c r="E621" s="496"/>
      <c r="F621" s="407"/>
      <c r="G621" s="60" t="s">
        <v>20</v>
      </c>
      <c r="H621" s="61">
        <v>0</v>
      </c>
      <c r="I621" s="61">
        <v>0</v>
      </c>
      <c r="J621" s="61">
        <v>0</v>
      </c>
      <c r="K621" s="61">
        <v>0</v>
      </c>
      <c r="L621" s="61">
        <v>0</v>
      </c>
      <c r="M621" s="61">
        <v>0</v>
      </c>
      <c r="N621" s="61">
        <v>0</v>
      </c>
      <c r="O621" s="407"/>
      <c r="P621" s="410"/>
      <c r="Q621" s="597"/>
    </row>
    <row r="622" spans="1:17" ht="24.75" thickBot="1" x14ac:dyDescent="0.3">
      <c r="A622" s="411" t="s">
        <v>1484</v>
      </c>
      <c r="B622" s="405" t="s">
        <v>1482</v>
      </c>
      <c r="C622" s="405" t="s">
        <v>142</v>
      </c>
      <c r="D622" s="405">
        <v>2028</v>
      </c>
      <c r="E622" s="438"/>
      <c r="F622" s="405" t="s">
        <v>1485</v>
      </c>
      <c r="G622" s="60" t="s">
        <v>16</v>
      </c>
      <c r="H622" s="61">
        <v>27.4</v>
      </c>
      <c r="I622" s="61">
        <v>0</v>
      </c>
      <c r="J622" s="61">
        <v>0</v>
      </c>
      <c r="K622" s="61">
        <v>0</v>
      </c>
      <c r="L622" s="61">
        <v>27.4</v>
      </c>
      <c r="M622" s="61">
        <v>0</v>
      </c>
      <c r="N622" s="61">
        <v>0</v>
      </c>
      <c r="O622" s="405"/>
      <c r="P622" s="408" t="s">
        <v>556</v>
      </c>
      <c r="Q622" s="597" t="s">
        <v>4190</v>
      </c>
    </row>
    <row r="623" spans="1:17" ht="15.75" thickBot="1" x14ac:dyDescent="0.3">
      <c r="A623" s="412"/>
      <c r="B623" s="406"/>
      <c r="C623" s="406"/>
      <c r="D623" s="406"/>
      <c r="E623" s="439"/>
      <c r="F623" s="406"/>
      <c r="G623" s="60" t="s">
        <v>17</v>
      </c>
      <c r="H623" s="61">
        <v>0</v>
      </c>
      <c r="I623" s="61">
        <v>0</v>
      </c>
      <c r="J623" s="61">
        <v>0</v>
      </c>
      <c r="K623" s="61">
        <v>0</v>
      </c>
      <c r="L623" s="61">
        <v>0</v>
      </c>
      <c r="M623" s="61">
        <v>0</v>
      </c>
      <c r="N623" s="61">
        <v>0</v>
      </c>
      <c r="O623" s="406"/>
      <c r="P623" s="409"/>
      <c r="Q623" s="597"/>
    </row>
    <row r="624" spans="1:17" ht="24.75" thickBot="1" x14ac:dyDescent="0.3">
      <c r="A624" s="412"/>
      <c r="B624" s="406"/>
      <c r="C624" s="406"/>
      <c r="D624" s="406"/>
      <c r="E624" s="439"/>
      <c r="F624" s="406"/>
      <c r="G624" s="60" t="s">
        <v>18</v>
      </c>
      <c r="H624" s="61">
        <v>24.7</v>
      </c>
      <c r="I624" s="61">
        <v>0</v>
      </c>
      <c r="J624" s="61">
        <v>0</v>
      </c>
      <c r="K624" s="61">
        <v>0</v>
      </c>
      <c r="L624" s="61">
        <v>24.7</v>
      </c>
      <c r="M624" s="61">
        <v>0</v>
      </c>
      <c r="N624" s="61">
        <v>0</v>
      </c>
      <c r="O624" s="406"/>
      <c r="P624" s="409"/>
      <c r="Q624" s="597"/>
    </row>
    <row r="625" spans="1:17" ht="15.75" thickBot="1" x14ac:dyDescent="0.3">
      <c r="A625" s="412"/>
      <c r="B625" s="406"/>
      <c r="C625" s="406"/>
      <c r="D625" s="406"/>
      <c r="E625" s="439"/>
      <c r="F625" s="406"/>
      <c r="G625" s="60" t="s">
        <v>19</v>
      </c>
      <c r="H625" s="61">
        <v>2.7</v>
      </c>
      <c r="I625" s="61">
        <v>0</v>
      </c>
      <c r="J625" s="61">
        <v>0</v>
      </c>
      <c r="K625" s="61">
        <v>0</v>
      </c>
      <c r="L625" s="61">
        <v>2.7</v>
      </c>
      <c r="M625" s="61">
        <v>0</v>
      </c>
      <c r="N625" s="61">
        <v>0</v>
      </c>
      <c r="O625" s="406"/>
      <c r="P625" s="409"/>
      <c r="Q625" s="597"/>
    </row>
    <row r="626" spans="1:17" ht="15.75" thickBot="1" x14ac:dyDescent="0.3">
      <c r="A626" s="413"/>
      <c r="B626" s="407"/>
      <c r="C626" s="407"/>
      <c r="D626" s="407"/>
      <c r="E626" s="440"/>
      <c r="F626" s="407"/>
      <c r="G626" s="60" t="s">
        <v>20</v>
      </c>
      <c r="H626" s="66">
        <v>0</v>
      </c>
      <c r="I626" s="61">
        <v>0</v>
      </c>
      <c r="J626" s="61">
        <v>0</v>
      </c>
      <c r="K626" s="61">
        <v>0</v>
      </c>
      <c r="L626" s="61">
        <v>0</v>
      </c>
      <c r="M626" s="61">
        <v>0</v>
      </c>
      <c r="N626" s="61">
        <v>0</v>
      </c>
      <c r="O626" s="407"/>
      <c r="P626" s="410"/>
      <c r="Q626" s="597"/>
    </row>
    <row r="627" spans="1:17" ht="24.75" thickBot="1" x14ac:dyDescent="0.3">
      <c r="A627" s="411" t="s">
        <v>1486</v>
      </c>
      <c r="B627" s="405" t="s">
        <v>1482</v>
      </c>
      <c r="C627" s="405" t="s">
        <v>142</v>
      </c>
      <c r="D627" s="405" t="s">
        <v>484</v>
      </c>
      <c r="E627" s="438"/>
      <c r="F627" s="405" t="s">
        <v>1485</v>
      </c>
      <c r="G627" s="60" t="s">
        <v>16</v>
      </c>
      <c r="H627" s="61">
        <v>33.200000000000003</v>
      </c>
      <c r="I627" s="61">
        <v>0</v>
      </c>
      <c r="J627" s="61">
        <v>0</v>
      </c>
      <c r="K627" s="61">
        <v>0</v>
      </c>
      <c r="L627" s="61">
        <v>0</v>
      </c>
      <c r="M627" s="61">
        <v>11.7</v>
      </c>
      <c r="N627" s="61">
        <v>21.5</v>
      </c>
      <c r="O627" s="405"/>
      <c r="P627" s="408" t="s">
        <v>556</v>
      </c>
      <c r="Q627" s="597" t="s">
        <v>4190</v>
      </c>
    </row>
    <row r="628" spans="1:17" ht="15.75" thickBot="1" x14ac:dyDescent="0.3">
      <c r="A628" s="412"/>
      <c r="B628" s="406"/>
      <c r="C628" s="406"/>
      <c r="D628" s="406"/>
      <c r="E628" s="439"/>
      <c r="F628" s="406"/>
      <c r="G628" s="60" t="s">
        <v>17</v>
      </c>
      <c r="H628" s="61">
        <v>0</v>
      </c>
      <c r="I628" s="61">
        <v>0</v>
      </c>
      <c r="J628" s="61">
        <v>0</v>
      </c>
      <c r="K628" s="61">
        <v>0</v>
      </c>
      <c r="L628" s="61">
        <v>0</v>
      </c>
      <c r="M628" s="61">
        <v>0</v>
      </c>
      <c r="N628" s="61">
        <v>0</v>
      </c>
      <c r="O628" s="406"/>
      <c r="P628" s="409"/>
      <c r="Q628" s="597"/>
    </row>
    <row r="629" spans="1:17" ht="24.75" thickBot="1" x14ac:dyDescent="0.3">
      <c r="A629" s="412"/>
      <c r="B629" s="406"/>
      <c r="C629" s="406"/>
      <c r="D629" s="406"/>
      <c r="E629" s="439"/>
      <c r="F629" s="406"/>
      <c r="G629" s="60" t="s">
        <v>18</v>
      </c>
      <c r="H629" s="61">
        <v>29.9</v>
      </c>
      <c r="I629" s="61">
        <v>0</v>
      </c>
      <c r="J629" s="61">
        <v>0</v>
      </c>
      <c r="K629" s="61">
        <v>0</v>
      </c>
      <c r="L629" s="61">
        <v>0</v>
      </c>
      <c r="M629" s="61">
        <v>10.5</v>
      </c>
      <c r="N629" s="61">
        <v>19.399999999999999</v>
      </c>
      <c r="O629" s="406"/>
      <c r="P629" s="409"/>
      <c r="Q629" s="597"/>
    </row>
    <row r="630" spans="1:17" ht="15.75" thickBot="1" x14ac:dyDescent="0.3">
      <c r="A630" s="412"/>
      <c r="B630" s="406"/>
      <c r="C630" s="406"/>
      <c r="D630" s="406"/>
      <c r="E630" s="439"/>
      <c r="F630" s="406"/>
      <c r="G630" s="60" t="s">
        <v>19</v>
      </c>
      <c r="H630" s="61">
        <v>3.3</v>
      </c>
      <c r="I630" s="61">
        <v>0</v>
      </c>
      <c r="J630" s="61">
        <v>0</v>
      </c>
      <c r="K630" s="61">
        <v>0</v>
      </c>
      <c r="L630" s="61">
        <v>0</v>
      </c>
      <c r="M630" s="61">
        <v>1.2</v>
      </c>
      <c r="N630" s="61">
        <v>2.2000000000000002</v>
      </c>
      <c r="O630" s="406"/>
      <c r="P630" s="409"/>
      <c r="Q630" s="597"/>
    </row>
    <row r="631" spans="1:17" ht="15.75" thickBot="1" x14ac:dyDescent="0.3">
      <c r="A631" s="413"/>
      <c r="B631" s="407"/>
      <c r="C631" s="407"/>
      <c r="D631" s="407"/>
      <c r="E631" s="440"/>
      <c r="F631" s="407"/>
      <c r="G631" s="60" t="s">
        <v>20</v>
      </c>
      <c r="H631" s="66">
        <v>0</v>
      </c>
      <c r="I631" s="61">
        <v>0</v>
      </c>
      <c r="J631" s="61">
        <v>0</v>
      </c>
      <c r="K631" s="61">
        <v>0</v>
      </c>
      <c r="L631" s="61">
        <v>0</v>
      </c>
      <c r="M631" s="61">
        <v>0</v>
      </c>
      <c r="N631" s="61">
        <v>0</v>
      </c>
      <c r="O631" s="407"/>
      <c r="P631" s="410"/>
      <c r="Q631" s="597"/>
    </row>
    <row r="632" spans="1:17" ht="24.75" thickBot="1" x14ac:dyDescent="0.3">
      <c r="A632" s="411" t="s">
        <v>1487</v>
      </c>
      <c r="B632" s="405" t="s">
        <v>573</v>
      </c>
      <c r="C632" s="405" t="s">
        <v>142</v>
      </c>
      <c r="D632" s="405">
        <v>2028</v>
      </c>
      <c r="E632" s="405" t="s">
        <v>1488</v>
      </c>
      <c r="F632" s="405" t="s">
        <v>1489</v>
      </c>
      <c r="G632" s="60" t="s">
        <v>16</v>
      </c>
      <c r="H632" s="61">
        <v>16.899999999999999</v>
      </c>
      <c r="I632" s="61">
        <v>0</v>
      </c>
      <c r="J632" s="61">
        <v>0</v>
      </c>
      <c r="K632" s="61">
        <v>0</v>
      </c>
      <c r="L632" s="61">
        <v>16.899999999999999</v>
      </c>
      <c r="M632" s="61">
        <v>0</v>
      </c>
      <c r="N632" s="61">
        <v>0</v>
      </c>
      <c r="O632" s="405">
        <v>600</v>
      </c>
      <c r="P632" s="408" t="s">
        <v>1232</v>
      </c>
      <c r="Q632" s="597" t="s">
        <v>4190</v>
      </c>
    </row>
    <row r="633" spans="1:17" ht="15.75" thickBot="1" x14ac:dyDescent="0.3">
      <c r="A633" s="412"/>
      <c r="B633" s="406"/>
      <c r="C633" s="406"/>
      <c r="D633" s="406"/>
      <c r="E633" s="406"/>
      <c r="F633" s="406"/>
      <c r="G633" s="60" t="s">
        <v>267</v>
      </c>
      <c r="H633" s="61">
        <v>16.7</v>
      </c>
      <c r="I633" s="61">
        <v>0</v>
      </c>
      <c r="J633" s="61">
        <v>0</v>
      </c>
      <c r="K633" s="61">
        <v>0</v>
      </c>
      <c r="L633" s="61">
        <v>16.7</v>
      </c>
      <c r="M633" s="61">
        <v>0</v>
      </c>
      <c r="N633" s="61">
        <v>0</v>
      </c>
      <c r="O633" s="406"/>
      <c r="P633" s="409"/>
      <c r="Q633" s="597"/>
    </row>
    <row r="634" spans="1:17" ht="24.75" thickBot="1" x14ac:dyDescent="0.3">
      <c r="A634" s="412"/>
      <c r="B634" s="406"/>
      <c r="C634" s="406"/>
      <c r="D634" s="406"/>
      <c r="E634" s="406"/>
      <c r="F634" s="406"/>
      <c r="G634" s="60" t="s">
        <v>18</v>
      </c>
      <c r="H634" s="61">
        <v>0.2</v>
      </c>
      <c r="I634" s="61">
        <v>0</v>
      </c>
      <c r="J634" s="61">
        <v>0</v>
      </c>
      <c r="K634" s="61">
        <v>0</v>
      </c>
      <c r="L634" s="61">
        <v>0.2</v>
      </c>
      <c r="M634" s="61">
        <v>0</v>
      </c>
      <c r="N634" s="61">
        <v>0</v>
      </c>
      <c r="O634" s="406"/>
      <c r="P634" s="409"/>
      <c r="Q634" s="597"/>
    </row>
    <row r="635" spans="1:17" ht="15.75" thickBot="1" x14ac:dyDescent="0.3">
      <c r="A635" s="412"/>
      <c r="B635" s="406"/>
      <c r="C635" s="406"/>
      <c r="D635" s="406"/>
      <c r="E635" s="406"/>
      <c r="F635" s="406"/>
      <c r="G635" s="60" t="s">
        <v>19</v>
      </c>
      <c r="H635" s="61">
        <v>0</v>
      </c>
      <c r="I635" s="61">
        <v>0</v>
      </c>
      <c r="J635" s="61">
        <v>0</v>
      </c>
      <c r="K635" s="61">
        <v>0</v>
      </c>
      <c r="L635" s="61">
        <v>0</v>
      </c>
      <c r="M635" s="61">
        <v>0</v>
      </c>
      <c r="N635" s="61">
        <v>0</v>
      </c>
      <c r="O635" s="406"/>
      <c r="P635" s="409"/>
      <c r="Q635" s="597"/>
    </row>
    <row r="636" spans="1:17" ht="15.75" thickBot="1" x14ac:dyDescent="0.3">
      <c r="A636" s="413"/>
      <c r="B636" s="407"/>
      <c r="C636" s="407"/>
      <c r="D636" s="407"/>
      <c r="E636" s="407"/>
      <c r="F636" s="407"/>
      <c r="G636" s="60" t="s">
        <v>20</v>
      </c>
      <c r="H636" s="61">
        <v>0</v>
      </c>
      <c r="I636" s="61">
        <v>0</v>
      </c>
      <c r="J636" s="61">
        <v>0</v>
      </c>
      <c r="K636" s="61">
        <v>0</v>
      </c>
      <c r="L636" s="61">
        <v>0</v>
      </c>
      <c r="M636" s="61">
        <v>0</v>
      </c>
      <c r="N636" s="61">
        <v>0</v>
      </c>
      <c r="O636" s="407"/>
      <c r="P636" s="410"/>
      <c r="Q636" s="597"/>
    </row>
    <row r="637" spans="1:17" ht="24.75" thickBot="1" x14ac:dyDescent="0.3">
      <c r="A637" s="411" t="s">
        <v>1490</v>
      </c>
      <c r="B637" s="405" t="s">
        <v>573</v>
      </c>
      <c r="C637" s="405" t="s">
        <v>142</v>
      </c>
      <c r="D637" s="405">
        <v>2028</v>
      </c>
      <c r="E637" s="405" t="s">
        <v>1530</v>
      </c>
      <c r="F637" s="405" t="s">
        <v>1489</v>
      </c>
      <c r="G637" s="60" t="s">
        <v>16</v>
      </c>
      <c r="H637" s="61">
        <v>65.2</v>
      </c>
      <c r="I637" s="61">
        <v>0</v>
      </c>
      <c r="J637" s="61">
        <v>0</v>
      </c>
      <c r="K637" s="61">
        <v>0</v>
      </c>
      <c r="L637" s="61">
        <v>65.2</v>
      </c>
      <c r="M637" s="61">
        <v>0</v>
      </c>
      <c r="N637" s="61">
        <v>0</v>
      </c>
      <c r="O637" s="405">
        <v>31495</v>
      </c>
      <c r="P637" s="408" t="s">
        <v>1232</v>
      </c>
      <c r="Q637" s="597" t="s">
        <v>4190</v>
      </c>
    </row>
    <row r="638" spans="1:17" ht="15.75" thickBot="1" x14ac:dyDescent="0.3">
      <c r="A638" s="412"/>
      <c r="B638" s="406"/>
      <c r="C638" s="406"/>
      <c r="D638" s="406"/>
      <c r="E638" s="406"/>
      <c r="F638" s="406"/>
      <c r="G638" s="60" t="s">
        <v>267</v>
      </c>
      <c r="H638" s="61">
        <v>64.5</v>
      </c>
      <c r="I638" s="61">
        <v>0</v>
      </c>
      <c r="J638" s="61">
        <v>0</v>
      </c>
      <c r="K638" s="61">
        <v>0</v>
      </c>
      <c r="L638" s="61">
        <v>64.5</v>
      </c>
      <c r="M638" s="61">
        <v>0</v>
      </c>
      <c r="N638" s="61">
        <v>0</v>
      </c>
      <c r="O638" s="406"/>
      <c r="P638" s="409"/>
      <c r="Q638" s="597"/>
    </row>
    <row r="639" spans="1:17" ht="24.75" thickBot="1" x14ac:dyDescent="0.3">
      <c r="A639" s="412"/>
      <c r="B639" s="406"/>
      <c r="C639" s="406"/>
      <c r="D639" s="406"/>
      <c r="E639" s="406"/>
      <c r="F639" s="406"/>
      <c r="G639" s="60" t="s">
        <v>18</v>
      </c>
      <c r="H639" s="61">
        <v>0.6</v>
      </c>
      <c r="I639" s="61">
        <v>0</v>
      </c>
      <c r="J639" s="61">
        <v>0</v>
      </c>
      <c r="K639" s="61">
        <v>0</v>
      </c>
      <c r="L639" s="61">
        <v>0.6</v>
      </c>
      <c r="M639" s="61">
        <v>0</v>
      </c>
      <c r="N639" s="61">
        <v>0</v>
      </c>
      <c r="O639" s="406"/>
      <c r="P639" s="409"/>
      <c r="Q639" s="597"/>
    </row>
    <row r="640" spans="1:17" ht="15.75" thickBot="1" x14ac:dyDescent="0.3">
      <c r="A640" s="412"/>
      <c r="B640" s="406"/>
      <c r="C640" s="406"/>
      <c r="D640" s="406"/>
      <c r="E640" s="406"/>
      <c r="F640" s="406"/>
      <c r="G640" s="60" t="s">
        <v>19</v>
      </c>
      <c r="H640" s="61">
        <v>0</v>
      </c>
      <c r="I640" s="61">
        <v>0</v>
      </c>
      <c r="J640" s="61">
        <v>0</v>
      </c>
      <c r="K640" s="61">
        <v>0</v>
      </c>
      <c r="L640" s="61">
        <v>0</v>
      </c>
      <c r="M640" s="61">
        <v>0</v>
      </c>
      <c r="N640" s="61">
        <v>0</v>
      </c>
      <c r="O640" s="406"/>
      <c r="P640" s="409"/>
      <c r="Q640" s="597"/>
    </row>
    <row r="641" spans="1:17" ht="15.75" thickBot="1" x14ac:dyDescent="0.3">
      <c r="A641" s="413"/>
      <c r="B641" s="407"/>
      <c r="C641" s="407"/>
      <c r="D641" s="407"/>
      <c r="E641" s="407"/>
      <c r="F641" s="407"/>
      <c r="G641" s="60" t="s">
        <v>20</v>
      </c>
      <c r="H641" s="61">
        <v>0</v>
      </c>
      <c r="I641" s="61">
        <v>0</v>
      </c>
      <c r="J641" s="61">
        <v>0</v>
      </c>
      <c r="K641" s="61">
        <v>0</v>
      </c>
      <c r="L641" s="61">
        <v>0</v>
      </c>
      <c r="M641" s="61">
        <v>0</v>
      </c>
      <c r="N641" s="61">
        <v>0</v>
      </c>
      <c r="O641" s="407"/>
      <c r="P641" s="410"/>
      <c r="Q641" s="597"/>
    </row>
    <row r="642" spans="1:17" ht="24.75" thickBot="1" x14ac:dyDescent="0.3">
      <c r="A642" s="411" t="s">
        <v>1491</v>
      </c>
      <c r="B642" s="405" t="s">
        <v>573</v>
      </c>
      <c r="C642" s="405" t="s">
        <v>142</v>
      </c>
      <c r="D642" s="405">
        <v>2028</v>
      </c>
      <c r="E642" s="405" t="s">
        <v>353</v>
      </c>
      <c r="F642" s="405" t="s">
        <v>1489</v>
      </c>
      <c r="G642" s="60" t="s">
        <v>16</v>
      </c>
      <c r="H642" s="61">
        <v>116.7</v>
      </c>
      <c r="I642" s="61">
        <v>0</v>
      </c>
      <c r="J642" s="61">
        <v>0</v>
      </c>
      <c r="K642" s="61">
        <v>0</v>
      </c>
      <c r="L642" s="61">
        <v>116.7</v>
      </c>
      <c r="M642" s="61">
        <v>0</v>
      </c>
      <c r="N642" s="61">
        <v>0</v>
      </c>
      <c r="O642" s="405">
        <v>31495</v>
      </c>
      <c r="P642" s="408" t="s">
        <v>1232</v>
      </c>
      <c r="Q642" s="597" t="s">
        <v>4190</v>
      </c>
    </row>
    <row r="643" spans="1:17" ht="15.75" thickBot="1" x14ac:dyDescent="0.3">
      <c r="A643" s="412"/>
      <c r="B643" s="406"/>
      <c r="C643" s="406"/>
      <c r="D643" s="406"/>
      <c r="E643" s="406"/>
      <c r="F643" s="406"/>
      <c r="G643" s="60" t="s">
        <v>267</v>
      </c>
      <c r="H643" s="61">
        <v>115.6</v>
      </c>
      <c r="I643" s="61">
        <v>0</v>
      </c>
      <c r="J643" s="61">
        <v>0</v>
      </c>
      <c r="K643" s="61">
        <v>0</v>
      </c>
      <c r="L643" s="61">
        <v>115.6</v>
      </c>
      <c r="M643" s="61">
        <v>0</v>
      </c>
      <c r="N643" s="61">
        <v>0</v>
      </c>
      <c r="O643" s="406"/>
      <c r="P643" s="409"/>
      <c r="Q643" s="597"/>
    </row>
    <row r="644" spans="1:17" ht="24.75" thickBot="1" x14ac:dyDescent="0.3">
      <c r="A644" s="412"/>
      <c r="B644" s="406"/>
      <c r="C644" s="406"/>
      <c r="D644" s="406"/>
      <c r="E644" s="406"/>
      <c r="F644" s="406"/>
      <c r="G644" s="60" t="s">
        <v>18</v>
      </c>
      <c r="H644" s="61">
        <v>1.1000000000000001</v>
      </c>
      <c r="I644" s="61">
        <v>0</v>
      </c>
      <c r="J644" s="61">
        <v>0</v>
      </c>
      <c r="K644" s="61">
        <v>0</v>
      </c>
      <c r="L644" s="61">
        <v>1.1000000000000001</v>
      </c>
      <c r="M644" s="61">
        <v>0</v>
      </c>
      <c r="N644" s="61">
        <v>0</v>
      </c>
      <c r="O644" s="406"/>
      <c r="P644" s="409"/>
      <c r="Q644" s="597"/>
    </row>
    <row r="645" spans="1:17" ht="15.75" thickBot="1" x14ac:dyDescent="0.3">
      <c r="A645" s="412"/>
      <c r="B645" s="406"/>
      <c r="C645" s="406"/>
      <c r="D645" s="406"/>
      <c r="E645" s="406"/>
      <c r="F645" s="406"/>
      <c r="G645" s="60" t="s">
        <v>19</v>
      </c>
      <c r="H645" s="61">
        <v>0.1</v>
      </c>
      <c r="I645" s="61">
        <v>0</v>
      </c>
      <c r="J645" s="61">
        <v>0</v>
      </c>
      <c r="K645" s="61">
        <v>0</v>
      </c>
      <c r="L645" s="61">
        <v>0.1</v>
      </c>
      <c r="M645" s="61">
        <v>0</v>
      </c>
      <c r="N645" s="61">
        <v>0</v>
      </c>
      <c r="O645" s="406"/>
      <c r="P645" s="409"/>
      <c r="Q645" s="597"/>
    </row>
    <row r="646" spans="1:17" ht="15.75" thickBot="1" x14ac:dyDescent="0.3">
      <c r="A646" s="413"/>
      <c r="B646" s="407"/>
      <c r="C646" s="407"/>
      <c r="D646" s="407"/>
      <c r="E646" s="407"/>
      <c r="F646" s="407"/>
      <c r="G646" s="60" t="s">
        <v>20</v>
      </c>
      <c r="H646" s="61">
        <v>0</v>
      </c>
      <c r="I646" s="61">
        <v>0</v>
      </c>
      <c r="J646" s="61">
        <v>0</v>
      </c>
      <c r="K646" s="61">
        <v>0</v>
      </c>
      <c r="L646" s="61">
        <v>0</v>
      </c>
      <c r="M646" s="61">
        <v>0</v>
      </c>
      <c r="N646" s="61">
        <v>0</v>
      </c>
      <c r="O646" s="407"/>
      <c r="P646" s="410"/>
      <c r="Q646" s="597"/>
    </row>
    <row r="647" spans="1:17" ht="24.75" thickBot="1" x14ac:dyDescent="0.3">
      <c r="A647" s="411" t="s">
        <v>1492</v>
      </c>
      <c r="B647" s="405" t="s">
        <v>63</v>
      </c>
      <c r="C647" s="405" t="s">
        <v>142</v>
      </c>
      <c r="D647" s="405">
        <v>2028</v>
      </c>
      <c r="E647" s="405" t="s">
        <v>63</v>
      </c>
      <c r="F647" s="405" t="s">
        <v>1489</v>
      </c>
      <c r="G647" s="60" t="s">
        <v>16</v>
      </c>
      <c r="H647" s="61">
        <v>159.30000000000001</v>
      </c>
      <c r="I647" s="61">
        <v>5.6</v>
      </c>
      <c r="J647" s="61">
        <v>26.5</v>
      </c>
      <c r="K647" s="61">
        <v>127.2</v>
      </c>
      <c r="L647" s="61">
        <v>0</v>
      </c>
      <c r="M647" s="61">
        <v>0</v>
      </c>
      <c r="N647" s="61">
        <v>0</v>
      </c>
      <c r="O647" s="405">
        <v>1500</v>
      </c>
      <c r="P647" s="408" t="s">
        <v>1232</v>
      </c>
      <c r="Q647" s="597" t="s">
        <v>4156</v>
      </c>
    </row>
    <row r="648" spans="1:17" ht="16.5" customHeight="1" thickBot="1" x14ac:dyDescent="0.3">
      <c r="A648" s="412"/>
      <c r="B648" s="406"/>
      <c r="C648" s="406"/>
      <c r="D648" s="406"/>
      <c r="E648" s="406"/>
      <c r="F648" s="406"/>
      <c r="G648" s="60" t="s">
        <v>17</v>
      </c>
      <c r="H648" s="61">
        <v>0</v>
      </c>
      <c r="I648" s="61">
        <v>0</v>
      </c>
      <c r="J648" s="61">
        <v>0</v>
      </c>
      <c r="K648" s="61">
        <v>0</v>
      </c>
      <c r="L648" s="61">
        <v>0</v>
      </c>
      <c r="M648" s="61">
        <v>0</v>
      </c>
      <c r="N648" s="61">
        <v>0</v>
      </c>
      <c r="O648" s="406"/>
      <c r="P648" s="409"/>
      <c r="Q648" s="597"/>
    </row>
    <row r="649" spans="1:17" ht="24.75" thickBot="1" x14ac:dyDescent="0.3">
      <c r="A649" s="412"/>
      <c r="B649" s="406"/>
      <c r="C649" s="406"/>
      <c r="D649" s="406"/>
      <c r="E649" s="406"/>
      <c r="F649" s="406"/>
      <c r="G649" s="60" t="s">
        <v>18</v>
      </c>
      <c r="H649" s="61">
        <v>159.30000000000001</v>
      </c>
      <c r="I649" s="61">
        <v>5.6</v>
      </c>
      <c r="J649" s="61">
        <v>26.5</v>
      </c>
      <c r="K649" s="61">
        <v>127.2</v>
      </c>
      <c r="L649" s="61">
        <v>0</v>
      </c>
      <c r="M649" s="61">
        <v>0</v>
      </c>
      <c r="N649" s="61">
        <v>0</v>
      </c>
      <c r="O649" s="406"/>
      <c r="P649" s="409"/>
      <c r="Q649" s="597"/>
    </row>
    <row r="650" spans="1:17" ht="16.5" customHeight="1" thickBot="1" x14ac:dyDescent="0.3">
      <c r="A650" s="412"/>
      <c r="B650" s="406"/>
      <c r="C650" s="406"/>
      <c r="D650" s="406"/>
      <c r="E650" s="406"/>
      <c r="F650" s="406"/>
      <c r="G650" s="60" t="s">
        <v>19</v>
      </c>
      <c r="H650" s="61">
        <v>0</v>
      </c>
      <c r="I650" s="61">
        <v>0</v>
      </c>
      <c r="J650" s="61">
        <v>0</v>
      </c>
      <c r="K650" s="61">
        <v>0</v>
      </c>
      <c r="L650" s="61">
        <v>0</v>
      </c>
      <c r="M650" s="61">
        <v>0</v>
      </c>
      <c r="N650" s="61">
        <v>0</v>
      </c>
      <c r="O650" s="406"/>
      <c r="P650" s="409"/>
      <c r="Q650" s="597"/>
    </row>
    <row r="651" spans="1:17" ht="16.5" customHeight="1" thickBot="1" x14ac:dyDescent="0.3">
      <c r="A651" s="413"/>
      <c r="B651" s="407"/>
      <c r="C651" s="407"/>
      <c r="D651" s="407"/>
      <c r="E651" s="407"/>
      <c r="F651" s="407"/>
      <c r="G651" s="60" t="s">
        <v>20</v>
      </c>
      <c r="H651" s="61">
        <v>0</v>
      </c>
      <c r="I651" s="61">
        <v>0</v>
      </c>
      <c r="J651" s="61">
        <v>0</v>
      </c>
      <c r="K651" s="61">
        <v>0</v>
      </c>
      <c r="L651" s="61">
        <v>0</v>
      </c>
      <c r="M651" s="61">
        <v>0</v>
      </c>
      <c r="N651" s="61">
        <v>0</v>
      </c>
      <c r="O651" s="407"/>
      <c r="P651" s="410"/>
      <c r="Q651" s="597"/>
    </row>
    <row r="652" spans="1:17" ht="36" customHeight="1" x14ac:dyDescent="0.25">
      <c r="A652" s="284" t="s">
        <v>1493</v>
      </c>
      <c r="B652" s="281" t="s">
        <v>1474</v>
      </c>
      <c r="C652" s="405" t="s">
        <v>142</v>
      </c>
      <c r="D652" s="281" t="s">
        <v>344</v>
      </c>
      <c r="E652" s="281">
        <v>1.6459999999999999</v>
      </c>
      <c r="F652" s="284" t="s">
        <v>1373</v>
      </c>
      <c r="G652" s="43" t="s">
        <v>16</v>
      </c>
      <c r="H652" s="47">
        <f t="shared" ref="H652:H661" si="99">I652+J652+K652+L652+M652+N652</f>
        <v>159.07220000000001</v>
      </c>
      <c r="I652" s="44">
        <f t="shared" ref="I652:N652" si="100">I653+I654+I655+I656</f>
        <v>0</v>
      </c>
      <c r="J652" s="47">
        <f t="shared" si="100"/>
        <v>0</v>
      </c>
      <c r="K652" s="44">
        <f t="shared" si="100"/>
        <v>0</v>
      </c>
      <c r="L652" s="47">
        <f t="shared" si="100"/>
        <v>54.760300000000001</v>
      </c>
      <c r="M652" s="44">
        <f t="shared" si="100"/>
        <v>59.777700000000003</v>
      </c>
      <c r="N652" s="47">
        <f t="shared" si="100"/>
        <v>44.534199999999998</v>
      </c>
      <c r="O652" s="484">
        <v>387</v>
      </c>
      <c r="P652" s="284" t="s">
        <v>1475</v>
      </c>
      <c r="Q652" s="597" t="s">
        <v>4156</v>
      </c>
    </row>
    <row r="653" spans="1:17" x14ac:dyDescent="0.25">
      <c r="A653" s="285"/>
      <c r="B653" s="282"/>
      <c r="C653" s="406"/>
      <c r="D653" s="282"/>
      <c r="E653" s="282"/>
      <c r="F653" s="285"/>
      <c r="G653" s="43" t="s">
        <v>17</v>
      </c>
      <c r="H653" s="44">
        <f t="shared" si="99"/>
        <v>0</v>
      </c>
      <c r="I653" s="44">
        <v>0</v>
      </c>
      <c r="J653" s="44">
        <v>0</v>
      </c>
      <c r="K653" s="44">
        <v>0</v>
      </c>
      <c r="L653" s="44">
        <v>0</v>
      </c>
      <c r="M653" s="44">
        <v>0</v>
      </c>
      <c r="N653" s="44">
        <v>0</v>
      </c>
      <c r="O653" s="485"/>
      <c r="P653" s="285"/>
      <c r="Q653" s="597"/>
    </row>
    <row r="654" spans="1:17" ht="24" x14ac:dyDescent="0.25">
      <c r="A654" s="285"/>
      <c r="B654" s="282"/>
      <c r="C654" s="406"/>
      <c r="D654" s="282"/>
      <c r="E654" s="282"/>
      <c r="F654" s="285"/>
      <c r="G654" s="43" t="s">
        <v>18</v>
      </c>
      <c r="H654" s="44">
        <f t="shared" si="99"/>
        <v>159.07220000000001</v>
      </c>
      <c r="I654" s="44">
        <v>0</v>
      </c>
      <c r="J654" s="44">
        <v>0</v>
      </c>
      <c r="K654" s="44">
        <v>0</v>
      </c>
      <c r="L654" s="44">
        <v>54.760300000000001</v>
      </c>
      <c r="M654" s="44">
        <v>59.777700000000003</v>
      </c>
      <c r="N654" s="44">
        <v>44.534199999999998</v>
      </c>
      <c r="O654" s="485"/>
      <c r="P654" s="285"/>
      <c r="Q654" s="597"/>
    </row>
    <row r="655" spans="1:17" x14ac:dyDescent="0.25">
      <c r="A655" s="285"/>
      <c r="B655" s="282"/>
      <c r="C655" s="406"/>
      <c r="D655" s="282"/>
      <c r="E655" s="282"/>
      <c r="F655" s="285"/>
      <c r="G655" s="43" t="s">
        <v>19</v>
      </c>
      <c r="H655" s="47">
        <f t="shared" si="99"/>
        <v>0</v>
      </c>
      <c r="I655" s="44">
        <v>0</v>
      </c>
      <c r="J655" s="44">
        <v>0</v>
      </c>
      <c r="K655" s="44">
        <v>0</v>
      </c>
      <c r="L655" s="44">
        <v>0</v>
      </c>
      <c r="M655" s="44">
        <v>0</v>
      </c>
      <c r="N655" s="44">
        <v>0</v>
      </c>
      <c r="O655" s="485"/>
      <c r="P655" s="285"/>
      <c r="Q655" s="597"/>
    </row>
    <row r="656" spans="1:17" ht="15.75" thickBot="1" x14ac:dyDescent="0.3">
      <c r="A656" s="286"/>
      <c r="B656" s="283"/>
      <c r="C656" s="407"/>
      <c r="D656" s="283"/>
      <c r="E656" s="283"/>
      <c r="F656" s="286"/>
      <c r="G656" s="43" t="s">
        <v>20</v>
      </c>
      <c r="H656" s="44">
        <f t="shared" si="99"/>
        <v>0</v>
      </c>
      <c r="I656" s="44">
        <v>0</v>
      </c>
      <c r="J656" s="44">
        <v>0</v>
      </c>
      <c r="K656" s="44">
        <v>0</v>
      </c>
      <c r="L656" s="44">
        <v>0</v>
      </c>
      <c r="M656" s="44">
        <v>0</v>
      </c>
      <c r="N656" s="44">
        <v>0</v>
      </c>
      <c r="O656" s="485"/>
      <c r="P656" s="285"/>
      <c r="Q656" s="597"/>
    </row>
    <row r="657" spans="1:17" ht="36" customHeight="1" x14ac:dyDescent="0.25">
      <c r="A657" s="284" t="s">
        <v>1494</v>
      </c>
      <c r="B657" s="281" t="s">
        <v>1474</v>
      </c>
      <c r="C657" s="405" t="s">
        <v>142</v>
      </c>
      <c r="D657" s="281" t="s">
        <v>344</v>
      </c>
      <c r="E657" s="281">
        <v>3.85</v>
      </c>
      <c r="F657" s="284" t="s">
        <v>1373</v>
      </c>
      <c r="G657" s="43" t="s">
        <v>16</v>
      </c>
      <c r="H657" s="94">
        <f t="shared" si="99"/>
        <v>254.5</v>
      </c>
      <c r="I657" s="47">
        <f t="shared" ref="I657:N657" si="101">I658+I659+I660+I661</f>
        <v>0</v>
      </c>
      <c r="J657" s="95">
        <f t="shared" si="101"/>
        <v>0</v>
      </c>
      <c r="K657" s="47">
        <f t="shared" si="101"/>
        <v>0</v>
      </c>
      <c r="L657" s="95">
        <f t="shared" si="101"/>
        <v>40</v>
      </c>
      <c r="M657" s="47">
        <f t="shared" si="101"/>
        <v>85</v>
      </c>
      <c r="N657" s="96">
        <f t="shared" si="101"/>
        <v>129.5</v>
      </c>
      <c r="O657" s="484">
        <v>1593</v>
      </c>
      <c r="P657" s="284" t="s">
        <v>1475</v>
      </c>
      <c r="Q657" s="597" t="s">
        <v>4190</v>
      </c>
    </row>
    <row r="658" spans="1:17" x14ac:dyDescent="0.25">
      <c r="A658" s="285"/>
      <c r="B658" s="282"/>
      <c r="C658" s="406"/>
      <c r="D658" s="282"/>
      <c r="E658" s="282"/>
      <c r="F658" s="329"/>
      <c r="G658" s="43" t="s">
        <v>17</v>
      </c>
      <c r="H658" s="47">
        <f t="shared" si="99"/>
        <v>0</v>
      </c>
      <c r="I658" s="44">
        <v>0</v>
      </c>
      <c r="J658" s="47">
        <v>0</v>
      </c>
      <c r="K658" s="44">
        <v>0</v>
      </c>
      <c r="L658" s="47">
        <v>0</v>
      </c>
      <c r="M658" s="44">
        <v>0</v>
      </c>
      <c r="N658" s="47">
        <v>0</v>
      </c>
      <c r="O658" s="485"/>
      <c r="P658" s="285"/>
      <c r="Q658" s="597"/>
    </row>
    <row r="659" spans="1:17" ht="24" x14ac:dyDescent="0.25">
      <c r="A659" s="285"/>
      <c r="B659" s="282"/>
      <c r="C659" s="406"/>
      <c r="D659" s="282"/>
      <c r="E659" s="282"/>
      <c r="F659" s="285"/>
      <c r="G659" s="46" t="s">
        <v>18</v>
      </c>
      <c r="H659" s="44">
        <f t="shared" si="99"/>
        <v>254.5</v>
      </c>
      <c r="I659" s="47">
        <v>0</v>
      </c>
      <c r="J659" s="44">
        <v>0</v>
      </c>
      <c r="K659" s="47">
        <v>0</v>
      </c>
      <c r="L659" s="44">
        <v>40</v>
      </c>
      <c r="M659" s="47">
        <v>85</v>
      </c>
      <c r="N659" s="44">
        <v>129.5</v>
      </c>
      <c r="O659" s="485"/>
      <c r="P659" s="285"/>
      <c r="Q659" s="597"/>
    </row>
    <row r="660" spans="1:17" x14ac:dyDescent="0.25">
      <c r="A660" s="285"/>
      <c r="B660" s="282"/>
      <c r="C660" s="406"/>
      <c r="D660" s="282"/>
      <c r="E660" s="282"/>
      <c r="F660" s="329"/>
      <c r="G660" s="216" t="s">
        <v>19</v>
      </c>
      <c r="H660" s="222">
        <f t="shared" si="99"/>
        <v>0</v>
      </c>
      <c r="I660" s="222">
        <v>0</v>
      </c>
      <c r="J660" s="222">
        <v>0</v>
      </c>
      <c r="K660" s="222">
        <v>0</v>
      </c>
      <c r="L660" s="222">
        <v>0</v>
      </c>
      <c r="M660" s="222">
        <v>0</v>
      </c>
      <c r="N660" s="222">
        <v>0</v>
      </c>
      <c r="O660" s="497"/>
      <c r="P660" s="285"/>
      <c r="Q660" s="597"/>
    </row>
    <row r="661" spans="1:17" ht="15.75" thickBot="1" x14ac:dyDescent="0.3">
      <c r="A661" s="286"/>
      <c r="B661" s="283"/>
      <c r="C661" s="407"/>
      <c r="D661" s="283"/>
      <c r="E661" s="283"/>
      <c r="F661" s="465"/>
      <c r="G661" s="216" t="s">
        <v>20</v>
      </c>
      <c r="H661" s="222">
        <f t="shared" si="99"/>
        <v>0</v>
      </c>
      <c r="I661" s="222">
        <v>0</v>
      </c>
      <c r="J661" s="222">
        <v>0</v>
      </c>
      <c r="K661" s="222">
        <v>0</v>
      </c>
      <c r="L661" s="222">
        <v>0</v>
      </c>
      <c r="M661" s="222">
        <v>0</v>
      </c>
      <c r="N661" s="222">
        <v>0</v>
      </c>
      <c r="O661" s="497"/>
      <c r="P661" s="285"/>
      <c r="Q661" s="597"/>
    </row>
    <row r="662" spans="1:17" ht="24" x14ac:dyDescent="0.25">
      <c r="A662" s="436" t="s">
        <v>26</v>
      </c>
      <c r="B662" s="436"/>
      <c r="C662" s="436"/>
      <c r="D662" s="436"/>
      <c r="E662" s="436"/>
      <c r="F662" s="436"/>
      <c r="G662" s="219" t="s">
        <v>16</v>
      </c>
      <c r="H662" s="49">
        <f>SUM(H612,H617,H622,H627,H632,H637,H642,H647,H652,H657)</f>
        <v>1159.0722000000001</v>
      </c>
      <c r="I662" s="49">
        <f t="shared" ref="I662:N662" si="102">SUM(I612,I617,I622,I627,I632,I637,I642,I647,I652,I657)</f>
        <v>63.800000000000004</v>
      </c>
      <c r="J662" s="49">
        <f t="shared" si="102"/>
        <v>107.6</v>
      </c>
      <c r="K662" s="49">
        <f t="shared" si="102"/>
        <v>209.7</v>
      </c>
      <c r="L662" s="49">
        <f t="shared" si="102"/>
        <v>320.96029999999996</v>
      </c>
      <c r="M662" s="49">
        <f t="shared" si="102"/>
        <v>156.4777</v>
      </c>
      <c r="N662" s="49">
        <f t="shared" si="102"/>
        <v>300.5342</v>
      </c>
      <c r="O662" s="498"/>
      <c r="P662" s="408"/>
      <c r="Q662" s="35"/>
    </row>
    <row r="663" spans="1:17" ht="27" customHeight="1" thickBot="1" x14ac:dyDescent="0.3">
      <c r="A663" s="427"/>
      <c r="B663" s="427"/>
      <c r="C663" s="427"/>
      <c r="D663" s="427"/>
      <c r="E663" s="427"/>
      <c r="F663" s="428"/>
      <c r="G663" s="64" t="s">
        <v>17</v>
      </c>
      <c r="H663" s="49">
        <f t="shared" ref="H663:N666" si="103">SUM(H613,H618,H623,H628,H633,H638,H643,H648,H653,H658)</f>
        <v>196.8</v>
      </c>
      <c r="I663" s="49">
        <f t="shared" si="103"/>
        <v>0</v>
      </c>
      <c r="J663" s="49">
        <f t="shared" si="103"/>
        <v>0</v>
      </c>
      <c r="K663" s="49">
        <f t="shared" si="103"/>
        <v>0</v>
      </c>
      <c r="L663" s="49">
        <f t="shared" si="103"/>
        <v>196.8</v>
      </c>
      <c r="M663" s="49">
        <f t="shared" si="103"/>
        <v>0</v>
      </c>
      <c r="N663" s="49">
        <f t="shared" si="103"/>
        <v>0</v>
      </c>
      <c r="O663" s="406"/>
      <c r="P663" s="409"/>
      <c r="Q663" s="35"/>
    </row>
    <row r="664" spans="1:17" ht="24.75" thickBot="1" x14ac:dyDescent="0.3">
      <c r="A664" s="427"/>
      <c r="B664" s="427"/>
      <c r="C664" s="427"/>
      <c r="D664" s="427"/>
      <c r="E664" s="427"/>
      <c r="F664" s="428"/>
      <c r="G664" s="64" t="s">
        <v>18</v>
      </c>
      <c r="H664" s="49">
        <f t="shared" si="103"/>
        <v>935.17219999999998</v>
      </c>
      <c r="I664" s="49">
        <f t="shared" si="103"/>
        <v>56.800000000000004</v>
      </c>
      <c r="J664" s="49">
        <f t="shared" si="103"/>
        <v>100.6</v>
      </c>
      <c r="K664" s="49">
        <f t="shared" si="103"/>
        <v>202.7</v>
      </c>
      <c r="L664" s="49">
        <f t="shared" si="103"/>
        <v>121.3603</v>
      </c>
      <c r="M664" s="49">
        <f t="shared" si="103"/>
        <v>155.27770000000001</v>
      </c>
      <c r="N664" s="49">
        <f t="shared" si="103"/>
        <v>298.43420000000003</v>
      </c>
      <c r="O664" s="406"/>
      <c r="P664" s="409"/>
      <c r="Q664" s="35"/>
    </row>
    <row r="665" spans="1:17" ht="16.5" thickBot="1" x14ac:dyDescent="0.3">
      <c r="A665" s="427"/>
      <c r="B665" s="427"/>
      <c r="C665" s="427"/>
      <c r="D665" s="427"/>
      <c r="E665" s="427"/>
      <c r="F665" s="428"/>
      <c r="G665" s="64" t="s">
        <v>19</v>
      </c>
      <c r="H665" s="49">
        <f t="shared" si="103"/>
        <v>27.1</v>
      </c>
      <c r="I665" s="49">
        <f t="shared" si="103"/>
        <v>7</v>
      </c>
      <c r="J665" s="49">
        <f t="shared" si="103"/>
        <v>7</v>
      </c>
      <c r="K665" s="49">
        <f t="shared" si="103"/>
        <v>7</v>
      </c>
      <c r="L665" s="49">
        <f t="shared" si="103"/>
        <v>2.8000000000000003</v>
      </c>
      <c r="M665" s="49">
        <f t="shared" si="103"/>
        <v>1.2</v>
      </c>
      <c r="N665" s="49">
        <f t="shared" si="103"/>
        <v>2.2000000000000002</v>
      </c>
      <c r="O665" s="406"/>
      <c r="P665" s="409"/>
      <c r="Q665" s="35"/>
    </row>
    <row r="666" spans="1:17" ht="24.75" thickBot="1" x14ac:dyDescent="0.3">
      <c r="A666" s="429"/>
      <c r="B666" s="429"/>
      <c r="C666" s="429"/>
      <c r="D666" s="429"/>
      <c r="E666" s="429"/>
      <c r="F666" s="430"/>
      <c r="G666" s="64" t="s">
        <v>20</v>
      </c>
      <c r="H666" s="49">
        <f t="shared" si="103"/>
        <v>0</v>
      </c>
      <c r="I666" s="49">
        <f t="shared" si="103"/>
        <v>0</v>
      </c>
      <c r="J666" s="49">
        <f t="shared" si="103"/>
        <v>0</v>
      </c>
      <c r="K666" s="49">
        <f t="shared" si="103"/>
        <v>0</v>
      </c>
      <c r="L666" s="49">
        <f t="shared" si="103"/>
        <v>0</v>
      </c>
      <c r="M666" s="49">
        <f t="shared" si="103"/>
        <v>0</v>
      </c>
      <c r="N666" s="49">
        <f t="shared" si="103"/>
        <v>0</v>
      </c>
      <c r="O666" s="407"/>
      <c r="P666" s="410"/>
      <c r="Q666" s="35"/>
    </row>
    <row r="667" spans="1:17" ht="16.5" thickBot="1" x14ac:dyDescent="0.3">
      <c r="A667" s="417" t="s">
        <v>149</v>
      </c>
      <c r="B667" s="417"/>
      <c r="C667" s="417"/>
      <c r="D667" s="417"/>
      <c r="E667" s="417"/>
      <c r="F667" s="417"/>
      <c r="G667" s="417"/>
      <c r="H667" s="417"/>
      <c r="I667" s="417"/>
      <c r="J667" s="417"/>
      <c r="K667" s="417"/>
      <c r="L667" s="417"/>
      <c r="M667" s="417"/>
      <c r="N667" s="417"/>
      <c r="O667" s="417"/>
      <c r="P667" s="419"/>
      <c r="Q667" s="35"/>
    </row>
    <row r="668" spans="1:17" ht="24.75" thickBot="1" x14ac:dyDescent="0.3">
      <c r="A668" s="411" t="s">
        <v>1495</v>
      </c>
      <c r="B668" s="405" t="s">
        <v>1496</v>
      </c>
      <c r="C668" s="405" t="s">
        <v>149</v>
      </c>
      <c r="D668" s="405">
        <v>2026</v>
      </c>
      <c r="E668" s="405" t="s">
        <v>1497</v>
      </c>
      <c r="F668" s="405" t="s">
        <v>1498</v>
      </c>
      <c r="G668" s="60" t="s">
        <v>16</v>
      </c>
      <c r="H668" s="61">
        <v>55.4</v>
      </c>
      <c r="I668" s="61">
        <v>0</v>
      </c>
      <c r="J668" s="61">
        <v>55.4</v>
      </c>
      <c r="K668" s="61">
        <v>0</v>
      </c>
      <c r="L668" s="61">
        <v>0</v>
      </c>
      <c r="M668" s="61">
        <v>0</v>
      </c>
      <c r="N668" s="61">
        <v>0</v>
      </c>
      <c r="O668" s="405">
        <v>595</v>
      </c>
      <c r="P668" s="408" t="s">
        <v>1499</v>
      </c>
      <c r="Q668" s="598" t="s">
        <v>4201</v>
      </c>
    </row>
    <row r="669" spans="1:17" ht="15.75" thickBot="1" x14ac:dyDescent="0.3">
      <c r="A669" s="412"/>
      <c r="B669" s="406"/>
      <c r="C669" s="406"/>
      <c r="D669" s="406"/>
      <c r="E669" s="406"/>
      <c r="F669" s="406"/>
      <c r="G669" s="60" t="s">
        <v>17</v>
      </c>
      <c r="H669" s="61">
        <v>0</v>
      </c>
      <c r="I669" s="61">
        <v>0</v>
      </c>
      <c r="J669" s="61">
        <v>0</v>
      </c>
      <c r="K669" s="61">
        <v>0</v>
      </c>
      <c r="L669" s="61">
        <v>0</v>
      </c>
      <c r="M669" s="61">
        <v>0</v>
      </c>
      <c r="N669" s="61">
        <v>0</v>
      </c>
      <c r="O669" s="406"/>
      <c r="P669" s="409"/>
      <c r="Q669" s="599"/>
    </row>
    <row r="670" spans="1:17" ht="24.75" thickBot="1" x14ac:dyDescent="0.3">
      <c r="A670" s="412"/>
      <c r="B670" s="406"/>
      <c r="C670" s="406"/>
      <c r="D670" s="406"/>
      <c r="E670" s="406"/>
      <c r="F670" s="406"/>
      <c r="G670" s="60" t="s">
        <v>18</v>
      </c>
      <c r="H670" s="61">
        <v>55.4</v>
      </c>
      <c r="I670" s="61">
        <v>0</v>
      </c>
      <c r="J670" s="61">
        <v>55.4</v>
      </c>
      <c r="K670" s="61">
        <v>0</v>
      </c>
      <c r="L670" s="61">
        <v>0</v>
      </c>
      <c r="M670" s="61">
        <v>0</v>
      </c>
      <c r="N670" s="61">
        <v>0</v>
      </c>
      <c r="O670" s="406"/>
      <c r="P670" s="409"/>
      <c r="Q670" s="599"/>
    </row>
    <row r="671" spans="1:17" ht="15.75" thickBot="1" x14ac:dyDescent="0.3">
      <c r="A671" s="412"/>
      <c r="B671" s="406"/>
      <c r="C671" s="406"/>
      <c r="D671" s="406"/>
      <c r="E671" s="406"/>
      <c r="F671" s="406"/>
      <c r="G671" s="60" t="s">
        <v>19</v>
      </c>
      <c r="H671" s="61">
        <v>0</v>
      </c>
      <c r="I671" s="61">
        <v>0</v>
      </c>
      <c r="J671" s="61">
        <v>0</v>
      </c>
      <c r="K671" s="61">
        <v>0</v>
      </c>
      <c r="L671" s="61">
        <v>0</v>
      </c>
      <c r="M671" s="61">
        <v>0</v>
      </c>
      <c r="N671" s="61">
        <v>0</v>
      </c>
      <c r="O671" s="406"/>
      <c r="P671" s="409"/>
      <c r="Q671" s="599"/>
    </row>
    <row r="672" spans="1:17" ht="15.75" thickBot="1" x14ac:dyDescent="0.3">
      <c r="A672" s="413"/>
      <c r="B672" s="407"/>
      <c r="C672" s="407"/>
      <c r="D672" s="407"/>
      <c r="E672" s="407"/>
      <c r="F672" s="407"/>
      <c r="G672" s="60" t="s">
        <v>20</v>
      </c>
      <c r="H672" s="61">
        <v>0</v>
      </c>
      <c r="I672" s="61">
        <v>0</v>
      </c>
      <c r="J672" s="61">
        <v>0</v>
      </c>
      <c r="K672" s="61">
        <v>0</v>
      </c>
      <c r="L672" s="61">
        <v>0</v>
      </c>
      <c r="M672" s="61">
        <v>0</v>
      </c>
      <c r="N672" s="61">
        <v>0</v>
      </c>
      <c r="O672" s="407"/>
      <c r="P672" s="410"/>
      <c r="Q672" s="599"/>
    </row>
    <row r="673" spans="1:17" ht="24.75" thickBot="1" x14ac:dyDescent="0.3">
      <c r="A673" s="411" t="s">
        <v>1500</v>
      </c>
      <c r="B673" s="405" t="s">
        <v>1496</v>
      </c>
      <c r="C673" s="405" t="s">
        <v>149</v>
      </c>
      <c r="D673" s="405">
        <v>2027</v>
      </c>
      <c r="E673" s="405" t="s">
        <v>1501</v>
      </c>
      <c r="F673" s="405" t="s">
        <v>1498</v>
      </c>
      <c r="G673" s="60" t="s">
        <v>16</v>
      </c>
      <c r="H673" s="61">
        <v>55.4</v>
      </c>
      <c r="I673" s="61">
        <v>0</v>
      </c>
      <c r="J673" s="61">
        <v>0</v>
      </c>
      <c r="K673" s="61">
        <v>55.4</v>
      </c>
      <c r="L673" s="61">
        <v>0</v>
      </c>
      <c r="M673" s="61">
        <v>0</v>
      </c>
      <c r="N673" s="61">
        <v>0</v>
      </c>
      <c r="O673" s="444">
        <v>7520</v>
      </c>
      <c r="P673" s="408" t="s">
        <v>1499</v>
      </c>
      <c r="Q673" s="598" t="s">
        <v>4201</v>
      </c>
    </row>
    <row r="674" spans="1:17" ht="15.75" thickBot="1" x14ac:dyDescent="0.3">
      <c r="A674" s="412"/>
      <c r="B674" s="406"/>
      <c r="C674" s="406"/>
      <c r="D674" s="406"/>
      <c r="E674" s="406"/>
      <c r="F674" s="406"/>
      <c r="G674" s="60" t="s">
        <v>17</v>
      </c>
      <c r="H674" s="61">
        <v>0</v>
      </c>
      <c r="I674" s="61">
        <v>0</v>
      </c>
      <c r="J674" s="61">
        <v>0</v>
      </c>
      <c r="K674" s="61">
        <v>0</v>
      </c>
      <c r="L674" s="61">
        <v>0</v>
      </c>
      <c r="M674" s="61">
        <v>0</v>
      </c>
      <c r="N674" s="61">
        <v>0</v>
      </c>
      <c r="O674" s="445"/>
      <c r="P674" s="409"/>
      <c r="Q674" s="599"/>
    </row>
    <row r="675" spans="1:17" ht="24.75" thickBot="1" x14ac:dyDescent="0.3">
      <c r="A675" s="412"/>
      <c r="B675" s="406"/>
      <c r="C675" s="406"/>
      <c r="D675" s="406"/>
      <c r="E675" s="406"/>
      <c r="F675" s="406"/>
      <c r="G675" s="60" t="s">
        <v>18</v>
      </c>
      <c r="H675" s="61">
        <v>55.4</v>
      </c>
      <c r="I675" s="61">
        <v>0</v>
      </c>
      <c r="J675" s="61">
        <v>0</v>
      </c>
      <c r="K675" s="61">
        <v>55.4</v>
      </c>
      <c r="L675" s="61">
        <v>0</v>
      </c>
      <c r="M675" s="61">
        <v>0</v>
      </c>
      <c r="N675" s="61">
        <v>0</v>
      </c>
      <c r="O675" s="445"/>
      <c r="P675" s="409"/>
      <c r="Q675" s="599"/>
    </row>
    <row r="676" spans="1:17" ht="15.75" thickBot="1" x14ac:dyDescent="0.3">
      <c r="A676" s="412"/>
      <c r="B676" s="406"/>
      <c r="C676" s="406"/>
      <c r="D676" s="406"/>
      <c r="E676" s="406"/>
      <c r="F676" s="406"/>
      <c r="G676" s="60" t="s">
        <v>19</v>
      </c>
      <c r="H676" s="61">
        <v>0</v>
      </c>
      <c r="I676" s="61">
        <v>0</v>
      </c>
      <c r="J676" s="61">
        <v>0</v>
      </c>
      <c r="K676" s="61">
        <v>0</v>
      </c>
      <c r="L676" s="61">
        <v>0</v>
      </c>
      <c r="M676" s="61">
        <v>0</v>
      </c>
      <c r="N676" s="61">
        <v>0</v>
      </c>
      <c r="O676" s="445"/>
      <c r="P676" s="409"/>
      <c r="Q676" s="599"/>
    </row>
    <row r="677" spans="1:17" ht="15.75" thickBot="1" x14ac:dyDescent="0.3">
      <c r="A677" s="413"/>
      <c r="B677" s="407"/>
      <c r="C677" s="407"/>
      <c r="D677" s="407"/>
      <c r="E677" s="407"/>
      <c r="F677" s="407"/>
      <c r="G677" s="60" t="s">
        <v>20</v>
      </c>
      <c r="H677" s="61">
        <v>0</v>
      </c>
      <c r="I677" s="61">
        <v>0</v>
      </c>
      <c r="J677" s="61">
        <v>0</v>
      </c>
      <c r="K677" s="61">
        <v>0</v>
      </c>
      <c r="L677" s="61">
        <v>0</v>
      </c>
      <c r="M677" s="61">
        <v>0</v>
      </c>
      <c r="N677" s="61">
        <v>0</v>
      </c>
      <c r="O677" s="446"/>
      <c r="P677" s="410"/>
      <c r="Q677" s="599"/>
    </row>
    <row r="678" spans="1:17" ht="24.75" thickBot="1" x14ac:dyDescent="0.3">
      <c r="A678" s="411" t="s">
        <v>1502</v>
      </c>
      <c r="B678" s="405" t="s">
        <v>1496</v>
      </c>
      <c r="C678" s="405" t="s">
        <v>149</v>
      </c>
      <c r="D678" s="405">
        <v>2028</v>
      </c>
      <c r="E678" s="405" t="s">
        <v>921</v>
      </c>
      <c r="F678" s="405" t="s">
        <v>1498</v>
      </c>
      <c r="G678" s="60" t="s">
        <v>16</v>
      </c>
      <c r="H678" s="61">
        <v>55.2</v>
      </c>
      <c r="I678" s="61">
        <v>0</v>
      </c>
      <c r="J678" s="61">
        <v>0</v>
      </c>
      <c r="K678" s="61">
        <v>0</v>
      </c>
      <c r="L678" s="61">
        <v>55.2</v>
      </c>
      <c r="M678" s="61">
        <v>0</v>
      </c>
      <c r="N678" s="61">
        <v>0</v>
      </c>
      <c r="O678" s="405">
        <v>244</v>
      </c>
      <c r="P678" s="408" t="s">
        <v>1499</v>
      </c>
      <c r="Q678" s="598" t="s">
        <v>4201</v>
      </c>
    </row>
    <row r="679" spans="1:17" ht="15.75" thickBot="1" x14ac:dyDescent="0.3">
      <c r="A679" s="412"/>
      <c r="B679" s="406"/>
      <c r="C679" s="406"/>
      <c r="D679" s="406"/>
      <c r="E679" s="406"/>
      <c r="F679" s="406"/>
      <c r="G679" s="60" t="s">
        <v>17</v>
      </c>
      <c r="H679" s="61">
        <v>27.6</v>
      </c>
      <c r="I679" s="61">
        <v>0</v>
      </c>
      <c r="J679" s="61">
        <v>0</v>
      </c>
      <c r="K679" s="61">
        <v>0</v>
      </c>
      <c r="L679" s="61">
        <v>27.6</v>
      </c>
      <c r="M679" s="61">
        <v>0</v>
      </c>
      <c r="N679" s="61">
        <v>0</v>
      </c>
      <c r="O679" s="406"/>
      <c r="P679" s="409"/>
      <c r="Q679" s="599"/>
    </row>
    <row r="680" spans="1:17" ht="24.75" thickBot="1" x14ac:dyDescent="0.3">
      <c r="A680" s="412"/>
      <c r="B680" s="406"/>
      <c r="C680" s="406"/>
      <c r="D680" s="406"/>
      <c r="E680" s="406"/>
      <c r="F680" s="406"/>
      <c r="G680" s="60" t="s">
        <v>18</v>
      </c>
      <c r="H680" s="61">
        <v>27.6</v>
      </c>
      <c r="I680" s="61">
        <v>0</v>
      </c>
      <c r="J680" s="61">
        <v>0</v>
      </c>
      <c r="K680" s="61">
        <v>0</v>
      </c>
      <c r="L680" s="61">
        <v>27.6</v>
      </c>
      <c r="M680" s="61">
        <v>0</v>
      </c>
      <c r="N680" s="61">
        <v>0</v>
      </c>
      <c r="O680" s="406"/>
      <c r="P680" s="409"/>
      <c r="Q680" s="599"/>
    </row>
    <row r="681" spans="1:17" ht="15.75" thickBot="1" x14ac:dyDescent="0.3">
      <c r="A681" s="412"/>
      <c r="B681" s="406"/>
      <c r="C681" s="406"/>
      <c r="D681" s="406"/>
      <c r="E681" s="406"/>
      <c r="F681" s="406"/>
      <c r="G681" s="60" t="s">
        <v>19</v>
      </c>
      <c r="H681" s="61">
        <v>0</v>
      </c>
      <c r="I681" s="61">
        <v>0</v>
      </c>
      <c r="J681" s="61">
        <v>0</v>
      </c>
      <c r="K681" s="61">
        <v>0</v>
      </c>
      <c r="L681" s="61">
        <v>0</v>
      </c>
      <c r="M681" s="61">
        <v>0</v>
      </c>
      <c r="N681" s="61">
        <v>0</v>
      </c>
      <c r="O681" s="406"/>
      <c r="P681" s="409"/>
      <c r="Q681" s="599"/>
    </row>
    <row r="682" spans="1:17" ht="15.75" thickBot="1" x14ac:dyDescent="0.3">
      <c r="A682" s="413"/>
      <c r="B682" s="407"/>
      <c r="C682" s="407"/>
      <c r="D682" s="407"/>
      <c r="E682" s="407"/>
      <c r="F682" s="407"/>
      <c r="G682" s="60" t="s">
        <v>20</v>
      </c>
      <c r="H682" s="61">
        <v>0</v>
      </c>
      <c r="I682" s="61">
        <v>0</v>
      </c>
      <c r="J682" s="61">
        <v>0</v>
      </c>
      <c r="K682" s="61">
        <v>0</v>
      </c>
      <c r="L682" s="61">
        <v>0</v>
      </c>
      <c r="M682" s="61">
        <v>0</v>
      </c>
      <c r="N682" s="61">
        <v>0</v>
      </c>
      <c r="O682" s="407"/>
      <c r="P682" s="410"/>
      <c r="Q682" s="599"/>
    </row>
    <row r="683" spans="1:17" ht="24.75" thickBot="1" x14ac:dyDescent="0.3">
      <c r="A683" s="411" t="s">
        <v>1503</v>
      </c>
      <c r="B683" s="405" t="s">
        <v>1496</v>
      </c>
      <c r="C683" s="405" t="s">
        <v>149</v>
      </c>
      <c r="D683" s="405">
        <v>2028</v>
      </c>
      <c r="E683" s="405">
        <v>11.2</v>
      </c>
      <c r="F683" s="405" t="s">
        <v>1498</v>
      </c>
      <c r="G683" s="60" t="s">
        <v>16</v>
      </c>
      <c r="H683" s="61">
        <v>162.6</v>
      </c>
      <c r="I683" s="61">
        <v>0</v>
      </c>
      <c r="J683" s="61">
        <v>0</v>
      </c>
      <c r="K683" s="61">
        <v>0</v>
      </c>
      <c r="L683" s="61">
        <v>162.6</v>
      </c>
      <c r="M683" s="61">
        <v>0</v>
      </c>
      <c r="N683" s="61">
        <v>0</v>
      </c>
      <c r="O683" s="405">
        <v>188</v>
      </c>
      <c r="P683" s="408" t="s">
        <v>1499</v>
      </c>
      <c r="Q683" s="598" t="s">
        <v>4201</v>
      </c>
    </row>
    <row r="684" spans="1:17" ht="15.75" thickBot="1" x14ac:dyDescent="0.3">
      <c r="A684" s="412"/>
      <c r="B684" s="406"/>
      <c r="C684" s="406"/>
      <c r="D684" s="406"/>
      <c r="E684" s="406"/>
      <c r="F684" s="406"/>
      <c r="G684" s="60" t="s">
        <v>17</v>
      </c>
      <c r="H684" s="61">
        <v>81.3</v>
      </c>
      <c r="I684" s="61">
        <v>0</v>
      </c>
      <c r="J684" s="61">
        <v>0</v>
      </c>
      <c r="K684" s="61">
        <v>0</v>
      </c>
      <c r="L684" s="61">
        <v>81.3</v>
      </c>
      <c r="M684" s="61">
        <v>0</v>
      </c>
      <c r="N684" s="61">
        <v>0</v>
      </c>
      <c r="O684" s="406"/>
      <c r="P684" s="409"/>
      <c r="Q684" s="599"/>
    </row>
    <row r="685" spans="1:17" ht="24.75" thickBot="1" x14ac:dyDescent="0.3">
      <c r="A685" s="412"/>
      <c r="B685" s="406"/>
      <c r="C685" s="406"/>
      <c r="D685" s="406"/>
      <c r="E685" s="406"/>
      <c r="F685" s="406"/>
      <c r="G685" s="60" t="s">
        <v>18</v>
      </c>
      <c r="H685" s="61">
        <v>81.3</v>
      </c>
      <c r="I685" s="61">
        <v>0</v>
      </c>
      <c r="J685" s="61">
        <v>0</v>
      </c>
      <c r="K685" s="61">
        <v>0</v>
      </c>
      <c r="L685" s="61">
        <v>81.3</v>
      </c>
      <c r="M685" s="61">
        <v>0</v>
      </c>
      <c r="N685" s="61">
        <v>0</v>
      </c>
      <c r="O685" s="406"/>
      <c r="P685" s="409"/>
      <c r="Q685" s="599"/>
    </row>
    <row r="686" spans="1:17" ht="15.75" thickBot="1" x14ac:dyDescent="0.3">
      <c r="A686" s="412"/>
      <c r="B686" s="406"/>
      <c r="C686" s="406"/>
      <c r="D686" s="406"/>
      <c r="E686" s="406"/>
      <c r="F686" s="406"/>
      <c r="G686" s="60" t="s">
        <v>19</v>
      </c>
      <c r="H686" s="61">
        <v>0</v>
      </c>
      <c r="I686" s="61">
        <v>0</v>
      </c>
      <c r="J686" s="61">
        <v>0</v>
      </c>
      <c r="K686" s="61">
        <v>0</v>
      </c>
      <c r="L686" s="61">
        <v>0</v>
      </c>
      <c r="M686" s="61">
        <v>0</v>
      </c>
      <c r="N686" s="61">
        <v>0</v>
      </c>
      <c r="O686" s="406"/>
      <c r="P686" s="409"/>
      <c r="Q686" s="599"/>
    </row>
    <row r="687" spans="1:17" ht="15.75" thickBot="1" x14ac:dyDescent="0.3">
      <c r="A687" s="413"/>
      <c r="B687" s="407"/>
      <c r="C687" s="407"/>
      <c r="D687" s="407"/>
      <c r="E687" s="407"/>
      <c r="F687" s="407"/>
      <c r="G687" s="60" t="s">
        <v>20</v>
      </c>
      <c r="H687" s="61">
        <v>0</v>
      </c>
      <c r="I687" s="61">
        <v>0</v>
      </c>
      <c r="J687" s="61">
        <v>0</v>
      </c>
      <c r="K687" s="61">
        <v>0</v>
      </c>
      <c r="L687" s="61">
        <v>0</v>
      </c>
      <c r="M687" s="61">
        <v>0</v>
      </c>
      <c r="N687" s="61">
        <v>0</v>
      </c>
      <c r="O687" s="407"/>
      <c r="P687" s="410"/>
      <c r="Q687" s="599"/>
    </row>
    <row r="688" spans="1:17" ht="24.75" thickBot="1" x14ac:dyDescent="0.3">
      <c r="A688" s="411" t="s">
        <v>1504</v>
      </c>
      <c r="B688" s="405" t="s">
        <v>1496</v>
      </c>
      <c r="C688" s="405" t="s">
        <v>149</v>
      </c>
      <c r="D688" s="405">
        <v>2029</v>
      </c>
      <c r="E688" s="405">
        <v>6.2</v>
      </c>
      <c r="F688" s="405" t="s">
        <v>1498</v>
      </c>
      <c r="G688" s="60" t="s">
        <v>16</v>
      </c>
      <c r="H688" s="61">
        <v>90</v>
      </c>
      <c r="I688" s="61">
        <v>0</v>
      </c>
      <c r="J688" s="61">
        <v>0</v>
      </c>
      <c r="K688" s="61">
        <v>0</v>
      </c>
      <c r="L688" s="61">
        <v>0</v>
      </c>
      <c r="M688" s="61">
        <v>90</v>
      </c>
      <c r="N688" s="61">
        <v>0</v>
      </c>
      <c r="O688" s="405">
        <v>508</v>
      </c>
      <c r="P688" s="408" t="s">
        <v>1499</v>
      </c>
      <c r="Q688" s="598" t="s">
        <v>4201</v>
      </c>
    </row>
    <row r="689" spans="1:17" ht="15.75" thickBot="1" x14ac:dyDescent="0.3">
      <c r="A689" s="412"/>
      <c r="B689" s="406"/>
      <c r="C689" s="406"/>
      <c r="D689" s="406"/>
      <c r="E689" s="406"/>
      <c r="F689" s="406"/>
      <c r="G689" s="60" t="s">
        <v>17</v>
      </c>
      <c r="H689" s="61">
        <v>45</v>
      </c>
      <c r="I689" s="61">
        <v>0</v>
      </c>
      <c r="J689" s="61">
        <v>0</v>
      </c>
      <c r="K689" s="61">
        <v>0</v>
      </c>
      <c r="L689" s="61">
        <v>0</v>
      </c>
      <c r="M689" s="61">
        <v>45</v>
      </c>
      <c r="N689" s="61">
        <v>0</v>
      </c>
      <c r="O689" s="406"/>
      <c r="P689" s="409"/>
      <c r="Q689" s="599"/>
    </row>
    <row r="690" spans="1:17" ht="24.75" thickBot="1" x14ac:dyDescent="0.3">
      <c r="A690" s="412"/>
      <c r="B690" s="406"/>
      <c r="C690" s="406"/>
      <c r="D690" s="406"/>
      <c r="E690" s="406"/>
      <c r="F690" s="406"/>
      <c r="G690" s="60" t="s">
        <v>18</v>
      </c>
      <c r="H690" s="61">
        <v>45</v>
      </c>
      <c r="I690" s="61">
        <v>0</v>
      </c>
      <c r="J690" s="61">
        <v>0</v>
      </c>
      <c r="K690" s="61">
        <v>0</v>
      </c>
      <c r="L690" s="61">
        <v>0</v>
      </c>
      <c r="M690" s="61">
        <v>45</v>
      </c>
      <c r="N690" s="61">
        <v>0</v>
      </c>
      <c r="O690" s="406"/>
      <c r="P690" s="409"/>
      <c r="Q690" s="599"/>
    </row>
    <row r="691" spans="1:17" ht="15.75" thickBot="1" x14ac:dyDescent="0.3">
      <c r="A691" s="412"/>
      <c r="B691" s="406"/>
      <c r="C691" s="406"/>
      <c r="D691" s="406"/>
      <c r="E691" s="406"/>
      <c r="F691" s="406"/>
      <c r="G691" s="60" t="s">
        <v>19</v>
      </c>
      <c r="H691" s="61">
        <v>0</v>
      </c>
      <c r="I691" s="61">
        <v>0</v>
      </c>
      <c r="J691" s="61">
        <v>0</v>
      </c>
      <c r="K691" s="61">
        <v>0</v>
      </c>
      <c r="L691" s="61">
        <v>0</v>
      </c>
      <c r="M691" s="61">
        <v>0</v>
      </c>
      <c r="N691" s="61">
        <v>0</v>
      </c>
      <c r="O691" s="406"/>
      <c r="P691" s="409"/>
      <c r="Q691" s="599"/>
    </row>
    <row r="692" spans="1:17" ht="15.75" thickBot="1" x14ac:dyDescent="0.3">
      <c r="A692" s="413"/>
      <c r="B692" s="407"/>
      <c r="C692" s="407"/>
      <c r="D692" s="407"/>
      <c r="E692" s="407"/>
      <c r="F692" s="407"/>
      <c r="G692" s="60" t="s">
        <v>20</v>
      </c>
      <c r="H692" s="61">
        <v>0</v>
      </c>
      <c r="I692" s="61">
        <v>0</v>
      </c>
      <c r="J692" s="61">
        <v>0</v>
      </c>
      <c r="K692" s="61">
        <v>0</v>
      </c>
      <c r="L692" s="61">
        <v>0</v>
      </c>
      <c r="M692" s="61">
        <v>0</v>
      </c>
      <c r="N692" s="61">
        <v>0</v>
      </c>
      <c r="O692" s="407"/>
      <c r="P692" s="410"/>
      <c r="Q692" s="599"/>
    </row>
    <row r="693" spans="1:17" ht="24.75" thickBot="1" x14ac:dyDescent="0.3">
      <c r="A693" s="411" t="s">
        <v>1505</v>
      </c>
      <c r="B693" s="405" t="s">
        <v>1496</v>
      </c>
      <c r="C693" s="405" t="s">
        <v>149</v>
      </c>
      <c r="D693" s="405">
        <v>2030</v>
      </c>
      <c r="E693" s="405">
        <v>6.5</v>
      </c>
      <c r="F693" s="405" t="s">
        <v>1498</v>
      </c>
      <c r="G693" s="60" t="s">
        <v>16</v>
      </c>
      <c r="H693" s="61">
        <v>94.4</v>
      </c>
      <c r="I693" s="61">
        <v>0</v>
      </c>
      <c r="J693" s="61">
        <v>0</v>
      </c>
      <c r="K693" s="61">
        <v>0</v>
      </c>
      <c r="L693" s="61">
        <v>0</v>
      </c>
      <c r="M693" s="61">
        <v>0</v>
      </c>
      <c r="N693" s="61">
        <v>94.4</v>
      </c>
      <c r="O693" s="405">
        <v>842</v>
      </c>
      <c r="P693" s="408" t="s">
        <v>1499</v>
      </c>
      <c r="Q693" s="598" t="s">
        <v>4201</v>
      </c>
    </row>
    <row r="694" spans="1:17" ht="15.75" thickBot="1" x14ac:dyDescent="0.3">
      <c r="A694" s="412"/>
      <c r="B694" s="406"/>
      <c r="C694" s="406"/>
      <c r="D694" s="406"/>
      <c r="E694" s="406"/>
      <c r="F694" s="406"/>
      <c r="G694" s="60" t="s">
        <v>17</v>
      </c>
      <c r="H694" s="61">
        <v>47.2</v>
      </c>
      <c r="I694" s="61">
        <v>0</v>
      </c>
      <c r="J694" s="61">
        <v>0</v>
      </c>
      <c r="K694" s="61">
        <v>0</v>
      </c>
      <c r="L694" s="61">
        <v>0</v>
      </c>
      <c r="M694" s="61">
        <v>0</v>
      </c>
      <c r="N694" s="61">
        <v>47.2</v>
      </c>
      <c r="O694" s="406"/>
      <c r="P694" s="409"/>
      <c r="Q694" s="599"/>
    </row>
    <row r="695" spans="1:17" ht="24.75" thickBot="1" x14ac:dyDescent="0.3">
      <c r="A695" s="412"/>
      <c r="B695" s="406"/>
      <c r="C695" s="406"/>
      <c r="D695" s="406"/>
      <c r="E695" s="406"/>
      <c r="F695" s="406"/>
      <c r="G695" s="60" t="s">
        <v>18</v>
      </c>
      <c r="H695" s="61">
        <v>47.2</v>
      </c>
      <c r="I695" s="61">
        <v>0</v>
      </c>
      <c r="J695" s="61">
        <v>0</v>
      </c>
      <c r="K695" s="61">
        <v>0</v>
      </c>
      <c r="L695" s="61">
        <v>0</v>
      </c>
      <c r="M695" s="61">
        <v>0</v>
      </c>
      <c r="N695" s="61">
        <v>47.2</v>
      </c>
      <c r="O695" s="406"/>
      <c r="P695" s="409"/>
      <c r="Q695" s="599"/>
    </row>
    <row r="696" spans="1:17" ht="20.25" customHeight="1" thickBot="1" x14ac:dyDescent="0.3">
      <c r="A696" s="412"/>
      <c r="B696" s="406"/>
      <c r="C696" s="406"/>
      <c r="D696" s="406"/>
      <c r="E696" s="406"/>
      <c r="F696" s="406"/>
      <c r="G696" s="60" t="s">
        <v>19</v>
      </c>
      <c r="H696" s="61">
        <v>0</v>
      </c>
      <c r="I696" s="61">
        <v>0</v>
      </c>
      <c r="J696" s="61">
        <v>0</v>
      </c>
      <c r="K696" s="61">
        <v>0</v>
      </c>
      <c r="L696" s="61">
        <v>0</v>
      </c>
      <c r="M696" s="61">
        <v>0</v>
      </c>
      <c r="N696" s="61">
        <v>0</v>
      </c>
      <c r="O696" s="406"/>
      <c r="P696" s="409"/>
      <c r="Q696" s="599"/>
    </row>
    <row r="697" spans="1:17" ht="15.75" thickBot="1" x14ac:dyDescent="0.3">
      <c r="A697" s="413"/>
      <c r="B697" s="407"/>
      <c r="C697" s="407"/>
      <c r="D697" s="407"/>
      <c r="E697" s="407"/>
      <c r="F697" s="407"/>
      <c r="G697" s="60" t="s">
        <v>20</v>
      </c>
      <c r="H697" s="61">
        <v>0</v>
      </c>
      <c r="I697" s="61">
        <v>0</v>
      </c>
      <c r="J697" s="61">
        <v>0</v>
      </c>
      <c r="K697" s="61">
        <v>0</v>
      </c>
      <c r="L697" s="61">
        <v>0</v>
      </c>
      <c r="M697" s="61">
        <v>0</v>
      </c>
      <c r="N697" s="61">
        <v>0</v>
      </c>
      <c r="O697" s="407"/>
      <c r="P697" s="410"/>
      <c r="Q697" s="599"/>
    </row>
    <row r="698" spans="1:17" ht="24.75" thickBot="1" x14ac:dyDescent="0.3">
      <c r="A698" s="411" t="s">
        <v>1506</v>
      </c>
      <c r="B698" s="405" t="s">
        <v>1496</v>
      </c>
      <c r="C698" s="405" t="s">
        <v>149</v>
      </c>
      <c r="D698" s="405">
        <v>2028</v>
      </c>
      <c r="E698" s="405">
        <v>11.2</v>
      </c>
      <c r="F698" s="405" t="s">
        <v>1498</v>
      </c>
      <c r="G698" s="60" t="s">
        <v>16</v>
      </c>
      <c r="H698" s="61">
        <v>81.400000000000006</v>
      </c>
      <c r="I698" s="61">
        <v>0</v>
      </c>
      <c r="J698" s="61">
        <v>0</v>
      </c>
      <c r="K698" s="61">
        <v>0</v>
      </c>
      <c r="L698" s="61">
        <v>81.400000000000006</v>
      </c>
      <c r="M698" s="61">
        <v>0</v>
      </c>
      <c r="N698" s="61">
        <v>0</v>
      </c>
      <c r="O698" s="405">
        <v>109</v>
      </c>
      <c r="P698" s="408" t="s">
        <v>1499</v>
      </c>
      <c r="Q698" s="598" t="s">
        <v>4201</v>
      </c>
    </row>
    <row r="699" spans="1:17" ht="15.75" thickBot="1" x14ac:dyDescent="0.3">
      <c r="A699" s="412"/>
      <c r="B699" s="406"/>
      <c r="C699" s="406"/>
      <c r="D699" s="406"/>
      <c r="E699" s="406"/>
      <c r="F699" s="406"/>
      <c r="G699" s="60" t="s">
        <v>17</v>
      </c>
      <c r="H699" s="61">
        <v>40.700000000000003</v>
      </c>
      <c r="I699" s="61">
        <v>0</v>
      </c>
      <c r="J699" s="61">
        <v>0</v>
      </c>
      <c r="K699" s="61">
        <v>0</v>
      </c>
      <c r="L699" s="61">
        <v>40.700000000000003</v>
      </c>
      <c r="M699" s="61">
        <v>0</v>
      </c>
      <c r="N699" s="61">
        <v>0</v>
      </c>
      <c r="O699" s="406"/>
      <c r="P699" s="409"/>
      <c r="Q699" s="599"/>
    </row>
    <row r="700" spans="1:17" ht="24.75" thickBot="1" x14ac:dyDescent="0.3">
      <c r="A700" s="412"/>
      <c r="B700" s="406"/>
      <c r="C700" s="406"/>
      <c r="D700" s="406"/>
      <c r="E700" s="406"/>
      <c r="F700" s="406"/>
      <c r="G700" s="60" t="s">
        <v>18</v>
      </c>
      <c r="H700" s="61">
        <v>40.700000000000003</v>
      </c>
      <c r="I700" s="61">
        <v>0</v>
      </c>
      <c r="J700" s="61">
        <v>0</v>
      </c>
      <c r="K700" s="61">
        <v>0</v>
      </c>
      <c r="L700" s="61">
        <v>40.700000000000003</v>
      </c>
      <c r="M700" s="61">
        <v>0</v>
      </c>
      <c r="N700" s="61">
        <v>0</v>
      </c>
      <c r="O700" s="406"/>
      <c r="P700" s="409"/>
      <c r="Q700" s="599"/>
    </row>
    <row r="701" spans="1:17" ht="14.25" customHeight="1" thickBot="1" x14ac:dyDescent="0.3">
      <c r="A701" s="412"/>
      <c r="B701" s="406"/>
      <c r="C701" s="406"/>
      <c r="D701" s="406"/>
      <c r="E701" s="406"/>
      <c r="F701" s="406"/>
      <c r="G701" s="60" t="s">
        <v>19</v>
      </c>
      <c r="H701" s="61">
        <v>0</v>
      </c>
      <c r="I701" s="61">
        <v>0</v>
      </c>
      <c r="J701" s="61">
        <v>0</v>
      </c>
      <c r="K701" s="61">
        <v>0</v>
      </c>
      <c r="L701" s="61">
        <v>0</v>
      </c>
      <c r="M701" s="61">
        <v>0</v>
      </c>
      <c r="N701" s="61">
        <v>0</v>
      </c>
      <c r="O701" s="406"/>
      <c r="P701" s="409"/>
      <c r="Q701" s="599"/>
    </row>
    <row r="702" spans="1:17" ht="15.75" thickBot="1" x14ac:dyDescent="0.3">
      <c r="A702" s="413"/>
      <c r="B702" s="407"/>
      <c r="C702" s="407"/>
      <c r="D702" s="407"/>
      <c r="E702" s="407"/>
      <c r="F702" s="407"/>
      <c r="G702" s="60" t="s">
        <v>20</v>
      </c>
      <c r="H702" s="61">
        <v>0</v>
      </c>
      <c r="I702" s="61">
        <v>0</v>
      </c>
      <c r="J702" s="61">
        <v>0</v>
      </c>
      <c r="K702" s="61">
        <v>0</v>
      </c>
      <c r="L702" s="61">
        <v>0</v>
      </c>
      <c r="M702" s="61">
        <v>0</v>
      </c>
      <c r="N702" s="61">
        <v>0</v>
      </c>
      <c r="O702" s="407"/>
      <c r="P702" s="410"/>
      <c r="Q702" s="599"/>
    </row>
    <row r="703" spans="1:17" ht="24.75" thickBot="1" x14ac:dyDescent="0.3">
      <c r="A703" s="411" t="s">
        <v>1507</v>
      </c>
      <c r="B703" s="405" t="s">
        <v>1496</v>
      </c>
      <c r="C703" s="405" t="s">
        <v>149</v>
      </c>
      <c r="D703" s="405">
        <v>2029</v>
      </c>
      <c r="E703" s="405">
        <v>4.9000000000000004</v>
      </c>
      <c r="F703" s="405" t="s">
        <v>1498</v>
      </c>
      <c r="G703" s="60" t="s">
        <v>16</v>
      </c>
      <c r="H703" s="61">
        <v>71.2</v>
      </c>
      <c r="I703" s="61">
        <v>0</v>
      </c>
      <c r="J703" s="61">
        <v>0</v>
      </c>
      <c r="K703" s="61">
        <v>0</v>
      </c>
      <c r="L703" s="61">
        <v>0</v>
      </c>
      <c r="M703" s="61">
        <v>71.2</v>
      </c>
      <c r="N703" s="61">
        <v>0</v>
      </c>
      <c r="O703" s="405">
        <v>321</v>
      </c>
      <c r="P703" s="408" t="s">
        <v>615</v>
      </c>
      <c r="Q703" s="598" t="s">
        <v>4201</v>
      </c>
    </row>
    <row r="704" spans="1:17" ht="15.75" thickBot="1" x14ac:dyDescent="0.3">
      <c r="A704" s="412"/>
      <c r="B704" s="406"/>
      <c r="C704" s="406"/>
      <c r="D704" s="406"/>
      <c r="E704" s="406"/>
      <c r="F704" s="406"/>
      <c r="G704" s="60" t="s">
        <v>17</v>
      </c>
      <c r="H704" s="61">
        <v>35.6</v>
      </c>
      <c r="I704" s="61">
        <v>0</v>
      </c>
      <c r="J704" s="61">
        <v>0</v>
      </c>
      <c r="K704" s="61">
        <v>0</v>
      </c>
      <c r="L704" s="61">
        <v>0</v>
      </c>
      <c r="M704" s="61">
        <v>35.6</v>
      </c>
      <c r="N704" s="61">
        <v>0</v>
      </c>
      <c r="O704" s="406"/>
      <c r="P704" s="409"/>
      <c r="Q704" s="599"/>
    </row>
    <row r="705" spans="1:17" ht="24.75" thickBot="1" x14ac:dyDescent="0.3">
      <c r="A705" s="412"/>
      <c r="B705" s="406"/>
      <c r="C705" s="406"/>
      <c r="D705" s="406"/>
      <c r="E705" s="406"/>
      <c r="F705" s="406"/>
      <c r="G705" s="60" t="s">
        <v>18</v>
      </c>
      <c r="H705" s="61">
        <v>35.6</v>
      </c>
      <c r="I705" s="61">
        <v>0</v>
      </c>
      <c r="J705" s="61">
        <v>0</v>
      </c>
      <c r="K705" s="61">
        <v>0</v>
      </c>
      <c r="L705" s="61">
        <v>0</v>
      </c>
      <c r="M705" s="61">
        <v>35.6</v>
      </c>
      <c r="N705" s="61">
        <v>0</v>
      </c>
      <c r="O705" s="406"/>
      <c r="P705" s="409"/>
      <c r="Q705" s="599"/>
    </row>
    <row r="706" spans="1:17" ht="19.5" customHeight="1" thickBot="1" x14ac:dyDescent="0.3">
      <c r="A706" s="412"/>
      <c r="B706" s="406"/>
      <c r="C706" s="406"/>
      <c r="D706" s="406"/>
      <c r="E706" s="406"/>
      <c r="F706" s="406"/>
      <c r="G706" s="60" t="s">
        <v>19</v>
      </c>
      <c r="H706" s="61">
        <v>0</v>
      </c>
      <c r="I706" s="61">
        <v>0</v>
      </c>
      <c r="J706" s="61">
        <v>0</v>
      </c>
      <c r="K706" s="61">
        <v>0</v>
      </c>
      <c r="L706" s="61">
        <v>0</v>
      </c>
      <c r="M706" s="61">
        <v>0</v>
      </c>
      <c r="N706" s="61">
        <v>0</v>
      </c>
      <c r="O706" s="406"/>
      <c r="P706" s="409"/>
      <c r="Q706" s="599"/>
    </row>
    <row r="707" spans="1:17" ht="15.75" thickBot="1" x14ac:dyDescent="0.3">
      <c r="A707" s="413"/>
      <c r="B707" s="407"/>
      <c r="C707" s="407"/>
      <c r="D707" s="407"/>
      <c r="E707" s="407"/>
      <c r="F707" s="407"/>
      <c r="G707" s="60" t="s">
        <v>20</v>
      </c>
      <c r="H707" s="61">
        <v>0</v>
      </c>
      <c r="I707" s="61">
        <v>0</v>
      </c>
      <c r="J707" s="61">
        <v>0</v>
      </c>
      <c r="K707" s="61">
        <v>0</v>
      </c>
      <c r="L707" s="61">
        <v>0</v>
      </c>
      <c r="M707" s="61">
        <v>0</v>
      </c>
      <c r="N707" s="61">
        <v>0</v>
      </c>
      <c r="O707" s="407"/>
      <c r="P707" s="410"/>
      <c r="Q707" s="599"/>
    </row>
    <row r="708" spans="1:17" ht="42" customHeight="1" thickBot="1" x14ac:dyDescent="0.3">
      <c r="A708" s="411" t="s">
        <v>1508</v>
      </c>
      <c r="B708" s="405" t="s">
        <v>1509</v>
      </c>
      <c r="C708" s="405" t="s">
        <v>149</v>
      </c>
      <c r="D708" s="405">
        <v>2026</v>
      </c>
      <c r="E708" s="405">
        <v>19</v>
      </c>
      <c r="F708" s="405" t="s">
        <v>1510</v>
      </c>
      <c r="G708" s="60" t="s">
        <v>16</v>
      </c>
      <c r="H708" s="61">
        <v>565.5</v>
      </c>
      <c r="I708" s="61">
        <v>0</v>
      </c>
      <c r="J708" s="61">
        <v>565.5</v>
      </c>
      <c r="K708" s="61">
        <v>0</v>
      </c>
      <c r="L708" s="61">
        <v>0</v>
      </c>
      <c r="M708" s="61">
        <v>0</v>
      </c>
      <c r="N708" s="61">
        <v>0</v>
      </c>
      <c r="O708" s="405">
        <v>14831</v>
      </c>
      <c r="P708" s="408" t="s">
        <v>615</v>
      </c>
      <c r="Q708" s="598" t="s">
        <v>4156</v>
      </c>
    </row>
    <row r="709" spans="1:17" ht="15.75" thickBot="1" x14ac:dyDescent="0.3">
      <c r="A709" s="412"/>
      <c r="B709" s="406"/>
      <c r="C709" s="406"/>
      <c r="D709" s="406"/>
      <c r="E709" s="406"/>
      <c r="F709" s="406"/>
      <c r="G709" s="60" t="s">
        <v>17</v>
      </c>
      <c r="H709" s="61">
        <v>559.79999999999995</v>
      </c>
      <c r="I709" s="61">
        <v>0</v>
      </c>
      <c r="J709" s="61">
        <v>559.79999999999995</v>
      </c>
      <c r="K709" s="61">
        <v>0</v>
      </c>
      <c r="L709" s="61">
        <v>0</v>
      </c>
      <c r="M709" s="61">
        <v>0</v>
      </c>
      <c r="N709" s="61">
        <v>0</v>
      </c>
      <c r="O709" s="406"/>
      <c r="P709" s="409"/>
      <c r="Q709" s="599"/>
    </row>
    <row r="710" spans="1:17" ht="24.75" thickBot="1" x14ac:dyDescent="0.3">
      <c r="A710" s="412"/>
      <c r="B710" s="406"/>
      <c r="C710" s="406"/>
      <c r="D710" s="406"/>
      <c r="E710" s="406"/>
      <c r="F710" s="406"/>
      <c r="G710" s="60" t="s">
        <v>18</v>
      </c>
      <c r="H710" s="61">
        <v>5.7</v>
      </c>
      <c r="I710" s="61">
        <v>0</v>
      </c>
      <c r="J710" s="61">
        <v>5.7</v>
      </c>
      <c r="K710" s="61">
        <v>0</v>
      </c>
      <c r="L710" s="61">
        <v>0</v>
      </c>
      <c r="M710" s="61">
        <v>0</v>
      </c>
      <c r="N710" s="61">
        <v>0</v>
      </c>
      <c r="O710" s="406"/>
      <c r="P710" s="409"/>
      <c r="Q710" s="599"/>
    </row>
    <row r="711" spans="1:17" ht="15.75" thickBot="1" x14ac:dyDescent="0.3">
      <c r="A711" s="412"/>
      <c r="B711" s="406"/>
      <c r="C711" s="406"/>
      <c r="D711" s="406"/>
      <c r="E711" s="406"/>
      <c r="F711" s="406"/>
      <c r="G711" s="60" t="s">
        <v>19</v>
      </c>
      <c r="H711" s="61">
        <v>0</v>
      </c>
      <c r="I711" s="61">
        <v>0</v>
      </c>
      <c r="J711" s="61">
        <v>0</v>
      </c>
      <c r="K711" s="61">
        <v>0</v>
      </c>
      <c r="L711" s="61">
        <v>0</v>
      </c>
      <c r="M711" s="61">
        <v>0</v>
      </c>
      <c r="N711" s="61">
        <v>0</v>
      </c>
      <c r="O711" s="406"/>
      <c r="P711" s="409"/>
      <c r="Q711" s="599"/>
    </row>
    <row r="712" spans="1:17" ht="15.75" thickBot="1" x14ac:dyDescent="0.3">
      <c r="A712" s="413"/>
      <c r="B712" s="407"/>
      <c r="C712" s="407"/>
      <c r="D712" s="407"/>
      <c r="E712" s="407"/>
      <c r="F712" s="407"/>
      <c r="G712" s="60" t="s">
        <v>20</v>
      </c>
      <c r="H712" s="61">
        <v>0</v>
      </c>
      <c r="I712" s="61">
        <v>0</v>
      </c>
      <c r="J712" s="61">
        <v>0</v>
      </c>
      <c r="K712" s="61">
        <v>0</v>
      </c>
      <c r="L712" s="61">
        <v>0</v>
      </c>
      <c r="M712" s="61">
        <v>0</v>
      </c>
      <c r="N712" s="61">
        <v>0</v>
      </c>
      <c r="O712" s="407"/>
      <c r="P712" s="410"/>
      <c r="Q712" s="599"/>
    </row>
    <row r="713" spans="1:17" ht="36" customHeight="1" thickBot="1" x14ac:dyDescent="0.3">
      <c r="A713" s="490" t="s">
        <v>1511</v>
      </c>
      <c r="B713" s="281" t="s">
        <v>1474</v>
      </c>
      <c r="C713" s="405" t="s">
        <v>149</v>
      </c>
      <c r="D713" s="281" t="s">
        <v>336</v>
      </c>
      <c r="E713" s="479">
        <v>0.9</v>
      </c>
      <c r="F713" s="499" t="s">
        <v>1373</v>
      </c>
      <c r="G713" s="92" t="s">
        <v>16</v>
      </c>
      <c r="H713" s="44">
        <f t="shared" ref="H713:H727" si="104">I713+J713+K713+L713+M713+N713</f>
        <v>91.367199999999997</v>
      </c>
      <c r="I713" s="44">
        <f t="shared" ref="I713:N713" si="105">I714+I715+I716+I717</f>
        <v>0</v>
      </c>
      <c r="J713" s="44">
        <f t="shared" si="105"/>
        <v>0</v>
      </c>
      <c r="K713" s="44">
        <f t="shared" si="105"/>
        <v>0</v>
      </c>
      <c r="L713" s="44">
        <f t="shared" si="105"/>
        <v>16.785799999999998</v>
      </c>
      <c r="M713" s="44">
        <f t="shared" si="105"/>
        <v>74.581400000000002</v>
      </c>
      <c r="N713" s="44">
        <f t="shared" si="105"/>
        <v>0</v>
      </c>
      <c r="O713" s="484">
        <v>223</v>
      </c>
      <c r="P713" s="490" t="s">
        <v>1475</v>
      </c>
      <c r="Q713" s="598" t="s">
        <v>4156</v>
      </c>
    </row>
    <row r="714" spans="1:17" ht="15.75" thickBot="1" x14ac:dyDescent="0.3">
      <c r="A714" s="491"/>
      <c r="B714" s="282"/>
      <c r="C714" s="406"/>
      <c r="D714" s="282"/>
      <c r="E714" s="301"/>
      <c r="F714" s="500"/>
      <c r="G714" s="92" t="s">
        <v>17</v>
      </c>
      <c r="H714" s="44">
        <f t="shared" si="104"/>
        <v>0</v>
      </c>
      <c r="I714" s="44">
        <v>0</v>
      </c>
      <c r="J714" s="44">
        <v>0</v>
      </c>
      <c r="K714" s="44">
        <v>0</v>
      </c>
      <c r="L714" s="44">
        <v>0</v>
      </c>
      <c r="M714" s="44">
        <v>0</v>
      </c>
      <c r="N714" s="44">
        <v>0</v>
      </c>
      <c r="O714" s="486"/>
      <c r="P714" s="491"/>
      <c r="Q714" s="599"/>
    </row>
    <row r="715" spans="1:17" ht="24.75" thickBot="1" x14ac:dyDescent="0.3">
      <c r="A715" s="491"/>
      <c r="B715" s="282"/>
      <c r="C715" s="406"/>
      <c r="D715" s="282"/>
      <c r="E715" s="301"/>
      <c r="F715" s="500"/>
      <c r="G715" s="92" t="s">
        <v>18</v>
      </c>
      <c r="H715" s="44">
        <f t="shared" si="104"/>
        <v>91.367199999999997</v>
      </c>
      <c r="I715" s="44">
        <v>0</v>
      </c>
      <c r="J715" s="44">
        <v>0</v>
      </c>
      <c r="K715" s="44">
        <v>0</v>
      </c>
      <c r="L715" s="44">
        <v>16.785799999999998</v>
      </c>
      <c r="M715" s="44">
        <v>74.581400000000002</v>
      </c>
      <c r="N715" s="44">
        <v>0</v>
      </c>
      <c r="O715" s="486"/>
      <c r="P715" s="491"/>
      <c r="Q715" s="599"/>
    </row>
    <row r="716" spans="1:17" ht="15.75" thickBot="1" x14ac:dyDescent="0.3">
      <c r="A716" s="491"/>
      <c r="B716" s="282"/>
      <c r="C716" s="406"/>
      <c r="D716" s="282"/>
      <c r="E716" s="301"/>
      <c r="F716" s="500"/>
      <c r="G716" s="92" t="s">
        <v>19</v>
      </c>
      <c r="H716" s="44">
        <f t="shared" si="104"/>
        <v>0</v>
      </c>
      <c r="I716" s="44">
        <v>0</v>
      </c>
      <c r="J716" s="44">
        <v>0</v>
      </c>
      <c r="K716" s="44">
        <v>0</v>
      </c>
      <c r="L716" s="44">
        <v>0</v>
      </c>
      <c r="M716" s="44">
        <v>0</v>
      </c>
      <c r="N716" s="44">
        <v>0</v>
      </c>
      <c r="O716" s="486"/>
      <c r="P716" s="491"/>
      <c r="Q716" s="599"/>
    </row>
    <row r="717" spans="1:17" ht="15.75" thickBot="1" x14ac:dyDescent="0.3">
      <c r="A717" s="492"/>
      <c r="B717" s="282"/>
      <c r="C717" s="407"/>
      <c r="D717" s="283"/>
      <c r="E717" s="480"/>
      <c r="F717" s="500"/>
      <c r="G717" s="92" t="s">
        <v>20</v>
      </c>
      <c r="H717" s="44">
        <f t="shared" si="104"/>
        <v>0</v>
      </c>
      <c r="I717" s="44">
        <v>0</v>
      </c>
      <c r="J717" s="44">
        <v>0</v>
      </c>
      <c r="K717" s="44">
        <v>0</v>
      </c>
      <c r="L717" s="44">
        <v>0</v>
      </c>
      <c r="M717" s="44">
        <v>0</v>
      </c>
      <c r="N717" s="44">
        <v>0</v>
      </c>
      <c r="O717" s="487"/>
      <c r="P717" s="491"/>
      <c r="Q717" s="599"/>
    </row>
    <row r="718" spans="1:17" ht="24.75" thickBot="1" x14ac:dyDescent="0.3">
      <c r="A718" s="501" t="s">
        <v>1512</v>
      </c>
      <c r="B718" s="405" t="s">
        <v>1509</v>
      </c>
      <c r="C718" s="504" t="s">
        <v>149</v>
      </c>
      <c r="D718" s="281" t="s">
        <v>176</v>
      </c>
      <c r="E718" s="506">
        <v>22.3</v>
      </c>
      <c r="F718" s="508" t="s">
        <v>1513</v>
      </c>
      <c r="G718" s="92" t="s">
        <v>16</v>
      </c>
      <c r="H718" s="44">
        <f t="shared" si="104"/>
        <v>290.5</v>
      </c>
      <c r="I718" s="44">
        <f t="shared" ref="I718:N718" si="106">I719+I720+I721+I722</f>
        <v>55.7</v>
      </c>
      <c r="J718" s="44">
        <f t="shared" si="106"/>
        <v>73.2</v>
      </c>
      <c r="K718" s="44">
        <f t="shared" si="106"/>
        <v>73.2</v>
      </c>
      <c r="L718" s="44">
        <f t="shared" si="106"/>
        <v>88.4</v>
      </c>
      <c r="M718" s="44">
        <f t="shared" si="106"/>
        <v>0</v>
      </c>
      <c r="N718" s="44">
        <f t="shared" si="106"/>
        <v>0</v>
      </c>
      <c r="O718" s="511">
        <v>14831</v>
      </c>
      <c r="P718" s="513" t="s">
        <v>615</v>
      </c>
      <c r="Q718" s="598" t="s">
        <v>4201</v>
      </c>
    </row>
    <row r="719" spans="1:17" ht="15.75" thickBot="1" x14ac:dyDescent="0.3">
      <c r="A719" s="502"/>
      <c r="B719" s="406"/>
      <c r="C719" s="301"/>
      <c r="D719" s="282"/>
      <c r="E719" s="301"/>
      <c r="F719" s="509"/>
      <c r="G719" s="92" t="s">
        <v>17</v>
      </c>
      <c r="H719" s="44">
        <f t="shared" si="104"/>
        <v>0</v>
      </c>
      <c r="I719" s="44">
        <v>0</v>
      </c>
      <c r="J719" s="44">
        <v>0</v>
      </c>
      <c r="K719" s="44">
        <v>0</v>
      </c>
      <c r="L719" s="44">
        <v>0</v>
      </c>
      <c r="M719" s="44">
        <v>0</v>
      </c>
      <c r="N719" s="44">
        <v>0</v>
      </c>
      <c r="O719" s="486"/>
      <c r="P719" s="514"/>
      <c r="Q719" s="599"/>
    </row>
    <row r="720" spans="1:17" ht="24.75" thickBot="1" x14ac:dyDescent="0.3">
      <c r="A720" s="502"/>
      <c r="B720" s="406"/>
      <c r="C720" s="301"/>
      <c r="D720" s="282"/>
      <c r="E720" s="301"/>
      <c r="F720" s="509"/>
      <c r="G720" s="92" t="s">
        <v>18</v>
      </c>
      <c r="H720" s="44">
        <f t="shared" si="104"/>
        <v>264</v>
      </c>
      <c r="I720" s="44">
        <v>51.2</v>
      </c>
      <c r="J720" s="44">
        <v>67.2</v>
      </c>
      <c r="K720" s="44">
        <v>67.2</v>
      </c>
      <c r="L720" s="44">
        <v>78.400000000000006</v>
      </c>
      <c r="M720" s="44">
        <v>0</v>
      </c>
      <c r="N720" s="44">
        <v>0</v>
      </c>
      <c r="O720" s="486"/>
      <c r="P720" s="514"/>
      <c r="Q720" s="599"/>
    </row>
    <row r="721" spans="1:17" ht="15.75" thickBot="1" x14ac:dyDescent="0.3">
      <c r="A721" s="502"/>
      <c r="B721" s="406"/>
      <c r="C721" s="301"/>
      <c r="D721" s="282"/>
      <c r="E721" s="301"/>
      <c r="F721" s="509"/>
      <c r="G721" s="92" t="s">
        <v>19</v>
      </c>
      <c r="H721" s="44">
        <f t="shared" si="104"/>
        <v>26.5</v>
      </c>
      <c r="I721" s="44">
        <v>4.5</v>
      </c>
      <c r="J721" s="44">
        <v>6</v>
      </c>
      <c r="K721" s="44">
        <v>6</v>
      </c>
      <c r="L721" s="44">
        <v>10</v>
      </c>
      <c r="M721" s="44">
        <v>0</v>
      </c>
      <c r="N721" s="44">
        <v>0</v>
      </c>
      <c r="O721" s="486"/>
      <c r="P721" s="514"/>
      <c r="Q721" s="599"/>
    </row>
    <row r="722" spans="1:17" ht="15.75" thickBot="1" x14ac:dyDescent="0.3">
      <c r="A722" s="503"/>
      <c r="B722" s="407"/>
      <c r="C722" s="505"/>
      <c r="D722" s="283"/>
      <c r="E722" s="507"/>
      <c r="F722" s="510"/>
      <c r="G722" s="92" t="s">
        <v>20</v>
      </c>
      <c r="H722" s="44">
        <f t="shared" si="104"/>
        <v>0</v>
      </c>
      <c r="I722" s="44">
        <v>0</v>
      </c>
      <c r="J722" s="44">
        <v>0</v>
      </c>
      <c r="K722" s="44">
        <v>0</v>
      </c>
      <c r="L722" s="44">
        <v>0</v>
      </c>
      <c r="M722" s="44">
        <v>0</v>
      </c>
      <c r="N722" s="44">
        <v>0</v>
      </c>
      <c r="O722" s="512"/>
      <c r="P722" s="515"/>
      <c r="Q722" s="599"/>
    </row>
    <row r="723" spans="1:17" ht="24.75" thickBot="1" x14ac:dyDescent="0.3">
      <c r="A723" s="501" t="s">
        <v>1514</v>
      </c>
      <c r="B723" s="405" t="s">
        <v>1509</v>
      </c>
      <c r="C723" s="504" t="s">
        <v>149</v>
      </c>
      <c r="D723" s="281" t="s">
        <v>176</v>
      </c>
      <c r="E723" s="506">
        <v>0.9</v>
      </c>
      <c r="F723" s="508" t="s">
        <v>1513</v>
      </c>
      <c r="G723" s="92" t="s">
        <v>16</v>
      </c>
      <c r="H723" s="44">
        <f t="shared" si="104"/>
        <v>8.5</v>
      </c>
      <c r="I723" s="44">
        <f t="shared" ref="I723:N723" si="107">I724+I725+I726+I727</f>
        <v>1.9</v>
      </c>
      <c r="J723" s="44">
        <f t="shared" si="107"/>
        <v>2.2000000000000002</v>
      </c>
      <c r="K723" s="44">
        <f t="shared" si="107"/>
        <v>2.2000000000000002</v>
      </c>
      <c r="L723" s="44">
        <f t="shared" si="107"/>
        <v>2.2000000000000002</v>
      </c>
      <c r="M723" s="44">
        <f t="shared" si="107"/>
        <v>0</v>
      </c>
      <c r="N723" s="44">
        <f t="shared" si="107"/>
        <v>0</v>
      </c>
      <c r="O723" s="511">
        <v>14831</v>
      </c>
      <c r="P723" s="517" t="s">
        <v>615</v>
      </c>
      <c r="Q723" s="598" t="s">
        <v>4201</v>
      </c>
    </row>
    <row r="724" spans="1:17" ht="15.75" thickBot="1" x14ac:dyDescent="0.3">
      <c r="A724" s="502"/>
      <c r="B724" s="406"/>
      <c r="C724" s="301"/>
      <c r="D724" s="282"/>
      <c r="E724" s="301"/>
      <c r="F724" s="509"/>
      <c r="G724" s="92" t="s">
        <v>17</v>
      </c>
      <c r="H724" s="44">
        <f t="shared" si="104"/>
        <v>0</v>
      </c>
      <c r="I724" s="44">
        <v>0</v>
      </c>
      <c r="J724" s="44">
        <v>0</v>
      </c>
      <c r="K724" s="44">
        <v>0</v>
      </c>
      <c r="L724" s="44">
        <v>0</v>
      </c>
      <c r="M724" s="44">
        <v>0</v>
      </c>
      <c r="N724" s="44">
        <v>0</v>
      </c>
      <c r="O724" s="516"/>
      <c r="P724" s="517"/>
      <c r="Q724" s="599"/>
    </row>
    <row r="725" spans="1:17" ht="24.75" thickBot="1" x14ac:dyDescent="0.3">
      <c r="A725" s="502"/>
      <c r="B725" s="406"/>
      <c r="C725" s="301"/>
      <c r="D725" s="282"/>
      <c r="E725" s="301"/>
      <c r="F725" s="509"/>
      <c r="G725" s="92" t="s">
        <v>18</v>
      </c>
      <c r="H725" s="44">
        <f t="shared" si="104"/>
        <v>8.1999999999999993</v>
      </c>
      <c r="I725" s="44">
        <v>1.9</v>
      </c>
      <c r="J725" s="44">
        <v>2.1</v>
      </c>
      <c r="K725" s="44">
        <v>2.1</v>
      </c>
      <c r="L725" s="44">
        <v>2.1</v>
      </c>
      <c r="M725" s="44">
        <v>0</v>
      </c>
      <c r="N725" s="44">
        <v>0</v>
      </c>
      <c r="O725" s="516"/>
      <c r="P725" s="517"/>
      <c r="Q725" s="599"/>
    </row>
    <row r="726" spans="1:17" ht="15.75" thickBot="1" x14ac:dyDescent="0.3">
      <c r="A726" s="502"/>
      <c r="B726" s="406"/>
      <c r="C726" s="301"/>
      <c r="D726" s="282"/>
      <c r="E726" s="301"/>
      <c r="F726" s="509"/>
      <c r="G726" s="92" t="s">
        <v>19</v>
      </c>
      <c r="H726" s="44">
        <f t="shared" si="104"/>
        <v>0.30000000000000004</v>
      </c>
      <c r="I726" s="44">
        <v>0</v>
      </c>
      <c r="J726" s="44">
        <v>0.1</v>
      </c>
      <c r="K726" s="44">
        <v>0.1</v>
      </c>
      <c r="L726" s="44">
        <v>0.1</v>
      </c>
      <c r="M726" s="44">
        <v>0</v>
      </c>
      <c r="N726" s="44">
        <v>0</v>
      </c>
      <c r="O726" s="516"/>
      <c r="P726" s="517"/>
      <c r="Q726" s="599"/>
    </row>
    <row r="727" spans="1:17" ht="15.75" thickBot="1" x14ac:dyDescent="0.3">
      <c r="A727" s="503"/>
      <c r="B727" s="407"/>
      <c r="C727" s="301"/>
      <c r="D727" s="283"/>
      <c r="E727" s="507"/>
      <c r="F727" s="510"/>
      <c r="G727" s="92" t="s">
        <v>20</v>
      </c>
      <c r="H727" s="44">
        <f t="shared" si="104"/>
        <v>0</v>
      </c>
      <c r="I727" s="44">
        <v>0</v>
      </c>
      <c r="J727" s="44">
        <v>0</v>
      </c>
      <c r="K727" s="44">
        <v>0</v>
      </c>
      <c r="L727" s="44">
        <v>0</v>
      </c>
      <c r="M727" s="44">
        <v>0</v>
      </c>
      <c r="N727" s="44">
        <v>0</v>
      </c>
      <c r="O727" s="512"/>
      <c r="P727" s="517"/>
      <c r="Q727" s="599"/>
    </row>
    <row r="728" spans="1:17" ht="24.75" thickBot="1" x14ac:dyDescent="0.3">
      <c r="A728" s="427" t="s">
        <v>26</v>
      </c>
      <c r="B728" s="436"/>
      <c r="C728" s="436"/>
      <c r="D728" s="427"/>
      <c r="E728" s="427"/>
      <c r="F728" s="437"/>
      <c r="G728" s="64" t="s">
        <v>16</v>
      </c>
      <c r="H728" s="65">
        <f>SUM(H668,H673,H678,H683,H688,H693,H698,H703,H708,H713,H718,H723)</f>
        <v>1621.4671999999998</v>
      </c>
      <c r="I728" s="65">
        <f t="shared" ref="I728:N728" si="108">SUM(I668,I673,I678,I683,I688,I693,I698,I703,I708,I713,I718,I723)</f>
        <v>57.6</v>
      </c>
      <c r="J728" s="65">
        <f t="shared" si="108"/>
        <v>696.30000000000007</v>
      </c>
      <c r="K728" s="65">
        <f t="shared" si="108"/>
        <v>130.79999999999998</v>
      </c>
      <c r="L728" s="65">
        <f t="shared" si="108"/>
        <v>406.58580000000001</v>
      </c>
      <c r="M728" s="65">
        <f t="shared" si="108"/>
        <v>235.78139999999999</v>
      </c>
      <c r="N728" s="65">
        <f t="shared" si="108"/>
        <v>94.4</v>
      </c>
      <c r="O728" s="406"/>
      <c r="P728" s="408"/>
      <c r="Q728" s="35"/>
    </row>
    <row r="729" spans="1:17" ht="26.25" customHeight="1" thickBot="1" x14ac:dyDescent="0.3">
      <c r="A729" s="427"/>
      <c r="B729" s="427"/>
      <c r="C729" s="427"/>
      <c r="D729" s="427"/>
      <c r="E729" s="427"/>
      <c r="F729" s="428"/>
      <c r="G729" s="64" t="s">
        <v>17</v>
      </c>
      <c r="H729" s="65">
        <f t="shared" ref="H729:N732" si="109">SUM(H669,H674,H679,H684,H689,H694,H699,H704,H709,H714,H719,H724)</f>
        <v>837.2</v>
      </c>
      <c r="I729" s="65">
        <f t="shared" si="109"/>
        <v>0</v>
      </c>
      <c r="J729" s="65">
        <f t="shared" si="109"/>
        <v>559.79999999999995</v>
      </c>
      <c r="K729" s="65">
        <f t="shared" si="109"/>
        <v>0</v>
      </c>
      <c r="L729" s="65">
        <f t="shared" si="109"/>
        <v>149.60000000000002</v>
      </c>
      <c r="M729" s="65">
        <f t="shared" si="109"/>
        <v>80.599999999999994</v>
      </c>
      <c r="N729" s="65">
        <f t="shared" si="109"/>
        <v>47.2</v>
      </c>
      <c r="O729" s="406"/>
      <c r="P729" s="409"/>
      <c r="Q729" s="35"/>
    </row>
    <row r="730" spans="1:17" ht="24.75" thickBot="1" x14ac:dyDescent="0.3">
      <c r="A730" s="427"/>
      <c r="B730" s="427"/>
      <c r="C730" s="427"/>
      <c r="D730" s="427"/>
      <c r="E730" s="427"/>
      <c r="F730" s="428"/>
      <c r="G730" s="64" t="s">
        <v>18</v>
      </c>
      <c r="H730" s="65">
        <f t="shared" si="109"/>
        <v>757.46720000000005</v>
      </c>
      <c r="I730" s="65">
        <f t="shared" si="109"/>
        <v>53.1</v>
      </c>
      <c r="J730" s="65">
        <f t="shared" si="109"/>
        <v>130.4</v>
      </c>
      <c r="K730" s="65">
        <f t="shared" si="109"/>
        <v>124.69999999999999</v>
      </c>
      <c r="L730" s="65">
        <f t="shared" si="109"/>
        <v>246.88580000000002</v>
      </c>
      <c r="M730" s="65">
        <f t="shared" si="109"/>
        <v>155.1814</v>
      </c>
      <c r="N730" s="65">
        <f t="shared" si="109"/>
        <v>47.2</v>
      </c>
      <c r="O730" s="406"/>
      <c r="P730" s="409"/>
      <c r="Q730" s="35"/>
    </row>
    <row r="731" spans="1:17" ht="16.5" thickBot="1" x14ac:dyDescent="0.3">
      <c r="A731" s="427"/>
      <c r="B731" s="427"/>
      <c r="C731" s="427"/>
      <c r="D731" s="427"/>
      <c r="E731" s="427"/>
      <c r="F731" s="428"/>
      <c r="G731" s="64" t="s">
        <v>19</v>
      </c>
      <c r="H731" s="65">
        <f t="shared" si="109"/>
        <v>26.8</v>
      </c>
      <c r="I731" s="65">
        <f t="shared" si="109"/>
        <v>4.5</v>
      </c>
      <c r="J731" s="65">
        <f t="shared" si="109"/>
        <v>6.1</v>
      </c>
      <c r="K731" s="65">
        <f t="shared" si="109"/>
        <v>6.1</v>
      </c>
      <c r="L731" s="65">
        <f t="shared" si="109"/>
        <v>10.1</v>
      </c>
      <c r="M731" s="65">
        <f t="shared" si="109"/>
        <v>0</v>
      </c>
      <c r="N731" s="65">
        <f t="shared" si="109"/>
        <v>0</v>
      </c>
      <c r="O731" s="406"/>
      <c r="P731" s="409"/>
      <c r="Q731" s="35"/>
    </row>
    <row r="732" spans="1:17" ht="24.75" thickBot="1" x14ac:dyDescent="0.3">
      <c r="A732" s="429"/>
      <c r="B732" s="429"/>
      <c r="C732" s="429"/>
      <c r="D732" s="429"/>
      <c r="E732" s="429"/>
      <c r="F732" s="430"/>
      <c r="G732" s="64" t="s">
        <v>20</v>
      </c>
      <c r="H732" s="65">
        <f t="shared" si="109"/>
        <v>0</v>
      </c>
      <c r="I732" s="65">
        <f t="shared" si="109"/>
        <v>0</v>
      </c>
      <c r="J732" s="65">
        <f t="shared" si="109"/>
        <v>0</v>
      </c>
      <c r="K732" s="65">
        <f t="shared" si="109"/>
        <v>0</v>
      </c>
      <c r="L732" s="65">
        <f t="shared" si="109"/>
        <v>0</v>
      </c>
      <c r="M732" s="65">
        <f t="shared" si="109"/>
        <v>0</v>
      </c>
      <c r="N732" s="65">
        <f t="shared" si="109"/>
        <v>0</v>
      </c>
      <c r="O732" s="407"/>
      <c r="P732" s="410"/>
      <c r="Q732" s="35"/>
    </row>
    <row r="733" spans="1:17" ht="16.5" thickBot="1" x14ac:dyDescent="0.3">
      <c r="A733" s="417" t="s">
        <v>13</v>
      </c>
      <c r="B733" s="417"/>
      <c r="C733" s="417"/>
      <c r="D733" s="417"/>
      <c r="E733" s="417"/>
      <c r="F733" s="417"/>
      <c r="G733" s="417"/>
      <c r="H733" s="417"/>
      <c r="I733" s="417"/>
      <c r="J733" s="417"/>
      <c r="K733" s="417"/>
      <c r="L733" s="417"/>
      <c r="M733" s="417"/>
      <c r="N733" s="417"/>
      <c r="O733" s="417"/>
      <c r="P733" s="419"/>
      <c r="Q733" s="35"/>
    </row>
    <row r="734" spans="1:17" ht="15.75" customHeight="1" x14ac:dyDescent="0.25">
      <c r="A734" s="411" t="s">
        <v>1515</v>
      </c>
      <c r="B734" s="405"/>
      <c r="C734" s="405" t="s">
        <v>13</v>
      </c>
      <c r="D734" s="405">
        <v>2029</v>
      </c>
      <c r="E734" s="405" t="s">
        <v>1516</v>
      </c>
      <c r="F734" s="405" t="s">
        <v>661</v>
      </c>
      <c r="G734" s="518" t="s">
        <v>16</v>
      </c>
      <c r="H734" s="521">
        <f t="shared" ref="H734:N734" si="110">SUM(H737:H740)</f>
        <v>62.83</v>
      </c>
      <c r="I734" s="521">
        <f t="shared" si="110"/>
        <v>0</v>
      </c>
      <c r="J734" s="521">
        <f t="shared" si="110"/>
        <v>0</v>
      </c>
      <c r="K734" s="521">
        <f t="shared" si="110"/>
        <v>0</v>
      </c>
      <c r="L734" s="521">
        <f t="shared" si="110"/>
        <v>0</v>
      </c>
      <c r="M734" s="521">
        <f t="shared" si="110"/>
        <v>62.83</v>
      </c>
      <c r="N734" s="521">
        <f t="shared" si="110"/>
        <v>0</v>
      </c>
      <c r="O734" s="405">
        <v>5149</v>
      </c>
      <c r="P734" s="408" t="s">
        <v>662</v>
      </c>
      <c r="Q734" s="597" t="s">
        <v>4202</v>
      </c>
    </row>
    <row r="735" spans="1:17" ht="6" customHeight="1" x14ac:dyDescent="0.25">
      <c r="A735" s="412"/>
      <c r="B735" s="406"/>
      <c r="C735" s="406"/>
      <c r="D735" s="406"/>
      <c r="E735" s="406"/>
      <c r="F735" s="406"/>
      <c r="G735" s="519"/>
      <c r="H735" s="522"/>
      <c r="I735" s="522"/>
      <c r="J735" s="522"/>
      <c r="K735" s="522"/>
      <c r="L735" s="522"/>
      <c r="M735" s="522"/>
      <c r="N735" s="522"/>
      <c r="O735" s="406"/>
      <c r="P735" s="409"/>
      <c r="Q735" s="597"/>
    </row>
    <row r="736" spans="1:17" ht="16.5" customHeight="1" thickBot="1" x14ac:dyDescent="0.3">
      <c r="A736" s="412"/>
      <c r="B736" s="406"/>
      <c r="C736" s="406"/>
      <c r="D736" s="406"/>
      <c r="E736" s="406"/>
      <c r="F736" s="406"/>
      <c r="G736" s="520"/>
      <c r="H736" s="523"/>
      <c r="I736" s="523"/>
      <c r="J736" s="523"/>
      <c r="K736" s="523"/>
      <c r="L736" s="523"/>
      <c r="M736" s="523"/>
      <c r="N736" s="523"/>
      <c r="O736" s="406"/>
      <c r="P736" s="409"/>
      <c r="Q736" s="597"/>
    </row>
    <row r="737" spans="1:17" ht="16.5" customHeight="1" thickBot="1" x14ac:dyDescent="0.3">
      <c r="A737" s="412"/>
      <c r="B737" s="406"/>
      <c r="C737" s="406"/>
      <c r="D737" s="406"/>
      <c r="E737" s="406"/>
      <c r="F737" s="406"/>
      <c r="G737" s="60" t="s">
        <v>17</v>
      </c>
      <c r="H737" s="61">
        <f t="shared" ref="H737:H765" si="111">SUM(I737:N737)</f>
        <v>0</v>
      </c>
      <c r="I737" s="61">
        <v>0</v>
      </c>
      <c r="J737" s="61">
        <v>0</v>
      </c>
      <c r="K737" s="61">
        <v>0</v>
      </c>
      <c r="L737" s="61">
        <v>0</v>
      </c>
      <c r="M737" s="61">
        <v>0</v>
      </c>
      <c r="N737" s="61">
        <v>0</v>
      </c>
      <c r="O737" s="406"/>
      <c r="P737" s="409"/>
      <c r="Q737" s="597"/>
    </row>
    <row r="738" spans="1:17" ht="24.75" thickBot="1" x14ac:dyDescent="0.3">
      <c r="A738" s="412"/>
      <c r="B738" s="406"/>
      <c r="C738" s="406"/>
      <c r="D738" s="406"/>
      <c r="E738" s="406"/>
      <c r="F738" s="406"/>
      <c r="G738" s="60" t="s">
        <v>18</v>
      </c>
      <c r="H738" s="61">
        <f t="shared" si="111"/>
        <v>0</v>
      </c>
      <c r="I738" s="61">
        <v>0</v>
      </c>
      <c r="J738" s="61">
        <v>0</v>
      </c>
      <c r="K738" s="61">
        <v>0</v>
      </c>
      <c r="L738" s="61">
        <v>0</v>
      </c>
      <c r="M738" s="61">
        <v>0</v>
      </c>
      <c r="N738" s="61">
        <v>0</v>
      </c>
      <c r="O738" s="406"/>
      <c r="P738" s="409"/>
      <c r="Q738" s="597"/>
    </row>
    <row r="739" spans="1:17" ht="16.5" customHeight="1" thickBot="1" x14ac:dyDescent="0.3">
      <c r="A739" s="412"/>
      <c r="B739" s="406"/>
      <c r="C739" s="406"/>
      <c r="D739" s="406"/>
      <c r="E739" s="406"/>
      <c r="F739" s="406"/>
      <c r="G739" s="60" t="s">
        <v>19</v>
      </c>
      <c r="H739" s="61">
        <f t="shared" si="111"/>
        <v>0</v>
      </c>
      <c r="I739" s="61">
        <v>0</v>
      </c>
      <c r="J739" s="61">
        <v>0</v>
      </c>
      <c r="K739" s="61">
        <v>0</v>
      </c>
      <c r="L739" s="61">
        <v>0</v>
      </c>
      <c r="M739" s="61">
        <v>0</v>
      </c>
      <c r="N739" s="61">
        <v>0</v>
      </c>
      <c r="O739" s="406"/>
      <c r="P739" s="409"/>
      <c r="Q739" s="597"/>
    </row>
    <row r="740" spans="1:17" ht="16.5" customHeight="1" thickBot="1" x14ac:dyDescent="0.3">
      <c r="A740" s="413"/>
      <c r="B740" s="407"/>
      <c r="C740" s="407"/>
      <c r="D740" s="407"/>
      <c r="E740" s="407"/>
      <c r="F740" s="407"/>
      <c r="G740" s="60" t="s">
        <v>20</v>
      </c>
      <c r="H740" s="61">
        <f t="shared" si="111"/>
        <v>62.83</v>
      </c>
      <c r="I740" s="61">
        <v>0</v>
      </c>
      <c r="J740" s="61">
        <v>0</v>
      </c>
      <c r="K740" s="61">
        <v>0</v>
      </c>
      <c r="L740" s="61">
        <v>0</v>
      </c>
      <c r="M740" s="61">
        <v>62.83</v>
      </c>
      <c r="N740" s="61">
        <v>0</v>
      </c>
      <c r="O740" s="407"/>
      <c r="P740" s="410"/>
      <c r="Q740" s="597"/>
    </row>
    <row r="741" spans="1:17" ht="24.75" thickBot="1" x14ac:dyDescent="0.3">
      <c r="A741" s="411" t="s">
        <v>1517</v>
      </c>
      <c r="B741" s="405"/>
      <c r="C741" s="405" t="s">
        <v>13</v>
      </c>
      <c r="D741" s="405">
        <v>2028</v>
      </c>
      <c r="E741" s="405" t="s">
        <v>1518</v>
      </c>
      <c r="F741" s="405" t="s">
        <v>661</v>
      </c>
      <c r="G741" s="60" t="s">
        <v>16</v>
      </c>
      <c r="H741" s="61">
        <f t="shared" ref="H741:N741" si="112">SUM(H742:H745)</f>
        <v>22</v>
      </c>
      <c r="I741" s="61">
        <f t="shared" si="112"/>
        <v>0</v>
      </c>
      <c r="J741" s="61">
        <f t="shared" si="112"/>
        <v>0</v>
      </c>
      <c r="K741" s="61">
        <f t="shared" si="112"/>
        <v>0</v>
      </c>
      <c r="L741" s="61">
        <f t="shared" si="112"/>
        <v>22</v>
      </c>
      <c r="M741" s="61">
        <f t="shared" si="112"/>
        <v>0</v>
      </c>
      <c r="N741" s="61">
        <f t="shared" si="112"/>
        <v>0</v>
      </c>
      <c r="O741" s="405">
        <v>320</v>
      </c>
      <c r="P741" s="408" t="s">
        <v>1496</v>
      </c>
      <c r="Q741" s="314" t="s">
        <v>4202</v>
      </c>
    </row>
    <row r="742" spans="1:17" ht="15.75" thickBot="1" x14ac:dyDescent="0.3">
      <c r="A742" s="412"/>
      <c r="B742" s="406"/>
      <c r="C742" s="406"/>
      <c r="D742" s="406"/>
      <c r="E742" s="406"/>
      <c r="F742" s="406"/>
      <c r="G742" s="60" t="s">
        <v>17</v>
      </c>
      <c r="H742" s="61">
        <f t="shared" si="111"/>
        <v>0</v>
      </c>
      <c r="I742" s="61">
        <v>0</v>
      </c>
      <c r="J742" s="61">
        <v>0</v>
      </c>
      <c r="K742" s="61">
        <v>0</v>
      </c>
      <c r="L742" s="61">
        <v>0</v>
      </c>
      <c r="M742" s="61">
        <v>0</v>
      </c>
      <c r="N742" s="61">
        <v>0</v>
      </c>
      <c r="O742" s="406"/>
      <c r="P742" s="409"/>
      <c r="Q742" s="314"/>
    </row>
    <row r="743" spans="1:17" ht="24.75" thickBot="1" x14ac:dyDescent="0.3">
      <c r="A743" s="412"/>
      <c r="B743" s="406"/>
      <c r="C743" s="406"/>
      <c r="D743" s="406"/>
      <c r="E743" s="406"/>
      <c r="F743" s="406"/>
      <c r="G743" s="60" t="s">
        <v>18</v>
      </c>
      <c r="H743" s="61">
        <f t="shared" si="111"/>
        <v>22</v>
      </c>
      <c r="I743" s="61">
        <v>0</v>
      </c>
      <c r="J743" s="61">
        <v>0</v>
      </c>
      <c r="K743" s="61">
        <v>0</v>
      </c>
      <c r="L743" s="61">
        <v>22</v>
      </c>
      <c r="M743" s="61">
        <v>0</v>
      </c>
      <c r="N743" s="61">
        <v>0</v>
      </c>
      <c r="O743" s="406"/>
      <c r="P743" s="409"/>
      <c r="Q743" s="314"/>
    </row>
    <row r="744" spans="1:17" ht="15.75" thickBot="1" x14ac:dyDescent="0.3">
      <c r="A744" s="412"/>
      <c r="B744" s="406"/>
      <c r="C744" s="406"/>
      <c r="D744" s="406"/>
      <c r="E744" s="406"/>
      <c r="F744" s="406"/>
      <c r="G744" s="60" t="s">
        <v>19</v>
      </c>
      <c r="H744" s="61">
        <f t="shared" si="111"/>
        <v>0</v>
      </c>
      <c r="I744" s="61">
        <v>0</v>
      </c>
      <c r="J744" s="61">
        <v>0</v>
      </c>
      <c r="K744" s="61">
        <v>0</v>
      </c>
      <c r="L744" s="61">
        <v>0</v>
      </c>
      <c r="M744" s="61">
        <v>0</v>
      </c>
      <c r="N744" s="61">
        <v>0</v>
      </c>
      <c r="O744" s="406"/>
      <c r="P744" s="409"/>
      <c r="Q744" s="314"/>
    </row>
    <row r="745" spans="1:17" ht="15.75" thickBot="1" x14ac:dyDescent="0.3">
      <c r="A745" s="413"/>
      <c r="B745" s="407"/>
      <c r="C745" s="407"/>
      <c r="D745" s="407"/>
      <c r="E745" s="407"/>
      <c r="F745" s="407"/>
      <c r="G745" s="60" t="s">
        <v>20</v>
      </c>
      <c r="H745" s="61">
        <f t="shared" si="111"/>
        <v>0</v>
      </c>
      <c r="I745" s="61">
        <v>0</v>
      </c>
      <c r="J745" s="61">
        <v>0</v>
      </c>
      <c r="K745" s="61">
        <v>0</v>
      </c>
      <c r="L745" s="61">
        <v>0</v>
      </c>
      <c r="M745" s="61">
        <v>0</v>
      </c>
      <c r="N745" s="61">
        <v>0</v>
      </c>
      <c r="O745" s="407"/>
      <c r="P745" s="410"/>
      <c r="Q745" s="314"/>
    </row>
    <row r="746" spans="1:17" ht="24.75" thickBot="1" x14ac:dyDescent="0.3">
      <c r="A746" s="433" t="s">
        <v>1519</v>
      </c>
      <c r="B746" s="405"/>
      <c r="C746" s="405" t="s">
        <v>13</v>
      </c>
      <c r="D746" s="405">
        <v>2028</v>
      </c>
      <c r="E746" s="405" t="s">
        <v>1520</v>
      </c>
      <c r="F746" s="405" t="s">
        <v>661</v>
      </c>
      <c r="G746" s="60" t="s">
        <v>16</v>
      </c>
      <c r="H746" s="61">
        <f t="shared" ref="H746:N746" si="113">SUM(H747:H750)</f>
        <v>363.23</v>
      </c>
      <c r="I746" s="61">
        <f t="shared" si="113"/>
        <v>0</v>
      </c>
      <c r="J746" s="61">
        <f t="shared" si="113"/>
        <v>0</v>
      </c>
      <c r="K746" s="61">
        <f t="shared" si="113"/>
        <v>0</v>
      </c>
      <c r="L746" s="61">
        <f t="shared" si="113"/>
        <v>0</v>
      </c>
      <c r="M746" s="61">
        <f t="shared" si="113"/>
        <v>363.23</v>
      </c>
      <c r="N746" s="61">
        <f t="shared" si="113"/>
        <v>0</v>
      </c>
      <c r="O746" s="405">
        <v>986</v>
      </c>
      <c r="P746" s="408" t="s">
        <v>1496</v>
      </c>
      <c r="Q746" s="314" t="s">
        <v>4202</v>
      </c>
    </row>
    <row r="747" spans="1:17" ht="15.75" thickBot="1" x14ac:dyDescent="0.3">
      <c r="A747" s="434"/>
      <c r="B747" s="406"/>
      <c r="C747" s="406"/>
      <c r="D747" s="406"/>
      <c r="E747" s="406"/>
      <c r="F747" s="406"/>
      <c r="G747" s="60" t="s">
        <v>17</v>
      </c>
      <c r="H747" s="61">
        <f t="shared" si="111"/>
        <v>0</v>
      </c>
      <c r="I747" s="61">
        <v>0</v>
      </c>
      <c r="J747" s="61">
        <v>0</v>
      </c>
      <c r="K747" s="61">
        <v>0</v>
      </c>
      <c r="L747" s="61">
        <v>0</v>
      </c>
      <c r="M747" s="61">
        <v>0</v>
      </c>
      <c r="N747" s="61">
        <v>0</v>
      </c>
      <c r="O747" s="406"/>
      <c r="P747" s="409"/>
      <c r="Q747" s="314"/>
    </row>
    <row r="748" spans="1:17" ht="24.75" thickBot="1" x14ac:dyDescent="0.3">
      <c r="A748" s="434"/>
      <c r="B748" s="406"/>
      <c r="C748" s="406"/>
      <c r="D748" s="406"/>
      <c r="E748" s="406"/>
      <c r="F748" s="406"/>
      <c r="G748" s="60" t="s">
        <v>18</v>
      </c>
      <c r="H748" s="61">
        <f t="shared" si="111"/>
        <v>363.23</v>
      </c>
      <c r="I748" s="61">
        <v>0</v>
      </c>
      <c r="J748" s="61">
        <v>0</v>
      </c>
      <c r="K748" s="61">
        <v>0</v>
      </c>
      <c r="L748" s="61">
        <v>0</v>
      </c>
      <c r="M748" s="61">
        <v>363.23</v>
      </c>
      <c r="N748" s="61">
        <v>0</v>
      </c>
      <c r="O748" s="406"/>
      <c r="P748" s="409"/>
      <c r="Q748" s="314"/>
    </row>
    <row r="749" spans="1:17" ht="15.75" thickBot="1" x14ac:dyDescent="0.3">
      <c r="A749" s="434"/>
      <c r="B749" s="406"/>
      <c r="C749" s="406"/>
      <c r="D749" s="406"/>
      <c r="E749" s="406"/>
      <c r="F749" s="406"/>
      <c r="G749" s="60" t="s">
        <v>19</v>
      </c>
      <c r="H749" s="61">
        <f t="shared" si="111"/>
        <v>0</v>
      </c>
      <c r="I749" s="61">
        <v>0</v>
      </c>
      <c r="J749" s="61">
        <v>0</v>
      </c>
      <c r="K749" s="61">
        <v>0</v>
      </c>
      <c r="L749" s="61">
        <v>0</v>
      </c>
      <c r="M749" s="61">
        <v>0</v>
      </c>
      <c r="N749" s="61">
        <v>0</v>
      </c>
      <c r="O749" s="406"/>
      <c r="P749" s="409"/>
      <c r="Q749" s="314"/>
    </row>
    <row r="750" spans="1:17" ht="15.75" thickBot="1" x14ac:dyDescent="0.3">
      <c r="A750" s="435"/>
      <c r="B750" s="407"/>
      <c r="C750" s="407"/>
      <c r="D750" s="407"/>
      <c r="E750" s="407"/>
      <c r="F750" s="407"/>
      <c r="G750" s="60" t="s">
        <v>20</v>
      </c>
      <c r="H750" s="61">
        <f t="shared" si="111"/>
        <v>0</v>
      </c>
      <c r="I750" s="61">
        <v>0</v>
      </c>
      <c r="J750" s="61">
        <v>0</v>
      </c>
      <c r="K750" s="61">
        <v>0</v>
      </c>
      <c r="L750" s="61">
        <v>0</v>
      </c>
      <c r="M750" s="61">
        <v>0</v>
      </c>
      <c r="N750" s="61">
        <v>0</v>
      </c>
      <c r="O750" s="407"/>
      <c r="P750" s="410"/>
      <c r="Q750" s="314"/>
    </row>
    <row r="751" spans="1:17" ht="24.75" thickBot="1" x14ac:dyDescent="0.3">
      <c r="A751" s="433" t="s">
        <v>1521</v>
      </c>
      <c r="B751" s="405"/>
      <c r="C751" s="405" t="s">
        <v>13</v>
      </c>
      <c r="D751" s="405" t="s">
        <v>66</v>
      </c>
      <c r="E751" s="405" t="s">
        <v>1522</v>
      </c>
      <c r="F751" s="405" t="s">
        <v>661</v>
      </c>
      <c r="G751" s="60" t="s">
        <v>16</v>
      </c>
      <c r="H751" s="61">
        <f t="shared" ref="H751:N751" si="114">SUM(H752:H755)</f>
        <v>460.5</v>
      </c>
      <c r="I751" s="61">
        <f t="shared" si="114"/>
        <v>0</v>
      </c>
      <c r="J751" s="61">
        <f t="shared" si="114"/>
        <v>0</v>
      </c>
      <c r="K751" s="61">
        <f t="shared" si="114"/>
        <v>0</v>
      </c>
      <c r="L751" s="61">
        <f t="shared" si="114"/>
        <v>204.3</v>
      </c>
      <c r="M751" s="61">
        <f t="shared" si="114"/>
        <v>136.5</v>
      </c>
      <c r="N751" s="61">
        <f t="shared" si="114"/>
        <v>119.7</v>
      </c>
      <c r="O751" s="444">
        <v>10009</v>
      </c>
      <c r="P751" s="408" t="s">
        <v>1496</v>
      </c>
      <c r="Q751" s="314" t="s">
        <v>4156</v>
      </c>
    </row>
    <row r="752" spans="1:17" ht="15.75" thickBot="1" x14ac:dyDescent="0.3">
      <c r="A752" s="434"/>
      <c r="B752" s="406"/>
      <c r="C752" s="406"/>
      <c r="D752" s="406"/>
      <c r="E752" s="406"/>
      <c r="F752" s="406"/>
      <c r="G752" s="60" t="s">
        <v>17</v>
      </c>
      <c r="H752" s="61">
        <f t="shared" si="111"/>
        <v>0</v>
      </c>
      <c r="I752" s="61">
        <v>0</v>
      </c>
      <c r="J752" s="61">
        <v>0</v>
      </c>
      <c r="K752" s="61">
        <v>0</v>
      </c>
      <c r="L752" s="61">
        <v>0</v>
      </c>
      <c r="M752" s="61">
        <v>0</v>
      </c>
      <c r="N752" s="61">
        <v>0</v>
      </c>
      <c r="O752" s="445"/>
      <c r="P752" s="409"/>
      <c r="Q752" s="314"/>
    </row>
    <row r="753" spans="1:17" ht="24.75" thickBot="1" x14ac:dyDescent="0.3">
      <c r="A753" s="434"/>
      <c r="B753" s="406"/>
      <c r="C753" s="406"/>
      <c r="D753" s="406"/>
      <c r="E753" s="406"/>
      <c r="F753" s="406"/>
      <c r="G753" s="60" t="s">
        <v>18</v>
      </c>
      <c r="H753" s="61">
        <f t="shared" si="111"/>
        <v>460.5</v>
      </c>
      <c r="I753" s="61">
        <v>0</v>
      </c>
      <c r="J753" s="61">
        <v>0</v>
      </c>
      <c r="K753" s="61">
        <v>0</v>
      </c>
      <c r="L753" s="61">
        <v>204.3</v>
      </c>
      <c r="M753" s="61">
        <v>136.5</v>
      </c>
      <c r="N753" s="61">
        <v>119.7</v>
      </c>
      <c r="O753" s="445"/>
      <c r="P753" s="409"/>
      <c r="Q753" s="314"/>
    </row>
    <row r="754" spans="1:17" ht="15.75" thickBot="1" x14ac:dyDescent="0.3">
      <c r="A754" s="434"/>
      <c r="B754" s="406"/>
      <c r="C754" s="406"/>
      <c r="D754" s="406"/>
      <c r="E754" s="406"/>
      <c r="F754" s="406"/>
      <c r="G754" s="60" t="s">
        <v>19</v>
      </c>
      <c r="H754" s="61">
        <f t="shared" si="111"/>
        <v>0</v>
      </c>
      <c r="I754" s="61">
        <v>0</v>
      </c>
      <c r="J754" s="61">
        <v>0</v>
      </c>
      <c r="K754" s="61">
        <v>0</v>
      </c>
      <c r="L754" s="61">
        <v>0</v>
      </c>
      <c r="M754" s="61">
        <v>0</v>
      </c>
      <c r="N754" s="61">
        <v>0</v>
      </c>
      <c r="O754" s="445"/>
      <c r="P754" s="409"/>
      <c r="Q754" s="314"/>
    </row>
    <row r="755" spans="1:17" ht="15.75" thickBot="1" x14ac:dyDescent="0.3">
      <c r="A755" s="435"/>
      <c r="B755" s="407"/>
      <c r="C755" s="407"/>
      <c r="D755" s="407"/>
      <c r="E755" s="407"/>
      <c r="F755" s="407"/>
      <c r="G755" s="60" t="s">
        <v>20</v>
      </c>
      <c r="H755" s="61">
        <f t="shared" si="111"/>
        <v>0</v>
      </c>
      <c r="I755" s="61">
        <v>0</v>
      </c>
      <c r="J755" s="61">
        <v>0</v>
      </c>
      <c r="K755" s="61">
        <v>0</v>
      </c>
      <c r="L755" s="61">
        <v>0</v>
      </c>
      <c r="M755" s="61">
        <v>0</v>
      </c>
      <c r="N755" s="61">
        <v>0</v>
      </c>
      <c r="O755" s="446"/>
      <c r="P755" s="410"/>
      <c r="Q755" s="314"/>
    </row>
    <row r="756" spans="1:17" ht="24.75" thickBot="1" x14ac:dyDescent="0.3">
      <c r="A756" s="433" t="s">
        <v>1523</v>
      </c>
      <c r="B756" s="405"/>
      <c r="C756" s="405" t="s">
        <v>13</v>
      </c>
      <c r="D756" s="405">
        <v>2029</v>
      </c>
      <c r="E756" s="405" t="s">
        <v>1524</v>
      </c>
      <c r="F756" s="405" t="s">
        <v>257</v>
      </c>
      <c r="G756" s="60" t="s">
        <v>16</v>
      </c>
      <c r="H756" s="61">
        <f t="shared" ref="H756:N756" si="115">SUM(H757:H760)</f>
        <v>78.3</v>
      </c>
      <c r="I756" s="61">
        <f t="shared" si="115"/>
        <v>0</v>
      </c>
      <c r="J756" s="61">
        <f t="shared" si="115"/>
        <v>0</v>
      </c>
      <c r="K756" s="61">
        <f t="shared" si="115"/>
        <v>0</v>
      </c>
      <c r="L756" s="61">
        <f t="shared" si="115"/>
        <v>0</v>
      </c>
      <c r="M756" s="61">
        <f t="shared" si="115"/>
        <v>78.3</v>
      </c>
      <c r="N756" s="61">
        <f t="shared" si="115"/>
        <v>0</v>
      </c>
      <c r="O756" s="405">
        <v>1225</v>
      </c>
      <c r="P756" s="408" t="s">
        <v>1496</v>
      </c>
      <c r="Q756" s="314" t="s">
        <v>4156</v>
      </c>
    </row>
    <row r="757" spans="1:17" ht="15.75" thickBot="1" x14ac:dyDescent="0.3">
      <c r="A757" s="434"/>
      <c r="B757" s="406"/>
      <c r="C757" s="406"/>
      <c r="D757" s="406"/>
      <c r="E757" s="406"/>
      <c r="F757" s="406"/>
      <c r="G757" s="60" t="s">
        <v>17</v>
      </c>
      <c r="H757" s="61">
        <f t="shared" si="111"/>
        <v>0</v>
      </c>
      <c r="I757" s="61">
        <v>0</v>
      </c>
      <c r="J757" s="61">
        <v>0</v>
      </c>
      <c r="K757" s="61">
        <v>0</v>
      </c>
      <c r="L757" s="61">
        <v>0</v>
      </c>
      <c r="M757" s="61">
        <v>0</v>
      </c>
      <c r="N757" s="61">
        <v>0</v>
      </c>
      <c r="O757" s="406"/>
      <c r="P757" s="409"/>
      <c r="Q757" s="314"/>
    </row>
    <row r="758" spans="1:17" ht="24.75" thickBot="1" x14ac:dyDescent="0.3">
      <c r="A758" s="434"/>
      <c r="B758" s="406"/>
      <c r="C758" s="406"/>
      <c r="D758" s="406"/>
      <c r="E758" s="406"/>
      <c r="F758" s="406"/>
      <c r="G758" s="60" t="s">
        <v>18</v>
      </c>
      <c r="H758" s="61">
        <f t="shared" si="111"/>
        <v>78.3</v>
      </c>
      <c r="I758" s="61">
        <v>0</v>
      </c>
      <c r="J758" s="61">
        <v>0</v>
      </c>
      <c r="K758" s="61">
        <v>0</v>
      </c>
      <c r="L758" s="61">
        <v>0</v>
      </c>
      <c r="M758" s="61">
        <v>78.3</v>
      </c>
      <c r="N758" s="61">
        <v>0</v>
      </c>
      <c r="O758" s="406"/>
      <c r="P758" s="409"/>
      <c r="Q758" s="314"/>
    </row>
    <row r="759" spans="1:17" ht="15.75" thickBot="1" x14ac:dyDescent="0.3">
      <c r="A759" s="434"/>
      <c r="B759" s="406"/>
      <c r="C759" s="406"/>
      <c r="D759" s="406"/>
      <c r="E759" s="406"/>
      <c r="F759" s="406"/>
      <c r="G759" s="60" t="s">
        <v>19</v>
      </c>
      <c r="H759" s="61">
        <f t="shared" si="111"/>
        <v>0</v>
      </c>
      <c r="I759" s="61">
        <v>0</v>
      </c>
      <c r="J759" s="61">
        <v>0</v>
      </c>
      <c r="K759" s="61">
        <v>0</v>
      </c>
      <c r="L759" s="61">
        <v>0</v>
      </c>
      <c r="M759" s="61">
        <v>0</v>
      </c>
      <c r="N759" s="61">
        <v>0</v>
      </c>
      <c r="O759" s="406"/>
      <c r="P759" s="409"/>
      <c r="Q759" s="314"/>
    </row>
    <row r="760" spans="1:17" ht="15.75" thickBot="1" x14ac:dyDescent="0.3">
      <c r="A760" s="435"/>
      <c r="B760" s="407"/>
      <c r="C760" s="407"/>
      <c r="D760" s="407"/>
      <c r="E760" s="407"/>
      <c r="F760" s="407"/>
      <c r="G760" s="60" t="s">
        <v>20</v>
      </c>
      <c r="H760" s="61">
        <f t="shared" si="111"/>
        <v>0</v>
      </c>
      <c r="I760" s="61">
        <v>0</v>
      </c>
      <c r="J760" s="61">
        <v>0</v>
      </c>
      <c r="K760" s="61">
        <v>0</v>
      </c>
      <c r="L760" s="61">
        <v>0</v>
      </c>
      <c r="M760" s="61">
        <v>0</v>
      </c>
      <c r="N760" s="61">
        <v>0</v>
      </c>
      <c r="O760" s="407"/>
      <c r="P760" s="410"/>
      <c r="Q760" s="314"/>
    </row>
    <row r="761" spans="1:17" ht="24.75" thickBot="1" x14ac:dyDescent="0.3">
      <c r="A761" s="411" t="s">
        <v>1525</v>
      </c>
      <c r="B761" s="405"/>
      <c r="C761" s="405" t="s">
        <v>13</v>
      </c>
      <c r="D761" s="405" t="s">
        <v>391</v>
      </c>
      <c r="E761" s="405">
        <v>1.0254000000000001</v>
      </c>
      <c r="F761" s="405" t="s">
        <v>661</v>
      </c>
      <c r="G761" s="60" t="s">
        <v>16</v>
      </c>
      <c r="H761" s="61">
        <f t="shared" ref="H761:N761" si="116">SUM(H762:H765)</f>
        <v>19.600000000000001</v>
      </c>
      <c r="I761" s="61">
        <f t="shared" si="116"/>
        <v>19.600000000000001</v>
      </c>
      <c r="J761" s="61">
        <f t="shared" si="116"/>
        <v>0</v>
      </c>
      <c r="K761" s="61">
        <f t="shared" si="116"/>
        <v>0</v>
      </c>
      <c r="L761" s="61">
        <f t="shared" si="116"/>
        <v>0</v>
      </c>
      <c r="M761" s="61">
        <f t="shared" si="116"/>
        <v>0</v>
      </c>
      <c r="N761" s="61">
        <f t="shared" si="116"/>
        <v>0</v>
      </c>
      <c r="O761" s="405">
        <v>536</v>
      </c>
      <c r="P761" s="408" t="s">
        <v>1496</v>
      </c>
      <c r="Q761" s="314" t="s">
        <v>4156</v>
      </c>
    </row>
    <row r="762" spans="1:17" ht="15.75" thickBot="1" x14ac:dyDescent="0.3">
      <c r="A762" s="412"/>
      <c r="B762" s="406"/>
      <c r="C762" s="406"/>
      <c r="D762" s="406"/>
      <c r="E762" s="406"/>
      <c r="F762" s="406"/>
      <c r="G762" s="60" t="s">
        <v>17</v>
      </c>
      <c r="H762" s="61">
        <f t="shared" si="111"/>
        <v>0</v>
      </c>
      <c r="I762" s="61">
        <v>0</v>
      </c>
      <c r="J762" s="61">
        <v>0</v>
      </c>
      <c r="K762" s="61">
        <v>0</v>
      </c>
      <c r="L762" s="61">
        <v>0</v>
      </c>
      <c r="M762" s="61">
        <v>0</v>
      </c>
      <c r="N762" s="61">
        <v>0</v>
      </c>
      <c r="O762" s="406"/>
      <c r="P762" s="409"/>
      <c r="Q762" s="314"/>
    </row>
    <row r="763" spans="1:17" ht="24.75" thickBot="1" x14ac:dyDescent="0.3">
      <c r="A763" s="412"/>
      <c r="B763" s="406"/>
      <c r="C763" s="406"/>
      <c r="D763" s="406"/>
      <c r="E763" s="406"/>
      <c r="F763" s="406"/>
      <c r="G763" s="60" t="s">
        <v>18</v>
      </c>
      <c r="H763" s="61">
        <f t="shared" si="111"/>
        <v>19.600000000000001</v>
      </c>
      <c r="I763" s="61">
        <v>19.600000000000001</v>
      </c>
      <c r="J763" s="61">
        <v>0</v>
      </c>
      <c r="K763" s="61">
        <v>0</v>
      </c>
      <c r="L763" s="61">
        <v>0</v>
      </c>
      <c r="M763" s="61">
        <v>0</v>
      </c>
      <c r="N763" s="61">
        <v>0</v>
      </c>
      <c r="O763" s="406"/>
      <c r="P763" s="409"/>
      <c r="Q763" s="314"/>
    </row>
    <row r="764" spans="1:17" ht="15.75" thickBot="1" x14ac:dyDescent="0.3">
      <c r="A764" s="412"/>
      <c r="B764" s="406"/>
      <c r="C764" s="406"/>
      <c r="D764" s="406"/>
      <c r="E764" s="406"/>
      <c r="F764" s="406"/>
      <c r="G764" s="60" t="s">
        <v>19</v>
      </c>
      <c r="H764" s="61">
        <f t="shared" si="111"/>
        <v>0</v>
      </c>
      <c r="I764" s="61">
        <v>0</v>
      </c>
      <c r="J764" s="61">
        <v>0</v>
      </c>
      <c r="K764" s="61">
        <v>0</v>
      </c>
      <c r="L764" s="61">
        <v>0</v>
      </c>
      <c r="M764" s="61">
        <v>0</v>
      </c>
      <c r="N764" s="61">
        <v>0</v>
      </c>
      <c r="O764" s="406"/>
      <c r="P764" s="409"/>
      <c r="Q764" s="314"/>
    </row>
    <row r="765" spans="1:17" ht="15.75" thickBot="1" x14ac:dyDescent="0.3">
      <c r="A765" s="413"/>
      <c r="B765" s="407"/>
      <c r="C765" s="407"/>
      <c r="D765" s="407"/>
      <c r="E765" s="407"/>
      <c r="F765" s="407"/>
      <c r="G765" s="60" t="s">
        <v>20</v>
      </c>
      <c r="H765" s="61">
        <f t="shared" si="111"/>
        <v>0</v>
      </c>
      <c r="I765" s="61">
        <v>0</v>
      </c>
      <c r="J765" s="61">
        <v>0</v>
      </c>
      <c r="K765" s="61">
        <v>0</v>
      </c>
      <c r="L765" s="61">
        <v>0</v>
      </c>
      <c r="M765" s="61">
        <v>0</v>
      </c>
      <c r="N765" s="61">
        <v>0</v>
      </c>
      <c r="O765" s="407"/>
      <c r="P765" s="410"/>
      <c r="Q765" s="314"/>
    </row>
    <row r="766" spans="1:17" ht="24.75" thickBot="1" x14ac:dyDescent="0.3">
      <c r="A766" s="436" t="s">
        <v>26</v>
      </c>
      <c r="B766" s="436"/>
      <c r="C766" s="436"/>
      <c r="D766" s="436"/>
      <c r="E766" s="436"/>
      <c r="F766" s="437"/>
      <c r="G766" s="64" t="s">
        <v>16</v>
      </c>
      <c r="H766" s="65">
        <f>SUM(H734,H741,H746,H751,H756,H761)</f>
        <v>1006.4599999999999</v>
      </c>
      <c r="I766" s="65">
        <f t="shared" ref="I766:N766" si="117">SUM(I734,I741,I746,I751,I756,I761)</f>
        <v>19.600000000000001</v>
      </c>
      <c r="J766" s="65">
        <f t="shared" si="117"/>
        <v>0</v>
      </c>
      <c r="K766" s="65">
        <f t="shared" si="117"/>
        <v>0</v>
      </c>
      <c r="L766" s="65">
        <f t="shared" si="117"/>
        <v>226.3</v>
      </c>
      <c r="M766" s="65">
        <f t="shared" si="117"/>
        <v>640.8599999999999</v>
      </c>
      <c r="N766" s="65">
        <f t="shared" si="117"/>
        <v>119.7</v>
      </c>
      <c r="O766" s="405"/>
      <c r="P766" s="408"/>
      <c r="Q766" s="35"/>
    </row>
    <row r="767" spans="1:17" ht="16.5" thickBot="1" x14ac:dyDescent="0.3">
      <c r="A767" s="427"/>
      <c r="B767" s="427"/>
      <c r="C767" s="427"/>
      <c r="D767" s="427"/>
      <c r="E767" s="427"/>
      <c r="F767" s="428"/>
      <c r="G767" s="64" t="s">
        <v>17</v>
      </c>
      <c r="H767" s="65">
        <f t="shared" ref="H767:N770" si="118">SUM(H735,H742,H747,H752,H757,H762)</f>
        <v>0</v>
      </c>
      <c r="I767" s="65">
        <f t="shared" si="118"/>
        <v>0</v>
      </c>
      <c r="J767" s="65">
        <f t="shared" si="118"/>
        <v>0</v>
      </c>
      <c r="K767" s="65">
        <f t="shared" si="118"/>
        <v>0</v>
      </c>
      <c r="L767" s="65">
        <f t="shared" si="118"/>
        <v>0</v>
      </c>
      <c r="M767" s="65">
        <f t="shared" si="118"/>
        <v>0</v>
      </c>
      <c r="N767" s="65">
        <f t="shared" si="118"/>
        <v>0</v>
      </c>
      <c r="O767" s="406"/>
      <c r="P767" s="409"/>
      <c r="Q767" s="35"/>
    </row>
    <row r="768" spans="1:17" ht="24.75" thickBot="1" x14ac:dyDescent="0.3">
      <c r="A768" s="427"/>
      <c r="B768" s="427"/>
      <c r="C768" s="427"/>
      <c r="D768" s="427"/>
      <c r="E768" s="427"/>
      <c r="F768" s="428"/>
      <c r="G768" s="64" t="s">
        <v>18</v>
      </c>
      <c r="H768" s="65">
        <f t="shared" si="118"/>
        <v>943.63</v>
      </c>
      <c r="I768" s="65">
        <f t="shared" si="118"/>
        <v>19.600000000000001</v>
      </c>
      <c r="J768" s="65">
        <f t="shared" si="118"/>
        <v>0</v>
      </c>
      <c r="K768" s="65">
        <f t="shared" si="118"/>
        <v>0</v>
      </c>
      <c r="L768" s="65">
        <f t="shared" si="118"/>
        <v>226.3</v>
      </c>
      <c r="M768" s="65">
        <f t="shared" si="118"/>
        <v>578.03</v>
      </c>
      <c r="N768" s="65">
        <f t="shared" si="118"/>
        <v>119.7</v>
      </c>
      <c r="O768" s="406"/>
      <c r="P768" s="409"/>
      <c r="Q768" s="35"/>
    </row>
    <row r="769" spans="1:17" ht="16.5" thickBot="1" x14ac:dyDescent="0.3">
      <c r="A769" s="427"/>
      <c r="B769" s="427"/>
      <c r="C769" s="427"/>
      <c r="D769" s="427"/>
      <c r="E769" s="427"/>
      <c r="F769" s="428"/>
      <c r="G769" s="64" t="s">
        <v>19</v>
      </c>
      <c r="H769" s="65">
        <f t="shared" si="118"/>
        <v>0</v>
      </c>
      <c r="I769" s="65">
        <f t="shared" si="118"/>
        <v>0</v>
      </c>
      <c r="J769" s="65">
        <f t="shared" si="118"/>
        <v>0</v>
      </c>
      <c r="K769" s="65">
        <f t="shared" si="118"/>
        <v>0</v>
      </c>
      <c r="L769" s="65">
        <f t="shared" si="118"/>
        <v>0</v>
      </c>
      <c r="M769" s="65">
        <f t="shared" si="118"/>
        <v>0</v>
      </c>
      <c r="N769" s="65">
        <f t="shared" si="118"/>
        <v>0</v>
      </c>
      <c r="O769" s="406"/>
      <c r="P769" s="409"/>
      <c r="Q769" s="35"/>
    </row>
    <row r="770" spans="1:17" ht="24.75" thickBot="1" x14ac:dyDescent="0.3">
      <c r="A770" s="429"/>
      <c r="B770" s="429"/>
      <c r="C770" s="429"/>
      <c r="D770" s="429"/>
      <c r="E770" s="429"/>
      <c r="F770" s="430"/>
      <c r="G770" s="64" t="s">
        <v>20</v>
      </c>
      <c r="H770" s="65">
        <f t="shared" si="118"/>
        <v>0</v>
      </c>
      <c r="I770" s="65">
        <f t="shared" si="118"/>
        <v>0</v>
      </c>
      <c r="J770" s="65">
        <f t="shared" si="118"/>
        <v>0</v>
      </c>
      <c r="K770" s="65">
        <f t="shared" si="118"/>
        <v>0</v>
      </c>
      <c r="L770" s="65">
        <f t="shared" si="118"/>
        <v>0</v>
      </c>
      <c r="M770" s="65">
        <f t="shared" si="118"/>
        <v>0</v>
      </c>
      <c r="N770" s="65">
        <f t="shared" si="118"/>
        <v>0</v>
      </c>
      <c r="O770" s="407"/>
      <c r="P770" s="410"/>
      <c r="Q770" s="35"/>
    </row>
    <row r="771" spans="1:17" ht="16.5" thickBot="1" x14ac:dyDescent="0.3">
      <c r="A771" s="417" t="s">
        <v>21</v>
      </c>
      <c r="B771" s="417"/>
      <c r="C771" s="417"/>
      <c r="D771" s="417"/>
      <c r="E771" s="417"/>
      <c r="F771" s="417"/>
      <c r="G771" s="417"/>
      <c r="H771" s="417"/>
      <c r="I771" s="417"/>
      <c r="J771" s="417"/>
      <c r="K771" s="417"/>
      <c r="L771" s="417"/>
      <c r="M771" s="417"/>
      <c r="N771" s="417"/>
      <c r="O771" s="417"/>
      <c r="P771" s="419"/>
      <c r="Q771" s="35"/>
    </row>
    <row r="772" spans="1:17" ht="24.75" thickBot="1" x14ac:dyDescent="0.3">
      <c r="A772" s="411" t="s">
        <v>1526</v>
      </c>
      <c r="B772" s="438"/>
      <c r="C772" s="405" t="s">
        <v>21</v>
      </c>
      <c r="D772" s="405">
        <v>2028</v>
      </c>
      <c r="E772" s="438"/>
      <c r="F772" s="405" t="s">
        <v>1527</v>
      </c>
      <c r="G772" s="60" t="s">
        <v>16</v>
      </c>
      <c r="H772" s="61">
        <v>31</v>
      </c>
      <c r="I772" s="61">
        <v>0</v>
      </c>
      <c r="J772" s="61">
        <v>0</v>
      </c>
      <c r="K772" s="61">
        <v>0</v>
      </c>
      <c r="L772" s="61">
        <v>31</v>
      </c>
      <c r="M772" s="61">
        <v>0</v>
      </c>
      <c r="N772" s="61">
        <v>0</v>
      </c>
      <c r="O772" s="438"/>
      <c r="P772" s="408" t="s">
        <v>1528</v>
      </c>
      <c r="Q772" s="314" t="s">
        <v>4203</v>
      </c>
    </row>
    <row r="773" spans="1:17" ht="15.75" thickBot="1" x14ac:dyDescent="0.3">
      <c r="A773" s="412"/>
      <c r="B773" s="439"/>
      <c r="C773" s="406"/>
      <c r="D773" s="406"/>
      <c r="E773" s="439"/>
      <c r="F773" s="406"/>
      <c r="G773" s="60" t="s">
        <v>267</v>
      </c>
      <c r="H773" s="61">
        <v>0</v>
      </c>
      <c r="I773" s="61">
        <v>0</v>
      </c>
      <c r="J773" s="61">
        <v>0</v>
      </c>
      <c r="K773" s="61">
        <v>0</v>
      </c>
      <c r="L773" s="61">
        <v>0</v>
      </c>
      <c r="M773" s="61">
        <v>0</v>
      </c>
      <c r="N773" s="61">
        <v>0</v>
      </c>
      <c r="O773" s="439"/>
      <c r="P773" s="409"/>
      <c r="Q773" s="314"/>
    </row>
    <row r="774" spans="1:17" ht="24.75" thickBot="1" x14ac:dyDescent="0.3">
      <c r="A774" s="412"/>
      <c r="B774" s="439"/>
      <c r="C774" s="406"/>
      <c r="D774" s="406"/>
      <c r="E774" s="439"/>
      <c r="F774" s="406"/>
      <c r="G774" s="60" t="s">
        <v>18</v>
      </c>
      <c r="H774" s="61">
        <v>31</v>
      </c>
      <c r="I774" s="61">
        <v>0</v>
      </c>
      <c r="J774" s="61">
        <v>0</v>
      </c>
      <c r="K774" s="61">
        <v>0</v>
      </c>
      <c r="L774" s="61">
        <v>31</v>
      </c>
      <c r="M774" s="61">
        <v>0</v>
      </c>
      <c r="N774" s="61">
        <v>0</v>
      </c>
      <c r="O774" s="439"/>
      <c r="P774" s="409"/>
      <c r="Q774" s="314"/>
    </row>
    <row r="775" spans="1:17" ht="15.75" thickBot="1" x14ac:dyDescent="0.3">
      <c r="A775" s="412"/>
      <c r="B775" s="439"/>
      <c r="C775" s="406"/>
      <c r="D775" s="406"/>
      <c r="E775" s="439"/>
      <c r="F775" s="406"/>
      <c r="G775" s="60" t="s">
        <v>19</v>
      </c>
      <c r="H775" s="61">
        <v>0</v>
      </c>
      <c r="I775" s="61">
        <v>0</v>
      </c>
      <c r="J775" s="61">
        <v>0</v>
      </c>
      <c r="K775" s="61">
        <v>0</v>
      </c>
      <c r="L775" s="61">
        <v>0</v>
      </c>
      <c r="M775" s="61">
        <v>0</v>
      </c>
      <c r="N775" s="61">
        <v>0</v>
      </c>
      <c r="O775" s="439"/>
      <c r="P775" s="409"/>
      <c r="Q775" s="314"/>
    </row>
    <row r="776" spans="1:17" ht="15.75" thickBot="1" x14ac:dyDescent="0.3">
      <c r="A776" s="413"/>
      <c r="B776" s="440"/>
      <c r="C776" s="407"/>
      <c r="D776" s="407"/>
      <c r="E776" s="440"/>
      <c r="F776" s="407"/>
      <c r="G776" s="60" t="s">
        <v>20</v>
      </c>
      <c r="H776" s="61">
        <v>0</v>
      </c>
      <c r="I776" s="61">
        <v>0</v>
      </c>
      <c r="J776" s="61">
        <v>0</v>
      </c>
      <c r="K776" s="61">
        <v>0</v>
      </c>
      <c r="L776" s="61">
        <v>0</v>
      </c>
      <c r="M776" s="61">
        <v>0</v>
      </c>
      <c r="N776" s="61">
        <v>0</v>
      </c>
      <c r="O776" s="440"/>
      <c r="P776" s="410"/>
      <c r="Q776" s="314"/>
    </row>
    <row r="777" spans="1:17" ht="24.75" thickBot="1" x14ac:dyDescent="0.3">
      <c r="A777" s="411" t="s">
        <v>1529</v>
      </c>
      <c r="B777" s="438"/>
      <c r="C777" s="405" t="s">
        <v>21</v>
      </c>
      <c r="D777" s="405" t="s">
        <v>66</v>
      </c>
      <c r="E777" s="405" t="s">
        <v>1530</v>
      </c>
      <c r="F777" s="405" t="s">
        <v>1527</v>
      </c>
      <c r="G777" s="60" t="s">
        <v>16</v>
      </c>
      <c r="H777" s="61">
        <v>93.6</v>
      </c>
      <c r="I777" s="61">
        <v>0</v>
      </c>
      <c r="J777" s="61">
        <v>0</v>
      </c>
      <c r="K777" s="61">
        <v>0</v>
      </c>
      <c r="L777" s="61">
        <v>31.2</v>
      </c>
      <c r="M777" s="61">
        <v>31.2</v>
      </c>
      <c r="N777" s="61">
        <v>31.2</v>
      </c>
      <c r="O777" s="438"/>
      <c r="P777" s="408" t="s">
        <v>1528</v>
      </c>
      <c r="Q777" s="314" t="s">
        <v>4203</v>
      </c>
    </row>
    <row r="778" spans="1:17" ht="15.75" thickBot="1" x14ac:dyDescent="0.3">
      <c r="A778" s="412"/>
      <c r="B778" s="439"/>
      <c r="C778" s="406"/>
      <c r="D778" s="406"/>
      <c r="E778" s="406"/>
      <c r="F778" s="406"/>
      <c r="G778" s="60" t="s">
        <v>267</v>
      </c>
      <c r="H778" s="61">
        <v>0</v>
      </c>
      <c r="I778" s="61">
        <v>0</v>
      </c>
      <c r="J778" s="61">
        <v>0</v>
      </c>
      <c r="K778" s="61">
        <v>0</v>
      </c>
      <c r="L778" s="61">
        <v>0</v>
      </c>
      <c r="M778" s="61">
        <v>0</v>
      </c>
      <c r="N778" s="61">
        <v>0</v>
      </c>
      <c r="O778" s="439"/>
      <c r="P778" s="409"/>
      <c r="Q778" s="314"/>
    </row>
    <row r="779" spans="1:17" ht="24.75" thickBot="1" x14ac:dyDescent="0.3">
      <c r="A779" s="412"/>
      <c r="B779" s="439"/>
      <c r="C779" s="406"/>
      <c r="D779" s="406"/>
      <c r="E779" s="406"/>
      <c r="F779" s="406"/>
      <c r="G779" s="60" t="s">
        <v>18</v>
      </c>
      <c r="H779" s="61">
        <v>93.6</v>
      </c>
      <c r="I779" s="61">
        <v>0</v>
      </c>
      <c r="J779" s="61">
        <v>0</v>
      </c>
      <c r="K779" s="61">
        <v>0</v>
      </c>
      <c r="L779" s="61">
        <v>31.2</v>
      </c>
      <c r="M779" s="61">
        <v>31.2</v>
      </c>
      <c r="N779" s="61">
        <v>31.2</v>
      </c>
      <c r="O779" s="439"/>
      <c r="P779" s="409"/>
      <c r="Q779" s="314"/>
    </row>
    <row r="780" spans="1:17" ht="15.75" thickBot="1" x14ac:dyDescent="0.3">
      <c r="A780" s="412"/>
      <c r="B780" s="439"/>
      <c r="C780" s="406"/>
      <c r="D780" s="406"/>
      <c r="E780" s="406"/>
      <c r="F780" s="406"/>
      <c r="G780" s="60" t="s">
        <v>19</v>
      </c>
      <c r="H780" s="61">
        <v>0</v>
      </c>
      <c r="I780" s="61">
        <v>0</v>
      </c>
      <c r="J780" s="61">
        <v>0</v>
      </c>
      <c r="K780" s="61">
        <v>0</v>
      </c>
      <c r="L780" s="61">
        <v>0</v>
      </c>
      <c r="M780" s="61">
        <v>0</v>
      </c>
      <c r="N780" s="61">
        <v>0</v>
      </c>
      <c r="O780" s="439"/>
      <c r="P780" s="409"/>
      <c r="Q780" s="314"/>
    </row>
    <row r="781" spans="1:17" ht="15.75" thickBot="1" x14ac:dyDescent="0.3">
      <c r="A781" s="413"/>
      <c r="B781" s="440"/>
      <c r="C781" s="407"/>
      <c r="D781" s="407"/>
      <c r="E781" s="407"/>
      <c r="F781" s="407"/>
      <c r="G781" s="60" t="s">
        <v>20</v>
      </c>
      <c r="H781" s="61">
        <v>0</v>
      </c>
      <c r="I781" s="61">
        <v>0</v>
      </c>
      <c r="J781" s="61">
        <v>0</v>
      </c>
      <c r="K781" s="61">
        <v>0</v>
      </c>
      <c r="L781" s="61">
        <v>0</v>
      </c>
      <c r="M781" s="61">
        <v>0</v>
      </c>
      <c r="N781" s="61">
        <v>0</v>
      </c>
      <c r="O781" s="440"/>
      <c r="P781" s="410"/>
      <c r="Q781" s="314"/>
    </row>
    <row r="782" spans="1:17" ht="24.75" thickBot="1" x14ac:dyDescent="0.3">
      <c r="A782" s="411" t="s">
        <v>1531</v>
      </c>
      <c r="B782" s="405"/>
      <c r="C782" s="405" t="s">
        <v>21</v>
      </c>
      <c r="D782" s="405" t="s">
        <v>66</v>
      </c>
      <c r="E782" s="405" t="s">
        <v>1532</v>
      </c>
      <c r="F782" s="405" t="s">
        <v>1527</v>
      </c>
      <c r="G782" s="60" t="s">
        <v>16</v>
      </c>
      <c r="H782" s="61">
        <v>144</v>
      </c>
      <c r="I782" s="61">
        <v>0</v>
      </c>
      <c r="J782" s="61">
        <v>0</v>
      </c>
      <c r="K782" s="61">
        <v>0</v>
      </c>
      <c r="L782" s="61">
        <v>48</v>
      </c>
      <c r="M782" s="61">
        <v>48</v>
      </c>
      <c r="N782" s="61">
        <v>48</v>
      </c>
      <c r="O782" s="405"/>
      <c r="P782" s="408" t="s">
        <v>1528</v>
      </c>
      <c r="Q782" s="314" t="s">
        <v>4203</v>
      </c>
    </row>
    <row r="783" spans="1:17" ht="15.75" thickBot="1" x14ac:dyDescent="0.3">
      <c r="A783" s="412"/>
      <c r="B783" s="406"/>
      <c r="C783" s="406"/>
      <c r="D783" s="406"/>
      <c r="E783" s="406"/>
      <c r="F783" s="406"/>
      <c r="G783" s="60" t="s">
        <v>267</v>
      </c>
      <c r="H783" s="61">
        <v>0</v>
      </c>
      <c r="I783" s="61">
        <v>0</v>
      </c>
      <c r="J783" s="61">
        <v>0</v>
      </c>
      <c r="K783" s="61">
        <v>0</v>
      </c>
      <c r="L783" s="61">
        <v>0</v>
      </c>
      <c r="M783" s="61">
        <v>0</v>
      </c>
      <c r="N783" s="61">
        <v>0</v>
      </c>
      <c r="O783" s="406"/>
      <c r="P783" s="409"/>
      <c r="Q783" s="314"/>
    </row>
    <row r="784" spans="1:17" ht="24.75" thickBot="1" x14ac:dyDescent="0.3">
      <c r="A784" s="412"/>
      <c r="B784" s="406"/>
      <c r="C784" s="406"/>
      <c r="D784" s="406"/>
      <c r="E784" s="406"/>
      <c r="F784" s="406"/>
      <c r="G784" s="60" t="s">
        <v>18</v>
      </c>
      <c r="H784" s="61">
        <v>144</v>
      </c>
      <c r="I784" s="61">
        <v>0</v>
      </c>
      <c r="J784" s="61">
        <v>0</v>
      </c>
      <c r="K784" s="61">
        <v>0</v>
      </c>
      <c r="L784" s="61">
        <v>48</v>
      </c>
      <c r="M784" s="61">
        <v>48</v>
      </c>
      <c r="N784" s="61">
        <v>48</v>
      </c>
      <c r="O784" s="406"/>
      <c r="P784" s="409"/>
      <c r="Q784" s="314"/>
    </row>
    <row r="785" spans="1:17" ht="15.75" thickBot="1" x14ac:dyDescent="0.3">
      <c r="A785" s="412"/>
      <c r="B785" s="406"/>
      <c r="C785" s="406"/>
      <c r="D785" s="406"/>
      <c r="E785" s="406"/>
      <c r="F785" s="406"/>
      <c r="G785" s="60" t="s">
        <v>19</v>
      </c>
      <c r="H785" s="61">
        <v>0</v>
      </c>
      <c r="I785" s="61">
        <v>0</v>
      </c>
      <c r="J785" s="61">
        <v>0</v>
      </c>
      <c r="K785" s="61">
        <v>0</v>
      </c>
      <c r="L785" s="61">
        <v>0</v>
      </c>
      <c r="M785" s="61">
        <v>0</v>
      </c>
      <c r="N785" s="61">
        <v>0</v>
      </c>
      <c r="O785" s="406"/>
      <c r="P785" s="409"/>
      <c r="Q785" s="314"/>
    </row>
    <row r="786" spans="1:17" ht="15.75" thickBot="1" x14ac:dyDescent="0.3">
      <c r="A786" s="413"/>
      <c r="B786" s="407"/>
      <c r="C786" s="407"/>
      <c r="D786" s="407"/>
      <c r="E786" s="407"/>
      <c r="F786" s="407"/>
      <c r="G786" s="60" t="s">
        <v>20</v>
      </c>
      <c r="H786" s="61">
        <v>0</v>
      </c>
      <c r="I786" s="61">
        <v>0</v>
      </c>
      <c r="J786" s="61">
        <v>0</v>
      </c>
      <c r="K786" s="61">
        <v>0</v>
      </c>
      <c r="L786" s="61">
        <v>0</v>
      </c>
      <c r="M786" s="61">
        <v>0</v>
      </c>
      <c r="N786" s="61">
        <v>0</v>
      </c>
      <c r="O786" s="407"/>
      <c r="P786" s="410"/>
      <c r="Q786" s="314"/>
    </row>
    <row r="787" spans="1:17" ht="24.75" thickBot="1" x14ac:dyDescent="0.3">
      <c r="A787" s="411" t="s">
        <v>1533</v>
      </c>
      <c r="B787" s="405"/>
      <c r="C787" s="405" t="s">
        <v>21</v>
      </c>
      <c r="D787" s="405" t="s">
        <v>66</v>
      </c>
      <c r="E787" s="405" t="s">
        <v>1534</v>
      </c>
      <c r="F787" s="405" t="s">
        <v>1527</v>
      </c>
      <c r="G787" s="60" t="s">
        <v>16</v>
      </c>
      <c r="H787" s="61">
        <v>70.2</v>
      </c>
      <c r="I787" s="61">
        <v>0</v>
      </c>
      <c r="J787" s="61">
        <v>0</v>
      </c>
      <c r="K787" s="61">
        <v>0</v>
      </c>
      <c r="L787" s="61">
        <v>23.4</v>
      </c>
      <c r="M787" s="61">
        <v>23.4</v>
      </c>
      <c r="N787" s="61">
        <v>23.4</v>
      </c>
      <c r="O787" s="405"/>
      <c r="P787" s="408" t="s">
        <v>1528</v>
      </c>
      <c r="Q787" s="314" t="s">
        <v>4156</v>
      </c>
    </row>
    <row r="788" spans="1:17" ht="37.5" customHeight="1" thickBot="1" x14ac:dyDescent="0.3">
      <c r="A788" s="412"/>
      <c r="B788" s="406"/>
      <c r="C788" s="406"/>
      <c r="D788" s="406"/>
      <c r="E788" s="406"/>
      <c r="F788" s="406"/>
      <c r="G788" s="60" t="s">
        <v>17</v>
      </c>
      <c r="H788" s="61">
        <v>0</v>
      </c>
      <c r="I788" s="61">
        <v>0</v>
      </c>
      <c r="J788" s="61">
        <v>0</v>
      </c>
      <c r="K788" s="61">
        <v>0</v>
      </c>
      <c r="L788" s="61">
        <v>0</v>
      </c>
      <c r="M788" s="61">
        <v>0</v>
      </c>
      <c r="N788" s="61">
        <v>0</v>
      </c>
      <c r="O788" s="406"/>
      <c r="P788" s="409"/>
      <c r="Q788" s="314"/>
    </row>
    <row r="789" spans="1:17" ht="24.75" thickBot="1" x14ac:dyDescent="0.3">
      <c r="A789" s="412"/>
      <c r="B789" s="406"/>
      <c r="C789" s="406"/>
      <c r="D789" s="406"/>
      <c r="E789" s="406"/>
      <c r="F789" s="406"/>
      <c r="G789" s="60" t="s">
        <v>18</v>
      </c>
      <c r="H789" s="61">
        <v>70.2</v>
      </c>
      <c r="I789" s="61">
        <v>0</v>
      </c>
      <c r="J789" s="61">
        <v>0</v>
      </c>
      <c r="K789" s="61">
        <v>0</v>
      </c>
      <c r="L789" s="61">
        <v>23.4</v>
      </c>
      <c r="M789" s="61">
        <v>23.4</v>
      </c>
      <c r="N789" s="61">
        <v>23.4</v>
      </c>
      <c r="O789" s="406"/>
      <c r="P789" s="409"/>
      <c r="Q789" s="314"/>
    </row>
    <row r="790" spans="1:17" ht="15.75" thickBot="1" x14ac:dyDescent="0.3">
      <c r="A790" s="412"/>
      <c r="B790" s="406"/>
      <c r="C790" s="406"/>
      <c r="D790" s="406"/>
      <c r="E790" s="406"/>
      <c r="F790" s="406"/>
      <c r="G790" s="60" t="s">
        <v>19</v>
      </c>
      <c r="H790" s="61">
        <v>0</v>
      </c>
      <c r="I790" s="61">
        <v>0</v>
      </c>
      <c r="J790" s="61">
        <v>0</v>
      </c>
      <c r="K790" s="61">
        <v>0</v>
      </c>
      <c r="L790" s="61">
        <v>0</v>
      </c>
      <c r="M790" s="61">
        <v>0</v>
      </c>
      <c r="N790" s="61">
        <v>0</v>
      </c>
      <c r="O790" s="406"/>
      <c r="P790" s="409"/>
      <c r="Q790" s="314"/>
    </row>
    <row r="791" spans="1:17" ht="15.75" thickBot="1" x14ac:dyDescent="0.3">
      <c r="A791" s="413"/>
      <c r="B791" s="407"/>
      <c r="C791" s="407"/>
      <c r="D791" s="407"/>
      <c r="E791" s="407"/>
      <c r="F791" s="407"/>
      <c r="G791" s="60" t="s">
        <v>20</v>
      </c>
      <c r="H791" s="61">
        <v>0</v>
      </c>
      <c r="I791" s="61">
        <v>0</v>
      </c>
      <c r="J791" s="61">
        <v>0</v>
      </c>
      <c r="K791" s="61">
        <v>0</v>
      </c>
      <c r="L791" s="61">
        <v>0</v>
      </c>
      <c r="M791" s="61">
        <v>0</v>
      </c>
      <c r="N791" s="61">
        <v>0</v>
      </c>
      <c r="O791" s="407"/>
      <c r="P791" s="409"/>
      <c r="Q791" s="314"/>
    </row>
    <row r="792" spans="1:17" ht="24.75" thickBot="1" x14ac:dyDescent="0.3">
      <c r="A792" s="436" t="s">
        <v>26</v>
      </c>
      <c r="B792" s="436"/>
      <c r="C792" s="436"/>
      <c r="D792" s="436"/>
      <c r="E792" s="436"/>
      <c r="F792" s="437"/>
      <c r="G792" s="64" t="s">
        <v>16</v>
      </c>
      <c r="H792" s="65">
        <f>SUM(H772,H777,H782,H787)</f>
        <v>338.8</v>
      </c>
      <c r="I792" s="65">
        <f t="shared" ref="I792:N792" si="119">SUM(I772,I777,I782,I787)</f>
        <v>0</v>
      </c>
      <c r="J792" s="65">
        <f t="shared" si="119"/>
        <v>0</v>
      </c>
      <c r="K792" s="65">
        <f t="shared" si="119"/>
        <v>0</v>
      </c>
      <c r="L792" s="65">
        <f t="shared" si="119"/>
        <v>133.6</v>
      </c>
      <c r="M792" s="65">
        <f t="shared" si="119"/>
        <v>102.6</v>
      </c>
      <c r="N792" s="65">
        <f t="shared" si="119"/>
        <v>102.6</v>
      </c>
      <c r="O792" s="441"/>
      <c r="P792" s="279"/>
      <c r="Q792" s="35"/>
    </row>
    <row r="793" spans="1:17" ht="16.5" thickBot="1" x14ac:dyDescent="0.3">
      <c r="A793" s="427"/>
      <c r="B793" s="427"/>
      <c r="C793" s="427"/>
      <c r="D793" s="427"/>
      <c r="E793" s="427"/>
      <c r="F793" s="428"/>
      <c r="G793" s="64" t="s">
        <v>17</v>
      </c>
      <c r="H793" s="65">
        <f t="shared" ref="H793:N796" si="120">SUM(H773,H778,H783,H788)</f>
        <v>0</v>
      </c>
      <c r="I793" s="65">
        <f t="shared" si="120"/>
        <v>0</v>
      </c>
      <c r="J793" s="65">
        <f t="shared" si="120"/>
        <v>0</v>
      </c>
      <c r="K793" s="65">
        <f t="shared" si="120"/>
        <v>0</v>
      </c>
      <c r="L793" s="65">
        <f t="shared" si="120"/>
        <v>0</v>
      </c>
      <c r="M793" s="65">
        <f t="shared" si="120"/>
        <v>0</v>
      </c>
      <c r="N793" s="65">
        <f t="shared" si="120"/>
        <v>0</v>
      </c>
      <c r="O793" s="442"/>
      <c r="P793" s="279"/>
      <c r="Q793" s="35"/>
    </row>
    <row r="794" spans="1:17" ht="24.75" thickBot="1" x14ac:dyDescent="0.3">
      <c r="A794" s="427"/>
      <c r="B794" s="427"/>
      <c r="C794" s="427"/>
      <c r="D794" s="427"/>
      <c r="E794" s="427"/>
      <c r="F794" s="428"/>
      <c r="G794" s="64" t="s">
        <v>18</v>
      </c>
      <c r="H794" s="65">
        <f t="shared" si="120"/>
        <v>338.8</v>
      </c>
      <c r="I794" s="65">
        <f t="shared" si="120"/>
        <v>0</v>
      </c>
      <c r="J794" s="65">
        <f t="shared" si="120"/>
        <v>0</v>
      </c>
      <c r="K794" s="65">
        <f t="shared" si="120"/>
        <v>0</v>
      </c>
      <c r="L794" s="65">
        <f t="shared" si="120"/>
        <v>133.6</v>
      </c>
      <c r="M794" s="65">
        <f t="shared" si="120"/>
        <v>102.6</v>
      </c>
      <c r="N794" s="65">
        <f t="shared" si="120"/>
        <v>102.6</v>
      </c>
      <c r="O794" s="442"/>
      <c r="P794" s="279"/>
      <c r="Q794" s="35"/>
    </row>
    <row r="795" spans="1:17" ht="16.5" thickBot="1" x14ac:dyDescent="0.3">
      <c r="A795" s="427"/>
      <c r="B795" s="427"/>
      <c r="C795" s="427"/>
      <c r="D795" s="427"/>
      <c r="E795" s="427"/>
      <c r="F795" s="428"/>
      <c r="G795" s="64" t="s">
        <v>19</v>
      </c>
      <c r="H795" s="65">
        <f t="shared" si="120"/>
        <v>0</v>
      </c>
      <c r="I795" s="65">
        <f t="shared" si="120"/>
        <v>0</v>
      </c>
      <c r="J795" s="65">
        <f t="shared" si="120"/>
        <v>0</v>
      </c>
      <c r="K795" s="65">
        <f t="shared" si="120"/>
        <v>0</v>
      </c>
      <c r="L795" s="65">
        <f t="shared" si="120"/>
        <v>0</v>
      </c>
      <c r="M795" s="65">
        <f t="shared" si="120"/>
        <v>0</v>
      </c>
      <c r="N795" s="65">
        <f t="shared" si="120"/>
        <v>0</v>
      </c>
      <c r="O795" s="442"/>
      <c r="P795" s="279"/>
      <c r="Q795" s="35"/>
    </row>
    <row r="796" spans="1:17" ht="24.75" thickBot="1" x14ac:dyDescent="0.3">
      <c r="A796" s="429"/>
      <c r="B796" s="429"/>
      <c r="C796" s="429"/>
      <c r="D796" s="429"/>
      <c r="E796" s="429"/>
      <c r="F796" s="430"/>
      <c r="G796" s="64" t="s">
        <v>20</v>
      </c>
      <c r="H796" s="65">
        <f t="shared" si="120"/>
        <v>0</v>
      </c>
      <c r="I796" s="65">
        <f t="shared" si="120"/>
        <v>0</v>
      </c>
      <c r="J796" s="65">
        <f t="shared" si="120"/>
        <v>0</v>
      </c>
      <c r="K796" s="65">
        <f t="shared" si="120"/>
        <v>0</v>
      </c>
      <c r="L796" s="65">
        <f t="shared" si="120"/>
        <v>0</v>
      </c>
      <c r="M796" s="65">
        <f t="shared" si="120"/>
        <v>0</v>
      </c>
      <c r="N796" s="65">
        <f t="shared" si="120"/>
        <v>0</v>
      </c>
      <c r="O796" s="443"/>
      <c r="P796" s="279"/>
      <c r="Q796" s="35"/>
    </row>
    <row r="797" spans="1:17" ht="16.5" thickBot="1" x14ac:dyDescent="0.3">
      <c r="A797" s="417" t="s">
        <v>186</v>
      </c>
      <c r="B797" s="417"/>
      <c r="C797" s="417"/>
      <c r="D797" s="417"/>
      <c r="E797" s="417"/>
      <c r="F797" s="417"/>
      <c r="G797" s="417"/>
      <c r="H797" s="417"/>
      <c r="I797" s="417"/>
      <c r="J797" s="417"/>
      <c r="K797" s="417"/>
      <c r="L797" s="417"/>
      <c r="M797" s="417"/>
      <c r="N797" s="417"/>
      <c r="O797" s="417"/>
      <c r="P797" s="524"/>
      <c r="Q797" s="35"/>
    </row>
    <row r="798" spans="1:17" ht="36.75" customHeight="1" thickBot="1" x14ac:dyDescent="0.3">
      <c r="A798" s="433" t="s">
        <v>4130</v>
      </c>
      <c r="B798" s="494" t="s">
        <v>247</v>
      </c>
      <c r="C798" s="405" t="s">
        <v>186</v>
      </c>
      <c r="D798" s="494" t="s">
        <v>1535</v>
      </c>
      <c r="E798" s="525"/>
      <c r="F798" s="525"/>
      <c r="G798" s="60" t="s">
        <v>16</v>
      </c>
      <c r="H798" s="66">
        <v>40.700000000000003</v>
      </c>
      <c r="I798" s="66">
        <v>40.700000000000003</v>
      </c>
      <c r="J798" s="66">
        <v>0</v>
      </c>
      <c r="K798" s="66">
        <v>0</v>
      </c>
      <c r="L798" s="66">
        <v>0</v>
      </c>
      <c r="M798" s="66">
        <v>0</v>
      </c>
      <c r="N798" s="66">
        <v>0</v>
      </c>
      <c r="O798" s="525"/>
      <c r="P798" s="528"/>
      <c r="Q798" s="314" t="s">
        <v>4156</v>
      </c>
    </row>
    <row r="799" spans="1:17" ht="15.75" thickBot="1" x14ac:dyDescent="0.3">
      <c r="A799" s="434"/>
      <c r="B799" s="495"/>
      <c r="C799" s="406"/>
      <c r="D799" s="495"/>
      <c r="E799" s="526"/>
      <c r="F799" s="526"/>
      <c r="G799" s="60" t="s">
        <v>267</v>
      </c>
      <c r="H799" s="66">
        <v>0</v>
      </c>
      <c r="I799" s="66">
        <v>0</v>
      </c>
      <c r="J799" s="66">
        <v>0</v>
      </c>
      <c r="K799" s="66">
        <v>0</v>
      </c>
      <c r="L799" s="66">
        <v>0</v>
      </c>
      <c r="M799" s="66">
        <v>0</v>
      </c>
      <c r="N799" s="66">
        <v>0</v>
      </c>
      <c r="O799" s="526"/>
      <c r="P799" s="529"/>
      <c r="Q799" s="314"/>
    </row>
    <row r="800" spans="1:17" ht="24.75" thickBot="1" x14ac:dyDescent="0.3">
      <c r="A800" s="434"/>
      <c r="B800" s="495"/>
      <c r="C800" s="406"/>
      <c r="D800" s="495"/>
      <c r="E800" s="526"/>
      <c r="F800" s="526"/>
      <c r="G800" s="60" t="s">
        <v>18</v>
      </c>
      <c r="H800" s="66">
        <v>40.700000000000003</v>
      </c>
      <c r="I800" s="66">
        <v>40.700000000000003</v>
      </c>
      <c r="J800" s="66">
        <v>0</v>
      </c>
      <c r="K800" s="66">
        <v>0</v>
      </c>
      <c r="L800" s="66">
        <v>0</v>
      </c>
      <c r="M800" s="66">
        <v>0</v>
      </c>
      <c r="N800" s="66">
        <v>0</v>
      </c>
      <c r="O800" s="526"/>
      <c r="P800" s="529"/>
      <c r="Q800" s="314"/>
    </row>
    <row r="801" spans="1:17" ht="15.75" thickBot="1" x14ac:dyDescent="0.3">
      <c r="A801" s="434"/>
      <c r="B801" s="495"/>
      <c r="C801" s="406"/>
      <c r="D801" s="495"/>
      <c r="E801" s="526"/>
      <c r="F801" s="526"/>
      <c r="G801" s="60" t="s">
        <v>19</v>
      </c>
      <c r="H801" s="66">
        <v>0</v>
      </c>
      <c r="I801" s="66">
        <v>0</v>
      </c>
      <c r="J801" s="66">
        <v>0</v>
      </c>
      <c r="K801" s="66">
        <v>0</v>
      </c>
      <c r="L801" s="66">
        <v>0</v>
      </c>
      <c r="M801" s="66">
        <v>0</v>
      </c>
      <c r="N801" s="66">
        <v>0</v>
      </c>
      <c r="O801" s="526"/>
      <c r="P801" s="529"/>
      <c r="Q801" s="314"/>
    </row>
    <row r="802" spans="1:17" ht="15.75" thickBot="1" x14ac:dyDescent="0.3">
      <c r="A802" s="435"/>
      <c r="B802" s="496"/>
      <c r="C802" s="407"/>
      <c r="D802" s="496"/>
      <c r="E802" s="527"/>
      <c r="F802" s="527"/>
      <c r="G802" s="60" t="s">
        <v>20</v>
      </c>
      <c r="H802" s="66">
        <v>0</v>
      </c>
      <c r="I802" s="66">
        <v>0</v>
      </c>
      <c r="J802" s="66">
        <v>0</v>
      </c>
      <c r="K802" s="66">
        <v>0</v>
      </c>
      <c r="L802" s="66">
        <v>0</v>
      </c>
      <c r="M802" s="66">
        <v>0</v>
      </c>
      <c r="N802" s="66">
        <v>0</v>
      </c>
      <c r="O802" s="527"/>
      <c r="P802" s="530"/>
      <c r="Q802" s="314"/>
    </row>
    <row r="803" spans="1:17" ht="24.75" thickBot="1" x14ac:dyDescent="0.3">
      <c r="A803" s="411" t="s">
        <v>1536</v>
      </c>
      <c r="B803" s="494" t="s">
        <v>247</v>
      </c>
      <c r="C803" s="405" t="s">
        <v>186</v>
      </c>
      <c r="D803" s="405" t="s">
        <v>160</v>
      </c>
      <c r="E803" s="405"/>
      <c r="F803" s="405" t="s">
        <v>111</v>
      </c>
      <c r="G803" s="60" t="s">
        <v>16</v>
      </c>
      <c r="H803" s="61">
        <v>103.2</v>
      </c>
      <c r="I803" s="61">
        <v>57.3</v>
      </c>
      <c r="J803" s="61">
        <v>45.8</v>
      </c>
      <c r="K803" s="61">
        <v>0</v>
      </c>
      <c r="L803" s="61">
        <v>0</v>
      </c>
      <c r="M803" s="61">
        <v>0</v>
      </c>
      <c r="N803" s="61">
        <v>0</v>
      </c>
      <c r="O803" s="525"/>
      <c r="P803" s="528"/>
      <c r="Q803" s="314" t="s">
        <v>4156</v>
      </c>
    </row>
    <row r="804" spans="1:17" ht="15.75" thickBot="1" x14ac:dyDescent="0.3">
      <c r="A804" s="412"/>
      <c r="B804" s="495"/>
      <c r="C804" s="406"/>
      <c r="D804" s="406"/>
      <c r="E804" s="406"/>
      <c r="F804" s="406"/>
      <c r="G804" s="60" t="s">
        <v>267</v>
      </c>
      <c r="H804" s="61">
        <v>0</v>
      </c>
      <c r="I804" s="61">
        <v>0</v>
      </c>
      <c r="J804" s="61">
        <v>0</v>
      </c>
      <c r="K804" s="61">
        <v>0</v>
      </c>
      <c r="L804" s="61">
        <v>0</v>
      </c>
      <c r="M804" s="61">
        <v>0</v>
      </c>
      <c r="N804" s="61">
        <v>0</v>
      </c>
      <c r="O804" s="526"/>
      <c r="P804" s="529"/>
      <c r="Q804" s="314"/>
    </row>
    <row r="805" spans="1:17" ht="24.75" thickBot="1" x14ac:dyDescent="0.3">
      <c r="A805" s="412"/>
      <c r="B805" s="495"/>
      <c r="C805" s="406"/>
      <c r="D805" s="406"/>
      <c r="E805" s="406"/>
      <c r="F805" s="406"/>
      <c r="G805" s="60" t="s">
        <v>18</v>
      </c>
      <c r="H805" s="61">
        <v>103.2</v>
      </c>
      <c r="I805" s="61">
        <v>57.3</v>
      </c>
      <c r="J805" s="61">
        <v>45.8</v>
      </c>
      <c r="K805" s="61">
        <v>0</v>
      </c>
      <c r="L805" s="61">
        <v>0</v>
      </c>
      <c r="M805" s="61">
        <v>0</v>
      </c>
      <c r="N805" s="61">
        <v>0</v>
      </c>
      <c r="O805" s="526"/>
      <c r="P805" s="529"/>
      <c r="Q805" s="314"/>
    </row>
    <row r="806" spans="1:17" ht="15.75" thickBot="1" x14ac:dyDescent="0.3">
      <c r="A806" s="412"/>
      <c r="B806" s="495"/>
      <c r="C806" s="406"/>
      <c r="D806" s="406"/>
      <c r="E806" s="406"/>
      <c r="F806" s="406"/>
      <c r="G806" s="60" t="s">
        <v>19</v>
      </c>
      <c r="H806" s="61">
        <v>0</v>
      </c>
      <c r="I806" s="61">
        <v>0</v>
      </c>
      <c r="J806" s="61">
        <v>0</v>
      </c>
      <c r="K806" s="61">
        <v>0</v>
      </c>
      <c r="L806" s="61">
        <v>0</v>
      </c>
      <c r="M806" s="61">
        <v>0</v>
      </c>
      <c r="N806" s="61">
        <v>0</v>
      </c>
      <c r="O806" s="526"/>
      <c r="P806" s="529"/>
      <c r="Q806" s="314"/>
    </row>
    <row r="807" spans="1:17" ht="15.75" thickBot="1" x14ac:dyDescent="0.3">
      <c r="A807" s="413"/>
      <c r="B807" s="496"/>
      <c r="C807" s="407"/>
      <c r="D807" s="407"/>
      <c r="E807" s="407"/>
      <c r="F807" s="407"/>
      <c r="G807" s="60" t="s">
        <v>20</v>
      </c>
      <c r="H807" s="61">
        <v>0</v>
      </c>
      <c r="I807" s="61">
        <v>0</v>
      </c>
      <c r="J807" s="61">
        <v>0</v>
      </c>
      <c r="K807" s="61">
        <v>0</v>
      </c>
      <c r="L807" s="61">
        <v>0</v>
      </c>
      <c r="M807" s="61">
        <v>0</v>
      </c>
      <c r="N807" s="61">
        <v>0</v>
      </c>
      <c r="O807" s="527"/>
      <c r="P807" s="530"/>
      <c r="Q807" s="314"/>
    </row>
    <row r="808" spans="1:17" ht="24.75" thickBot="1" x14ac:dyDescent="0.3">
      <c r="A808" s="411" t="s">
        <v>1537</v>
      </c>
      <c r="B808" s="494" t="s">
        <v>247</v>
      </c>
      <c r="C808" s="405" t="s">
        <v>186</v>
      </c>
      <c r="D808" s="405" t="s">
        <v>1538</v>
      </c>
      <c r="E808" s="405"/>
      <c r="F808" s="405" t="s">
        <v>111</v>
      </c>
      <c r="G808" s="60" t="s">
        <v>16</v>
      </c>
      <c r="H808" s="61">
        <v>50</v>
      </c>
      <c r="I808" s="61">
        <v>10</v>
      </c>
      <c r="J808" s="61">
        <v>40</v>
      </c>
      <c r="K808" s="61">
        <v>0</v>
      </c>
      <c r="L808" s="61">
        <v>0</v>
      </c>
      <c r="M808" s="61">
        <v>0</v>
      </c>
      <c r="N808" s="61">
        <v>0</v>
      </c>
      <c r="O808" s="525"/>
      <c r="P808" s="528"/>
      <c r="Q808" s="314" t="s">
        <v>4156</v>
      </c>
    </row>
    <row r="809" spans="1:17" ht="15.75" thickBot="1" x14ac:dyDescent="0.3">
      <c r="A809" s="412"/>
      <c r="B809" s="495"/>
      <c r="C809" s="406"/>
      <c r="D809" s="406"/>
      <c r="E809" s="406"/>
      <c r="F809" s="406"/>
      <c r="G809" s="60" t="s">
        <v>267</v>
      </c>
      <c r="H809" s="61">
        <v>0</v>
      </c>
      <c r="I809" s="61">
        <v>0</v>
      </c>
      <c r="J809" s="61">
        <v>0</v>
      </c>
      <c r="K809" s="61">
        <v>0</v>
      </c>
      <c r="L809" s="61">
        <v>0</v>
      </c>
      <c r="M809" s="61">
        <v>0</v>
      </c>
      <c r="N809" s="61">
        <v>0</v>
      </c>
      <c r="O809" s="526"/>
      <c r="P809" s="529"/>
      <c r="Q809" s="314"/>
    </row>
    <row r="810" spans="1:17" ht="24.75" thickBot="1" x14ac:dyDescent="0.3">
      <c r="A810" s="412"/>
      <c r="B810" s="495"/>
      <c r="C810" s="406"/>
      <c r="D810" s="406"/>
      <c r="E810" s="406"/>
      <c r="F810" s="406"/>
      <c r="G810" s="60" t="s">
        <v>18</v>
      </c>
      <c r="H810" s="61">
        <v>50</v>
      </c>
      <c r="I810" s="61">
        <v>10</v>
      </c>
      <c r="J810" s="61">
        <v>40</v>
      </c>
      <c r="K810" s="61">
        <v>0</v>
      </c>
      <c r="L810" s="61">
        <v>0</v>
      </c>
      <c r="M810" s="61">
        <v>0</v>
      </c>
      <c r="N810" s="61">
        <v>0</v>
      </c>
      <c r="O810" s="526"/>
      <c r="P810" s="529"/>
      <c r="Q810" s="314"/>
    </row>
    <row r="811" spans="1:17" ht="15.75" thickBot="1" x14ac:dyDescent="0.3">
      <c r="A811" s="412"/>
      <c r="B811" s="495"/>
      <c r="C811" s="406"/>
      <c r="D811" s="406"/>
      <c r="E811" s="406"/>
      <c r="F811" s="406"/>
      <c r="G811" s="60" t="s">
        <v>19</v>
      </c>
      <c r="H811" s="61">
        <v>0</v>
      </c>
      <c r="I811" s="61">
        <v>0</v>
      </c>
      <c r="J811" s="61">
        <v>0</v>
      </c>
      <c r="K811" s="61">
        <v>0</v>
      </c>
      <c r="L811" s="61">
        <v>0</v>
      </c>
      <c r="M811" s="61">
        <v>0</v>
      </c>
      <c r="N811" s="61">
        <v>0</v>
      </c>
      <c r="O811" s="526"/>
      <c r="P811" s="529"/>
      <c r="Q811" s="314"/>
    </row>
    <row r="812" spans="1:17" ht="15.75" thickBot="1" x14ac:dyDescent="0.3">
      <c r="A812" s="413"/>
      <c r="B812" s="496"/>
      <c r="C812" s="407"/>
      <c r="D812" s="407"/>
      <c r="E812" s="407"/>
      <c r="F812" s="407"/>
      <c r="G812" s="60" t="s">
        <v>20</v>
      </c>
      <c r="H812" s="61">
        <v>0</v>
      </c>
      <c r="I812" s="61">
        <v>0</v>
      </c>
      <c r="J812" s="61">
        <v>0</v>
      </c>
      <c r="K812" s="61">
        <v>0</v>
      </c>
      <c r="L812" s="61">
        <v>0</v>
      </c>
      <c r="M812" s="61">
        <v>0</v>
      </c>
      <c r="N812" s="61">
        <v>0</v>
      </c>
      <c r="O812" s="527"/>
      <c r="P812" s="530"/>
      <c r="Q812" s="314"/>
    </row>
    <row r="813" spans="1:17" ht="24.75" thickBot="1" x14ac:dyDescent="0.3">
      <c r="A813" s="411" t="s">
        <v>1539</v>
      </c>
      <c r="B813" s="405" t="s">
        <v>1350</v>
      </c>
      <c r="C813" s="405" t="s">
        <v>186</v>
      </c>
      <c r="D813" s="405">
        <v>2028</v>
      </c>
      <c r="E813" s="405" t="s">
        <v>1540</v>
      </c>
      <c r="F813" s="405" t="s">
        <v>661</v>
      </c>
      <c r="G813" s="60" t="s">
        <v>16</v>
      </c>
      <c r="H813" s="61">
        <v>53</v>
      </c>
      <c r="I813" s="61">
        <v>0</v>
      </c>
      <c r="J813" s="61">
        <v>0</v>
      </c>
      <c r="K813" s="61">
        <v>0</v>
      </c>
      <c r="L813" s="61">
        <v>53</v>
      </c>
      <c r="M813" s="61">
        <v>0</v>
      </c>
      <c r="N813" s="61">
        <v>0</v>
      </c>
      <c r="O813" s="405">
        <v>4249</v>
      </c>
      <c r="P813" s="408" t="s">
        <v>1496</v>
      </c>
      <c r="Q813" s="314" t="s">
        <v>4156</v>
      </c>
    </row>
    <row r="814" spans="1:17" ht="15.75" thickBot="1" x14ac:dyDescent="0.3">
      <c r="A814" s="412"/>
      <c r="B814" s="406"/>
      <c r="C814" s="406"/>
      <c r="D814" s="406"/>
      <c r="E814" s="406"/>
      <c r="F814" s="406"/>
      <c r="G814" s="60" t="s">
        <v>267</v>
      </c>
      <c r="H814" s="61">
        <v>0</v>
      </c>
      <c r="I814" s="61">
        <v>0</v>
      </c>
      <c r="J814" s="61">
        <v>0</v>
      </c>
      <c r="K814" s="61">
        <v>0</v>
      </c>
      <c r="L814" s="61">
        <v>0</v>
      </c>
      <c r="M814" s="61">
        <v>0</v>
      </c>
      <c r="N814" s="61">
        <v>0</v>
      </c>
      <c r="O814" s="406"/>
      <c r="P814" s="409"/>
      <c r="Q814" s="314"/>
    </row>
    <row r="815" spans="1:17" ht="24.75" thickBot="1" x14ac:dyDescent="0.3">
      <c r="A815" s="412"/>
      <c r="B815" s="406"/>
      <c r="C815" s="406"/>
      <c r="D815" s="406"/>
      <c r="E815" s="406"/>
      <c r="F815" s="406"/>
      <c r="G815" s="60" t="s">
        <v>18</v>
      </c>
      <c r="H815" s="61">
        <v>53</v>
      </c>
      <c r="I815" s="61">
        <v>0</v>
      </c>
      <c r="J815" s="61">
        <v>0</v>
      </c>
      <c r="K815" s="61">
        <v>0</v>
      </c>
      <c r="L815" s="61">
        <v>53</v>
      </c>
      <c r="M815" s="61">
        <v>0</v>
      </c>
      <c r="N815" s="61">
        <v>0</v>
      </c>
      <c r="O815" s="406"/>
      <c r="P815" s="409"/>
      <c r="Q815" s="314"/>
    </row>
    <row r="816" spans="1:17" ht="15.75" thickBot="1" x14ac:dyDescent="0.3">
      <c r="A816" s="412"/>
      <c r="B816" s="406"/>
      <c r="C816" s="406"/>
      <c r="D816" s="406"/>
      <c r="E816" s="406"/>
      <c r="F816" s="406"/>
      <c r="G816" s="60" t="s">
        <v>19</v>
      </c>
      <c r="H816" s="61">
        <v>0</v>
      </c>
      <c r="I816" s="61">
        <v>0</v>
      </c>
      <c r="J816" s="61">
        <v>0</v>
      </c>
      <c r="K816" s="61">
        <v>0</v>
      </c>
      <c r="L816" s="61">
        <v>0</v>
      </c>
      <c r="M816" s="61">
        <v>0</v>
      </c>
      <c r="N816" s="61">
        <v>0</v>
      </c>
      <c r="O816" s="406"/>
      <c r="P816" s="409"/>
      <c r="Q816" s="314"/>
    </row>
    <row r="817" spans="1:17" ht="15.75" thickBot="1" x14ac:dyDescent="0.3">
      <c r="A817" s="413"/>
      <c r="B817" s="407"/>
      <c r="C817" s="407"/>
      <c r="D817" s="407"/>
      <c r="E817" s="407"/>
      <c r="F817" s="407"/>
      <c r="G817" s="60" t="s">
        <v>20</v>
      </c>
      <c r="H817" s="61">
        <v>0</v>
      </c>
      <c r="I817" s="61">
        <v>0</v>
      </c>
      <c r="J817" s="61">
        <v>0</v>
      </c>
      <c r="K817" s="61">
        <v>0</v>
      </c>
      <c r="L817" s="61">
        <v>0</v>
      </c>
      <c r="M817" s="61">
        <v>0</v>
      </c>
      <c r="N817" s="61">
        <v>0</v>
      </c>
      <c r="O817" s="407"/>
      <c r="P817" s="410"/>
      <c r="Q817" s="314"/>
    </row>
    <row r="818" spans="1:17" ht="24.75" thickBot="1" x14ac:dyDescent="0.3">
      <c r="A818" s="411" t="s">
        <v>1541</v>
      </c>
      <c r="B818" s="405" t="s">
        <v>1350</v>
      </c>
      <c r="C818" s="405" t="s">
        <v>186</v>
      </c>
      <c r="D818" s="405" t="s">
        <v>30</v>
      </c>
      <c r="E818" s="405" t="s">
        <v>1542</v>
      </c>
      <c r="F818" s="405" t="s">
        <v>661</v>
      </c>
      <c r="G818" s="60" t="s">
        <v>16</v>
      </c>
      <c r="H818" s="61">
        <v>182</v>
      </c>
      <c r="I818" s="61">
        <v>0</v>
      </c>
      <c r="J818" s="61">
        <v>0</v>
      </c>
      <c r="K818" s="61">
        <v>0</v>
      </c>
      <c r="L818" s="61">
        <v>90</v>
      </c>
      <c r="M818" s="61">
        <v>92</v>
      </c>
      <c r="N818" s="61">
        <v>0</v>
      </c>
      <c r="O818" s="405">
        <v>4249</v>
      </c>
      <c r="P818" s="408" t="s">
        <v>1496</v>
      </c>
      <c r="Q818" s="314" t="s">
        <v>4156</v>
      </c>
    </row>
    <row r="819" spans="1:17" ht="15.75" thickBot="1" x14ac:dyDescent="0.3">
      <c r="A819" s="412"/>
      <c r="B819" s="406"/>
      <c r="C819" s="406"/>
      <c r="D819" s="406"/>
      <c r="E819" s="406"/>
      <c r="F819" s="406"/>
      <c r="G819" s="60" t="s">
        <v>267</v>
      </c>
      <c r="H819" s="61">
        <v>0</v>
      </c>
      <c r="I819" s="61">
        <v>0</v>
      </c>
      <c r="J819" s="61">
        <v>0</v>
      </c>
      <c r="K819" s="61">
        <v>0</v>
      </c>
      <c r="L819" s="61">
        <v>0</v>
      </c>
      <c r="M819" s="61">
        <v>0</v>
      </c>
      <c r="N819" s="61">
        <v>0</v>
      </c>
      <c r="O819" s="406"/>
      <c r="P819" s="409"/>
      <c r="Q819" s="314"/>
    </row>
    <row r="820" spans="1:17" ht="24.75" thickBot="1" x14ac:dyDescent="0.3">
      <c r="A820" s="412"/>
      <c r="B820" s="406"/>
      <c r="C820" s="406"/>
      <c r="D820" s="406"/>
      <c r="E820" s="406"/>
      <c r="F820" s="406"/>
      <c r="G820" s="60" t="s">
        <v>18</v>
      </c>
      <c r="H820" s="61">
        <v>182</v>
      </c>
      <c r="I820" s="61">
        <v>0</v>
      </c>
      <c r="J820" s="61">
        <v>0</v>
      </c>
      <c r="K820" s="61">
        <v>0</v>
      </c>
      <c r="L820" s="61">
        <v>90</v>
      </c>
      <c r="M820" s="61">
        <v>92</v>
      </c>
      <c r="N820" s="61">
        <v>0</v>
      </c>
      <c r="O820" s="406"/>
      <c r="P820" s="409"/>
      <c r="Q820" s="314"/>
    </row>
    <row r="821" spans="1:17" ht="15.75" thickBot="1" x14ac:dyDescent="0.3">
      <c r="A821" s="412"/>
      <c r="B821" s="406"/>
      <c r="C821" s="406"/>
      <c r="D821" s="406"/>
      <c r="E821" s="406"/>
      <c r="F821" s="406"/>
      <c r="G821" s="60" t="s">
        <v>19</v>
      </c>
      <c r="H821" s="61">
        <v>0</v>
      </c>
      <c r="I821" s="61">
        <v>0</v>
      </c>
      <c r="J821" s="61">
        <v>0</v>
      </c>
      <c r="K821" s="61">
        <v>0</v>
      </c>
      <c r="L821" s="61">
        <v>0</v>
      </c>
      <c r="M821" s="61">
        <v>0</v>
      </c>
      <c r="N821" s="61">
        <v>0</v>
      </c>
      <c r="O821" s="406"/>
      <c r="P821" s="409"/>
      <c r="Q821" s="314"/>
    </row>
    <row r="822" spans="1:17" ht="15.75" thickBot="1" x14ac:dyDescent="0.3">
      <c r="A822" s="413"/>
      <c r="B822" s="407"/>
      <c r="C822" s="407"/>
      <c r="D822" s="407"/>
      <c r="E822" s="407"/>
      <c r="F822" s="407"/>
      <c r="G822" s="60" t="s">
        <v>20</v>
      </c>
      <c r="H822" s="61">
        <v>0</v>
      </c>
      <c r="I822" s="61">
        <v>0</v>
      </c>
      <c r="J822" s="61">
        <v>0</v>
      </c>
      <c r="K822" s="61">
        <v>0</v>
      </c>
      <c r="L822" s="61">
        <v>0</v>
      </c>
      <c r="M822" s="61">
        <v>0</v>
      </c>
      <c r="N822" s="61">
        <v>0</v>
      </c>
      <c r="O822" s="407"/>
      <c r="P822" s="410"/>
      <c r="Q822" s="314"/>
    </row>
    <row r="823" spans="1:17" ht="24.75" thickBot="1" x14ac:dyDescent="0.3">
      <c r="A823" s="411" t="s">
        <v>1543</v>
      </c>
      <c r="B823" s="405" t="s">
        <v>1350</v>
      </c>
      <c r="C823" s="405" t="s">
        <v>186</v>
      </c>
      <c r="D823" s="405">
        <v>2028</v>
      </c>
      <c r="E823" s="405" t="s">
        <v>1544</v>
      </c>
      <c r="F823" s="405" t="s">
        <v>257</v>
      </c>
      <c r="G823" s="60" t="s">
        <v>16</v>
      </c>
      <c r="H823" s="61">
        <v>14.2</v>
      </c>
      <c r="I823" s="61">
        <v>0</v>
      </c>
      <c r="J823" s="61">
        <v>0</v>
      </c>
      <c r="K823" s="61">
        <v>0</v>
      </c>
      <c r="L823" s="61">
        <v>14.2</v>
      </c>
      <c r="M823" s="61">
        <v>0</v>
      </c>
      <c r="N823" s="61">
        <v>0</v>
      </c>
      <c r="O823" s="405">
        <v>3900</v>
      </c>
      <c r="P823" s="408" t="s">
        <v>1496</v>
      </c>
      <c r="Q823" s="314" t="s">
        <v>4204</v>
      </c>
    </row>
    <row r="824" spans="1:17" ht="15.75" thickBot="1" x14ac:dyDescent="0.3">
      <c r="A824" s="412"/>
      <c r="B824" s="406"/>
      <c r="C824" s="406"/>
      <c r="D824" s="406"/>
      <c r="E824" s="406"/>
      <c r="F824" s="406"/>
      <c r="G824" s="60" t="s">
        <v>267</v>
      </c>
      <c r="H824" s="61">
        <v>0</v>
      </c>
      <c r="I824" s="61">
        <v>0</v>
      </c>
      <c r="J824" s="61">
        <v>0</v>
      </c>
      <c r="K824" s="61">
        <v>0</v>
      </c>
      <c r="L824" s="61">
        <v>0</v>
      </c>
      <c r="M824" s="61">
        <v>0</v>
      </c>
      <c r="N824" s="61">
        <v>0</v>
      </c>
      <c r="O824" s="406"/>
      <c r="P824" s="409"/>
      <c r="Q824" s="314"/>
    </row>
    <row r="825" spans="1:17" ht="24.75" thickBot="1" x14ac:dyDescent="0.3">
      <c r="A825" s="412"/>
      <c r="B825" s="406"/>
      <c r="C825" s="406"/>
      <c r="D825" s="406"/>
      <c r="E825" s="406"/>
      <c r="F825" s="406"/>
      <c r="G825" s="60" t="s">
        <v>18</v>
      </c>
      <c r="H825" s="61">
        <v>14.2</v>
      </c>
      <c r="I825" s="61">
        <v>0</v>
      </c>
      <c r="J825" s="61">
        <v>0</v>
      </c>
      <c r="K825" s="61">
        <v>0</v>
      </c>
      <c r="L825" s="61">
        <v>14.2</v>
      </c>
      <c r="M825" s="61">
        <v>0</v>
      </c>
      <c r="N825" s="61">
        <v>0</v>
      </c>
      <c r="O825" s="406"/>
      <c r="P825" s="409"/>
      <c r="Q825" s="314"/>
    </row>
    <row r="826" spans="1:17" ht="15.75" thickBot="1" x14ac:dyDescent="0.3">
      <c r="A826" s="412"/>
      <c r="B826" s="406"/>
      <c r="C826" s="406"/>
      <c r="D826" s="406"/>
      <c r="E826" s="406"/>
      <c r="F826" s="406"/>
      <c r="G826" s="60" t="s">
        <v>19</v>
      </c>
      <c r="H826" s="61">
        <v>0</v>
      </c>
      <c r="I826" s="61">
        <v>0</v>
      </c>
      <c r="J826" s="61">
        <v>0</v>
      </c>
      <c r="K826" s="61">
        <v>0</v>
      </c>
      <c r="L826" s="61">
        <v>0</v>
      </c>
      <c r="M826" s="61">
        <v>0</v>
      </c>
      <c r="N826" s="61">
        <v>0</v>
      </c>
      <c r="O826" s="406"/>
      <c r="P826" s="409"/>
      <c r="Q826" s="314"/>
    </row>
    <row r="827" spans="1:17" ht="15.75" thickBot="1" x14ac:dyDescent="0.3">
      <c r="A827" s="412"/>
      <c r="B827" s="406"/>
      <c r="C827" s="406"/>
      <c r="D827" s="406"/>
      <c r="E827" s="406"/>
      <c r="F827" s="406"/>
      <c r="G827" s="60" t="s">
        <v>20</v>
      </c>
      <c r="H827" s="61">
        <v>0</v>
      </c>
      <c r="I827" s="61">
        <v>0</v>
      </c>
      <c r="J827" s="61">
        <v>0</v>
      </c>
      <c r="K827" s="61">
        <v>0</v>
      </c>
      <c r="L827" s="61">
        <v>0</v>
      </c>
      <c r="M827" s="61">
        <v>0</v>
      </c>
      <c r="N827" s="61">
        <v>0</v>
      </c>
      <c r="O827" s="407"/>
      <c r="P827" s="409"/>
      <c r="Q827" s="314"/>
    </row>
    <row r="828" spans="1:17" ht="24.75" thickBot="1" x14ac:dyDescent="0.3">
      <c r="A828" s="292" t="s">
        <v>1545</v>
      </c>
      <c r="B828" s="292" t="s">
        <v>1546</v>
      </c>
      <c r="C828" s="292" t="s">
        <v>1547</v>
      </c>
      <c r="D828" s="292" t="s">
        <v>522</v>
      </c>
      <c r="E828" s="292" t="s">
        <v>1544</v>
      </c>
      <c r="F828" s="292" t="s">
        <v>257</v>
      </c>
      <c r="G828" s="203" t="s">
        <v>16</v>
      </c>
      <c r="H828" s="98">
        <f t="shared" ref="H828:H832" si="121">I828+J828+K828+L828+M828+N828</f>
        <v>25</v>
      </c>
      <c r="I828" s="98">
        <f t="shared" ref="I828:N828" si="122">I829+I830+I831+I832</f>
        <v>0</v>
      </c>
      <c r="J828" s="98">
        <f t="shared" si="122"/>
        <v>0</v>
      </c>
      <c r="K828" s="98">
        <f t="shared" si="122"/>
        <v>0</v>
      </c>
      <c r="L828" s="98">
        <f t="shared" si="122"/>
        <v>0</v>
      </c>
      <c r="M828" s="98">
        <f t="shared" si="122"/>
        <v>20</v>
      </c>
      <c r="N828" s="98">
        <f t="shared" si="122"/>
        <v>5</v>
      </c>
      <c r="O828" s="531">
        <v>2700</v>
      </c>
      <c r="P828" s="279" t="s">
        <v>1496</v>
      </c>
      <c r="Q828" s="601" t="s">
        <v>4204</v>
      </c>
    </row>
    <row r="829" spans="1:17" ht="15.75" thickBot="1" x14ac:dyDescent="0.3">
      <c r="A829" s="292"/>
      <c r="B829" s="292"/>
      <c r="C829" s="292"/>
      <c r="D829" s="292"/>
      <c r="E829" s="292"/>
      <c r="F829" s="292"/>
      <c r="G829" s="203" t="s">
        <v>267</v>
      </c>
      <c r="H829" s="98">
        <f t="shared" si="121"/>
        <v>0</v>
      </c>
      <c r="I829" s="98">
        <v>0</v>
      </c>
      <c r="J829" s="98">
        <v>0</v>
      </c>
      <c r="K829" s="98">
        <v>0</v>
      </c>
      <c r="L829" s="98">
        <v>0</v>
      </c>
      <c r="M829" s="98">
        <v>0</v>
      </c>
      <c r="N829" s="98">
        <v>0</v>
      </c>
      <c r="O829" s="532"/>
      <c r="P829" s="279"/>
      <c r="Q829" s="601"/>
    </row>
    <row r="830" spans="1:17" ht="24.75" thickBot="1" x14ac:dyDescent="0.3">
      <c r="A830" s="292"/>
      <c r="B830" s="292"/>
      <c r="C830" s="292"/>
      <c r="D830" s="292"/>
      <c r="E830" s="292"/>
      <c r="F830" s="292"/>
      <c r="G830" s="203" t="s">
        <v>18</v>
      </c>
      <c r="H830" s="98">
        <f t="shared" si="121"/>
        <v>25</v>
      </c>
      <c r="I830" s="98">
        <v>0</v>
      </c>
      <c r="J830" s="98">
        <v>0</v>
      </c>
      <c r="K830" s="98">
        <v>0</v>
      </c>
      <c r="L830" s="98">
        <v>0</v>
      </c>
      <c r="M830" s="98">
        <v>20</v>
      </c>
      <c r="N830" s="98">
        <v>5</v>
      </c>
      <c r="O830" s="532"/>
      <c r="P830" s="279"/>
      <c r="Q830" s="601"/>
    </row>
    <row r="831" spans="1:17" ht="15.75" thickBot="1" x14ac:dyDescent="0.3">
      <c r="A831" s="292"/>
      <c r="B831" s="292"/>
      <c r="C831" s="292"/>
      <c r="D831" s="292"/>
      <c r="E831" s="292"/>
      <c r="F831" s="292"/>
      <c r="G831" s="203" t="s">
        <v>19</v>
      </c>
      <c r="H831" s="98">
        <f t="shared" si="121"/>
        <v>0</v>
      </c>
      <c r="I831" s="98">
        <v>0</v>
      </c>
      <c r="J831" s="98">
        <v>0</v>
      </c>
      <c r="K831" s="98">
        <v>0</v>
      </c>
      <c r="L831" s="98">
        <v>0</v>
      </c>
      <c r="M831" s="98">
        <v>0</v>
      </c>
      <c r="N831" s="98">
        <v>0</v>
      </c>
      <c r="O831" s="532"/>
      <c r="P831" s="279"/>
      <c r="Q831" s="601"/>
    </row>
    <row r="832" spans="1:17" ht="15.75" thickBot="1" x14ac:dyDescent="0.3">
      <c r="A832" s="292"/>
      <c r="B832" s="292"/>
      <c r="C832" s="292"/>
      <c r="D832" s="292"/>
      <c r="E832" s="292"/>
      <c r="F832" s="292"/>
      <c r="G832" s="203" t="s">
        <v>20</v>
      </c>
      <c r="H832" s="98">
        <f t="shared" si="121"/>
        <v>0</v>
      </c>
      <c r="I832" s="98">
        <v>0</v>
      </c>
      <c r="J832" s="98">
        <v>0</v>
      </c>
      <c r="K832" s="98">
        <v>0</v>
      </c>
      <c r="L832" s="98">
        <v>0</v>
      </c>
      <c r="M832" s="98">
        <v>0</v>
      </c>
      <c r="N832" s="98">
        <v>0</v>
      </c>
      <c r="O832" s="301"/>
      <c r="P832" s="279"/>
      <c r="Q832" s="601"/>
    </row>
    <row r="833" spans="1:17" ht="24.75" thickBot="1" x14ac:dyDescent="0.3">
      <c r="A833" s="306" t="s">
        <v>26</v>
      </c>
      <c r="B833" s="306"/>
      <c r="C833" s="306"/>
      <c r="D833" s="306"/>
      <c r="E833" s="306"/>
      <c r="F833" s="306"/>
      <c r="G833" s="64" t="s">
        <v>16</v>
      </c>
      <c r="H833" s="65">
        <f>SUM(H798,H803,H808,H813,H818,H823,H828)</f>
        <v>468.09999999999997</v>
      </c>
      <c r="I833" s="65">
        <f t="shared" ref="I833:N833" si="123">SUM(I798,I803,I808,I813,I818,I823,I828)</f>
        <v>108</v>
      </c>
      <c r="J833" s="65">
        <f t="shared" si="123"/>
        <v>85.8</v>
      </c>
      <c r="K833" s="65">
        <f t="shared" si="123"/>
        <v>0</v>
      </c>
      <c r="L833" s="65">
        <f t="shared" si="123"/>
        <v>157.19999999999999</v>
      </c>
      <c r="M833" s="65">
        <f t="shared" si="123"/>
        <v>112</v>
      </c>
      <c r="N833" s="65">
        <f t="shared" si="123"/>
        <v>5</v>
      </c>
      <c r="O833" s="442"/>
      <c r="P833" s="279" t="s">
        <v>1496</v>
      </c>
      <c r="Q833" s="35"/>
    </row>
    <row r="834" spans="1:17" ht="16.5" thickBot="1" x14ac:dyDescent="0.3">
      <c r="A834" s="306"/>
      <c r="B834" s="306"/>
      <c r="C834" s="306"/>
      <c r="D834" s="306"/>
      <c r="E834" s="306"/>
      <c r="F834" s="306"/>
      <c r="G834" s="64" t="s">
        <v>17</v>
      </c>
      <c r="H834" s="65">
        <f t="shared" ref="H834:N837" si="124">SUM(H799,H804,H809,H814,H819,H824,H829)</f>
        <v>0</v>
      </c>
      <c r="I834" s="65">
        <f t="shared" si="124"/>
        <v>0</v>
      </c>
      <c r="J834" s="65">
        <f t="shared" si="124"/>
        <v>0</v>
      </c>
      <c r="K834" s="65">
        <f t="shared" si="124"/>
        <v>0</v>
      </c>
      <c r="L834" s="65">
        <f t="shared" si="124"/>
        <v>0</v>
      </c>
      <c r="M834" s="65">
        <f t="shared" si="124"/>
        <v>0</v>
      </c>
      <c r="N834" s="65">
        <f t="shared" si="124"/>
        <v>0</v>
      </c>
      <c r="O834" s="442"/>
      <c r="P834" s="279"/>
      <c r="Q834" s="35"/>
    </row>
    <row r="835" spans="1:17" ht="24.75" thickBot="1" x14ac:dyDescent="0.3">
      <c r="A835" s="306"/>
      <c r="B835" s="306"/>
      <c r="C835" s="306"/>
      <c r="D835" s="306"/>
      <c r="E835" s="306"/>
      <c r="F835" s="306"/>
      <c r="G835" s="64" t="s">
        <v>18</v>
      </c>
      <c r="H835" s="65">
        <f t="shared" si="124"/>
        <v>468.09999999999997</v>
      </c>
      <c r="I835" s="65">
        <f t="shared" si="124"/>
        <v>108</v>
      </c>
      <c r="J835" s="65">
        <f t="shared" si="124"/>
        <v>85.8</v>
      </c>
      <c r="K835" s="65">
        <f t="shared" si="124"/>
        <v>0</v>
      </c>
      <c r="L835" s="65">
        <f t="shared" si="124"/>
        <v>157.19999999999999</v>
      </c>
      <c r="M835" s="65">
        <f t="shared" si="124"/>
        <v>112</v>
      </c>
      <c r="N835" s="65">
        <f t="shared" si="124"/>
        <v>5</v>
      </c>
      <c r="O835" s="442"/>
      <c r="P835" s="279"/>
      <c r="Q835" s="35"/>
    </row>
    <row r="836" spans="1:17" ht="16.5" thickBot="1" x14ac:dyDescent="0.3">
      <c r="A836" s="306"/>
      <c r="B836" s="306"/>
      <c r="C836" s="306"/>
      <c r="D836" s="306"/>
      <c r="E836" s="306"/>
      <c r="F836" s="306"/>
      <c r="G836" s="64" t="s">
        <v>19</v>
      </c>
      <c r="H836" s="65">
        <f t="shared" si="124"/>
        <v>0</v>
      </c>
      <c r="I836" s="65">
        <f t="shared" si="124"/>
        <v>0</v>
      </c>
      <c r="J836" s="65">
        <f t="shared" si="124"/>
        <v>0</v>
      </c>
      <c r="K836" s="65">
        <f t="shared" si="124"/>
        <v>0</v>
      </c>
      <c r="L836" s="65">
        <f t="shared" si="124"/>
        <v>0</v>
      </c>
      <c r="M836" s="65">
        <f t="shared" si="124"/>
        <v>0</v>
      </c>
      <c r="N836" s="65">
        <f t="shared" si="124"/>
        <v>0</v>
      </c>
      <c r="O836" s="442"/>
      <c r="P836" s="279"/>
      <c r="Q836" s="35"/>
    </row>
    <row r="837" spans="1:17" ht="24.75" thickBot="1" x14ac:dyDescent="0.3">
      <c r="A837" s="306"/>
      <c r="B837" s="306"/>
      <c r="C837" s="306"/>
      <c r="D837" s="306"/>
      <c r="E837" s="306"/>
      <c r="F837" s="306"/>
      <c r="G837" s="64" t="s">
        <v>20</v>
      </c>
      <c r="H837" s="65">
        <f t="shared" si="124"/>
        <v>0</v>
      </c>
      <c r="I837" s="65">
        <f t="shared" si="124"/>
        <v>0</v>
      </c>
      <c r="J837" s="65">
        <f t="shared" si="124"/>
        <v>0</v>
      </c>
      <c r="K837" s="65">
        <f t="shared" si="124"/>
        <v>0</v>
      </c>
      <c r="L837" s="65">
        <f t="shared" si="124"/>
        <v>0</v>
      </c>
      <c r="M837" s="65">
        <f t="shared" si="124"/>
        <v>0</v>
      </c>
      <c r="N837" s="65">
        <f t="shared" si="124"/>
        <v>0</v>
      </c>
      <c r="O837" s="443"/>
      <c r="P837" s="279"/>
      <c r="Q837" s="35"/>
    </row>
    <row r="838" spans="1:17" ht="16.5" thickBot="1" x14ac:dyDescent="0.3">
      <c r="A838" s="418" t="s">
        <v>192</v>
      </c>
      <c r="B838" s="418"/>
      <c r="C838" s="418"/>
      <c r="D838" s="418"/>
      <c r="E838" s="418"/>
      <c r="F838" s="418"/>
      <c r="G838" s="417"/>
      <c r="H838" s="417"/>
      <c r="I838" s="417"/>
      <c r="J838" s="417"/>
      <c r="K838" s="417"/>
      <c r="L838" s="417"/>
      <c r="M838" s="417"/>
      <c r="N838" s="417"/>
      <c r="O838" s="417"/>
      <c r="P838" s="524"/>
      <c r="Q838" s="35"/>
    </row>
    <row r="839" spans="1:17" ht="24.75" thickBot="1" x14ac:dyDescent="0.3">
      <c r="A839" s="411" t="s">
        <v>1548</v>
      </c>
      <c r="B839" s="405"/>
      <c r="C839" s="405" t="s">
        <v>192</v>
      </c>
      <c r="D839" s="405" t="s">
        <v>553</v>
      </c>
      <c r="E839" s="405" t="s">
        <v>1549</v>
      </c>
      <c r="F839" s="405" t="s">
        <v>1550</v>
      </c>
      <c r="G839" s="60" t="s">
        <v>16</v>
      </c>
      <c r="H839" s="61">
        <f t="shared" ref="H839:N839" si="125">SUM(H840:H843)</f>
        <v>139.9</v>
      </c>
      <c r="I839" s="61">
        <f t="shared" si="125"/>
        <v>0</v>
      </c>
      <c r="J839" s="61">
        <f t="shared" si="125"/>
        <v>0</v>
      </c>
      <c r="K839" s="61">
        <f t="shared" si="125"/>
        <v>139.9</v>
      </c>
      <c r="L839" s="61">
        <f t="shared" si="125"/>
        <v>0</v>
      </c>
      <c r="M839" s="61">
        <f t="shared" si="125"/>
        <v>0</v>
      </c>
      <c r="N839" s="61">
        <f t="shared" si="125"/>
        <v>0</v>
      </c>
      <c r="O839" s="405">
        <v>18507</v>
      </c>
      <c r="P839" s="408" t="s">
        <v>1551</v>
      </c>
      <c r="Q839" s="314" t="s">
        <v>4163</v>
      </c>
    </row>
    <row r="840" spans="1:17" ht="15.75" thickBot="1" x14ac:dyDescent="0.3">
      <c r="A840" s="412"/>
      <c r="B840" s="406"/>
      <c r="C840" s="406"/>
      <c r="D840" s="406"/>
      <c r="E840" s="406"/>
      <c r="F840" s="406"/>
      <c r="G840" s="60" t="s">
        <v>267</v>
      </c>
      <c r="H840" s="61">
        <f t="shared" ref="H840:H843" si="126">SUM(I840:N840)</f>
        <v>0</v>
      </c>
      <c r="I840" s="61">
        <v>0</v>
      </c>
      <c r="J840" s="61">
        <v>0</v>
      </c>
      <c r="K840" s="61">
        <v>0</v>
      </c>
      <c r="L840" s="61">
        <v>0</v>
      </c>
      <c r="M840" s="61">
        <v>0</v>
      </c>
      <c r="N840" s="61">
        <v>0</v>
      </c>
      <c r="O840" s="406"/>
      <c r="P840" s="409"/>
      <c r="Q840" s="314"/>
    </row>
    <row r="841" spans="1:17" ht="24.75" thickBot="1" x14ac:dyDescent="0.3">
      <c r="A841" s="412"/>
      <c r="B841" s="406"/>
      <c r="C841" s="406"/>
      <c r="D841" s="406"/>
      <c r="E841" s="406"/>
      <c r="F841" s="406"/>
      <c r="G841" s="60" t="s">
        <v>18</v>
      </c>
      <c r="H841" s="61">
        <f t="shared" si="126"/>
        <v>139.9</v>
      </c>
      <c r="I841" s="61">
        <v>0</v>
      </c>
      <c r="J841" s="61">
        <v>0</v>
      </c>
      <c r="K841" s="61">
        <v>139.9</v>
      </c>
      <c r="L841" s="61">
        <v>0</v>
      </c>
      <c r="M841" s="61">
        <v>0</v>
      </c>
      <c r="N841" s="61">
        <v>0</v>
      </c>
      <c r="O841" s="406"/>
      <c r="P841" s="409"/>
      <c r="Q841" s="314"/>
    </row>
    <row r="842" spans="1:17" ht="27" customHeight="1" thickBot="1" x14ac:dyDescent="0.3">
      <c r="A842" s="412"/>
      <c r="B842" s="406"/>
      <c r="C842" s="406"/>
      <c r="D842" s="406"/>
      <c r="E842" s="406"/>
      <c r="F842" s="406"/>
      <c r="G842" s="60" t="s">
        <v>19</v>
      </c>
      <c r="H842" s="61">
        <f t="shared" si="126"/>
        <v>0</v>
      </c>
      <c r="I842" s="61">
        <v>0</v>
      </c>
      <c r="J842" s="61">
        <v>0</v>
      </c>
      <c r="K842" s="61">
        <v>0</v>
      </c>
      <c r="L842" s="61">
        <v>0</v>
      </c>
      <c r="M842" s="61">
        <v>0</v>
      </c>
      <c r="N842" s="61">
        <v>0</v>
      </c>
      <c r="O842" s="406"/>
      <c r="P842" s="409"/>
      <c r="Q842" s="314"/>
    </row>
    <row r="843" spans="1:17" ht="15.75" thickBot="1" x14ac:dyDescent="0.3">
      <c r="A843" s="413"/>
      <c r="B843" s="407"/>
      <c r="C843" s="407"/>
      <c r="D843" s="407"/>
      <c r="E843" s="407"/>
      <c r="F843" s="407"/>
      <c r="G843" s="60" t="s">
        <v>20</v>
      </c>
      <c r="H843" s="61">
        <f t="shared" si="126"/>
        <v>0</v>
      </c>
      <c r="I843" s="61">
        <v>0</v>
      </c>
      <c r="J843" s="61">
        <v>0</v>
      </c>
      <c r="K843" s="61">
        <v>0</v>
      </c>
      <c r="L843" s="61">
        <v>0</v>
      </c>
      <c r="M843" s="61">
        <v>0</v>
      </c>
      <c r="N843" s="61">
        <v>0</v>
      </c>
      <c r="O843" s="407"/>
      <c r="P843" s="410"/>
      <c r="Q843" s="314"/>
    </row>
    <row r="844" spans="1:17" ht="24.75" thickBot="1" x14ac:dyDescent="0.3">
      <c r="A844" s="411" t="s">
        <v>1552</v>
      </c>
      <c r="B844" s="405"/>
      <c r="C844" s="405" t="s">
        <v>192</v>
      </c>
      <c r="D844" s="405" t="s">
        <v>553</v>
      </c>
      <c r="E844" s="405" t="s">
        <v>1553</v>
      </c>
      <c r="F844" s="405" t="s">
        <v>607</v>
      </c>
      <c r="G844" s="60" t="s">
        <v>16</v>
      </c>
      <c r="H844" s="61">
        <f t="shared" ref="H844:N844" si="127">SUM(H845:H848)</f>
        <v>70.84</v>
      </c>
      <c r="I844" s="61">
        <f t="shared" si="127"/>
        <v>70.84</v>
      </c>
      <c r="J844" s="61">
        <f t="shared" si="127"/>
        <v>0</v>
      </c>
      <c r="K844" s="61">
        <f t="shared" si="127"/>
        <v>0</v>
      </c>
      <c r="L844" s="61">
        <f t="shared" si="127"/>
        <v>0</v>
      </c>
      <c r="M844" s="61">
        <f t="shared" si="127"/>
        <v>0</v>
      </c>
      <c r="N844" s="61">
        <f t="shared" si="127"/>
        <v>0</v>
      </c>
      <c r="O844" s="405">
        <v>18507</v>
      </c>
      <c r="P844" s="408" t="s">
        <v>1554</v>
      </c>
      <c r="Q844" s="314" t="s">
        <v>4163</v>
      </c>
    </row>
    <row r="845" spans="1:17" ht="15.75" thickBot="1" x14ac:dyDescent="0.3">
      <c r="A845" s="412"/>
      <c r="B845" s="406"/>
      <c r="C845" s="406"/>
      <c r="D845" s="406"/>
      <c r="E845" s="406"/>
      <c r="F845" s="406"/>
      <c r="G845" s="60" t="s">
        <v>17</v>
      </c>
      <c r="H845" s="61">
        <f t="shared" ref="H845:H848" si="128">SUM(I845:N845)</f>
        <v>0</v>
      </c>
      <c r="I845" s="61">
        <v>0</v>
      </c>
      <c r="J845" s="61">
        <v>0</v>
      </c>
      <c r="K845" s="61">
        <v>0</v>
      </c>
      <c r="L845" s="61">
        <v>0</v>
      </c>
      <c r="M845" s="61">
        <v>0</v>
      </c>
      <c r="N845" s="61">
        <v>0</v>
      </c>
      <c r="O845" s="406"/>
      <c r="P845" s="409"/>
      <c r="Q845" s="314"/>
    </row>
    <row r="846" spans="1:17" ht="15.75" thickBot="1" x14ac:dyDescent="0.3">
      <c r="A846" s="412"/>
      <c r="B846" s="406"/>
      <c r="C846" s="406"/>
      <c r="D846" s="406"/>
      <c r="E846" s="406"/>
      <c r="F846" s="406"/>
      <c r="G846" s="60" t="s">
        <v>754</v>
      </c>
      <c r="H846" s="61">
        <f t="shared" si="128"/>
        <v>67.3</v>
      </c>
      <c r="I846" s="61">
        <v>67.3</v>
      </c>
      <c r="J846" s="61">
        <v>0</v>
      </c>
      <c r="K846" s="61">
        <v>0</v>
      </c>
      <c r="L846" s="61">
        <v>0</v>
      </c>
      <c r="M846" s="61">
        <v>0</v>
      </c>
      <c r="N846" s="61">
        <v>0</v>
      </c>
      <c r="O846" s="406"/>
      <c r="P846" s="409"/>
      <c r="Q846" s="314"/>
    </row>
    <row r="847" spans="1:17" ht="15.75" thickBot="1" x14ac:dyDescent="0.3">
      <c r="A847" s="412"/>
      <c r="B847" s="406"/>
      <c r="C847" s="406"/>
      <c r="D847" s="406"/>
      <c r="E847" s="406"/>
      <c r="F847" s="406"/>
      <c r="G847" s="60" t="s">
        <v>19</v>
      </c>
      <c r="H847" s="61">
        <f t="shared" si="128"/>
        <v>3.54</v>
      </c>
      <c r="I847" s="61">
        <v>3.54</v>
      </c>
      <c r="J847" s="61">
        <v>0</v>
      </c>
      <c r="K847" s="61">
        <v>0</v>
      </c>
      <c r="L847" s="61">
        <v>0</v>
      </c>
      <c r="M847" s="61">
        <v>0</v>
      </c>
      <c r="N847" s="61">
        <v>0</v>
      </c>
      <c r="O847" s="406"/>
      <c r="P847" s="409"/>
      <c r="Q847" s="314"/>
    </row>
    <row r="848" spans="1:17" ht="24.75" thickBot="1" x14ac:dyDescent="0.3">
      <c r="A848" s="413"/>
      <c r="B848" s="407"/>
      <c r="C848" s="407"/>
      <c r="D848" s="407"/>
      <c r="E848" s="407"/>
      <c r="F848" s="407"/>
      <c r="G848" s="60" t="s">
        <v>18</v>
      </c>
      <c r="H848" s="61">
        <f t="shared" si="128"/>
        <v>0</v>
      </c>
      <c r="I848" s="61">
        <v>0</v>
      </c>
      <c r="J848" s="61">
        <v>0</v>
      </c>
      <c r="K848" s="61">
        <v>0</v>
      </c>
      <c r="L848" s="61">
        <v>0</v>
      </c>
      <c r="M848" s="61">
        <v>0</v>
      </c>
      <c r="N848" s="61">
        <v>0</v>
      </c>
      <c r="O848" s="407"/>
      <c r="P848" s="410"/>
      <c r="Q848" s="314"/>
    </row>
    <row r="849" spans="1:17" ht="24.75" thickBot="1" x14ac:dyDescent="0.3">
      <c r="A849" s="411" t="s">
        <v>1555</v>
      </c>
      <c r="B849" s="405"/>
      <c r="C849" s="405" t="s">
        <v>192</v>
      </c>
      <c r="D849" s="405" t="s">
        <v>553</v>
      </c>
      <c r="E849" s="405" t="s">
        <v>1556</v>
      </c>
      <c r="F849" s="405" t="s">
        <v>111</v>
      </c>
      <c r="G849" s="60" t="s">
        <v>16</v>
      </c>
      <c r="H849" s="61">
        <v>13.8</v>
      </c>
      <c r="I849" s="61">
        <v>0</v>
      </c>
      <c r="J849" s="61">
        <v>13.8</v>
      </c>
      <c r="K849" s="61">
        <v>0</v>
      </c>
      <c r="L849" s="61">
        <v>0</v>
      </c>
      <c r="M849" s="61">
        <v>0</v>
      </c>
      <c r="N849" s="61">
        <v>0</v>
      </c>
      <c r="O849" s="405">
        <v>18507</v>
      </c>
      <c r="P849" s="408" t="s">
        <v>1551</v>
      </c>
      <c r="Q849" s="314" t="s">
        <v>4163</v>
      </c>
    </row>
    <row r="850" spans="1:17" ht="15.75" thickBot="1" x14ac:dyDescent="0.3">
      <c r="A850" s="412"/>
      <c r="B850" s="406"/>
      <c r="C850" s="406"/>
      <c r="D850" s="406"/>
      <c r="E850" s="406"/>
      <c r="F850" s="406"/>
      <c r="G850" s="60" t="s">
        <v>17</v>
      </c>
      <c r="H850" s="61">
        <v>0</v>
      </c>
      <c r="I850" s="61">
        <v>0</v>
      </c>
      <c r="J850" s="61">
        <v>0</v>
      </c>
      <c r="K850" s="61">
        <v>0</v>
      </c>
      <c r="L850" s="61">
        <v>0</v>
      </c>
      <c r="M850" s="61">
        <v>0</v>
      </c>
      <c r="N850" s="61">
        <v>0</v>
      </c>
      <c r="O850" s="406"/>
      <c r="P850" s="409"/>
      <c r="Q850" s="314"/>
    </row>
    <row r="851" spans="1:17" ht="24.75" thickBot="1" x14ac:dyDescent="0.3">
      <c r="A851" s="412"/>
      <c r="B851" s="406"/>
      <c r="C851" s="406"/>
      <c r="D851" s="406"/>
      <c r="E851" s="406"/>
      <c r="F851" s="406"/>
      <c r="G851" s="60" t="s">
        <v>18</v>
      </c>
      <c r="H851" s="61">
        <v>13.8</v>
      </c>
      <c r="I851" s="61">
        <v>0</v>
      </c>
      <c r="J851" s="61">
        <v>13.8</v>
      </c>
      <c r="K851" s="61">
        <v>0</v>
      </c>
      <c r="L851" s="61">
        <v>0</v>
      </c>
      <c r="M851" s="61">
        <v>0</v>
      </c>
      <c r="N851" s="61">
        <v>0</v>
      </c>
      <c r="O851" s="406"/>
      <c r="P851" s="409"/>
      <c r="Q851" s="314"/>
    </row>
    <row r="852" spans="1:17" ht="15.75" thickBot="1" x14ac:dyDescent="0.3">
      <c r="A852" s="412"/>
      <c r="B852" s="406"/>
      <c r="C852" s="406"/>
      <c r="D852" s="406"/>
      <c r="E852" s="406"/>
      <c r="F852" s="406"/>
      <c r="G852" s="60" t="s">
        <v>577</v>
      </c>
      <c r="H852" s="61">
        <v>0</v>
      </c>
      <c r="I852" s="61">
        <v>0</v>
      </c>
      <c r="J852" s="61">
        <v>0</v>
      </c>
      <c r="K852" s="61">
        <v>0</v>
      </c>
      <c r="L852" s="61">
        <v>0</v>
      </c>
      <c r="M852" s="61">
        <v>0</v>
      </c>
      <c r="N852" s="61">
        <v>0</v>
      </c>
      <c r="O852" s="406"/>
      <c r="P852" s="409"/>
      <c r="Q852" s="314"/>
    </row>
    <row r="853" spans="1:17" ht="15.75" thickBot="1" x14ac:dyDescent="0.3">
      <c r="A853" s="413"/>
      <c r="B853" s="407"/>
      <c r="C853" s="407"/>
      <c r="D853" s="407"/>
      <c r="E853" s="407"/>
      <c r="F853" s="407"/>
      <c r="G853" s="60" t="s">
        <v>20</v>
      </c>
      <c r="H853" s="61">
        <v>0</v>
      </c>
      <c r="I853" s="61">
        <v>0</v>
      </c>
      <c r="J853" s="61">
        <v>0</v>
      </c>
      <c r="K853" s="61">
        <v>0</v>
      </c>
      <c r="L853" s="61">
        <v>0</v>
      </c>
      <c r="M853" s="61">
        <v>0</v>
      </c>
      <c r="N853" s="61">
        <v>0</v>
      </c>
      <c r="O853" s="407"/>
      <c r="P853" s="410"/>
      <c r="Q853" s="314"/>
    </row>
    <row r="854" spans="1:17" ht="36" customHeight="1" thickBot="1" x14ac:dyDescent="0.3">
      <c r="A854" s="411" t="s">
        <v>1558</v>
      </c>
      <c r="B854" s="405"/>
      <c r="C854" s="405" t="s">
        <v>192</v>
      </c>
      <c r="D854" s="405" t="s">
        <v>553</v>
      </c>
      <c r="E854" s="405" t="s">
        <v>1559</v>
      </c>
      <c r="F854" s="405" t="s">
        <v>607</v>
      </c>
      <c r="G854" s="60" t="s">
        <v>16</v>
      </c>
      <c r="H854" s="61">
        <v>154.69999999999999</v>
      </c>
      <c r="I854" s="61">
        <v>0</v>
      </c>
      <c r="J854" s="61">
        <v>51.6</v>
      </c>
      <c r="K854" s="61">
        <v>51.6</v>
      </c>
      <c r="L854" s="61">
        <v>51.6</v>
      </c>
      <c r="M854" s="61">
        <v>0</v>
      </c>
      <c r="N854" s="61">
        <v>0</v>
      </c>
      <c r="O854" s="405">
        <v>18507</v>
      </c>
      <c r="P854" s="408" t="s">
        <v>1551</v>
      </c>
      <c r="Q854" s="314" t="s">
        <v>4163</v>
      </c>
    </row>
    <row r="855" spans="1:17" ht="15.75" thickBot="1" x14ac:dyDescent="0.3">
      <c r="A855" s="412"/>
      <c r="B855" s="406"/>
      <c r="C855" s="406"/>
      <c r="D855" s="406"/>
      <c r="E855" s="406"/>
      <c r="F855" s="406"/>
      <c r="G855" s="60" t="s">
        <v>17</v>
      </c>
      <c r="H855" s="61">
        <v>0</v>
      </c>
      <c r="I855" s="61">
        <v>0</v>
      </c>
      <c r="J855" s="61">
        <v>0</v>
      </c>
      <c r="K855" s="61">
        <v>0</v>
      </c>
      <c r="L855" s="61">
        <v>0</v>
      </c>
      <c r="M855" s="61">
        <v>0</v>
      </c>
      <c r="N855" s="61">
        <v>0</v>
      </c>
      <c r="O855" s="406"/>
      <c r="P855" s="409"/>
      <c r="Q855" s="314"/>
    </row>
    <row r="856" spans="1:17" ht="25.5" customHeight="1" thickBot="1" x14ac:dyDescent="0.3">
      <c r="A856" s="412"/>
      <c r="B856" s="406"/>
      <c r="C856" s="406"/>
      <c r="D856" s="406"/>
      <c r="E856" s="406"/>
      <c r="F856" s="406"/>
      <c r="G856" s="60" t="s">
        <v>18</v>
      </c>
      <c r="H856" s="61">
        <v>154.69999999999999</v>
      </c>
      <c r="I856" s="61">
        <v>0</v>
      </c>
      <c r="J856" s="61">
        <v>51.6</v>
      </c>
      <c r="K856" s="61">
        <v>51.6</v>
      </c>
      <c r="L856" s="61">
        <v>51.6</v>
      </c>
      <c r="M856" s="61">
        <v>0</v>
      </c>
      <c r="N856" s="61">
        <v>0</v>
      </c>
      <c r="O856" s="406"/>
      <c r="P856" s="409"/>
      <c r="Q856" s="314"/>
    </row>
    <row r="857" spans="1:17" ht="15.75" thickBot="1" x14ac:dyDescent="0.3">
      <c r="A857" s="412"/>
      <c r="B857" s="406"/>
      <c r="C857" s="406"/>
      <c r="D857" s="406"/>
      <c r="E857" s="406"/>
      <c r="F857" s="406"/>
      <c r="G857" s="60" t="s">
        <v>19</v>
      </c>
      <c r="H857" s="61">
        <v>0</v>
      </c>
      <c r="I857" s="61">
        <v>0</v>
      </c>
      <c r="J857" s="61">
        <v>0</v>
      </c>
      <c r="K857" s="61">
        <v>0</v>
      </c>
      <c r="L857" s="61">
        <v>0</v>
      </c>
      <c r="M857" s="61">
        <v>0</v>
      </c>
      <c r="N857" s="61">
        <v>0</v>
      </c>
      <c r="O857" s="406"/>
      <c r="P857" s="409"/>
      <c r="Q857" s="314"/>
    </row>
    <row r="858" spans="1:17" ht="15.75" thickBot="1" x14ac:dyDescent="0.3">
      <c r="A858" s="413"/>
      <c r="B858" s="407"/>
      <c r="C858" s="407"/>
      <c r="D858" s="407"/>
      <c r="E858" s="407"/>
      <c r="F858" s="407"/>
      <c r="G858" s="60" t="s">
        <v>20</v>
      </c>
      <c r="H858" s="61">
        <v>0</v>
      </c>
      <c r="I858" s="61">
        <v>0</v>
      </c>
      <c r="J858" s="61">
        <v>0</v>
      </c>
      <c r="K858" s="61">
        <v>0</v>
      </c>
      <c r="L858" s="61">
        <v>0</v>
      </c>
      <c r="M858" s="61">
        <v>0</v>
      </c>
      <c r="N858" s="61">
        <v>0</v>
      </c>
      <c r="O858" s="407"/>
      <c r="P858" s="410"/>
      <c r="Q858" s="314"/>
    </row>
    <row r="859" spans="1:17" ht="24.75" thickBot="1" x14ac:dyDescent="0.3">
      <c r="A859" s="411" t="s">
        <v>1560</v>
      </c>
      <c r="B859" s="405"/>
      <c r="C859" s="405" t="s">
        <v>192</v>
      </c>
      <c r="D859" s="405" t="s">
        <v>553</v>
      </c>
      <c r="E859" s="405" t="s">
        <v>1561</v>
      </c>
      <c r="F859" s="405" t="s">
        <v>607</v>
      </c>
      <c r="G859" s="60" t="s">
        <v>16</v>
      </c>
      <c r="H859" s="61">
        <v>403</v>
      </c>
      <c r="I859" s="61">
        <v>0</v>
      </c>
      <c r="J859" s="61">
        <v>0</v>
      </c>
      <c r="K859" s="61">
        <v>403</v>
      </c>
      <c r="L859" s="61">
        <v>0</v>
      </c>
      <c r="M859" s="61">
        <v>0</v>
      </c>
      <c r="N859" s="61">
        <v>0</v>
      </c>
      <c r="O859" s="405">
        <v>7570</v>
      </c>
      <c r="P859" s="408"/>
      <c r="Q859" s="314" t="s">
        <v>4163</v>
      </c>
    </row>
    <row r="860" spans="1:17" ht="15.75" thickBot="1" x14ac:dyDescent="0.3">
      <c r="A860" s="412"/>
      <c r="B860" s="406"/>
      <c r="C860" s="406"/>
      <c r="D860" s="406"/>
      <c r="E860" s="406"/>
      <c r="F860" s="406"/>
      <c r="G860" s="60" t="s">
        <v>17</v>
      </c>
      <c r="H860" s="61">
        <v>0</v>
      </c>
      <c r="I860" s="61">
        <v>0</v>
      </c>
      <c r="J860" s="61">
        <v>0</v>
      </c>
      <c r="K860" s="61">
        <v>0</v>
      </c>
      <c r="L860" s="61">
        <v>0</v>
      </c>
      <c r="M860" s="61">
        <v>0</v>
      </c>
      <c r="N860" s="61">
        <v>0</v>
      </c>
      <c r="O860" s="406"/>
      <c r="P860" s="409"/>
      <c r="Q860" s="314"/>
    </row>
    <row r="861" spans="1:17" ht="24.75" thickBot="1" x14ac:dyDescent="0.3">
      <c r="A861" s="412"/>
      <c r="B861" s="406"/>
      <c r="C861" s="406"/>
      <c r="D861" s="406"/>
      <c r="E861" s="406"/>
      <c r="F861" s="406"/>
      <c r="G861" s="60" t="s">
        <v>18</v>
      </c>
      <c r="H861" s="61">
        <v>403</v>
      </c>
      <c r="I861" s="61">
        <v>0</v>
      </c>
      <c r="J861" s="61">
        <v>0</v>
      </c>
      <c r="K861" s="61">
        <v>403</v>
      </c>
      <c r="L861" s="61">
        <v>0</v>
      </c>
      <c r="M861" s="61">
        <v>0</v>
      </c>
      <c r="N861" s="61">
        <v>0</v>
      </c>
      <c r="O861" s="406"/>
      <c r="P861" s="409"/>
      <c r="Q861" s="314"/>
    </row>
    <row r="862" spans="1:17" ht="15.75" thickBot="1" x14ac:dyDescent="0.3">
      <c r="A862" s="412"/>
      <c r="B862" s="406"/>
      <c r="C862" s="406"/>
      <c r="D862" s="406"/>
      <c r="E862" s="406"/>
      <c r="F862" s="406"/>
      <c r="G862" s="60" t="s">
        <v>19</v>
      </c>
      <c r="H862" s="61">
        <v>0</v>
      </c>
      <c r="I862" s="61">
        <v>0</v>
      </c>
      <c r="J862" s="61">
        <v>0</v>
      </c>
      <c r="K862" s="61">
        <v>0</v>
      </c>
      <c r="L862" s="61">
        <v>0</v>
      </c>
      <c r="M862" s="61">
        <v>0</v>
      </c>
      <c r="N862" s="61">
        <v>0</v>
      </c>
      <c r="O862" s="406"/>
      <c r="P862" s="409"/>
      <c r="Q862" s="314"/>
    </row>
    <row r="863" spans="1:17" ht="15.75" thickBot="1" x14ac:dyDescent="0.3">
      <c r="A863" s="413"/>
      <c r="B863" s="407"/>
      <c r="C863" s="407"/>
      <c r="D863" s="407"/>
      <c r="E863" s="407"/>
      <c r="F863" s="407"/>
      <c r="G863" s="60" t="s">
        <v>20</v>
      </c>
      <c r="H863" s="61">
        <v>0</v>
      </c>
      <c r="I863" s="61">
        <v>0</v>
      </c>
      <c r="J863" s="61">
        <v>0</v>
      </c>
      <c r="K863" s="61">
        <v>0</v>
      </c>
      <c r="L863" s="61">
        <v>0</v>
      </c>
      <c r="M863" s="61">
        <v>0</v>
      </c>
      <c r="N863" s="61">
        <v>0</v>
      </c>
      <c r="O863" s="407"/>
      <c r="P863" s="410"/>
      <c r="Q863" s="314"/>
    </row>
    <row r="864" spans="1:17" ht="24.75" thickBot="1" x14ac:dyDescent="0.3">
      <c r="A864" s="411" t="s">
        <v>1562</v>
      </c>
      <c r="B864" s="405"/>
      <c r="C864" s="405" t="s">
        <v>192</v>
      </c>
      <c r="D864" s="405" t="s">
        <v>553</v>
      </c>
      <c r="E864" s="405" t="s">
        <v>1563</v>
      </c>
      <c r="F864" s="405" t="s">
        <v>111</v>
      </c>
      <c r="G864" s="60" t="s">
        <v>16</v>
      </c>
      <c r="H864" s="61">
        <v>111.5</v>
      </c>
      <c r="I864" s="61">
        <v>0</v>
      </c>
      <c r="J864" s="61">
        <v>0</v>
      </c>
      <c r="K864" s="61">
        <v>0</v>
      </c>
      <c r="L864" s="61">
        <v>111.5</v>
      </c>
      <c r="M864" s="61">
        <v>0</v>
      </c>
      <c r="N864" s="61">
        <v>0</v>
      </c>
      <c r="O864" s="405">
        <v>18507</v>
      </c>
      <c r="P864" s="408"/>
      <c r="Q864" s="314" t="s">
        <v>4163</v>
      </c>
    </row>
    <row r="865" spans="1:17" ht="15.75" thickBot="1" x14ac:dyDescent="0.3">
      <c r="A865" s="412"/>
      <c r="B865" s="406"/>
      <c r="C865" s="406"/>
      <c r="D865" s="406"/>
      <c r="E865" s="406"/>
      <c r="F865" s="406"/>
      <c r="G865" s="60" t="s">
        <v>17</v>
      </c>
      <c r="H865" s="61">
        <v>0</v>
      </c>
      <c r="I865" s="61">
        <v>0</v>
      </c>
      <c r="J865" s="61">
        <v>0</v>
      </c>
      <c r="K865" s="61">
        <v>0</v>
      </c>
      <c r="L865" s="61">
        <v>0</v>
      </c>
      <c r="M865" s="61">
        <v>0</v>
      </c>
      <c r="N865" s="61">
        <v>0</v>
      </c>
      <c r="O865" s="406"/>
      <c r="P865" s="409"/>
      <c r="Q865" s="314"/>
    </row>
    <row r="866" spans="1:17" ht="24.75" thickBot="1" x14ac:dyDescent="0.3">
      <c r="A866" s="412"/>
      <c r="B866" s="406"/>
      <c r="C866" s="406"/>
      <c r="D866" s="406"/>
      <c r="E866" s="406"/>
      <c r="F866" s="406"/>
      <c r="G866" s="60" t="s">
        <v>18</v>
      </c>
      <c r="H866" s="61">
        <v>111.5</v>
      </c>
      <c r="I866" s="61">
        <v>0</v>
      </c>
      <c r="J866" s="61">
        <v>0</v>
      </c>
      <c r="K866" s="61">
        <v>0</v>
      </c>
      <c r="L866" s="61">
        <v>111.5</v>
      </c>
      <c r="M866" s="61">
        <v>0</v>
      </c>
      <c r="N866" s="61">
        <v>0</v>
      </c>
      <c r="O866" s="406"/>
      <c r="P866" s="409"/>
      <c r="Q866" s="314"/>
    </row>
    <row r="867" spans="1:17" ht="15.75" thickBot="1" x14ac:dyDescent="0.3">
      <c r="A867" s="412"/>
      <c r="B867" s="406"/>
      <c r="C867" s="406"/>
      <c r="D867" s="406"/>
      <c r="E867" s="406"/>
      <c r="F867" s="406"/>
      <c r="G867" s="60" t="s">
        <v>19</v>
      </c>
      <c r="H867" s="61">
        <v>0</v>
      </c>
      <c r="I867" s="61">
        <v>0</v>
      </c>
      <c r="J867" s="61">
        <v>0</v>
      </c>
      <c r="K867" s="61">
        <v>0</v>
      </c>
      <c r="L867" s="61">
        <v>0</v>
      </c>
      <c r="M867" s="61">
        <v>0</v>
      </c>
      <c r="N867" s="61">
        <v>0</v>
      </c>
      <c r="O867" s="406"/>
      <c r="P867" s="409"/>
      <c r="Q867" s="314"/>
    </row>
    <row r="868" spans="1:17" ht="15.75" thickBot="1" x14ac:dyDescent="0.3">
      <c r="A868" s="413"/>
      <c r="B868" s="407"/>
      <c r="C868" s="407"/>
      <c r="D868" s="407"/>
      <c r="E868" s="407"/>
      <c r="F868" s="407"/>
      <c r="G868" s="60" t="s">
        <v>20</v>
      </c>
      <c r="H868" s="61">
        <v>0</v>
      </c>
      <c r="I868" s="61">
        <v>0</v>
      </c>
      <c r="J868" s="61">
        <v>0</v>
      </c>
      <c r="K868" s="61">
        <v>0</v>
      </c>
      <c r="L868" s="61">
        <v>0</v>
      </c>
      <c r="M868" s="61">
        <v>0</v>
      </c>
      <c r="N868" s="61">
        <v>0</v>
      </c>
      <c r="O868" s="407"/>
      <c r="P868" s="410"/>
      <c r="Q868" s="314"/>
    </row>
    <row r="869" spans="1:17" ht="24.75" thickBot="1" x14ac:dyDescent="0.3">
      <c r="A869" s="411" t="s">
        <v>1564</v>
      </c>
      <c r="B869" s="405"/>
      <c r="C869" s="405" t="s">
        <v>192</v>
      </c>
      <c r="D869" s="405" t="s">
        <v>553</v>
      </c>
      <c r="E869" s="405" t="s">
        <v>1565</v>
      </c>
      <c r="F869" s="405" t="s">
        <v>111</v>
      </c>
      <c r="G869" s="60" t="s">
        <v>16</v>
      </c>
      <c r="H869" s="61">
        <v>38.1</v>
      </c>
      <c r="I869" s="61">
        <v>0</v>
      </c>
      <c r="J869" s="61">
        <v>0</v>
      </c>
      <c r="K869" s="61">
        <v>0</v>
      </c>
      <c r="L869" s="61">
        <v>12.7</v>
      </c>
      <c r="M869" s="61">
        <v>12.7</v>
      </c>
      <c r="N869" s="61">
        <v>12.7</v>
      </c>
      <c r="O869" s="405">
        <v>18507</v>
      </c>
      <c r="P869" s="408"/>
      <c r="Q869" s="314" t="s">
        <v>4163</v>
      </c>
    </row>
    <row r="870" spans="1:17" ht="15.75" thickBot="1" x14ac:dyDescent="0.3">
      <c r="A870" s="412"/>
      <c r="B870" s="406"/>
      <c r="C870" s="406"/>
      <c r="D870" s="406"/>
      <c r="E870" s="406"/>
      <c r="F870" s="406"/>
      <c r="G870" s="60" t="s">
        <v>17</v>
      </c>
      <c r="H870" s="61">
        <v>0</v>
      </c>
      <c r="I870" s="61">
        <v>0</v>
      </c>
      <c r="J870" s="61">
        <v>0</v>
      </c>
      <c r="K870" s="61">
        <v>0</v>
      </c>
      <c r="L870" s="61">
        <v>0</v>
      </c>
      <c r="M870" s="61">
        <v>0</v>
      </c>
      <c r="N870" s="61">
        <v>0</v>
      </c>
      <c r="O870" s="406"/>
      <c r="P870" s="409"/>
      <c r="Q870" s="314"/>
    </row>
    <row r="871" spans="1:17" ht="15.75" thickBot="1" x14ac:dyDescent="0.3">
      <c r="A871" s="412"/>
      <c r="B871" s="406"/>
      <c r="C871" s="406"/>
      <c r="D871" s="406"/>
      <c r="E871" s="406"/>
      <c r="F871" s="406"/>
      <c r="G871" s="60" t="s">
        <v>754</v>
      </c>
      <c r="H871" s="61">
        <v>38.1</v>
      </c>
      <c r="I871" s="61">
        <v>0</v>
      </c>
      <c r="J871" s="61">
        <v>0</v>
      </c>
      <c r="K871" s="61">
        <v>0</v>
      </c>
      <c r="L871" s="61">
        <v>12.7</v>
      </c>
      <c r="M871" s="61">
        <v>12.7</v>
      </c>
      <c r="N871" s="61">
        <v>12.7</v>
      </c>
      <c r="O871" s="406"/>
      <c r="P871" s="409"/>
      <c r="Q871" s="314"/>
    </row>
    <row r="872" spans="1:17" ht="15.75" thickBot="1" x14ac:dyDescent="0.3">
      <c r="A872" s="412"/>
      <c r="B872" s="406"/>
      <c r="C872" s="406"/>
      <c r="D872" s="406"/>
      <c r="E872" s="406"/>
      <c r="F872" s="406"/>
      <c r="G872" s="60" t="s">
        <v>19</v>
      </c>
      <c r="H872" s="61">
        <v>0</v>
      </c>
      <c r="I872" s="61">
        <v>0</v>
      </c>
      <c r="J872" s="61">
        <v>0</v>
      </c>
      <c r="K872" s="61">
        <v>0</v>
      </c>
      <c r="L872" s="61">
        <v>0</v>
      </c>
      <c r="M872" s="61">
        <v>0</v>
      </c>
      <c r="N872" s="61">
        <v>0</v>
      </c>
      <c r="O872" s="406"/>
      <c r="P872" s="409"/>
      <c r="Q872" s="314"/>
    </row>
    <row r="873" spans="1:17" ht="15.75" thickBot="1" x14ac:dyDescent="0.3">
      <c r="A873" s="413"/>
      <c r="B873" s="407"/>
      <c r="C873" s="407"/>
      <c r="D873" s="407"/>
      <c r="E873" s="407"/>
      <c r="F873" s="407"/>
      <c r="G873" s="60" t="s">
        <v>20</v>
      </c>
      <c r="H873" s="61">
        <v>0</v>
      </c>
      <c r="I873" s="61">
        <v>0</v>
      </c>
      <c r="J873" s="61">
        <v>0</v>
      </c>
      <c r="K873" s="61">
        <v>0</v>
      </c>
      <c r="L873" s="61">
        <v>0</v>
      </c>
      <c r="M873" s="61">
        <v>0</v>
      </c>
      <c r="N873" s="61">
        <v>0</v>
      </c>
      <c r="O873" s="407"/>
      <c r="P873" s="410"/>
      <c r="Q873" s="314"/>
    </row>
    <row r="874" spans="1:17" ht="24.75" thickBot="1" x14ac:dyDescent="0.3">
      <c r="A874" s="411" t="s">
        <v>4132</v>
      </c>
      <c r="B874" s="405"/>
      <c r="C874" s="405" t="s">
        <v>192</v>
      </c>
      <c r="D874" s="405" t="s">
        <v>553</v>
      </c>
      <c r="E874" s="405" t="s">
        <v>1566</v>
      </c>
      <c r="F874" s="405" t="s">
        <v>111</v>
      </c>
      <c r="G874" s="60" t="s">
        <v>16</v>
      </c>
      <c r="H874" s="61">
        <v>136.5</v>
      </c>
      <c r="I874" s="61">
        <v>0</v>
      </c>
      <c r="J874" s="61">
        <v>0</v>
      </c>
      <c r="K874" s="61">
        <v>0</v>
      </c>
      <c r="L874" s="61">
        <v>0</v>
      </c>
      <c r="M874" s="61">
        <v>136.5</v>
      </c>
      <c r="N874" s="61">
        <v>0</v>
      </c>
      <c r="O874" s="405">
        <v>7570</v>
      </c>
      <c r="P874" s="408"/>
      <c r="Q874" s="314" t="s">
        <v>4163</v>
      </c>
    </row>
    <row r="875" spans="1:17" ht="15.75" thickBot="1" x14ac:dyDescent="0.3">
      <c r="A875" s="412"/>
      <c r="B875" s="406"/>
      <c r="C875" s="406"/>
      <c r="D875" s="406"/>
      <c r="E875" s="406"/>
      <c r="F875" s="406"/>
      <c r="G875" s="60" t="s">
        <v>17</v>
      </c>
      <c r="H875" s="61">
        <v>0</v>
      </c>
      <c r="I875" s="61">
        <v>0</v>
      </c>
      <c r="J875" s="61">
        <v>0</v>
      </c>
      <c r="K875" s="61">
        <v>0</v>
      </c>
      <c r="L875" s="61">
        <v>0</v>
      </c>
      <c r="M875" s="61">
        <v>0</v>
      </c>
      <c r="N875" s="61">
        <v>0</v>
      </c>
      <c r="O875" s="406"/>
      <c r="P875" s="409"/>
      <c r="Q875" s="314"/>
    </row>
    <row r="876" spans="1:17" ht="24.75" thickBot="1" x14ac:dyDescent="0.3">
      <c r="A876" s="412"/>
      <c r="B876" s="406"/>
      <c r="C876" s="406"/>
      <c r="D876" s="406"/>
      <c r="E876" s="406"/>
      <c r="F876" s="406"/>
      <c r="G876" s="60" t="s">
        <v>18</v>
      </c>
      <c r="H876" s="61">
        <v>136.5</v>
      </c>
      <c r="I876" s="61">
        <v>0</v>
      </c>
      <c r="J876" s="61">
        <v>0</v>
      </c>
      <c r="K876" s="61">
        <v>0</v>
      </c>
      <c r="L876" s="61">
        <v>0</v>
      </c>
      <c r="M876" s="61">
        <v>136.5</v>
      </c>
      <c r="N876" s="61">
        <v>0</v>
      </c>
      <c r="O876" s="406"/>
      <c r="P876" s="409"/>
      <c r="Q876" s="314"/>
    </row>
    <row r="877" spans="1:17" ht="15.75" thickBot="1" x14ac:dyDescent="0.3">
      <c r="A877" s="412"/>
      <c r="B877" s="406"/>
      <c r="C877" s="406"/>
      <c r="D877" s="406"/>
      <c r="E877" s="406"/>
      <c r="F877" s="406"/>
      <c r="G877" s="60" t="s">
        <v>19</v>
      </c>
      <c r="H877" s="61">
        <v>0</v>
      </c>
      <c r="I877" s="61">
        <v>0</v>
      </c>
      <c r="J877" s="61">
        <v>0</v>
      </c>
      <c r="K877" s="61">
        <v>0</v>
      </c>
      <c r="L877" s="61">
        <v>0</v>
      </c>
      <c r="M877" s="61">
        <v>0</v>
      </c>
      <c r="N877" s="61">
        <v>0</v>
      </c>
      <c r="O877" s="406"/>
      <c r="P877" s="409"/>
      <c r="Q877" s="314"/>
    </row>
    <row r="878" spans="1:17" ht="15.75" thickBot="1" x14ac:dyDescent="0.3">
      <c r="A878" s="413"/>
      <c r="B878" s="407"/>
      <c r="C878" s="407"/>
      <c r="D878" s="407"/>
      <c r="E878" s="407"/>
      <c r="F878" s="407"/>
      <c r="G878" s="60" t="s">
        <v>20</v>
      </c>
      <c r="H878" s="61">
        <v>0</v>
      </c>
      <c r="I878" s="61">
        <v>0</v>
      </c>
      <c r="J878" s="61">
        <v>0</v>
      </c>
      <c r="K878" s="61">
        <v>0</v>
      </c>
      <c r="L878" s="61">
        <v>0</v>
      </c>
      <c r="M878" s="61">
        <v>0</v>
      </c>
      <c r="N878" s="61">
        <v>0</v>
      </c>
      <c r="O878" s="407"/>
      <c r="P878" s="410"/>
      <c r="Q878" s="314"/>
    </row>
    <row r="879" spans="1:17" ht="24.75" thickBot="1" x14ac:dyDescent="0.3">
      <c r="A879" s="411" t="s">
        <v>1567</v>
      </c>
      <c r="B879" s="405"/>
      <c r="C879" s="405" t="s">
        <v>192</v>
      </c>
      <c r="D879" s="405" t="s">
        <v>553</v>
      </c>
      <c r="E879" s="405" t="s">
        <v>1568</v>
      </c>
      <c r="F879" s="405" t="s">
        <v>111</v>
      </c>
      <c r="G879" s="60" t="s">
        <v>16</v>
      </c>
      <c r="H879" s="61">
        <v>254</v>
      </c>
      <c r="I879" s="61">
        <v>0</v>
      </c>
      <c r="J879" s="61">
        <v>0</v>
      </c>
      <c r="K879" s="61">
        <v>0</v>
      </c>
      <c r="L879" s="61">
        <v>0</v>
      </c>
      <c r="M879" s="61">
        <v>254</v>
      </c>
      <c r="N879" s="61">
        <v>0</v>
      </c>
      <c r="O879" s="405">
        <v>18507</v>
      </c>
      <c r="P879" s="408"/>
      <c r="Q879" s="314" t="s">
        <v>4163</v>
      </c>
    </row>
    <row r="880" spans="1:17" ht="19.5" customHeight="1" thickBot="1" x14ac:dyDescent="0.3">
      <c r="A880" s="412"/>
      <c r="B880" s="406"/>
      <c r="C880" s="406"/>
      <c r="D880" s="406"/>
      <c r="E880" s="406"/>
      <c r="F880" s="406"/>
      <c r="G880" s="60" t="s">
        <v>17</v>
      </c>
      <c r="H880" s="61">
        <v>0</v>
      </c>
      <c r="I880" s="61">
        <v>0</v>
      </c>
      <c r="J880" s="61">
        <v>0</v>
      </c>
      <c r="K880" s="61">
        <v>0</v>
      </c>
      <c r="L880" s="61">
        <v>0</v>
      </c>
      <c r="M880" s="61">
        <v>0</v>
      </c>
      <c r="N880" s="61">
        <v>0</v>
      </c>
      <c r="O880" s="406"/>
      <c r="P880" s="409"/>
      <c r="Q880" s="314"/>
    </row>
    <row r="881" spans="1:17" ht="24.75" thickBot="1" x14ac:dyDescent="0.3">
      <c r="A881" s="412"/>
      <c r="B881" s="406"/>
      <c r="C881" s="406"/>
      <c r="D881" s="406"/>
      <c r="E881" s="406"/>
      <c r="F881" s="406"/>
      <c r="G881" s="60" t="s">
        <v>18</v>
      </c>
      <c r="H881" s="61">
        <v>254</v>
      </c>
      <c r="I881" s="61">
        <v>0</v>
      </c>
      <c r="J881" s="61">
        <v>0</v>
      </c>
      <c r="K881" s="61">
        <v>0</v>
      </c>
      <c r="L881" s="61">
        <v>0</v>
      </c>
      <c r="M881" s="61">
        <v>254</v>
      </c>
      <c r="N881" s="61">
        <v>0</v>
      </c>
      <c r="O881" s="406"/>
      <c r="P881" s="409"/>
      <c r="Q881" s="314"/>
    </row>
    <row r="882" spans="1:17" ht="15.75" thickBot="1" x14ac:dyDescent="0.3">
      <c r="A882" s="412"/>
      <c r="B882" s="406"/>
      <c r="C882" s="406"/>
      <c r="D882" s="406"/>
      <c r="E882" s="406"/>
      <c r="F882" s="406"/>
      <c r="G882" s="60" t="s">
        <v>19</v>
      </c>
      <c r="H882" s="61">
        <v>0</v>
      </c>
      <c r="I882" s="61">
        <v>0</v>
      </c>
      <c r="J882" s="61">
        <v>0</v>
      </c>
      <c r="K882" s="61">
        <v>0</v>
      </c>
      <c r="L882" s="61">
        <v>0</v>
      </c>
      <c r="M882" s="61">
        <v>0</v>
      </c>
      <c r="N882" s="61">
        <v>0</v>
      </c>
      <c r="O882" s="406"/>
      <c r="P882" s="409"/>
      <c r="Q882" s="314"/>
    </row>
    <row r="883" spans="1:17" ht="15.75" thickBot="1" x14ac:dyDescent="0.3">
      <c r="A883" s="413"/>
      <c r="B883" s="407"/>
      <c r="C883" s="407"/>
      <c r="D883" s="407"/>
      <c r="E883" s="407"/>
      <c r="F883" s="407"/>
      <c r="G883" s="60" t="s">
        <v>20</v>
      </c>
      <c r="H883" s="61">
        <v>0</v>
      </c>
      <c r="I883" s="61">
        <v>0</v>
      </c>
      <c r="J883" s="61">
        <v>0</v>
      </c>
      <c r="K883" s="61">
        <v>0</v>
      </c>
      <c r="L883" s="61">
        <v>0</v>
      </c>
      <c r="M883" s="61">
        <v>0</v>
      </c>
      <c r="N883" s="61">
        <v>0</v>
      </c>
      <c r="O883" s="407"/>
      <c r="P883" s="410"/>
      <c r="Q883" s="314"/>
    </row>
    <row r="884" spans="1:17" ht="36.75" customHeight="1" thickBot="1" x14ac:dyDescent="0.3">
      <c r="A884" s="498" t="s">
        <v>4131</v>
      </c>
      <c r="B884" s="405"/>
      <c r="C884" s="405" t="s">
        <v>192</v>
      </c>
      <c r="D884" s="405" t="s">
        <v>1569</v>
      </c>
      <c r="E884" s="405"/>
      <c r="F884" s="405" t="s">
        <v>111</v>
      </c>
      <c r="G884" s="60" t="s">
        <v>16</v>
      </c>
      <c r="H884" s="61">
        <v>65</v>
      </c>
      <c r="I884" s="61">
        <v>46.9</v>
      </c>
      <c r="J884" s="61">
        <v>18.100000000000001</v>
      </c>
      <c r="K884" s="61">
        <v>0</v>
      </c>
      <c r="L884" s="61">
        <v>0</v>
      </c>
      <c r="M884" s="61">
        <v>0</v>
      </c>
      <c r="N884" s="61">
        <v>0</v>
      </c>
      <c r="O884" s="494"/>
      <c r="P884" s="533"/>
      <c r="Q884" s="314" t="s">
        <v>4156</v>
      </c>
    </row>
    <row r="885" spans="1:17" ht="30.75" customHeight="1" thickBot="1" x14ac:dyDescent="0.3">
      <c r="A885" s="461"/>
      <c r="B885" s="406"/>
      <c r="C885" s="406"/>
      <c r="D885" s="406"/>
      <c r="E885" s="406"/>
      <c r="F885" s="406"/>
      <c r="G885" s="60" t="s">
        <v>17</v>
      </c>
      <c r="H885" s="61">
        <v>0</v>
      </c>
      <c r="I885" s="61">
        <v>0</v>
      </c>
      <c r="J885" s="61">
        <v>0</v>
      </c>
      <c r="K885" s="61">
        <v>0</v>
      </c>
      <c r="L885" s="61">
        <v>0</v>
      </c>
      <c r="M885" s="61">
        <v>0</v>
      </c>
      <c r="N885" s="61">
        <v>0</v>
      </c>
      <c r="O885" s="495"/>
      <c r="P885" s="534"/>
      <c r="Q885" s="314"/>
    </row>
    <row r="886" spans="1:17" ht="24.75" thickBot="1" x14ac:dyDescent="0.3">
      <c r="A886" s="461"/>
      <c r="B886" s="406"/>
      <c r="C886" s="406"/>
      <c r="D886" s="406"/>
      <c r="E886" s="406"/>
      <c r="F886" s="406"/>
      <c r="G886" s="60" t="s">
        <v>18</v>
      </c>
      <c r="H886" s="61">
        <v>65</v>
      </c>
      <c r="I886" s="61">
        <v>46.9</v>
      </c>
      <c r="J886" s="61">
        <v>18.100000000000001</v>
      </c>
      <c r="K886" s="61">
        <v>0</v>
      </c>
      <c r="L886" s="61">
        <v>0</v>
      </c>
      <c r="M886" s="61">
        <v>0</v>
      </c>
      <c r="N886" s="61">
        <v>0</v>
      </c>
      <c r="O886" s="495"/>
      <c r="P886" s="534"/>
      <c r="Q886" s="314"/>
    </row>
    <row r="887" spans="1:17" ht="15.75" thickBot="1" x14ac:dyDescent="0.3">
      <c r="A887" s="461"/>
      <c r="B887" s="406"/>
      <c r="C887" s="406"/>
      <c r="D887" s="406"/>
      <c r="E887" s="406"/>
      <c r="F887" s="406"/>
      <c r="G887" s="60" t="s">
        <v>19</v>
      </c>
      <c r="H887" s="61">
        <v>0</v>
      </c>
      <c r="I887" s="61">
        <v>0</v>
      </c>
      <c r="J887" s="61">
        <v>0</v>
      </c>
      <c r="K887" s="61">
        <v>0</v>
      </c>
      <c r="L887" s="61">
        <v>0</v>
      </c>
      <c r="M887" s="61">
        <v>0</v>
      </c>
      <c r="N887" s="61">
        <v>0</v>
      </c>
      <c r="O887" s="495"/>
      <c r="P887" s="534"/>
      <c r="Q887" s="314"/>
    </row>
    <row r="888" spans="1:17" ht="15.75" thickBot="1" x14ac:dyDescent="0.3">
      <c r="A888" s="462"/>
      <c r="B888" s="407"/>
      <c r="C888" s="407"/>
      <c r="D888" s="407"/>
      <c r="E888" s="407"/>
      <c r="F888" s="407"/>
      <c r="G888" s="60" t="s">
        <v>20</v>
      </c>
      <c r="H888" s="61">
        <v>0</v>
      </c>
      <c r="I888" s="61">
        <v>0</v>
      </c>
      <c r="J888" s="61">
        <v>0</v>
      </c>
      <c r="K888" s="61">
        <v>0</v>
      </c>
      <c r="L888" s="61">
        <v>0</v>
      </c>
      <c r="M888" s="61">
        <v>0</v>
      </c>
      <c r="N888" s="61">
        <v>0</v>
      </c>
      <c r="O888" s="496"/>
      <c r="P888" s="535"/>
      <c r="Q888" s="314"/>
    </row>
    <row r="889" spans="1:17" ht="93" customHeight="1" thickBot="1" x14ac:dyDescent="0.3">
      <c r="A889" s="498" t="s">
        <v>4134</v>
      </c>
      <c r="B889" s="405"/>
      <c r="C889" s="405" t="s">
        <v>192</v>
      </c>
      <c r="D889" s="405" t="s">
        <v>311</v>
      </c>
      <c r="E889" s="405"/>
      <c r="F889" s="405" t="s">
        <v>111</v>
      </c>
      <c r="G889" s="60" t="s">
        <v>16</v>
      </c>
      <c r="H889" s="61">
        <v>84.1</v>
      </c>
      <c r="I889" s="61">
        <v>20</v>
      </c>
      <c r="J889" s="61">
        <v>40</v>
      </c>
      <c r="K889" s="61">
        <v>24.1</v>
      </c>
      <c r="L889" s="61">
        <v>0</v>
      </c>
      <c r="M889" s="61">
        <v>0</v>
      </c>
      <c r="N889" s="61">
        <v>0</v>
      </c>
      <c r="O889" s="494"/>
      <c r="P889" s="533"/>
      <c r="Q889" s="314" t="s">
        <v>4156</v>
      </c>
    </row>
    <row r="890" spans="1:17" ht="15.75" thickBot="1" x14ac:dyDescent="0.3">
      <c r="A890" s="461"/>
      <c r="B890" s="406"/>
      <c r="C890" s="406"/>
      <c r="D890" s="406"/>
      <c r="E890" s="406"/>
      <c r="F890" s="406"/>
      <c r="G890" s="60" t="s">
        <v>17</v>
      </c>
      <c r="H890" s="61">
        <v>0</v>
      </c>
      <c r="I890" s="61">
        <v>0</v>
      </c>
      <c r="J890" s="61">
        <v>0</v>
      </c>
      <c r="K890" s="61">
        <v>0</v>
      </c>
      <c r="L890" s="61">
        <v>0</v>
      </c>
      <c r="M890" s="61">
        <v>0</v>
      </c>
      <c r="N890" s="61">
        <v>0</v>
      </c>
      <c r="O890" s="495"/>
      <c r="P890" s="534"/>
      <c r="Q890" s="314"/>
    </row>
    <row r="891" spans="1:17" ht="24.75" thickBot="1" x14ac:dyDescent="0.3">
      <c r="A891" s="461"/>
      <c r="B891" s="406"/>
      <c r="C891" s="406"/>
      <c r="D891" s="406"/>
      <c r="E891" s="406"/>
      <c r="F891" s="406"/>
      <c r="G891" s="60" t="s">
        <v>18</v>
      </c>
      <c r="H891" s="61">
        <v>84.1</v>
      </c>
      <c r="I891" s="61">
        <v>20</v>
      </c>
      <c r="J891" s="61">
        <v>40</v>
      </c>
      <c r="K891" s="61">
        <v>24.1</v>
      </c>
      <c r="L891" s="61">
        <v>0</v>
      </c>
      <c r="M891" s="61">
        <v>0</v>
      </c>
      <c r="N891" s="61">
        <v>0</v>
      </c>
      <c r="O891" s="495"/>
      <c r="P891" s="534"/>
      <c r="Q891" s="314"/>
    </row>
    <row r="892" spans="1:17" ht="15.75" thickBot="1" x14ac:dyDescent="0.3">
      <c r="A892" s="461"/>
      <c r="B892" s="406"/>
      <c r="C892" s="406"/>
      <c r="D892" s="406"/>
      <c r="E892" s="406"/>
      <c r="F892" s="406"/>
      <c r="G892" s="60" t="s">
        <v>19</v>
      </c>
      <c r="H892" s="61">
        <v>0</v>
      </c>
      <c r="I892" s="61">
        <v>0</v>
      </c>
      <c r="J892" s="61">
        <v>0</v>
      </c>
      <c r="K892" s="61">
        <v>0</v>
      </c>
      <c r="L892" s="61">
        <v>0</v>
      </c>
      <c r="M892" s="61">
        <v>0</v>
      </c>
      <c r="N892" s="61">
        <v>0</v>
      </c>
      <c r="O892" s="495"/>
      <c r="P892" s="534"/>
      <c r="Q892" s="314"/>
    </row>
    <row r="893" spans="1:17" ht="15.75" thickBot="1" x14ac:dyDescent="0.3">
      <c r="A893" s="462"/>
      <c r="B893" s="407"/>
      <c r="C893" s="407"/>
      <c r="D893" s="407"/>
      <c r="E893" s="407"/>
      <c r="F893" s="407"/>
      <c r="G893" s="60" t="s">
        <v>20</v>
      </c>
      <c r="H893" s="61">
        <v>0</v>
      </c>
      <c r="I893" s="61">
        <v>0</v>
      </c>
      <c r="J893" s="61">
        <v>0</v>
      </c>
      <c r="K893" s="61">
        <v>0</v>
      </c>
      <c r="L893" s="61">
        <v>0</v>
      </c>
      <c r="M893" s="61">
        <v>0</v>
      </c>
      <c r="N893" s="61">
        <v>0</v>
      </c>
      <c r="O893" s="496"/>
      <c r="P893" s="535"/>
      <c r="Q893" s="314"/>
    </row>
    <row r="894" spans="1:17" ht="24.75" thickBot="1" x14ac:dyDescent="0.3">
      <c r="A894" s="411" t="s">
        <v>1570</v>
      </c>
      <c r="B894" s="405"/>
      <c r="C894" s="405" t="s">
        <v>192</v>
      </c>
      <c r="D894" s="405" t="s">
        <v>311</v>
      </c>
      <c r="E894" s="405"/>
      <c r="F894" s="405" t="s">
        <v>111</v>
      </c>
      <c r="G894" s="60" t="s">
        <v>16</v>
      </c>
      <c r="H894" s="61">
        <v>82.1</v>
      </c>
      <c r="I894" s="61">
        <v>10</v>
      </c>
      <c r="J894" s="61">
        <v>30</v>
      </c>
      <c r="K894" s="61">
        <v>42.1</v>
      </c>
      <c r="L894" s="61">
        <v>0</v>
      </c>
      <c r="M894" s="61">
        <v>0</v>
      </c>
      <c r="N894" s="61">
        <v>0</v>
      </c>
      <c r="O894" s="494"/>
      <c r="P894" s="533"/>
      <c r="Q894" s="314" t="s">
        <v>4156</v>
      </c>
    </row>
    <row r="895" spans="1:17" ht="15.75" thickBot="1" x14ac:dyDescent="0.3">
      <c r="A895" s="412"/>
      <c r="B895" s="406"/>
      <c r="C895" s="406"/>
      <c r="D895" s="406"/>
      <c r="E895" s="406"/>
      <c r="F895" s="406"/>
      <c r="G895" s="60" t="s">
        <v>17</v>
      </c>
      <c r="H895" s="61">
        <v>0</v>
      </c>
      <c r="I895" s="61">
        <v>0</v>
      </c>
      <c r="J895" s="61">
        <v>0</v>
      </c>
      <c r="K895" s="61">
        <v>0</v>
      </c>
      <c r="L895" s="61">
        <v>0</v>
      </c>
      <c r="M895" s="61">
        <v>0</v>
      </c>
      <c r="N895" s="61">
        <v>0</v>
      </c>
      <c r="O895" s="495"/>
      <c r="P895" s="534"/>
      <c r="Q895" s="314"/>
    </row>
    <row r="896" spans="1:17" ht="24.75" thickBot="1" x14ac:dyDescent="0.3">
      <c r="A896" s="412"/>
      <c r="B896" s="406"/>
      <c r="C896" s="406"/>
      <c r="D896" s="406"/>
      <c r="E896" s="406"/>
      <c r="F896" s="406"/>
      <c r="G896" s="60" t="s">
        <v>18</v>
      </c>
      <c r="H896" s="61">
        <v>82.1</v>
      </c>
      <c r="I896" s="61">
        <v>10</v>
      </c>
      <c r="J896" s="61">
        <v>30</v>
      </c>
      <c r="K896" s="61">
        <v>42.1</v>
      </c>
      <c r="L896" s="61">
        <v>0</v>
      </c>
      <c r="M896" s="61">
        <v>0</v>
      </c>
      <c r="N896" s="61">
        <v>0</v>
      </c>
      <c r="O896" s="495"/>
      <c r="P896" s="534"/>
      <c r="Q896" s="314"/>
    </row>
    <row r="897" spans="1:17" ht="15.75" thickBot="1" x14ac:dyDescent="0.3">
      <c r="A897" s="412"/>
      <c r="B897" s="406"/>
      <c r="C897" s="406"/>
      <c r="D897" s="406"/>
      <c r="E897" s="406"/>
      <c r="F897" s="406"/>
      <c r="G897" s="60" t="s">
        <v>19</v>
      </c>
      <c r="H897" s="61">
        <v>0</v>
      </c>
      <c r="I897" s="61">
        <v>0</v>
      </c>
      <c r="J897" s="61">
        <v>0</v>
      </c>
      <c r="K897" s="61">
        <v>0</v>
      </c>
      <c r="L897" s="61">
        <v>0</v>
      </c>
      <c r="M897" s="61">
        <v>0</v>
      </c>
      <c r="N897" s="61">
        <v>0</v>
      </c>
      <c r="O897" s="495"/>
      <c r="P897" s="534"/>
      <c r="Q897" s="314"/>
    </row>
    <row r="898" spans="1:17" ht="15.75" thickBot="1" x14ac:dyDescent="0.3">
      <c r="A898" s="413"/>
      <c r="B898" s="407"/>
      <c r="C898" s="407"/>
      <c r="D898" s="407"/>
      <c r="E898" s="407"/>
      <c r="F898" s="407"/>
      <c r="G898" s="60" t="s">
        <v>20</v>
      </c>
      <c r="H898" s="61">
        <v>0</v>
      </c>
      <c r="I898" s="61">
        <v>0</v>
      </c>
      <c r="J898" s="61">
        <v>0</v>
      </c>
      <c r="K898" s="61">
        <v>0</v>
      </c>
      <c r="L898" s="61">
        <v>0</v>
      </c>
      <c r="M898" s="61">
        <v>0</v>
      </c>
      <c r="N898" s="61">
        <v>0</v>
      </c>
      <c r="O898" s="496"/>
      <c r="P898" s="535"/>
      <c r="Q898" s="314"/>
    </row>
    <row r="899" spans="1:17" ht="60.75" customHeight="1" thickBot="1" x14ac:dyDescent="0.3">
      <c r="A899" s="498" t="s">
        <v>4133</v>
      </c>
      <c r="B899" s="405"/>
      <c r="C899" s="405" t="s">
        <v>192</v>
      </c>
      <c r="D899" s="405" t="s">
        <v>311</v>
      </c>
      <c r="E899" s="405"/>
      <c r="F899" s="405" t="s">
        <v>111</v>
      </c>
      <c r="G899" s="60" t="s">
        <v>16</v>
      </c>
      <c r="H899" s="61">
        <v>62.4</v>
      </c>
      <c r="I899" s="61">
        <v>16.899999999999999</v>
      </c>
      <c r="J899" s="61">
        <v>45.5</v>
      </c>
      <c r="K899" s="61">
        <v>0</v>
      </c>
      <c r="L899" s="61">
        <v>0</v>
      </c>
      <c r="M899" s="61">
        <v>0</v>
      </c>
      <c r="N899" s="61">
        <v>0</v>
      </c>
      <c r="O899" s="494"/>
      <c r="P899" s="533"/>
      <c r="Q899" s="314" t="s">
        <v>4156</v>
      </c>
    </row>
    <row r="900" spans="1:17" ht="15.75" thickBot="1" x14ac:dyDescent="0.3">
      <c r="A900" s="461"/>
      <c r="B900" s="406"/>
      <c r="C900" s="406"/>
      <c r="D900" s="406"/>
      <c r="E900" s="406"/>
      <c r="F900" s="406"/>
      <c r="G900" s="60" t="s">
        <v>17</v>
      </c>
      <c r="H900" s="61">
        <v>0</v>
      </c>
      <c r="I900" s="61">
        <v>0</v>
      </c>
      <c r="J900" s="61">
        <v>0</v>
      </c>
      <c r="K900" s="61">
        <v>0</v>
      </c>
      <c r="L900" s="61">
        <v>0</v>
      </c>
      <c r="M900" s="61">
        <v>0</v>
      </c>
      <c r="N900" s="61">
        <v>0</v>
      </c>
      <c r="O900" s="495"/>
      <c r="P900" s="534"/>
      <c r="Q900" s="314"/>
    </row>
    <row r="901" spans="1:17" ht="24.75" thickBot="1" x14ac:dyDescent="0.3">
      <c r="A901" s="461"/>
      <c r="B901" s="406"/>
      <c r="C901" s="406"/>
      <c r="D901" s="406"/>
      <c r="E901" s="406"/>
      <c r="F901" s="406"/>
      <c r="G901" s="60" t="s">
        <v>18</v>
      </c>
      <c r="H901" s="61">
        <v>62.4</v>
      </c>
      <c r="I901" s="61">
        <v>16.899999999999999</v>
      </c>
      <c r="J901" s="61">
        <v>45.5</v>
      </c>
      <c r="K901" s="61">
        <v>0</v>
      </c>
      <c r="L901" s="61">
        <v>0</v>
      </c>
      <c r="M901" s="61">
        <v>0</v>
      </c>
      <c r="N901" s="61">
        <v>0</v>
      </c>
      <c r="O901" s="495"/>
      <c r="P901" s="534"/>
      <c r="Q901" s="314"/>
    </row>
    <row r="902" spans="1:17" ht="15.75" thickBot="1" x14ac:dyDescent="0.3">
      <c r="A902" s="461"/>
      <c r="B902" s="406"/>
      <c r="C902" s="406"/>
      <c r="D902" s="406"/>
      <c r="E902" s="406"/>
      <c r="F902" s="406"/>
      <c r="G902" s="60" t="s">
        <v>19</v>
      </c>
      <c r="H902" s="61">
        <v>0</v>
      </c>
      <c r="I902" s="61">
        <v>0</v>
      </c>
      <c r="J902" s="61">
        <v>0</v>
      </c>
      <c r="K902" s="61">
        <v>0</v>
      </c>
      <c r="L902" s="61">
        <v>0</v>
      </c>
      <c r="M902" s="61">
        <v>0</v>
      </c>
      <c r="N902" s="61">
        <v>0</v>
      </c>
      <c r="O902" s="495"/>
      <c r="P902" s="534"/>
      <c r="Q902" s="314"/>
    </row>
    <row r="903" spans="1:17" ht="15.75" thickBot="1" x14ac:dyDescent="0.3">
      <c r="A903" s="543"/>
      <c r="B903" s="407"/>
      <c r="C903" s="406"/>
      <c r="D903" s="406"/>
      <c r="E903" s="407"/>
      <c r="F903" s="407"/>
      <c r="G903" s="67" t="s">
        <v>20</v>
      </c>
      <c r="H903" s="62">
        <v>0</v>
      </c>
      <c r="I903" s="62">
        <v>0</v>
      </c>
      <c r="J903" s="62">
        <v>0</v>
      </c>
      <c r="K903" s="62">
        <v>0</v>
      </c>
      <c r="L903" s="62">
        <v>0</v>
      </c>
      <c r="M903" s="62">
        <v>0</v>
      </c>
      <c r="N903" s="62">
        <v>0</v>
      </c>
      <c r="O903" s="495"/>
      <c r="P903" s="534"/>
      <c r="Q903" s="314"/>
    </row>
    <row r="904" spans="1:17" ht="24.75" thickBot="1" x14ac:dyDescent="0.3">
      <c r="A904" s="536" t="s">
        <v>1571</v>
      </c>
      <c r="B904" s="538"/>
      <c r="C904" s="536" t="s">
        <v>192</v>
      </c>
      <c r="D904" s="536" t="s">
        <v>30</v>
      </c>
      <c r="E904" s="538" t="s">
        <v>1572</v>
      </c>
      <c r="F904" s="538" t="s">
        <v>1573</v>
      </c>
      <c r="G904" s="68" t="s">
        <v>16</v>
      </c>
      <c r="H904" s="69">
        <f t="shared" ref="H904:H908" si="129">SUM(I904:N904)</f>
        <v>53</v>
      </c>
      <c r="I904" s="99">
        <f t="shared" ref="I904:N904" si="130">SUM(I905:I908)</f>
        <v>0</v>
      </c>
      <c r="J904" s="99">
        <f t="shared" si="130"/>
        <v>30.8</v>
      </c>
      <c r="K904" s="99">
        <f t="shared" si="130"/>
        <v>22.200000000000003</v>
      </c>
      <c r="L904" s="99">
        <f t="shared" si="130"/>
        <v>0</v>
      </c>
      <c r="M904" s="99">
        <f t="shared" si="130"/>
        <v>0</v>
      </c>
      <c r="N904" s="99">
        <f t="shared" si="130"/>
        <v>0</v>
      </c>
      <c r="O904" s="539">
        <v>18507</v>
      </c>
      <c r="P904" s="541" t="s">
        <v>1574</v>
      </c>
      <c r="Q904" s="314" t="s">
        <v>4163</v>
      </c>
    </row>
    <row r="905" spans="1:17" ht="15.75" thickBot="1" x14ac:dyDescent="0.3">
      <c r="A905" s="537"/>
      <c r="B905" s="537"/>
      <c r="C905" s="537"/>
      <c r="D905" s="537"/>
      <c r="E905" s="537"/>
      <c r="F905" s="537"/>
      <c r="G905" s="68" t="s">
        <v>17</v>
      </c>
      <c r="H905" s="100">
        <f t="shared" si="129"/>
        <v>0</v>
      </c>
      <c r="I905" s="101">
        <v>0</v>
      </c>
      <c r="J905" s="101">
        <v>0</v>
      </c>
      <c r="K905" s="101">
        <v>0</v>
      </c>
      <c r="L905" s="101">
        <v>0</v>
      </c>
      <c r="M905" s="101">
        <v>0</v>
      </c>
      <c r="N905" s="101">
        <v>0</v>
      </c>
      <c r="O905" s="540"/>
      <c r="P905" s="542"/>
      <c r="Q905" s="314"/>
    </row>
    <row r="906" spans="1:17" ht="24.75" thickBot="1" x14ac:dyDescent="0.3">
      <c r="A906" s="537"/>
      <c r="B906" s="537"/>
      <c r="C906" s="537"/>
      <c r="D906" s="537"/>
      <c r="E906" s="537"/>
      <c r="F906" s="537"/>
      <c r="G906" s="68" t="s">
        <v>18</v>
      </c>
      <c r="H906" s="100">
        <f t="shared" si="129"/>
        <v>50.400000000000006</v>
      </c>
      <c r="I906" s="101">
        <v>0</v>
      </c>
      <c r="J906" s="101">
        <v>29.3</v>
      </c>
      <c r="K906" s="101">
        <v>21.1</v>
      </c>
      <c r="L906" s="101">
        <v>0</v>
      </c>
      <c r="M906" s="101">
        <v>0</v>
      </c>
      <c r="N906" s="101">
        <v>0</v>
      </c>
      <c r="O906" s="540"/>
      <c r="P906" s="542"/>
      <c r="Q906" s="314"/>
    </row>
    <row r="907" spans="1:17" ht="15.75" thickBot="1" x14ac:dyDescent="0.3">
      <c r="A907" s="537"/>
      <c r="B907" s="537"/>
      <c r="C907" s="537"/>
      <c r="D907" s="537"/>
      <c r="E907" s="537"/>
      <c r="F907" s="537"/>
      <c r="G907" s="68" t="s">
        <v>19</v>
      </c>
      <c r="H907" s="100">
        <f t="shared" si="129"/>
        <v>2.6</v>
      </c>
      <c r="I907" s="101">
        <v>0</v>
      </c>
      <c r="J907" s="101">
        <v>1.5</v>
      </c>
      <c r="K907" s="101">
        <v>1.1000000000000001</v>
      </c>
      <c r="L907" s="101">
        <v>0</v>
      </c>
      <c r="M907" s="101">
        <v>0</v>
      </c>
      <c r="N907" s="101">
        <v>0</v>
      </c>
      <c r="O907" s="540"/>
      <c r="P907" s="542"/>
      <c r="Q907" s="314"/>
    </row>
    <row r="908" spans="1:17" ht="15.75" thickBot="1" x14ac:dyDescent="0.3">
      <c r="A908" s="537"/>
      <c r="B908" s="537"/>
      <c r="C908" s="537"/>
      <c r="D908" s="537"/>
      <c r="E908" s="537"/>
      <c r="F908" s="537"/>
      <c r="G908" s="68" t="s">
        <v>20</v>
      </c>
      <c r="H908" s="100">
        <f t="shared" si="129"/>
        <v>0</v>
      </c>
      <c r="I908" s="101">
        <v>0</v>
      </c>
      <c r="J908" s="101">
        <v>0</v>
      </c>
      <c r="K908" s="101">
        <v>0</v>
      </c>
      <c r="L908" s="101">
        <v>0</v>
      </c>
      <c r="M908" s="101">
        <v>0</v>
      </c>
      <c r="N908" s="101">
        <v>0</v>
      </c>
      <c r="O908" s="540"/>
      <c r="P908" s="542"/>
      <c r="Q908" s="314"/>
    </row>
    <row r="909" spans="1:17" ht="24.75" thickBot="1" x14ac:dyDescent="0.3">
      <c r="A909" s="427" t="s">
        <v>26</v>
      </c>
      <c r="B909" s="427"/>
      <c r="C909" s="427"/>
      <c r="D909" s="427"/>
      <c r="E909" s="427"/>
      <c r="F909" s="428"/>
      <c r="G909" s="64" t="s">
        <v>16</v>
      </c>
      <c r="H909" s="65">
        <f>SUM(H839,H844,H849,H854,H859,H864,H869,H874,H879,H884,H889,H894,H899,H904)</f>
        <v>1668.94</v>
      </c>
      <c r="I909" s="65">
        <f t="shared" ref="I909:N909" si="131">SUM(I839,I844,I849,I854,I859,I864,I869,I874,I879,I884,I889,I894,I899,I904)</f>
        <v>164.64000000000001</v>
      </c>
      <c r="J909" s="65">
        <f t="shared" si="131"/>
        <v>229.8</v>
      </c>
      <c r="K909" s="65">
        <f t="shared" si="131"/>
        <v>682.90000000000009</v>
      </c>
      <c r="L909" s="65">
        <f t="shared" si="131"/>
        <v>175.79999999999998</v>
      </c>
      <c r="M909" s="65">
        <f t="shared" si="131"/>
        <v>403.2</v>
      </c>
      <c r="N909" s="65">
        <f t="shared" si="131"/>
        <v>12.7</v>
      </c>
      <c r="O909" s="406">
        <v>18507</v>
      </c>
      <c r="P909" s="408"/>
      <c r="Q909" s="35"/>
    </row>
    <row r="910" spans="1:17" ht="24.75" thickBot="1" x14ac:dyDescent="0.3">
      <c r="A910" s="427"/>
      <c r="B910" s="427"/>
      <c r="C910" s="427"/>
      <c r="D910" s="427"/>
      <c r="E910" s="427"/>
      <c r="F910" s="428"/>
      <c r="G910" s="64" t="s">
        <v>1575</v>
      </c>
      <c r="H910" s="65">
        <f t="shared" ref="H910:N913" si="132">SUM(H840,H845,H850,H855,H860,H865,H870,H875,H880,H885,H890,H895,H900,H905)</f>
        <v>0</v>
      </c>
      <c r="I910" s="65">
        <f t="shared" si="132"/>
        <v>0</v>
      </c>
      <c r="J910" s="65">
        <f t="shared" si="132"/>
        <v>0</v>
      </c>
      <c r="K910" s="65">
        <f t="shared" si="132"/>
        <v>0</v>
      </c>
      <c r="L910" s="65">
        <f t="shared" si="132"/>
        <v>0</v>
      </c>
      <c r="M910" s="65">
        <f t="shared" si="132"/>
        <v>0</v>
      </c>
      <c r="N910" s="65">
        <f t="shared" si="132"/>
        <v>0</v>
      </c>
      <c r="O910" s="406"/>
      <c r="P910" s="409"/>
      <c r="Q910" s="35"/>
    </row>
    <row r="911" spans="1:17" ht="24.75" thickBot="1" x14ac:dyDescent="0.3">
      <c r="A911" s="427"/>
      <c r="B911" s="427"/>
      <c r="C911" s="427"/>
      <c r="D911" s="427"/>
      <c r="E911" s="427"/>
      <c r="F911" s="428"/>
      <c r="G911" s="64" t="s">
        <v>18</v>
      </c>
      <c r="H911" s="65">
        <f t="shared" si="132"/>
        <v>1662.8000000000002</v>
      </c>
      <c r="I911" s="65">
        <f t="shared" si="132"/>
        <v>161.1</v>
      </c>
      <c r="J911" s="65">
        <f t="shared" si="132"/>
        <v>228.3</v>
      </c>
      <c r="K911" s="65">
        <f t="shared" si="132"/>
        <v>681.80000000000007</v>
      </c>
      <c r="L911" s="65">
        <f t="shared" si="132"/>
        <v>175.79999999999998</v>
      </c>
      <c r="M911" s="65">
        <f t="shared" si="132"/>
        <v>403.2</v>
      </c>
      <c r="N911" s="65">
        <f t="shared" si="132"/>
        <v>12.7</v>
      </c>
      <c r="O911" s="406"/>
      <c r="P911" s="409"/>
      <c r="Q911" s="35"/>
    </row>
    <row r="912" spans="1:17" ht="16.5" thickBot="1" x14ac:dyDescent="0.3">
      <c r="A912" s="427"/>
      <c r="B912" s="427"/>
      <c r="C912" s="427"/>
      <c r="D912" s="427"/>
      <c r="E912" s="427"/>
      <c r="F912" s="428"/>
      <c r="G912" s="64" t="s">
        <v>19</v>
      </c>
      <c r="H912" s="65">
        <f t="shared" si="132"/>
        <v>6.1400000000000006</v>
      </c>
      <c r="I912" s="65">
        <f t="shared" si="132"/>
        <v>3.54</v>
      </c>
      <c r="J912" s="65">
        <f t="shared" si="132"/>
        <v>1.5</v>
      </c>
      <c r="K912" s="65">
        <f t="shared" si="132"/>
        <v>1.1000000000000001</v>
      </c>
      <c r="L912" s="65">
        <f t="shared" si="132"/>
        <v>0</v>
      </c>
      <c r="M912" s="65">
        <f t="shared" si="132"/>
        <v>0</v>
      </c>
      <c r="N912" s="65">
        <f t="shared" si="132"/>
        <v>0</v>
      </c>
      <c r="O912" s="406"/>
      <c r="P912" s="409"/>
      <c r="Q912" s="35"/>
    </row>
    <row r="913" spans="1:17" ht="24.75" thickBot="1" x14ac:dyDescent="0.3">
      <c r="A913" s="429"/>
      <c r="B913" s="429"/>
      <c r="C913" s="429"/>
      <c r="D913" s="429"/>
      <c r="E913" s="429"/>
      <c r="F913" s="430"/>
      <c r="G913" s="64" t="s">
        <v>20</v>
      </c>
      <c r="H913" s="65">
        <f t="shared" si="132"/>
        <v>0</v>
      </c>
      <c r="I913" s="65">
        <f t="shared" si="132"/>
        <v>0</v>
      </c>
      <c r="J913" s="65">
        <f t="shared" si="132"/>
        <v>0</v>
      </c>
      <c r="K913" s="65">
        <f t="shared" si="132"/>
        <v>0</v>
      </c>
      <c r="L913" s="65">
        <f t="shared" si="132"/>
        <v>0</v>
      </c>
      <c r="M913" s="65">
        <f t="shared" si="132"/>
        <v>0</v>
      </c>
      <c r="N913" s="65">
        <f t="shared" si="132"/>
        <v>0</v>
      </c>
      <c r="O913" s="407"/>
      <c r="P913" s="410"/>
      <c r="Q913" s="35"/>
    </row>
    <row r="914" spans="1:17" ht="16.5" thickBot="1" x14ac:dyDescent="0.3">
      <c r="A914" s="417" t="s">
        <v>775</v>
      </c>
      <c r="B914" s="417"/>
      <c r="C914" s="417"/>
      <c r="D914" s="417"/>
      <c r="E914" s="417"/>
      <c r="F914" s="417"/>
      <c r="G914" s="417"/>
      <c r="H914" s="417"/>
      <c r="I914" s="417"/>
      <c r="J914" s="417"/>
      <c r="K914" s="417"/>
      <c r="L914" s="417"/>
      <c r="M914" s="417"/>
      <c r="N914" s="417"/>
      <c r="O914" s="417"/>
      <c r="P914" s="419"/>
      <c r="Q914" s="35"/>
    </row>
    <row r="915" spans="1:17" ht="24.75" thickBot="1" x14ac:dyDescent="0.3">
      <c r="A915" s="411" t="s">
        <v>1576</v>
      </c>
      <c r="B915" s="405" t="s">
        <v>1350</v>
      </c>
      <c r="C915" s="405" t="s">
        <v>775</v>
      </c>
      <c r="D915" s="405" t="s">
        <v>160</v>
      </c>
      <c r="E915" s="405"/>
      <c r="F915" s="405" t="s">
        <v>244</v>
      </c>
      <c r="G915" s="60" t="s">
        <v>16</v>
      </c>
      <c r="H915" s="61">
        <v>100.6</v>
      </c>
      <c r="I915" s="61">
        <v>35.299999999999997</v>
      </c>
      <c r="J915" s="61">
        <v>65.400000000000006</v>
      </c>
      <c r="K915" s="61">
        <v>0</v>
      </c>
      <c r="L915" s="61">
        <v>0</v>
      </c>
      <c r="M915" s="61">
        <v>0</v>
      </c>
      <c r="N915" s="61">
        <v>0</v>
      </c>
      <c r="O915" s="405"/>
      <c r="P915" s="408"/>
      <c r="Q915" s="314" t="s">
        <v>4156</v>
      </c>
    </row>
    <row r="916" spans="1:17" ht="15.75" thickBot="1" x14ac:dyDescent="0.3">
      <c r="A916" s="412"/>
      <c r="B916" s="406"/>
      <c r="C916" s="406"/>
      <c r="D916" s="406"/>
      <c r="E916" s="406"/>
      <c r="F916" s="406"/>
      <c r="G916" s="60" t="s">
        <v>267</v>
      </c>
      <c r="H916" s="61">
        <v>0</v>
      </c>
      <c r="I916" s="61">
        <v>0</v>
      </c>
      <c r="J916" s="61">
        <v>0</v>
      </c>
      <c r="K916" s="61">
        <v>0</v>
      </c>
      <c r="L916" s="61">
        <v>0</v>
      </c>
      <c r="M916" s="61">
        <v>0</v>
      </c>
      <c r="N916" s="61">
        <v>0</v>
      </c>
      <c r="O916" s="406"/>
      <c r="P916" s="409"/>
      <c r="Q916" s="314"/>
    </row>
    <row r="917" spans="1:17" ht="24.75" thickBot="1" x14ac:dyDescent="0.3">
      <c r="A917" s="412"/>
      <c r="B917" s="406"/>
      <c r="C917" s="406"/>
      <c r="D917" s="406"/>
      <c r="E917" s="406"/>
      <c r="F917" s="406"/>
      <c r="G917" s="60" t="s">
        <v>18</v>
      </c>
      <c r="H917" s="61">
        <v>100.6</v>
      </c>
      <c r="I917" s="61">
        <v>35.299999999999997</v>
      </c>
      <c r="J917" s="61">
        <v>65.400000000000006</v>
      </c>
      <c r="K917" s="61">
        <v>0</v>
      </c>
      <c r="L917" s="61">
        <v>0</v>
      </c>
      <c r="M917" s="61">
        <v>0</v>
      </c>
      <c r="N917" s="61">
        <v>0</v>
      </c>
      <c r="O917" s="406"/>
      <c r="P917" s="409"/>
      <c r="Q917" s="314"/>
    </row>
    <row r="918" spans="1:17" ht="15.75" thickBot="1" x14ac:dyDescent="0.3">
      <c r="A918" s="412"/>
      <c r="B918" s="406"/>
      <c r="C918" s="406"/>
      <c r="D918" s="406"/>
      <c r="E918" s="406"/>
      <c r="F918" s="406"/>
      <c r="G918" s="60" t="s">
        <v>19</v>
      </c>
      <c r="H918" s="61">
        <v>0</v>
      </c>
      <c r="I918" s="61">
        <v>0</v>
      </c>
      <c r="J918" s="61">
        <v>0</v>
      </c>
      <c r="K918" s="61">
        <v>0</v>
      </c>
      <c r="L918" s="61">
        <v>0</v>
      </c>
      <c r="M918" s="61">
        <v>0</v>
      </c>
      <c r="N918" s="61">
        <v>0</v>
      </c>
      <c r="O918" s="406"/>
      <c r="P918" s="409"/>
      <c r="Q918" s="314"/>
    </row>
    <row r="919" spans="1:17" ht="15.75" thickBot="1" x14ac:dyDescent="0.3">
      <c r="A919" s="413"/>
      <c r="B919" s="407"/>
      <c r="C919" s="407"/>
      <c r="D919" s="407"/>
      <c r="E919" s="407"/>
      <c r="F919" s="407"/>
      <c r="G919" s="60" t="s">
        <v>20</v>
      </c>
      <c r="H919" s="61">
        <v>0</v>
      </c>
      <c r="I919" s="61">
        <v>0</v>
      </c>
      <c r="J919" s="61">
        <v>0</v>
      </c>
      <c r="K919" s="61">
        <v>0</v>
      </c>
      <c r="L919" s="61">
        <v>0</v>
      </c>
      <c r="M919" s="61">
        <v>0</v>
      </c>
      <c r="N919" s="61">
        <v>0</v>
      </c>
      <c r="O919" s="407"/>
      <c r="P919" s="410"/>
      <c r="Q919" s="314"/>
    </row>
    <row r="920" spans="1:17" ht="24.75" thickBot="1" x14ac:dyDescent="0.3">
      <c r="A920" s="411" t="s">
        <v>1577</v>
      </c>
      <c r="B920" s="405" t="s">
        <v>1350</v>
      </c>
      <c r="C920" s="405" t="s">
        <v>775</v>
      </c>
      <c r="D920" s="405" t="s">
        <v>160</v>
      </c>
      <c r="E920" s="405"/>
      <c r="F920" s="405" t="s">
        <v>244</v>
      </c>
      <c r="G920" s="60" t="s">
        <v>16</v>
      </c>
      <c r="H920" s="61">
        <v>72.8</v>
      </c>
      <c r="I920" s="61">
        <v>21</v>
      </c>
      <c r="J920" s="61">
        <v>51.8</v>
      </c>
      <c r="K920" s="61">
        <v>0</v>
      </c>
      <c r="L920" s="61">
        <v>0</v>
      </c>
      <c r="M920" s="61">
        <v>0</v>
      </c>
      <c r="N920" s="61">
        <v>0</v>
      </c>
      <c r="O920" s="405"/>
      <c r="P920" s="408"/>
      <c r="Q920" s="314" t="s">
        <v>4156</v>
      </c>
    </row>
    <row r="921" spans="1:17" ht="15.75" thickBot="1" x14ac:dyDescent="0.3">
      <c r="A921" s="412"/>
      <c r="B921" s="406"/>
      <c r="C921" s="406"/>
      <c r="D921" s="406"/>
      <c r="E921" s="406"/>
      <c r="F921" s="406"/>
      <c r="G921" s="60" t="s">
        <v>267</v>
      </c>
      <c r="H921" s="61">
        <v>0</v>
      </c>
      <c r="I921" s="61">
        <v>0</v>
      </c>
      <c r="J921" s="61">
        <v>0</v>
      </c>
      <c r="K921" s="61">
        <v>0</v>
      </c>
      <c r="L921" s="61">
        <v>0</v>
      </c>
      <c r="M921" s="61">
        <v>0</v>
      </c>
      <c r="N921" s="61">
        <v>0</v>
      </c>
      <c r="O921" s="406"/>
      <c r="P921" s="409"/>
      <c r="Q921" s="314"/>
    </row>
    <row r="922" spans="1:17" ht="24.75" thickBot="1" x14ac:dyDescent="0.3">
      <c r="A922" s="412"/>
      <c r="B922" s="406"/>
      <c r="C922" s="406"/>
      <c r="D922" s="406"/>
      <c r="E922" s="406"/>
      <c r="F922" s="406"/>
      <c r="G922" s="60" t="s">
        <v>18</v>
      </c>
      <c r="H922" s="61">
        <v>72.8</v>
      </c>
      <c r="I922" s="61">
        <v>21</v>
      </c>
      <c r="J922" s="61">
        <v>51.8</v>
      </c>
      <c r="K922" s="61">
        <v>0</v>
      </c>
      <c r="L922" s="61">
        <v>0</v>
      </c>
      <c r="M922" s="61">
        <v>0</v>
      </c>
      <c r="N922" s="61">
        <v>0</v>
      </c>
      <c r="O922" s="406"/>
      <c r="P922" s="409"/>
      <c r="Q922" s="314"/>
    </row>
    <row r="923" spans="1:17" ht="15.75" thickBot="1" x14ac:dyDescent="0.3">
      <c r="A923" s="412"/>
      <c r="B923" s="406"/>
      <c r="C923" s="406"/>
      <c r="D923" s="406"/>
      <c r="E923" s="406"/>
      <c r="F923" s="406"/>
      <c r="G923" s="60" t="s">
        <v>19</v>
      </c>
      <c r="H923" s="61">
        <v>0</v>
      </c>
      <c r="I923" s="61">
        <v>0</v>
      </c>
      <c r="J923" s="61">
        <v>0</v>
      </c>
      <c r="K923" s="61">
        <v>0</v>
      </c>
      <c r="L923" s="61">
        <v>0</v>
      </c>
      <c r="M923" s="61">
        <v>0</v>
      </c>
      <c r="N923" s="61">
        <v>0</v>
      </c>
      <c r="O923" s="406"/>
      <c r="P923" s="409"/>
      <c r="Q923" s="314"/>
    </row>
    <row r="924" spans="1:17" ht="15.75" thickBot="1" x14ac:dyDescent="0.3">
      <c r="A924" s="413"/>
      <c r="B924" s="407"/>
      <c r="C924" s="407"/>
      <c r="D924" s="407"/>
      <c r="E924" s="407"/>
      <c r="F924" s="407"/>
      <c r="G924" s="60" t="s">
        <v>20</v>
      </c>
      <c r="H924" s="61">
        <v>0</v>
      </c>
      <c r="I924" s="61">
        <v>0</v>
      </c>
      <c r="J924" s="61">
        <v>0</v>
      </c>
      <c r="K924" s="61">
        <v>0</v>
      </c>
      <c r="L924" s="61">
        <v>0</v>
      </c>
      <c r="M924" s="61">
        <v>0</v>
      </c>
      <c r="N924" s="61">
        <v>0</v>
      </c>
      <c r="O924" s="407"/>
      <c r="P924" s="410"/>
      <c r="Q924" s="314"/>
    </row>
    <row r="925" spans="1:17" ht="24.75" thickBot="1" x14ac:dyDescent="0.3">
      <c r="A925" s="411" t="s">
        <v>1578</v>
      </c>
      <c r="B925" s="405" t="s">
        <v>1350</v>
      </c>
      <c r="C925" s="405" t="s">
        <v>775</v>
      </c>
      <c r="D925" s="405" t="s">
        <v>311</v>
      </c>
      <c r="E925" s="405"/>
      <c r="F925" s="405" t="s">
        <v>244</v>
      </c>
      <c r="G925" s="60" t="s">
        <v>16</v>
      </c>
      <c r="H925" s="61">
        <v>35</v>
      </c>
      <c r="I925" s="61">
        <v>10</v>
      </c>
      <c r="J925" s="61">
        <v>25</v>
      </c>
      <c r="K925" s="61">
        <v>0</v>
      </c>
      <c r="L925" s="61">
        <v>0</v>
      </c>
      <c r="M925" s="61">
        <v>0</v>
      </c>
      <c r="N925" s="61">
        <v>0</v>
      </c>
      <c r="O925" s="405"/>
      <c r="P925" s="408"/>
      <c r="Q925" s="314" t="s">
        <v>4156</v>
      </c>
    </row>
    <row r="926" spans="1:17" ht="15.75" thickBot="1" x14ac:dyDescent="0.3">
      <c r="A926" s="412"/>
      <c r="B926" s="406"/>
      <c r="C926" s="406"/>
      <c r="D926" s="406"/>
      <c r="E926" s="406"/>
      <c r="F926" s="406"/>
      <c r="G926" s="60" t="s">
        <v>267</v>
      </c>
      <c r="H926" s="61">
        <v>0</v>
      </c>
      <c r="I926" s="61">
        <v>0</v>
      </c>
      <c r="J926" s="61">
        <v>0</v>
      </c>
      <c r="K926" s="61">
        <v>0</v>
      </c>
      <c r="L926" s="61">
        <v>0</v>
      </c>
      <c r="M926" s="61">
        <v>0</v>
      </c>
      <c r="N926" s="61">
        <v>0</v>
      </c>
      <c r="O926" s="406"/>
      <c r="P926" s="409"/>
      <c r="Q926" s="314"/>
    </row>
    <row r="927" spans="1:17" ht="24.75" thickBot="1" x14ac:dyDescent="0.3">
      <c r="A927" s="412"/>
      <c r="B927" s="406"/>
      <c r="C927" s="406"/>
      <c r="D927" s="406"/>
      <c r="E927" s="406"/>
      <c r="F927" s="406"/>
      <c r="G927" s="60" t="s">
        <v>18</v>
      </c>
      <c r="H927" s="61">
        <v>35</v>
      </c>
      <c r="I927" s="61">
        <v>10</v>
      </c>
      <c r="J927" s="61">
        <v>25</v>
      </c>
      <c r="K927" s="61">
        <v>0</v>
      </c>
      <c r="L927" s="61">
        <v>0</v>
      </c>
      <c r="M927" s="61">
        <v>0</v>
      </c>
      <c r="N927" s="61">
        <v>0</v>
      </c>
      <c r="O927" s="406"/>
      <c r="P927" s="409"/>
      <c r="Q927" s="314"/>
    </row>
    <row r="928" spans="1:17" ht="15.75" thickBot="1" x14ac:dyDescent="0.3">
      <c r="A928" s="412"/>
      <c r="B928" s="406"/>
      <c r="C928" s="406"/>
      <c r="D928" s="406"/>
      <c r="E928" s="406"/>
      <c r="F928" s="406"/>
      <c r="G928" s="60" t="s">
        <v>19</v>
      </c>
      <c r="H928" s="61">
        <v>0</v>
      </c>
      <c r="I928" s="61">
        <v>0</v>
      </c>
      <c r="J928" s="61">
        <v>0</v>
      </c>
      <c r="K928" s="61">
        <v>0</v>
      </c>
      <c r="L928" s="61">
        <v>0</v>
      </c>
      <c r="M928" s="61">
        <v>0</v>
      </c>
      <c r="N928" s="61">
        <v>0</v>
      </c>
      <c r="O928" s="406"/>
      <c r="P928" s="409"/>
      <c r="Q928" s="314"/>
    </row>
    <row r="929" spans="1:17" ht="15.75" thickBot="1" x14ac:dyDescent="0.3">
      <c r="A929" s="413"/>
      <c r="B929" s="407"/>
      <c r="C929" s="407"/>
      <c r="D929" s="407"/>
      <c r="E929" s="407"/>
      <c r="F929" s="407"/>
      <c r="G929" s="60" t="s">
        <v>20</v>
      </c>
      <c r="H929" s="61">
        <v>0</v>
      </c>
      <c r="I929" s="61">
        <v>0</v>
      </c>
      <c r="J929" s="61">
        <v>0</v>
      </c>
      <c r="K929" s="61">
        <v>0</v>
      </c>
      <c r="L929" s="61">
        <v>0</v>
      </c>
      <c r="M929" s="61">
        <v>0</v>
      </c>
      <c r="N929" s="61">
        <v>0</v>
      </c>
      <c r="O929" s="407"/>
      <c r="P929" s="410"/>
      <c r="Q929" s="314"/>
    </row>
    <row r="930" spans="1:17" ht="24.75" thickBot="1" x14ac:dyDescent="0.3">
      <c r="A930" s="411" t="s">
        <v>1579</v>
      </c>
      <c r="B930" s="405" t="s">
        <v>1350</v>
      </c>
      <c r="C930" s="405" t="s">
        <v>775</v>
      </c>
      <c r="D930" s="405" t="s">
        <v>160</v>
      </c>
      <c r="E930" s="405"/>
      <c r="F930" s="405" t="s">
        <v>244</v>
      </c>
      <c r="G930" s="60" t="s">
        <v>16</v>
      </c>
      <c r="H930" s="61">
        <v>40</v>
      </c>
      <c r="I930" s="61">
        <v>10</v>
      </c>
      <c r="J930" s="61">
        <v>30</v>
      </c>
      <c r="K930" s="61">
        <v>0</v>
      </c>
      <c r="L930" s="61">
        <v>0</v>
      </c>
      <c r="M930" s="61">
        <v>0</v>
      </c>
      <c r="N930" s="61">
        <v>0</v>
      </c>
      <c r="O930" s="405"/>
      <c r="P930" s="408"/>
      <c r="Q930" s="314" t="s">
        <v>4156</v>
      </c>
    </row>
    <row r="931" spans="1:17" ht="15.75" thickBot="1" x14ac:dyDescent="0.3">
      <c r="A931" s="412"/>
      <c r="B931" s="406"/>
      <c r="C931" s="406"/>
      <c r="D931" s="406"/>
      <c r="E931" s="406"/>
      <c r="F931" s="406"/>
      <c r="G931" s="60" t="s">
        <v>267</v>
      </c>
      <c r="H931" s="61">
        <v>0</v>
      </c>
      <c r="I931" s="61">
        <v>0</v>
      </c>
      <c r="J931" s="61">
        <v>0</v>
      </c>
      <c r="K931" s="61">
        <v>0</v>
      </c>
      <c r="L931" s="61">
        <v>0</v>
      </c>
      <c r="M931" s="61">
        <v>0</v>
      </c>
      <c r="N931" s="61">
        <v>0</v>
      </c>
      <c r="O931" s="406"/>
      <c r="P931" s="409"/>
      <c r="Q931" s="314"/>
    </row>
    <row r="932" spans="1:17" ht="24.75" thickBot="1" x14ac:dyDescent="0.3">
      <c r="A932" s="412"/>
      <c r="B932" s="406"/>
      <c r="C932" s="406"/>
      <c r="D932" s="406"/>
      <c r="E932" s="406"/>
      <c r="F932" s="406"/>
      <c r="G932" s="60" t="s">
        <v>18</v>
      </c>
      <c r="H932" s="61">
        <v>40</v>
      </c>
      <c r="I932" s="61">
        <v>10</v>
      </c>
      <c r="J932" s="61">
        <v>30</v>
      </c>
      <c r="K932" s="61">
        <v>0</v>
      </c>
      <c r="L932" s="61">
        <v>0</v>
      </c>
      <c r="M932" s="61">
        <v>0</v>
      </c>
      <c r="N932" s="61">
        <v>0</v>
      </c>
      <c r="O932" s="406"/>
      <c r="P932" s="409"/>
      <c r="Q932" s="314"/>
    </row>
    <row r="933" spans="1:17" ht="15.75" thickBot="1" x14ac:dyDescent="0.3">
      <c r="A933" s="412"/>
      <c r="B933" s="406"/>
      <c r="C933" s="406"/>
      <c r="D933" s="406"/>
      <c r="E933" s="406"/>
      <c r="F933" s="406"/>
      <c r="G933" s="60" t="s">
        <v>19</v>
      </c>
      <c r="H933" s="61">
        <v>0</v>
      </c>
      <c r="I933" s="61">
        <v>0</v>
      </c>
      <c r="J933" s="61">
        <v>0</v>
      </c>
      <c r="K933" s="61">
        <v>0</v>
      </c>
      <c r="L933" s="61">
        <v>0</v>
      </c>
      <c r="M933" s="61">
        <v>0</v>
      </c>
      <c r="N933" s="61">
        <v>0</v>
      </c>
      <c r="O933" s="406"/>
      <c r="P933" s="409"/>
      <c r="Q933" s="314"/>
    </row>
    <row r="934" spans="1:17" ht="15.75" thickBot="1" x14ac:dyDescent="0.3">
      <c r="A934" s="413"/>
      <c r="B934" s="407"/>
      <c r="C934" s="407"/>
      <c r="D934" s="407"/>
      <c r="E934" s="407"/>
      <c r="F934" s="407"/>
      <c r="G934" s="60" t="s">
        <v>20</v>
      </c>
      <c r="H934" s="61">
        <v>0</v>
      </c>
      <c r="I934" s="61">
        <v>0</v>
      </c>
      <c r="J934" s="61">
        <v>0</v>
      </c>
      <c r="K934" s="61">
        <v>0</v>
      </c>
      <c r="L934" s="61">
        <v>0</v>
      </c>
      <c r="M934" s="61">
        <v>0</v>
      </c>
      <c r="N934" s="61">
        <v>0</v>
      </c>
      <c r="O934" s="407"/>
      <c r="P934" s="410"/>
      <c r="Q934" s="314"/>
    </row>
    <row r="935" spans="1:17" ht="24.75" thickBot="1" x14ac:dyDescent="0.3">
      <c r="A935" s="411" t="s">
        <v>1580</v>
      </c>
      <c r="B935" s="405" t="s">
        <v>1316</v>
      </c>
      <c r="C935" s="405" t="s">
        <v>775</v>
      </c>
      <c r="D935" s="405" t="s">
        <v>160</v>
      </c>
      <c r="E935" s="405" t="s">
        <v>1497</v>
      </c>
      <c r="F935" s="405" t="s">
        <v>1581</v>
      </c>
      <c r="G935" s="60" t="s">
        <v>16</v>
      </c>
      <c r="H935" s="61">
        <v>80</v>
      </c>
      <c r="I935" s="61">
        <v>0</v>
      </c>
      <c r="J935" s="61">
        <v>0</v>
      </c>
      <c r="K935" s="61">
        <v>0</v>
      </c>
      <c r="L935" s="61">
        <v>80</v>
      </c>
      <c r="M935" s="61">
        <v>0</v>
      </c>
      <c r="N935" s="61">
        <v>0</v>
      </c>
      <c r="O935" s="405">
        <v>31000</v>
      </c>
      <c r="P935" s="408" t="s">
        <v>1582</v>
      </c>
      <c r="Q935" s="314" t="s">
        <v>4185</v>
      </c>
    </row>
    <row r="936" spans="1:17" ht="15.75" thickBot="1" x14ac:dyDescent="0.3">
      <c r="A936" s="412"/>
      <c r="B936" s="406"/>
      <c r="C936" s="406"/>
      <c r="D936" s="406"/>
      <c r="E936" s="406"/>
      <c r="F936" s="406"/>
      <c r="G936" s="60" t="s">
        <v>267</v>
      </c>
      <c r="H936" s="61">
        <v>0</v>
      </c>
      <c r="I936" s="61">
        <v>0</v>
      </c>
      <c r="J936" s="61">
        <v>0</v>
      </c>
      <c r="K936" s="61">
        <v>0</v>
      </c>
      <c r="L936" s="61">
        <v>0</v>
      </c>
      <c r="M936" s="61">
        <v>0</v>
      </c>
      <c r="N936" s="61">
        <v>0</v>
      </c>
      <c r="O936" s="406"/>
      <c r="P936" s="409"/>
      <c r="Q936" s="314"/>
    </row>
    <row r="937" spans="1:17" ht="24.75" thickBot="1" x14ac:dyDescent="0.3">
      <c r="A937" s="412"/>
      <c r="B937" s="406"/>
      <c r="C937" s="406"/>
      <c r="D937" s="406"/>
      <c r="E937" s="406"/>
      <c r="F937" s="406"/>
      <c r="G937" s="60" t="s">
        <v>18</v>
      </c>
      <c r="H937" s="61">
        <v>74.400000000000006</v>
      </c>
      <c r="I937" s="61">
        <v>0</v>
      </c>
      <c r="J937" s="61">
        <v>0</v>
      </c>
      <c r="K937" s="61">
        <v>0</v>
      </c>
      <c r="L937" s="61">
        <v>74.400000000000006</v>
      </c>
      <c r="M937" s="61">
        <v>0</v>
      </c>
      <c r="N937" s="61">
        <v>0</v>
      </c>
      <c r="O937" s="406"/>
      <c r="P937" s="409"/>
      <c r="Q937" s="314"/>
    </row>
    <row r="938" spans="1:17" ht="15.75" thickBot="1" x14ac:dyDescent="0.3">
      <c r="A938" s="412"/>
      <c r="B938" s="406"/>
      <c r="C938" s="406"/>
      <c r="D938" s="406"/>
      <c r="E938" s="406"/>
      <c r="F938" s="406"/>
      <c r="G938" s="60" t="s">
        <v>19</v>
      </c>
      <c r="H938" s="61">
        <v>5.6</v>
      </c>
      <c r="I938" s="61">
        <v>0</v>
      </c>
      <c r="J938" s="61">
        <v>0</v>
      </c>
      <c r="K938" s="61">
        <v>0</v>
      </c>
      <c r="L938" s="61">
        <v>5.6</v>
      </c>
      <c r="M938" s="61">
        <v>0</v>
      </c>
      <c r="N938" s="61">
        <v>0</v>
      </c>
      <c r="O938" s="406"/>
      <c r="P938" s="409"/>
      <c r="Q938" s="314"/>
    </row>
    <row r="939" spans="1:17" ht="15.75" thickBot="1" x14ac:dyDescent="0.3">
      <c r="A939" s="413"/>
      <c r="B939" s="407"/>
      <c r="C939" s="407"/>
      <c r="D939" s="407"/>
      <c r="E939" s="407"/>
      <c r="F939" s="407"/>
      <c r="G939" s="60" t="s">
        <v>20</v>
      </c>
      <c r="H939" s="61">
        <v>0</v>
      </c>
      <c r="I939" s="61">
        <v>0</v>
      </c>
      <c r="J939" s="61">
        <v>0</v>
      </c>
      <c r="K939" s="61">
        <v>0</v>
      </c>
      <c r="L939" s="61">
        <v>0</v>
      </c>
      <c r="M939" s="61">
        <v>0</v>
      </c>
      <c r="N939" s="61">
        <v>0</v>
      </c>
      <c r="O939" s="407"/>
      <c r="P939" s="410"/>
      <c r="Q939" s="314"/>
    </row>
    <row r="940" spans="1:17" ht="24.75" thickBot="1" x14ac:dyDescent="0.3">
      <c r="A940" s="411" t="s">
        <v>1583</v>
      </c>
      <c r="B940" s="405" t="s">
        <v>1316</v>
      </c>
      <c r="C940" s="405" t="s">
        <v>775</v>
      </c>
      <c r="D940" s="405">
        <v>2028</v>
      </c>
      <c r="E940" s="405" t="s">
        <v>937</v>
      </c>
      <c r="F940" s="405" t="s">
        <v>826</v>
      </c>
      <c r="G940" s="60" t="s">
        <v>16</v>
      </c>
      <c r="H940" s="61">
        <v>45</v>
      </c>
      <c r="I940" s="61">
        <v>0</v>
      </c>
      <c r="J940" s="61">
        <v>0</v>
      </c>
      <c r="K940" s="61">
        <v>0</v>
      </c>
      <c r="L940" s="61">
        <v>45</v>
      </c>
      <c r="M940" s="61">
        <v>0</v>
      </c>
      <c r="N940" s="61">
        <v>0</v>
      </c>
      <c r="O940" s="405">
        <v>31000</v>
      </c>
      <c r="P940" s="408" t="s">
        <v>1582</v>
      </c>
      <c r="Q940" s="314" t="s">
        <v>4185</v>
      </c>
    </row>
    <row r="941" spans="1:17" ht="15.75" thickBot="1" x14ac:dyDescent="0.3">
      <c r="A941" s="412"/>
      <c r="B941" s="406"/>
      <c r="C941" s="406"/>
      <c r="D941" s="406"/>
      <c r="E941" s="406"/>
      <c r="F941" s="406"/>
      <c r="G941" s="60" t="s">
        <v>267</v>
      </c>
      <c r="H941" s="61">
        <v>0</v>
      </c>
      <c r="I941" s="61">
        <v>0</v>
      </c>
      <c r="J941" s="61">
        <v>0</v>
      </c>
      <c r="K941" s="61">
        <v>0</v>
      </c>
      <c r="L941" s="61">
        <v>0</v>
      </c>
      <c r="M941" s="61">
        <v>0</v>
      </c>
      <c r="N941" s="61">
        <v>0</v>
      </c>
      <c r="O941" s="406"/>
      <c r="P941" s="409"/>
      <c r="Q941" s="314"/>
    </row>
    <row r="942" spans="1:17" ht="24.75" thickBot="1" x14ac:dyDescent="0.3">
      <c r="A942" s="412"/>
      <c r="B942" s="406"/>
      <c r="C942" s="406"/>
      <c r="D942" s="406"/>
      <c r="E942" s="406"/>
      <c r="F942" s="406"/>
      <c r="G942" s="60" t="s">
        <v>18</v>
      </c>
      <c r="H942" s="61">
        <v>41.9</v>
      </c>
      <c r="I942" s="61">
        <v>0</v>
      </c>
      <c r="J942" s="61">
        <v>0</v>
      </c>
      <c r="K942" s="61">
        <v>0</v>
      </c>
      <c r="L942" s="61">
        <v>41.9</v>
      </c>
      <c r="M942" s="61">
        <v>0</v>
      </c>
      <c r="N942" s="61">
        <v>0</v>
      </c>
      <c r="O942" s="406"/>
      <c r="P942" s="409"/>
      <c r="Q942" s="314"/>
    </row>
    <row r="943" spans="1:17" ht="15.75" thickBot="1" x14ac:dyDescent="0.3">
      <c r="A943" s="412"/>
      <c r="B943" s="406"/>
      <c r="C943" s="406"/>
      <c r="D943" s="406"/>
      <c r="E943" s="406"/>
      <c r="F943" s="406"/>
      <c r="G943" s="60" t="s">
        <v>19</v>
      </c>
      <c r="H943" s="61">
        <v>3.2</v>
      </c>
      <c r="I943" s="61">
        <v>0</v>
      </c>
      <c r="J943" s="61">
        <v>0</v>
      </c>
      <c r="K943" s="61">
        <v>0</v>
      </c>
      <c r="L943" s="61">
        <v>3.2</v>
      </c>
      <c r="M943" s="61">
        <v>0</v>
      </c>
      <c r="N943" s="61">
        <v>0</v>
      </c>
      <c r="O943" s="406"/>
      <c r="P943" s="409"/>
      <c r="Q943" s="314"/>
    </row>
    <row r="944" spans="1:17" ht="15.75" thickBot="1" x14ac:dyDescent="0.3">
      <c r="A944" s="413"/>
      <c r="B944" s="407"/>
      <c r="C944" s="407"/>
      <c r="D944" s="407"/>
      <c r="E944" s="407"/>
      <c r="F944" s="407"/>
      <c r="G944" s="60" t="s">
        <v>20</v>
      </c>
      <c r="H944" s="61">
        <v>0</v>
      </c>
      <c r="I944" s="61">
        <v>0</v>
      </c>
      <c r="J944" s="61">
        <v>0</v>
      </c>
      <c r="K944" s="61">
        <v>0</v>
      </c>
      <c r="L944" s="61">
        <v>0</v>
      </c>
      <c r="M944" s="61">
        <v>0</v>
      </c>
      <c r="N944" s="61">
        <v>0</v>
      </c>
      <c r="O944" s="407"/>
      <c r="P944" s="410"/>
      <c r="Q944" s="314"/>
    </row>
    <row r="945" spans="1:17" ht="24.75" thickBot="1" x14ac:dyDescent="0.3">
      <c r="A945" s="411" t="s">
        <v>1584</v>
      </c>
      <c r="B945" s="405" t="s">
        <v>1316</v>
      </c>
      <c r="C945" s="405" t="s">
        <v>775</v>
      </c>
      <c r="D945" s="405" t="s">
        <v>160</v>
      </c>
      <c r="E945" s="405" t="s">
        <v>55</v>
      </c>
      <c r="F945" s="405" t="s">
        <v>778</v>
      </c>
      <c r="G945" s="60" t="s">
        <v>16</v>
      </c>
      <c r="H945" s="61">
        <v>81.900000000000006</v>
      </c>
      <c r="I945" s="61">
        <v>0</v>
      </c>
      <c r="J945" s="61">
        <v>42.2</v>
      </c>
      <c r="K945" s="61">
        <v>39.700000000000003</v>
      </c>
      <c r="L945" s="61">
        <v>0</v>
      </c>
      <c r="M945" s="61">
        <v>0</v>
      </c>
      <c r="N945" s="61">
        <v>0</v>
      </c>
      <c r="O945" s="405">
        <v>31000</v>
      </c>
      <c r="P945" s="408" t="s">
        <v>1582</v>
      </c>
      <c r="Q945" s="314" t="s">
        <v>4185</v>
      </c>
    </row>
    <row r="946" spans="1:17" ht="15.75" thickBot="1" x14ac:dyDescent="0.3">
      <c r="A946" s="412"/>
      <c r="B946" s="406"/>
      <c r="C946" s="406"/>
      <c r="D946" s="406"/>
      <c r="E946" s="406"/>
      <c r="F946" s="406"/>
      <c r="G946" s="60" t="s">
        <v>267</v>
      </c>
      <c r="H946" s="61">
        <v>0</v>
      </c>
      <c r="I946" s="61">
        <v>0</v>
      </c>
      <c r="J946" s="61">
        <v>0</v>
      </c>
      <c r="K946" s="61">
        <v>0</v>
      </c>
      <c r="L946" s="61">
        <v>0</v>
      </c>
      <c r="M946" s="61">
        <v>0</v>
      </c>
      <c r="N946" s="61">
        <v>0</v>
      </c>
      <c r="O946" s="406"/>
      <c r="P946" s="409"/>
      <c r="Q946" s="314"/>
    </row>
    <row r="947" spans="1:17" ht="24.75" thickBot="1" x14ac:dyDescent="0.3">
      <c r="A947" s="412"/>
      <c r="B947" s="406"/>
      <c r="C947" s="406"/>
      <c r="D947" s="406"/>
      <c r="E947" s="406"/>
      <c r="F947" s="406"/>
      <c r="G947" s="60" t="s">
        <v>18</v>
      </c>
      <c r="H947" s="61">
        <v>72</v>
      </c>
      <c r="I947" s="61">
        <v>0</v>
      </c>
      <c r="J947" s="61">
        <v>37</v>
      </c>
      <c r="K947" s="61">
        <v>35</v>
      </c>
      <c r="L947" s="61">
        <v>0</v>
      </c>
      <c r="M947" s="61">
        <v>0</v>
      </c>
      <c r="N947" s="61">
        <v>0</v>
      </c>
      <c r="O947" s="406"/>
      <c r="P947" s="409"/>
      <c r="Q947" s="314"/>
    </row>
    <row r="948" spans="1:17" ht="15.75" thickBot="1" x14ac:dyDescent="0.3">
      <c r="A948" s="412"/>
      <c r="B948" s="406"/>
      <c r="C948" s="406"/>
      <c r="D948" s="406"/>
      <c r="E948" s="406"/>
      <c r="F948" s="406"/>
      <c r="G948" s="60" t="s">
        <v>19</v>
      </c>
      <c r="H948" s="61">
        <v>9.9</v>
      </c>
      <c r="I948" s="61">
        <v>0</v>
      </c>
      <c r="J948" s="61">
        <v>5.2</v>
      </c>
      <c r="K948" s="61">
        <v>4.7</v>
      </c>
      <c r="L948" s="61">
        <v>0</v>
      </c>
      <c r="M948" s="61">
        <v>0</v>
      </c>
      <c r="N948" s="61">
        <v>0</v>
      </c>
      <c r="O948" s="406"/>
      <c r="P948" s="409"/>
      <c r="Q948" s="314"/>
    </row>
    <row r="949" spans="1:17" ht="15.75" thickBot="1" x14ac:dyDescent="0.3">
      <c r="A949" s="413"/>
      <c r="B949" s="407"/>
      <c r="C949" s="407"/>
      <c r="D949" s="407"/>
      <c r="E949" s="407"/>
      <c r="F949" s="407"/>
      <c r="G949" s="60" t="s">
        <v>20</v>
      </c>
      <c r="H949" s="61">
        <v>0</v>
      </c>
      <c r="I949" s="61">
        <v>0</v>
      </c>
      <c r="J949" s="61">
        <v>0</v>
      </c>
      <c r="K949" s="61">
        <v>0</v>
      </c>
      <c r="L949" s="61">
        <v>0</v>
      </c>
      <c r="M949" s="61">
        <v>0</v>
      </c>
      <c r="N949" s="61">
        <v>0</v>
      </c>
      <c r="O949" s="407"/>
      <c r="P949" s="410"/>
      <c r="Q949" s="314"/>
    </row>
    <row r="950" spans="1:17" ht="24.75" thickBot="1" x14ac:dyDescent="0.3">
      <c r="A950" s="411" t="s">
        <v>1585</v>
      </c>
      <c r="B950" s="405"/>
      <c r="C950" s="405" t="s">
        <v>775</v>
      </c>
      <c r="D950" s="405">
        <v>2025</v>
      </c>
      <c r="E950" s="405"/>
      <c r="F950" s="405" t="s">
        <v>826</v>
      </c>
      <c r="G950" s="60" t="s">
        <v>16</v>
      </c>
      <c r="H950" s="61">
        <v>1.2</v>
      </c>
      <c r="I950" s="61">
        <v>1.2</v>
      </c>
      <c r="J950" s="61">
        <v>0</v>
      </c>
      <c r="K950" s="61">
        <v>0</v>
      </c>
      <c r="L950" s="61">
        <v>0</v>
      </c>
      <c r="M950" s="61">
        <v>0</v>
      </c>
      <c r="N950" s="61">
        <v>0</v>
      </c>
      <c r="O950" s="405">
        <v>31000</v>
      </c>
      <c r="P950" s="408" t="s">
        <v>1582</v>
      </c>
      <c r="Q950" s="314" t="s">
        <v>4185</v>
      </c>
    </row>
    <row r="951" spans="1:17" ht="15.75" thickBot="1" x14ac:dyDescent="0.3">
      <c r="A951" s="412"/>
      <c r="B951" s="406"/>
      <c r="C951" s="406"/>
      <c r="D951" s="406"/>
      <c r="E951" s="406"/>
      <c r="F951" s="406"/>
      <c r="G951" s="60" t="s">
        <v>267</v>
      </c>
      <c r="H951" s="61">
        <v>0</v>
      </c>
      <c r="I951" s="61">
        <v>0</v>
      </c>
      <c r="J951" s="61">
        <v>0</v>
      </c>
      <c r="K951" s="61">
        <v>0</v>
      </c>
      <c r="L951" s="61">
        <v>0</v>
      </c>
      <c r="M951" s="61">
        <v>0</v>
      </c>
      <c r="N951" s="61">
        <v>0</v>
      </c>
      <c r="O951" s="406"/>
      <c r="P951" s="409"/>
      <c r="Q951" s="314"/>
    </row>
    <row r="952" spans="1:17" ht="24.75" thickBot="1" x14ac:dyDescent="0.3">
      <c r="A952" s="412"/>
      <c r="B952" s="406"/>
      <c r="C952" s="406"/>
      <c r="D952" s="406"/>
      <c r="E952" s="406"/>
      <c r="F952" s="406"/>
      <c r="G952" s="60" t="s">
        <v>18</v>
      </c>
      <c r="H952" s="61">
        <v>1.2</v>
      </c>
      <c r="I952" s="61">
        <v>1.2</v>
      </c>
      <c r="J952" s="61">
        <v>0</v>
      </c>
      <c r="K952" s="61">
        <v>0</v>
      </c>
      <c r="L952" s="61">
        <v>0</v>
      </c>
      <c r="M952" s="61">
        <v>0</v>
      </c>
      <c r="N952" s="61">
        <v>0</v>
      </c>
      <c r="O952" s="406"/>
      <c r="P952" s="409"/>
      <c r="Q952" s="314"/>
    </row>
    <row r="953" spans="1:17" ht="15.75" thickBot="1" x14ac:dyDescent="0.3">
      <c r="A953" s="412"/>
      <c r="B953" s="406"/>
      <c r="C953" s="406"/>
      <c r="D953" s="406"/>
      <c r="E953" s="406"/>
      <c r="F953" s="406"/>
      <c r="G953" s="60" t="s">
        <v>19</v>
      </c>
      <c r="H953" s="61">
        <v>0</v>
      </c>
      <c r="I953" s="61">
        <v>0</v>
      </c>
      <c r="J953" s="61">
        <v>0</v>
      </c>
      <c r="K953" s="61">
        <v>0</v>
      </c>
      <c r="L953" s="61">
        <v>0</v>
      </c>
      <c r="M953" s="61">
        <v>0</v>
      </c>
      <c r="N953" s="61">
        <v>0</v>
      </c>
      <c r="O953" s="406"/>
      <c r="P953" s="409"/>
      <c r="Q953" s="314"/>
    </row>
    <row r="954" spans="1:17" ht="15.75" thickBot="1" x14ac:dyDescent="0.3">
      <c r="A954" s="413"/>
      <c r="B954" s="407"/>
      <c r="C954" s="407"/>
      <c r="D954" s="407"/>
      <c r="E954" s="407"/>
      <c r="F954" s="407"/>
      <c r="G954" s="60" t="s">
        <v>20</v>
      </c>
      <c r="H954" s="61">
        <v>0</v>
      </c>
      <c r="I954" s="61">
        <v>0</v>
      </c>
      <c r="J954" s="61">
        <v>0</v>
      </c>
      <c r="K954" s="61">
        <v>0</v>
      </c>
      <c r="L954" s="61">
        <v>0</v>
      </c>
      <c r="M954" s="61">
        <v>0</v>
      </c>
      <c r="N954" s="61">
        <v>0</v>
      </c>
      <c r="O954" s="407"/>
      <c r="P954" s="410"/>
      <c r="Q954" s="314"/>
    </row>
    <row r="955" spans="1:17" ht="24.75" thickBot="1" x14ac:dyDescent="0.3">
      <c r="A955" s="411" t="s">
        <v>1586</v>
      </c>
      <c r="B955" s="405" t="s">
        <v>1316</v>
      </c>
      <c r="C955" s="405" t="s">
        <v>775</v>
      </c>
      <c r="D955" s="405">
        <v>2027</v>
      </c>
      <c r="E955" s="405" t="s">
        <v>1587</v>
      </c>
      <c r="F955" s="405" t="s">
        <v>826</v>
      </c>
      <c r="G955" s="60" t="s">
        <v>16</v>
      </c>
      <c r="H955" s="61">
        <v>171</v>
      </c>
      <c r="I955" s="61">
        <v>0</v>
      </c>
      <c r="J955" s="61">
        <v>0</v>
      </c>
      <c r="K955" s="61">
        <v>0</v>
      </c>
      <c r="L955" s="61">
        <v>171</v>
      </c>
      <c r="M955" s="61">
        <v>0</v>
      </c>
      <c r="N955" s="61">
        <v>0</v>
      </c>
      <c r="O955" s="405">
        <v>31000</v>
      </c>
      <c r="P955" s="408" t="s">
        <v>1582</v>
      </c>
      <c r="Q955" s="314" t="s">
        <v>4185</v>
      </c>
    </row>
    <row r="956" spans="1:17" ht="15.75" thickBot="1" x14ac:dyDescent="0.3">
      <c r="A956" s="412"/>
      <c r="B956" s="406"/>
      <c r="C956" s="406"/>
      <c r="D956" s="406"/>
      <c r="E956" s="406"/>
      <c r="F956" s="406"/>
      <c r="G956" s="60" t="s">
        <v>267</v>
      </c>
      <c r="H956" s="61">
        <v>0</v>
      </c>
      <c r="I956" s="61">
        <v>0</v>
      </c>
      <c r="J956" s="61">
        <v>0</v>
      </c>
      <c r="K956" s="61">
        <v>0</v>
      </c>
      <c r="L956" s="61">
        <v>0</v>
      </c>
      <c r="M956" s="61">
        <v>0</v>
      </c>
      <c r="N956" s="61">
        <v>0</v>
      </c>
      <c r="O956" s="406"/>
      <c r="P956" s="409"/>
      <c r="Q956" s="314"/>
    </row>
    <row r="957" spans="1:17" ht="24.75" thickBot="1" x14ac:dyDescent="0.3">
      <c r="A957" s="412"/>
      <c r="B957" s="406"/>
      <c r="C957" s="406"/>
      <c r="D957" s="406"/>
      <c r="E957" s="406"/>
      <c r="F957" s="406"/>
      <c r="G957" s="60" t="s">
        <v>18</v>
      </c>
      <c r="H957" s="61">
        <v>159</v>
      </c>
      <c r="I957" s="61">
        <v>0</v>
      </c>
      <c r="J957" s="61">
        <v>0</v>
      </c>
      <c r="K957" s="61">
        <v>0</v>
      </c>
      <c r="L957" s="61">
        <v>159</v>
      </c>
      <c r="M957" s="61">
        <v>0</v>
      </c>
      <c r="N957" s="61">
        <v>0</v>
      </c>
      <c r="O957" s="406"/>
      <c r="P957" s="409"/>
      <c r="Q957" s="314"/>
    </row>
    <row r="958" spans="1:17" ht="15.75" thickBot="1" x14ac:dyDescent="0.3">
      <c r="A958" s="412"/>
      <c r="B958" s="406"/>
      <c r="C958" s="406"/>
      <c r="D958" s="406"/>
      <c r="E958" s="406"/>
      <c r="F958" s="406"/>
      <c r="G958" s="60" t="s">
        <v>19</v>
      </c>
      <c r="H958" s="61">
        <v>12</v>
      </c>
      <c r="I958" s="61">
        <v>0</v>
      </c>
      <c r="J958" s="61">
        <v>0</v>
      </c>
      <c r="K958" s="61">
        <v>0</v>
      </c>
      <c r="L958" s="61">
        <v>12</v>
      </c>
      <c r="M958" s="61">
        <v>0</v>
      </c>
      <c r="N958" s="61">
        <v>0</v>
      </c>
      <c r="O958" s="406"/>
      <c r="P958" s="409"/>
      <c r="Q958" s="314"/>
    </row>
    <row r="959" spans="1:17" ht="15.75" thickBot="1" x14ac:dyDescent="0.3">
      <c r="A959" s="413"/>
      <c r="B959" s="407"/>
      <c r="C959" s="407"/>
      <c r="D959" s="407"/>
      <c r="E959" s="407"/>
      <c r="F959" s="407"/>
      <c r="G959" s="60" t="s">
        <v>20</v>
      </c>
      <c r="H959" s="61">
        <v>0</v>
      </c>
      <c r="I959" s="61">
        <v>0</v>
      </c>
      <c r="J959" s="61">
        <v>0</v>
      </c>
      <c r="K959" s="61">
        <v>0</v>
      </c>
      <c r="L959" s="61">
        <v>0</v>
      </c>
      <c r="M959" s="61">
        <v>0</v>
      </c>
      <c r="N959" s="61">
        <v>0</v>
      </c>
      <c r="O959" s="407"/>
      <c r="P959" s="410"/>
      <c r="Q959" s="314"/>
    </row>
    <row r="960" spans="1:17" ht="24.75" thickBot="1" x14ac:dyDescent="0.3">
      <c r="A960" s="411" t="s">
        <v>1588</v>
      </c>
      <c r="B960" s="405" t="s">
        <v>1316</v>
      </c>
      <c r="C960" s="405" t="s">
        <v>775</v>
      </c>
      <c r="D960" s="405">
        <v>2029</v>
      </c>
      <c r="E960" s="405" t="s">
        <v>1589</v>
      </c>
      <c r="F960" s="405" t="s">
        <v>826</v>
      </c>
      <c r="G960" s="60" t="s">
        <v>16</v>
      </c>
      <c r="H960" s="61">
        <v>20.7</v>
      </c>
      <c r="I960" s="61">
        <v>0</v>
      </c>
      <c r="J960" s="61">
        <v>0</v>
      </c>
      <c r="K960" s="61">
        <v>0</v>
      </c>
      <c r="L960" s="61">
        <v>0</v>
      </c>
      <c r="M960" s="61">
        <v>20.7</v>
      </c>
      <c r="N960" s="61">
        <v>0</v>
      </c>
      <c r="O960" s="405">
        <v>31000</v>
      </c>
      <c r="P960" s="408" t="s">
        <v>1582</v>
      </c>
      <c r="Q960" s="314" t="s">
        <v>4185</v>
      </c>
    </row>
    <row r="961" spans="1:17" ht="15.75" thickBot="1" x14ac:dyDescent="0.3">
      <c r="A961" s="412"/>
      <c r="B961" s="406"/>
      <c r="C961" s="406"/>
      <c r="D961" s="406"/>
      <c r="E961" s="406"/>
      <c r="F961" s="406"/>
      <c r="G961" s="60" t="s">
        <v>267</v>
      </c>
      <c r="H961" s="61">
        <v>0</v>
      </c>
      <c r="I961" s="61">
        <v>0</v>
      </c>
      <c r="J961" s="61">
        <v>0</v>
      </c>
      <c r="K961" s="61">
        <v>0</v>
      </c>
      <c r="L961" s="61">
        <v>0</v>
      </c>
      <c r="M961" s="61">
        <v>0</v>
      </c>
      <c r="N961" s="61">
        <v>0</v>
      </c>
      <c r="O961" s="406"/>
      <c r="P961" s="409"/>
      <c r="Q961" s="314"/>
    </row>
    <row r="962" spans="1:17" ht="24.75" thickBot="1" x14ac:dyDescent="0.3">
      <c r="A962" s="412"/>
      <c r="B962" s="406"/>
      <c r="C962" s="406"/>
      <c r="D962" s="406"/>
      <c r="E962" s="406"/>
      <c r="F962" s="406"/>
      <c r="G962" s="60" t="s">
        <v>18</v>
      </c>
      <c r="H962" s="61">
        <v>19.3</v>
      </c>
      <c r="I962" s="61">
        <v>0</v>
      </c>
      <c r="J962" s="61">
        <v>0</v>
      </c>
      <c r="K962" s="61">
        <v>0</v>
      </c>
      <c r="L962" s="61">
        <v>0</v>
      </c>
      <c r="M962" s="61">
        <v>19.3</v>
      </c>
      <c r="N962" s="61">
        <v>0</v>
      </c>
      <c r="O962" s="406"/>
      <c r="P962" s="409"/>
      <c r="Q962" s="314"/>
    </row>
    <row r="963" spans="1:17" ht="15.75" thickBot="1" x14ac:dyDescent="0.3">
      <c r="A963" s="412"/>
      <c r="B963" s="406"/>
      <c r="C963" s="406"/>
      <c r="D963" s="406"/>
      <c r="E963" s="406"/>
      <c r="F963" s="406"/>
      <c r="G963" s="60" t="s">
        <v>19</v>
      </c>
      <c r="H963" s="61">
        <v>1.5</v>
      </c>
      <c r="I963" s="61">
        <v>0</v>
      </c>
      <c r="J963" s="61">
        <v>0</v>
      </c>
      <c r="K963" s="61">
        <v>0</v>
      </c>
      <c r="L963" s="61">
        <v>0</v>
      </c>
      <c r="M963" s="61">
        <v>1.5</v>
      </c>
      <c r="N963" s="61">
        <v>0</v>
      </c>
      <c r="O963" s="406"/>
      <c r="P963" s="409"/>
      <c r="Q963" s="314"/>
    </row>
    <row r="964" spans="1:17" ht="15.75" thickBot="1" x14ac:dyDescent="0.3">
      <c r="A964" s="413"/>
      <c r="B964" s="407"/>
      <c r="C964" s="407"/>
      <c r="D964" s="407"/>
      <c r="E964" s="407"/>
      <c r="F964" s="407"/>
      <c r="G964" s="60" t="s">
        <v>20</v>
      </c>
      <c r="H964" s="61">
        <v>0</v>
      </c>
      <c r="I964" s="61">
        <v>0</v>
      </c>
      <c r="J964" s="61">
        <v>0</v>
      </c>
      <c r="K964" s="61">
        <v>0</v>
      </c>
      <c r="L964" s="61">
        <v>0</v>
      </c>
      <c r="M964" s="61">
        <v>0</v>
      </c>
      <c r="N964" s="61">
        <v>0</v>
      </c>
      <c r="O964" s="407"/>
      <c r="P964" s="410"/>
      <c r="Q964" s="314"/>
    </row>
    <row r="965" spans="1:17" ht="24.75" thickBot="1" x14ac:dyDescent="0.3">
      <c r="A965" s="411" t="s">
        <v>1590</v>
      </c>
      <c r="B965" s="405" t="s">
        <v>1316</v>
      </c>
      <c r="C965" s="405" t="s">
        <v>775</v>
      </c>
      <c r="D965" s="405">
        <v>2030</v>
      </c>
      <c r="E965" s="405" t="s">
        <v>534</v>
      </c>
      <c r="F965" s="405" t="s">
        <v>826</v>
      </c>
      <c r="G965" s="60" t="s">
        <v>16</v>
      </c>
      <c r="H965" s="61">
        <v>41.4</v>
      </c>
      <c r="I965" s="61">
        <v>0</v>
      </c>
      <c r="J965" s="61">
        <v>0</v>
      </c>
      <c r="K965" s="61">
        <v>0</v>
      </c>
      <c r="L965" s="61">
        <v>0</v>
      </c>
      <c r="M965" s="61">
        <v>0</v>
      </c>
      <c r="N965" s="61">
        <v>41.4</v>
      </c>
      <c r="O965" s="405">
        <v>31000</v>
      </c>
      <c r="P965" s="408" t="s">
        <v>1582</v>
      </c>
      <c r="Q965" s="314" t="s">
        <v>4185</v>
      </c>
    </row>
    <row r="966" spans="1:17" ht="15.75" thickBot="1" x14ac:dyDescent="0.3">
      <c r="A966" s="412"/>
      <c r="B966" s="406"/>
      <c r="C966" s="406"/>
      <c r="D966" s="406"/>
      <c r="E966" s="406"/>
      <c r="F966" s="406"/>
      <c r="G966" s="60" t="s">
        <v>267</v>
      </c>
      <c r="H966" s="61">
        <v>0</v>
      </c>
      <c r="I966" s="61">
        <v>0</v>
      </c>
      <c r="J966" s="61">
        <v>0</v>
      </c>
      <c r="K966" s="61">
        <v>0</v>
      </c>
      <c r="L966" s="61">
        <v>0</v>
      </c>
      <c r="M966" s="61">
        <v>0</v>
      </c>
      <c r="N966" s="61">
        <v>0</v>
      </c>
      <c r="O966" s="406"/>
      <c r="P966" s="409"/>
      <c r="Q966" s="314"/>
    </row>
    <row r="967" spans="1:17" ht="24.75" thickBot="1" x14ac:dyDescent="0.3">
      <c r="A967" s="412"/>
      <c r="B967" s="406"/>
      <c r="C967" s="406"/>
      <c r="D967" s="406"/>
      <c r="E967" s="406"/>
      <c r="F967" s="406"/>
      <c r="G967" s="60" t="s">
        <v>18</v>
      </c>
      <c r="H967" s="61">
        <v>38.5</v>
      </c>
      <c r="I967" s="61">
        <v>0</v>
      </c>
      <c r="J967" s="61">
        <v>0</v>
      </c>
      <c r="K967" s="61">
        <v>0</v>
      </c>
      <c r="L967" s="61">
        <v>0</v>
      </c>
      <c r="M967" s="61">
        <v>0</v>
      </c>
      <c r="N967" s="61">
        <v>38.5</v>
      </c>
      <c r="O967" s="406"/>
      <c r="P967" s="409"/>
      <c r="Q967" s="314"/>
    </row>
    <row r="968" spans="1:17" ht="15.75" thickBot="1" x14ac:dyDescent="0.3">
      <c r="A968" s="412"/>
      <c r="B968" s="406"/>
      <c r="C968" s="406"/>
      <c r="D968" s="406"/>
      <c r="E968" s="406"/>
      <c r="F968" s="406"/>
      <c r="G968" s="60" t="s">
        <v>19</v>
      </c>
      <c r="H968" s="61">
        <v>2.9</v>
      </c>
      <c r="I968" s="61">
        <v>0</v>
      </c>
      <c r="J968" s="61">
        <v>0</v>
      </c>
      <c r="K968" s="61">
        <v>0</v>
      </c>
      <c r="L968" s="61">
        <v>0</v>
      </c>
      <c r="M968" s="61">
        <v>0</v>
      </c>
      <c r="N968" s="61">
        <v>2.9</v>
      </c>
      <c r="O968" s="406"/>
      <c r="P968" s="409"/>
      <c r="Q968" s="314"/>
    </row>
    <row r="969" spans="1:17" ht="15.75" thickBot="1" x14ac:dyDescent="0.3">
      <c r="A969" s="413"/>
      <c r="B969" s="407"/>
      <c r="C969" s="407"/>
      <c r="D969" s="407"/>
      <c r="E969" s="407"/>
      <c r="F969" s="407"/>
      <c r="G969" s="60" t="s">
        <v>20</v>
      </c>
      <c r="H969" s="61">
        <v>0</v>
      </c>
      <c r="I969" s="61">
        <v>0</v>
      </c>
      <c r="J969" s="61">
        <v>0</v>
      </c>
      <c r="K969" s="61">
        <v>0</v>
      </c>
      <c r="L969" s="61">
        <v>0</v>
      </c>
      <c r="M969" s="61">
        <v>0</v>
      </c>
      <c r="N969" s="61">
        <v>0</v>
      </c>
      <c r="O969" s="407"/>
      <c r="P969" s="410"/>
      <c r="Q969" s="314"/>
    </row>
    <row r="970" spans="1:17" ht="24.75" thickBot="1" x14ac:dyDescent="0.3">
      <c r="A970" s="411" t="s">
        <v>1591</v>
      </c>
      <c r="B970" s="405" t="s">
        <v>1316</v>
      </c>
      <c r="C970" s="405" t="s">
        <v>775</v>
      </c>
      <c r="D970" s="405">
        <v>2029</v>
      </c>
      <c r="E970" s="405" t="s">
        <v>1592</v>
      </c>
      <c r="F970" s="405" t="s">
        <v>826</v>
      </c>
      <c r="G970" s="60" t="s">
        <v>16</v>
      </c>
      <c r="H970" s="61">
        <v>224.1</v>
      </c>
      <c r="I970" s="61">
        <v>0</v>
      </c>
      <c r="J970" s="61">
        <v>0</v>
      </c>
      <c r="K970" s="61">
        <v>0</v>
      </c>
      <c r="L970" s="61">
        <v>0</v>
      </c>
      <c r="M970" s="61">
        <v>224.1</v>
      </c>
      <c r="N970" s="61">
        <v>0</v>
      </c>
      <c r="O970" s="405">
        <v>31000</v>
      </c>
      <c r="P970" s="408" t="s">
        <v>1582</v>
      </c>
      <c r="Q970" s="314" t="s">
        <v>4185</v>
      </c>
    </row>
    <row r="971" spans="1:17" ht="15.75" thickBot="1" x14ac:dyDescent="0.3">
      <c r="A971" s="412"/>
      <c r="B971" s="406"/>
      <c r="C971" s="406"/>
      <c r="D971" s="406"/>
      <c r="E971" s="406"/>
      <c r="F971" s="406"/>
      <c r="G971" s="60" t="s">
        <v>267</v>
      </c>
      <c r="H971" s="61">
        <v>0</v>
      </c>
      <c r="I971" s="61">
        <v>0</v>
      </c>
      <c r="J971" s="61">
        <v>0</v>
      </c>
      <c r="K971" s="61">
        <v>0</v>
      </c>
      <c r="L971" s="61">
        <v>0</v>
      </c>
      <c r="M971" s="61">
        <v>0</v>
      </c>
      <c r="N971" s="61">
        <v>0</v>
      </c>
      <c r="O971" s="406"/>
      <c r="P971" s="409"/>
      <c r="Q971" s="314"/>
    </row>
    <row r="972" spans="1:17" ht="24.75" thickBot="1" x14ac:dyDescent="0.3">
      <c r="A972" s="412"/>
      <c r="B972" s="406"/>
      <c r="C972" s="406"/>
      <c r="D972" s="406"/>
      <c r="E972" s="406"/>
      <c r="F972" s="406"/>
      <c r="G972" s="60" t="s">
        <v>18</v>
      </c>
      <c r="H972" s="61">
        <v>208.4</v>
      </c>
      <c r="I972" s="61">
        <v>0</v>
      </c>
      <c r="J972" s="61">
        <v>0</v>
      </c>
      <c r="K972" s="61">
        <v>0</v>
      </c>
      <c r="L972" s="61">
        <v>0</v>
      </c>
      <c r="M972" s="61">
        <v>208.4</v>
      </c>
      <c r="N972" s="61">
        <v>0</v>
      </c>
      <c r="O972" s="406"/>
      <c r="P972" s="409"/>
      <c r="Q972" s="314"/>
    </row>
    <row r="973" spans="1:17" ht="15.75" thickBot="1" x14ac:dyDescent="0.3">
      <c r="A973" s="412"/>
      <c r="B973" s="406"/>
      <c r="C973" s="406"/>
      <c r="D973" s="406"/>
      <c r="E973" s="406"/>
      <c r="F973" s="406"/>
      <c r="G973" s="60" t="s">
        <v>19</v>
      </c>
      <c r="H973" s="61">
        <v>15.7</v>
      </c>
      <c r="I973" s="61">
        <v>0</v>
      </c>
      <c r="J973" s="61">
        <v>0</v>
      </c>
      <c r="K973" s="61">
        <v>0</v>
      </c>
      <c r="L973" s="61">
        <v>0</v>
      </c>
      <c r="M973" s="61">
        <v>15.7</v>
      </c>
      <c r="N973" s="61">
        <v>0</v>
      </c>
      <c r="O973" s="406"/>
      <c r="P973" s="409"/>
      <c r="Q973" s="314"/>
    </row>
    <row r="974" spans="1:17" ht="15.75" thickBot="1" x14ac:dyDescent="0.3">
      <c r="A974" s="413"/>
      <c r="B974" s="407"/>
      <c r="C974" s="407"/>
      <c r="D974" s="407"/>
      <c r="E974" s="407"/>
      <c r="F974" s="407"/>
      <c r="G974" s="60" t="s">
        <v>20</v>
      </c>
      <c r="H974" s="61">
        <v>0</v>
      </c>
      <c r="I974" s="61">
        <v>0</v>
      </c>
      <c r="J974" s="61">
        <v>0</v>
      </c>
      <c r="K974" s="61">
        <v>0</v>
      </c>
      <c r="L974" s="61">
        <v>0</v>
      </c>
      <c r="M974" s="61">
        <v>0</v>
      </c>
      <c r="N974" s="61">
        <v>0</v>
      </c>
      <c r="O974" s="407"/>
      <c r="P974" s="410"/>
      <c r="Q974" s="314"/>
    </row>
    <row r="975" spans="1:17" ht="24.75" thickBot="1" x14ac:dyDescent="0.3">
      <c r="A975" s="411" t="s">
        <v>1593</v>
      </c>
      <c r="B975" s="405" t="s">
        <v>1316</v>
      </c>
      <c r="C975" s="405" t="s">
        <v>775</v>
      </c>
      <c r="D975" s="405">
        <v>2028</v>
      </c>
      <c r="E975" s="405">
        <v>6.7279999999999998</v>
      </c>
      <c r="F975" s="405" t="s">
        <v>826</v>
      </c>
      <c r="G975" s="60" t="s">
        <v>16</v>
      </c>
      <c r="H975" s="61">
        <v>121.1</v>
      </c>
      <c r="I975" s="61">
        <v>0</v>
      </c>
      <c r="J975" s="61">
        <v>0</v>
      </c>
      <c r="K975" s="61">
        <v>0</v>
      </c>
      <c r="L975" s="61">
        <v>121.1</v>
      </c>
      <c r="M975" s="61">
        <v>0</v>
      </c>
      <c r="N975" s="61">
        <v>0</v>
      </c>
      <c r="O975" s="405">
        <v>31000</v>
      </c>
      <c r="P975" s="408" t="s">
        <v>1582</v>
      </c>
      <c r="Q975" s="314" t="s">
        <v>4185</v>
      </c>
    </row>
    <row r="976" spans="1:17" ht="15.75" thickBot="1" x14ac:dyDescent="0.3">
      <c r="A976" s="412"/>
      <c r="B976" s="406"/>
      <c r="C976" s="406"/>
      <c r="D976" s="406"/>
      <c r="E976" s="406"/>
      <c r="F976" s="406"/>
      <c r="G976" s="60" t="s">
        <v>267</v>
      </c>
      <c r="H976" s="61">
        <v>0</v>
      </c>
      <c r="I976" s="61">
        <v>0</v>
      </c>
      <c r="J976" s="61">
        <v>0</v>
      </c>
      <c r="K976" s="61">
        <v>0</v>
      </c>
      <c r="L976" s="61">
        <v>0</v>
      </c>
      <c r="M976" s="61">
        <v>0</v>
      </c>
      <c r="N976" s="61">
        <v>0</v>
      </c>
      <c r="O976" s="406"/>
      <c r="P976" s="409"/>
      <c r="Q976" s="314"/>
    </row>
    <row r="977" spans="1:17" ht="24.75" thickBot="1" x14ac:dyDescent="0.3">
      <c r="A977" s="412"/>
      <c r="B977" s="406"/>
      <c r="C977" s="406"/>
      <c r="D977" s="406"/>
      <c r="E977" s="406"/>
      <c r="F977" s="406"/>
      <c r="G977" s="60" t="s">
        <v>18</v>
      </c>
      <c r="H977" s="61">
        <v>112.6</v>
      </c>
      <c r="I977" s="61">
        <v>0</v>
      </c>
      <c r="J977" s="61">
        <v>0</v>
      </c>
      <c r="K977" s="61">
        <v>0</v>
      </c>
      <c r="L977" s="61">
        <v>112.6</v>
      </c>
      <c r="M977" s="61">
        <v>0</v>
      </c>
      <c r="N977" s="61">
        <v>0</v>
      </c>
      <c r="O977" s="406"/>
      <c r="P977" s="409"/>
      <c r="Q977" s="314"/>
    </row>
    <row r="978" spans="1:17" ht="15.75" thickBot="1" x14ac:dyDescent="0.3">
      <c r="A978" s="412"/>
      <c r="B978" s="406"/>
      <c r="C978" s="406"/>
      <c r="D978" s="406"/>
      <c r="E978" s="406"/>
      <c r="F978" s="406"/>
      <c r="G978" s="60" t="s">
        <v>19</v>
      </c>
      <c r="H978" s="61">
        <v>8.5</v>
      </c>
      <c r="I978" s="61">
        <v>0</v>
      </c>
      <c r="J978" s="61">
        <v>0</v>
      </c>
      <c r="K978" s="61">
        <v>0</v>
      </c>
      <c r="L978" s="61">
        <v>8.5</v>
      </c>
      <c r="M978" s="61">
        <v>0</v>
      </c>
      <c r="N978" s="61">
        <v>0</v>
      </c>
      <c r="O978" s="406"/>
      <c r="P978" s="409"/>
      <c r="Q978" s="314"/>
    </row>
    <row r="979" spans="1:17" ht="15.75" thickBot="1" x14ac:dyDescent="0.3">
      <c r="A979" s="413"/>
      <c r="B979" s="407"/>
      <c r="C979" s="407"/>
      <c r="D979" s="407"/>
      <c r="E979" s="407"/>
      <c r="F979" s="407"/>
      <c r="G979" s="60" t="s">
        <v>20</v>
      </c>
      <c r="H979" s="61">
        <v>0</v>
      </c>
      <c r="I979" s="61">
        <v>0</v>
      </c>
      <c r="J979" s="61">
        <v>0</v>
      </c>
      <c r="K979" s="61">
        <v>0</v>
      </c>
      <c r="L979" s="61">
        <v>0</v>
      </c>
      <c r="M979" s="61">
        <v>0</v>
      </c>
      <c r="N979" s="61">
        <v>0</v>
      </c>
      <c r="O979" s="407"/>
      <c r="P979" s="410"/>
      <c r="Q979" s="314"/>
    </row>
    <row r="980" spans="1:17" ht="24.75" thickBot="1" x14ac:dyDescent="0.3">
      <c r="A980" s="411" t="s">
        <v>1594</v>
      </c>
      <c r="B980" s="405" t="s">
        <v>1316</v>
      </c>
      <c r="C980" s="405" t="s">
        <v>775</v>
      </c>
      <c r="D980" s="405">
        <v>2025</v>
      </c>
      <c r="E980" s="405" t="s">
        <v>1595</v>
      </c>
      <c r="F980" s="405" t="s">
        <v>1581</v>
      </c>
      <c r="G980" s="60" t="s">
        <v>16</v>
      </c>
      <c r="H980" s="61">
        <v>17.2</v>
      </c>
      <c r="I980" s="61">
        <v>17.2</v>
      </c>
      <c r="J980" s="61">
        <v>0</v>
      </c>
      <c r="K980" s="61">
        <v>0</v>
      </c>
      <c r="L980" s="61">
        <v>0</v>
      </c>
      <c r="M980" s="61">
        <v>0</v>
      </c>
      <c r="N980" s="61">
        <v>0</v>
      </c>
      <c r="O980" s="405">
        <v>31000</v>
      </c>
      <c r="P980" s="408" t="s">
        <v>1582</v>
      </c>
      <c r="Q980" s="314" t="s">
        <v>4185</v>
      </c>
    </row>
    <row r="981" spans="1:17" ht="15.75" thickBot="1" x14ac:dyDescent="0.3">
      <c r="A981" s="412"/>
      <c r="B981" s="406"/>
      <c r="C981" s="406"/>
      <c r="D981" s="406"/>
      <c r="E981" s="406"/>
      <c r="F981" s="406"/>
      <c r="G981" s="60" t="s">
        <v>267</v>
      </c>
      <c r="H981" s="61">
        <v>0</v>
      </c>
      <c r="I981" s="61">
        <v>0</v>
      </c>
      <c r="J981" s="61">
        <v>0</v>
      </c>
      <c r="K981" s="61">
        <v>0</v>
      </c>
      <c r="L981" s="61">
        <v>0</v>
      </c>
      <c r="M981" s="61">
        <v>0</v>
      </c>
      <c r="N981" s="61">
        <v>0</v>
      </c>
      <c r="O981" s="406"/>
      <c r="P981" s="409"/>
      <c r="Q981" s="314"/>
    </row>
    <row r="982" spans="1:17" ht="24.75" thickBot="1" x14ac:dyDescent="0.3">
      <c r="A982" s="412"/>
      <c r="B982" s="406"/>
      <c r="C982" s="406"/>
      <c r="D982" s="406"/>
      <c r="E982" s="406"/>
      <c r="F982" s="406"/>
      <c r="G982" s="60" t="s">
        <v>18</v>
      </c>
      <c r="H982" s="61">
        <v>16</v>
      </c>
      <c r="I982" s="61">
        <v>16</v>
      </c>
      <c r="J982" s="61">
        <v>0</v>
      </c>
      <c r="K982" s="61">
        <v>0</v>
      </c>
      <c r="L982" s="61">
        <v>0</v>
      </c>
      <c r="M982" s="61">
        <v>0</v>
      </c>
      <c r="N982" s="61">
        <v>0</v>
      </c>
      <c r="O982" s="406"/>
      <c r="P982" s="409"/>
      <c r="Q982" s="314"/>
    </row>
    <row r="983" spans="1:17" ht="15.75" thickBot="1" x14ac:dyDescent="0.3">
      <c r="A983" s="412"/>
      <c r="B983" s="406"/>
      <c r="C983" s="406"/>
      <c r="D983" s="406"/>
      <c r="E983" s="406"/>
      <c r="F983" s="406"/>
      <c r="G983" s="60" t="s">
        <v>19</v>
      </c>
      <c r="H983" s="61">
        <v>1.2</v>
      </c>
      <c r="I983" s="61">
        <v>1.2</v>
      </c>
      <c r="J983" s="61">
        <v>0</v>
      </c>
      <c r="K983" s="61">
        <v>0</v>
      </c>
      <c r="L983" s="61">
        <v>0</v>
      </c>
      <c r="M983" s="61">
        <v>0</v>
      </c>
      <c r="N983" s="61">
        <v>0</v>
      </c>
      <c r="O983" s="406"/>
      <c r="P983" s="409"/>
      <c r="Q983" s="314"/>
    </row>
    <row r="984" spans="1:17" ht="15.75" thickBot="1" x14ac:dyDescent="0.3">
      <c r="A984" s="413"/>
      <c r="B984" s="407"/>
      <c r="C984" s="407"/>
      <c r="D984" s="407"/>
      <c r="E984" s="407"/>
      <c r="F984" s="407"/>
      <c r="G984" s="60" t="s">
        <v>20</v>
      </c>
      <c r="H984" s="61">
        <v>0</v>
      </c>
      <c r="I984" s="61">
        <v>0</v>
      </c>
      <c r="J984" s="61">
        <v>0</v>
      </c>
      <c r="K984" s="61">
        <v>0</v>
      </c>
      <c r="L984" s="61">
        <v>0</v>
      </c>
      <c r="M984" s="61">
        <v>0</v>
      </c>
      <c r="N984" s="61">
        <v>0</v>
      </c>
      <c r="O984" s="407"/>
      <c r="P984" s="410"/>
      <c r="Q984" s="314"/>
    </row>
    <row r="985" spans="1:17" ht="24.75" thickBot="1" x14ac:dyDescent="0.3">
      <c r="A985" s="411" t="s">
        <v>1596</v>
      </c>
      <c r="B985" s="405" t="s">
        <v>1316</v>
      </c>
      <c r="C985" s="405" t="s">
        <v>775</v>
      </c>
      <c r="D985" s="405">
        <v>2025</v>
      </c>
      <c r="E985" s="405"/>
      <c r="F985" s="405" t="s">
        <v>826</v>
      </c>
      <c r="G985" s="60" t="s">
        <v>16</v>
      </c>
      <c r="H985" s="61">
        <v>2</v>
      </c>
      <c r="I985" s="61">
        <v>0</v>
      </c>
      <c r="J985" s="61">
        <v>2</v>
      </c>
      <c r="K985" s="61">
        <v>0</v>
      </c>
      <c r="L985" s="61">
        <v>0</v>
      </c>
      <c r="M985" s="61">
        <v>0</v>
      </c>
      <c r="N985" s="61">
        <v>0</v>
      </c>
      <c r="O985" s="405">
        <v>31000</v>
      </c>
      <c r="P985" s="408" t="s">
        <v>1582</v>
      </c>
      <c r="Q985" s="314" t="s">
        <v>4185</v>
      </c>
    </row>
    <row r="986" spans="1:17" ht="15.75" thickBot="1" x14ac:dyDescent="0.3">
      <c r="A986" s="412"/>
      <c r="B986" s="406"/>
      <c r="C986" s="406"/>
      <c r="D986" s="406"/>
      <c r="E986" s="406"/>
      <c r="F986" s="406"/>
      <c r="G986" s="60" t="s">
        <v>267</v>
      </c>
      <c r="H986" s="61">
        <v>0</v>
      </c>
      <c r="I986" s="61">
        <v>0</v>
      </c>
      <c r="J986" s="61">
        <v>0</v>
      </c>
      <c r="K986" s="61">
        <v>0</v>
      </c>
      <c r="L986" s="61">
        <v>0</v>
      </c>
      <c r="M986" s="61">
        <v>0</v>
      </c>
      <c r="N986" s="61">
        <v>0</v>
      </c>
      <c r="O986" s="406"/>
      <c r="P986" s="409"/>
      <c r="Q986" s="314"/>
    </row>
    <row r="987" spans="1:17" ht="24.75" thickBot="1" x14ac:dyDescent="0.3">
      <c r="A987" s="412"/>
      <c r="B987" s="406"/>
      <c r="C987" s="406"/>
      <c r="D987" s="406"/>
      <c r="E987" s="406"/>
      <c r="F987" s="406"/>
      <c r="G987" s="60" t="s">
        <v>18</v>
      </c>
      <c r="H987" s="61">
        <v>1.9</v>
      </c>
      <c r="I987" s="61">
        <v>0</v>
      </c>
      <c r="J987" s="61">
        <v>1.9</v>
      </c>
      <c r="K987" s="61">
        <v>0</v>
      </c>
      <c r="L987" s="61">
        <v>0</v>
      </c>
      <c r="M987" s="61">
        <v>0</v>
      </c>
      <c r="N987" s="61">
        <v>0</v>
      </c>
      <c r="O987" s="406"/>
      <c r="P987" s="409"/>
      <c r="Q987" s="314"/>
    </row>
    <row r="988" spans="1:17" ht="15.75" thickBot="1" x14ac:dyDescent="0.3">
      <c r="A988" s="412"/>
      <c r="B988" s="406"/>
      <c r="C988" s="406"/>
      <c r="D988" s="406"/>
      <c r="E988" s="406"/>
      <c r="F988" s="406"/>
      <c r="G988" s="60" t="s">
        <v>19</v>
      </c>
      <c r="H988" s="61">
        <v>0.1</v>
      </c>
      <c r="I988" s="61">
        <v>0</v>
      </c>
      <c r="J988" s="61">
        <v>0.1</v>
      </c>
      <c r="K988" s="61">
        <v>0</v>
      </c>
      <c r="L988" s="61">
        <v>0</v>
      </c>
      <c r="M988" s="61">
        <v>0</v>
      </c>
      <c r="N988" s="61">
        <v>0</v>
      </c>
      <c r="O988" s="406"/>
      <c r="P988" s="409"/>
      <c r="Q988" s="314"/>
    </row>
    <row r="989" spans="1:17" ht="15.75" thickBot="1" x14ac:dyDescent="0.3">
      <c r="A989" s="413"/>
      <c r="B989" s="407"/>
      <c r="C989" s="407"/>
      <c r="D989" s="407"/>
      <c r="E989" s="407"/>
      <c r="F989" s="407"/>
      <c r="G989" s="60" t="s">
        <v>20</v>
      </c>
      <c r="H989" s="61">
        <v>0</v>
      </c>
      <c r="I989" s="61">
        <v>0</v>
      </c>
      <c r="J989" s="61">
        <v>0</v>
      </c>
      <c r="K989" s="61">
        <v>0</v>
      </c>
      <c r="L989" s="61">
        <v>0</v>
      </c>
      <c r="M989" s="61">
        <v>0</v>
      </c>
      <c r="N989" s="61">
        <v>0</v>
      </c>
      <c r="O989" s="407"/>
      <c r="P989" s="410"/>
      <c r="Q989" s="314"/>
    </row>
    <row r="990" spans="1:17" ht="24.75" thickBot="1" x14ac:dyDescent="0.3">
      <c r="A990" s="411" t="s">
        <v>1597</v>
      </c>
      <c r="B990" s="405" t="s">
        <v>1316</v>
      </c>
      <c r="C990" s="405" t="s">
        <v>775</v>
      </c>
      <c r="D990" s="405">
        <v>2025</v>
      </c>
      <c r="E990" s="405"/>
      <c r="F990" s="405" t="s">
        <v>826</v>
      </c>
      <c r="G990" s="60" t="s">
        <v>16</v>
      </c>
      <c r="H990" s="61">
        <v>7</v>
      </c>
      <c r="I990" s="61">
        <v>7</v>
      </c>
      <c r="J990" s="61">
        <v>0</v>
      </c>
      <c r="K990" s="61">
        <v>0</v>
      </c>
      <c r="L990" s="61">
        <v>0</v>
      </c>
      <c r="M990" s="61">
        <v>0</v>
      </c>
      <c r="N990" s="61">
        <v>0</v>
      </c>
      <c r="O990" s="405">
        <v>31000</v>
      </c>
      <c r="P990" s="408" t="s">
        <v>1582</v>
      </c>
      <c r="Q990" s="314" t="s">
        <v>4185</v>
      </c>
    </row>
    <row r="991" spans="1:17" ht="15.75" thickBot="1" x14ac:dyDescent="0.3">
      <c r="A991" s="412"/>
      <c r="B991" s="406"/>
      <c r="C991" s="406"/>
      <c r="D991" s="406"/>
      <c r="E991" s="406"/>
      <c r="F991" s="406"/>
      <c r="G991" s="60" t="s">
        <v>267</v>
      </c>
      <c r="H991" s="61">
        <v>0</v>
      </c>
      <c r="I991" s="61">
        <v>0</v>
      </c>
      <c r="J991" s="61">
        <v>0</v>
      </c>
      <c r="K991" s="61">
        <v>0</v>
      </c>
      <c r="L991" s="61">
        <v>0</v>
      </c>
      <c r="M991" s="61">
        <v>0</v>
      </c>
      <c r="N991" s="61">
        <v>0</v>
      </c>
      <c r="O991" s="406"/>
      <c r="P991" s="409"/>
      <c r="Q991" s="314"/>
    </row>
    <row r="992" spans="1:17" ht="24.75" thickBot="1" x14ac:dyDescent="0.3">
      <c r="A992" s="412"/>
      <c r="B992" s="406"/>
      <c r="C992" s="406"/>
      <c r="D992" s="406"/>
      <c r="E992" s="406"/>
      <c r="F992" s="406"/>
      <c r="G992" s="60" t="s">
        <v>18</v>
      </c>
      <c r="H992" s="61">
        <v>6.5</v>
      </c>
      <c r="I992" s="61">
        <v>6.5</v>
      </c>
      <c r="J992" s="61">
        <v>0</v>
      </c>
      <c r="K992" s="61">
        <v>0</v>
      </c>
      <c r="L992" s="61">
        <v>0</v>
      </c>
      <c r="M992" s="61">
        <v>0</v>
      </c>
      <c r="N992" s="61">
        <v>0</v>
      </c>
      <c r="O992" s="406"/>
      <c r="P992" s="409"/>
      <c r="Q992" s="314"/>
    </row>
    <row r="993" spans="1:17" ht="15.75" thickBot="1" x14ac:dyDescent="0.3">
      <c r="A993" s="412"/>
      <c r="B993" s="406"/>
      <c r="C993" s="406"/>
      <c r="D993" s="406"/>
      <c r="E993" s="406"/>
      <c r="F993" s="406"/>
      <c r="G993" s="60" t="s">
        <v>19</v>
      </c>
      <c r="H993" s="61">
        <v>0.5</v>
      </c>
      <c r="I993" s="61">
        <v>0.5</v>
      </c>
      <c r="J993" s="61">
        <v>0</v>
      </c>
      <c r="K993" s="61">
        <v>0</v>
      </c>
      <c r="L993" s="61">
        <v>0</v>
      </c>
      <c r="M993" s="61">
        <v>0</v>
      </c>
      <c r="N993" s="61">
        <v>0</v>
      </c>
      <c r="O993" s="406"/>
      <c r="P993" s="409"/>
      <c r="Q993" s="314"/>
    </row>
    <row r="994" spans="1:17" ht="15.75" thickBot="1" x14ac:dyDescent="0.3">
      <c r="A994" s="413"/>
      <c r="B994" s="407"/>
      <c r="C994" s="407"/>
      <c r="D994" s="407"/>
      <c r="E994" s="407"/>
      <c r="F994" s="407"/>
      <c r="G994" s="60" t="s">
        <v>20</v>
      </c>
      <c r="H994" s="61">
        <v>0</v>
      </c>
      <c r="I994" s="61">
        <v>0</v>
      </c>
      <c r="J994" s="61">
        <v>0</v>
      </c>
      <c r="K994" s="61">
        <v>0</v>
      </c>
      <c r="L994" s="61">
        <v>0</v>
      </c>
      <c r="M994" s="61">
        <v>0</v>
      </c>
      <c r="N994" s="61">
        <v>0</v>
      </c>
      <c r="O994" s="407"/>
      <c r="P994" s="410"/>
      <c r="Q994" s="314"/>
    </row>
    <row r="995" spans="1:17" ht="24.75" thickBot="1" x14ac:dyDescent="0.3">
      <c r="A995" s="411" t="s">
        <v>1598</v>
      </c>
      <c r="B995" s="405" t="s">
        <v>1316</v>
      </c>
      <c r="C995" s="405" t="s">
        <v>775</v>
      </c>
      <c r="D995" s="405">
        <v>2027</v>
      </c>
      <c r="E995" s="405"/>
      <c r="F995" s="405" t="s">
        <v>826</v>
      </c>
      <c r="G995" s="60" t="s">
        <v>16</v>
      </c>
      <c r="H995" s="61">
        <v>50</v>
      </c>
      <c r="I995" s="61">
        <v>0</v>
      </c>
      <c r="J995" s="61">
        <v>0</v>
      </c>
      <c r="K995" s="61">
        <v>0</v>
      </c>
      <c r="L995" s="61">
        <v>50</v>
      </c>
      <c r="M995" s="61">
        <v>0</v>
      </c>
      <c r="N995" s="61">
        <v>0</v>
      </c>
      <c r="O995" s="405">
        <v>31000</v>
      </c>
      <c r="P995" s="408" t="s">
        <v>1582</v>
      </c>
      <c r="Q995" s="314" t="s">
        <v>4185</v>
      </c>
    </row>
    <row r="996" spans="1:17" ht="15.75" thickBot="1" x14ac:dyDescent="0.3">
      <c r="A996" s="412"/>
      <c r="B996" s="406"/>
      <c r="C996" s="406"/>
      <c r="D996" s="406"/>
      <c r="E996" s="406"/>
      <c r="F996" s="406"/>
      <c r="G996" s="60" t="s">
        <v>17</v>
      </c>
      <c r="H996" s="61">
        <v>0</v>
      </c>
      <c r="I996" s="61">
        <v>0</v>
      </c>
      <c r="J996" s="61">
        <v>0</v>
      </c>
      <c r="K996" s="61">
        <v>0</v>
      </c>
      <c r="L996" s="61">
        <v>0</v>
      </c>
      <c r="M996" s="61">
        <v>0</v>
      </c>
      <c r="N996" s="61">
        <v>0</v>
      </c>
      <c r="O996" s="406"/>
      <c r="P996" s="409"/>
      <c r="Q996" s="314"/>
    </row>
    <row r="997" spans="1:17" ht="24.75" thickBot="1" x14ac:dyDescent="0.3">
      <c r="A997" s="412"/>
      <c r="B997" s="406"/>
      <c r="C997" s="406"/>
      <c r="D997" s="406"/>
      <c r="E997" s="406"/>
      <c r="F997" s="406"/>
      <c r="G997" s="60" t="s">
        <v>18</v>
      </c>
      <c r="H997" s="61">
        <v>46.5</v>
      </c>
      <c r="I997" s="61">
        <v>0</v>
      </c>
      <c r="J997" s="61">
        <v>0</v>
      </c>
      <c r="K997" s="61">
        <v>0</v>
      </c>
      <c r="L997" s="61">
        <v>46.5</v>
      </c>
      <c r="M997" s="61">
        <v>0</v>
      </c>
      <c r="N997" s="61">
        <v>0</v>
      </c>
      <c r="O997" s="406"/>
      <c r="P997" s="409"/>
      <c r="Q997" s="314"/>
    </row>
    <row r="998" spans="1:17" ht="15.75" thickBot="1" x14ac:dyDescent="0.3">
      <c r="A998" s="412"/>
      <c r="B998" s="406"/>
      <c r="C998" s="406"/>
      <c r="D998" s="406"/>
      <c r="E998" s="406"/>
      <c r="F998" s="406"/>
      <c r="G998" s="60" t="s">
        <v>19</v>
      </c>
      <c r="H998" s="61">
        <v>3.5</v>
      </c>
      <c r="I998" s="61">
        <v>0</v>
      </c>
      <c r="J998" s="61">
        <v>0</v>
      </c>
      <c r="K998" s="61">
        <v>0</v>
      </c>
      <c r="L998" s="61">
        <v>3.5</v>
      </c>
      <c r="M998" s="61">
        <v>0</v>
      </c>
      <c r="N998" s="61">
        <v>0</v>
      </c>
      <c r="O998" s="406"/>
      <c r="P998" s="409"/>
      <c r="Q998" s="314"/>
    </row>
    <row r="999" spans="1:17" ht="15.75" thickBot="1" x14ac:dyDescent="0.3">
      <c r="A999" s="413"/>
      <c r="B999" s="407"/>
      <c r="C999" s="407"/>
      <c r="D999" s="407"/>
      <c r="E999" s="407"/>
      <c r="F999" s="407"/>
      <c r="G999" s="60" t="s">
        <v>20</v>
      </c>
      <c r="H999" s="61">
        <v>0</v>
      </c>
      <c r="I999" s="61">
        <v>0</v>
      </c>
      <c r="J999" s="61">
        <v>0</v>
      </c>
      <c r="K999" s="61">
        <v>0</v>
      </c>
      <c r="L999" s="61">
        <v>0</v>
      </c>
      <c r="M999" s="61">
        <v>0</v>
      </c>
      <c r="N999" s="61">
        <v>0</v>
      </c>
      <c r="O999" s="407"/>
      <c r="P999" s="410"/>
      <c r="Q999" s="314"/>
    </row>
    <row r="1000" spans="1:17" ht="24.75" thickBot="1" x14ac:dyDescent="0.3">
      <c r="A1000" s="411" t="s">
        <v>1599</v>
      </c>
      <c r="B1000" s="405" t="s">
        <v>1316</v>
      </c>
      <c r="C1000" s="405" t="s">
        <v>775</v>
      </c>
      <c r="D1000" s="405">
        <v>2026</v>
      </c>
      <c r="E1000" s="405"/>
      <c r="F1000" s="405" t="s">
        <v>1600</v>
      </c>
      <c r="G1000" s="60" t="s">
        <v>16</v>
      </c>
      <c r="H1000" s="61">
        <v>8</v>
      </c>
      <c r="I1000" s="61">
        <v>0</v>
      </c>
      <c r="J1000" s="61">
        <v>0</v>
      </c>
      <c r="K1000" s="61">
        <v>0</v>
      </c>
      <c r="L1000" s="61">
        <v>8</v>
      </c>
      <c r="M1000" s="61">
        <v>0</v>
      </c>
      <c r="N1000" s="61">
        <v>0</v>
      </c>
      <c r="O1000" s="405">
        <v>31000</v>
      </c>
      <c r="P1000" s="408" t="s">
        <v>1582</v>
      </c>
      <c r="Q1000" s="314" t="s">
        <v>4185</v>
      </c>
    </row>
    <row r="1001" spans="1:17" ht="15.75" thickBot="1" x14ac:dyDescent="0.3">
      <c r="A1001" s="412"/>
      <c r="B1001" s="406"/>
      <c r="C1001" s="406"/>
      <c r="D1001" s="406"/>
      <c r="E1001" s="406"/>
      <c r="F1001" s="406"/>
      <c r="G1001" s="60" t="s">
        <v>17</v>
      </c>
      <c r="H1001" s="61">
        <v>0</v>
      </c>
      <c r="I1001" s="61">
        <v>0</v>
      </c>
      <c r="J1001" s="61">
        <v>0</v>
      </c>
      <c r="K1001" s="61">
        <v>0</v>
      </c>
      <c r="L1001" s="61">
        <v>0</v>
      </c>
      <c r="M1001" s="61">
        <v>0</v>
      </c>
      <c r="N1001" s="61">
        <v>0</v>
      </c>
      <c r="O1001" s="406"/>
      <c r="P1001" s="409"/>
      <c r="Q1001" s="314"/>
    </row>
    <row r="1002" spans="1:17" ht="24.75" thickBot="1" x14ac:dyDescent="0.3">
      <c r="A1002" s="412"/>
      <c r="B1002" s="406"/>
      <c r="C1002" s="406"/>
      <c r="D1002" s="406"/>
      <c r="E1002" s="406"/>
      <c r="F1002" s="406"/>
      <c r="G1002" s="60" t="s">
        <v>18</v>
      </c>
      <c r="H1002" s="61">
        <v>7.4</v>
      </c>
      <c r="I1002" s="61">
        <v>0</v>
      </c>
      <c r="J1002" s="61">
        <v>0</v>
      </c>
      <c r="K1002" s="61">
        <v>0</v>
      </c>
      <c r="L1002" s="61">
        <v>7.4</v>
      </c>
      <c r="M1002" s="61">
        <v>0</v>
      </c>
      <c r="N1002" s="61">
        <v>0</v>
      </c>
      <c r="O1002" s="406"/>
      <c r="P1002" s="409"/>
      <c r="Q1002" s="314"/>
    </row>
    <row r="1003" spans="1:17" ht="15.75" thickBot="1" x14ac:dyDescent="0.3">
      <c r="A1003" s="412"/>
      <c r="B1003" s="406"/>
      <c r="C1003" s="406"/>
      <c r="D1003" s="406"/>
      <c r="E1003" s="406"/>
      <c r="F1003" s="406"/>
      <c r="G1003" s="60" t="s">
        <v>19</v>
      </c>
      <c r="H1003" s="61">
        <v>0.6</v>
      </c>
      <c r="I1003" s="61">
        <v>0</v>
      </c>
      <c r="J1003" s="61">
        <v>0</v>
      </c>
      <c r="K1003" s="61">
        <v>0</v>
      </c>
      <c r="L1003" s="61">
        <v>0.6</v>
      </c>
      <c r="M1003" s="61">
        <v>0</v>
      </c>
      <c r="N1003" s="61">
        <v>0</v>
      </c>
      <c r="O1003" s="406"/>
      <c r="P1003" s="409"/>
      <c r="Q1003" s="314"/>
    </row>
    <row r="1004" spans="1:17" ht="15.75" thickBot="1" x14ac:dyDescent="0.3">
      <c r="A1004" s="413"/>
      <c r="B1004" s="407"/>
      <c r="C1004" s="407"/>
      <c r="D1004" s="407"/>
      <c r="E1004" s="407"/>
      <c r="F1004" s="407"/>
      <c r="G1004" s="60" t="s">
        <v>20</v>
      </c>
      <c r="H1004" s="61">
        <v>0</v>
      </c>
      <c r="I1004" s="61">
        <v>0</v>
      </c>
      <c r="J1004" s="61">
        <v>0</v>
      </c>
      <c r="K1004" s="61">
        <v>0</v>
      </c>
      <c r="L1004" s="61">
        <v>0</v>
      </c>
      <c r="M1004" s="61">
        <v>0</v>
      </c>
      <c r="N1004" s="61">
        <v>0</v>
      </c>
      <c r="O1004" s="407"/>
      <c r="P1004" s="410"/>
      <c r="Q1004" s="314"/>
    </row>
    <row r="1005" spans="1:17" ht="24.75" thickBot="1" x14ac:dyDescent="0.3">
      <c r="A1005" s="411" t="s">
        <v>1601</v>
      </c>
      <c r="B1005" s="405" t="s">
        <v>1350</v>
      </c>
      <c r="C1005" s="405" t="s">
        <v>775</v>
      </c>
      <c r="D1005" s="405" t="s">
        <v>160</v>
      </c>
      <c r="E1005" s="405" t="s">
        <v>1602</v>
      </c>
      <c r="F1005" s="405" t="s">
        <v>230</v>
      </c>
      <c r="G1005" s="60" t="s">
        <v>16</v>
      </c>
      <c r="H1005" s="61">
        <v>145</v>
      </c>
      <c r="I1005" s="61">
        <v>0</v>
      </c>
      <c r="J1005" s="61">
        <v>0</v>
      </c>
      <c r="K1005" s="61">
        <v>0</v>
      </c>
      <c r="L1005" s="61">
        <v>10</v>
      </c>
      <c r="M1005" s="61">
        <v>135</v>
      </c>
      <c r="N1005" s="61">
        <v>0</v>
      </c>
      <c r="O1005" s="405"/>
      <c r="P1005" s="408"/>
      <c r="Q1005" s="314" t="s">
        <v>4185</v>
      </c>
    </row>
    <row r="1006" spans="1:17" ht="15.75" thickBot="1" x14ac:dyDescent="0.3">
      <c r="A1006" s="412"/>
      <c r="B1006" s="406"/>
      <c r="C1006" s="406"/>
      <c r="D1006" s="406"/>
      <c r="E1006" s="406"/>
      <c r="F1006" s="406"/>
      <c r="G1006" s="60" t="s">
        <v>17</v>
      </c>
      <c r="H1006" s="61">
        <v>121.3</v>
      </c>
      <c r="I1006" s="61">
        <v>0</v>
      </c>
      <c r="J1006" s="61">
        <v>0</v>
      </c>
      <c r="K1006" s="61">
        <v>0</v>
      </c>
      <c r="L1006" s="61">
        <v>0</v>
      </c>
      <c r="M1006" s="61">
        <v>121.3</v>
      </c>
      <c r="N1006" s="61">
        <v>0</v>
      </c>
      <c r="O1006" s="406"/>
      <c r="P1006" s="409"/>
      <c r="Q1006" s="314"/>
    </row>
    <row r="1007" spans="1:17" ht="24.75" thickBot="1" x14ac:dyDescent="0.3">
      <c r="A1007" s="412"/>
      <c r="B1007" s="406"/>
      <c r="C1007" s="406"/>
      <c r="D1007" s="406"/>
      <c r="E1007" s="406"/>
      <c r="F1007" s="406"/>
      <c r="G1007" s="60" t="s">
        <v>18</v>
      </c>
      <c r="H1007" s="61">
        <v>23.8</v>
      </c>
      <c r="I1007" s="61">
        <v>0</v>
      </c>
      <c r="J1007" s="61">
        <v>0</v>
      </c>
      <c r="K1007" s="61">
        <v>0</v>
      </c>
      <c r="L1007" s="61">
        <v>10</v>
      </c>
      <c r="M1007" s="61">
        <v>13.8</v>
      </c>
      <c r="N1007" s="61">
        <v>0</v>
      </c>
      <c r="O1007" s="406"/>
      <c r="P1007" s="409"/>
      <c r="Q1007" s="314"/>
    </row>
    <row r="1008" spans="1:17" ht="15.75" thickBot="1" x14ac:dyDescent="0.3">
      <c r="A1008" s="412"/>
      <c r="B1008" s="406"/>
      <c r="C1008" s="406"/>
      <c r="D1008" s="406"/>
      <c r="E1008" s="406"/>
      <c r="F1008" s="406"/>
      <c r="G1008" s="60" t="s">
        <v>19</v>
      </c>
      <c r="H1008" s="61">
        <v>0</v>
      </c>
      <c r="I1008" s="61">
        <v>0</v>
      </c>
      <c r="J1008" s="61">
        <v>0</v>
      </c>
      <c r="K1008" s="61">
        <v>0</v>
      </c>
      <c r="L1008" s="61">
        <v>0</v>
      </c>
      <c r="M1008" s="61">
        <v>0</v>
      </c>
      <c r="N1008" s="61">
        <v>0</v>
      </c>
      <c r="O1008" s="406"/>
      <c r="P1008" s="409"/>
      <c r="Q1008" s="314"/>
    </row>
    <row r="1009" spans="1:17" ht="15.75" thickBot="1" x14ac:dyDescent="0.3">
      <c r="A1009" s="413"/>
      <c r="B1009" s="407"/>
      <c r="C1009" s="407"/>
      <c r="D1009" s="407"/>
      <c r="E1009" s="407"/>
      <c r="F1009" s="407"/>
      <c r="G1009" s="60" t="s">
        <v>20</v>
      </c>
      <c r="H1009" s="61">
        <v>0</v>
      </c>
      <c r="I1009" s="61">
        <v>0</v>
      </c>
      <c r="J1009" s="61">
        <v>0</v>
      </c>
      <c r="K1009" s="61">
        <v>0</v>
      </c>
      <c r="L1009" s="61">
        <v>0</v>
      </c>
      <c r="M1009" s="61">
        <v>0</v>
      </c>
      <c r="N1009" s="61">
        <v>0</v>
      </c>
      <c r="O1009" s="407"/>
      <c r="P1009" s="410"/>
      <c r="Q1009" s="314"/>
    </row>
    <row r="1010" spans="1:17" ht="24.75" thickBot="1" x14ac:dyDescent="0.3">
      <c r="A1010" s="436" t="s">
        <v>26</v>
      </c>
      <c r="B1010" s="436"/>
      <c r="C1010" s="436"/>
      <c r="D1010" s="436"/>
      <c r="E1010" s="436"/>
      <c r="F1010" s="437"/>
      <c r="G1010" s="64" t="s">
        <v>16</v>
      </c>
      <c r="H1010" s="65">
        <f>SUM(H915,H920,H925,H930,H935,H940,H945,H950,H955,H960,H965,H970,H975,H980,H985,H990,H995,H1000,H1005)</f>
        <v>1264</v>
      </c>
      <c r="I1010" s="65">
        <f t="shared" ref="I1010:N1010" si="133">SUM(I915,I920,I925,I930,I935,I940,I945,I950,I955,I960,I965,I970,I975,I980,I985,I990,I995,I1000,I1005)</f>
        <v>101.7</v>
      </c>
      <c r="J1010" s="65">
        <f t="shared" si="133"/>
        <v>216.39999999999998</v>
      </c>
      <c r="K1010" s="65">
        <f t="shared" si="133"/>
        <v>39.700000000000003</v>
      </c>
      <c r="L1010" s="65">
        <f t="shared" si="133"/>
        <v>485.1</v>
      </c>
      <c r="M1010" s="65">
        <f t="shared" si="133"/>
        <v>379.79999999999995</v>
      </c>
      <c r="N1010" s="65">
        <f t="shared" si="133"/>
        <v>41.4</v>
      </c>
      <c r="O1010" s="405"/>
      <c r="P1010" s="408"/>
      <c r="Q1010" s="35"/>
    </row>
    <row r="1011" spans="1:17" ht="16.5" thickBot="1" x14ac:dyDescent="0.3">
      <c r="A1011" s="427"/>
      <c r="B1011" s="427"/>
      <c r="C1011" s="427"/>
      <c r="D1011" s="427"/>
      <c r="E1011" s="427"/>
      <c r="F1011" s="428"/>
      <c r="G1011" s="64" t="s">
        <v>17</v>
      </c>
      <c r="H1011" s="65">
        <f t="shared" ref="H1011:N1014" si="134">SUM(H916,H921,H926,H931,H936,H941,H946,H951,H956,H961,H966,H971,H976,H981,H986,H991,H996,H1001,H1006)</f>
        <v>121.3</v>
      </c>
      <c r="I1011" s="65">
        <f t="shared" si="134"/>
        <v>0</v>
      </c>
      <c r="J1011" s="65">
        <f t="shared" si="134"/>
        <v>0</v>
      </c>
      <c r="K1011" s="65">
        <f t="shared" si="134"/>
        <v>0</v>
      </c>
      <c r="L1011" s="65">
        <f t="shared" si="134"/>
        <v>0</v>
      </c>
      <c r="M1011" s="65">
        <f t="shared" si="134"/>
        <v>121.3</v>
      </c>
      <c r="N1011" s="65">
        <f t="shared" si="134"/>
        <v>0</v>
      </c>
      <c r="O1011" s="406"/>
      <c r="P1011" s="409"/>
      <c r="Q1011" s="35"/>
    </row>
    <row r="1012" spans="1:17" ht="24.75" thickBot="1" x14ac:dyDescent="0.3">
      <c r="A1012" s="427"/>
      <c r="B1012" s="427"/>
      <c r="C1012" s="427"/>
      <c r="D1012" s="427"/>
      <c r="E1012" s="427"/>
      <c r="F1012" s="428"/>
      <c r="G1012" s="64" t="s">
        <v>18</v>
      </c>
      <c r="H1012" s="65">
        <f t="shared" si="134"/>
        <v>1077.8</v>
      </c>
      <c r="I1012" s="65">
        <f t="shared" si="134"/>
        <v>100</v>
      </c>
      <c r="J1012" s="65">
        <f t="shared" si="134"/>
        <v>211.1</v>
      </c>
      <c r="K1012" s="65">
        <f t="shared" si="134"/>
        <v>35</v>
      </c>
      <c r="L1012" s="65">
        <f t="shared" si="134"/>
        <v>451.79999999999995</v>
      </c>
      <c r="M1012" s="65">
        <f t="shared" si="134"/>
        <v>241.50000000000003</v>
      </c>
      <c r="N1012" s="65">
        <f t="shared" si="134"/>
        <v>38.5</v>
      </c>
      <c r="O1012" s="406"/>
      <c r="P1012" s="409"/>
      <c r="Q1012" s="35"/>
    </row>
    <row r="1013" spans="1:17" ht="16.5" thickBot="1" x14ac:dyDescent="0.3">
      <c r="A1013" s="427"/>
      <c r="B1013" s="427"/>
      <c r="C1013" s="427"/>
      <c r="D1013" s="427"/>
      <c r="E1013" s="427"/>
      <c r="F1013" s="428"/>
      <c r="G1013" s="64" t="s">
        <v>19</v>
      </c>
      <c r="H1013" s="65">
        <f t="shared" si="134"/>
        <v>65.199999999999989</v>
      </c>
      <c r="I1013" s="65">
        <f t="shared" si="134"/>
        <v>1.7</v>
      </c>
      <c r="J1013" s="65">
        <f t="shared" si="134"/>
        <v>5.3</v>
      </c>
      <c r="K1013" s="65">
        <f t="shared" si="134"/>
        <v>4.7</v>
      </c>
      <c r="L1013" s="65">
        <f t="shared" si="134"/>
        <v>33.4</v>
      </c>
      <c r="M1013" s="65">
        <f t="shared" si="134"/>
        <v>17.2</v>
      </c>
      <c r="N1013" s="65">
        <f t="shared" si="134"/>
        <v>2.9</v>
      </c>
      <c r="O1013" s="406"/>
      <c r="P1013" s="409"/>
      <c r="Q1013" s="35"/>
    </row>
    <row r="1014" spans="1:17" ht="24.75" thickBot="1" x14ac:dyDescent="0.3">
      <c r="A1014" s="429"/>
      <c r="B1014" s="429"/>
      <c r="C1014" s="429"/>
      <c r="D1014" s="429"/>
      <c r="E1014" s="429"/>
      <c r="F1014" s="430"/>
      <c r="G1014" s="64" t="s">
        <v>20</v>
      </c>
      <c r="H1014" s="65">
        <f t="shared" si="134"/>
        <v>0</v>
      </c>
      <c r="I1014" s="65">
        <f t="shared" si="134"/>
        <v>0</v>
      </c>
      <c r="J1014" s="65">
        <f t="shared" si="134"/>
        <v>0</v>
      </c>
      <c r="K1014" s="65">
        <f t="shared" si="134"/>
        <v>0</v>
      </c>
      <c r="L1014" s="65">
        <f t="shared" si="134"/>
        <v>0</v>
      </c>
      <c r="M1014" s="65">
        <f t="shared" si="134"/>
        <v>0</v>
      </c>
      <c r="N1014" s="65">
        <f t="shared" si="134"/>
        <v>0</v>
      </c>
      <c r="O1014" s="407"/>
      <c r="P1014" s="410"/>
      <c r="Q1014" s="35"/>
    </row>
    <row r="1015" spans="1:17" ht="16.5" thickBot="1" x14ac:dyDescent="0.3">
      <c r="A1015" s="417" t="s">
        <v>27</v>
      </c>
      <c r="B1015" s="417"/>
      <c r="C1015" s="417"/>
      <c r="D1015" s="417"/>
      <c r="E1015" s="417"/>
      <c r="F1015" s="417"/>
      <c r="G1015" s="417"/>
      <c r="H1015" s="417"/>
      <c r="I1015" s="417"/>
      <c r="J1015" s="417"/>
      <c r="K1015" s="417"/>
      <c r="L1015" s="417"/>
      <c r="M1015" s="417"/>
      <c r="N1015" s="417"/>
      <c r="O1015" s="417"/>
      <c r="P1015" s="419"/>
      <c r="Q1015" s="35"/>
    </row>
    <row r="1016" spans="1:17" ht="24.75" thickBot="1" x14ac:dyDescent="0.3">
      <c r="A1016" s="411" t="s">
        <v>1603</v>
      </c>
      <c r="B1016" s="405" t="s">
        <v>1604</v>
      </c>
      <c r="C1016" s="405" t="s">
        <v>27</v>
      </c>
      <c r="D1016" s="405" t="s">
        <v>311</v>
      </c>
      <c r="E1016" s="405" t="s">
        <v>1605</v>
      </c>
      <c r="F1016" s="405" t="s">
        <v>1606</v>
      </c>
      <c r="G1016" s="60" t="s">
        <v>16</v>
      </c>
      <c r="H1016" s="61">
        <v>49.1</v>
      </c>
      <c r="I1016" s="61">
        <v>3.9</v>
      </c>
      <c r="J1016" s="61">
        <v>15.2</v>
      </c>
      <c r="K1016" s="61">
        <v>30</v>
      </c>
      <c r="L1016" s="61">
        <v>0</v>
      </c>
      <c r="M1016" s="61">
        <v>0</v>
      </c>
      <c r="N1016" s="61">
        <v>0</v>
      </c>
      <c r="O1016" s="444">
        <v>5066</v>
      </c>
      <c r="P1016" s="408" t="s">
        <v>882</v>
      </c>
      <c r="Q1016" s="314" t="s">
        <v>4156</v>
      </c>
    </row>
    <row r="1017" spans="1:17" ht="15.75" thickBot="1" x14ac:dyDescent="0.3">
      <c r="A1017" s="412"/>
      <c r="B1017" s="406"/>
      <c r="C1017" s="406"/>
      <c r="D1017" s="406"/>
      <c r="E1017" s="406"/>
      <c r="F1017" s="406"/>
      <c r="G1017" s="60" t="s">
        <v>58</v>
      </c>
      <c r="H1017" s="61">
        <v>0</v>
      </c>
      <c r="I1017" s="61">
        <v>0</v>
      </c>
      <c r="J1017" s="61">
        <v>0</v>
      </c>
      <c r="K1017" s="61">
        <v>0</v>
      </c>
      <c r="L1017" s="61">
        <v>0</v>
      </c>
      <c r="M1017" s="61">
        <v>0</v>
      </c>
      <c r="N1017" s="61">
        <v>0</v>
      </c>
      <c r="O1017" s="445"/>
      <c r="P1017" s="409"/>
      <c r="Q1017" s="314"/>
    </row>
    <row r="1018" spans="1:17" ht="24.75" thickBot="1" x14ac:dyDescent="0.3">
      <c r="A1018" s="412"/>
      <c r="B1018" s="406"/>
      <c r="C1018" s="406"/>
      <c r="D1018" s="406"/>
      <c r="E1018" s="406"/>
      <c r="F1018" s="406"/>
      <c r="G1018" s="60" t="s">
        <v>18</v>
      </c>
      <c r="H1018" s="61">
        <v>49.1</v>
      </c>
      <c r="I1018" s="61">
        <v>3.9</v>
      </c>
      <c r="J1018" s="61">
        <v>15.2</v>
      </c>
      <c r="K1018" s="61">
        <v>30</v>
      </c>
      <c r="L1018" s="61">
        <v>0</v>
      </c>
      <c r="M1018" s="61">
        <v>0</v>
      </c>
      <c r="N1018" s="61">
        <v>0</v>
      </c>
      <c r="O1018" s="445"/>
      <c r="P1018" s="409"/>
      <c r="Q1018" s="314"/>
    </row>
    <row r="1019" spans="1:17" ht="15.75" thickBot="1" x14ac:dyDescent="0.3">
      <c r="A1019" s="412"/>
      <c r="B1019" s="406"/>
      <c r="C1019" s="406"/>
      <c r="D1019" s="406"/>
      <c r="E1019" s="406"/>
      <c r="F1019" s="406"/>
      <c r="G1019" s="60" t="s">
        <v>19</v>
      </c>
      <c r="H1019" s="61">
        <v>0</v>
      </c>
      <c r="I1019" s="61">
        <v>0</v>
      </c>
      <c r="J1019" s="61">
        <v>0</v>
      </c>
      <c r="K1019" s="61">
        <v>0</v>
      </c>
      <c r="L1019" s="61">
        <v>0</v>
      </c>
      <c r="M1019" s="61">
        <v>0</v>
      </c>
      <c r="N1019" s="61">
        <v>0</v>
      </c>
      <c r="O1019" s="445"/>
      <c r="P1019" s="409"/>
      <c r="Q1019" s="314"/>
    </row>
    <row r="1020" spans="1:17" ht="15.75" thickBot="1" x14ac:dyDescent="0.3">
      <c r="A1020" s="413"/>
      <c r="B1020" s="407"/>
      <c r="C1020" s="407"/>
      <c r="D1020" s="407"/>
      <c r="E1020" s="407"/>
      <c r="F1020" s="407"/>
      <c r="G1020" s="60" t="s">
        <v>20</v>
      </c>
      <c r="H1020" s="61">
        <v>0</v>
      </c>
      <c r="I1020" s="61">
        <v>0</v>
      </c>
      <c r="J1020" s="61">
        <v>0</v>
      </c>
      <c r="K1020" s="61">
        <v>0</v>
      </c>
      <c r="L1020" s="61">
        <v>0</v>
      </c>
      <c r="M1020" s="61">
        <v>0</v>
      </c>
      <c r="N1020" s="61">
        <v>0</v>
      </c>
      <c r="O1020" s="446"/>
      <c r="P1020" s="410"/>
      <c r="Q1020" s="314"/>
    </row>
    <row r="1021" spans="1:17" ht="24.75" thickBot="1" x14ac:dyDescent="0.3">
      <c r="A1021" s="411" t="s">
        <v>1607</v>
      </c>
      <c r="B1021" s="405" t="s">
        <v>890</v>
      </c>
      <c r="C1021" s="405" t="s">
        <v>27</v>
      </c>
      <c r="D1021" s="405">
        <v>2030</v>
      </c>
      <c r="E1021" s="405" t="s">
        <v>1608</v>
      </c>
      <c r="F1021" s="405" t="s">
        <v>1609</v>
      </c>
      <c r="G1021" s="60" t="s">
        <v>16</v>
      </c>
      <c r="H1021" s="61">
        <v>260.3</v>
      </c>
      <c r="I1021" s="61">
        <v>0</v>
      </c>
      <c r="J1021" s="61">
        <v>0</v>
      </c>
      <c r="K1021" s="61">
        <v>0</v>
      </c>
      <c r="L1021" s="61">
        <v>0</v>
      </c>
      <c r="M1021" s="61">
        <v>0</v>
      </c>
      <c r="N1021" s="61">
        <v>260.3</v>
      </c>
      <c r="O1021" s="444">
        <v>10400</v>
      </c>
      <c r="P1021" s="408" t="s">
        <v>1582</v>
      </c>
      <c r="Q1021" s="314" t="s">
        <v>4156</v>
      </c>
    </row>
    <row r="1022" spans="1:17" ht="15.75" thickBot="1" x14ac:dyDescent="0.3">
      <c r="A1022" s="412"/>
      <c r="B1022" s="406"/>
      <c r="C1022" s="406"/>
      <c r="D1022" s="406"/>
      <c r="E1022" s="406"/>
      <c r="F1022" s="406"/>
      <c r="G1022" s="60" t="s">
        <v>58</v>
      </c>
      <c r="H1022" s="61">
        <v>0</v>
      </c>
      <c r="I1022" s="61">
        <v>0</v>
      </c>
      <c r="J1022" s="61">
        <v>0</v>
      </c>
      <c r="K1022" s="61">
        <v>0</v>
      </c>
      <c r="L1022" s="61">
        <v>0</v>
      </c>
      <c r="M1022" s="61">
        <v>0</v>
      </c>
      <c r="N1022" s="61">
        <v>0</v>
      </c>
      <c r="O1022" s="445"/>
      <c r="P1022" s="409"/>
      <c r="Q1022" s="314"/>
    </row>
    <row r="1023" spans="1:17" ht="24.75" thickBot="1" x14ac:dyDescent="0.3">
      <c r="A1023" s="412"/>
      <c r="B1023" s="406"/>
      <c r="C1023" s="406"/>
      <c r="D1023" s="406"/>
      <c r="E1023" s="406"/>
      <c r="F1023" s="406"/>
      <c r="G1023" s="60" t="s">
        <v>18</v>
      </c>
      <c r="H1023" s="61">
        <v>260.3</v>
      </c>
      <c r="I1023" s="61">
        <v>0</v>
      </c>
      <c r="J1023" s="61">
        <v>0</v>
      </c>
      <c r="K1023" s="61">
        <v>0</v>
      </c>
      <c r="L1023" s="61">
        <v>0</v>
      </c>
      <c r="M1023" s="61">
        <v>0</v>
      </c>
      <c r="N1023" s="61">
        <v>260.3</v>
      </c>
      <c r="O1023" s="445"/>
      <c r="P1023" s="409"/>
      <c r="Q1023" s="314"/>
    </row>
    <row r="1024" spans="1:17" ht="15.75" thickBot="1" x14ac:dyDescent="0.3">
      <c r="A1024" s="412"/>
      <c r="B1024" s="406"/>
      <c r="C1024" s="406"/>
      <c r="D1024" s="406"/>
      <c r="E1024" s="406"/>
      <c r="F1024" s="406"/>
      <c r="G1024" s="60" t="s">
        <v>19</v>
      </c>
      <c r="H1024" s="61">
        <v>0</v>
      </c>
      <c r="I1024" s="61">
        <v>0</v>
      </c>
      <c r="J1024" s="61">
        <v>0</v>
      </c>
      <c r="K1024" s="61">
        <v>0</v>
      </c>
      <c r="L1024" s="61">
        <v>0</v>
      </c>
      <c r="M1024" s="61">
        <v>0</v>
      </c>
      <c r="N1024" s="61">
        <v>0</v>
      </c>
      <c r="O1024" s="445"/>
      <c r="P1024" s="409"/>
      <c r="Q1024" s="314"/>
    </row>
    <row r="1025" spans="1:17" ht="15.75" thickBot="1" x14ac:dyDescent="0.3">
      <c r="A1025" s="413"/>
      <c r="B1025" s="407"/>
      <c r="C1025" s="407"/>
      <c r="D1025" s="407"/>
      <c r="E1025" s="407"/>
      <c r="F1025" s="407"/>
      <c r="G1025" s="60" t="s">
        <v>20</v>
      </c>
      <c r="H1025" s="61">
        <v>0</v>
      </c>
      <c r="I1025" s="61">
        <v>0</v>
      </c>
      <c r="J1025" s="61">
        <v>0</v>
      </c>
      <c r="K1025" s="61">
        <v>0</v>
      </c>
      <c r="L1025" s="61">
        <v>0</v>
      </c>
      <c r="M1025" s="61">
        <v>0</v>
      </c>
      <c r="N1025" s="61">
        <v>0</v>
      </c>
      <c r="O1025" s="446"/>
      <c r="P1025" s="410"/>
      <c r="Q1025" s="314"/>
    </row>
    <row r="1026" spans="1:17" ht="24.75" thickBot="1" x14ac:dyDescent="0.3">
      <c r="A1026" s="411" t="s">
        <v>1610</v>
      </c>
      <c r="B1026" s="405" t="s">
        <v>890</v>
      </c>
      <c r="C1026" s="405" t="s">
        <v>27</v>
      </c>
      <c r="D1026" s="405">
        <v>2028</v>
      </c>
      <c r="E1026" s="405" t="s">
        <v>1611</v>
      </c>
      <c r="F1026" s="405" t="s">
        <v>1612</v>
      </c>
      <c r="G1026" s="60" t="s">
        <v>16</v>
      </c>
      <c r="H1026" s="61">
        <v>70</v>
      </c>
      <c r="I1026" s="61">
        <v>0</v>
      </c>
      <c r="J1026" s="61">
        <v>0</v>
      </c>
      <c r="K1026" s="61">
        <v>0</v>
      </c>
      <c r="L1026" s="61">
        <v>70</v>
      </c>
      <c r="M1026" s="61">
        <v>0</v>
      </c>
      <c r="N1026" s="61">
        <v>0</v>
      </c>
      <c r="O1026" s="444">
        <v>10400</v>
      </c>
      <c r="P1026" s="408" t="s">
        <v>1582</v>
      </c>
      <c r="Q1026" s="314" t="s">
        <v>4164</v>
      </c>
    </row>
    <row r="1027" spans="1:17" ht="15.75" thickBot="1" x14ac:dyDescent="0.3">
      <c r="A1027" s="412"/>
      <c r="B1027" s="406"/>
      <c r="C1027" s="406"/>
      <c r="D1027" s="406"/>
      <c r="E1027" s="406"/>
      <c r="F1027" s="406"/>
      <c r="G1027" s="60" t="s">
        <v>58</v>
      </c>
      <c r="H1027" s="61">
        <v>0</v>
      </c>
      <c r="I1027" s="61">
        <v>0</v>
      </c>
      <c r="J1027" s="61">
        <v>0</v>
      </c>
      <c r="K1027" s="61">
        <v>0</v>
      </c>
      <c r="L1027" s="61">
        <v>0</v>
      </c>
      <c r="M1027" s="61">
        <v>0</v>
      </c>
      <c r="N1027" s="61">
        <v>0</v>
      </c>
      <c r="O1027" s="445"/>
      <c r="P1027" s="409"/>
      <c r="Q1027" s="314"/>
    </row>
    <row r="1028" spans="1:17" ht="24.75" thickBot="1" x14ac:dyDescent="0.3">
      <c r="A1028" s="412"/>
      <c r="B1028" s="406"/>
      <c r="C1028" s="406"/>
      <c r="D1028" s="406"/>
      <c r="E1028" s="406"/>
      <c r="F1028" s="406"/>
      <c r="G1028" s="60" t="s">
        <v>18</v>
      </c>
      <c r="H1028" s="61">
        <v>70</v>
      </c>
      <c r="I1028" s="61">
        <v>0</v>
      </c>
      <c r="J1028" s="61">
        <v>0</v>
      </c>
      <c r="K1028" s="61">
        <v>0</v>
      </c>
      <c r="L1028" s="61">
        <v>70</v>
      </c>
      <c r="M1028" s="61">
        <v>0</v>
      </c>
      <c r="N1028" s="61">
        <v>0</v>
      </c>
      <c r="O1028" s="445"/>
      <c r="P1028" s="409"/>
      <c r="Q1028" s="314"/>
    </row>
    <row r="1029" spans="1:17" ht="15.75" thickBot="1" x14ac:dyDescent="0.3">
      <c r="A1029" s="412"/>
      <c r="B1029" s="406"/>
      <c r="C1029" s="406"/>
      <c r="D1029" s="406"/>
      <c r="E1029" s="406"/>
      <c r="F1029" s="406"/>
      <c r="G1029" s="60" t="s">
        <v>19</v>
      </c>
      <c r="H1029" s="61">
        <v>0</v>
      </c>
      <c r="I1029" s="61">
        <v>0</v>
      </c>
      <c r="J1029" s="61">
        <v>0</v>
      </c>
      <c r="K1029" s="61">
        <v>0</v>
      </c>
      <c r="L1029" s="61">
        <v>0</v>
      </c>
      <c r="M1029" s="61">
        <v>0</v>
      </c>
      <c r="N1029" s="61">
        <v>0</v>
      </c>
      <c r="O1029" s="445"/>
      <c r="P1029" s="409"/>
      <c r="Q1029" s="314"/>
    </row>
    <row r="1030" spans="1:17" ht="15.75" thickBot="1" x14ac:dyDescent="0.3">
      <c r="A1030" s="413"/>
      <c r="B1030" s="407"/>
      <c r="C1030" s="407"/>
      <c r="D1030" s="407"/>
      <c r="E1030" s="407"/>
      <c r="F1030" s="407"/>
      <c r="G1030" s="60" t="s">
        <v>20</v>
      </c>
      <c r="H1030" s="61">
        <v>0</v>
      </c>
      <c r="I1030" s="61">
        <v>0</v>
      </c>
      <c r="J1030" s="61">
        <v>0</v>
      </c>
      <c r="K1030" s="61">
        <v>0</v>
      </c>
      <c r="L1030" s="61">
        <v>0</v>
      </c>
      <c r="M1030" s="61">
        <v>0</v>
      </c>
      <c r="N1030" s="61">
        <v>0</v>
      </c>
      <c r="O1030" s="446"/>
      <c r="P1030" s="410"/>
      <c r="Q1030" s="314"/>
    </row>
    <row r="1031" spans="1:17" ht="24.75" thickBot="1" x14ac:dyDescent="0.3">
      <c r="A1031" s="411" t="s">
        <v>1613</v>
      </c>
      <c r="B1031" s="405" t="s">
        <v>890</v>
      </c>
      <c r="C1031" s="405" t="s">
        <v>27</v>
      </c>
      <c r="D1031" s="405" t="s">
        <v>86</v>
      </c>
      <c r="E1031" s="405" t="s">
        <v>1614</v>
      </c>
      <c r="F1031" s="405" t="s">
        <v>1612</v>
      </c>
      <c r="G1031" s="60" t="s">
        <v>16</v>
      </c>
      <c r="H1031" s="61">
        <v>129.9</v>
      </c>
      <c r="I1031" s="61">
        <v>0</v>
      </c>
      <c r="J1031" s="61">
        <v>0</v>
      </c>
      <c r="K1031" s="61">
        <v>0</v>
      </c>
      <c r="L1031" s="61">
        <v>65</v>
      </c>
      <c r="M1031" s="61">
        <v>64.900000000000006</v>
      </c>
      <c r="N1031" s="61">
        <v>0</v>
      </c>
      <c r="O1031" s="444">
        <v>10400</v>
      </c>
      <c r="P1031" s="408" t="s">
        <v>1582</v>
      </c>
      <c r="Q1031" s="314" t="s">
        <v>4164</v>
      </c>
    </row>
    <row r="1032" spans="1:17" ht="15.75" thickBot="1" x14ac:dyDescent="0.3">
      <c r="A1032" s="412"/>
      <c r="B1032" s="406"/>
      <c r="C1032" s="406"/>
      <c r="D1032" s="406"/>
      <c r="E1032" s="406"/>
      <c r="F1032" s="406"/>
      <c r="G1032" s="60" t="s">
        <v>58</v>
      </c>
      <c r="H1032" s="61">
        <v>0</v>
      </c>
      <c r="I1032" s="61">
        <v>0</v>
      </c>
      <c r="J1032" s="61">
        <v>0</v>
      </c>
      <c r="K1032" s="61">
        <v>0</v>
      </c>
      <c r="L1032" s="61">
        <v>0</v>
      </c>
      <c r="M1032" s="61">
        <v>0</v>
      </c>
      <c r="N1032" s="61">
        <v>0</v>
      </c>
      <c r="O1032" s="445"/>
      <c r="P1032" s="409"/>
      <c r="Q1032" s="314"/>
    </row>
    <row r="1033" spans="1:17" ht="24.75" thickBot="1" x14ac:dyDescent="0.3">
      <c r="A1033" s="412"/>
      <c r="B1033" s="406"/>
      <c r="C1033" s="406"/>
      <c r="D1033" s="406"/>
      <c r="E1033" s="406"/>
      <c r="F1033" s="406"/>
      <c r="G1033" s="60" t="s">
        <v>18</v>
      </c>
      <c r="H1033" s="61">
        <v>129.9</v>
      </c>
      <c r="I1033" s="61">
        <v>0</v>
      </c>
      <c r="J1033" s="61">
        <v>0</v>
      </c>
      <c r="K1033" s="61">
        <v>0</v>
      </c>
      <c r="L1033" s="61">
        <v>65</v>
      </c>
      <c r="M1033" s="61">
        <v>64.900000000000006</v>
      </c>
      <c r="N1033" s="61">
        <v>0</v>
      </c>
      <c r="O1033" s="445"/>
      <c r="P1033" s="409"/>
      <c r="Q1033" s="314"/>
    </row>
    <row r="1034" spans="1:17" ht="15.75" thickBot="1" x14ac:dyDescent="0.3">
      <c r="A1034" s="412"/>
      <c r="B1034" s="406"/>
      <c r="C1034" s="406"/>
      <c r="D1034" s="406"/>
      <c r="E1034" s="406"/>
      <c r="F1034" s="406"/>
      <c r="G1034" s="60" t="s">
        <v>19</v>
      </c>
      <c r="H1034" s="61">
        <v>0</v>
      </c>
      <c r="I1034" s="61">
        <v>0</v>
      </c>
      <c r="J1034" s="61">
        <v>0</v>
      </c>
      <c r="K1034" s="61">
        <v>0</v>
      </c>
      <c r="L1034" s="61">
        <v>0</v>
      </c>
      <c r="M1034" s="61">
        <v>0</v>
      </c>
      <c r="N1034" s="61">
        <v>0</v>
      </c>
      <c r="O1034" s="445"/>
      <c r="P1034" s="409"/>
      <c r="Q1034" s="314"/>
    </row>
    <row r="1035" spans="1:17" ht="15.75" thickBot="1" x14ac:dyDescent="0.3">
      <c r="A1035" s="413"/>
      <c r="B1035" s="407"/>
      <c r="C1035" s="407"/>
      <c r="D1035" s="407"/>
      <c r="E1035" s="407"/>
      <c r="F1035" s="407"/>
      <c r="G1035" s="60" t="s">
        <v>20</v>
      </c>
      <c r="H1035" s="61">
        <v>0</v>
      </c>
      <c r="I1035" s="61">
        <v>0</v>
      </c>
      <c r="J1035" s="61">
        <v>0</v>
      </c>
      <c r="K1035" s="61">
        <v>0</v>
      </c>
      <c r="L1035" s="61">
        <v>0</v>
      </c>
      <c r="M1035" s="61">
        <v>0</v>
      </c>
      <c r="N1035" s="61">
        <v>0</v>
      </c>
      <c r="O1035" s="446"/>
      <c r="P1035" s="410"/>
      <c r="Q1035" s="314"/>
    </row>
    <row r="1036" spans="1:17" ht="24.75" thickBot="1" x14ac:dyDescent="0.3">
      <c r="A1036" s="411" t="s">
        <v>1618</v>
      </c>
      <c r="B1036" s="405" t="s">
        <v>1604</v>
      </c>
      <c r="C1036" s="405" t="s">
        <v>27</v>
      </c>
      <c r="D1036" s="405" t="s">
        <v>484</v>
      </c>
      <c r="E1036" s="405" t="s">
        <v>1619</v>
      </c>
      <c r="F1036" s="405" t="s">
        <v>1612</v>
      </c>
      <c r="G1036" s="60" t="s">
        <v>16</v>
      </c>
      <c r="H1036" s="61">
        <v>200</v>
      </c>
      <c r="I1036" s="61">
        <v>0</v>
      </c>
      <c r="J1036" s="61">
        <v>0</v>
      </c>
      <c r="K1036" s="61">
        <v>0</v>
      </c>
      <c r="L1036" s="61">
        <v>0</v>
      </c>
      <c r="M1036" s="61">
        <v>5</v>
      </c>
      <c r="N1036" s="61">
        <v>195</v>
      </c>
      <c r="O1036" s="444">
        <v>10400</v>
      </c>
      <c r="P1036" s="408" t="s">
        <v>878</v>
      </c>
      <c r="Q1036" s="314" t="s">
        <v>4164</v>
      </c>
    </row>
    <row r="1037" spans="1:17" ht="15.75" thickBot="1" x14ac:dyDescent="0.3">
      <c r="A1037" s="412"/>
      <c r="B1037" s="406"/>
      <c r="C1037" s="406"/>
      <c r="D1037" s="406"/>
      <c r="E1037" s="406"/>
      <c r="F1037" s="406"/>
      <c r="G1037" s="60" t="s">
        <v>58</v>
      </c>
      <c r="H1037" s="61">
        <v>0</v>
      </c>
      <c r="I1037" s="61">
        <v>0</v>
      </c>
      <c r="J1037" s="61">
        <v>0</v>
      </c>
      <c r="K1037" s="61">
        <v>0</v>
      </c>
      <c r="L1037" s="61">
        <v>0</v>
      </c>
      <c r="M1037" s="61">
        <v>0</v>
      </c>
      <c r="N1037" s="61">
        <v>0</v>
      </c>
      <c r="O1037" s="445"/>
      <c r="P1037" s="409"/>
      <c r="Q1037" s="314"/>
    </row>
    <row r="1038" spans="1:17" ht="24.75" thickBot="1" x14ac:dyDescent="0.3">
      <c r="A1038" s="412"/>
      <c r="B1038" s="406"/>
      <c r="C1038" s="406"/>
      <c r="D1038" s="406"/>
      <c r="E1038" s="406"/>
      <c r="F1038" s="406"/>
      <c r="G1038" s="60" t="s">
        <v>18</v>
      </c>
      <c r="H1038" s="61">
        <v>200</v>
      </c>
      <c r="I1038" s="61">
        <v>0</v>
      </c>
      <c r="J1038" s="61">
        <v>0</v>
      </c>
      <c r="K1038" s="61">
        <v>0</v>
      </c>
      <c r="L1038" s="61">
        <v>0</v>
      </c>
      <c r="M1038" s="61">
        <v>5</v>
      </c>
      <c r="N1038" s="61">
        <v>195</v>
      </c>
      <c r="O1038" s="445"/>
      <c r="P1038" s="409"/>
      <c r="Q1038" s="314"/>
    </row>
    <row r="1039" spans="1:17" ht="15.75" thickBot="1" x14ac:dyDescent="0.3">
      <c r="A1039" s="412"/>
      <c r="B1039" s="406"/>
      <c r="C1039" s="406"/>
      <c r="D1039" s="406"/>
      <c r="E1039" s="406"/>
      <c r="F1039" s="406"/>
      <c r="G1039" s="60" t="s">
        <v>19</v>
      </c>
      <c r="H1039" s="61">
        <v>0</v>
      </c>
      <c r="I1039" s="61">
        <v>0</v>
      </c>
      <c r="J1039" s="61">
        <v>0</v>
      </c>
      <c r="K1039" s="61">
        <v>0</v>
      </c>
      <c r="L1039" s="61">
        <v>0</v>
      </c>
      <c r="M1039" s="61">
        <v>0</v>
      </c>
      <c r="N1039" s="61">
        <v>0</v>
      </c>
      <c r="O1039" s="445"/>
      <c r="P1039" s="409"/>
      <c r="Q1039" s="314"/>
    </row>
    <row r="1040" spans="1:17" ht="15.75" thickBot="1" x14ac:dyDescent="0.3">
      <c r="A1040" s="413"/>
      <c r="B1040" s="407"/>
      <c r="C1040" s="407"/>
      <c r="D1040" s="407"/>
      <c r="E1040" s="407"/>
      <c r="F1040" s="407"/>
      <c r="G1040" s="60" t="s">
        <v>20</v>
      </c>
      <c r="H1040" s="61">
        <v>0</v>
      </c>
      <c r="I1040" s="61">
        <v>0</v>
      </c>
      <c r="J1040" s="61">
        <v>0</v>
      </c>
      <c r="K1040" s="61">
        <v>0</v>
      </c>
      <c r="L1040" s="61">
        <v>0</v>
      </c>
      <c r="M1040" s="61">
        <v>0</v>
      </c>
      <c r="N1040" s="61">
        <v>0</v>
      </c>
      <c r="O1040" s="446"/>
      <c r="P1040" s="410"/>
      <c r="Q1040" s="314"/>
    </row>
    <row r="1041" spans="1:17" ht="24.75" thickBot="1" x14ac:dyDescent="0.3">
      <c r="A1041" s="411" t="s">
        <v>1621</v>
      </c>
      <c r="B1041" s="405" t="s">
        <v>1604</v>
      </c>
      <c r="C1041" s="405" t="s">
        <v>27</v>
      </c>
      <c r="D1041" s="405" t="s">
        <v>484</v>
      </c>
      <c r="E1041" s="405" t="s">
        <v>1622</v>
      </c>
      <c r="F1041" s="405" t="s">
        <v>1612</v>
      </c>
      <c r="G1041" s="60" t="s">
        <v>16</v>
      </c>
      <c r="H1041" s="61">
        <v>65</v>
      </c>
      <c r="I1041" s="61">
        <v>0</v>
      </c>
      <c r="J1041" s="61">
        <v>0</v>
      </c>
      <c r="K1041" s="61">
        <v>0</v>
      </c>
      <c r="L1041" s="61">
        <v>0</v>
      </c>
      <c r="M1041" s="61">
        <v>5</v>
      </c>
      <c r="N1041" s="61">
        <v>60</v>
      </c>
      <c r="O1041" s="405">
        <v>950</v>
      </c>
      <c r="P1041" s="408" t="s">
        <v>878</v>
      </c>
      <c r="Q1041" s="314" t="s">
        <v>4164</v>
      </c>
    </row>
    <row r="1042" spans="1:17" ht="15.75" thickBot="1" x14ac:dyDescent="0.3">
      <c r="A1042" s="412"/>
      <c r="B1042" s="406"/>
      <c r="C1042" s="406"/>
      <c r="D1042" s="406"/>
      <c r="E1042" s="406"/>
      <c r="F1042" s="406"/>
      <c r="G1042" s="60" t="s">
        <v>58</v>
      </c>
      <c r="H1042" s="61">
        <v>0</v>
      </c>
      <c r="I1042" s="61">
        <v>0</v>
      </c>
      <c r="J1042" s="61">
        <v>0</v>
      </c>
      <c r="K1042" s="61">
        <v>0</v>
      </c>
      <c r="L1042" s="61">
        <v>0</v>
      </c>
      <c r="M1042" s="61">
        <v>0</v>
      </c>
      <c r="N1042" s="61">
        <v>0</v>
      </c>
      <c r="O1042" s="406"/>
      <c r="P1042" s="409"/>
      <c r="Q1042" s="314"/>
    </row>
    <row r="1043" spans="1:17" ht="24.75" thickBot="1" x14ac:dyDescent="0.3">
      <c r="A1043" s="412"/>
      <c r="B1043" s="406"/>
      <c r="C1043" s="406"/>
      <c r="D1043" s="406"/>
      <c r="E1043" s="406"/>
      <c r="F1043" s="406"/>
      <c r="G1043" s="60" t="s">
        <v>18</v>
      </c>
      <c r="H1043" s="61">
        <v>65</v>
      </c>
      <c r="I1043" s="61">
        <v>0</v>
      </c>
      <c r="J1043" s="61">
        <v>0</v>
      </c>
      <c r="K1043" s="61">
        <v>0</v>
      </c>
      <c r="L1043" s="61">
        <v>0</v>
      </c>
      <c r="M1043" s="61">
        <v>5</v>
      </c>
      <c r="N1043" s="61">
        <v>60</v>
      </c>
      <c r="O1043" s="406"/>
      <c r="P1043" s="409"/>
      <c r="Q1043" s="314"/>
    </row>
    <row r="1044" spans="1:17" ht="15.75" thickBot="1" x14ac:dyDescent="0.3">
      <c r="A1044" s="412"/>
      <c r="B1044" s="406"/>
      <c r="C1044" s="406"/>
      <c r="D1044" s="406"/>
      <c r="E1044" s="406"/>
      <c r="F1044" s="406"/>
      <c r="G1044" s="60" t="s">
        <v>19</v>
      </c>
      <c r="H1044" s="61">
        <v>0</v>
      </c>
      <c r="I1044" s="61">
        <v>0</v>
      </c>
      <c r="J1044" s="61">
        <v>0</v>
      </c>
      <c r="K1044" s="61">
        <v>0</v>
      </c>
      <c r="L1044" s="61">
        <v>0</v>
      </c>
      <c r="M1044" s="61">
        <v>0</v>
      </c>
      <c r="N1044" s="61">
        <v>0</v>
      </c>
      <c r="O1044" s="406"/>
      <c r="P1044" s="409"/>
      <c r="Q1044" s="314"/>
    </row>
    <row r="1045" spans="1:17" ht="15.75" thickBot="1" x14ac:dyDescent="0.3">
      <c r="A1045" s="413"/>
      <c r="B1045" s="407"/>
      <c r="C1045" s="407"/>
      <c r="D1045" s="407"/>
      <c r="E1045" s="407"/>
      <c r="F1045" s="407"/>
      <c r="G1045" s="60" t="s">
        <v>20</v>
      </c>
      <c r="H1045" s="61">
        <v>0</v>
      </c>
      <c r="I1045" s="61">
        <v>0</v>
      </c>
      <c r="J1045" s="61">
        <v>0</v>
      </c>
      <c r="K1045" s="61">
        <v>0</v>
      </c>
      <c r="L1045" s="61">
        <v>0</v>
      </c>
      <c r="M1045" s="61">
        <v>0</v>
      </c>
      <c r="N1045" s="61">
        <v>0</v>
      </c>
      <c r="O1045" s="407"/>
      <c r="P1045" s="410"/>
      <c r="Q1045" s="314"/>
    </row>
    <row r="1046" spans="1:17" ht="24.75" thickBot="1" x14ac:dyDescent="0.3">
      <c r="A1046" s="411" t="s">
        <v>1623</v>
      </c>
      <c r="B1046" s="405" t="s">
        <v>890</v>
      </c>
      <c r="C1046" s="405" t="s">
        <v>27</v>
      </c>
      <c r="D1046" s="405" t="s">
        <v>484</v>
      </c>
      <c r="E1046" s="405" t="s">
        <v>1615</v>
      </c>
      <c r="F1046" s="405" t="s">
        <v>1612</v>
      </c>
      <c r="G1046" s="60" t="s">
        <v>16</v>
      </c>
      <c r="H1046" s="61">
        <v>55</v>
      </c>
      <c r="I1046" s="61">
        <v>0</v>
      </c>
      <c r="J1046" s="61">
        <v>0</v>
      </c>
      <c r="K1046" s="61">
        <v>0</v>
      </c>
      <c r="L1046" s="61">
        <v>0</v>
      </c>
      <c r="M1046" s="61">
        <v>5</v>
      </c>
      <c r="N1046" s="61">
        <v>50</v>
      </c>
      <c r="O1046" s="405">
        <v>68</v>
      </c>
      <c r="P1046" s="408" t="s">
        <v>878</v>
      </c>
      <c r="Q1046" s="314" t="s">
        <v>4164</v>
      </c>
    </row>
    <row r="1047" spans="1:17" ht="15.75" thickBot="1" x14ac:dyDescent="0.3">
      <c r="A1047" s="412"/>
      <c r="B1047" s="406"/>
      <c r="C1047" s="406"/>
      <c r="D1047" s="406"/>
      <c r="E1047" s="406"/>
      <c r="F1047" s="406"/>
      <c r="G1047" s="60" t="s">
        <v>58</v>
      </c>
      <c r="H1047" s="61">
        <v>0</v>
      </c>
      <c r="I1047" s="61">
        <v>0</v>
      </c>
      <c r="J1047" s="61">
        <v>0</v>
      </c>
      <c r="K1047" s="61">
        <v>0</v>
      </c>
      <c r="L1047" s="61">
        <v>0</v>
      </c>
      <c r="M1047" s="61">
        <v>0</v>
      </c>
      <c r="N1047" s="61">
        <v>0</v>
      </c>
      <c r="O1047" s="406"/>
      <c r="P1047" s="409"/>
      <c r="Q1047" s="314"/>
    </row>
    <row r="1048" spans="1:17" ht="24.75" thickBot="1" x14ac:dyDescent="0.3">
      <c r="A1048" s="412"/>
      <c r="B1048" s="406"/>
      <c r="C1048" s="406"/>
      <c r="D1048" s="406"/>
      <c r="E1048" s="406"/>
      <c r="F1048" s="406"/>
      <c r="G1048" s="60" t="s">
        <v>18</v>
      </c>
      <c r="H1048" s="61">
        <v>55</v>
      </c>
      <c r="I1048" s="61">
        <v>0</v>
      </c>
      <c r="J1048" s="61">
        <v>0</v>
      </c>
      <c r="K1048" s="61">
        <v>0</v>
      </c>
      <c r="L1048" s="61">
        <v>0</v>
      </c>
      <c r="M1048" s="61">
        <v>5</v>
      </c>
      <c r="N1048" s="61">
        <v>50</v>
      </c>
      <c r="O1048" s="406"/>
      <c r="P1048" s="409"/>
      <c r="Q1048" s="314"/>
    </row>
    <row r="1049" spans="1:17" ht="15.75" thickBot="1" x14ac:dyDescent="0.3">
      <c r="A1049" s="412"/>
      <c r="B1049" s="406"/>
      <c r="C1049" s="406"/>
      <c r="D1049" s="406"/>
      <c r="E1049" s="406"/>
      <c r="F1049" s="406"/>
      <c r="G1049" s="60" t="s">
        <v>19</v>
      </c>
      <c r="H1049" s="61">
        <v>0</v>
      </c>
      <c r="I1049" s="61">
        <v>0</v>
      </c>
      <c r="J1049" s="61">
        <v>0</v>
      </c>
      <c r="K1049" s="61">
        <v>0</v>
      </c>
      <c r="L1049" s="61">
        <v>0</v>
      </c>
      <c r="M1049" s="61">
        <v>0</v>
      </c>
      <c r="N1049" s="61">
        <v>0</v>
      </c>
      <c r="O1049" s="406"/>
      <c r="P1049" s="409"/>
      <c r="Q1049" s="314"/>
    </row>
    <row r="1050" spans="1:17" ht="15.75" thickBot="1" x14ac:dyDescent="0.3">
      <c r="A1050" s="413"/>
      <c r="B1050" s="407"/>
      <c r="C1050" s="407"/>
      <c r="D1050" s="407"/>
      <c r="E1050" s="407"/>
      <c r="F1050" s="407"/>
      <c r="G1050" s="60" t="s">
        <v>20</v>
      </c>
      <c r="H1050" s="61">
        <v>0</v>
      </c>
      <c r="I1050" s="61">
        <v>0</v>
      </c>
      <c r="J1050" s="61">
        <v>0</v>
      </c>
      <c r="K1050" s="61">
        <v>0</v>
      </c>
      <c r="L1050" s="61">
        <v>0</v>
      </c>
      <c r="M1050" s="61">
        <v>0</v>
      </c>
      <c r="N1050" s="61">
        <v>0</v>
      </c>
      <c r="O1050" s="407"/>
      <c r="P1050" s="410"/>
      <c r="Q1050" s="314"/>
    </row>
    <row r="1051" spans="1:17" ht="24.75" thickBot="1" x14ac:dyDescent="0.3">
      <c r="A1051" s="498" t="s">
        <v>4135</v>
      </c>
      <c r="B1051" s="405" t="s">
        <v>890</v>
      </c>
      <c r="C1051" s="405" t="s">
        <v>27</v>
      </c>
      <c r="D1051" s="405" t="s">
        <v>484</v>
      </c>
      <c r="E1051" s="405" t="s">
        <v>1616</v>
      </c>
      <c r="F1051" s="405" t="s">
        <v>1612</v>
      </c>
      <c r="G1051" s="60" t="s">
        <v>16</v>
      </c>
      <c r="H1051" s="61">
        <v>13</v>
      </c>
      <c r="I1051" s="61">
        <v>0</v>
      </c>
      <c r="J1051" s="61">
        <v>0</v>
      </c>
      <c r="K1051" s="61">
        <v>0</v>
      </c>
      <c r="L1051" s="61">
        <v>0</v>
      </c>
      <c r="M1051" s="61">
        <v>3</v>
      </c>
      <c r="N1051" s="61">
        <v>10</v>
      </c>
      <c r="O1051" s="444">
        <v>5506</v>
      </c>
      <c r="P1051" s="408" t="s">
        <v>1582</v>
      </c>
      <c r="Q1051" s="314" t="s">
        <v>4164</v>
      </c>
    </row>
    <row r="1052" spans="1:17" ht="15.75" thickBot="1" x14ac:dyDescent="0.3">
      <c r="A1052" s="461"/>
      <c r="B1052" s="406"/>
      <c r="C1052" s="406"/>
      <c r="D1052" s="406"/>
      <c r="E1052" s="406"/>
      <c r="F1052" s="406"/>
      <c r="G1052" s="60" t="s">
        <v>58</v>
      </c>
      <c r="H1052" s="61">
        <v>0</v>
      </c>
      <c r="I1052" s="61">
        <v>0</v>
      </c>
      <c r="J1052" s="61">
        <v>0</v>
      </c>
      <c r="K1052" s="61">
        <v>0</v>
      </c>
      <c r="L1052" s="61">
        <v>0</v>
      </c>
      <c r="M1052" s="61">
        <v>0</v>
      </c>
      <c r="N1052" s="61">
        <v>0</v>
      </c>
      <c r="O1052" s="445"/>
      <c r="P1052" s="409"/>
      <c r="Q1052" s="314"/>
    </row>
    <row r="1053" spans="1:17" ht="24.75" thickBot="1" x14ac:dyDescent="0.3">
      <c r="A1053" s="461"/>
      <c r="B1053" s="406"/>
      <c r="C1053" s="406"/>
      <c r="D1053" s="406"/>
      <c r="E1053" s="406"/>
      <c r="F1053" s="406"/>
      <c r="G1053" s="60" t="s">
        <v>18</v>
      </c>
      <c r="H1053" s="61">
        <v>13</v>
      </c>
      <c r="I1053" s="61">
        <v>0</v>
      </c>
      <c r="J1053" s="61">
        <v>0</v>
      </c>
      <c r="K1053" s="61">
        <v>0</v>
      </c>
      <c r="L1053" s="61">
        <v>0</v>
      </c>
      <c r="M1053" s="61">
        <v>3</v>
      </c>
      <c r="N1053" s="61">
        <v>10</v>
      </c>
      <c r="O1053" s="445"/>
      <c r="P1053" s="409"/>
      <c r="Q1053" s="314"/>
    </row>
    <row r="1054" spans="1:17" ht="15.75" thickBot="1" x14ac:dyDescent="0.3">
      <c r="A1054" s="461"/>
      <c r="B1054" s="406"/>
      <c r="C1054" s="406"/>
      <c r="D1054" s="406"/>
      <c r="E1054" s="406"/>
      <c r="F1054" s="406"/>
      <c r="G1054" s="60" t="s">
        <v>19</v>
      </c>
      <c r="H1054" s="61">
        <v>0</v>
      </c>
      <c r="I1054" s="61">
        <v>0</v>
      </c>
      <c r="J1054" s="61">
        <v>0</v>
      </c>
      <c r="K1054" s="61">
        <v>0</v>
      </c>
      <c r="L1054" s="61">
        <v>0</v>
      </c>
      <c r="M1054" s="61">
        <v>0</v>
      </c>
      <c r="N1054" s="61">
        <v>0</v>
      </c>
      <c r="O1054" s="445"/>
      <c r="P1054" s="409"/>
      <c r="Q1054" s="314"/>
    </row>
    <row r="1055" spans="1:17" ht="15.75" thickBot="1" x14ac:dyDescent="0.3">
      <c r="A1055" s="462"/>
      <c r="B1055" s="407"/>
      <c r="C1055" s="407"/>
      <c r="D1055" s="407"/>
      <c r="E1055" s="407"/>
      <c r="F1055" s="407"/>
      <c r="G1055" s="60" t="s">
        <v>20</v>
      </c>
      <c r="H1055" s="61">
        <v>0</v>
      </c>
      <c r="I1055" s="61">
        <v>0</v>
      </c>
      <c r="J1055" s="61">
        <v>0</v>
      </c>
      <c r="K1055" s="61">
        <v>0</v>
      </c>
      <c r="L1055" s="61">
        <v>0</v>
      </c>
      <c r="M1055" s="61">
        <v>0</v>
      </c>
      <c r="N1055" s="61">
        <v>0</v>
      </c>
      <c r="O1055" s="446"/>
      <c r="P1055" s="410"/>
      <c r="Q1055" s="314"/>
    </row>
    <row r="1056" spans="1:17" ht="24.75" thickBot="1" x14ac:dyDescent="0.3">
      <c r="A1056" s="411" t="s">
        <v>1624</v>
      </c>
      <c r="B1056" s="405" t="s">
        <v>890</v>
      </c>
      <c r="C1056" s="405" t="s">
        <v>27</v>
      </c>
      <c r="D1056" s="405" t="s">
        <v>484</v>
      </c>
      <c r="E1056" s="405" t="s">
        <v>1625</v>
      </c>
      <c r="F1056" s="405" t="s">
        <v>1612</v>
      </c>
      <c r="G1056" s="60" t="s">
        <v>16</v>
      </c>
      <c r="H1056" s="61">
        <v>300</v>
      </c>
      <c r="I1056" s="61">
        <v>0</v>
      </c>
      <c r="J1056" s="61">
        <v>0</v>
      </c>
      <c r="K1056" s="61">
        <v>0</v>
      </c>
      <c r="L1056" s="61">
        <v>0</v>
      </c>
      <c r="M1056" s="61">
        <v>150</v>
      </c>
      <c r="N1056" s="61">
        <v>150</v>
      </c>
      <c r="O1056" s="444">
        <v>5506</v>
      </c>
      <c r="P1056" s="408" t="s">
        <v>1582</v>
      </c>
      <c r="Q1056" s="314" t="s">
        <v>4164</v>
      </c>
    </row>
    <row r="1057" spans="1:17" ht="15.75" thickBot="1" x14ac:dyDescent="0.3">
      <c r="A1057" s="412"/>
      <c r="B1057" s="406"/>
      <c r="C1057" s="406"/>
      <c r="D1057" s="406"/>
      <c r="E1057" s="406"/>
      <c r="F1057" s="406"/>
      <c r="G1057" s="60" t="s">
        <v>58</v>
      </c>
      <c r="H1057" s="61">
        <v>0</v>
      </c>
      <c r="I1057" s="61">
        <v>0</v>
      </c>
      <c r="J1057" s="61">
        <v>0</v>
      </c>
      <c r="K1057" s="61">
        <v>0</v>
      </c>
      <c r="L1057" s="61">
        <v>0</v>
      </c>
      <c r="M1057" s="61">
        <v>0</v>
      </c>
      <c r="N1057" s="61">
        <v>0</v>
      </c>
      <c r="O1057" s="445"/>
      <c r="P1057" s="409"/>
      <c r="Q1057" s="314"/>
    </row>
    <row r="1058" spans="1:17" ht="24.75" thickBot="1" x14ac:dyDescent="0.3">
      <c r="A1058" s="412"/>
      <c r="B1058" s="406"/>
      <c r="C1058" s="406"/>
      <c r="D1058" s="406"/>
      <c r="E1058" s="406"/>
      <c r="F1058" s="406"/>
      <c r="G1058" s="60" t="s">
        <v>18</v>
      </c>
      <c r="H1058" s="61">
        <v>300</v>
      </c>
      <c r="I1058" s="61">
        <v>0</v>
      </c>
      <c r="J1058" s="61">
        <v>0</v>
      </c>
      <c r="K1058" s="61">
        <v>0</v>
      </c>
      <c r="L1058" s="61">
        <v>0</v>
      </c>
      <c r="M1058" s="61">
        <v>150</v>
      </c>
      <c r="N1058" s="61">
        <v>150</v>
      </c>
      <c r="O1058" s="445"/>
      <c r="P1058" s="409"/>
      <c r="Q1058" s="314"/>
    </row>
    <row r="1059" spans="1:17" ht="15.75" thickBot="1" x14ac:dyDescent="0.3">
      <c r="A1059" s="412"/>
      <c r="B1059" s="406"/>
      <c r="C1059" s="406"/>
      <c r="D1059" s="406"/>
      <c r="E1059" s="406"/>
      <c r="F1059" s="406"/>
      <c r="G1059" s="60" t="s">
        <v>19</v>
      </c>
      <c r="H1059" s="61">
        <v>0</v>
      </c>
      <c r="I1059" s="61">
        <v>0</v>
      </c>
      <c r="J1059" s="61">
        <v>0</v>
      </c>
      <c r="K1059" s="61">
        <v>0</v>
      </c>
      <c r="L1059" s="61">
        <v>0</v>
      </c>
      <c r="M1059" s="61">
        <v>0</v>
      </c>
      <c r="N1059" s="61">
        <v>0</v>
      </c>
      <c r="O1059" s="445"/>
      <c r="P1059" s="409"/>
      <c r="Q1059" s="314"/>
    </row>
    <row r="1060" spans="1:17" ht="15.75" thickBot="1" x14ac:dyDescent="0.3">
      <c r="A1060" s="412"/>
      <c r="B1060" s="406"/>
      <c r="C1060" s="406"/>
      <c r="D1060" s="406"/>
      <c r="E1060" s="406"/>
      <c r="F1060" s="406"/>
      <c r="G1060" s="67" t="s">
        <v>20</v>
      </c>
      <c r="H1060" s="62">
        <v>0</v>
      </c>
      <c r="I1060" s="62">
        <v>0</v>
      </c>
      <c r="J1060" s="62">
        <v>0</v>
      </c>
      <c r="K1060" s="62">
        <v>0</v>
      </c>
      <c r="L1060" s="62">
        <v>0</v>
      </c>
      <c r="M1060" s="62">
        <v>0</v>
      </c>
      <c r="N1060" s="62">
        <v>0</v>
      </c>
      <c r="O1060" s="445"/>
      <c r="P1060" s="409"/>
      <c r="Q1060" s="314"/>
    </row>
    <row r="1061" spans="1:17" ht="24.75" thickBot="1" x14ac:dyDescent="0.3">
      <c r="A1061" s="544" t="s">
        <v>1626</v>
      </c>
      <c r="B1061" s="541" t="s">
        <v>1627</v>
      </c>
      <c r="C1061" s="541" t="s">
        <v>27</v>
      </c>
      <c r="D1061" s="541" t="s">
        <v>484</v>
      </c>
      <c r="E1061" s="541" t="s">
        <v>1628</v>
      </c>
      <c r="F1061" s="541" t="s">
        <v>1629</v>
      </c>
      <c r="G1061" s="102" t="s">
        <v>16</v>
      </c>
      <c r="H1061" s="98">
        <f>M1061+N1061</f>
        <v>100</v>
      </c>
      <c r="I1061" s="98">
        <v>0</v>
      </c>
      <c r="J1061" s="98">
        <v>0</v>
      </c>
      <c r="K1061" s="98">
        <v>0</v>
      </c>
      <c r="L1061" s="98">
        <v>0</v>
      </c>
      <c r="M1061" s="98">
        <f>M1063</f>
        <v>50</v>
      </c>
      <c r="N1061" s="98">
        <f>N1063</f>
        <v>50</v>
      </c>
      <c r="O1061" s="547">
        <v>5005</v>
      </c>
      <c r="P1061" s="541" t="s">
        <v>1630</v>
      </c>
      <c r="Q1061" s="314" t="s">
        <v>4156</v>
      </c>
    </row>
    <row r="1062" spans="1:17" ht="15.75" thickBot="1" x14ac:dyDescent="0.3">
      <c r="A1062" s="545"/>
      <c r="B1062" s="546"/>
      <c r="C1062" s="546"/>
      <c r="D1062" s="546"/>
      <c r="E1062" s="546"/>
      <c r="F1062" s="546"/>
      <c r="G1062" s="102" t="s">
        <v>58</v>
      </c>
      <c r="H1062" s="98">
        <v>0</v>
      </c>
      <c r="I1062" s="98">
        <v>0</v>
      </c>
      <c r="J1062" s="98">
        <v>0</v>
      </c>
      <c r="K1062" s="98">
        <v>0</v>
      </c>
      <c r="L1062" s="98">
        <v>0</v>
      </c>
      <c r="M1062" s="98">
        <v>0</v>
      </c>
      <c r="N1062" s="98">
        <v>0</v>
      </c>
      <c r="O1062" s="548"/>
      <c r="P1062" s="546"/>
      <c r="Q1062" s="314"/>
    </row>
    <row r="1063" spans="1:17" ht="24.75" thickBot="1" x14ac:dyDescent="0.3">
      <c r="A1063" s="545"/>
      <c r="B1063" s="546"/>
      <c r="C1063" s="546"/>
      <c r="D1063" s="546"/>
      <c r="E1063" s="546"/>
      <c r="F1063" s="546"/>
      <c r="G1063" s="102" t="s">
        <v>18</v>
      </c>
      <c r="H1063" s="98">
        <f>M1063+N1063</f>
        <v>100</v>
      </c>
      <c r="I1063" s="98">
        <v>0</v>
      </c>
      <c r="J1063" s="98">
        <v>0</v>
      </c>
      <c r="K1063" s="98">
        <v>0</v>
      </c>
      <c r="L1063" s="98">
        <v>0</v>
      </c>
      <c r="M1063" s="98">
        <v>50</v>
      </c>
      <c r="N1063" s="98">
        <v>50</v>
      </c>
      <c r="O1063" s="548"/>
      <c r="P1063" s="546"/>
      <c r="Q1063" s="314"/>
    </row>
    <row r="1064" spans="1:17" ht="15.75" thickBot="1" x14ac:dyDescent="0.3">
      <c r="A1064" s="545"/>
      <c r="B1064" s="546"/>
      <c r="C1064" s="546"/>
      <c r="D1064" s="546"/>
      <c r="E1064" s="546"/>
      <c r="F1064" s="546"/>
      <c r="G1064" s="102" t="s">
        <v>19</v>
      </c>
      <c r="H1064" s="98">
        <v>0</v>
      </c>
      <c r="I1064" s="98">
        <v>0</v>
      </c>
      <c r="J1064" s="98">
        <v>0</v>
      </c>
      <c r="K1064" s="98">
        <v>0</v>
      </c>
      <c r="L1064" s="98">
        <v>0</v>
      </c>
      <c r="M1064" s="98">
        <v>0</v>
      </c>
      <c r="N1064" s="98">
        <v>0</v>
      </c>
      <c r="O1064" s="548"/>
      <c r="P1064" s="546"/>
      <c r="Q1064" s="314"/>
    </row>
    <row r="1065" spans="1:17" ht="15.75" thickBot="1" x14ac:dyDescent="0.3">
      <c r="A1065" s="545"/>
      <c r="B1065" s="546"/>
      <c r="C1065" s="546"/>
      <c r="D1065" s="546"/>
      <c r="E1065" s="546"/>
      <c r="F1065" s="546"/>
      <c r="G1065" s="102" t="s">
        <v>20</v>
      </c>
      <c r="H1065" s="98">
        <v>0</v>
      </c>
      <c r="I1065" s="98">
        <v>0</v>
      </c>
      <c r="J1065" s="98">
        <v>0</v>
      </c>
      <c r="K1065" s="98">
        <v>0</v>
      </c>
      <c r="L1065" s="98">
        <v>0</v>
      </c>
      <c r="M1065" s="98">
        <v>0</v>
      </c>
      <c r="N1065" s="98">
        <v>0</v>
      </c>
      <c r="O1065" s="548"/>
      <c r="P1065" s="546"/>
      <c r="Q1065" s="314"/>
    </row>
    <row r="1066" spans="1:17" ht="15.75" x14ac:dyDescent="0.25">
      <c r="A1066" s="436" t="s">
        <v>26</v>
      </c>
      <c r="B1066" s="436"/>
      <c r="C1066" s="436"/>
      <c r="D1066" s="436"/>
      <c r="E1066" s="436"/>
      <c r="F1066" s="437"/>
      <c r="G1066" s="549" t="s">
        <v>16</v>
      </c>
      <c r="H1066" s="551">
        <f>SUM(H1016,H1021,H1026,H1031,H1036,H1041,H1046,H1051,H1056,H1061)</f>
        <v>1242.3000000000002</v>
      </c>
      <c r="I1066" s="551">
        <f t="shared" ref="I1066:N1066" si="135">SUM(I1016,I1021,I1026,I1031,I1036,I1041,I1046,I1051,I1056,I1061)</f>
        <v>3.9</v>
      </c>
      <c r="J1066" s="551">
        <f t="shared" si="135"/>
        <v>15.2</v>
      </c>
      <c r="K1066" s="551">
        <f t="shared" si="135"/>
        <v>30</v>
      </c>
      <c r="L1066" s="551">
        <f t="shared" si="135"/>
        <v>135</v>
      </c>
      <c r="M1066" s="551">
        <f t="shared" si="135"/>
        <v>282.89999999999998</v>
      </c>
      <c r="N1066" s="551">
        <f t="shared" si="135"/>
        <v>775.3</v>
      </c>
      <c r="O1066" s="405" t="s">
        <v>125</v>
      </c>
      <c r="P1066" s="408" t="s">
        <v>125</v>
      </c>
      <c r="Q1066" s="35"/>
    </row>
    <row r="1067" spans="1:17" ht="16.5" thickBot="1" x14ac:dyDescent="0.3">
      <c r="A1067" s="427"/>
      <c r="B1067" s="427"/>
      <c r="C1067" s="427"/>
      <c r="D1067" s="427"/>
      <c r="E1067" s="427"/>
      <c r="F1067" s="428"/>
      <c r="G1067" s="550"/>
      <c r="H1067" s="439"/>
      <c r="I1067" s="439"/>
      <c r="J1067" s="439"/>
      <c r="K1067" s="439"/>
      <c r="L1067" s="439"/>
      <c r="M1067" s="439"/>
      <c r="N1067" s="439"/>
      <c r="O1067" s="406"/>
      <c r="P1067" s="409"/>
      <c r="Q1067" s="35"/>
    </row>
    <row r="1068" spans="1:17" ht="16.5" thickBot="1" x14ac:dyDescent="0.3">
      <c r="A1068" s="427"/>
      <c r="B1068" s="427"/>
      <c r="C1068" s="427"/>
      <c r="D1068" s="427"/>
      <c r="E1068" s="427"/>
      <c r="F1068" s="428"/>
      <c r="G1068" s="260" t="s">
        <v>58</v>
      </c>
      <c r="H1068" s="49">
        <f>SUM(H1017,H1022,H1027,H1032,H1037,H1042,H1047,H1052,H1057,H1062)</f>
        <v>0</v>
      </c>
      <c r="I1068" s="49">
        <f t="shared" ref="I1068:N1068" si="136">SUM(I1017,I1022,I1027,I1032,I1037,I1042,I1047,I1052,I1057,I1062)</f>
        <v>0</v>
      </c>
      <c r="J1068" s="49">
        <f t="shared" si="136"/>
        <v>0</v>
      </c>
      <c r="K1068" s="49">
        <f t="shared" si="136"/>
        <v>0</v>
      </c>
      <c r="L1068" s="49">
        <f t="shared" si="136"/>
        <v>0</v>
      </c>
      <c r="M1068" s="49">
        <f t="shared" si="136"/>
        <v>0</v>
      </c>
      <c r="N1068" s="49">
        <f t="shared" si="136"/>
        <v>0</v>
      </c>
      <c r="O1068" s="461"/>
      <c r="P1068" s="409"/>
      <c r="Q1068" s="35"/>
    </row>
    <row r="1069" spans="1:17" ht="24.75" thickBot="1" x14ac:dyDescent="0.3">
      <c r="A1069" s="427"/>
      <c r="B1069" s="427"/>
      <c r="C1069" s="427"/>
      <c r="D1069" s="427"/>
      <c r="E1069" s="427"/>
      <c r="F1069" s="428"/>
      <c r="G1069" s="260" t="s">
        <v>18</v>
      </c>
      <c r="H1069" s="49">
        <f t="shared" ref="H1069:N1071" si="137">SUM(H1018,H1023,H1028,H1033,H1038,H1043,H1048,H1053,H1058,H1063)</f>
        <v>1242.3000000000002</v>
      </c>
      <c r="I1069" s="49">
        <f t="shared" si="137"/>
        <v>3.9</v>
      </c>
      <c r="J1069" s="49">
        <f t="shared" si="137"/>
        <v>15.2</v>
      </c>
      <c r="K1069" s="49">
        <f t="shared" si="137"/>
        <v>30</v>
      </c>
      <c r="L1069" s="49">
        <f t="shared" si="137"/>
        <v>135</v>
      </c>
      <c r="M1069" s="49">
        <f t="shared" si="137"/>
        <v>282.89999999999998</v>
      </c>
      <c r="N1069" s="49">
        <f t="shared" si="137"/>
        <v>775.3</v>
      </c>
      <c r="O1069" s="461"/>
      <c r="P1069" s="409"/>
      <c r="Q1069" s="35"/>
    </row>
    <row r="1070" spans="1:17" ht="16.5" thickBot="1" x14ac:dyDescent="0.3">
      <c r="A1070" s="427"/>
      <c r="B1070" s="427"/>
      <c r="C1070" s="427"/>
      <c r="D1070" s="427"/>
      <c r="E1070" s="427"/>
      <c r="F1070" s="428"/>
      <c r="G1070" s="260" t="s">
        <v>19</v>
      </c>
      <c r="H1070" s="49">
        <f t="shared" si="137"/>
        <v>0</v>
      </c>
      <c r="I1070" s="49">
        <f t="shared" si="137"/>
        <v>0</v>
      </c>
      <c r="J1070" s="49">
        <f t="shared" si="137"/>
        <v>0</v>
      </c>
      <c r="K1070" s="49">
        <f t="shared" si="137"/>
        <v>0</v>
      </c>
      <c r="L1070" s="49">
        <f t="shared" si="137"/>
        <v>0</v>
      </c>
      <c r="M1070" s="49">
        <f t="shared" si="137"/>
        <v>0</v>
      </c>
      <c r="N1070" s="49">
        <f t="shared" si="137"/>
        <v>0</v>
      </c>
      <c r="O1070" s="461"/>
      <c r="P1070" s="409"/>
      <c r="Q1070" s="35"/>
    </row>
    <row r="1071" spans="1:17" ht="24.75" thickBot="1" x14ac:dyDescent="0.3">
      <c r="A1071" s="429"/>
      <c r="B1071" s="429"/>
      <c r="C1071" s="429"/>
      <c r="D1071" s="429"/>
      <c r="E1071" s="429"/>
      <c r="F1071" s="430"/>
      <c r="G1071" s="260" t="s">
        <v>20</v>
      </c>
      <c r="H1071" s="49">
        <f t="shared" si="137"/>
        <v>0</v>
      </c>
      <c r="I1071" s="49">
        <f t="shared" si="137"/>
        <v>0</v>
      </c>
      <c r="J1071" s="49">
        <f t="shared" si="137"/>
        <v>0</v>
      </c>
      <c r="K1071" s="49">
        <f t="shared" si="137"/>
        <v>0</v>
      </c>
      <c r="L1071" s="49">
        <f t="shared" si="137"/>
        <v>0</v>
      </c>
      <c r="M1071" s="49">
        <f t="shared" si="137"/>
        <v>0</v>
      </c>
      <c r="N1071" s="49">
        <f t="shared" si="137"/>
        <v>0</v>
      </c>
      <c r="O1071" s="462"/>
      <c r="P1071" s="410"/>
      <c r="Q1071" s="35"/>
    </row>
    <row r="1072" spans="1:17" ht="16.5" thickBot="1" x14ac:dyDescent="0.3">
      <c r="A1072" s="417" t="s">
        <v>222</v>
      </c>
      <c r="B1072" s="417"/>
      <c r="C1072" s="417"/>
      <c r="D1072" s="417"/>
      <c r="E1072" s="417"/>
      <c r="F1072" s="417"/>
      <c r="G1072" s="417"/>
      <c r="H1072" s="418"/>
      <c r="I1072" s="418"/>
      <c r="J1072" s="418"/>
      <c r="K1072" s="418"/>
      <c r="L1072" s="418"/>
      <c r="M1072" s="418"/>
      <c r="N1072" s="418"/>
      <c r="O1072" s="417"/>
      <c r="P1072" s="419"/>
      <c r="Q1072" s="35"/>
    </row>
    <row r="1073" spans="1:17" ht="24.75" thickBot="1" x14ac:dyDescent="0.3">
      <c r="A1073" s="411" t="s">
        <v>1631</v>
      </c>
      <c r="B1073" s="405" t="s">
        <v>1632</v>
      </c>
      <c r="C1073" s="405" t="s">
        <v>222</v>
      </c>
      <c r="D1073" s="405">
        <v>2026</v>
      </c>
      <c r="E1073" s="405"/>
      <c r="F1073" s="405" t="s">
        <v>1412</v>
      </c>
      <c r="G1073" s="60" t="s">
        <v>16</v>
      </c>
      <c r="H1073" s="61">
        <v>16.5</v>
      </c>
      <c r="I1073" s="61">
        <v>0</v>
      </c>
      <c r="J1073" s="61">
        <v>16.5</v>
      </c>
      <c r="K1073" s="61">
        <v>0</v>
      </c>
      <c r="L1073" s="61">
        <v>0</v>
      </c>
      <c r="M1073" s="61">
        <v>0</v>
      </c>
      <c r="N1073" s="61">
        <v>0</v>
      </c>
      <c r="O1073" s="405">
        <v>20067</v>
      </c>
      <c r="P1073" s="408" t="s">
        <v>1633</v>
      </c>
      <c r="Q1073" s="598" t="s">
        <v>4165</v>
      </c>
    </row>
    <row r="1074" spans="1:17" ht="15.75" thickBot="1" x14ac:dyDescent="0.3">
      <c r="A1074" s="412"/>
      <c r="B1074" s="406"/>
      <c r="C1074" s="406"/>
      <c r="D1074" s="406"/>
      <c r="E1074" s="406"/>
      <c r="F1074" s="406"/>
      <c r="G1074" s="60" t="s">
        <v>17</v>
      </c>
      <c r="H1074" s="61">
        <v>0</v>
      </c>
      <c r="I1074" s="61">
        <v>0</v>
      </c>
      <c r="J1074" s="61">
        <v>0</v>
      </c>
      <c r="K1074" s="61">
        <v>0</v>
      </c>
      <c r="L1074" s="61">
        <v>0</v>
      </c>
      <c r="M1074" s="61">
        <v>0</v>
      </c>
      <c r="N1074" s="61">
        <v>0</v>
      </c>
      <c r="O1074" s="406"/>
      <c r="P1074" s="409"/>
      <c r="Q1074" s="599"/>
    </row>
    <row r="1075" spans="1:17" ht="24.75" thickBot="1" x14ac:dyDescent="0.3">
      <c r="A1075" s="412"/>
      <c r="B1075" s="406"/>
      <c r="C1075" s="406"/>
      <c r="D1075" s="406"/>
      <c r="E1075" s="406"/>
      <c r="F1075" s="406"/>
      <c r="G1075" s="60" t="s">
        <v>18</v>
      </c>
      <c r="H1075" s="61">
        <v>15.675000000000001</v>
      </c>
      <c r="I1075" s="61">
        <v>0</v>
      </c>
      <c r="J1075" s="61">
        <v>15.675000000000001</v>
      </c>
      <c r="K1075" s="61">
        <v>0</v>
      </c>
      <c r="L1075" s="61">
        <v>0</v>
      </c>
      <c r="M1075" s="61">
        <v>0</v>
      </c>
      <c r="N1075" s="61">
        <v>0</v>
      </c>
      <c r="O1075" s="406"/>
      <c r="P1075" s="409"/>
      <c r="Q1075" s="599"/>
    </row>
    <row r="1076" spans="1:17" ht="15.75" thickBot="1" x14ac:dyDescent="0.3">
      <c r="A1076" s="412"/>
      <c r="B1076" s="406"/>
      <c r="C1076" s="406"/>
      <c r="D1076" s="406"/>
      <c r="E1076" s="406"/>
      <c r="F1076" s="406"/>
      <c r="G1076" s="60" t="s">
        <v>19</v>
      </c>
      <c r="H1076" s="61">
        <v>0.82499999999999996</v>
      </c>
      <c r="I1076" s="61">
        <v>0</v>
      </c>
      <c r="J1076" s="61">
        <v>0.82499999999999996</v>
      </c>
      <c r="K1076" s="61">
        <v>0</v>
      </c>
      <c r="L1076" s="61">
        <v>0</v>
      </c>
      <c r="M1076" s="61">
        <v>0</v>
      </c>
      <c r="N1076" s="61">
        <v>0</v>
      </c>
      <c r="O1076" s="406"/>
      <c r="P1076" s="409"/>
      <c r="Q1076" s="599"/>
    </row>
    <row r="1077" spans="1:17" ht="15.75" thickBot="1" x14ac:dyDescent="0.3">
      <c r="A1077" s="413"/>
      <c r="B1077" s="407"/>
      <c r="C1077" s="407"/>
      <c r="D1077" s="407"/>
      <c r="E1077" s="407"/>
      <c r="F1077" s="407"/>
      <c r="G1077" s="60" t="s">
        <v>20</v>
      </c>
      <c r="H1077" s="61">
        <v>0</v>
      </c>
      <c r="I1077" s="61">
        <v>0</v>
      </c>
      <c r="J1077" s="61">
        <v>0</v>
      </c>
      <c r="K1077" s="61">
        <v>0</v>
      </c>
      <c r="L1077" s="61">
        <v>0</v>
      </c>
      <c r="M1077" s="61">
        <v>0</v>
      </c>
      <c r="N1077" s="61">
        <v>0</v>
      </c>
      <c r="O1077" s="407"/>
      <c r="P1077" s="410"/>
      <c r="Q1077" s="599"/>
    </row>
    <row r="1078" spans="1:17" ht="24.75" thickBot="1" x14ac:dyDescent="0.3">
      <c r="A1078" s="411" t="s">
        <v>1634</v>
      </c>
      <c r="B1078" s="405" t="s">
        <v>1632</v>
      </c>
      <c r="C1078" s="405" t="s">
        <v>222</v>
      </c>
      <c r="D1078" s="405">
        <v>2028</v>
      </c>
      <c r="E1078" s="405"/>
      <c r="F1078" s="405" t="s">
        <v>1412</v>
      </c>
      <c r="G1078" s="60" t="s">
        <v>16</v>
      </c>
      <c r="H1078" s="61">
        <v>10</v>
      </c>
      <c r="I1078" s="61">
        <v>0</v>
      </c>
      <c r="J1078" s="61">
        <v>0</v>
      </c>
      <c r="K1078" s="61">
        <v>0</v>
      </c>
      <c r="L1078" s="61">
        <v>10</v>
      </c>
      <c r="M1078" s="61">
        <v>0</v>
      </c>
      <c r="N1078" s="61">
        <v>0</v>
      </c>
      <c r="O1078" s="405">
        <v>20067</v>
      </c>
      <c r="P1078" s="408" t="s">
        <v>1635</v>
      </c>
      <c r="Q1078" s="598" t="s">
        <v>4165</v>
      </c>
    </row>
    <row r="1079" spans="1:17" ht="15.75" thickBot="1" x14ac:dyDescent="0.3">
      <c r="A1079" s="412"/>
      <c r="B1079" s="406"/>
      <c r="C1079" s="406"/>
      <c r="D1079" s="406"/>
      <c r="E1079" s="406"/>
      <c r="F1079" s="406"/>
      <c r="G1079" s="60" t="s">
        <v>17</v>
      </c>
      <c r="H1079" s="61">
        <v>0</v>
      </c>
      <c r="I1079" s="61">
        <v>0</v>
      </c>
      <c r="J1079" s="61">
        <v>0</v>
      </c>
      <c r="K1079" s="61">
        <v>0</v>
      </c>
      <c r="L1079" s="61">
        <v>0</v>
      </c>
      <c r="M1079" s="61">
        <v>0</v>
      </c>
      <c r="N1079" s="61">
        <v>0</v>
      </c>
      <c r="O1079" s="406"/>
      <c r="P1079" s="409"/>
      <c r="Q1079" s="599"/>
    </row>
    <row r="1080" spans="1:17" ht="24.75" thickBot="1" x14ac:dyDescent="0.3">
      <c r="A1080" s="412"/>
      <c r="B1080" s="406"/>
      <c r="C1080" s="406"/>
      <c r="D1080" s="406"/>
      <c r="E1080" s="406"/>
      <c r="F1080" s="406"/>
      <c r="G1080" s="60" t="s">
        <v>18</v>
      </c>
      <c r="H1080" s="61">
        <v>10</v>
      </c>
      <c r="I1080" s="61">
        <v>0</v>
      </c>
      <c r="J1080" s="61">
        <v>0</v>
      </c>
      <c r="K1080" s="61">
        <v>0</v>
      </c>
      <c r="L1080" s="61">
        <v>10</v>
      </c>
      <c r="M1080" s="61">
        <v>0</v>
      </c>
      <c r="N1080" s="61">
        <v>0</v>
      </c>
      <c r="O1080" s="406"/>
      <c r="P1080" s="409"/>
      <c r="Q1080" s="599"/>
    </row>
    <row r="1081" spans="1:17" ht="15.75" thickBot="1" x14ac:dyDescent="0.3">
      <c r="A1081" s="412"/>
      <c r="B1081" s="406"/>
      <c r="C1081" s="406"/>
      <c r="D1081" s="406"/>
      <c r="E1081" s="406"/>
      <c r="F1081" s="406"/>
      <c r="G1081" s="60" t="s">
        <v>19</v>
      </c>
      <c r="H1081" s="61">
        <v>0</v>
      </c>
      <c r="I1081" s="61">
        <v>0</v>
      </c>
      <c r="J1081" s="61">
        <v>0</v>
      </c>
      <c r="K1081" s="61">
        <v>0</v>
      </c>
      <c r="L1081" s="61">
        <v>0</v>
      </c>
      <c r="M1081" s="61">
        <v>0</v>
      </c>
      <c r="N1081" s="61">
        <v>0</v>
      </c>
      <c r="O1081" s="406"/>
      <c r="P1081" s="409"/>
      <c r="Q1081" s="599"/>
    </row>
    <row r="1082" spans="1:17" ht="15.75" thickBot="1" x14ac:dyDescent="0.3">
      <c r="A1082" s="413"/>
      <c r="B1082" s="407"/>
      <c r="C1082" s="407"/>
      <c r="D1082" s="407"/>
      <c r="E1082" s="407"/>
      <c r="F1082" s="407"/>
      <c r="G1082" s="60" t="s">
        <v>20</v>
      </c>
      <c r="H1082" s="61">
        <v>0</v>
      </c>
      <c r="I1082" s="61">
        <v>0</v>
      </c>
      <c r="J1082" s="61">
        <v>0</v>
      </c>
      <c r="K1082" s="61">
        <v>0</v>
      </c>
      <c r="L1082" s="61">
        <v>0</v>
      </c>
      <c r="M1082" s="61">
        <v>0</v>
      </c>
      <c r="N1082" s="61">
        <v>0</v>
      </c>
      <c r="O1082" s="407"/>
      <c r="P1082" s="410"/>
      <c r="Q1082" s="599"/>
    </row>
    <row r="1083" spans="1:17" ht="24.75" thickBot="1" x14ac:dyDescent="0.3">
      <c r="A1083" s="411" t="s">
        <v>1636</v>
      </c>
      <c r="B1083" s="405" t="s">
        <v>1632</v>
      </c>
      <c r="C1083" s="405" t="s">
        <v>222</v>
      </c>
      <c r="D1083" s="405" t="s">
        <v>1637</v>
      </c>
      <c r="E1083" s="405"/>
      <c r="F1083" s="405" t="s">
        <v>1412</v>
      </c>
      <c r="G1083" s="60" t="s">
        <v>16</v>
      </c>
      <c r="H1083" s="61">
        <v>52</v>
      </c>
      <c r="I1083" s="61">
        <v>0</v>
      </c>
      <c r="J1083" s="61">
        <v>0</v>
      </c>
      <c r="K1083" s="61">
        <v>0</v>
      </c>
      <c r="L1083" s="61">
        <v>52</v>
      </c>
      <c r="M1083" s="61">
        <v>0</v>
      </c>
      <c r="N1083" s="61">
        <v>0</v>
      </c>
      <c r="O1083" s="405">
        <v>20067</v>
      </c>
      <c r="P1083" s="408" t="s">
        <v>1633</v>
      </c>
      <c r="Q1083" s="598" t="s">
        <v>4165</v>
      </c>
    </row>
    <row r="1084" spans="1:17" ht="15.75" thickBot="1" x14ac:dyDescent="0.3">
      <c r="A1084" s="412"/>
      <c r="B1084" s="406"/>
      <c r="C1084" s="406"/>
      <c r="D1084" s="406"/>
      <c r="E1084" s="406"/>
      <c r="F1084" s="406"/>
      <c r="G1084" s="60" t="s">
        <v>17</v>
      </c>
      <c r="H1084" s="61">
        <v>0</v>
      </c>
      <c r="I1084" s="61">
        <v>0</v>
      </c>
      <c r="J1084" s="61">
        <v>0</v>
      </c>
      <c r="K1084" s="61">
        <v>0</v>
      </c>
      <c r="L1084" s="61">
        <v>0</v>
      </c>
      <c r="M1084" s="61">
        <v>0</v>
      </c>
      <c r="N1084" s="61">
        <v>0</v>
      </c>
      <c r="O1084" s="406"/>
      <c r="P1084" s="409"/>
      <c r="Q1084" s="599"/>
    </row>
    <row r="1085" spans="1:17" ht="24.75" thickBot="1" x14ac:dyDescent="0.3">
      <c r="A1085" s="412"/>
      <c r="B1085" s="406"/>
      <c r="C1085" s="406"/>
      <c r="D1085" s="406"/>
      <c r="E1085" s="406"/>
      <c r="F1085" s="406"/>
      <c r="G1085" s="60" t="s">
        <v>18</v>
      </c>
      <c r="H1085" s="61">
        <v>49.4</v>
      </c>
      <c r="I1085" s="61">
        <v>0</v>
      </c>
      <c r="J1085" s="61">
        <v>0</v>
      </c>
      <c r="K1085" s="61">
        <v>0</v>
      </c>
      <c r="L1085" s="61">
        <v>49.4</v>
      </c>
      <c r="M1085" s="61">
        <v>0</v>
      </c>
      <c r="N1085" s="61">
        <v>0</v>
      </c>
      <c r="O1085" s="406"/>
      <c r="P1085" s="409"/>
      <c r="Q1085" s="599"/>
    </row>
    <row r="1086" spans="1:17" ht="15.75" thickBot="1" x14ac:dyDescent="0.3">
      <c r="A1086" s="412"/>
      <c r="B1086" s="406"/>
      <c r="C1086" s="406"/>
      <c r="D1086" s="406"/>
      <c r="E1086" s="406"/>
      <c r="F1086" s="406"/>
      <c r="G1086" s="60" t="s">
        <v>19</v>
      </c>
      <c r="H1086" s="61">
        <v>2.6</v>
      </c>
      <c r="I1086" s="61">
        <v>0</v>
      </c>
      <c r="J1086" s="61">
        <v>0</v>
      </c>
      <c r="K1086" s="61">
        <v>0</v>
      </c>
      <c r="L1086" s="61">
        <v>2.6</v>
      </c>
      <c r="M1086" s="61">
        <v>0</v>
      </c>
      <c r="N1086" s="61">
        <v>0</v>
      </c>
      <c r="O1086" s="406"/>
      <c r="P1086" s="409"/>
      <c r="Q1086" s="599"/>
    </row>
    <row r="1087" spans="1:17" ht="15.75" thickBot="1" x14ac:dyDescent="0.3">
      <c r="A1087" s="413"/>
      <c r="B1087" s="407"/>
      <c r="C1087" s="407"/>
      <c r="D1087" s="407"/>
      <c r="E1087" s="407"/>
      <c r="F1087" s="407"/>
      <c r="G1087" s="60" t="s">
        <v>20</v>
      </c>
      <c r="H1087" s="61">
        <v>0</v>
      </c>
      <c r="I1087" s="61">
        <v>0</v>
      </c>
      <c r="J1087" s="61">
        <v>0</v>
      </c>
      <c r="K1087" s="61">
        <v>0</v>
      </c>
      <c r="L1087" s="61">
        <v>0</v>
      </c>
      <c r="M1087" s="61">
        <v>0</v>
      </c>
      <c r="N1087" s="61">
        <v>0</v>
      </c>
      <c r="O1087" s="407"/>
      <c r="P1087" s="410"/>
      <c r="Q1087" s="599"/>
    </row>
    <row r="1088" spans="1:17" ht="24.75" thickBot="1" x14ac:dyDescent="0.3">
      <c r="A1088" s="411" t="s">
        <v>1638</v>
      </c>
      <c r="B1088" s="405" t="s">
        <v>1632</v>
      </c>
      <c r="C1088" s="405" t="s">
        <v>222</v>
      </c>
      <c r="D1088" s="405" t="s">
        <v>344</v>
      </c>
      <c r="E1088" s="405"/>
      <c r="F1088" s="405" t="s">
        <v>1412</v>
      </c>
      <c r="G1088" s="60" t="s">
        <v>16</v>
      </c>
      <c r="H1088" s="61">
        <v>180</v>
      </c>
      <c r="I1088" s="61">
        <v>0</v>
      </c>
      <c r="J1088" s="61">
        <v>0</v>
      </c>
      <c r="K1088" s="61">
        <v>0</v>
      </c>
      <c r="L1088" s="61">
        <v>60</v>
      </c>
      <c r="M1088" s="61">
        <v>60</v>
      </c>
      <c r="N1088" s="61">
        <v>60</v>
      </c>
      <c r="O1088" s="405">
        <v>20067</v>
      </c>
      <c r="P1088" s="408" t="s">
        <v>1633</v>
      </c>
      <c r="Q1088" s="598" t="s">
        <v>4165</v>
      </c>
    </row>
    <row r="1089" spans="1:17" ht="15.75" thickBot="1" x14ac:dyDescent="0.3">
      <c r="A1089" s="412"/>
      <c r="B1089" s="406"/>
      <c r="C1089" s="406"/>
      <c r="D1089" s="406"/>
      <c r="E1089" s="406"/>
      <c r="F1089" s="406"/>
      <c r="G1089" s="60" t="s">
        <v>17</v>
      </c>
      <c r="H1089" s="61">
        <v>0</v>
      </c>
      <c r="I1089" s="61">
        <v>0</v>
      </c>
      <c r="J1089" s="61">
        <v>0</v>
      </c>
      <c r="K1089" s="61">
        <v>0</v>
      </c>
      <c r="L1089" s="61">
        <v>0</v>
      </c>
      <c r="M1089" s="61">
        <v>0</v>
      </c>
      <c r="N1089" s="61">
        <v>0</v>
      </c>
      <c r="O1089" s="406"/>
      <c r="P1089" s="409"/>
      <c r="Q1089" s="599"/>
    </row>
    <row r="1090" spans="1:17" ht="24.75" thickBot="1" x14ac:dyDescent="0.3">
      <c r="A1090" s="412"/>
      <c r="B1090" s="406"/>
      <c r="C1090" s="406"/>
      <c r="D1090" s="406"/>
      <c r="E1090" s="406"/>
      <c r="F1090" s="406"/>
      <c r="G1090" s="60" t="s">
        <v>18</v>
      </c>
      <c r="H1090" s="61">
        <v>171</v>
      </c>
      <c r="I1090" s="61">
        <v>0</v>
      </c>
      <c r="J1090" s="61">
        <v>0</v>
      </c>
      <c r="K1090" s="61">
        <v>0</v>
      </c>
      <c r="L1090" s="61">
        <v>57</v>
      </c>
      <c r="M1090" s="61">
        <v>57</v>
      </c>
      <c r="N1090" s="61">
        <v>57</v>
      </c>
      <c r="O1090" s="406"/>
      <c r="P1090" s="409"/>
      <c r="Q1090" s="599"/>
    </row>
    <row r="1091" spans="1:17" ht="15.75" thickBot="1" x14ac:dyDescent="0.3">
      <c r="A1091" s="412"/>
      <c r="B1091" s="406"/>
      <c r="C1091" s="406"/>
      <c r="D1091" s="406"/>
      <c r="E1091" s="406"/>
      <c r="F1091" s="406"/>
      <c r="G1091" s="60" t="s">
        <v>19</v>
      </c>
      <c r="H1091" s="61">
        <v>9</v>
      </c>
      <c r="I1091" s="61">
        <v>0</v>
      </c>
      <c r="J1091" s="61">
        <v>0</v>
      </c>
      <c r="K1091" s="61">
        <v>0</v>
      </c>
      <c r="L1091" s="61">
        <v>3</v>
      </c>
      <c r="M1091" s="61">
        <v>3</v>
      </c>
      <c r="N1091" s="61">
        <v>3</v>
      </c>
      <c r="O1091" s="406"/>
      <c r="P1091" s="409"/>
      <c r="Q1091" s="599"/>
    </row>
    <row r="1092" spans="1:17" ht="15.75" thickBot="1" x14ac:dyDescent="0.3">
      <c r="A1092" s="413"/>
      <c r="B1092" s="407"/>
      <c r="C1092" s="407"/>
      <c r="D1092" s="407"/>
      <c r="E1092" s="407"/>
      <c r="F1092" s="407"/>
      <c r="G1092" s="60" t="s">
        <v>20</v>
      </c>
      <c r="H1092" s="61">
        <v>0</v>
      </c>
      <c r="I1092" s="61">
        <v>0</v>
      </c>
      <c r="J1092" s="61">
        <v>0</v>
      </c>
      <c r="K1092" s="61">
        <v>0</v>
      </c>
      <c r="L1092" s="61">
        <v>0</v>
      </c>
      <c r="M1092" s="61">
        <v>0</v>
      </c>
      <c r="N1092" s="61">
        <v>0</v>
      </c>
      <c r="O1092" s="407"/>
      <c r="P1092" s="410"/>
      <c r="Q1092" s="599"/>
    </row>
    <row r="1093" spans="1:17" ht="24.75" thickBot="1" x14ac:dyDescent="0.3">
      <c r="A1093" s="411" t="s">
        <v>1639</v>
      </c>
      <c r="B1093" s="405" t="s">
        <v>1632</v>
      </c>
      <c r="C1093" s="405" t="s">
        <v>222</v>
      </c>
      <c r="D1093" s="405" t="s">
        <v>344</v>
      </c>
      <c r="E1093" s="405"/>
      <c r="F1093" s="405" t="s">
        <v>1412</v>
      </c>
      <c r="G1093" s="60" t="s">
        <v>16</v>
      </c>
      <c r="H1093" s="61">
        <v>180</v>
      </c>
      <c r="I1093" s="61">
        <v>0</v>
      </c>
      <c r="J1093" s="61">
        <v>0</v>
      </c>
      <c r="K1093" s="61">
        <v>0</v>
      </c>
      <c r="L1093" s="61">
        <v>60</v>
      </c>
      <c r="M1093" s="61">
        <v>60</v>
      </c>
      <c r="N1093" s="61">
        <v>60</v>
      </c>
      <c r="O1093" s="405">
        <v>20067</v>
      </c>
      <c r="P1093" s="408" t="s">
        <v>1633</v>
      </c>
      <c r="Q1093" s="598" t="s">
        <v>4165</v>
      </c>
    </row>
    <row r="1094" spans="1:17" ht="15.75" thickBot="1" x14ac:dyDescent="0.3">
      <c r="A1094" s="412"/>
      <c r="B1094" s="406"/>
      <c r="C1094" s="406"/>
      <c r="D1094" s="406"/>
      <c r="E1094" s="406"/>
      <c r="F1094" s="406"/>
      <c r="G1094" s="60" t="s">
        <v>17</v>
      </c>
      <c r="H1094" s="61">
        <v>0</v>
      </c>
      <c r="I1094" s="61">
        <v>0</v>
      </c>
      <c r="J1094" s="61">
        <v>0</v>
      </c>
      <c r="K1094" s="61">
        <v>0</v>
      </c>
      <c r="L1094" s="61">
        <v>0</v>
      </c>
      <c r="M1094" s="61">
        <v>0</v>
      </c>
      <c r="N1094" s="61">
        <v>0</v>
      </c>
      <c r="O1094" s="406"/>
      <c r="P1094" s="409"/>
      <c r="Q1094" s="599"/>
    </row>
    <row r="1095" spans="1:17" ht="24.75" thickBot="1" x14ac:dyDescent="0.3">
      <c r="A1095" s="412"/>
      <c r="B1095" s="406"/>
      <c r="C1095" s="406"/>
      <c r="D1095" s="406"/>
      <c r="E1095" s="406"/>
      <c r="F1095" s="406"/>
      <c r="G1095" s="60" t="s">
        <v>18</v>
      </c>
      <c r="H1095" s="61">
        <v>171</v>
      </c>
      <c r="I1095" s="61">
        <v>0</v>
      </c>
      <c r="J1095" s="61">
        <v>0</v>
      </c>
      <c r="K1095" s="61">
        <v>0</v>
      </c>
      <c r="L1095" s="61">
        <v>57</v>
      </c>
      <c r="M1095" s="61">
        <v>57</v>
      </c>
      <c r="N1095" s="61">
        <v>57</v>
      </c>
      <c r="O1095" s="406"/>
      <c r="P1095" s="409"/>
      <c r="Q1095" s="599"/>
    </row>
    <row r="1096" spans="1:17" ht="15.75" thickBot="1" x14ac:dyDescent="0.3">
      <c r="A1096" s="412"/>
      <c r="B1096" s="406"/>
      <c r="C1096" s="406"/>
      <c r="D1096" s="406"/>
      <c r="E1096" s="406"/>
      <c r="F1096" s="406"/>
      <c r="G1096" s="60" t="s">
        <v>19</v>
      </c>
      <c r="H1096" s="61">
        <v>9</v>
      </c>
      <c r="I1096" s="61">
        <v>0</v>
      </c>
      <c r="J1096" s="61">
        <v>0</v>
      </c>
      <c r="K1096" s="61">
        <v>0</v>
      </c>
      <c r="L1096" s="61">
        <v>3</v>
      </c>
      <c r="M1096" s="61">
        <v>3</v>
      </c>
      <c r="N1096" s="61">
        <v>3</v>
      </c>
      <c r="O1096" s="406"/>
      <c r="P1096" s="409"/>
      <c r="Q1096" s="599"/>
    </row>
    <row r="1097" spans="1:17" ht="15.75" thickBot="1" x14ac:dyDescent="0.3">
      <c r="A1097" s="413"/>
      <c r="B1097" s="407"/>
      <c r="C1097" s="407"/>
      <c r="D1097" s="407"/>
      <c r="E1097" s="407"/>
      <c r="F1097" s="407"/>
      <c r="G1097" s="60" t="s">
        <v>20</v>
      </c>
      <c r="H1097" s="61">
        <v>0</v>
      </c>
      <c r="I1097" s="61">
        <v>0</v>
      </c>
      <c r="J1097" s="61">
        <v>0</v>
      </c>
      <c r="K1097" s="61">
        <v>0</v>
      </c>
      <c r="L1097" s="61">
        <v>0</v>
      </c>
      <c r="M1097" s="61">
        <v>0</v>
      </c>
      <c r="N1097" s="61">
        <v>0</v>
      </c>
      <c r="O1097" s="407"/>
      <c r="P1097" s="410"/>
      <c r="Q1097" s="599"/>
    </row>
    <row r="1098" spans="1:17" ht="24.75" thickBot="1" x14ac:dyDescent="0.3">
      <c r="A1098" s="411" t="s">
        <v>1640</v>
      </c>
      <c r="B1098" s="405" t="s">
        <v>1632</v>
      </c>
      <c r="C1098" s="405" t="s">
        <v>222</v>
      </c>
      <c r="D1098" s="405" t="s">
        <v>344</v>
      </c>
      <c r="E1098" s="405"/>
      <c r="F1098" s="405" t="s">
        <v>1412</v>
      </c>
      <c r="G1098" s="60" t="s">
        <v>16</v>
      </c>
      <c r="H1098" s="61">
        <v>180</v>
      </c>
      <c r="I1098" s="61">
        <v>0</v>
      </c>
      <c r="J1098" s="61">
        <v>0</v>
      </c>
      <c r="K1098" s="61">
        <v>0</v>
      </c>
      <c r="L1098" s="61">
        <v>60</v>
      </c>
      <c r="M1098" s="61">
        <v>60</v>
      </c>
      <c r="N1098" s="61">
        <v>60</v>
      </c>
      <c r="O1098" s="405">
        <v>20067</v>
      </c>
      <c r="P1098" s="408" t="s">
        <v>1633</v>
      </c>
      <c r="Q1098" s="598" t="s">
        <v>4165</v>
      </c>
    </row>
    <row r="1099" spans="1:17" ht="15.75" thickBot="1" x14ac:dyDescent="0.3">
      <c r="A1099" s="412"/>
      <c r="B1099" s="406"/>
      <c r="C1099" s="406"/>
      <c r="D1099" s="406"/>
      <c r="E1099" s="406"/>
      <c r="F1099" s="406"/>
      <c r="G1099" s="60" t="s">
        <v>17</v>
      </c>
      <c r="H1099" s="61">
        <v>0</v>
      </c>
      <c r="I1099" s="61">
        <v>0</v>
      </c>
      <c r="J1099" s="61">
        <v>0</v>
      </c>
      <c r="K1099" s="61">
        <v>0</v>
      </c>
      <c r="L1099" s="61">
        <v>0</v>
      </c>
      <c r="M1099" s="61">
        <v>0</v>
      </c>
      <c r="N1099" s="61">
        <v>0</v>
      </c>
      <c r="O1099" s="406"/>
      <c r="P1099" s="409"/>
      <c r="Q1099" s="599"/>
    </row>
    <row r="1100" spans="1:17" ht="24.75" thickBot="1" x14ac:dyDescent="0.3">
      <c r="A1100" s="412"/>
      <c r="B1100" s="406"/>
      <c r="C1100" s="406"/>
      <c r="D1100" s="406"/>
      <c r="E1100" s="406"/>
      <c r="F1100" s="406"/>
      <c r="G1100" s="60" t="s">
        <v>18</v>
      </c>
      <c r="H1100" s="61">
        <v>171</v>
      </c>
      <c r="I1100" s="61">
        <v>0</v>
      </c>
      <c r="J1100" s="61">
        <v>0</v>
      </c>
      <c r="K1100" s="61">
        <v>0</v>
      </c>
      <c r="L1100" s="61">
        <v>57</v>
      </c>
      <c r="M1100" s="61">
        <v>57</v>
      </c>
      <c r="N1100" s="61">
        <v>57</v>
      </c>
      <c r="O1100" s="406"/>
      <c r="P1100" s="409"/>
      <c r="Q1100" s="599"/>
    </row>
    <row r="1101" spans="1:17" ht="15.75" thickBot="1" x14ac:dyDescent="0.3">
      <c r="A1101" s="412"/>
      <c r="B1101" s="406"/>
      <c r="C1101" s="406"/>
      <c r="D1101" s="406"/>
      <c r="E1101" s="406"/>
      <c r="F1101" s="406"/>
      <c r="G1101" s="60" t="s">
        <v>19</v>
      </c>
      <c r="H1101" s="61">
        <v>9</v>
      </c>
      <c r="I1101" s="61">
        <v>0</v>
      </c>
      <c r="J1101" s="61">
        <v>0</v>
      </c>
      <c r="K1101" s="61">
        <v>0</v>
      </c>
      <c r="L1101" s="61">
        <v>3</v>
      </c>
      <c r="M1101" s="61">
        <v>3</v>
      </c>
      <c r="N1101" s="61">
        <v>3</v>
      </c>
      <c r="O1101" s="406"/>
      <c r="P1101" s="409"/>
      <c r="Q1101" s="599"/>
    </row>
    <row r="1102" spans="1:17" ht="15.75" thickBot="1" x14ac:dyDescent="0.3">
      <c r="A1102" s="413"/>
      <c r="B1102" s="407"/>
      <c r="C1102" s="407"/>
      <c r="D1102" s="407"/>
      <c r="E1102" s="407"/>
      <c r="F1102" s="407"/>
      <c r="G1102" s="60" t="s">
        <v>20</v>
      </c>
      <c r="H1102" s="61">
        <v>0</v>
      </c>
      <c r="I1102" s="61">
        <v>0</v>
      </c>
      <c r="J1102" s="61">
        <v>0</v>
      </c>
      <c r="K1102" s="61">
        <v>0</v>
      </c>
      <c r="L1102" s="61">
        <v>0</v>
      </c>
      <c r="M1102" s="61">
        <v>0</v>
      </c>
      <c r="N1102" s="61">
        <v>0</v>
      </c>
      <c r="O1102" s="407"/>
      <c r="P1102" s="410"/>
      <c r="Q1102" s="599"/>
    </row>
    <row r="1103" spans="1:17" ht="24.75" thickBot="1" x14ac:dyDescent="0.3">
      <c r="A1103" s="411" t="s">
        <v>1641</v>
      </c>
      <c r="B1103" s="405" t="s">
        <v>1632</v>
      </c>
      <c r="C1103" s="405" t="s">
        <v>222</v>
      </c>
      <c r="D1103" s="405" t="s">
        <v>1642</v>
      </c>
      <c r="E1103" s="405"/>
      <c r="F1103" s="405" t="s">
        <v>1412</v>
      </c>
      <c r="G1103" s="60" t="s">
        <v>16</v>
      </c>
      <c r="H1103" s="61">
        <v>46.8</v>
      </c>
      <c r="I1103" s="61">
        <v>0</v>
      </c>
      <c r="J1103" s="61">
        <v>0</v>
      </c>
      <c r="K1103" s="61">
        <v>0</v>
      </c>
      <c r="L1103" s="61">
        <v>0</v>
      </c>
      <c r="M1103" s="61">
        <v>23.4</v>
      </c>
      <c r="N1103" s="61">
        <v>23.4</v>
      </c>
      <c r="O1103" s="405">
        <v>20067</v>
      </c>
      <c r="P1103" s="408" t="s">
        <v>1633</v>
      </c>
      <c r="Q1103" s="598" t="s">
        <v>4165</v>
      </c>
    </row>
    <row r="1104" spans="1:17" ht="15.75" thickBot="1" x14ac:dyDescent="0.3">
      <c r="A1104" s="412"/>
      <c r="B1104" s="406"/>
      <c r="C1104" s="406"/>
      <c r="D1104" s="406"/>
      <c r="E1104" s="406"/>
      <c r="F1104" s="406"/>
      <c r="G1104" s="60" t="s">
        <v>17</v>
      </c>
      <c r="H1104" s="61">
        <v>0</v>
      </c>
      <c r="I1104" s="61">
        <v>0</v>
      </c>
      <c r="J1104" s="61">
        <v>0</v>
      </c>
      <c r="K1104" s="61">
        <v>0</v>
      </c>
      <c r="L1104" s="61">
        <v>0</v>
      </c>
      <c r="M1104" s="61">
        <v>0</v>
      </c>
      <c r="N1104" s="61">
        <v>0</v>
      </c>
      <c r="O1104" s="406"/>
      <c r="P1104" s="409"/>
      <c r="Q1104" s="599"/>
    </row>
    <row r="1105" spans="1:17" ht="24.75" thickBot="1" x14ac:dyDescent="0.3">
      <c r="A1105" s="412"/>
      <c r="B1105" s="406"/>
      <c r="C1105" s="406"/>
      <c r="D1105" s="406"/>
      <c r="E1105" s="406"/>
      <c r="F1105" s="406"/>
      <c r="G1105" s="60" t="s">
        <v>18</v>
      </c>
      <c r="H1105" s="61">
        <v>44.46</v>
      </c>
      <c r="I1105" s="61">
        <v>0</v>
      </c>
      <c r="J1105" s="61">
        <v>0</v>
      </c>
      <c r="K1105" s="61">
        <v>0</v>
      </c>
      <c r="L1105" s="61">
        <v>0</v>
      </c>
      <c r="M1105" s="61">
        <v>22.23</v>
      </c>
      <c r="N1105" s="61">
        <v>22.23</v>
      </c>
      <c r="O1105" s="406"/>
      <c r="P1105" s="409"/>
      <c r="Q1105" s="599"/>
    </row>
    <row r="1106" spans="1:17" ht="15.75" thickBot="1" x14ac:dyDescent="0.3">
      <c r="A1106" s="412"/>
      <c r="B1106" s="406"/>
      <c r="C1106" s="406"/>
      <c r="D1106" s="406"/>
      <c r="E1106" s="406"/>
      <c r="F1106" s="406"/>
      <c r="G1106" s="60" t="s">
        <v>19</v>
      </c>
      <c r="H1106" s="61">
        <v>2.34</v>
      </c>
      <c r="I1106" s="61">
        <v>0</v>
      </c>
      <c r="J1106" s="61">
        <v>0</v>
      </c>
      <c r="K1106" s="61">
        <v>0</v>
      </c>
      <c r="L1106" s="61">
        <v>0</v>
      </c>
      <c r="M1106" s="61">
        <v>1.17</v>
      </c>
      <c r="N1106" s="61">
        <v>1.17</v>
      </c>
      <c r="O1106" s="406"/>
      <c r="P1106" s="409"/>
      <c r="Q1106" s="599"/>
    </row>
    <row r="1107" spans="1:17" ht="15.75" thickBot="1" x14ac:dyDescent="0.3">
      <c r="A1107" s="413"/>
      <c r="B1107" s="407"/>
      <c r="C1107" s="407"/>
      <c r="D1107" s="407"/>
      <c r="E1107" s="407"/>
      <c r="F1107" s="407"/>
      <c r="G1107" s="60" t="s">
        <v>20</v>
      </c>
      <c r="H1107" s="61">
        <v>0</v>
      </c>
      <c r="I1107" s="61">
        <v>0</v>
      </c>
      <c r="J1107" s="61">
        <v>0</v>
      </c>
      <c r="K1107" s="61">
        <v>0</v>
      </c>
      <c r="L1107" s="61">
        <v>0</v>
      </c>
      <c r="M1107" s="61">
        <v>0</v>
      </c>
      <c r="N1107" s="61">
        <v>0</v>
      </c>
      <c r="O1107" s="407"/>
      <c r="P1107" s="410"/>
      <c r="Q1107" s="599"/>
    </row>
    <row r="1108" spans="1:17" ht="24.75" thickBot="1" x14ac:dyDescent="0.3">
      <c r="A1108" s="411" t="s">
        <v>1643</v>
      </c>
      <c r="B1108" s="405" t="s">
        <v>1632</v>
      </c>
      <c r="C1108" s="405" t="s">
        <v>222</v>
      </c>
      <c r="D1108" s="405" t="s">
        <v>282</v>
      </c>
      <c r="E1108" s="405"/>
      <c r="F1108" s="405" t="s">
        <v>1412</v>
      </c>
      <c r="G1108" s="60" t="s">
        <v>16</v>
      </c>
      <c r="H1108" s="61">
        <v>26.745999999999999</v>
      </c>
      <c r="I1108" s="61">
        <v>0</v>
      </c>
      <c r="J1108" s="61" t="s">
        <v>1644</v>
      </c>
      <c r="K1108" s="61">
        <v>0</v>
      </c>
      <c r="L1108" s="61">
        <v>0</v>
      </c>
      <c r="M1108" s="61">
        <v>0</v>
      </c>
      <c r="N1108" s="61">
        <v>0</v>
      </c>
      <c r="O1108" s="405">
        <v>20067</v>
      </c>
      <c r="P1108" s="408" t="s">
        <v>1633</v>
      </c>
      <c r="Q1108" s="598" t="s">
        <v>4165</v>
      </c>
    </row>
    <row r="1109" spans="1:17" ht="15.75" thickBot="1" x14ac:dyDescent="0.3">
      <c r="A1109" s="412"/>
      <c r="B1109" s="406"/>
      <c r="C1109" s="406"/>
      <c r="D1109" s="406"/>
      <c r="E1109" s="406"/>
      <c r="F1109" s="406"/>
      <c r="G1109" s="60" t="s">
        <v>17</v>
      </c>
      <c r="H1109" s="61">
        <v>0</v>
      </c>
      <c r="I1109" s="61">
        <v>0</v>
      </c>
      <c r="J1109" s="61">
        <v>0</v>
      </c>
      <c r="K1109" s="61">
        <v>0</v>
      </c>
      <c r="L1109" s="61">
        <v>0</v>
      </c>
      <c r="M1109" s="61">
        <v>0</v>
      </c>
      <c r="N1109" s="61">
        <v>0</v>
      </c>
      <c r="O1109" s="406"/>
      <c r="P1109" s="409"/>
      <c r="Q1109" s="599"/>
    </row>
    <row r="1110" spans="1:17" ht="24.75" thickBot="1" x14ac:dyDescent="0.3">
      <c r="A1110" s="412"/>
      <c r="B1110" s="406"/>
      <c r="C1110" s="406"/>
      <c r="D1110" s="406"/>
      <c r="E1110" s="406"/>
      <c r="F1110" s="406"/>
      <c r="G1110" s="60" t="s">
        <v>18</v>
      </c>
      <c r="H1110" s="61">
        <v>26.745999999999999</v>
      </c>
      <c r="I1110" s="61">
        <v>0</v>
      </c>
      <c r="J1110" s="61">
        <v>26.745999999999999</v>
      </c>
      <c r="K1110" s="61">
        <v>0</v>
      </c>
      <c r="L1110" s="61">
        <v>0</v>
      </c>
      <c r="M1110" s="61">
        <v>0</v>
      </c>
      <c r="N1110" s="61">
        <v>0</v>
      </c>
      <c r="O1110" s="406"/>
      <c r="P1110" s="409"/>
      <c r="Q1110" s="599"/>
    </row>
    <row r="1111" spans="1:17" ht="15.75" thickBot="1" x14ac:dyDescent="0.3">
      <c r="A1111" s="412"/>
      <c r="B1111" s="406"/>
      <c r="C1111" s="406"/>
      <c r="D1111" s="406"/>
      <c r="E1111" s="406"/>
      <c r="F1111" s="406"/>
      <c r="G1111" s="60" t="s">
        <v>19</v>
      </c>
      <c r="H1111" s="61">
        <v>0</v>
      </c>
      <c r="I1111" s="61">
        <v>0</v>
      </c>
      <c r="J1111" s="61">
        <v>0</v>
      </c>
      <c r="K1111" s="61">
        <v>0</v>
      </c>
      <c r="L1111" s="61">
        <v>0</v>
      </c>
      <c r="M1111" s="61">
        <v>0</v>
      </c>
      <c r="N1111" s="61">
        <v>0</v>
      </c>
      <c r="O1111" s="406"/>
      <c r="P1111" s="409"/>
      <c r="Q1111" s="599"/>
    </row>
    <row r="1112" spans="1:17" ht="15.75" thickBot="1" x14ac:dyDescent="0.3">
      <c r="A1112" s="413"/>
      <c r="B1112" s="407"/>
      <c r="C1112" s="407"/>
      <c r="D1112" s="407"/>
      <c r="E1112" s="407"/>
      <c r="F1112" s="407"/>
      <c r="G1112" s="60" t="s">
        <v>20</v>
      </c>
      <c r="H1112" s="61">
        <v>0</v>
      </c>
      <c r="I1112" s="61">
        <v>0</v>
      </c>
      <c r="J1112" s="61">
        <v>0</v>
      </c>
      <c r="K1112" s="61">
        <v>0</v>
      </c>
      <c r="L1112" s="61">
        <v>0</v>
      </c>
      <c r="M1112" s="61">
        <v>0</v>
      </c>
      <c r="N1112" s="61">
        <v>0</v>
      </c>
      <c r="O1112" s="407"/>
      <c r="P1112" s="410"/>
      <c r="Q1112" s="599"/>
    </row>
    <row r="1113" spans="1:17" ht="24.75" thickBot="1" x14ac:dyDescent="0.3">
      <c r="A1113" s="411" t="s">
        <v>1645</v>
      </c>
      <c r="B1113" s="405" t="s">
        <v>1632</v>
      </c>
      <c r="C1113" s="405" t="s">
        <v>222</v>
      </c>
      <c r="D1113" s="405">
        <v>2028</v>
      </c>
      <c r="E1113" s="405"/>
      <c r="F1113" s="405" t="s">
        <v>1412</v>
      </c>
      <c r="G1113" s="60" t="s">
        <v>16</v>
      </c>
      <c r="H1113" s="61">
        <v>12</v>
      </c>
      <c r="I1113" s="61">
        <v>0</v>
      </c>
      <c r="J1113" s="61">
        <v>0</v>
      </c>
      <c r="K1113" s="61">
        <v>0</v>
      </c>
      <c r="L1113" s="61">
        <v>12</v>
      </c>
      <c r="M1113" s="61">
        <v>0</v>
      </c>
      <c r="N1113" s="61">
        <v>0</v>
      </c>
      <c r="O1113" s="405">
        <v>20067</v>
      </c>
      <c r="P1113" s="408" t="s">
        <v>1633</v>
      </c>
      <c r="Q1113" s="598" t="s">
        <v>4165</v>
      </c>
    </row>
    <row r="1114" spans="1:17" ht="15.75" thickBot="1" x14ac:dyDescent="0.3">
      <c r="A1114" s="412"/>
      <c r="B1114" s="406"/>
      <c r="C1114" s="406"/>
      <c r="D1114" s="406"/>
      <c r="E1114" s="406"/>
      <c r="F1114" s="406"/>
      <c r="G1114" s="60" t="s">
        <v>17</v>
      </c>
      <c r="H1114" s="61">
        <v>0</v>
      </c>
      <c r="I1114" s="61">
        <v>0</v>
      </c>
      <c r="J1114" s="61">
        <v>0</v>
      </c>
      <c r="K1114" s="61">
        <v>0</v>
      </c>
      <c r="L1114" s="61">
        <v>0</v>
      </c>
      <c r="M1114" s="61">
        <v>0</v>
      </c>
      <c r="N1114" s="61">
        <v>0</v>
      </c>
      <c r="O1114" s="406"/>
      <c r="P1114" s="409"/>
      <c r="Q1114" s="599"/>
    </row>
    <row r="1115" spans="1:17" ht="24.75" thickBot="1" x14ac:dyDescent="0.3">
      <c r="A1115" s="412"/>
      <c r="B1115" s="406"/>
      <c r="C1115" s="406"/>
      <c r="D1115" s="406"/>
      <c r="E1115" s="406"/>
      <c r="F1115" s="406"/>
      <c r="G1115" s="60" t="s">
        <v>18</v>
      </c>
      <c r="H1115" s="61">
        <v>11.4</v>
      </c>
      <c r="I1115" s="61">
        <v>0</v>
      </c>
      <c r="J1115" s="61">
        <v>0</v>
      </c>
      <c r="K1115" s="61">
        <v>0</v>
      </c>
      <c r="L1115" s="61">
        <v>11.4</v>
      </c>
      <c r="M1115" s="61">
        <v>0</v>
      </c>
      <c r="N1115" s="61">
        <v>0</v>
      </c>
      <c r="O1115" s="406"/>
      <c r="P1115" s="409"/>
      <c r="Q1115" s="599"/>
    </row>
    <row r="1116" spans="1:17" ht="15.75" thickBot="1" x14ac:dyDescent="0.3">
      <c r="A1116" s="412"/>
      <c r="B1116" s="406"/>
      <c r="C1116" s="406"/>
      <c r="D1116" s="406"/>
      <c r="E1116" s="406"/>
      <c r="F1116" s="406"/>
      <c r="G1116" s="60" t="s">
        <v>19</v>
      </c>
      <c r="H1116" s="61">
        <v>0.6</v>
      </c>
      <c r="I1116" s="61">
        <v>0</v>
      </c>
      <c r="J1116" s="61">
        <v>0</v>
      </c>
      <c r="K1116" s="61">
        <v>0</v>
      </c>
      <c r="L1116" s="61">
        <v>0.6</v>
      </c>
      <c r="M1116" s="61">
        <v>0</v>
      </c>
      <c r="N1116" s="61">
        <v>0</v>
      </c>
      <c r="O1116" s="406"/>
      <c r="P1116" s="409"/>
      <c r="Q1116" s="599"/>
    </row>
    <row r="1117" spans="1:17" ht="15.75" thickBot="1" x14ac:dyDescent="0.3">
      <c r="A1117" s="413"/>
      <c r="B1117" s="407"/>
      <c r="C1117" s="407"/>
      <c r="D1117" s="407"/>
      <c r="E1117" s="407"/>
      <c r="F1117" s="407"/>
      <c r="G1117" s="60" t="s">
        <v>20</v>
      </c>
      <c r="H1117" s="61">
        <v>0</v>
      </c>
      <c r="I1117" s="61">
        <v>0</v>
      </c>
      <c r="J1117" s="61">
        <v>0</v>
      </c>
      <c r="K1117" s="61">
        <v>0</v>
      </c>
      <c r="L1117" s="61">
        <v>0</v>
      </c>
      <c r="M1117" s="61">
        <v>0</v>
      </c>
      <c r="N1117" s="61">
        <v>0</v>
      </c>
      <c r="O1117" s="407"/>
      <c r="P1117" s="410"/>
      <c r="Q1117" s="599"/>
    </row>
    <row r="1118" spans="1:17" ht="24.75" thickBot="1" x14ac:dyDescent="0.3">
      <c r="A1118" s="411" t="s">
        <v>1646</v>
      </c>
      <c r="B1118" s="405" t="s">
        <v>1632</v>
      </c>
      <c r="C1118" s="405" t="s">
        <v>222</v>
      </c>
      <c r="D1118" s="405">
        <v>2028</v>
      </c>
      <c r="E1118" s="405"/>
      <c r="F1118" s="405" t="s">
        <v>1412</v>
      </c>
      <c r="G1118" s="60" t="s">
        <v>16</v>
      </c>
      <c r="H1118" s="61">
        <v>5.5</v>
      </c>
      <c r="I1118" s="61">
        <v>0</v>
      </c>
      <c r="J1118" s="61">
        <v>0</v>
      </c>
      <c r="K1118" s="61">
        <v>0</v>
      </c>
      <c r="L1118" s="61">
        <v>5.5</v>
      </c>
      <c r="M1118" s="61">
        <v>0</v>
      </c>
      <c r="N1118" s="61">
        <v>0</v>
      </c>
      <c r="O1118" s="405">
        <v>20067</v>
      </c>
      <c r="P1118" s="408" t="s">
        <v>1633</v>
      </c>
      <c r="Q1118" s="598" t="s">
        <v>4165</v>
      </c>
    </row>
    <row r="1119" spans="1:17" ht="15.75" thickBot="1" x14ac:dyDescent="0.3">
      <c r="A1119" s="412"/>
      <c r="B1119" s="406"/>
      <c r="C1119" s="406"/>
      <c r="D1119" s="406"/>
      <c r="E1119" s="406"/>
      <c r="F1119" s="406"/>
      <c r="G1119" s="60" t="s">
        <v>17</v>
      </c>
      <c r="H1119" s="61">
        <v>0</v>
      </c>
      <c r="I1119" s="61">
        <v>0</v>
      </c>
      <c r="J1119" s="61">
        <v>0</v>
      </c>
      <c r="K1119" s="61">
        <v>0</v>
      </c>
      <c r="L1119" s="61">
        <v>0</v>
      </c>
      <c r="M1119" s="61">
        <v>0</v>
      </c>
      <c r="N1119" s="61">
        <v>0</v>
      </c>
      <c r="O1119" s="406"/>
      <c r="P1119" s="409"/>
      <c r="Q1119" s="599"/>
    </row>
    <row r="1120" spans="1:17" ht="24.75" thickBot="1" x14ac:dyDescent="0.3">
      <c r="A1120" s="412"/>
      <c r="B1120" s="406"/>
      <c r="C1120" s="406"/>
      <c r="D1120" s="406"/>
      <c r="E1120" s="406"/>
      <c r="F1120" s="406"/>
      <c r="G1120" s="60" t="s">
        <v>18</v>
      </c>
      <c r="H1120" s="61">
        <v>5.23</v>
      </c>
      <c r="I1120" s="61">
        <v>0</v>
      </c>
      <c r="J1120" s="61">
        <v>0</v>
      </c>
      <c r="K1120" s="61">
        <v>0</v>
      </c>
      <c r="L1120" s="61">
        <v>5.23</v>
      </c>
      <c r="M1120" s="61">
        <v>0</v>
      </c>
      <c r="N1120" s="61">
        <v>0</v>
      </c>
      <c r="O1120" s="406"/>
      <c r="P1120" s="409"/>
      <c r="Q1120" s="599"/>
    </row>
    <row r="1121" spans="1:17" ht="15.75" thickBot="1" x14ac:dyDescent="0.3">
      <c r="A1121" s="412"/>
      <c r="B1121" s="406"/>
      <c r="C1121" s="406"/>
      <c r="D1121" s="406"/>
      <c r="E1121" s="406"/>
      <c r="F1121" s="406"/>
      <c r="G1121" s="60" t="s">
        <v>19</v>
      </c>
      <c r="H1121" s="61">
        <v>0.27</v>
      </c>
      <c r="I1121" s="61">
        <v>0</v>
      </c>
      <c r="J1121" s="61">
        <v>0</v>
      </c>
      <c r="K1121" s="61">
        <v>0</v>
      </c>
      <c r="L1121" s="61">
        <v>0.27</v>
      </c>
      <c r="M1121" s="61">
        <v>0</v>
      </c>
      <c r="N1121" s="61">
        <v>0</v>
      </c>
      <c r="O1121" s="406"/>
      <c r="P1121" s="409"/>
      <c r="Q1121" s="599"/>
    </row>
    <row r="1122" spans="1:17" ht="15.75" thickBot="1" x14ac:dyDescent="0.3">
      <c r="A1122" s="413"/>
      <c r="B1122" s="407"/>
      <c r="C1122" s="407"/>
      <c r="D1122" s="407"/>
      <c r="E1122" s="407"/>
      <c r="F1122" s="407"/>
      <c r="G1122" s="60" t="s">
        <v>20</v>
      </c>
      <c r="H1122" s="61">
        <v>0</v>
      </c>
      <c r="I1122" s="61">
        <v>0</v>
      </c>
      <c r="J1122" s="61">
        <v>0</v>
      </c>
      <c r="K1122" s="61">
        <v>0</v>
      </c>
      <c r="L1122" s="61">
        <v>0</v>
      </c>
      <c r="M1122" s="61">
        <v>0</v>
      </c>
      <c r="N1122" s="61">
        <v>0</v>
      </c>
      <c r="O1122" s="407"/>
      <c r="P1122" s="410"/>
      <c r="Q1122" s="599"/>
    </row>
    <row r="1123" spans="1:17" ht="24.75" thickBot="1" x14ac:dyDescent="0.3">
      <c r="A1123" s="411" t="s">
        <v>1647</v>
      </c>
      <c r="B1123" s="405" t="s">
        <v>1632</v>
      </c>
      <c r="C1123" s="405" t="s">
        <v>222</v>
      </c>
      <c r="D1123" s="405" t="s">
        <v>522</v>
      </c>
      <c r="E1123" s="405"/>
      <c r="F1123" s="405" t="s">
        <v>1412</v>
      </c>
      <c r="G1123" s="60" t="s">
        <v>16</v>
      </c>
      <c r="H1123" s="61">
        <v>5.4</v>
      </c>
      <c r="I1123" s="61">
        <v>0</v>
      </c>
      <c r="J1123" s="61">
        <v>0</v>
      </c>
      <c r="K1123" s="61">
        <v>0</v>
      </c>
      <c r="L1123" s="61">
        <v>0</v>
      </c>
      <c r="M1123" s="61">
        <v>5.4</v>
      </c>
      <c r="N1123" s="61">
        <v>0</v>
      </c>
      <c r="O1123" s="405">
        <v>20067</v>
      </c>
      <c r="P1123" s="408" t="s">
        <v>1633</v>
      </c>
      <c r="Q1123" s="598" t="s">
        <v>4165</v>
      </c>
    </row>
    <row r="1124" spans="1:17" ht="15.75" thickBot="1" x14ac:dyDescent="0.3">
      <c r="A1124" s="412"/>
      <c r="B1124" s="406"/>
      <c r="C1124" s="406"/>
      <c r="D1124" s="406"/>
      <c r="E1124" s="406"/>
      <c r="F1124" s="406"/>
      <c r="G1124" s="60" t="s">
        <v>17</v>
      </c>
      <c r="H1124" s="61">
        <v>0</v>
      </c>
      <c r="I1124" s="61">
        <v>0</v>
      </c>
      <c r="J1124" s="61">
        <v>0</v>
      </c>
      <c r="K1124" s="61">
        <v>0</v>
      </c>
      <c r="L1124" s="61">
        <v>0</v>
      </c>
      <c r="M1124" s="61">
        <v>0</v>
      </c>
      <c r="N1124" s="61">
        <v>0</v>
      </c>
      <c r="O1124" s="406"/>
      <c r="P1124" s="409"/>
      <c r="Q1124" s="599"/>
    </row>
    <row r="1125" spans="1:17" ht="24.75" thickBot="1" x14ac:dyDescent="0.3">
      <c r="A1125" s="412"/>
      <c r="B1125" s="406"/>
      <c r="C1125" s="406"/>
      <c r="D1125" s="406"/>
      <c r="E1125" s="406"/>
      <c r="F1125" s="406"/>
      <c r="G1125" s="60" t="s">
        <v>18</v>
      </c>
      <c r="H1125" s="61">
        <v>5.13</v>
      </c>
      <c r="I1125" s="61">
        <v>0</v>
      </c>
      <c r="J1125" s="61">
        <v>0</v>
      </c>
      <c r="K1125" s="61">
        <v>0</v>
      </c>
      <c r="L1125" s="61">
        <v>0</v>
      </c>
      <c r="M1125" s="61">
        <v>5.13</v>
      </c>
      <c r="N1125" s="61">
        <v>0</v>
      </c>
      <c r="O1125" s="406"/>
      <c r="P1125" s="409"/>
      <c r="Q1125" s="599"/>
    </row>
    <row r="1126" spans="1:17" ht="15.75" thickBot="1" x14ac:dyDescent="0.3">
      <c r="A1126" s="412"/>
      <c r="B1126" s="406"/>
      <c r="C1126" s="406"/>
      <c r="D1126" s="406"/>
      <c r="E1126" s="406"/>
      <c r="F1126" s="406"/>
      <c r="G1126" s="60" t="s">
        <v>19</v>
      </c>
      <c r="H1126" s="61">
        <v>0.27</v>
      </c>
      <c r="I1126" s="61">
        <v>0</v>
      </c>
      <c r="J1126" s="61">
        <v>0</v>
      </c>
      <c r="K1126" s="61">
        <v>0</v>
      </c>
      <c r="L1126" s="61">
        <v>0</v>
      </c>
      <c r="M1126" s="61">
        <v>0.27</v>
      </c>
      <c r="N1126" s="61">
        <v>0</v>
      </c>
      <c r="O1126" s="406"/>
      <c r="P1126" s="409"/>
      <c r="Q1126" s="599"/>
    </row>
    <row r="1127" spans="1:17" ht="15.75" thickBot="1" x14ac:dyDescent="0.3">
      <c r="A1127" s="413"/>
      <c r="B1127" s="407"/>
      <c r="C1127" s="407"/>
      <c r="D1127" s="407"/>
      <c r="E1127" s="407"/>
      <c r="F1127" s="407"/>
      <c r="G1127" s="60" t="s">
        <v>20</v>
      </c>
      <c r="H1127" s="61">
        <v>0</v>
      </c>
      <c r="I1127" s="61">
        <v>0</v>
      </c>
      <c r="J1127" s="61">
        <v>0</v>
      </c>
      <c r="K1127" s="61">
        <v>0</v>
      </c>
      <c r="L1127" s="61">
        <v>0</v>
      </c>
      <c r="M1127" s="61">
        <v>0</v>
      </c>
      <c r="N1127" s="61">
        <v>0</v>
      </c>
      <c r="O1127" s="407"/>
      <c r="P1127" s="410"/>
      <c r="Q1127" s="599"/>
    </row>
    <row r="1128" spans="1:17" ht="24.75" thickBot="1" x14ac:dyDescent="0.3">
      <c r="A1128" s="411" t="s">
        <v>1648</v>
      </c>
      <c r="B1128" s="405" t="s">
        <v>1632</v>
      </c>
      <c r="C1128" s="405" t="s">
        <v>222</v>
      </c>
      <c r="D1128" s="405">
        <v>2028</v>
      </c>
      <c r="E1128" s="405"/>
      <c r="F1128" s="405" t="s">
        <v>1412</v>
      </c>
      <c r="G1128" s="60" t="s">
        <v>16</v>
      </c>
      <c r="H1128" s="61">
        <v>18</v>
      </c>
      <c r="I1128" s="61">
        <v>0</v>
      </c>
      <c r="J1128" s="61">
        <v>0</v>
      </c>
      <c r="K1128" s="61">
        <v>0</v>
      </c>
      <c r="L1128" s="61">
        <v>18</v>
      </c>
      <c r="M1128" s="61">
        <v>0</v>
      </c>
      <c r="N1128" s="61">
        <v>0</v>
      </c>
      <c r="O1128" s="405">
        <v>20067</v>
      </c>
      <c r="P1128" s="408" t="s">
        <v>1633</v>
      </c>
      <c r="Q1128" s="598" t="s">
        <v>4165</v>
      </c>
    </row>
    <row r="1129" spans="1:17" ht="15.75" thickBot="1" x14ac:dyDescent="0.3">
      <c r="A1129" s="412"/>
      <c r="B1129" s="406"/>
      <c r="C1129" s="406"/>
      <c r="D1129" s="406"/>
      <c r="E1129" s="406"/>
      <c r="F1129" s="406"/>
      <c r="G1129" s="60" t="s">
        <v>17</v>
      </c>
      <c r="H1129" s="61">
        <v>0</v>
      </c>
      <c r="I1129" s="61">
        <v>0</v>
      </c>
      <c r="J1129" s="61">
        <v>0</v>
      </c>
      <c r="K1129" s="61">
        <v>0</v>
      </c>
      <c r="L1129" s="61">
        <v>0</v>
      </c>
      <c r="M1129" s="61">
        <v>0</v>
      </c>
      <c r="N1129" s="61">
        <v>0</v>
      </c>
      <c r="O1129" s="406"/>
      <c r="P1129" s="409"/>
      <c r="Q1129" s="599"/>
    </row>
    <row r="1130" spans="1:17" ht="24.75" thickBot="1" x14ac:dyDescent="0.3">
      <c r="A1130" s="412"/>
      <c r="B1130" s="406"/>
      <c r="C1130" s="406"/>
      <c r="D1130" s="406"/>
      <c r="E1130" s="406"/>
      <c r="F1130" s="406"/>
      <c r="G1130" s="60" t="s">
        <v>18</v>
      </c>
      <c r="H1130" s="61">
        <v>17.100000000000001</v>
      </c>
      <c r="I1130" s="61">
        <v>0</v>
      </c>
      <c r="J1130" s="61">
        <v>0</v>
      </c>
      <c r="K1130" s="61">
        <v>0</v>
      </c>
      <c r="L1130" s="61">
        <v>17.100000000000001</v>
      </c>
      <c r="M1130" s="61">
        <v>0</v>
      </c>
      <c r="N1130" s="61">
        <v>0</v>
      </c>
      <c r="O1130" s="406"/>
      <c r="P1130" s="409"/>
      <c r="Q1130" s="599"/>
    </row>
    <row r="1131" spans="1:17" ht="15.75" thickBot="1" x14ac:dyDescent="0.3">
      <c r="A1131" s="412"/>
      <c r="B1131" s="406"/>
      <c r="C1131" s="406"/>
      <c r="D1131" s="406"/>
      <c r="E1131" s="406"/>
      <c r="F1131" s="406"/>
      <c r="G1131" s="60" t="s">
        <v>19</v>
      </c>
      <c r="H1131" s="61">
        <v>0.9</v>
      </c>
      <c r="I1131" s="61">
        <v>0</v>
      </c>
      <c r="J1131" s="61">
        <v>0</v>
      </c>
      <c r="K1131" s="61">
        <v>0</v>
      </c>
      <c r="L1131" s="61">
        <v>0.9</v>
      </c>
      <c r="M1131" s="61">
        <v>0</v>
      </c>
      <c r="N1131" s="61">
        <v>0</v>
      </c>
      <c r="O1131" s="406"/>
      <c r="P1131" s="409"/>
      <c r="Q1131" s="599"/>
    </row>
    <row r="1132" spans="1:17" ht="15.75" thickBot="1" x14ac:dyDescent="0.3">
      <c r="A1132" s="413"/>
      <c r="B1132" s="407"/>
      <c r="C1132" s="407"/>
      <c r="D1132" s="407"/>
      <c r="E1132" s="407"/>
      <c r="F1132" s="407"/>
      <c r="G1132" s="60" t="s">
        <v>20</v>
      </c>
      <c r="H1132" s="61">
        <v>0</v>
      </c>
      <c r="I1132" s="61">
        <v>0</v>
      </c>
      <c r="J1132" s="61">
        <v>0</v>
      </c>
      <c r="K1132" s="61">
        <v>0</v>
      </c>
      <c r="L1132" s="61">
        <v>0</v>
      </c>
      <c r="M1132" s="61">
        <v>0</v>
      </c>
      <c r="N1132" s="61">
        <v>0</v>
      </c>
      <c r="O1132" s="407"/>
      <c r="P1132" s="410"/>
      <c r="Q1132" s="599"/>
    </row>
    <row r="1133" spans="1:17" ht="24.75" thickBot="1" x14ac:dyDescent="0.3">
      <c r="A1133" s="411" t="s">
        <v>1649</v>
      </c>
      <c r="B1133" s="405" t="s">
        <v>1632</v>
      </c>
      <c r="C1133" s="405" t="s">
        <v>222</v>
      </c>
      <c r="D1133" s="405" t="s">
        <v>344</v>
      </c>
      <c r="E1133" s="405"/>
      <c r="F1133" s="405" t="s">
        <v>1412</v>
      </c>
      <c r="G1133" s="60" t="s">
        <v>16</v>
      </c>
      <c r="H1133" s="61">
        <v>33</v>
      </c>
      <c r="I1133" s="61">
        <v>0</v>
      </c>
      <c r="J1133" s="61">
        <v>0</v>
      </c>
      <c r="K1133" s="61">
        <v>0</v>
      </c>
      <c r="L1133" s="61">
        <v>0</v>
      </c>
      <c r="M1133" s="61">
        <v>16.5</v>
      </c>
      <c r="N1133" s="61">
        <v>16.5</v>
      </c>
      <c r="O1133" s="405">
        <v>20067</v>
      </c>
      <c r="P1133" s="408" t="s">
        <v>1633</v>
      </c>
      <c r="Q1133" s="598" t="s">
        <v>4165</v>
      </c>
    </row>
    <row r="1134" spans="1:17" ht="15.75" thickBot="1" x14ac:dyDescent="0.3">
      <c r="A1134" s="412"/>
      <c r="B1134" s="406"/>
      <c r="C1134" s="406"/>
      <c r="D1134" s="406"/>
      <c r="E1134" s="406"/>
      <c r="F1134" s="406"/>
      <c r="G1134" s="60" t="s">
        <v>17</v>
      </c>
      <c r="H1134" s="61">
        <v>0</v>
      </c>
      <c r="I1134" s="61">
        <v>0</v>
      </c>
      <c r="J1134" s="61">
        <v>0</v>
      </c>
      <c r="K1134" s="61">
        <v>0</v>
      </c>
      <c r="L1134" s="61">
        <v>0</v>
      </c>
      <c r="M1134" s="61">
        <v>0</v>
      </c>
      <c r="N1134" s="61">
        <v>0</v>
      </c>
      <c r="O1134" s="406"/>
      <c r="P1134" s="409"/>
      <c r="Q1134" s="599"/>
    </row>
    <row r="1135" spans="1:17" ht="24.75" thickBot="1" x14ac:dyDescent="0.3">
      <c r="A1135" s="412"/>
      <c r="B1135" s="406"/>
      <c r="C1135" s="406"/>
      <c r="D1135" s="406"/>
      <c r="E1135" s="406"/>
      <c r="F1135" s="406"/>
      <c r="G1135" s="60" t="s">
        <v>18</v>
      </c>
      <c r="H1135" s="61">
        <v>31.36</v>
      </c>
      <c r="I1135" s="61">
        <v>0</v>
      </c>
      <c r="J1135" s="61">
        <v>0</v>
      </c>
      <c r="K1135" s="61">
        <v>0</v>
      </c>
      <c r="L1135" s="61">
        <v>0</v>
      </c>
      <c r="M1135" s="61">
        <v>15.68</v>
      </c>
      <c r="N1135" s="61">
        <v>15.68</v>
      </c>
      <c r="O1135" s="406"/>
      <c r="P1135" s="409"/>
      <c r="Q1135" s="599"/>
    </row>
    <row r="1136" spans="1:17" ht="15.75" thickBot="1" x14ac:dyDescent="0.3">
      <c r="A1136" s="412"/>
      <c r="B1136" s="406"/>
      <c r="C1136" s="406"/>
      <c r="D1136" s="406"/>
      <c r="E1136" s="406"/>
      <c r="F1136" s="406"/>
      <c r="G1136" s="60" t="s">
        <v>19</v>
      </c>
      <c r="H1136" s="61">
        <v>1.64</v>
      </c>
      <c r="I1136" s="61">
        <v>0</v>
      </c>
      <c r="J1136" s="61">
        <v>0</v>
      </c>
      <c r="K1136" s="61">
        <v>0</v>
      </c>
      <c r="L1136" s="61">
        <v>0</v>
      </c>
      <c r="M1136" s="61">
        <v>0.82</v>
      </c>
      <c r="N1136" s="61">
        <v>0.82</v>
      </c>
      <c r="O1136" s="406"/>
      <c r="P1136" s="409"/>
      <c r="Q1136" s="599"/>
    </row>
    <row r="1137" spans="1:17" ht="15.75" thickBot="1" x14ac:dyDescent="0.3">
      <c r="A1137" s="413"/>
      <c r="B1137" s="407"/>
      <c r="C1137" s="407"/>
      <c r="D1137" s="407"/>
      <c r="E1137" s="407"/>
      <c r="F1137" s="407"/>
      <c r="G1137" s="60" t="s">
        <v>20</v>
      </c>
      <c r="H1137" s="61">
        <v>0</v>
      </c>
      <c r="I1137" s="61">
        <v>0</v>
      </c>
      <c r="J1137" s="61">
        <v>0</v>
      </c>
      <c r="K1137" s="61">
        <v>0</v>
      </c>
      <c r="L1137" s="61">
        <v>0</v>
      </c>
      <c r="M1137" s="61">
        <v>0</v>
      </c>
      <c r="N1137" s="61">
        <v>0</v>
      </c>
      <c r="O1137" s="407"/>
      <c r="P1137" s="410"/>
      <c r="Q1137" s="599"/>
    </row>
    <row r="1138" spans="1:17" ht="24.75" thickBot="1" x14ac:dyDescent="0.3">
      <c r="A1138" s="411" t="s">
        <v>1650</v>
      </c>
      <c r="B1138" s="405" t="s">
        <v>1632</v>
      </c>
      <c r="C1138" s="405" t="s">
        <v>222</v>
      </c>
      <c r="D1138" s="405">
        <v>2030</v>
      </c>
      <c r="E1138" s="405"/>
      <c r="F1138" s="405" t="s">
        <v>1412</v>
      </c>
      <c r="G1138" s="60" t="s">
        <v>16</v>
      </c>
      <c r="H1138" s="61">
        <v>11</v>
      </c>
      <c r="I1138" s="61">
        <v>0</v>
      </c>
      <c r="J1138" s="61">
        <v>0</v>
      </c>
      <c r="K1138" s="61">
        <v>0</v>
      </c>
      <c r="L1138" s="61">
        <v>0</v>
      </c>
      <c r="M1138" s="61">
        <v>0</v>
      </c>
      <c r="N1138" s="61">
        <v>11</v>
      </c>
      <c r="O1138" s="405">
        <v>20067</v>
      </c>
      <c r="P1138" s="408" t="s">
        <v>1633</v>
      </c>
      <c r="Q1138" s="598" t="s">
        <v>4165</v>
      </c>
    </row>
    <row r="1139" spans="1:17" ht="15.75" thickBot="1" x14ac:dyDescent="0.3">
      <c r="A1139" s="412"/>
      <c r="B1139" s="406"/>
      <c r="C1139" s="406"/>
      <c r="D1139" s="406"/>
      <c r="E1139" s="406"/>
      <c r="F1139" s="406"/>
      <c r="G1139" s="60" t="s">
        <v>17</v>
      </c>
      <c r="H1139" s="61">
        <v>0</v>
      </c>
      <c r="I1139" s="61">
        <v>0</v>
      </c>
      <c r="J1139" s="61">
        <v>0</v>
      </c>
      <c r="K1139" s="61">
        <v>0</v>
      </c>
      <c r="L1139" s="61">
        <v>0</v>
      </c>
      <c r="M1139" s="61">
        <v>0</v>
      </c>
      <c r="N1139" s="61">
        <v>0</v>
      </c>
      <c r="O1139" s="406"/>
      <c r="P1139" s="409"/>
      <c r="Q1139" s="599"/>
    </row>
    <row r="1140" spans="1:17" ht="24.75" thickBot="1" x14ac:dyDescent="0.3">
      <c r="A1140" s="412"/>
      <c r="B1140" s="406"/>
      <c r="C1140" s="406"/>
      <c r="D1140" s="406"/>
      <c r="E1140" s="406"/>
      <c r="F1140" s="406"/>
      <c r="G1140" s="60" t="s">
        <v>18</v>
      </c>
      <c r="H1140" s="61">
        <v>10.45</v>
      </c>
      <c r="I1140" s="61">
        <v>0</v>
      </c>
      <c r="J1140" s="61">
        <v>0</v>
      </c>
      <c r="K1140" s="61">
        <v>0</v>
      </c>
      <c r="L1140" s="61">
        <v>0</v>
      </c>
      <c r="M1140" s="61">
        <v>0</v>
      </c>
      <c r="N1140" s="61">
        <v>10.45</v>
      </c>
      <c r="O1140" s="406"/>
      <c r="P1140" s="409"/>
      <c r="Q1140" s="599"/>
    </row>
    <row r="1141" spans="1:17" ht="15.75" thickBot="1" x14ac:dyDescent="0.3">
      <c r="A1141" s="412"/>
      <c r="B1141" s="406"/>
      <c r="C1141" s="406"/>
      <c r="D1141" s="406"/>
      <c r="E1141" s="406"/>
      <c r="F1141" s="406"/>
      <c r="G1141" s="60" t="s">
        <v>19</v>
      </c>
      <c r="H1141" s="61">
        <v>0.55000000000000004</v>
      </c>
      <c r="I1141" s="61">
        <v>0</v>
      </c>
      <c r="J1141" s="61">
        <v>0</v>
      </c>
      <c r="K1141" s="61">
        <v>0</v>
      </c>
      <c r="L1141" s="61">
        <v>0</v>
      </c>
      <c r="M1141" s="61">
        <v>0</v>
      </c>
      <c r="N1141" s="61">
        <v>0.55000000000000004</v>
      </c>
      <c r="O1141" s="406"/>
      <c r="P1141" s="409"/>
      <c r="Q1141" s="599"/>
    </row>
    <row r="1142" spans="1:17" ht="15.75" thickBot="1" x14ac:dyDescent="0.3">
      <c r="A1142" s="413"/>
      <c r="B1142" s="407"/>
      <c r="C1142" s="407"/>
      <c r="D1142" s="407"/>
      <c r="E1142" s="407"/>
      <c r="F1142" s="407"/>
      <c r="G1142" s="60" t="s">
        <v>20</v>
      </c>
      <c r="H1142" s="61">
        <v>0</v>
      </c>
      <c r="I1142" s="61">
        <v>0</v>
      </c>
      <c r="J1142" s="61">
        <v>0</v>
      </c>
      <c r="K1142" s="61">
        <v>0</v>
      </c>
      <c r="L1142" s="61">
        <v>0</v>
      </c>
      <c r="M1142" s="61">
        <v>0</v>
      </c>
      <c r="N1142" s="61">
        <v>0</v>
      </c>
      <c r="O1142" s="407"/>
      <c r="P1142" s="410"/>
      <c r="Q1142" s="599"/>
    </row>
    <row r="1143" spans="1:17" ht="15.75" x14ac:dyDescent="0.25">
      <c r="A1143" s="436" t="s">
        <v>26</v>
      </c>
      <c r="B1143" s="436"/>
      <c r="C1143" s="436"/>
      <c r="D1143" s="436"/>
      <c r="E1143" s="436"/>
      <c r="F1143" s="437"/>
      <c r="G1143" s="549" t="s">
        <v>16</v>
      </c>
      <c r="H1143" s="551">
        <f>SUM(H1073,H1078,H1083,H1088,H1093,H1098,H1103,H1103,H1108,H1113,H1118,H1123,H1128,H1133,H1138)</f>
        <v>823.74599999999987</v>
      </c>
      <c r="I1143" s="551">
        <f t="shared" ref="I1143:N1143" si="138">SUM(I1073,I1078,I1083,I1088,I1093,I1098,I1103,I1103,I1108,I1113,I1118,I1123,I1128,I1133,I1138)</f>
        <v>0</v>
      </c>
      <c r="J1143" s="551">
        <f t="shared" si="138"/>
        <v>16.5</v>
      </c>
      <c r="K1143" s="551">
        <f t="shared" si="138"/>
        <v>0</v>
      </c>
      <c r="L1143" s="551">
        <f t="shared" si="138"/>
        <v>277.5</v>
      </c>
      <c r="M1143" s="551">
        <f t="shared" si="138"/>
        <v>248.70000000000002</v>
      </c>
      <c r="N1143" s="551">
        <f t="shared" si="138"/>
        <v>254.3</v>
      </c>
      <c r="O1143" s="405" t="s">
        <v>125</v>
      </c>
      <c r="P1143" s="408" t="s">
        <v>125</v>
      </c>
      <c r="Q1143" s="35"/>
    </row>
    <row r="1144" spans="1:17" ht="16.5" thickBot="1" x14ac:dyDescent="0.3">
      <c r="A1144" s="427"/>
      <c r="B1144" s="427"/>
      <c r="C1144" s="427"/>
      <c r="D1144" s="427"/>
      <c r="E1144" s="427"/>
      <c r="F1144" s="428"/>
      <c r="G1144" s="550"/>
      <c r="H1144" s="439"/>
      <c r="I1144" s="439"/>
      <c r="J1144" s="439"/>
      <c r="K1144" s="439"/>
      <c r="L1144" s="439"/>
      <c r="M1144" s="439"/>
      <c r="N1144" s="439"/>
      <c r="O1144" s="406"/>
      <c r="P1144" s="409"/>
      <c r="Q1144" s="35"/>
    </row>
    <row r="1145" spans="1:17" ht="28.5" customHeight="1" thickBot="1" x14ac:dyDescent="0.3">
      <c r="A1145" s="427"/>
      <c r="B1145" s="427"/>
      <c r="C1145" s="427"/>
      <c r="D1145" s="427"/>
      <c r="E1145" s="427"/>
      <c r="F1145" s="428"/>
      <c r="G1145" s="260" t="s">
        <v>58</v>
      </c>
      <c r="H1145" s="49">
        <f>SUM(H1074,H1079,H1084,H1089,H1094,H1099,H1104,H1109,H1114,H1119,H1124,H1129,H1134,H1139)</f>
        <v>0</v>
      </c>
      <c r="I1145" s="49">
        <f t="shared" ref="I1145:N1145" si="139">SUM(I1074,I1079,I1084,I1089,I1094,I1099,I1104,I1109,I1114,I1119,I1124,I1129,I1134,I1139)</f>
        <v>0</v>
      </c>
      <c r="J1145" s="49">
        <f t="shared" si="139"/>
        <v>0</v>
      </c>
      <c r="K1145" s="49">
        <f t="shared" si="139"/>
        <v>0</v>
      </c>
      <c r="L1145" s="49">
        <f t="shared" si="139"/>
        <v>0</v>
      </c>
      <c r="M1145" s="49">
        <f t="shared" si="139"/>
        <v>0</v>
      </c>
      <c r="N1145" s="49">
        <f t="shared" si="139"/>
        <v>0</v>
      </c>
      <c r="O1145" s="461"/>
      <c r="P1145" s="409"/>
      <c r="Q1145" s="35"/>
    </row>
    <row r="1146" spans="1:17" ht="36.75" customHeight="1" thickBot="1" x14ac:dyDescent="0.3">
      <c r="A1146" s="427"/>
      <c r="B1146" s="427"/>
      <c r="C1146" s="427"/>
      <c r="D1146" s="427"/>
      <c r="E1146" s="427"/>
      <c r="F1146" s="428"/>
      <c r="G1146" s="260" t="s">
        <v>18</v>
      </c>
      <c r="H1146" s="49">
        <f t="shared" ref="H1146:N1148" si="140">SUM(H1075,H1080,H1085,H1090,H1095,H1100,H1105,H1110,H1115,H1120,H1125,H1130,H1135,H1140)</f>
        <v>739.95100000000014</v>
      </c>
      <c r="I1146" s="49">
        <f t="shared" si="140"/>
        <v>0</v>
      </c>
      <c r="J1146" s="49">
        <f t="shared" si="140"/>
        <v>42.420999999999999</v>
      </c>
      <c r="K1146" s="49">
        <f t="shared" si="140"/>
        <v>0</v>
      </c>
      <c r="L1146" s="49">
        <f t="shared" si="140"/>
        <v>264.13</v>
      </c>
      <c r="M1146" s="49">
        <f t="shared" si="140"/>
        <v>214.04</v>
      </c>
      <c r="N1146" s="49">
        <f t="shared" si="140"/>
        <v>219.35999999999999</v>
      </c>
      <c r="O1146" s="461"/>
      <c r="P1146" s="409"/>
      <c r="Q1146" s="35"/>
    </row>
    <row r="1147" spans="1:17" ht="16.5" thickBot="1" x14ac:dyDescent="0.3">
      <c r="A1147" s="427"/>
      <c r="B1147" s="427"/>
      <c r="C1147" s="427"/>
      <c r="D1147" s="427"/>
      <c r="E1147" s="427"/>
      <c r="F1147" s="428"/>
      <c r="G1147" s="260" t="s">
        <v>19</v>
      </c>
      <c r="H1147" s="49">
        <f t="shared" si="140"/>
        <v>36.995000000000005</v>
      </c>
      <c r="I1147" s="49">
        <f t="shared" si="140"/>
        <v>0</v>
      </c>
      <c r="J1147" s="49">
        <f t="shared" si="140"/>
        <v>0.82499999999999996</v>
      </c>
      <c r="K1147" s="49">
        <f t="shared" si="140"/>
        <v>0</v>
      </c>
      <c r="L1147" s="49">
        <f t="shared" si="140"/>
        <v>13.37</v>
      </c>
      <c r="M1147" s="49">
        <f t="shared" si="140"/>
        <v>11.26</v>
      </c>
      <c r="N1147" s="49">
        <f t="shared" si="140"/>
        <v>11.540000000000001</v>
      </c>
      <c r="O1147" s="461"/>
      <c r="P1147" s="409"/>
      <c r="Q1147" s="35"/>
    </row>
    <row r="1148" spans="1:17" ht="24.75" thickBot="1" x14ac:dyDescent="0.3">
      <c r="A1148" s="429"/>
      <c r="B1148" s="429"/>
      <c r="C1148" s="429"/>
      <c r="D1148" s="429"/>
      <c r="E1148" s="429"/>
      <c r="F1148" s="430"/>
      <c r="G1148" s="260" t="s">
        <v>20</v>
      </c>
      <c r="H1148" s="49">
        <f t="shared" si="140"/>
        <v>0</v>
      </c>
      <c r="I1148" s="49">
        <f t="shared" si="140"/>
        <v>0</v>
      </c>
      <c r="J1148" s="49">
        <f t="shared" si="140"/>
        <v>0</v>
      </c>
      <c r="K1148" s="49">
        <f t="shared" si="140"/>
        <v>0</v>
      </c>
      <c r="L1148" s="49">
        <f t="shared" si="140"/>
        <v>0</v>
      </c>
      <c r="M1148" s="49">
        <f t="shared" si="140"/>
        <v>0</v>
      </c>
      <c r="N1148" s="49">
        <f t="shared" si="140"/>
        <v>0</v>
      </c>
      <c r="O1148" s="462"/>
      <c r="P1148" s="410"/>
      <c r="Q1148" s="35"/>
    </row>
    <row r="1149" spans="1:17" ht="16.5" thickBot="1" x14ac:dyDescent="0.3">
      <c r="A1149" s="417" t="s">
        <v>28</v>
      </c>
      <c r="B1149" s="417"/>
      <c r="C1149" s="417"/>
      <c r="D1149" s="417"/>
      <c r="E1149" s="417"/>
      <c r="F1149" s="417"/>
      <c r="G1149" s="417"/>
      <c r="H1149" s="418"/>
      <c r="I1149" s="418"/>
      <c r="J1149" s="418"/>
      <c r="K1149" s="418"/>
      <c r="L1149" s="418"/>
      <c r="M1149" s="418"/>
      <c r="N1149" s="418"/>
      <c r="O1149" s="417"/>
      <c r="P1149" s="419"/>
      <c r="Q1149" s="35"/>
    </row>
    <row r="1150" spans="1:17" ht="24.75" thickBot="1" x14ac:dyDescent="0.3">
      <c r="A1150" s="411" t="s">
        <v>1651</v>
      </c>
      <c r="B1150" s="405" t="s">
        <v>1496</v>
      </c>
      <c r="C1150" s="405" t="s">
        <v>28</v>
      </c>
      <c r="D1150" s="405" t="s">
        <v>553</v>
      </c>
      <c r="E1150" s="405" t="s">
        <v>1073</v>
      </c>
      <c r="F1150" s="405" t="s">
        <v>969</v>
      </c>
      <c r="G1150" s="60" t="s">
        <v>16</v>
      </c>
      <c r="H1150" s="61">
        <v>174.9</v>
      </c>
      <c r="I1150" s="61">
        <v>0</v>
      </c>
      <c r="J1150" s="61">
        <v>0</v>
      </c>
      <c r="K1150" s="61">
        <v>0</v>
      </c>
      <c r="L1150" s="61">
        <v>174.9</v>
      </c>
      <c r="M1150" s="61">
        <v>0</v>
      </c>
      <c r="N1150" s="61">
        <v>0</v>
      </c>
      <c r="O1150" s="405">
        <v>212</v>
      </c>
      <c r="P1150" s="408" t="s">
        <v>975</v>
      </c>
      <c r="Q1150" s="598" t="s">
        <v>4166</v>
      </c>
    </row>
    <row r="1151" spans="1:17" ht="15.75" thickBot="1" x14ac:dyDescent="0.3">
      <c r="A1151" s="412"/>
      <c r="B1151" s="406"/>
      <c r="C1151" s="406"/>
      <c r="D1151" s="406"/>
      <c r="E1151" s="406"/>
      <c r="F1151" s="406"/>
      <c r="G1151" s="60" t="s">
        <v>17</v>
      </c>
      <c r="H1151" s="61">
        <v>173.2</v>
      </c>
      <c r="I1151" s="61">
        <v>0</v>
      </c>
      <c r="J1151" s="61">
        <v>0</v>
      </c>
      <c r="K1151" s="61">
        <v>0</v>
      </c>
      <c r="L1151" s="61">
        <v>173.2</v>
      </c>
      <c r="M1151" s="61">
        <v>0</v>
      </c>
      <c r="N1151" s="61">
        <v>0</v>
      </c>
      <c r="O1151" s="406"/>
      <c r="P1151" s="409"/>
      <c r="Q1151" s="599"/>
    </row>
    <row r="1152" spans="1:17" ht="24.75" thickBot="1" x14ac:dyDescent="0.3">
      <c r="A1152" s="412"/>
      <c r="B1152" s="406"/>
      <c r="C1152" s="406"/>
      <c r="D1152" s="406"/>
      <c r="E1152" s="406"/>
      <c r="F1152" s="406"/>
      <c r="G1152" s="60" t="s">
        <v>18</v>
      </c>
      <c r="H1152" s="61">
        <v>1.6</v>
      </c>
      <c r="I1152" s="61">
        <v>0</v>
      </c>
      <c r="J1152" s="61">
        <v>0</v>
      </c>
      <c r="K1152" s="61">
        <v>0</v>
      </c>
      <c r="L1152" s="61">
        <v>1.6</v>
      </c>
      <c r="M1152" s="61">
        <v>0</v>
      </c>
      <c r="N1152" s="61">
        <v>0</v>
      </c>
      <c r="O1152" s="406"/>
      <c r="P1152" s="409"/>
      <c r="Q1152" s="599"/>
    </row>
    <row r="1153" spans="1:17" ht="15.75" thickBot="1" x14ac:dyDescent="0.3">
      <c r="A1153" s="412"/>
      <c r="B1153" s="406"/>
      <c r="C1153" s="406"/>
      <c r="D1153" s="406"/>
      <c r="E1153" s="406"/>
      <c r="F1153" s="406"/>
      <c r="G1153" s="60" t="s">
        <v>19</v>
      </c>
      <c r="H1153" s="61">
        <v>0.1</v>
      </c>
      <c r="I1153" s="61">
        <v>0</v>
      </c>
      <c r="J1153" s="61">
        <v>0</v>
      </c>
      <c r="K1153" s="61">
        <v>0</v>
      </c>
      <c r="L1153" s="61">
        <v>0.1</v>
      </c>
      <c r="M1153" s="61">
        <v>0</v>
      </c>
      <c r="N1153" s="61">
        <v>0</v>
      </c>
      <c r="O1153" s="406"/>
      <c r="P1153" s="409"/>
      <c r="Q1153" s="599"/>
    </row>
    <row r="1154" spans="1:17" ht="15.75" thickBot="1" x14ac:dyDescent="0.3">
      <c r="A1154" s="413"/>
      <c r="B1154" s="407"/>
      <c r="C1154" s="407"/>
      <c r="D1154" s="407"/>
      <c r="E1154" s="407"/>
      <c r="F1154" s="407"/>
      <c r="G1154" s="60" t="s">
        <v>20</v>
      </c>
      <c r="H1154" s="61">
        <v>0</v>
      </c>
      <c r="I1154" s="61">
        <v>0</v>
      </c>
      <c r="J1154" s="61">
        <v>0</v>
      </c>
      <c r="K1154" s="61">
        <v>0</v>
      </c>
      <c r="L1154" s="61">
        <v>0</v>
      </c>
      <c r="M1154" s="61">
        <v>0</v>
      </c>
      <c r="N1154" s="61">
        <v>0</v>
      </c>
      <c r="O1154" s="407"/>
      <c r="P1154" s="410"/>
      <c r="Q1154" s="599"/>
    </row>
    <row r="1155" spans="1:17" ht="24.75" thickBot="1" x14ac:dyDescent="0.3">
      <c r="A1155" s="411" t="s">
        <v>1652</v>
      </c>
      <c r="B1155" s="405" t="s">
        <v>1496</v>
      </c>
      <c r="C1155" s="405" t="s">
        <v>28</v>
      </c>
      <c r="D1155" s="405" t="s">
        <v>553</v>
      </c>
      <c r="E1155" s="405" t="s">
        <v>1653</v>
      </c>
      <c r="F1155" s="405" t="s">
        <v>969</v>
      </c>
      <c r="G1155" s="60" t="s">
        <v>16</v>
      </c>
      <c r="H1155" s="61">
        <v>183.4</v>
      </c>
      <c r="I1155" s="61">
        <v>0</v>
      </c>
      <c r="J1155" s="61">
        <v>0</v>
      </c>
      <c r="K1155" s="61">
        <v>0</v>
      </c>
      <c r="L1155" s="61">
        <v>183.4</v>
      </c>
      <c r="M1155" s="61">
        <v>0</v>
      </c>
      <c r="N1155" s="61">
        <v>0</v>
      </c>
      <c r="O1155" s="405">
        <v>467</v>
      </c>
      <c r="P1155" s="408" t="s">
        <v>975</v>
      </c>
      <c r="Q1155" s="598" t="s">
        <v>4166</v>
      </c>
    </row>
    <row r="1156" spans="1:17" ht="15.75" thickBot="1" x14ac:dyDescent="0.3">
      <c r="A1156" s="412"/>
      <c r="B1156" s="406"/>
      <c r="C1156" s="406"/>
      <c r="D1156" s="406"/>
      <c r="E1156" s="406"/>
      <c r="F1156" s="406"/>
      <c r="G1156" s="60" t="s">
        <v>17</v>
      </c>
      <c r="H1156" s="61">
        <v>181.6</v>
      </c>
      <c r="I1156" s="61">
        <v>0</v>
      </c>
      <c r="J1156" s="61">
        <v>0</v>
      </c>
      <c r="K1156" s="61">
        <v>0</v>
      </c>
      <c r="L1156" s="61">
        <v>181.6</v>
      </c>
      <c r="M1156" s="61">
        <v>0</v>
      </c>
      <c r="N1156" s="61">
        <v>0</v>
      </c>
      <c r="O1156" s="406"/>
      <c r="P1156" s="409"/>
      <c r="Q1156" s="599"/>
    </row>
    <row r="1157" spans="1:17" ht="24.75" thickBot="1" x14ac:dyDescent="0.3">
      <c r="A1157" s="412"/>
      <c r="B1157" s="406"/>
      <c r="C1157" s="406"/>
      <c r="D1157" s="406"/>
      <c r="E1157" s="406"/>
      <c r="F1157" s="406"/>
      <c r="G1157" s="60" t="s">
        <v>18</v>
      </c>
      <c r="H1157" s="61">
        <v>1.7</v>
      </c>
      <c r="I1157" s="61">
        <v>0</v>
      </c>
      <c r="J1157" s="61">
        <v>0</v>
      </c>
      <c r="K1157" s="61">
        <v>0</v>
      </c>
      <c r="L1157" s="61">
        <v>1.7</v>
      </c>
      <c r="M1157" s="61">
        <v>0</v>
      </c>
      <c r="N1157" s="61">
        <v>0</v>
      </c>
      <c r="O1157" s="406"/>
      <c r="P1157" s="409"/>
      <c r="Q1157" s="599"/>
    </row>
    <row r="1158" spans="1:17" ht="15.75" thickBot="1" x14ac:dyDescent="0.3">
      <c r="A1158" s="412"/>
      <c r="B1158" s="406"/>
      <c r="C1158" s="406"/>
      <c r="D1158" s="406"/>
      <c r="E1158" s="406"/>
      <c r="F1158" s="406"/>
      <c r="G1158" s="60" t="s">
        <v>19</v>
      </c>
      <c r="H1158" s="61">
        <v>0.1</v>
      </c>
      <c r="I1158" s="61">
        <v>0</v>
      </c>
      <c r="J1158" s="61">
        <v>0</v>
      </c>
      <c r="K1158" s="61">
        <v>0</v>
      </c>
      <c r="L1158" s="61">
        <v>0.1</v>
      </c>
      <c r="M1158" s="61">
        <v>0</v>
      </c>
      <c r="N1158" s="61">
        <v>0</v>
      </c>
      <c r="O1158" s="406"/>
      <c r="P1158" s="409"/>
      <c r="Q1158" s="599"/>
    </row>
    <row r="1159" spans="1:17" ht="15.75" thickBot="1" x14ac:dyDescent="0.3">
      <c r="A1159" s="413"/>
      <c r="B1159" s="407"/>
      <c r="C1159" s="407"/>
      <c r="D1159" s="407"/>
      <c r="E1159" s="407"/>
      <c r="F1159" s="407"/>
      <c r="G1159" s="60" t="s">
        <v>20</v>
      </c>
      <c r="H1159" s="61">
        <v>0</v>
      </c>
      <c r="I1159" s="61">
        <v>0</v>
      </c>
      <c r="J1159" s="61">
        <v>0</v>
      </c>
      <c r="K1159" s="61">
        <v>0</v>
      </c>
      <c r="L1159" s="61">
        <v>0</v>
      </c>
      <c r="M1159" s="61">
        <v>0</v>
      </c>
      <c r="N1159" s="61">
        <v>0</v>
      </c>
      <c r="O1159" s="407"/>
      <c r="P1159" s="410"/>
      <c r="Q1159" s="599"/>
    </row>
    <row r="1160" spans="1:17" ht="24.75" thickBot="1" x14ac:dyDescent="0.3">
      <c r="A1160" s="411" t="s">
        <v>1654</v>
      </c>
      <c r="B1160" s="405" t="s">
        <v>1496</v>
      </c>
      <c r="C1160" s="405" t="s">
        <v>28</v>
      </c>
      <c r="D1160" s="405" t="s">
        <v>553</v>
      </c>
      <c r="E1160" s="405" t="s">
        <v>1655</v>
      </c>
      <c r="F1160" s="405" t="s">
        <v>969</v>
      </c>
      <c r="G1160" s="60" t="s">
        <v>16</v>
      </c>
      <c r="H1160" s="61">
        <v>197.3</v>
      </c>
      <c r="I1160" s="61">
        <v>62.4</v>
      </c>
      <c r="J1160" s="61">
        <v>67.400000000000006</v>
      </c>
      <c r="K1160" s="61">
        <v>67.400000000000006</v>
      </c>
      <c r="L1160" s="61">
        <v>0</v>
      </c>
      <c r="M1160" s="61">
        <v>0</v>
      </c>
      <c r="N1160" s="61">
        <v>0</v>
      </c>
      <c r="O1160" s="405">
        <v>528</v>
      </c>
      <c r="P1160" s="408" t="s">
        <v>975</v>
      </c>
      <c r="Q1160" s="598" t="s">
        <v>4166</v>
      </c>
    </row>
    <row r="1161" spans="1:17" ht="15.75" thickBot="1" x14ac:dyDescent="0.3">
      <c r="A1161" s="412"/>
      <c r="B1161" s="406"/>
      <c r="C1161" s="406"/>
      <c r="D1161" s="406"/>
      <c r="E1161" s="406"/>
      <c r="F1161" s="406"/>
      <c r="G1161" s="60" t="s">
        <v>17</v>
      </c>
      <c r="H1161" s="61">
        <v>0</v>
      </c>
      <c r="I1161" s="61">
        <v>0</v>
      </c>
      <c r="J1161" s="61">
        <v>0</v>
      </c>
      <c r="K1161" s="61">
        <v>0</v>
      </c>
      <c r="L1161" s="61">
        <v>0</v>
      </c>
      <c r="M1161" s="61">
        <v>0</v>
      </c>
      <c r="N1161" s="61">
        <v>0</v>
      </c>
      <c r="O1161" s="406"/>
      <c r="P1161" s="409"/>
      <c r="Q1161" s="599"/>
    </row>
    <row r="1162" spans="1:17" ht="24.75" thickBot="1" x14ac:dyDescent="0.3">
      <c r="A1162" s="412"/>
      <c r="B1162" s="406"/>
      <c r="C1162" s="406"/>
      <c r="D1162" s="406"/>
      <c r="E1162" s="406"/>
      <c r="F1162" s="406"/>
      <c r="G1162" s="60" t="s">
        <v>18</v>
      </c>
      <c r="H1162" s="61">
        <v>187.9</v>
      </c>
      <c r="I1162" s="61">
        <v>59.4</v>
      </c>
      <c r="J1162" s="61">
        <v>64.2</v>
      </c>
      <c r="K1162" s="61">
        <v>64.2</v>
      </c>
      <c r="L1162" s="61">
        <v>0</v>
      </c>
      <c r="M1162" s="61">
        <v>0</v>
      </c>
      <c r="N1162" s="61">
        <v>0</v>
      </c>
      <c r="O1162" s="406"/>
      <c r="P1162" s="409"/>
      <c r="Q1162" s="599"/>
    </row>
    <row r="1163" spans="1:17" ht="15.75" thickBot="1" x14ac:dyDescent="0.3">
      <c r="A1163" s="412"/>
      <c r="B1163" s="406"/>
      <c r="C1163" s="406"/>
      <c r="D1163" s="406"/>
      <c r="E1163" s="406"/>
      <c r="F1163" s="406"/>
      <c r="G1163" s="60" t="s">
        <v>19</v>
      </c>
      <c r="H1163" s="61">
        <v>9.4</v>
      </c>
      <c r="I1163" s="61">
        <v>3</v>
      </c>
      <c r="J1163" s="61">
        <v>3.2</v>
      </c>
      <c r="K1163" s="61">
        <v>3.2</v>
      </c>
      <c r="L1163" s="61">
        <v>0</v>
      </c>
      <c r="M1163" s="61">
        <v>0</v>
      </c>
      <c r="N1163" s="61">
        <v>0</v>
      </c>
      <c r="O1163" s="406"/>
      <c r="P1163" s="409"/>
      <c r="Q1163" s="599"/>
    </row>
    <row r="1164" spans="1:17" ht="15.75" thickBot="1" x14ac:dyDescent="0.3">
      <c r="A1164" s="413"/>
      <c r="B1164" s="407"/>
      <c r="C1164" s="407"/>
      <c r="D1164" s="407"/>
      <c r="E1164" s="407"/>
      <c r="F1164" s="407"/>
      <c r="G1164" s="60" t="s">
        <v>20</v>
      </c>
      <c r="H1164" s="61">
        <v>0</v>
      </c>
      <c r="I1164" s="61">
        <v>0</v>
      </c>
      <c r="J1164" s="61">
        <v>0</v>
      </c>
      <c r="K1164" s="61">
        <v>0</v>
      </c>
      <c r="L1164" s="61">
        <v>0</v>
      </c>
      <c r="M1164" s="61">
        <v>0</v>
      </c>
      <c r="N1164" s="61">
        <v>0</v>
      </c>
      <c r="O1164" s="407"/>
      <c r="P1164" s="410"/>
      <c r="Q1164" s="599"/>
    </row>
    <row r="1165" spans="1:17" ht="24.75" thickBot="1" x14ac:dyDescent="0.3">
      <c r="A1165" s="411" t="s">
        <v>1656</v>
      </c>
      <c r="B1165" s="405" t="s">
        <v>1496</v>
      </c>
      <c r="C1165" s="405" t="s">
        <v>28</v>
      </c>
      <c r="D1165" s="405" t="s">
        <v>66</v>
      </c>
      <c r="E1165" s="405" t="s">
        <v>1657</v>
      </c>
      <c r="F1165" s="405" t="s">
        <v>1658</v>
      </c>
      <c r="G1165" s="60" t="s">
        <v>16</v>
      </c>
      <c r="H1165" s="61">
        <v>260.2</v>
      </c>
      <c r="I1165" s="61">
        <v>0</v>
      </c>
      <c r="J1165" s="61">
        <v>0</v>
      </c>
      <c r="K1165" s="61">
        <v>0</v>
      </c>
      <c r="L1165" s="61">
        <v>130.1</v>
      </c>
      <c r="M1165" s="61">
        <v>130.1</v>
      </c>
      <c r="N1165" s="61">
        <v>0</v>
      </c>
      <c r="O1165" s="405">
        <v>230</v>
      </c>
      <c r="P1165" s="408" t="s">
        <v>975</v>
      </c>
      <c r="Q1165" s="598" t="s">
        <v>4166</v>
      </c>
    </row>
    <row r="1166" spans="1:17" ht="15.75" thickBot="1" x14ac:dyDescent="0.3">
      <c r="A1166" s="412"/>
      <c r="B1166" s="406"/>
      <c r="C1166" s="406"/>
      <c r="D1166" s="406"/>
      <c r="E1166" s="406"/>
      <c r="F1166" s="406"/>
      <c r="G1166" s="60" t="s">
        <v>17</v>
      </c>
      <c r="H1166" s="61">
        <v>257.60000000000002</v>
      </c>
      <c r="I1166" s="61">
        <v>0</v>
      </c>
      <c r="J1166" s="61">
        <v>0</v>
      </c>
      <c r="K1166" s="61">
        <v>0</v>
      </c>
      <c r="L1166" s="61">
        <v>128.80000000000001</v>
      </c>
      <c r="M1166" s="61">
        <v>128.80000000000001</v>
      </c>
      <c r="N1166" s="61">
        <v>0</v>
      </c>
      <c r="O1166" s="406"/>
      <c r="P1166" s="409"/>
      <c r="Q1166" s="599"/>
    </row>
    <row r="1167" spans="1:17" ht="24.75" thickBot="1" x14ac:dyDescent="0.3">
      <c r="A1167" s="412"/>
      <c r="B1167" s="406"/>
      <c r="C1167" s="406"/>
      <c r="D1167" s="406"/>
      <c r="E1167" s="406"/>
      <c r="F1167" s="406"/>
      <c r="G1167" s="60" t="s">
        <v>18</v>
      </c>
      <c r="H1167" s="61">
        <v>2.4</v>
      </c>
      <c r="I1167" s="61">
        <v>0</v>
      </c>
      <c r="J1167" s="61">
        <v>0</v>
      </c>
      <c r="K1167" s="61">
        <v>0</v>
      </c>
      <c r="L1167" s="61">
        <v>1.2</v>
      </c>
      <c r="M1167" s="61">
        <v>1.2</v>
      </c>
      <c r="N1167" s="61">
        <v>0</v>
      </c>
      <c r="O1167" s="406"/>
      <c r="P1167" s="409"/>
      <c r="Q1167" s="599"/>
    </row>
    <row r="1168" spans="1:17" ht="15.75" thickBot="1" x14ac:dyDescent="0.3">
      <c r="A1168" s="412"/>
      <c r="B1168" s="406"/>
      <c r="C1168" s="406"/>
      <c r="D1168" s="406"/>
      <c r="E1168" s="406"/>
      <c r="F1168" s="406"/>
      <c r="G1168" s="60" t="s">
        <v>19</v>
      </c>
      <c r="H1168" s="61">
        <v>0.2</v>
      </c>
      <c r="I1168" s="61">
        <v>0</v>
      </c>
      <c r="J1168" s="61">
        <v>0</v>
      </c>
      <c r="K1168" s="61">
        <v>0</v>
      </c>
      <c r="L1168" s="61">
        <v>0.1</v>
      </c>
      <c r="M1168" s="61">
        <v>0.1</v>
      </c>
      <c r="N1168" s="61">
        <v>0</v>
      </c>
      <c r="O1168" s="406"/>
      <c r="P1168" s="409"/>
      <c r="Q1168" s="599"/>
    </row>
    <row r="1169" spans="1:17" ht="15.75" thickBot="1" x14ac:dyDescent="0.3">
      <c r="A1169" s="413"/>
      <c r="B1169" s="407"/>
      <c r="C1169" s="407"/>
      <c r="D1169" s="407"/>
      <c r="E1169" s="407"/>
      <c r="F1169" s="407"/>
      <c r="G1169" s="60" t="s">
        <v>20</v>
      </c>
      <c r="H1169" s="61">
        <v>0</v>
      </c>
      <c r="I1169" s="61">
        <v>0</v>
      </c>
      <c r="J1169" s="61">
        <v>0</v>
      </c>
      <c r="K1169" s="61">
        <v>0</v>
      </c>
      <c r="L1169" s="61">
        <v>0</v>
      </c>
      <c r="M1169" s="61">
        <v>0</v>
      </c>
      <c r="N1169" s="61">
        <v>0</v>
      </c>
      <c r="O1169" s="407"/>
      <c r="P1169" s="410"/>
      <c r="Q1169" s="599"/>
    </row>
    <row r="1170" spans="1:17" ht="24.75" thickBot="1" x14ac:dyDescent="0.3">
      <c r="A1170" s="411" t="s">
        <v>1659</v>
      </c>
      <c r="B1170" s="405" t="s">
        <v>1660</v>
      </c>
      <c r="C1170" s="405" t="s">
        <v>28</v>
      </c>
      <c r="D1170" s="405" t="s">
        <v>553</v>
      </c>
      <c r="E1170" s="405" t="s">
        <v>1497</v>
      </c>
      <c r="F1170" s="405" t="s">
        <v>1658</v>
      </c>
      <c r="G1170" s="60" t="s">
        <v>16</v>
      </c>
      <c r="H1170" s="61">
        <v>146.69999999999999</v>
      </c>
      <c r="I1170" s="61">
        <v>0</v>
      </c>
      <c r="J1170" s="61">
        <v>0</v>
      </c>
      <c r="K1170" s="61">
        <v>0</v>
      </c>
      <c r="L1170" s="61">
        <v>0</v>
      </c>
      <c r="M1170" s="61">
        <v>146.69999999999999</v>
      </c>
      <c r="N1170" s="61">
        <v>0</v>
      </c>
      <c r="O1170" s="405">
        <v>696</v>
      </c>
      <c r="P1170" s="408" t="s">
        <v>975</v>
      </c>
      <c r="Q1170" s="598" t="s">
        <v>4166</v>
      </c>
    </row>
    <row r="1171" spans="1:17" ht="15.75" thickBot="1" x14ac:dyDescent="0.3">
      <c r="A1171" s="412"/>
      <c r="B1171" s="406"/>
      <c r="C1171" s="406"/>
      <c r="D1171" s="406"/>
      <c r="E1171" s="406"/>
      <c r="F1171" s="406"/>
      <c r="G1171" s="60" t="s">
        <v>17</v>
      </c>
      <c r="H1171" s="61">
        <v>145.30000000000001</v>
      </c>
      <c r="I1171" s="61">
        <v>0</v>
      </c>
      <c r="J1171" s="61">
        <v>0</v>
      </c>
      <c r="K1171" s="61">
        <v>0</v>
      </c>
      <c r="L1171" s="61">
        <v>0</v>
      </c>
      <c r="M1171" s="61">
        <v>145.30000000000001</v>
      </c>
      <c r="N1171" s="61">
        <v>0</v>
      </c>
      <c r="O1171" s="406"/>
      <c r="P1171" s="409"/>
      <c r="Q1171" s="599"/>
    </row>
    <row r="1172" spans="1:17" ht="24.75" thickBot="1" x14ac:dyDescent="0.3">
      <c r="A1172" s="412"/>
      <c r="B1172" s="406"/>
      <c r="C1172" s="406"/>
      <c r="D1172" s="406"/>
      <c r="E1172" s="406"/>
      <c r="F1172" s="406"/>
      <c r="G1172" s="60" t="s">
        <v>18</v>
      </c>
      <c r="H1172" s="61">
        <v>1.3</v>
      </c>
      <c r="I1172" s="61">
        <v>0</v>
      </c>
      <c r="J1172" s="61">
        <v>0</v>
      </c>
      <c r="K1172" s="61">
        <v>0</v>
      </c>
      <c r="L1172" s="61">
        <v>0</v>
      </c>
      <c r="M1172" s="61">
        <v>1.3</v>
      </c>
      <c r="N1172" s="61">
        <v>0</v>
      </c>
      <c r="O1172" s="406"/>
      <c r="P1172" s="409"/>
      <c r="Q1172" s="599"/>
    </row>
    <row r="1173" spans="1:17" ht="15.75" thickBot="1" x14ac:dyDescent="0.3">
      <c r="A1173" s="412"/>
      <c r="B1173" s="406"/>
      <c r="C1173" s="406"/>
      <c r="D1173" s="406"/>
      <c r="E1173" s="406"/>
      <c r="F1173" s="406"/>
      <c r="G1173" s="60" t="s">
        <v>19</v>
      </c>
      <c r="H1173" s="61">
        <v>0.1</v>
      </c>
      <c r="I1173" s="61">
        <v>0</v>
      </c>
      <c r="J1173" s="61">
        <v>0</v>
      </c>
      <c r="K1173" s="61">
        <v>0</v>
      </c>
      <c r="L1173" s="61">
        <v>0</v>
      </c>
      <c r="M1173" s="61">
        <v>0.1</v>
      </c>
      <c r="N1173" s="61">
        <v>0</v>
      </c>
      <c r="O1173" s="406"/>
      <c r="P1173" s="409"/>
      <c r="Q1173" s="599"/>
    </row>
    <row r="1174" spans="1:17" ht="15.75" thickBot="1" x14ac:dyDescent="0.3">
      <c r="A1174" s="413"/>
      <c r="B1174" s="407"/>
      <c r="C1174" s="407"/>
      <c r="D1174" s="407"/>
      <c r="E1174" s="407"/>
      <c r="F1174" s="407"/>
      <c r="G1174" s="60" t="s">
        <v>20</v>
      </c>
      <c r="H1174" s="61">
        <v>0</v>
      </c>
      <c r="I1174" s="61">
        <v>0</v>
      </c>
      <c r="J1174" s="61">
        <v>0</v>
      </c>
      <c r="K1174" s="61">
        <v>0</v>
      </c>
      <c r="L1174" s="61">
        <v>0</v>
      </c>
      <c r="M1174" s="61">
        <v>0</v>
      </c>
      <c r="N1174" s="61">
        <v>0</v>
      </c>
      <c r="O1174" s="407"/>
      <c r="P1174" s="410"/>
      <c r="Q1174" s="599"/>
    </row>
    <row r="1175" spans="1:17" ht="24.75" thickBot="1" x14ac:dyDescent="0.3">
      <c r="A1175" s="411" t="s">
        <v>1661</v>
      </c>
      <c r="B1175" s="405" t="s">
        <v>1660</v>
      </c>
      <c r="C1175" s="405" t="s">
        <v>28</v>
      </c>
      <c r="D1175" s="405" t="s">
        <v>553</v>
      </c>
      <c r="E1175" s="405" t="s">
        <v>1662</v>
      </c>
      <c r="F1175" s="405" t="s">
        <v>1658</v>
      </c>
      <c r="G1175" s="60" t="s">
        <v>16</v>
      </c>
      <c r="H1175" s="61">
        <v>345</v>
      </c>
      <c r="I1175" s="61">
        <v>0</v>
      </c>
      <c r="J1175" s="61">
        <v>0</v>
      </c>
      <c r="K1175" s="61">
        <v>0</v>
      </c>
      <c r="L1175" s="61">
        <v>0</v>
      </c>
      <c r="M1175" s="61">
        <v>0</v>
      </c>
      <c r="N1175" s="61">
        <v>345</v>
      </c>
      <c r="O1175" s="405">
        <v>251</v>
      </c>
      <c r="P1175" s="408" t="s">
        <v>975</v>
      </c>
      <c r="Q1175" s="598" t="s">
        <v>4166</v>
      </c>
    </row>
    <row r="1176" spans="1:17" ht="15.75" thickBot="1" x14ac:dyDescent="0.3">
      <c r="A1176" s="412"/>
      <c r="B1176" s="406"/>
      <c r="C1176" s="406"/>
      <c r="D1176" s="406"/>
      <c r="E1176" s="406"/>
      <c r="F1176" s="406"/>
      <c r="G1176" s="60" t="s">
        <v>17</v>
      </c>
      <c r="H1176" s="61">
        <v>341.5</v>
      </c>
      <c r="I1176" s="61">
        <v>0</v>
      </c>
      <c r="J1176" s="61">
        <v>0</v>
      </c>
      <c r="K1176" s="61">
        <v>0</v>
      </c>
      <c r="L1176" s="61">
        <v>0</v>
      </c>
      <c r="M1176" s="61">
        <v>0</v>
      </c>
      <c r="N1176" s="61">
        <v>341.5</v>
      </c>
      <c r="O1176" s="406"/>
      <c r="P1176" s="409"/>
      <c r="Q1176" s="599"/>
    </row>
    <row r="1177" spans="1:17" ht="24.75" thickBot="1" x14ac:dyDescent="0.3">
      <c r="A1177" s="412"/>
      <c r="B1177" s="406"/>
      <c r="C1177" s="406"/>
      <c r="D1177" s="406"/>
      <c r="E1177" s="406"/>
      <c r="F1177" s="406"/>
      <c r="G1177" s="60" t="s">
        <v>18</v>
      </c>
      <c r="H1177" s="61">
        <v>3.2</v>
      </c>
      <c r="I1177" s="61">
        <v>0</v>
      </c>
      <c r="J1177" s="61">
        <v>0</v>
      </c>
      <c r="K1177" s="61">
        <v>0</v>
      </c>
      <c r="L1177" s="61">
        <v>0</v>
      </c>
      <c r="M1177" s="61">
        <v>0</v>
      </c>
      <c r="N1177" s="61">
        <v>3.2</v>
      </c>
      <c r="O1177" s="406"/>
      <c r="P1177" s="409"/>
      <c r="Q1177" s="599"/>
    </row>
    <row r="1178" spans="1:17" ht="15.75" thickBot="1" x14ac:dyDescent="0.3">
      <c r="A1178" s="412"/>
      <c r="B1178" s="406"/>
      <c r="C1178" s="406"/>
      <c r="D1178" s="406"/>
      <c r="E1178" s="406"/>
      <c r="F1178" s="406"/>
      <c r="G1178" s="60" t="s">
        <v>19</v>
      </c>
      <c r="H1178" s="61">
        <v>0.3</v>
      </c>
      <c r="I1178" s="61">
        <v>0</v>
      </c>
      <c r="J1178" s="61">
        <v>0</v>
      </c>
      <c r="K1178" s="61">
        <v>0</v>
      </c>
      <c r="L1178" s="61">
        <v>0</v>
      </c>
      <c r="M1178" s="61">
        <v>0</v>
      </c>
      <c r="N1178" s="61">
        <v>0.3</v>
      </c>
      <c r="O1178" s="406"/>
      <c r="P1178" s="409"/>
      <c r="Q1178" s="599"/>
    </row>
    <row r="1179" spans="1:17" ht="15.75" thickBot="1" x14ac:dyDescent="0.3">
      <c r="A1179" s="413"/>
      <c r="B1179" s="407"/>
      <c r="C1179" s="407"/>
      <c r="D1179" s="407"/>
      <c r="E1179" s="407"/>
      <c r="F1179" s="407"/>
      <c r="G1179" s="60" t="s">
        <v>20</v>
      </c>
      <c r="H1179" s="61">
        <v>0</v>
      </c>
      <c r="I1179" s="61">
        <v>0</v>
      </c>
      <c r="J1179" s="61">
        <v>0</v>
      </c>
      <c r="K1179" s="61">
        <v>0</v>
      </c>
      <c r="L1179" s="61">
        <v>0</v>
      </c>
      <c r="M1179" s="61">
        <v>0</v>
      </c>
      <c r="N1179" s="61">
        <v>0</v>
      </c>
      <c r="O1179" s="407"/>
      <c r="P1179" s="410"/>
      <c r="Q1179" s="599"/>
    </row>
    <row r="1180" spans="1:17" ht="24.75" thickBot="1" x14ac:dyDescent="0.3">
      <c r="A1180" s="411" t="s">
        <v>1663</v>
      </c>
      <c r="B1180" s="405" t="s">
        <v>1660</v>
      </c>
      <c r="C1180" s="405" t="s">
        <v>28</v>
      </c>
      <c r="D1180" s="405" t="s">
        <v>553</v>
      </c>
      <c r="E1180" s="405" t="s">
        <v>1566</v>
      </c>
      <c r="F1180" s="405" t="s">
        <v>994</v>
      </c>
      <c r="G1180" s="60" t="s">
        <v>16</v>
      </c>
      <c r="H1180" s="61">
        <v>57</v>
      </c>
      <c r="I1180" s="61">
        <v>0</v>
      </c>
      <c r="J1180" s="61">
        <v>0</v>
      </c>
      <c r="K1180" s="61">
        <v>0</v>
      </c>
      <c r="L1180" s="61">
        <v>57</v>
      </c>
      <c r="M1180" s="61">
        <v>0</v>
      </c>
      <c r="N1180" s="61">
        <v>0</v>
      </c>
      <c r="O1180" s="405">
        <v>146</v>
      </c>
      <c r="P1180" s="408" t="s">
        <v>975</v>
      </c>
      <c r="Q1180" s="598" t="s">
        <v>4166</v>
      </c>
    </row>
    <row r="1181" spans="1:17" ht="15.75" thickBot="1" x14ac:dyDescent="0.3">
      <c r="A1181" s="412"/>
      <c r="B1181" s="406"/>
      <c r="C1181" s="406"/>
      <c r="D1181" s="406"/>
      <c r="E1181" s="406"/>
      <c r="F1181" s="406"/>
      <c r="G1181" s="60" t="s">
        <v>17</v>
      </c>
      <c r="H1181" s="61">
        <v>0</v>
      </c>
      <c r="I1181" s="61">
        <v>0</v>
      </c>
      <c r="J1181" s="61">
        <v>0</v>
      </c>
      <c r="K1181" s="61">
        <v>0</v>
      </c>
      <c r="L1181" s="61">
        <v>0</v>
      </c>
      <c r="M1181" s="61">
        <v>0</v>
      </c>
      <c r="N1181" s="61">
        <v>0</v>
      </c>
      <c r="O1181" s="406"/>
      <c r="P1181" s="409"/>
      <c r="Q1181" s="599"/>
    </row>
    <row r="1182" spans="1:17" ht="24.75" thickBot="1" x14ac:dyDescent="0.3">
      <c r="A1182" s="412"/>
      <c r="B1182" s="406"/>
      <c r="C1182" s="406"/>
      <c r="D1182" s="406"/>
      <c r="E1182" s="406"/>
      <c r="F1182" s="406"/>
      <c r="G1182" s="60" t="s">
        <v>18</v>
      </c>
      <c r="H1182" s="61">
        <v>52.2</v>
      </c>
      <c r="I1182" s="61">
        <v>0</v>
      </c>
      <c r="J1182" s="61">
        <v>0</v>
      </c>
      <c r="K1182" s="61">
        <v>0</v>
      </c>
      <c r="L1182" s="61">
        <v>52.2</v>
      </c>
      <c r="M1182" s="61">
        <v>0</v>
      </c>
      <c r="N1182" s="61">
        <v>0</v>
      </c>
      <c r="O1182" s="406"/>
      <c r="P1182" s="409"/>
      <c r="Q1182" s="599"/>
    </row>
    <row r="1183" spans="1:17" ht="15.75" thickBot="1" x14ac:dyDescent="0.3">
      <c r="A1183" s="412"/>
      <c r="B1183" s="406"/>
      <c r="C1183" s="406"/>
      <c r="D1183" s="406"/>
      <c r="E1183" s="406"/>
      <c r="F1183" s="406"/>
      <c r="G1183" s="60" t="s">
        <v>19</v>
      </c>
      <c r="H1183" s="61">
        <v>4.8</v>
      </c>
      <c r="I1183" s="61">
        <v>0</v>
      </c>
      <c r="J1183" s="61">
        <v>0</v>
      </c>
      <c r="K1183" s="61">
        <v>0</v>
      </c>
      <c r="L1183" s="61">
        <v>4.8</v>
      </c>
      <c r="M1183" s="61">
        <v>0</v>
      </c>
      <c r="N1183" s="61">
        <v>0</v>
      </c>
      <c r="O1183" s="406"/>
      <c r="P1183" s="409"/>
      <c r="Q1183" s="599"/>
    </row>
    <row r="1184" spans="1:17" ht="15.75" thickBot="1" x14ac:dyDescent="0.3">
      <c r="A1184" s="413"/>
      <c r="B1184" s="407"/>
      <c r="C1184" s="407"/>
      <c r="D1184" s="407"/>
      <c r="E1184" s="407"/>
      <c r="F1184" s="407"/>
      <c r="G1184" s="60" t="s">
        <v>20</v>
      </c>
      <c r="H1184" s="61">
        <v>0</v>
      </c>
      <c r="I1184" s="61">
        <v>0</v>
      </c>
      <c r="J1184" s="61">
        <v>0</v>
      </c>
      <c r="K1184" s="61">
        <v>0</v>
      </c>
      <c r="L1184" s="61">
        <v>0</v>
      </c>
      <c r="M1184" s="61">
        <v>0</v>
      </c>
      <c r="N1184" s="61">
        <v>0</v>
      </c>
      <c r="O1184" s="407"/>
      <c r="P1184" s="410"/>
      <c r="Q1184" s="599"/>
    </row>
    <row r="1185" spans="1:17" ht="24.75" thickBot="1" x14ac:dyDescent="0.3">
      <c r="A1185" s="411" t="s">
        <v>1664</v>
      </c>
      <c r="B1185" s="405" t="s">
        <v>1660</v>
      </c>
      <c r="C1185" s="405" t="s">
        <v>28</v>
      </c>
      <c r="D1185" s="405" t="s">
        <v>553</v>
      </c>
      <c r="E1185" s="405" t="s">
        <v>943</v>
      </c>
      <c r="F1185" s="405" t="s">
        <v>994</v>
      </c>
      <c r="G1185" s="60" t="s">
        <v>16</v>
      </c>
      <c r="H1185" s="61">
        <v>92.5</v>
      </c>
      <c r="I1185" s="61">
        <v>0</v>
      </c>
      <c r="J1185" s="61">
        <v>0</v>
      </c>
      <c r="K1185" s="61">
        <v>0</v>
      </c>
      <c r="L1185" s="61">
        <v>92.5</v>
      </c>
      <c r="M1185" s="61">
        <v>0</v>
      </c>
      <c r="N1185" s="61">
        <v>0</v>
      </c>
      <c r="O1185" s="405">
        <v>112</v>
      </c>
      <c r="P1185" s="408" t="s">
        <v>975</v>
      </c>
      <c r="Q1185" s="598" t="s">
        <v>4166</v>
      </c>
    </row>
    <row r="1186" spans="1:17" ht="15.75" thickBot="1" x14ac:dyDescent="0.3">
      <c r="A1186" s="412"/>
      <c r="B1186" s="406"/>
      <c r="C1186" s="406"/>
      <c r="D1186" s="406"/>
      <c r="E1186" s="406"/>
      <c r="F1186" s="406"/>
      <c r="G1186" s="60" t="s">
        <v>17</v>
      </c>
      <c r="H1186" s="61">
        <v>0</v>
      </c>
      <c r="I1186" s="61">
        <v>0</v>
      </c>
      <c r="J1186" s="61">
        <v>0</v>
      </c>
      <c r="K1186" s="61">
        <v>0</v>
      </c>
      <c r="L1186" s="61">
        <v>0</v>
      </c>
      <c r="M1186" s="61">
        <v>0</v>
      </c>
      <c r="N1186" s="61">
        <v>0</v>
      </c>
      <c r="O1186" s="406"/>
      <c r="P1186" s="409"/>
      <c r="Q1186" s="599"/>
    </row>
    <row r="1187" spans="1:17" ht="24.75" thickBot="1" x14ac:dyDescent="0.3">
      <c r="A1187" s="412"/>
      <c r="B1187" s="406"/>
      <c r="C1187" s="406"/>
      <c r="D1187" s="406"/>
      <c r="E1187" s="406"/>
      <c r="F1187" s="406"/>
      <c r="G1187" s="60" t="s">
        <v>18</v>
      </c>
      <c r="H1187" s="61">
        <v>85.1</v>
      </c>
      <c r="I1187" s="61">
        <v>0</v>
      </c>
      <c r="J1187" s="61">
        <v>0</v>
      </c>
      <c r="K1187" s="61">
        <v>0</v>
      </c>
      <c r="L1187" s="61">
        <v>85.1</v>
      </c>
      <c r="M1187" s="61">
        <v>0</v>
      </c>
      <c r="N1187" s="61">
        <v>0</v>
      </c>
      <c r="O1187" s="406"/>
      <c r="P1187" s="409"/>
      <c r="Q1187" s="599"/>
    </row>
    <row r="1188" spans="1:17" ht="15.75" thickBot="1" x14ac:dyDescent="0.3">
      <c r="A1188" s="412"/>
      <c r="B1188" s="406"/>
      <c r="C1188" s="406"/>
      <c r="D1188" s="406"/>
      <c r="E1188" s="406"/>
      <c r="F1188" s="406"/>
      <c r="G1188" s="60" t="s">
        <v>19</v>
      </c>
      <c r="H1188" s="61">
        <v>7.4</v>
      </c>
      <c r="I1188" s="61">
        <v>0</v>
      </c>
      <c r="J1188" s="61">
        <v>0</v>
      </c>
      <c r="K1188" s="61">
        <v>0</v>
      </c>
      <c r="L1188" s="61">
        <v>7.4</v>
      </c>
      <c r="M1188" s="61">
        <v>0</v>
      </c>
      <c r="N1188" s="61">
        <v>0</v>
      </c>
      <c r="O1188" s="406"/>
      <c r="P1188" s="409"/>
      <c r="Q1188" s="599"/>
    </row>
    <row r="1189" spans="1:17" ht="15.75" thickBot="1" x14ac:dyDescent="0.3">
      <c r="A1189" s="413"/>
      <c r="B1189" s="407"/>
      <c r="C1189" s="407"/>
      <c r="D1189" s="407"/>
      <c r="E1189" s="407"/>
      <c r="F1189" s="407"/>
      <c r="G1189" s="60" t="s">
        <v>20</v>
      </c>
      <c r="H1189" s="61">
        <v>0</v>
      </c>
      <c r="I1189" s="61">
        <v>0</v>
      </c>
      <c r="J1189" s="61">
        <v>0</v>
      </c>
      <c r="K1189" s="61">
        <v>0</v>
      </c>
      <c r="L1189" s="61">
        <v>0</v>
      </c>
      <c r="M1189" s="61">
        <v>0</v>
      </c>
      <c r="N1189" s="61">
        <v>0</v>
      </c>
      <c r="O1189" s="407"/>
      <c r="P1189" s="410"/>
      <c r="Q1189" s="599"/>
    </row>
    <row r="1190" spans="1:17" ht="24.75" thickBot="1" x14ac:dyDescent="0.3">
      <c r="A1190" s="411" t="s">
        <v>1665</v>
      </c>
      <c r="B1190" s="405" t="s">
        <v>1496</v>
      </c>
      <c r="C1190" s="405" t="s">
        <v>28</v>
      </c>
      <c r="D1190" s="405" t="s">
        <v>989</v>
      </c>
      <c r="E1190" s="405" t="s">
        <v>1666</v>
      </c>
      <c r="F1190" s="405" t="s">
        <v>994</v>
      </c>
      <c r="G1190" s="60" t="s">
        <v>16</v>
      </c>
      <c r="H1190" s="61">
        <v>300</v>
      </c>
      <c r="I1190" s="61">
        <v>0</v>
      </c>
      <c r="J1190" s="61">
        <v>0</v>
      </c>
      <c r="K1190" s="61">
        <v>0</v>
      </c>
      <c r="L1190" s="61">
        <v>0</v>
      </c>
      <c r="M1190" s="61">
        <v>300</v>
      </c>
      <c r="N1190" s="61">
        <v>0</v>
      </c>
      <c r="O1190" s="405">
        <v>528</v>
      </c>
      <c r="P1190" s="408" t="s">
        <v>1667</v>
      </c>
      <c r="Q1190" s="598" t="s">
        <v>4166</v>
      </c>
    </row>
    <row r="1191" spans="1:17" ht="15.75" thickBot="1" x14ac:dyDescent="0.3">
      <c r="A1191" s="412"/>
      <c r="B1191" s="406"/>
      <c r="C1191" s="406"/>
      <c r="D1191" s="406"/>
      <c r="E1191" s="406"/>
      <c r="F1191" s="406"/>
      <c r="G1191" s="60" t="s">
        <v>17</v>
      </c>
      <c r="H1191" s="61">
        <v>0</v>
      </c>
      <c r="I1191" s="61">
        <v>0</v>
      </c>
      <c r="J1191" s="61">
        <v>0</v>
      </c>
      <c r="K1191" s="61">
        <v>0</v>
      </c>
      <c r="L1191" s="61">
        <v>0</v>
      </c>
      <c r="M1191" s="61">
        <v>0</v>
      </c>
      <c r="N1191" s="61">
        <v>0</v>
      </c>
      <c r="O1191" s="406"/>
      <c r="P1191" s="409"/>
      <c r="Q1191" s="599"/>
    </row>
    <row r="1192" spans="1:17" ht="24.75" thickBot="1" x14ac:dyDescent="0.3">
      <c r="A1192" s="412"/>
      <c r="B1192" s="406"/>
      <c r="C1192" s="406"/>
      <c r="D1192" s="406"/>
      <c r="E1192" s="406"/>
      <c r="F1192" s="406"/>
      <c r="G1192" s="60" t="s">
        <v>18</v>
      </c>
      <c r="H1192" s="61">
        <v>276</v>
      </c>
      <c r="I1192" s="61">
        <v>0</v>
      </c>
      <c r="J1192" s="61">
        <v>0</v>
      </c>
      <c r="K1192" s="61">
        <v>0</v>
      </c>
      <c r="L1192" s="61">
        <v>0</v>
      </c>
      <c r="M1192" s="61">
        <v>276</v>
      </c>
      <c r="N1192" s="61">
        <v>0</v>
      </c>
      <c r="O1192" s="406"/>
      <c r="P1192" s="409"/>
      <c r="Q1192" s="599"/>
    </row>
    <row r="1193" spans="1:17" ht="15.75" thickBot="1" x14ac:dyDescent="0.3">
      <c r="A1193" s="412"/>
      <c r="B1193" s="406"/>
      <c r="C1193" s="406"/>
      <c r="D1193" s="406"/>
      <c r="E1193" s="406"/>
      <c r="F1193" s="406"/>
      <c r="G1193" s="60" t="s">
        <v>19</v>
      </c>
      <c r="H1193" s="61">
        <v>24</v>
      </c>
      <c r="I1193" s="61">
        <v>0</v>
      </c>
      <c r="J1193" s="61">
        <v>0</v>
      </c>
      <c r="K1193" s="61">
        <v>0</v>
      </c>
      <c r="L1193" s="61">
        <v>0</v>
      </c>
      <c r="M1193" s="61">
        <v>24</v>
      </c>
      <c r="N1193" s="61">
        <v>0</v>
      </c>
      <c r="O1193" s="406"/>
      <c r="P1193" s="409"/>
      <c r="Q1193" s="599"/>
    </row>
    <row r="1194" spans="1:17" ht="15.75" thickBot="1" x14ac:dyDescent="0.3">
      <c r="A1194" s="413"/>
      <c r="B1194" s="407"/>
      <c r="C1194" s="407"/>
      <c r="D1194" s="407"/>
      <c r="E1194" s="407"/>
      <c r="F1194" s="407"/>
      <c r="G1194" s="60" t="s">
        <v>20</v>
      </c>
      <c r="H1194" s="61">
        <v>0</v>
      </c>
      <c r="I1194" s="61">
        <v>0</v>
      </c>
      <c r="J1194" s="61">
        <v>0</v>
      </c>
      <c r="K1194" s="61">
        <v>0</v>
      </c>
      <c r="L1194" s="61">
        <v>0</v>
      </c>
      <c r="M1194" s="61">
        <v>0</v>
      </c>
      <c r="N1194" s="61">
        <v>0</v>
      </c>
      <c r="O1194" s="407"/>
      <c r="P1194" s="410"/>
      <c r="Q1194" s="599"/>
    </row>
    <row r="1195" spans="1:17" ht="24.75" thickBot="1" x14ac:dyDescent="0.3">
      <c r="A1195" s="411" t="s">
        <v>1668</v>
      </c>
      <c r="B1195" s="405" t="s">
        <v>1496</v>
      </c>
      <c r="C1195" s="405" t="s">
        <v>28</v>
      </c>
      <c r="D1195" s="405" t="s">
        <v>553</v>
      </c>
      <c r="E1195" s="405" t="s">
        <v>1669</v>
      </c>
      <c r="F1195" s="405" t="s">
        <v>994</v>
      </c>
      <c r="G1195" s="60" t="s">
        <v>16</v>
      </c>
      <c r="H1195" s="61">
        <v>300</v>
      </c>
      <c r="I1195" s="61">
        <v>0</v>
      </c>
      <c r="J1195" s="61">
        <v>0</v>
      </c>
      <c r="K1195" s="61">
        <v>0</v>
      </c>
      <c r="L1195" s="61">
        <v>0</v>
      </c>
      <c r="M1195" s="61">
        <v>0</v>
      </c>
      <c r="N1195" s="61">
        <v>300</v>
      </c>
      <c r="O1195" s="447">
        <v>1250</v>
      </c>
      <c r="P1195" s="408" t="s">
        <v>1667</v>
      </c>
      <c r="Q1195" s="598" t="s">
        <v>4166</v>
      </c>
    </row>
    <row r="1196" spans="1:17" ht="15.75" thickBot="1" x14ac:dyDescent="0.3">
      <c r="A1196" s="412"/>
      <c r="B1196" s="406"/>
      <c r="C1196" s="406"/>
      <c r="D1196" s="406"/>
      <c r="E1196" s="406"/>
      <c r="F1196" s="406"/>
      <c r="G1196" s="60" t="s">
        <v>17</v>
      </c>
      <c r="H1196" s="61">
        <v>0</v>
      </c>
      <c r="I1196" s="61">
        <v>0</v>
      </c>
      <c r="J1196" s="61">
        <v>0</v>
      </c>
      <c r="K1196" s="61">
        <v>0</v>
      </c>
      <c r="L1196" s="61">
        <v>0</v>
      </c>
      <c r="M1196" s="61">
        <v>0</v>
      </c>
      <c r="N1196" s="61">
        <v>0</v>
      </c>
      <c r="O1196" s="448"/>
      <c r="P1196" s="409"/>
      <c r="Q1196" s="599"/>
    </row>
    <row r="1197" spans="1:17" ht="24.75" thickBot="1" x14ac:dyDescent="0.3">
      <c r="A1197" s="412"/>
      <c r="B1197" s="406"/>
      <c r="C1197" s="406"/>
      <c r="D1197" s="406"/>
      <c r="E1197" s="406"/>
      <c r="F1197" s="406"/>
      <c r="G1197" s="60" t="s">
        <v>18</v>
      </c>
      <c r="H1197" s="61">
        <v>276</v>
      </c>
      <c r="I1197" s="61">
        <v>0</v>
      </c>
      <c r="J1197" s="61">
        <v>0</v>
      </c>
      <c r="K1197" s="61">
        <v>0</v>
      </c>
      <c r="L1197" s="61">
        <v>0</v>
      </c>
      <c r="M1197" s="61">
        <v>0</v>
      </c>
      <c r="N1197" s="61">
        <v>276</v>
      </c>
      <c r="O1197" s="448"/>
      <c r="P1197" s="409"/>
      <c r="Q1197" s="599"/>
    </row>
    <row r="1198" spans="1:17" ht="15.75" thickBot="1" x14ac:dyDescent="0.3">
      <c r="A1198" s="412"/>
      <c r="B1198" s="406"/>
      <c r="C1198" s="406"/>
      <c r="D1198" s="406"/>
      <c r="E1198" s="406"/>
      <c r="F1198" s="406"/>
      <c r="G1198" s="60" t="s">
        <v>19</v>
      </c>
      <c r="H1198" s="61">
        <v>24</v>
      </c>
      <c r="I1198" s="61">
        <v>0</v>
      </c>
      <c r="J1198" s="61">
        <v>0</v>
      </c>
      <c r="K1198" s="61">
        <v>0</v>
      </c>
      <c r="L1198" s="61">
        <v>0</v>
      </c>
      <c r="M1198" s="61">
        <v>0</v>
      </c>
      <c r="N1198" s="61">
        <v>24</v>
      </c>
      <c r="O1198" s="448"/>
      <c r="P1198" s="409"/>
      <c r="Q1198" s="599"/>
    </row>
    <row r="1199" spans="1:17" ht="15.75" thickBot="1" x14ac:dyDescent="0.3">
      <c r="A1199" s="413"/>
      <c r="B1199" s="407"/>
      <c r="C1199" s="407"/>
      <c r="D1199" s="407"/>
      <c r="E1199" s="407"/>
      <c r="F1199" s="407"/>
      <c r="G1199" s="60" t="s">
        <v>20</v>
      </c>
      <c r="H1199" s="61">
        <v>0</v>
      </c>
      <c r="I1199" s="61">
        <v>0</v>
      </c>
      <c r="J1199" s="61">
        <v>0</v>
      </c>
      <c r="K1199" s="61">
        <v>0</v>
      </c>
      <c r="L1199" s="61">
        <v>0</v>
      </c>
      <c r="M1199" s="61">
        <v>0</v>
      </c>
      <c r="N1199" s="61">
        <v>0</v>
      </c>
      <c r="O1199" s="449"/>
      <c r="P1199" s="410"/>
      <c r="Q1199" s="599"/>
    </row>
    <row r="1200" spans="1:17" ht="24.75" customHeight="1" thickBot="1" x14ac:dyDescent="0.3">
      <c r="A1200" s="292" t="s">
        <v>1670</v>
      </c>
      <c r="B1200" s="279"/>
      <c r="C1200" s="292" t="s">
        <v>28</v>
      </c>
      <c r="D1200" s="279">
        <v>2025</v>
      </c>
      <c r="E1200" s="279" t="s">
        <v>1106</v>
      </c>
      <c r="F1200" s="292" t="s">
        <v>525</v>
      </c>
      <c r="G1200" s="60" t="s">
        <v>16</v>
      </c>
      <c r="H1200" s="61">
        <f t="shared" ref="H1200:N1200" si="141">SUM(H1201:H1204)</f>
        <v>23.3</v>
      </c>
      <c r="I1200" s="61">
        <f t="shared" si="141"/>
        <v>23.3</v>
      </c>
      <c r="J1200" s="61">
        <f t="shared" si="141"/>
        <v>0</v>
      </c>
      <c r="K1200" s="61">
        <f t="shared" si="141"/>
        <v>0</v>
      </c>
      <c r="L1200" s="61">
        <f t="shared" si="141"/>
        <v>0</v>
      </c>
      <c r="M1200" s="61">
        <f t="shared" si="141"/>
        <v>0</v>
      </c>
      <c r="N1200" s="61">
        <f t="shared" si="141"/>
        <v>0</v>
      </c>
      <c r="O1200" s="328">
        <v>159</v>
      </c>
      <c r="P1200" s="292" t="s">
        <v>1671</v>
      </c>
      <c r="Q1200" s="598" t="s">
        <v>4166</v>
      </c>
    </row>
    <row r="1201" spans="1:17" ht="15.75" thickBot="1" x14ac:dyDescent="0.3">
      <c r="A1201" s="292"/>
      <c r="B1201" s="279"/>
      <c r="C1201" s="292"/>
      <c r="D1201" s="279"/>
      <c r="E1201" s="279"/>
      <c r="F1201" s="292"/>
      <c r="G1201" s="60" t="s">
        <v>17</v>
      </c>
      <c r="H1201" s="61">
        <f t="shared" ref="H1201:H1204" si="142">SUM(I1201:N1201)</f>
        <v>0</v>
      </c>
      <c r="I1201" s="61">
        <v>0</v>
      </c>
      <c r="J1201" s="61">
        <v>0</v>
      </c>
      <c r="K1201" s="61">
        <v>0</v>
      </c>
      <c r="L1201" s="61">
        <v>0</v>
      </c>
      <c r="M1201" s="61">
        <v>0</v>
      </c>
      <c r="N1201" s="61">
        <v>0</v>
      </c>
      <c r="O1201" s="328"/>
      <c r="P1201" s="292"/>
      <c r="Q1201" s="599"/>
    </row>
    <row r="1202" spans="1:17" ht="24.75" thickBot="1" x14ac:dyDescent="0.3">
      <c r="A1202" s="292"/>
      <c r="B1202" s="279"/>
      <c r="C1202" s="292"/>
      <c r="D1202" s="279"/>
      <c r="E1202" s="279"/>
      <c r="F1202" s="292"/>
      <c r="G1202" s="60" t="s">
        <v>18</v>
      </c>
      <c r="H1202" s="61">
        <f t="shared" si="142"/>
        <v>21.7</v>
      </c>
      <c r="I1202" s="61">
        <v>21.7</v>
      </c>
      <c r="J1202" s="61">
        <v>0</v>
      </c>
      <c r="K1202" s="61">
        <v>0</v>
      </c>
      <c r="L1202" s="61">
        <v>0</v>
      </c>
      <c r="M1202" s="61">
        <v>0</v>
      </c>
      <c r="N1202" s="61">
        <v>0</v>
      </c>
      <c r="O1202" s="328"/>
      <c r="P1202" s="292"/>
      <c r="Q1202" s="599"/>
    </row>
    <row r="1203" spans="1:17" ht="15.75" thickBot="1" x14ac:dyDescent="0.3">
      <c r="A1203" s="292"/>
      <c r="B1203" s="279"/>
      <c r="C1203" s="292"/>
      <c r="D1203" s="279"/>
      <c r="E1203" s="279"/>
      <c r="F1203" s="292"/>
      <c r="G1203" s="60" t="s">
        <v>19</v>
      </c>
      <c r="H1203" s="61">
        <f t="shared" si="142"/>
        <v>1.6</v>
      </c>
      <c r="I1203" s="61">
        <v>1.6</v>
      </c>
      <c r="J1203" s="61">
        <v>0</v>
      </c>
      <c r="K1203" s="61">
        <v>0</v>
      </c>
      <c r="L1203" s="61">
        <v>0</v>
      </c>
      <c r="M1203" s="61">
        <v>0</v>
      </c>
      <c r="N1203" s="61">
        <v>0</v>
      </c>
      <c r="O1203" s="328"/>
      <c r="P1203" s="292"/>
      <c r="Q1203" s="599"/>
    </row>
    <row r="1204" spans="1:17" ht="22.5" customHeight="1" thickBot="1" x14ac:dyDescent="0.3">
      <c r="A1204" s="292"/>
      <c r="B1204" s="279"/>
      <c r="C1204" s="292"/>
      <c r="D1204" s="279"/>
      <c r="E1204" s="279"/>
      <c r="F1204" s="292"/>
      <c r="G1204" s="60" t="s">
        <v>20</v>
      </c>
      <c r="H1204" s="61">
        <f t="shared" si="142"/>
        <v>0</v>
      </c>
      <c r="I1204" s="61">
        <v>0</v>
      </c>
      <c r="J1204" s="61">
        <v>0</v>
      </c>
      <c r="K1204" s="61">
        <v>0</v>
      </c>
      <c r="L1204" s="61">
        <v>0</v>
      </c>
      <c r="M1204" s="61">
        <v>0</v>
      </c>
      <c r="N1204" s="61">
        <v>0</v>
      </c>
      <c r="O1204" s="328"/>
      <c r="P1204" s="292"/>
      <c r="Q1204" s="599"/>
    </row>
    <row r="1205" spans="1:17" ht="24.75" thickBot="1" x14ac:dyDescent="0.3">
      <c r="A1205" s="436" t="s">
        <v>26</v>
      </c>
      <c r="B1205" s="436"/>
      <c r="C1205" s="436"/>
      <c r="D1205" s="436"/>
      <c r="E1205" s="436"/>
      <c r="F1205" s="437"/>
      <c r="G1205" s="64" t="s">
        <v>16</v>
      </c>
      <c r="H1205" s="65">
        <f>SUM(H1150,H1155,H1160,H1165,H1170,H1175,H1180,H1185,H1190,H1195,H1200)</f>
        <v>2080.3000000000002</v>
      </c>
      <c r="I1205" s="65">
        <f t="shared" ref="I1205:N1205" si="143">SUM(I1150,I1155,I1160,I1165,I1170,I1175,I1180,I1185,I1190,I1195,I1200)</f>
        <v>85.7</v>
      </c>
      <c r="J1205" s="65">
        <f t="shared" si="143"/>
        <v>67.400000000000006</v>
      </c>
      <c r="K1205" s="65">
        <f t="shared" si="143"/>
        <v>67.400000000000006</v>
      </c>
      <c r="L1205" s="65">
        <f t="shared" si="143"/>
        <v>637.9</v>
      </c>
      <c r="M1205" s="65">
        <f t="shared" si="143"/>
        <v>576.79999999999995</v>
      </c>
      <c r="N1205" s="65">
        <f t="shared" si="143"/>
        <v>645</v>
      </c>
      <c r="O1205" s="405"/>
      <c r="P1205" s="441"/>
      <c r="Q1205" s="35"/>
    </row>
    <row r="1206" spans="1:17" ht="22.5" customHeight="1" thickBot="1" x14ac:dyDescent="0.3">
      <c r="A1206" s="427"/>
      <c r="B1206" s="427"/>
      <c r="C1206" s="427"/>
      <c r="D1206" s="427"/>
      <c r="E1206" s="427"/>
      <c r="F1206" s="428"/>
      <c r="G1206" s="64" t="s">
        <v>17</v>
      </c>
      <c r="H1206" s="65">
        <f t="shared" ref="H1206:N1209" si="144">SUM(H1151,H1156,H1161,H1166,H1171,H1176,H1181,H1186,H1191,H1196,H1201)</f>
        <v>1099.2</v>
      </c>
      <c r="I1206" s="65">
        <f t="shared" si="144"/>
        <v>0</v>
      </c>
      <c r="J1206" s="65">
        <f t="shared" si="144"/>
        <v>0</v>
      </c>
      <c r="K1206" s="65">
        <f t="shared" si="144"/>
        <v>0</v>
      </c>
      <c r="L1206" s="65">
        <f t="shared" si="144"/>
        <v>483.59999999999997</v>
      </c>
      <c r="M1206" s="65">
        <f t="shared" si="144"/>
        <v>274.10000000000002</v>
      </c>
      <c r="N1206" s="65">
        <f t="shared" si="144"/>
        <v>341.5</v>
      </c>
      <c r="O1206" s="406"/>
      <c r="P1206" s="442"/>
      <c r="Q1206" s="35"/>
    </row>
    <row r="1207" spans="1:17" ht="48" customHeight="1" thickBot="1" x14ac:dyDescent="0.3">
      <c r="A1207" s="427"/>
      <c r="B1207" s="427"/>
      <c r="C1207" s="427"/>
      <c r="D1207" s="427"/>
      <c r="E1207" s="427"/>
      <c r="F1207" s="428"/>
      <c r="G1207" s="64" t="s">
        <v>18</v>
      </c>
      <c r="H1207" s="65">
        <f t="shared" si="144"/>
        <v>909.1</v>
      </c>
      <c r="I1207" s="65">
        <f t="shared" si="144"/>
        <v>81.099999999999994</v>
      </c>
      <c r="J1207" s="65">
        <f t="shared" si="144"/>
        <v>64.2</v>
      </c>
      <c r="K1207" s="65">
        <f t="shared" si="144"/>
        <v>64.2</v>
      </c>
      <c r="L1207" s="65">
        <f t="shared" si="144"/>
        <v>141.80000000000001</v>
      </c>
      <c r="M1207" s="65">
        <f t="shared" si="144"/>
        <v>278.5</v>
      </c>
      <c r="N1207" s="65">
        <f t="shared" si="144"/>
        <v>279.2</v>
      </c>
      <c r="O1207" s="406"/>
      <c r="P1207" s="442"/>
      <c r="Q1207" s="35"/>
    </row>
    <row r="1208" spans="1:17" ht="16.5" thickBot="1" x14ac:dyDescent="0.3">
      <c r="A1208" s="427"/>
      <c r="B1208" s="427"/>
      <c r="C1208" s="427"/>
      <c r="D1208" s="427"/>
      <c r="E1208" s="427"/>
      <c r="F1208" s="428"/>
      <c r="G1208" s="64" t="s">
        <v>19</v>
      </c>
      <c r="H1208" s="65">
        <f t="shared" si="144"/>
        <v>72</v>
      </c>
      <c r="I1208" s="65">
        <f t="shared" si="144"/>
        <v>4.5999999999999996</v>
      </c>
      <c r="J1208" s="65">
        <f t="shared" si="144"/>
        <v>3.2</v>
      </c>
      <c r="K1208" s="65">
        <f t="shared" si="144"/>
        <v>3.2</v>
      </c>
      <c r="L1208" s="65">
        <f t="shared" si="144"/>
        <v>12.5</v>
      </c>
      <c r="M1208" s="65">
        <f t="shared" si="144"/>
        <v>24.2</v>
      </c>
      <c r="N1208" s="65">
        <f t="shared" si="144"/>
        <v>24.3</v>
      </c>
      <c r="O1208" s="406"/>
      <c r="P1208" s="442"/>
      <c r="Q1208" s="35"/>
    </row>
    <row r="1209" spans="1:17" ht="24.75" thickBot="1" x14ac:dyDescent="0.3">
      <c r="A1209" s="429"/>
      <c r="B1209" s="429"/>
      <c r="C1209" s="429"/>
      <c r="D1209" s="429"/>
      <c r="E1209" s="429"/>
      <c r="F1209" s="430"/>
      <c r="G1209" s="64" t="s">
        <v>20</v>
      </c>
      <c r="H1209" s="65">
        <f t="shared" si="144"/>
        <v>0</v>
      </c>
      <c r="I1209" s="65">
        <f t="shared" si="144"/>
        <v>0</v>
      </c>
      <c r="J1209" s="65">
        <f t="shared" si="144"/>
        <v>0</v>
      </c>
      <c r="K1209" s="65">
        <f t="shared" si="144"/>
        <v>0</v>
      </c>
      <c r="L1209" s="65">
        <f t="shared" si="144"/>
        <v>0</v>
      </c>
      <c r="M1209" s="65">
        <f t="shared" si="144"/>
        <v>0</v>
      </c>
      <c r="N1209" s="65">
        <f t="shared" si="144"/>
        <v>0</v>
      </c>
      <c r="O1209" s="407"/>
      <c r="P1209" s="443"/>
      <c r="Q1209" s="35"/>
    </row>
    <row r="1210" spans="1:17" ht="16.5" thickBot="1" x14ac:dyDescent="0.3">
      <c r="A1210" s="417" t="s">
        <v>1006</v>
      </c>
      <c r="B1210" s="417"/>
      <c r="C1210" s="417"/>
      <c r="D1210" s="417"/>
      <c r="E1210" s="417"/>
      <c r="F1210" s="417"/>
      <c r="G1210" s="417"/>
      <c r="H1210" s="417"/>
      <c r="I1210" s="417"/>
      <c r="J1210" s="417"/>
      <c r="K1210" s="417"/>
      <c r="L1210" s="417"/>
      <c r="M1210" s="417"/>
      <c r="N1210" s="417"/>
      <c r="O1210" s="417"/>
      <c r="P1210" s="419"/>
      <c r="Q1210" s="35"/>
    </row>
    <row r="1211" spans="1:17" ht="24.75" thickBot="1" x14ac:dyDescent="0.3">
      <c r="A1211" s="411" t="s">
        <v>1672</v>
      </c>
      <c r="B1211" s="405" t="s">
        <v>1316</v>
      </c>
      <c r="C1211" s="405" t="s">
        <v>1006</v>
      </c>
      <c r="D1211" s="405">
        <v>2025</v>
      </c>
      <c r="E1211" s="405" t="s">
        <v>95</v>
      </c>
      <c r="F1211" s="405" t="s">
        <v>1673</v>
      </c>
      <c r="G1211" s="60" t="s">
        <v>16</v>
      </c>
      <c r="H1211" s="61">
        <v>4.5999999999999996</v>
      </c>
      <c r="I1211" s="61">
        <v>4.5999999999999996</v>
      </c>
      <c r="J1211" s="61">
        <v>0</v>
      </c>
      <c r="K1211" s="61">
        <v>0</v>
      </c>
      <c r="L1211" s="61">
        <v>0</v>
      </c>
      <c r="M1211" s="61">
        <v>0</v>
      </c>
      <c r="N1211" s="61">
        <v>0</v>
      </c>
      <c r="O1211" s="405"/>
      <c r="P1211" s="408" t="s">
        <v>1674</v>
      </c>
      <c r="Q1211" s="598" t="s">
        <v>4195</v>
      </c>
    </row>
    <row r="1212" spans="1:17" ht="15.75" thickBot="1" x14ac:dyDescent="0.3">
      <c r="A1212" s="412"/>
      <c r="B1212" s="406"/>
      <c r="C1212" s="406"/>
      <c r="D1212" s="406"/>
      <c r="E1212" s="406"/>
      <c r="F1212" s="406"/>
      <c r="G1212" s="60" t="s">
        <v>17</v>
      </c>
      <c r="H1212" s="61">
        <v>0</v>
      </c>
      <c r="I1212" s="61">
        <v>0</v>
      </c>
      <c r="J1212" s="61">
        <v>0</v>
      </c>
      <c r="K1212" s="61">
        <v>0</v>
      </c>
      <c r="L1212" s="61">
        <v>0</v>
      </c>
      <c r="M1212" s="61">
        <v>0</v>
      </c>
      <c r="N1212" s="61">
        <v>0</v>
      </c>
      <c r="O1212" s="406"/>
      <c r="P1212" s="409"/>
      <c r="Q1212" s="599"/>
    </row>
    <row r="1213" spans="1:17" ht="24.75" thickBot="1" x14ac:dyDescent="0.3">
      <c r="A1213" s="412"/>
      <c r="B1213" s="406"/>
      <c r="C1213" s="406"/>
      <c r="D1213" s="406"/>
      <c r="E1213" s="406"/>
      <c r="F1213" s="406"/>
      <c r="G1213" s="60" t="s">
        <v>18</v>
      </c>
      <c r="H1213" s="61">
        <v>4.2</v>
      </c>
      <c r="I1213" s="61">
        <v>4.2</v>
      </c>
      <c r="J1213" s="61">
        <v>0</v>
      </c>
      <c r="K1213" s="61">
        <v>0</v>
      </c>
      <c r="L1213" s="61">
        <v>0</v>
      </c>
      <c r="M1213" s="61">
        <v>0</v>
      </c>
      <c r="N1213" s="61">
        <v>0</v>
      </c>
      <c r="O1213" s="406"/>
      <c r="P1213" s="409"/>
      <c r="Q1213" s="599"/>
    </row>
    <row r="1214" spans="1:17" ht="15.75" thickBot="1" x14ac:dyDescent="0.3">
      <c r="A1214" s="412"/>
      <c r="B1214" s="406"/>
      <c r="C1214" s="406"/>
      <c r="D1214" s="406"/>
      <c r="E1214" s="406"/>
      <c r="F1214" s="406"/>
      <c r="G1214" s="60" t="s">
        <v>19</v>
      </c>
      <c r="H1214" s="61">
        <v>0.4</v>
      </c>
      <c r="I1214" s="61">
        <v>0.4</v>
      </c>
      <c r="J1214" s="61">
        <v>0</v>
      </c>
      <c r="K1214" s="61">
        <v>0</v>
      </c>
      <c r="L1214" s="61">
        <v>0</v>
      </c>
      <c r="M1214" s="61">
        <v>0</v>
      </c>
      <c r="N1214" s="61">
        <v>0</v>
      </c>
      <c r="O1214" s="406"/>
      <c r="P1214" s="409"/>
      <c r="Q1214" s="599"/>
    </row>
    <row r="1215" spans="1:17" ht="15.75" thickBot="1" x14ac:dyDescent="0.3">
      <c r="A1215" s="413"/>
      <c r="B1215" s="407"/>
      <c r="C1215" s="407"/>
      <c r="D1215" s="407"/>
      <c r="E1215" s="407"/>
      <c r="F1215" s="407"/>
      <c r="G1215" s="60" t="s">
        <v>20</v>
      </c>
      <c r="H1215" s="61">
        <v>0</v>
      </c>
      <c r="I1215" s="61">
        <v>0</v>
      </c>
      <c r="J1215" s="61">
        <v>0</v>
      </c>
      <c r="K1215" s="61">
        <v>0</v>
      </c>
      <c r="L1215" s="61">
        <v>0</v>
      </c>
      <c r="M1215" s="61">
        <v>0</v>
      </c>
      <c r="N1215" s="61">
        <v>0</v>
      </c>
      <c r="O1215" s="407"/>
      <c r="P1215" s="410"/>
      <c r="Q1215" s="599"/>
    </row>
    <row r="1216" spans="1:17" ht="24.75" thickBot="1" x14ac:dyDescent="0.3">
      <c r="A1216" s="411" t="s">
        <v>1675</v>
      </c>
      <c r="B1216" s="405" t="s">
        <v>1316</v>
      </c>
      <c r="C1216" s="405" t="s">
        <v>1006</v>
      </c>
      <c r="D1216" s="405" t="s">
        <v>66</v>
      </c>
      <c r="E1216" s="405" t="s">
        <v>1676</v>
      </c>
      <c r="F1216" s="405" t="s">
        <v>1677</v>
      </c>
      <c r="G1216" s="60" t="s">
        <v>16</v>
      </c>
      <c r="H1216" s="61">
        <v>46.6</v>
      </c>
      <c r="I1216" s="61">
        <v>0</v>
      </c>
      <c r="J1216" s="61">
        <v>0</v>
      </c>
      <c r="K1216" s="61">
        <v>0</v>
      </c>
      <c r="L1216" s="61">
        <v>46.6</v>
      </c>
      <c r="M1216" s="61">
        <v>0</v>
      </c>
      <c r="N1216" s="61">
        <v>0</v>
      </c>
      <c r="O1216" s="405"/>
      <c r="P1216" s="408" t="s">
        <v>1245</v>
      </c>
      <c r="Q1216" s="598" t="s">
        <v>4195</v>
      </c>
    </row>
    <row r="1217" spans="1:17" ht="15.75" thickBot="1" x14ac:dyDescent="0.3">
      <c r="A1217" s="412"/>
      <c r="B1217" s="406"/>
      <c r="C1217" s="406"/>
      <c r="D1217" s="406"/>
      <c r="E1217" s="406"/>
      <c r="F1217" s="406"/>
      <c r="G1217" s="60" t="s">
        <v>17</v>
      </c>
      <c r="H1217" s="61">
        <v>0</v>
      </c>
      <c r="I1217" s="61">
        <v>0</v>
      </c>
      <c r="J1217" s="61">
        <v>0</v>
      </c>
      <c r="K1217" s="61">
        <v>0</v>
      </c>
      <c r="L1217" s="61">
        <v>0</v>
      </c>
      <c r="M1217" s="61">
        <v>0</v>
      </c>
      <c r="N1217" s="61">
        <v>0</v>
      </c>
      <c r="O1217" s="406"/>
      <c r="P1217" s="409"/>
      <c r="Q1217" s="599"/>
    </row>
    <row r="1218" spans="1:17" ht="24.75" thickBot="1" x14ac:dyDescent="0.3">
      <c r="A1218" s="412"/>
      <c r="B1218" s="406"/>
      <c r="C1218" s="406"/>
      <c r="D1218" s="406"/>
      <c r="E1218" s="406"/>
      <c r="F1218" s="406"/>
      <c r="G1218" s="60" t="s">
        <v>18</v>
      </c>
      <c r="H1218" s="61">
        <v>42.9</v>
      </c>
      <c r="I1218" s="61">
        <v>0</v>
      </c>
      <c r="J1218" s="61">
        <v>0</v>
      </c>
      <c r="K1218" s="61">
        <v>0</v>
      </c>
      <c r="L1218" s="61">
        <v>42.9</v>
      </c>
      <c r="M1218" s="61">
        <v>0</v>
      </c>
      <c r="N1218" s="61">
        <v>0</v>
      </c>
      <c r="O1218" s="406"/>
      <c r="P1218" s="409"/>
      <c r="Q1218" s="599"/>
    </row>
    <row r="1219" spans="1:17" ht="15.75" thickBot="1" x14ac:dyDescent="0.3">
      <c r="A1219" s="412"/>
      <c r="B1219" s="406"/>
      <c r="C1219" s="406"/>
      <c r="D1219" s="406"/>
      <c r="E1219" s="406"/>
      <c r="F1219" s="406"/>
      <c r="G1219" s="60" t="s">
        <v>19</v>
      </c>
      <c r="H1219" s="61">
        <v>3.7</v>
      </c>
      <c r="I1219" s="61">
        <v>0</v>
      </c>
      <c r="J1219" s="61">
        <v>0</v>
      </c>
      <c r="K1219" s="61">
        <v>0</v>
      </c>
      <c r="L1219" s="61">
        <v>3.7</v>
      </c>
      <c r="M1219" s="61">
        <v>0</v>
      </c>
      <c r="N1219" s="61">
        <v>0</v>
      </c>
      <c r="O1219" s="406"/>
      <c r="P1219" s="409"/>
      <c r="Q1219" s="599"/>
    </row>
    <row r="1220" spans="1:17" ht="15.75" thickBot="1" x14ac:dyDescent="0.3">
      <c r="A1220" s="413"/>
      <c r="B1220" s="407"/>
      <c r="C1220" s="407"/>
      <c r="D1220" s="407"/>
      <c r="E1220" s="407"/>
      <c r="F1220" s="407"/>
      <c r="G1220" s="60" t="s">
        <v>20</v>
      </c>
      <c r="H1220" s="61">
        <v>0</v>
      </c>
      <c r="I1220" s="61">
        <v>0</v>
      </c>
      <c r="J1220" s="61">
        <v>0</v>
      </c>
      <c r="K1220" s="61">
        <v>0</v>
      </c>
      <c r="L1220" s="61">
        <v>0</v>
      </c>
      <c r="M1220" s="61">
        <v>0</v>
      </c>
      <c r="N1220" s="61">
        <v>0</v>
      </c>
      <c r="O1220" s="407"/>
      <c r="P1220" s="410"/>
      <c r="Q1220" s="599"/>
    </row>
    <row r="1221" spans="1:17" ht="24.75" thickBot="1" x14ac:dyDescent="0.3">
      <c r="A1221" s="411" t="s">
        <v>1678</v>
      </c>
      <c r="B1221" s="405" t="s">
        <v>890</v>
      </c>
      <c r="C1221" s="405" t="s">
        <v>1006</v>
      </c>
      <c r="D1221" s="405" t="s">
        <v>66</v>
      </c>
      <c r="E1221" s="405" t="s">
        <v>1676</v>
      </c>
      <c r="F1221" s="405" t="s">
        <v>1679</v>
      </c>
      <c r="G1221" s="60" t="s">
        <v>16</v>
      </c>
      <c r="H1221" s="61">
        <v>255</v>
      </c>
      <c r="I1221" s="61">
        <v>0</v>
      </c>
      <c r="J1221" s="61">
        <v>0</v>
      </c>
      <c r="K1221" s="61">
        <v>0</v>
      </c>
      <c r="L1221" s="61">
        <v>85</v>
      </c>
      <c r="M1221" s="61">
        <v>85</v>
      </c>
      <c r="N1221" s="61">
        <v>85</v>
      </c>
      <c r="O1221" s="405"/>
      <c r="P1221" s="408" t="s">
        <v>1680</v>
      </c>
      <c r="Q1221" s="598" t="s">
        <v>4156</v>
      </c>
    </row>
    <row r="1222" spans="1:17" ht="15.75" thickBot="1" x14ac:dyDescent="0.3">
      <c r="A1222" s="412"/>
      <c r="B1222" s="406"/>
      <c r="C1222" s="406"/>
      <c r="D1222" s="406"/>
      <c r="E1222" s="406"/>
      <c r="F1222" s="406"/>
      <c r="G1222" s="60" t="s">
        <v>17</v>
      </c>
      <c r="H1222" s="61">
        <v>0</v>
      </c>
      <c r="I1222" s="61">
        <v>0</v>
      </c>
      <c r="J1222" s="61">
        <v>0</v>
      </c>
      <c r="K1222" s="61">
        <v>0</v>
      </c>
      <c r="L1222" s="61">
        <v>0</v>
      </c>
      <c r="M1222" s="61">
        <v>0</v>
      </c>
      <c r="N1222" s="61">
        <v>0</v>
      </c>
      <c r="O1222" s="406"/>
      <c r="P1222" s="409"/>
      <c r="Q1222" s="599"/>
    </row>
    <row r="1223" spans="1:17" ht="24.75" thickBot="1" x14ac:dyDescent="0.3">
      <c r="A1223" s="412"/>
      <c r="B1223" s="406"/>
      <c r="C1223" s="406"/>
      <c r="D1223" s="406"/>
      <c r="E1223" s="406"/>
      <c r="F1223" s="406"/>
      <c r="G1223" s="60" t="s">
        <v>18</v>
      </c>
      <c r="H1223" s="61">
        <v>255</v>
      </c>
      <c r="I1223" s="61">
        <v>0</v>
      </c>
      <c r="J1223" s="61">
        <v>0</v>
      </c>
      <c r="K1223" s="61">
        <v>0</v>
      </c>
      <c r="L1223" s="61">
        <v>85</v>
      </c>
      <c r="M1223" s="61">
        <v>85</v>
      </c>
      <c r="N1223" s="61">
        <v>85</v>
      </c>
      <c r="O1223" s="406"/>
      <c r="P1223" s="409"/>
      <c r="Q1223" s="599"/>
    </row>
    <row r="1224" spans="1:17" ht="15.75" thickBot="1" x14ac:dyDescent="0.3">
      <c r="A1224" s="412"/>
      <c r="B1224" s="406"/>
      <c r="C1224" s="406"/>
      <c r="D1224" s="406"/>
      <c r="E1224" s="406"/>
      <c r="F1224" s="406"/>
      <c r="G1224" s="60" t="s">
        <v>19</v>
      </c>
      <c r="H1224" s="61">
        <v>0</v>
      </c>
      <c r="I1224" s="61">
        <v>0</v>
      </c>
      <c r="J1224" s="61">
        <v>0</v>
      </c>
      <c r="K1224" s="61">
        <v>0</v>
      </c>
      <c r="L1224" s="61">
        <v>0</v>
      </c>
      <c r="M1224" s="61">
        <v>0</v>
      </c>
      <c r="N1224" s="61">
        <v>0</v>
      </c>
      <c r="O1224" s="406"/>
      <c r="P1224" s="409"/>
      <c r="Q1224" s="599"/>
    </row>
    <row r="1225" spans="1:17" ht="15.75" thickBot="1" x14ac:dyDescent="0.3">
      <c r="A1225" s="413"/>
      <c r="B1225" s="407"/>
      <c r="C1225" s="407"/>
      <c r="D1225" s="407"/>
      <c r="E1225" s="407"/>
      <c r="F1225" s="407"/>
      <c r="G1225" s="60" t="s">
        <v>20</v>
      </c>
      <c r="H1225" s="61">
        <v>0</v>
      </c>
      <c r="I1225" s="61">
        <v>0</v>
      </c>
      <c r="J1225" s="61">
        <v>0</v>
      </c>
      <c r="K1225" s="61">
        <v>0</v>
      </c>
      <c r="L1225" s="61">
        <v>0</v>
      </c>
      <c r="M1225" s="61">
        <v>0</v>
      </c>
      <c r="N1225" s="61">
        <v>0</v>
      </c>
      <c r="O1225" s="407"/>
      <c r="P1225" s="410"/>
      <c r="Q1225" s="599"/>
    </row>
    <row r="1226" spans="1:17" ht="24.75" thickBot="1" x14ac:dyDescent="0.3">
      <c r="A1226" s="411" t="s">
        <v>1682</v>
      </c>
      <c r="B1226" s="405" t="s">
        <v>890</v>
      </c>
      <c r="C1226" s="405" t="s">
        <v>1006</v>
      </c>
      <c r="D1226" s="405" t="s">
        <v>1681</v>
      </c>
      <c r="E1226" s="405" t="s">
        <v>1683</v>
      </c>
      <c r="F1226" s="405" t="s">
        <v>1684</v>
      </c>
      <c r="G1226" s="60" t="s">
        <v>16</v>
      </c>
      <c r="H1226" s="61">
        <v>127.5</v>
      </c>
      <c r="I1226" s="61">
        <v>0</v>
      </c>
      <c r="J1226" s="61">
        <v>0</v>
      </c>
      <c r="K1226" s="61">
        <v>0</v>
      </c>
      <c r="L1226" s="61">
        <v>0</v>
      </c>
      <c r="M1226" s="61">
        <v>0</v>
      </c>
      <c r="N1226" s="61">
        <v>127.5</v>
      </c>
      <c r="O1226" s="438"/>
      <c r="P1226" s="408" t="s">
        <v>1680</v>
      </c>
      <c r="Q1226" s="598" t="s">
        <v>4156</v>
      </c>
    </row>
    <row r="1227" spans="1:17" ht="15.75" thickBot="1" x14ac:dyDescent="0.3">
      <c r="A1227" s="412"/>
      <c r="B1227" s="406"/>
      <c r="C1227" s="406"/>
      <c r="D1227" s="406"/>
      <c r="E1227" s="406"/>
      <c r="F1227" s="406"/>
      <c r="G1227" s="60" t="s">
        <v>17</v>
      </c>
      <c r="H1227" s="61">
        <v>0</v>
      </c>
      <c r="I1227" s="61">
        <v>0</v>
      </c>
      <c r="J1227" s="61">
        <v>0</v>
      </c>
      <c r="K1227" s="61">
        <v>0</v>
      </c>
      <c r="L1227" s="61">
        <v>0</v>
      </c>
      <c r="M1227" s="61">
        <v>0</v>
      </c>
      <c r="N1227" s="61">
        <v>0</v>
      </c>
      <c r="O1227" s="439"/>
      <c r="P1227" s="409"/>
      <c r="Q1227" s="599"/>
    </row>
    <row r="1228" spans="1:17" ht="24.75" thickBot="1" x14ac:dyDescent="0.3">
      <c r="A1228" s="412"/>
      <c r="B1228" s="406"/>
      <c r="C1228" s="406"/>
      <c r="D1228" s="406"/>
      <c r="E1228" s="406"/>
      <c r="F1228" s="406"/>
      <c r="G1228" s="60" t="s">
        <v>18</v>
      </c>
      <c r="H1228" s="61">
        <v>127.5</v>
      </c>
      <c r="I1228" s="61">
        <v>0</v>
      </c>
      <c r="J1228" s="61">
        <v>0</v>
      </c>
      <c r="K1228" s="61">
        <v>0</v>
      </c>
      <c r="L1228" s="61">
        <v>0</v>
      </c>
      <c r="M1228" s="61">
        <v>0</v>
      </c>
      <c r="N1228" s="61">
        <v>127.5</v>
      </c>
      <c r="O1228" s="439"/>
      <c r="P1228" s="409"/>
      <c r="Q1228" s="599"/>
    </row>
    <row r="1229" spans="1:17" ht="15.75" thickBot="1" x14ac:dyDescent="0.3">
      <c r="A1229" s="412"/>
      <c r="B1229" s="406"/>
      <c r="C1229" s="406"/>
      <c r="D1229" s="406"/>
      <c r="E1229" s="406"/>
      <c r="F1229" s="406"/>
      <c r="G1229" s="60" t="s">
        <v>19</v>
      </c>
      <c r="H1229" s="61">
        <v>0</v>
      </c>
      <c r="I1229" s="61">
        <v>0</v>
      </c>
      <c r="J1229" s="61">
        <v>0</v>
      </c>
      <c r="K1229" s="61">
        <v>0</v>
      </c>
      <c r="L1229" s="61">
        <v>0</v>
      </c>
      <c r="M1229" s="61">
        <v>0</v>
      </c>
      <c r="N1229" s="61">
        <v>0</v>
      </c>
      <c r="O1229" s="439"/>
      <c r="P1229" s="409"/>
      <c r="Q1229" s="599"/>
    </row>
    <row r="1230" spans="1:17" ht="15.75" thickBot="1" x14ac:dyDescent="0.3">
      <c r="A1230" s="413"/>
      <c r="B1230" s="407"/>
      <c r="C1230" s="407"/>
      <c r="D1230" s="407"/>
      <c r="E1230" s="407"/>
      <c r="F1230" s="407"/>
      <c r="G1230" s="60" t="s">
        <v>20</v>
      </c>
      <c r="H1230" s="61">
        <v>0</v>
      </c>
      <c r="I1230" s="61">
        <v>0</v>
      </c>
      <c r="J1230" s="61">
        <v>0</v>
      </c>
      <c r="K1230" s="61">
        <v>0</v>
      </c>
      <c r="L1230" s="61">
        <v>0</v>
      </c>
      <c r="M1230" s="61">
        <v>0</v>
      </c>
      <c r="N1230" s="61">
        <v>0</v>
      </c>
      <c r="O1230" s="440"/>
      <c r="P1230" s="410"/>
      <c r="Q1230" s="599"/>
    </row>
    <row r="1231" spans="1:17" ht="24.75" thickBot="1" x14ac:dyDescent="0.3">
      <c r="A1231" s="411" t="s">
        <v>1685</v>
      </c>
      <c r="B1231" s="405" t="s">
        <v>890</v>
      </c>
      <c r="C1231" s="405" t="s">
        <v>1006</v>
      </c>
      <c r="D1231" s="405" t="s">
        <v>1681</v>
      </c>
      <c r="E1231" s="405" t="s">
        <v>1686</v>
      </c>
      <c r="F1231" s="405"/>
      <c r="G1231" s="60" t="s">
        <v>16</v>
      </c>
      <c r="H1231" s="61">
        <v>430</v>
      </c>
      <c r="I1231" s="61">
        <v>0</v>
      </c>
      <c r="J1231" s="61">
        <v>0</v>
      </c>
      <c r="K1231" s="61">
        <v>0</v>
      </c>
      <c r="L1231" s="61">
        <v>0</v>
      </c>
      <c r="M1231" s="61">
        <v>0</v>
      </c>
      <c r="N1231" s="61">
        <v>430</v>
      </c>
      <c r="O1231" s="438"/>
      <c r="P1231" s="441"/>
      <c r="Q1231" s="598" t="s">
        <v>4195</v>
      </c>
    </row>
    <row r="1232" spans="1:17" ht="15.75" thickBot="1" x14ac:dyDescent="0.3">
      <c r="A1232" s="412"/>
      <c r="B1232" s="406"/>
      <c r="C1232" s="406"/>
      <c r="D1232" s="406"/>
      <c r="E1232" s="406"/>
      <c r="F1232" s="406"/>
      <c r="G1232" s="60" t="s">
        <v>17</v>
      </c>
      <c r="H1232" s="61">
        <v>0</v>
      </c>
      <c r="I1232" s="61">
        <v>0</v>
      </c>
      <c r="J1232" s="61">
        <v>0</v>
      </c>
      <c r="K1232" s="61">
        <v>0</v>
      </c>
      <c r="L1232" s="61">
        <v>0</v>
      </c>
      <c r="M1232" s="61">
        <v>0</v>
      </c>
      <c r="N1232" s="61">
        <v>0</v>
      </c>
      <c r="O1232" s="439"/>
      <c r="P1232" s="442"/>
      <c r="Q1232" s="599"/>
    </row>
    <row r="1233" spans="1:17" ht="24.75" thickBot="1" x14ac:dyDescent="0.3">
      <c r="A1233" s="412"/>
      <c r="B1233" s="406"/>
      <c r="C1233" s="406"/>
      <c r="D1233" s="406"/>
      <c r="E1233" s="406"/>
      <c r="F1233" s="406"/>
      <c r="G1233" s="60" t="s">
        <v>18</v>
      </c>
      <c r="H1233" s="61">
        <v>430</v>
      </c>
      <c r="I1233" s="61">
        <v>0</v>
      </c>
      <c r="J1233" s="61">
        <v>0</v>
      </c>
      <c r="K1233" s="61">
        <v>0</v>
      </c>
      <c r="L1233" s="61">
        <v>0</v>
      </c>
      <c r="M1233" s="61">
        <v>0</v>
      </c>
      <c r="N1233" s="61">
        <v>430</v>
      </c>
      <c r="O1233" s="439"/>
      <c r="P1233" s="442"/>
      <c r="Q1233" s="599"/>
    </row>
    <row r="1234" spans="1:17" ht="15.75" thickBot="1" x14ac:dyDescent="0.3">
      <c r="A1234" s="412"/>
      <c r="B1234" s="406"/>
      <c r="C1234" s="406"/>
      <c r="D1234" s="406"/>
      <c r="E1234" s="406"/>
      <c r="F1234" s="406"/>
      <c r="G1234" s="60" t="s">
        <v>19</v>
      </c>
      <c r="H1234" s="61">
        <v>0</v>
      </c>
      <c r="I1234" s="61">
        <v>0</v>
      </c>
      <c r="J1234" s="61">
        <v>0</v>
      </c>
      <c r="K1234" s="61">
        <v>0</v>
      </c>
      <c r="L1234" s="61">
        <v>0</v>
      </c>
      <c r="M1234" s="61">
        <v>0</v>
      </c>
      <c r="N1234" s="61">
        <v>0</v>
      </c>
      <c r="O1234" s="439"/>
      <c r="P1234" s="442"/>
      <c r="Q1234" s="599"/>
    </row>
    <row r="1235" spans="1:17" ht="15.75" thickBot="1" x14ac:dyDescent="0.3">
      <c r="A1235" s="413"/>
      <c r="B1235" s="407"/>
      <c r="C1235" s="407"/>
      <c r="D1235" s="407"/>
      <c r="E1235" s="407"/>
      <c r="F1235" s="407"/>
      <c r="G1235" s="60" t="s">
        <v>20</v>
      </c>
      <c r="H1235" s="61">
        <v>0</v>
      </c>
      <c r="I1235" s="61">
        <v>0</v>
      </c>
      <c r="J1235" s="61">
        <v>0</v>
      </c>
      <c r="K1235" s="61">
        <v>0</v>
      </c>
      <c r="L1235" s="61">
        <v>0</v>
      </c>
      <c r="M1235" s="61">
        <v>0</v>
      </c>
      <c r="N1235" s="61">
        <v>0</v>
      </c>
      <c r="O1235" s="440"/>
      <c r="P1235" s="443"/>
      <c r="Q1235" s="599"/>
    </row>
    <row r="1236" spans="1:17" ht="24.75" thickBot="1" x14ac:dyDescent="0.3">
      <c r="A1236" s="411" t="s">
        <v>1687</v>
      </c>
      <c r="B1236" s="405" t="s">
        <v>890</v>
      </c>
      <c r="C1236" s="405" t="s">
        <v>1006</v>
      </c>
      <c r="D1236" s="405" t="s">
        <v>1681</v>
      </c>
      <c r="E1236" s="405"/>
      <c r="F1236" s="405"/>
      <c r="G1236" s="60" t="s">
        <v>16</v>
      </c>
      <c r="H1236" s="61">
        <v>25</v>
      </c>
      <c r="I1236" s="61">
        <v>0</v>
      </c>
      <c r="J1236" s="61">
        <v>0</v>
      </c>
      <c r="K1236" s="61">
        <v>0</v>
      </c>
      <c r="L1236" s="61">
        <v>0</v>
      </c>
      <c r="M1236" s="61">
        <v>0</v>
      </c>
      <c r="N1236" s="61">
        <v>25</v>
      </c>
      <c r="O1236" s="438"/>
      <c r="P1236" s="408" t="s">
        <v>1680</v>
      </c>
      <c r="Q1236" s="598" t="s">
        <v>4195</v>
      </c>
    </row>
    <row r="1237" spans="1:17" ht="15.75" thickBot="1" x14ac:dyDescent="0.3">
      <c r="A1237" s="412"/>
      <c r="B1237" s="406"/>
      <c r="C1237" s="406"/>
      <c r="D1237" s="406"/>
      <c r="E1237" s="406"/>
      <c r="F1237" s="406"/>
      <c r="G1237" s="60" t="s">
        <v>17</v>
      </c>
      <c r="H1237" s="61">
        <v>0</v>
      </c>
      <c r="I1237" s="61">
        <v>0</v>
      </c>
      <c r="J1237" s="61">
        <v>0</v>
      </c>
      <c r="K1237" s="61">
        <v>0</v>
      </c>
      <c r="L1237" s="61">
        <v>0</v>
      </c>
      <c r="M1237" s="61">
        <v>0</v>
      </c>
      <c r="N1237" s="61">
        <v>0</v>
      </c>
      <c r="O1237" s="439"/>
      <c r="P1237" s="409"/>
      <c r="Q1237" s="599"/>
    </row>
    <row r="1238" spans="1:17" ht="24.75" thickBot="1" x14ac:dyDescent="0.3">
      <c r="A1238" s="412"/>
      <c r="B1238" s="406"/>
      <c r="C1238" s="406"/>
      <c r="D1238" s="406"/>
      <c r="E1238" s="406"/>
      <c r="F1238" s="406"/>
      <c r="G1238" s="60" t="s">
        <v>18</v>
      </c>
      <c r="H1238" s="61">
        <v>25</v>
      </c>
      <c r="I1238" s="61">
        <v>0</v>
      </c>
      <c r="J1238" s="61">
        <v>0</v>
      </c>
      <c r="K1238" s="61">
        <v>0</v>
      </c>
      <c r="L1238" s="61">
        <v>0</v>
      </c>
      <c r="M1238" s="61">
        <v>0</v>
      </c>
      <c r="N1238" s="61">
        <v>25</v>
      </c>
      <c r="O1238" s="439"/>
      <c r="P1238" s="409"/>
      <c r="Q1238" s="599"/>
    </row>
    <row r="1239" spans="1:17" ht="15.75" thickBot="1" x14ac:dyDescent="0.3">
      <c r="A1239" s="412"/>
      <c r="B1239" s="406"/>
      <c r="C1239" s="406"/>
      <c r="D1239" s="406"/>
      <c r="E1239" s="406"/>
      <c r="F1239" s="406"/>
      <c r="G1239" s="60" t="s">
        <v>19</v>
      </c>
      <c r="H1239" s="61">
        <v>0</v>
      </c>
      <c r="I1239" s="61">
        <v>0</v>
      </c>
      <c r="J1239" s="61">
        <v>0</v>
      </c>
      <c r="K1239" s="61">
        <v>0</v>
      </c>
      <c r="L1239" s="61">
        <v>0</v>
      </c>
      <c r="M1239" s="61">
        <v>0</v>
      </c>
      <c r="N1239" s="61">
        <v>0</v>
      </c>
      <c r="O1239" s="439"/>
      <c r="P1239" s="409"/>
      <c r="Q1239" s="599"/>
    </row>
    <row r="1240" spans="1:17" ht="15.75" thickBot="1" x14ac:dyDescent="0.3">
      <c r="A1240" s="413"/>
      <c r="B1240" s="407"/>
      <c r="C1240" s="407"/>
      <c r="D1240" s="407"/>
      <c r="E1240" s="407"/>
      <c r="F1240" s="407"/>
      <c r="G1240" s="60" t="s">
        <v>20</v>
      </c>
      <c r="H1240" s="61">
        <v>0</v>
      </c>
      <c r="I1240" s="61">
        <v>0</v>
      </c>
      <c r="J1240" s="61">
        <v>0</v>
      </c>
      <c r="K1240" s="61">
        <v>0</v>
      </c>
      <c r="L1240" s="61">
        <v>0</v>
      </c>
      <c r="M1240" s="61">
        <v>0</v>
      </c>
      <c r="N1240" s="61">
        <v>0</v>
      </c>
      <c r="O1240" s="440"/>
      <c r="P1240" s="410"/>
      <c r="Q1240" s="599"/>
    </row>
    <row r="1241" spans="1:17" ht="24.75" thickBot="1" x14ac:dyDescent="0.3">
      <c r="A1241" s="552" t="s">
        <v>1688</v>
      </c>
      <c r="B1241" s="554" t="s">
        <v>1464</v>
      </c>
      <c r="C1241" s="555" t="s">
        <v>1689</v>
      </c>
      <c r="D1241" s="554">
        <v>2027</v>
      </c>
      <c r="E1241" s="554" t="s">
        <v>1690</v>
      </c>
      <c r="F1241" s="555" t="s">
        <v>1466</v>
      </c>
      <c r="G1241" s="103" t="s">
        <v>48</v>
      </c>
      <c r="H1241" s="104">
        <v>7.6</v>
      </c>
      <c r="I1241" s="104">
        <v>0</v>
      </c>
      <c r="J1241" s="104">
        <v>0</v>
      </c>
      <c r="K1241" s="104">
        <v>7.6</v>
      </c>
      <c r="L1241" s="104">
        <v>0</v>
      </c>
      <c r="M1241" s="104">
        <v>0</v>
      </c>
      <c r="N1241" s="104">
        <v>0</v>
      </c>
      <c r="O1241" s="554">
        <v>13451</v>
      </c>
      <c r="P1241" s="555"/>
      <c r="Q1241" s="598" t="s">
        <v>4156</v>
      </c>
    </row>
    <row r="1242" spans="1:17" ht="15.75" thickBot="1" x14ac:dyDescent="0.3">
      <c r="A1242" s="553"/>
      <c r="B1242" s="554"/>
      <c r="C1242" s="555"/>
      <c r="D1242" s="554"/>
      <c r="E1242" s="554"/>
      <c r="F1242" s="555"/>
      <c r="G1242" s="103" t="s">
        <v>1691</v>
      </c>
      <c r="H1242" s="104">
        <v>0</v>
      </c>
      <c r="I1242" s="104">
        <v>0</v>
      </c>
      <c r="J1242" s="104">
        <v>0</v>
      </c>
      <c r="K1242" s="104">
        <v>0</v>
      </c>
      <c r="L1242" s="104">
        <v>0</v>
      </c>
      <c r="M1242" s="104">
        <v>0</v>
      </c>
      <c r="N1242" s="104">
        <v>0</v>
      </c>
      <c r="O1242" s="554"/>
      <c r="P1242" s="554"/>
      <c r="Q1242" s="599"/>
    </row>
    <row r="1243" spans="1:17" ht="24.75" thickBot="1" x14ac:dyDescent="0.3">
      <c r="A1243" s="553"/>
      <c r="B1243" s="554"/>
      <c r="C1243" s="555"/>
      <c r="D1243" s="554"/>
      <c r="E1243" s="554"/>
      <c r="F1243" s="555"/>
      <c r="G1243" s="103" t="s">
        <v>1692</v>
      </c>
      <c r="H1243" s="104">
        <v>7.6</v>
      </c>
      <c r="I1243" s="104">
        <v>0</v>
      </c>
      <c r="J1243" s="104">
        <v>0</v>
      </c>
      <c r="K1243" s="104">
        <v>7.6</v>
      </c>
      <c r="L1243" s="104">
        <v>0</v>
      </c>
      <c r="M1243" s="104">
        <v>0</v>
      </c>
      <c r="N1243" s="104">
        <v>0</v>
      </c>
      <c r="O1243" s="554"/>
      <c r="P1243" s="554"/>
      <c r="Q1243" s="599"/>
    </row>
    <row r="1244" spans="1:17" ht="15.75" thickBot="1" x14ac:dyDescent="0.3">
      <c r="A1244" s="553"/>
      <c r="B1244" s="554"/>
      <c r="C1244" s="555"/>
      <c r="D1244" s="554"/>
      <c r="E1244" s="554"/>
      <c r="F1244" s="555"/>
      <c r="G1244" s="103" t="s">
        <v>19</v>
      </c>
      <c r="H1244" s="104">
        <v>0</v>
      </c>
      <c r="I1244" s="104">
        <v>0</v>
      </c>
      <c r="J1244" s="104">
        <v>0</v>
      </c>
      <c r="K1244" s="104">
        <v>0</v>
      </c>
      <c r="L1244" s="104">
        <v>0</v>
      </c>
      <c r="M1244" s="104">
        <v>0</v>
      </c>
      <c r="N1244" s="104">
        <v>0</v>
      </c>
      <c r="O1244" s="554"/>
      <c r="P1244" s="554"/>
      <c r="Q1244" s="599"/>
    </row>
    <row r="1245" spans="1:17" ht="23.25" customHeight="1" thickBot="1" x14ac:dyDescent="0.3">
      <c r="A1245" s="553"/>
      <c r="B1245" s="554"/>
      <c r="C1245" s="555"/>
      <c r="D1245" s="554"/>
      <c r="E1245" s="554"/>
      <c r="F1245" s="555"/>
      <c r="G1245" s="103" t="s">
        <v>20</v>
      </c>
      <c r="H1245" s="104">
        <v>0</v>
      </c>
      <c r="I1245" s="104">
        <v>0</v>
      </c>
      <c r="J1245" s="104">
        <v>0</v>
      </c>
      <c r="K1245" s="104">
        <v>0</v>
      </c>
      <c r="L1245" s="104">
        <v>0</v>
      </c>
      <c r="M1245" s="104">
        <v>0</v>
      </c>
      <c r="N1245" s="104">
        <v>0</v>
      </c>
      <c r="O1245" s="554"/>
      <c r="P1245" s="554"/>
      <c r="Q1245" s="599"/>
    </row>
    <row r="1246" spans="1:17" ht="36" customHeight="1" thickBot="1" x14ac:dyDescent="0.3">
      <c r="A1246" s="556" t="s">
        <v>1693</v>
      </c>
      <c r="B1246" s="557" t="s">
        <v>1474</v>
      </c>
      <c r="C1246" s="555" t="s">
        <v>1689</v>
      </c>
      <c r="D1246" s="557" t="s">
        <v>336</v>
      </c>
      <c r="E1246" s="557">
        <v>1.31</v>
      </c>
      <c r="F1246" s="556" t="s">
        <v>1373</v>
      </c>
      <c r="G1246" s="105" t="s">
        <v>16</v>
      </c>
      <c r="H1246" s="72">
        <f t="shared" ref="H1246:H1255" si="145">I1246+J1246+K1246+L1246+M1246+N1246</f>
        <v>55.5762</v>
      </c>
      <c r="I1246" s="72">
        <f t="shared" ref="I1246:N1246" si="146">I1247+I1248+I1249+I1250</f>
        <v>0</v>
      </c>
      <c r="J1246" s="72">
        <f t="shared" si="146"/>
        <v>0</v>
      </c>
      <c r="K1246" s="72">
        <f t="shared" si="146"/>
        <v>0</v>
      </c>
      <c r="L1246" s="72">
        <f t="shared" si="146"/>
        <v>30</v>
      </c>
      <c r="M1246" s="72">
        <f t="shared" si="146"/>
        <v>25.5762</v>
      </c>
      <c r="N1246" s="72">
        <f t="shared" si="146"/>
        <v>0</v>
      </c>
      <c r="O1246" s="558">
        <v>12400</v>
      </c>
      <c r="P1246" s="556" t="s">
        <v>1475</v>
      </c>
      <c r="Q1246" s="598" t="s">
        <v>4156</v>
      </c>
    </row>
    <row r="1247" spans="1:17" ht="15.75" thickBot="1" x14ac:dyDescent="0.3">
      <c r="A1247" s="556"/>
      <c r="B1247" s="557"/>
      <c r="C1247" s="555"/>
      <c r="D1247" s="557"/>
      <c r="E1247" s="557"/>
      <c r="F1247" s="556"/>
      <c r="G1247" s="105" t="s">
        <v>17</v>
      </c>
      <c r="H1247" s="72">
        <f t="shared" si="145"/>
        <v>0</v>
      </c>
      <c r="I1247" s="72">
        <v>0</v>
      </c>
      <c r="J1247" s="72">
        <v>0</v>
      </c>
      <c r="K1247" s="72">
        <v>0</v>
      </c>
      <c r="L1247" s="72">
        <v>0</v>
      </c>
      <c r="M1247" s="72">
        <v>0</v>
      </c>
      <c r="N1247" s="72">
        <v>0</v>
      </c>
      <c r="O1247" s="558"/>
      <c r="P1247" s="556"/>
      <c r="Q1247" s="599"/>
    </row>
    <row r="1248" spans="1:17" ht="24.75" thickBot="1" x14ac:dyDescent="0.3">
      <c r="A1248" s="556"/>
      <c r="B1248" s="557"/>
      <c r="C1248" s="555"/>
      <c r="D1248" s="557"/>
      <c r="E1248" s="557"/>
      <c r="F1248" s="556"/>
      <c r="G1248" s="105" t="s">
        <v>18</v>
      </c>
      <c r="H1248" s="72">
        <f t="shared" si="145"/>
        <v>55.5762</v>
      </c>
      <c r="I1248" s="72">
        <v>0</v>
      </c>
      <c r="J1248" s="72">
        <v>0</v>
      </c>
      <c r="K1248" s="72">
        <v>0</v>
      </c>
      <c r="L1248" s="72">
        <v>30</v>
      </c>
      <c r="M1248" s="72">
        <v>25.5762</v>
      </c>
      <c r="N1248" s="72">
        <v>0</v>
      </c>
      <c r="O1248" s="558"/>
      <c r="P1248" s="556"/>
      <c r="Q1248" s="599"/>
    </row>
    <row r="1249" spans="1:17" ht="15.75" thickBot="1" x14ac:dyDescent="0.3">
      <c r="A1249" s="556"/>
      <c r="B1249" s="557"/>
      <c r="C1249" s="555"/>
      <c r="D1249" s="557"/>
      <c r="E1249" s="557"/>
      <c r="F1249" s="556"/>
      <c r="G1249" s="105" t="s">
        <v>19</v>
      </c>
      <c r="H1249" s="72">
        <f t="shared" si="145"/>
        <v>0</v>
      </c>
      <c r="I1249" s="72">
        <v>0</v>
      </c>
      <c r="J1249" s="72">
        <v>0</v>
      </c>
      <c r="K1249" s="72">
        <v>0</v>
      </c>
      <c r="L1249" s="72">
        <v>0</v>
      </c>
      <c r="M1249" s="72">
        <v>0</v>
      </c>
      <c r="N1249" s="72">
        <v>0</v>
      </c>
      <c r="O1249" s="558"/>
      <c r="P1249" s="556"/>
      <c r="Q1249" s="599"/>
    </row>
    <row r="1250" spans="1:17" ht="15.75" thickBot="1" x14ac:dyDescent="0.3">
      <c r="A1250" s="556"/>
      <c r="B1250" s="557"/>
      <c r="C1250" s="555"/>
      <c r="D1250" s="557"/>
      <c r="E1250" s="557"/>
      <c r="F1250" s="556"/>
      <c r="G1250" s="105" t="s">
        <v>20</v>
      </c>
      <c r="H1250" s="72">
        <f t="shared" si="145"/>
        <v>0</v>
      </c>
      <c r="I1250" s="72">
        <v>0</v>
      </c>
      <c r="J1250" s="72">
        <v>0</v>
      </c>
      <c r="K1250" s="72">
        <v>0</v>
      </c>
      <c r="L1250" s="72">
        <v>0</v>
      </c>
      <c r="M1250" s="72">
        <v>0</v>
      </c>
      <c r="N1250" s="72">
        <v>0</v>
      </c>
      <c r="O1250" s="558"/>
      <c r="P1250" s="556"/>
      <c r="Q1250" s="599"/>
    </row>
    <row r="1251" spans="1:17" ht="36" customHeight="1" thickBot="1" x14ac:dyDescent="0.3">
      <c r="A1251" s="559" t="s">
        <v>1694</v>
      </c>
      <c r="B1251" s="557" t="s">
        <v>1372</v>
      </c>
      <c r="C1251" s="555" t="s">
        <v>1689</v>
      </c>
      <c r="D1251" s="557" t="s">
        <v>336</v>
      </c>
      <c r="E1251" s="557">
        <v>2.12</v>
      </c>
      <c r="F1251" s="559" t="s">
        <v>1373</v>
      </c>
      <c r="G1251" s="105" t="s">
        <v>16</v>
      </c>
      <c r="H1251" s="72">
        <f t="shared" si="145"/>
        <v>109.899</v>
      </c>
      <c r="I1251" s="72">
        <f t="shared" ref="I1251:N1251" si="147">I1252+I1253+I1254+I1255</f>
        <v>0</v>
      </c>
      <c r="J1251" s="72">
        <f t="shared" si="147"/>
        <v>0</v>
      </c>
      <c r="K1251" s="72">
        <f t="shared" si="147"/>
        <v>0</v>
      </c>
      <c r="L1251" s="72">
        <f t="shared" si="147"/>
        <v>5</v>
      </c>
      <c r="M1251" s="72">
        <f t="shared" si="147"/>
        <v>104.899</v>
      </c>
      <c r="N1251" s="72">
        <f t="shared" si="147"/>
        <v>0</v>
      </c>
      <c r="O1251" s="558">
        <v>189</v>
      </c>
      <c r="P1251" s="556" t="s">
        <v>1374</v>
      </c>
      <c r="Q1251" s="598" t="s">
        <v>4156</v>
      </c>
    </row>
    <row r="1252" spans="1:17" ht="21" customHeight="1" thickBot="1" x14ac:dyDescent="0.3">
      <c r="A1252" s="559"/>
      <c r="B1252" s="557"/>
      <c r="C1252" s="555"/>
      <c r="D1252" s="557"/>
      <c r="E1252" s="557"/>
      <c r="F1252" s="559"/>
      <c r="G1252" s="105" t="s">
        <v>17</v>
      </c>
      <c r="H1252" s="72">
        <f t="shared" si="145"/>
        <v>0</v>
      </c>
      <c r="I1252" s="72">
        <v>0</v>
      </c>
      <c r="J1252" s="72">
        <v>0</v>
      </c>
      <c r="K1252" s="72">
        <v>0</v>
      </c>
      <c r="L1252" s="72">
        <v>0</v>
      </c>
      <c r="M1252" s="72">
        <v>0</v>
      </c>
      <c r="N1252" s="72">
        <v>0</v>
      </c>
      <c r="O1252" s="558"/>
      <c r="P1252" s="556"/>
      <c r="Q1252" s="599"/>
    </row>
    <row r="1253" spans="1:17" ht="24.75" thickBot="1" x14ac:dyDescent="0.3">
      <c r="A1253" s="559"/>
      <c r="B1253" s="557"/>
      <c r="C1253" s="555"/>
      <c r="D1253" s="557"/>
      <c r="E1253" s="557"/>
      <c r="F1253" s="559"/>
      <c r="G1253" s="105" t="s">
        <v>18</v>
      </c>
      <c r="H1253" s="72">
        <f t="shared" si="145"/>
        <v>109.899</v>
      </c>
      <c r="I1253" s="72">
        <v>0</v>
      </c>
      <c r="J1253" s="72">
        <v>0</v>
      </c>
      <c r="K1253" s="72">
        <v>0</v>
      </c>
      <c r="L1253" s="72">
        <v>5</v>
      </c>
      <c r="M1253" s="72">
        <v>104.899</v>
      </c>
      <c r="N1253" s="72">
        <v>0</v>
      </c>
      <c r="O1253" s="558"/>
      <c r="P1253" s="556"/>
      <c r="Q1253" s="599"/>
    </row>
    <row r="1254" spans="1:17" ht="15.75" thickBot="1" x14ac:dyDescent="0.3">
      <c r="A1254" s="559"/>
      <c r="B1254" s="557"/>
      <c r="C1254" s="555"/>
      <c r="D1254" s="557"/>
      <c r="E1254" s="557"/>
      <c r="F1254" s="559"/>
      <c r="G1254" s="105" t="s">
        <v>19</v>
      </c>
      <c r="H1254" s="72">
        <f t="shared" si="145"/>
        <v>0</v>
      </c>
      <c r="I1254" s="72">
        <v>0</v>
      </c>
      <c r="J1254" s="72">
        <v>0</v>
      </c>
      <c r="K1254" s="72">
        <v>0</v>
      </c>
      <c r="L1254" s="72">
        <v>0</v>
      </c>
      <c r="M1254" s="72">
        <v>0</v>
      </c>
      <c r="N1254" s="72">
        <v>0</v>
      </c>
      <c r="O1254" s="558"/>
      <c r="P1254" s="556"/>
      <c r="Q1254" s="599"/>
    </row>
    <row r="1255" spans="1:17" ht="28.5" customHeight="1" thickBot="1" x14ac:dyDescent="0.3">
      <c r="A1255" s="559"/>
      <c r="B1255" s="557"/>
      <c r="C1255" s="555"/>
      <c r="D1255" s="557"/>
      <c r="E1255" s="557"/>
      <c r="F1255" s="559"/>
      <c r="G1255" s="105" t="s">
        <v>20</v>
      </c>
      <c r="H1255" s="72">
        <f t="shared" si="145"/>
        <v>0</v>
      </c>
      <c r="I1255" s="72">
        <v>0</v>
      </c>
      <c r="J1255" s="72">
        <v>0</v>
      </c>
      <c r="K1255" s="72">
        <v>0</v>
      </c>
      <c r="L1255" s="72">
        <v>0</v>
      </c>
      <c r="M1255" s="72">
        <v>0</v>
      </c>
      <c r="N1255" s="72">
        <v>0</v>
      </c>
      <c r="O1255" s="558"/>
      <c r="P1255" s="556"/>
      <c r="Q1255" s="599"/>
    </row>
    <row r="1256" spans="1:17" ht="24.75" thickBot="1" x14ac:dyDescent="0.3">
      <c r="A1256" s="427" t="s">
        <v>26</v>
      </c>
      <c r="B1256" s="427"/>
      <c r="C1256" s="427"/>
      <c r="D1256" s="427"/>
      <c r="E1256" s="427"/>
      <c r="F1256" s="428"/>
      <c r="G1256" s="64" t="s">
        <v>16</v>
      </c>
      <c r="H1256" s="65">
        <f>SUM(H1211,H1216,H1221,H1226,H1231,H1236,H1241,H1246,H1251)</f>
        <v>1061.7752</v>
      </c>
      <c r="I1256" s="65">
        <f t="shared" ref="I1256:N1256" si="148">SUM(I1211,I1216,I1221,I1226,I1231,I1236,I1241,I1246,I1251)</f>
        <v>4.5999999999999996</v>
      </c>
      <c r="J1256" s="65">
        <f t="shared" si="148"/>
        <v>0</v>
      </c>
      <c r="K1256" s="65">
        <f t="shared" si="148"/>
        <v>7.6</v>
      </c>
      <c r="L1256" s="65">
        <f t="shared" si="148"/>
        <v>166.6</v>
      </c>
      <c r="M1256" s="65">
        <f t="shared" si="148"/>
        <v>215.4752</v>
      </c>
      <c r="N1256" s="65">
        <f t="shared" si="148"/>
        <v>667.5</v>
      </c>
      <c r="O1256" s="439"/>
      <c r="P1256" s="409"/>
      <c r="Q1256" s="35"/>
    </row>
    <row r="1257" spans="1:17" ht="16.5" thickBot="1" x14ac:dyDescent="0.3">
      <c r="A1257" s="427"/>
      <c r="B1257" s="427"/>
      <c r="C1257" s="427"/>
      <c r="D1257" s="427"/>
      <c r="E1257" s="427"/>
      <c r="F1257" s="428"/>
      <c r="G1257" s="64" t="s">
        <v>17</v>
      </c>
      <c r="H1257" s="65">
        <f t="shared" ref="H1257:N1260" si="149">SUM(H1212,H1217,H1222,H1227,H1232,H1237,H1242,H1247,H1252)</f>
        <v>0</v>
      </c>
      <c r="I1257" s="65">
        <f t="shared" si="149"/>
        <v>0</v>
      </c>
      <c r="J1257" s="65">
        <f t="shared" si="149"/>
        <v>0</v>
      </c>
      <c r="K1257" s="65">
        <f t="shared" si="149"/>
        <v>0</v>
      </c>
      <c r="L1257" s="65">
        <f t="shared" si="149"/>
        <v>0</v>
      </c>
      <c r="M1257" s="65">
        <f t="shared" si="149"/>
        <v>0</v>
      </c>
      <c r="N1257" s="65">
        <f t="shared" si="149"/>
        <v>0</v>
      </c>
      <c r="O1257" s="439"/>
      <c r="P1257" s="409"/>
      <c r="Q1257" s="35"/>
    </row>
    <row r="1258" spans="1:17" ht="24.75" thickBot="1" x14ac:dyDescent="0.3">
      <c r="A1258" s="427"/>
      <c r="B1258" s="427"/>
      <c r="C1258" s="427"/>
      <c r="D1258" s="427"/>
      <c r="E1258" s="427"/>
      <c r="F1258" s="428"/>
      <c r="G1258" s="64" t="s">
        <v>18</v>
      </c>
      <c r="H1258" s="65">
        <f t="shared" si="149"/>
        <v>1057.6752000000001</v>
      </c>
      <c r="I1258" s="65">
        <f t="shared" si="149"/>
        <v>4.2</v>
      </c>
      <c r="J1258" s="65">
        <f t="shared" si="149"/>
        <v>0</v>
      </c>
      <c r="K1258" s="65">
        <f t="shared" si="149"/>
        <v>7.6</v>
      </c>
      <c r="L1258" s="65">
        <f t="shared" si="149"/>
        <v>162.9</v>
      </c>
      <c r="M1258" s="65">
        <f t="shared" si="149"/>
        <v>215.4752</v>
      </c>
      <c r="N1258" s="65">
        <f t="shared" si="149"/>
        <v>667.5</v>
      </c>
      <c r="O1258" s="439"/>
      <c r="P1258" s="409"/>
      <c r="Q1258" s="35"/>
    </row>
    <row r="1259" spans="1:17" ht="16.5" thickBot="1" x14ac:dyDescent="0.3">
      <c r="A1259" s="427"/>
      <c r="B1259" s="427"/>
      <c r="C1259" s="427"/>
      <c r="D1259" s="427"/>
      <c r="E1259" s="427"/>
      <c r="F1259" s="428"/>
      <c r="G1259" s="64" t="s">
        <v>19</v>
      </c>
      <c r="H1259" s="65">
        <f t="shared" si="149"/>
        <v>4.1000000000000005</v>
      </c>
      <c r="I1259" s="65">
        <f t="shared" si="149"/>
        <v>0.4</v>
      </c>
      <c r="J1259" s="65">
        <f t="shared" si="149"/>
        <v>0</v>
      </c>
      <c r="K1259" s="65">
        <f t="shared" si="149"/>
        <v>0</v>
      </c>
      <c r="L1259" s="65">
        <f t="shared" si="149"/>
        <v>3.7</v>
      </c>
      <c r="M1259" s="65">
        <f t="shared" si="149"/>
        <v>0</v>
      </c>
      <c r="N1259" s="65">
        <f t="shared" si="149"/>
        <v>0</v>
      </c>
      <c r="O1259" s="439"/>
      <c r="P1259" s="409"/>
      <c r="Q1259" s="35"/>
    </row>
    <row r="1260" spans="1:17" ht="24.75" thickBot="1" x14ac:dyDescent="0.3">
      <c r="A1260" s="429"/>
      <c r="B1260" s="429"/>
      <c r="C1260" s="429"/>
      <c r="D1260" s="429"/>
      <c r="E1260" s="429"/>
      <c r="F1260" s="430"/>
      <c r="G1260" s="64" t="s">
        <v>20</v>
      </c>
      <c r="H1260" s="65">
        <f t="shared" si="149"/>
        <v>0</v>
      </c>
      <c r="I1260" s="65">
        <f t="shared" si="149"/>
        <v>0</v>
      </c>
      <c r="J1260" s="65">
        <f t="shared" si="149"/>
        <v>0</v>
      </c>
      <c r="K1260" s="65">
        <f t="shared" si="149"/>
        <v>0</v>
      </c>
      <c r="L1260" s="65">
        <f t="shared" si="149"/>
        <v>0</v>
      </c>
      <c r="M1260" s="65">
        <f t="shared" si="149"/>
        <v>0</v>
      </c>
      <c r="N1260" s="65">
        <f t="shared" si="149"/>
        <v>0</v>
      </c>
      <c r="O1260" s="440"/>
      <c r="P1260" s="410"/>
      <c r="Q1260" s="35"/>
    </row>
    <row r="1261" spans="1:17" ht="16.5" thickBot="1" x14ac:dyDescent="0.3">
      <c r="A1261" s="417" t="s">
        <v>1062</v>
      </c>
      <c r="B1261" s="417"/>
      <c r="C1261" s="417"/>
      <c r="D1261" s="417"/>
      <c r="E1261" s="417"/>
      <c r="F1261" s="417"/>
      <c r="G1261" s="417"/>
      <c r="H1261" s="417"/>
      <c r="I1261" s="417"/>
      <c r="J1261" s="417"/>
      <c r="K1261" s="417"/>
      <c r="L1261" s="417"/>
      <c r="M1261" s="417"/>
      <c r="N1261" s="417"/>
      <c r="O1261" s="417"/>
      <c r="P1261" s="419"/>
      <c r="Q1261" s="35"/>
    </row>
    <row r="1262" spans="1:17" ht="24.75" thickBot="1" x14ac:dyDescent="0.3">
      <c r="A1262" s="411" t="s">
        <v>1696</v>
      </c>
      <c r="B1262" s="405" t="s">
        <v>1697</v>
      </c>
      <c r="C1262" s="405" t="s">
        <v>1062</v>
      </c>
      <c r="D1262" s="405" t="s">
        <v>22</v>
      </c>
      <c r="E1262" s="405" t="s">
        <v>937</v>
      </c>
      <c r="F1262" s="405" t="s">
        <v>1695</v>
      </c>
      <c r="G1262" s="60" t="s">
        <v>16</v>
      </c>
      <c r="H1262" s="61">
        <v>25.9</v>
      </c>
      <c r="I1262" s="61">
        <v>8.4</v>
      </c>
      <c r="J1262" s="61">
        <v>8.8000000000000007</v>
      </c>
      <c r="K1262" s="61">
        <v>8.6999999999999993</v>
      </c>
      <c r="L1262" s="61">
        <v>0</v>
      </c>
      <c r="M1262" s="61">
        <v>0</v>
      </c>
      <c r="N1262" s="61">
        <v>0</v>
      </c>
      <c r="O1262" s="405">
        <v>1100</v>
      </c>
      <c r="P1262" s="408"/>
      <c r="Q1262" s="598" t="s">
        <v>4196</v>
      </c>
    </row>
    <row r="1263" spans="1:17" ht="15.75" thickBot="1" x14ac:dyDescent="0.3">
      <c r="A1263" s="412"/>
      <c r="B1263" s="406"/>
      <c r="C1263" s="406"/>
      <c r="D1263" s="406"/>
      <c r="E1263" s="406"/>
      <c r="F1263" s="406"/>
      <c r="G1263" s="60" t="s">
        <v>267</v>
      </c>
      <c r="H1263" s="61">
        <v>0</v>
      </c>
      <c r="I1263" s="61">
        <v>0</v>
      </c>
      <c r="J1263" s="61">
        <v>0</v>
      </c>
      <c r="K1263" s="61">
        <v>0</v>
      </c>
      <c r="L1263" s="61">
        <v>0</v>
      </c>
      <c r="M1263" s="61">
        <v>0</v>
      </c>
      <c r="N1263" s="61">
        <v>0</v>
      </c>
      <c r="O1263" s="406"/>
      <c r="P1263" s="409"/>
      <c r="Q1263" s="599"/>
    </row>
    <row r="1264" spans="1:17" ht="24.75" thickBot="1" x14ac:dyDescent="0.3">
      <c r="A1264" s="412"/>
      <c r="B1264" s="406"/>
      <c r="C1264" s="406"/>
      <c r="D1264" s="406"/>
      <c r="E1264" s="406"/>
      <c r="F1264" s="406"/>
      <c r="G1264" s="60" t="s">
        <v>18</v>
      </c>
      <c r="H1264" s="61">
        <v>24.6</v>
      </c>
      <c r="I1264" s="61">
        <v>8</v>
      </c>
      <c r="J1264" s="61">
        <v>8.4</v>
      </c>
      <c r="K1264" s="61">
        <v>8.3000000000000007</v>
      </c>
      <c r="L1264" s="61">
        <v>0</v>
      </c>
      <c r="M1264" s="61">
        <v>0</v>
      </c>
      <c r="N1264" s="61">
        <v>0</v>
      </c>
      <c r="O1264" s="406"/>
      <c r="P1264" s="409"/>
      <c r="Q1264" s="599"/>
    </row>
    <row r="1265" spans="1:17" ht="15.75" thickBot="1" x14ac:dyDescent="0.3">
      <c r="A1265" s="412"/>
      <c r="B1265" s="406"/>
      <c r="C1265" s="406"/>
      <c r="D1265" s="406"/>
      <c r="E1265" s="406"/>
      <c r="F1265" s="406"/>
      <c r="G1265" s="60" t="s">
        <v>19</v>
      </c>
      <c r="H1265" s="61">
        <v>1.3</v>
      </c>
      <c r="I1265" s="61">
        <v>0.4</v>
      </c>
      <c r="J1265" s="61">
        <v>0.4</v>
      </c>
      <c r="K1265" s="61">
        <v>0.4</v>
      </c>
      <c r="L1265" s="61">
        <v>0</v>
      </c>
      <c r="M1265" s="61">
        <v>0</v>
      </c>
      <c r="N1265" s="61">
        <v>0</v>
      </c>
      <c r="O1265" s="406"/>
      <c r="P1265" s="409"/>
      <c r="Q1265" s="599"/>
    </row>
    <row r="1266" spans="1:17" ht="15.75" thickBot="1" x14ac:dyDescent="0.3">
      <c r="A1266" s="413"/>
      <c r="B1266" s="407"/>
      <c r="C1266" s="407"/>
      <c r="D1266" s="407"/>
      <c r="E1266" s="407"/>
      <c r="F1266" s="407"/>
      <c r="G1266" s="60" t="s">
        <v>20</v>
      </c>
      <c r="H1266" s="61">
        <v>0</v>
      </c>
      <c r="I1266" s="61">
        <v>0</v>
      </c>
      <c r="J1266" s="61">
        <v>0</v>
      </c>
      <c r="K1266" s="61">
        <v>0</v>
      </c>
      <c r="L1266" s="61">
        <v>0</v>
      </c>
      <c r="M1266" s="61">
        <v>0</v>
      </c>
      <c r="N1266" s="61">
        <v>0</v>
      </c>
      <c r="O1266" s="407"/>
      <c r="P1266" s="410"/>
      <c r="Q1266" s="599"/>
    </row>
    <row r="1267" spans="1:17" ht="24.75" thickBot="1" x14ac:dyDescent="0.3">
      <c r="A1267" s="411" t="s">
        <v>1700</v>
      </c>
      <c r="B1267" s="405" t="s">
        <v>1697</v>
      </c>
      <c r="C1267" s="405" t="s">
        <v>1062</v>
      </c>
      <c r="D1267" s="405" t="s">
        <v>311</v>
      </c>
      <c r="E1267" s="405" t="s">
        <v>353</v>
      </c>
      <c r="F1267" s="405" t="s">
        <v>1695</v>
      </c>
      <c r="G1267" s="60" t="s">
        <v>16</v>
      </c>
      <c r="H1267" s="61">
        <v>250</v>
      </c>
      <c r="I1267" s="61">
        <v>0</v>
      </c>
      <c r="J1267" s="61">
        <v>73</v>
      </c>
      <c r="K1267" s="61">
        <v>89</v>
      </c>
      <c r="L1267" s="61">
        <v>88</v>
      </c>
      <c r="M1267" s="61">
        <v>0</v>
      </c>
      <c r="N1267" s="61">
        <v>0</v>
      </c>
      <c r="O1267" s="405">
        <v>600</v>
      </c>
      <c r="P1267" s="408"/>
      <c r="Q1267" s="598" t="s">
        <v>4196</v>
      </c>
    </row>
    <row r="1268" spans="1:17" ht="15.75" thickBot="1" x14ac:dyDescent="0.3">
      <c r="A1268" s="412"/>
      <c r="B1268" s="406"/>
      <c r="C1268" s="406"/>
      <c r="D1268" s="406"/>
      <c r="E1268" s="406"/>
      <c r="F1268" s="406"/>
      <c r="G1268" s="60" t="s">
        <v>267</v>
      </c>
      <c r="H1268" s="61">
        <v>0</v>
      </c>
      <c r="I1268" s="61">
        <v>0</v>
      </c>
      <c r="J1268" s="61">
        <v>0</v>
      </c>
      <c r="K1268" s="61">
        <v>0</v>
      </c>
      <c r="L1268" s="61">
        <v>0</v>
      </c>
      <c r="M1268" s="61">
        <v>0</v>
      </c>
      <c r="N1268" s="61">
        <v>0</v>
      </c>
      <c r="O1268" s="406"/>
      <c r="P1268" s="409"/>
      <c r="Q1268" s="599"/>
    </row>
    <row r="1269" spans="1:17" ht="24.75" thickBot="1" x14ac:dyDescent="0.3">
      <c r="A1269" s="412"/>
      <c r="B1269" s="406"/>
      <c r="C1269" s="406"/>
      <c r="D1269" s="406"/>
      <c r="E1269" s="406"/>
      <c r="F1269" s="406"/>
      <c r="G1269" s="60" t="s">
        <v>18</v>
      </c>
      <c r="H1269" s="61">
        <v>237.5</v>
      </c>
      <c r="I1269" s="61">
        <v>0</v>
      </c>
      <c r="J1269" s="61">
        <v>69.400000000000006</v>
      </c>
      <c r="K1269" s="61">
        <v>84.6</v>
      </c>
      <c r="L1269" s="61">
        <v>83.6</v>
      </c>
      <c r="M1269" s="61">
        <v>0</v>
      </c>
      <c r="N1269" s="61">
        <v>0</v>
      </c>
      <c r="O1269" s="406"/>
      <c r="P1269" s="409"/>
      <c r="Q1269" s="599"/>
    </row>
    <row r="1270" spans="1:17" ht="15.75" thickBot="1" x14ac:dyDescent="0.3">
      <c r="A1270" s="412"/>
      <c r="B1270" s="406"/>
      <c r="C1270" s="406"/>
      <c r="D1270" s="406"/>
      <c r="E1270" s="406"/>
      <c r="F1270" s="406"/>
      <c r="G1270" s="60" t="s">
        <v>19</v>
      </c>
      <c r="H1270" s="61">
        <v>12.5</v>
      </c>
      <c r="I1270" s="61">
        <v>0</v>
      </c>
      <c r="J1270" s="61">
        <v>3.7</v>
      </c>
      <c r="K1270" s="61">
        <v>4.5</v>
      </c>
      <c r="L1270" s="61">
        <v>4.4000000000000004</v>
      </c>
      <c r="M1270" s="61">
        <v>0</v>
      </c>
      <c r="N1270" s="61">
        <v>0</v>
      </c>
      <c r="O1270" s="406"/>
      <c r="P1270" s="409"/>
      <c r="Q1270" s="599"/>
    </row>
    <row r="1271" spans="1:17" ht="15.75" thickBot="1" x14ac:dyDescent="0.3">
      <c r="A1271" s="413"/>
      <c r="B1271" s="407"/>
      <c r="C1271" s="407"/>
      <c r="D1271" s="407"/>
      <c r="E1271" s="407"/>
      <c r="F1271" s="407"/>
      <c r="G1271" s="60" t="s">
        <v>20</v>
      </c>
      <c r="H1271" s="61">
        <v>0</v>
      </c>
      <c r="I1271" s="61">
        <v>0</v>
      </c>
      <c r="J1271" s="61">
        <v>0</v>
      </c>
      <c r="K1271" s="61">
        <v>0</v>
      </c>
      <c r="L1271" s="61">
        <v>0</v>
      </c>
      <c r="M1271" s="61">
        <v>0</v>
      </c>
      <c r="N1271" s="61">
        <v>0</v>
      </c>
      <c r="O1271" s="407"/>
      <c r="P1271" s="410"/>
      <c r="Q1271" s="599"/>
    </row>
    <row r="1272" spans="1:17" ht="24.75" thickBot="1" x14ac:dyDescent="0.3">
      <c r="A1272" s="556" t="s">
        <v>1701</v>
      </c>
      <c r="B1272" s="557"/>
      <c r="C1272" s="556" t="s">
        <v>1702</v>
      </c>
      <c r="D1272" s="557" t="s">
        <v>282</v>
      </c>
      <c r="E1272" s="557" t="s">
        <v>1516</v>
      </c>
      <c r="F1272" s="556" t="s">
        <v>525</v>
      </c>
      <c r="G1272" s="71" t="s">
        <v>16</v>
      </c>
      <c r="H1272" s="72">
        <f t="shared" ref="H1272:N1272" si="150">SUM(H1273:H1276)</f>
        <v>19.2</v>
      </c>
      <c r="I1272" s="72">
        <f t="shared" si="150"/>
        <v>19.2</v>
      </c>
      <c r="J1272" s="72">
        <f t="shared" si="150"/>
        <v>0</v>
      </c>
      <c r="K1272" s="72">
        <f t="shared" si="150"/>
        <v>0</v>
      </c>
      <c r="L1272" s="72">
        <f t="shared" si="150"/>
        <v>0</v>
      </c>
      <c r="M1272" s="72">
        <f t="shared" si="150"/>
        <v>0</v>
      </c>
      <c r="N1272" s="72">
        <f t="shared" si="150"/>
        <v>0</v>
      </c>
      <c r="O1272" s="558">
        <v>3284</v>
      </c>
      <c r="P1272" s="556" t="s">
        <v>1703</v>
      </c>
      <c r="Q1272" s="598" t="s">
        <v>4196</v>
      </c>
    </row>
    <row r="1273" spans="1:17" ht="15.75" thickBot="1" x14ac:dyDescent="0.3">
      <c r="A1273" s="556"/>
      <c r="B1273" s="557"/>
      <c r="C1273" s="556"/>
      <c r="D1273" s="557"/>
      <c r="E1273" s="557"/>
      <c r="F1273" s="556"/>
      <c r="G1273" s="71" t="s">
        <v>267</v>
      </c>
      <c r="H1273" s="72">
        <f t="shared" ref="H1273:H1276" si="151">SUM(I1273:N1273)</f>
        <v>0</v>
      </c>
      <c r="I1273" s="72">
        <v>0</v>
      </c>
      <c r="J1273" s="72">
        <v>0</v>
      </c>
      <c r="K1273" s="72">
        <v>0</v>
      </c>
      <c r="L1273" s="72">
        <v>0</v>
      </c>
      <c r="M1273" s="72">
        <v>0</v>
      </c>
      <c r="N1273" s="72">
        <v>0</v>
      </c>
      <c r="O1273" s="558"/>
      <c r="P1273" s="556"/>
      <c r="Q1273" s="599"/>
    </row>
    <row r="1274" spans="1:17" ht="24.75" thickBot="1" x14ac:dyDescent="0.3">
      <c r="A1274" s="556"/>
      <c r="B1274" s="557"/>
      <c r="C1274" s="556"/>
      <c r="D1274" s="557"/>
      <c r="E1274" s="557"/>
      <c r="F1274" s="556"/>
      <c r="G1274" s="71" t="s">
        <v>18</v>
      </c>
      <c r="H1274" s="72">
        <f t="shared" si="151"/>
        <v>18.2</v>
      </c>
      <c r="I1274" s="72">
        <v>18.2</v>
      </c>
      <c r="J1274" s="72">
        <v>0</v>
      </c>
      <c r="K1274" s="72">
        <v>0</v>
      </c>
      <c r="L1274" s="72">
        <v>0</v>
      </c>
      <c r="M1274" s="72">
        <v>0</v>
      </c>
      <c r="N1274" s="72">
        <v>0</v>
      </c>
      <c r="O1274" s="558"/>
      <c r="P1274" s="556"/>
      <c r="Q1274" s="599"/>
    </row>
    <row r="1275" spans="1:17" ht="15.75" thickBot="1" x14ac:dyDescent="0.3">
      <c r="A1275" s="556"/>
      <c r="B1275" s="557"/>
      <c r="C1275" s="556"/>
      <c r="D1275" s="557"/>
      <c r="E1275" s="557"/>
      <c r="F1275" s="556"/>
      <c r="G1275" s="71" t="s">
        <v>19</v>
      </c>
      <c r="H1275" s="72">
        <f t="shared" si="151"/>
        <v>1</v>
      </c>
      <c r="I1275" s="72">
        <v>1</v>
      </c>
      <c r="J1275" s="72">
        <v>0</v>
      </c>
      <c r="K1275" s="72">
        <v>0</v>
      </c>
      <c r="L1275" s="72">
        <v>0</v>
      </c>
      <c r="M1275" s="72">
        <v>0</v>
      </c>
      <c r="N1275" s="72">
        <v>0</v>
      </c>
      <c r="O1275" s="558"/>
      <c r="P1275" s="556"/>
      <c r="Q1275" s="599"/>
    </row>
    <row r="1276" spans="1:17" ht="15.75" thickBot="1" x14ac:dyDescent="0.3">
      <c r="A1276" s="518"/>
      <c r="B1276" s="405"/>
      <c r="C1276" s="518"/>
      <c r="D1276" s="405"/>
      <c r="E1276" s="405"/>
      <c r="F1276" s="518"/>
      <c r="G1276" s="73" t="s">
        <v>20</v>
      </c>
      <c r="H1276" s="74">
        <f t="shared" si="151"/>
        <v>0</v>
      </c>
      <c r="I1276" s="74">
        <v>0</v>
      </c>
      <c r="J1276" s="74">
        <v>0</v>
      </c>
      <c r="K1276" s="74">
        <v>0</v>
      </c>
      <c r="L1276" s="74">
        <v>0</v>
      </c>
      <c r="M1276" s="74">
        <v>0</v>
      </c>
      <c r="N1276" s="74">
        <v>0</v>
      </c>
      <c r="O1276" s="494"/>
      <c r="P1276" s="518"/>
      <c r="Q1276" s="599"/>
    </row>
    <row r="1277" spans="1:17" ht="24.75" thickBot="1" x14ac:dyDescent="0.3">
      <c r="A1277" s="544" t="s">
        <v>1704</v>
      </c>
      <c r="B1277" s="541" t="s">
        <v>1705</v>
      </c>
      <c r="C1277" s="544" t="s">
        <v>1702</v>
      </c>
      <c r="D1277" s="541">
        <v>2028</v>
      </c>
      <c r="E1277" s="541" t="s">
        <v>1104</v>
      </c>
      <c r="F1277" s="544" t="s">
        <v>1706</v>
      </c>
      <c r="G1277" s="102" t="s">
        <v>16</v>
      </c>
      <c r="H1277" s="98">
        <f t="shared" ref="H1277:H1286" si="152">I1277+J1277+K1277+L1277+M1277+N1277</f>
        <v>25.400000000000002</v>
      </c>
      <c r="I1277" s="98">
        <f>I1278+I1279+I1280+I1281</f>
        <v>0</v>
      </c>
      <c r="J1277" s="98">
        <f>SUM(J1278:J1281)</f>
        <v>0</v>
      </c>
      <c r="K1277" s="98">
        <f>SUM(K1278:K1281)</f>
        <v>0</v>
      </c>
      <c r="L1277" s="98">
        <f>L1278+L1279+L1280+L1281</f>
        <v>25.400000000000002</v>
      </c>
      <c r="M1277" s="98">
        <f>SUM(M1278:M1281)</f>
        <v>0</v>
      </c>
      <c r="N1277" s="98">
        <f>SUM(N1278:N1281)</f>
        <v>0</v>
      </c>
      <c r="O1277" s="560">
        <v>3691</v>
      </c>
      <c r="P1277" s="544" t="s">
        <v>1703</v>
      </c>
      <c r="Q1277" s="598" t="s">
        <v>4196</v>
      </c>
    </row>
    <row r="1278" spans="1:17" ht="15.75" thickBot="1" x14ac:dyDescent="0.3">
      <c r="A1278" s="545"/>
      <c r="B1278" s="546"/>
      <c r="C1278" s="545"/>
      <c r="D1278" s="546"/>
      <c r="E1278" s="546"/>
      <c r="F1278" s="545"/>
      <c r="G1278" s="102" t="s">
        <v>267</v>
      </c>
      <c r="H1278" s="98">
        <f t="shared" si="152"/>
        <v>0</v>
      </c>
      <c r="I1278" s="98">
        <v>0</v>
      </c>
      <c r="J1278" s="98">
        <v>0</v>
      </c>
      <c r="K1278" s="98">
        <v>0</v>
      </c>
      <c r="L1278" s="98">
        <v>0</v>
      </c>
      <c r="M1278" s="98">
        <v>0</v>
      </c>
      <c r="N1278" s="98">
        <v>0</v>
      </c>
      <c r="O1278" s="561"/>
      <c r="P1278" s="545"/>
      <c r="Q1278" s="599"/>
    </row>
    <row r="1279" spans="1:17" ht="24.75" thickBot="1" x14ac:dyDescent="0.3">
      <c r="A1279" s="545"/>
      <c r="B1279" s="546"/>
      <c r="C1279" s="545"/>
      <c r="D1279" s="546"/>
      <c r="E1279" s="546"/>
      <c r="F1279" s="545"/>
      <c r="G1279" s="102" t="s">
        <v>18</v>
      </c>
      <c r="H1279" s="98">
        <f t="shared" si="152"/>
        <v>24.1</v>
      </c>
      <c r="I1279" s="98">
        <v>0</v>
      </c>
      <c r="J1279" s="98">
        <v>0</v>
      </c>
      <c r="K1279" s="98">
        <v>0</v>
      </c>
      <c r="L1279" s="98">
        <v>24.1</v>
      </c>
      <c r="M1279" s="98">
        <v>0</v>
      </c>
      <c r="N1279" s="98">
        <v>0</v>
      </c>
      <c r="O1279" s="561"/>
      <c r="P1279" s="545"/>
      <c r="Q1279" s="599"/>
    </row>
    <row r="1280" spans="1:17" ht="15.75" thickBot="1" x14ac:dyDescent="0.3">
      <c r="A1280" s="545"/>
      <c r="B1280" s="546"/>
      <c r="C1280" s="545"/>
      <c r="D1280" s="546"/>
      <c r="E1280" s="546"/>
      <c r="F1280" s="545"/>
      <c r="G1280" s="102" t="s">
        <v>19</v>
      </c>
      <c r="H1280" s="98">
        <f t="shared" si="152"/>
        <v>1.3</v>
      </c>
      <c r="I1280" s="98">
        <v>0</v>
      </c>
      <c r="J1280" s="98">
        <v>0</v>
      </c>
      <c r="K1280" s="98">
        <v>0</v>
      </c>
      <c r="L1280" s="98">
        <v>1.3</v>
      </c>
      <c r="M1280" s="98">
        <v>0</v>
      </c>
      <c r="N1280" s="98">
        <v>0</v>
      </c>
      <c r="O1280" s="561"/>
      <c r="P1280" s="545"/>
      <c r="Q1280" s="599"/>
    </row>
    <row r="1281" spans="1:17" ht="15.75" thickBot="1" x14ac:dyDescent="0.3">
      <c r="A1281" s="544"/>
      <c r="B1281" s="541"/>
      <c r="C1281" s="544"/>
      <c r="D1281" s="541"/>
      <c r="E1281" s="541"/>
      <c r="F1281" s="544"/>
      <c r="G1281" s="177" t="s">
        <v>20</v>
      </c>
      <c r="H1281" s="180">
        <f t="shared" si="152"/>
        <v>0</v>
      </c>
      <c r="I1281" s="180">
        <v>0</v>
      </c>
      <c r="J1281" s="180">
        <v>0</v>
      </c>
      <c r="K1281" s="180">
        <v>0</v>
      </c>
      <c r="L1281" s="180">
        <v>0</v>
      </c>
      <c r="M1281" s="180">
        <v>0</v>
      </c>
      <c r="N1281" s="180">
        <v>0</v>
      </c>
      <c r="O1281" s="560"/>
      <c r="P1281" s="544"/>
      <c r="Q1281" s="599"/>
    </row>
    <row r="1282" spans="1:17" ht="24.75" thickBot="1" x14ac:dyDescent="0.3">
      <c r="A1282" s="292" t="s">
        <v>1707</v>
      </c>
      <c r="B1282" s="279" t="s">
        <v>1705</v>
      </c>
      <c r="C1282" s="292" t="s">
        <v>1702</v>
      </c>
      <c r="D1282" s="279">
        <v>2029</v>
      </c>
      <c r="E1282" s="279" t="s">
        <v>1708</v>
      </c>
      <c r="F1282" s="292" t="s">
        <v>1706</v>
      </c>
      <c r="G1282" s="175" t="s">
        <v>16</v>
      </c>
      <c r="H1282" s="44">
        <f t="shared" si="152"/>
        <v>26.099999999999998</v>
      </c>
      <c r="I1282" s="44">
        <f>I1283+I1284+I1285+I1286</f>
        <v>0</v>
      </c>
      <c r="J1282" s="44">
        <f>SUM(J1283:J1286)</f>
        <v>0</v>
      </c>
      <c r="K1282" s="44">
        <f>SUM(K1283:K1286)</f>
        <v>0</v>
      </c>
      <c r="L1282" s="44">
        <f>L1283+L1284+L1285+L1286</f>
        <v>0</v>
      </c>
      <c r="M1282" s="44">
        <f>SUM(M1283:M1286)</f>
        <v>26.099999999999998</v>
      </c>
      <c r="N1282" s="44">
        <f>SUM(N1283:N1286)</f>
        <v>0</v>
      </c>
      <c r="O1282" s="328">
        <v>4123</v>
      </c>
      <c r="P1282" s="292" t="s">
        <v>1703</v>
      </c>
      <c r="Q1282" s="598" t="s">
        <v>4196</v>
      </c>
    </row>
    <row r="1283" spans="1:17" ht="15.75" thickBot="1" x14ac:dyDescent="0.3">
      <c r="A1283" s="292"/>
      <c r="B1283" s="279"/>
      <c r="C1283" s="292"/>
      <c r="D1283" s="279"/>
      <c r="E1283" s="279"/>
      <c r="F1283" s="292"/>
      <c r="G1283" s="175" t="s">
        <v>267</v>
      </c>
      <c r="H1283" s="44">
        <f t="shared" si="152"/>
        <v>0</v>
      </c>
      <c r="I1283" s="44">
        <v>0</v>
      </c>
      <c r="J1283" s="44">
        <v>0</v>
      </c>
      <c r="K1283" s="44">
        <v>0</v>
      </c>
      <c r="L1283" s="44">
        <v>0</v>
      </c>
      <c r="M1283" s="44">
        <v>0</v>
      </c>
      <c r="N1283" s="44">
        <v>0</v>
      </c>
      <c r="O1283" s="328"/>
      <c r="P1283" s="292"/>
      <c r="Q1283" s="599"/>
    </row>
    <row r="1284" spans="1:17" ht="24.75" thickBot="1" x14ac:dyDescent="0.3">
      <c r="A1284" s="292"/>
      <c r="B1284" s="279"/>
      <c r="C1284" s="292"/>
      <c r="D1284" s="279"/>
      <c r="E1284" s="279"/>
      <c r="F1284" s="292"/>
      <c r="G1284" s="175" t="s">
        <v>18</v>
      </c>
      <c r="H1284" s="44">
        <f t="shared" si="152"/>
        <v>24.7</v>
      </c>
      <c r="I1284" s="44">
        <v>0</v>
      </c>
      <c r="J1284" s="44">
        <v>0</v>
      </c>
      <c r="K1284" s="44">
        <v>0</v>
      </c>
      <c r="L1284" s="44">
        <v>0</v>
      </c>
      <c r="M1284" s="44">
        <v>24.7</v>
      </c>
      <c r="N1284" s="44">
        <v>0</v>
      </c>
      <c r="O1284" s="328"/>
      <c r="P1284" s="292"/>
      <c r="Q1284" s="599"/>
    </row>
    <row r="1285" spans="1:17" ht="15.75" thickBot="1" x14ac:dyDescent="0.3">
      <c r="A1285" s="292"/>
      <c r="B1285" s="279"/>
      <c r="C1285" s="292"/>
      <c r="D1285" s="279"/>
      <c r="E1285" s="279"/>
      <c r="F1285" s="292"/>
      <c r="G1285" s="175" t="s">
        <v>19</v>
      </c>
      <c r="H1285" s="44">
        <f t="shared" si="152"/>
        <v>1.4</v>
      </c>
      <c r="I1285" s="44">
        <v>0</v>
      </c>
      <c r="J1285" s="44">
        <v>0</v>
      </c>
      <c r="K1285" s="44">
        <v>0</v>
      </c>
      <c r="L1285" s="44">
        <v>0</v>
      </c>
      <c r="M1285" s="44">
        <v>1.4</v>
      </c>
      <c r="N1285" s="44">
        <v>0</v>
      </c>
      <c r="O1285" s="328"/>
      <c r="P1285" s="292"/>
      <c r="Q1285" s="599"/>
    </row>
    <row r="1286" spans="1:17" ht="15.75" thickBot="1" x14ac:dyDescent="0.3">
      <c r="A1286" s="292"/>
      <c r="B1286" s="279"/>
      <c r="C1286" s="292"/>
      <c r="D1286" s="279"/>
      <c r="E1286" s="279"/>
      <c r="F1286" s="292"/>
      <c r="G1286" s="175" t="s">
        <v>20</v>
      </c>
      <c r="H1286" s="44">
        <f t="shared" si="152"/>
        <v>0</v>
      </c>
      <c r="I1286" s="44">
        <v>0</v>
      </c>
      <c r="J1286" s="44">
        <v>0</v>
      </c>
      <c r="K1286" s="44">
        <v>0</v>
      </c>
      <c r="L1286" s="44">
        <v>0</v>
      </c>
      <c r="M1286" s="44">
        <v>0</v>
      </c>
      <c r="N1286" s="44">
        <v>0</v>
      </c>
      <c r="O1286" s="328"/>
      <c r="P1286" s="292"/>
      <c r="Q1286" s="599"/>
    </row>
    <row r="1287" spans="1:17" ht="24" x14ac:dyDescent="0.25">
      <c r="A1287" s="306" t="s">
        <v>26</v>
      </c>
      <c r="B1287" s="306"/>
      <c r="C1287" s="306"/>
      <c r="D1287" s="306"/>
      <c r="E1287" s="306"/>
      <c r="F1287" s="306"/>
      <c r="G1287" s="176" t="s">
        <v>16</v>
      </c>
      <c r="H1287" s="49">
        <f>SUM(H1262,H1267,H1272,H1277,H1282)</f>
        <v>346.59999999999997</v>
      </c>
      <c r="I1287" s="49">
        <f t="shared" ref="I1287:N1287" si="153">SUM(I1262,I1267,I1272,I1277,I1282)</f>
        <v>27.6</v>
      </c>
      <c r="J1287" s="49">
        <f t="shared" si="153"/>
        <v>81.8</v>
      </c>
      <c r="K1287" s="49">
        <f t="shared" si="153"/>
        <v>97.7</v>
      </c>
      <c r="L1287" s="49">
        <f t="shared" si="153"/>
        <v>113.4</v>
      </c>
      <c r="M1287" s="49">
        <f t="shared" si="153"/>
        <v>26.099999999999998</v>
      </c>
      <c r="N1287" s="49">
        <f t="shared" si="153"/>
        <v>0</v>
      </c>
      <c r="O1287" s="279"/>
      <c r="P1287" s="279"/>
      <c r="Q1287" s="35"/>
    </row>
    <row r="1288" spans="1:17" ht="26.25" customHeight="1" x14ac:dyDescent="0.25">
      <c r="A1288" s="306"/>
      <c r="B1288" s="306"/>
      <c r="C1288" s="306"/>
      <c r="D1288" s="306"/>
      <c r="E1288" s="306"/>
      <c r="F1288" s="306"/>
      <c r="G1288" s="176" t="s">
        <v>17</v>
      </c>
      <c r="H1288" s="49">
        <f t="shared" ref="H1288:N1291" si="154">SUM(H1263,H1268,H1273,H1278,H1283)</f>
        <v>0</v>
      </c>
      <c r="I1288" s="49">
        <f t="shared" si="154"/>
        <v>0</v>
      </c>
      <c r="J1288" s="49">
        <f t="shared" si="154"/>
        <v>0</v>
      </c>
      <c r="K1288" s="49">
        <f t="shared" si="154"/>
        <v>0</v>
      </c>
      <c r="L1288" s="49">
        <f t="shared" si="154"/>
        <v>0</v>
      </c>
      <c r="M1288" s="49">
        <f t="shared" si="154"/>
        <v>0</v>
      </c>
      <c r="N1288" s="49">
        <f t="shared" si="154"/>
        <v>0</v>
      </c>
      <c r="O1288" s="279"/>
      <c r="P1288" s="279"/>
      <c r="Q1288" s="35"/>
    </row>
    <row r="1289" spans="1:17" ht="42.75" customHeight="1" x14ac:dyDescent="0.25">
      <c r="A1289" s="306"/>
      <c r="B1289" s="306"/>
      <c r="C1289" s="306"/>
      <c r="D1289" s="306"/>
      <c r="E1289" s="306"/>
      <c r="F1289" s="306"/>
      <c r="G1289" s="176" t="s">
        <v>18</v>
      </c>
      <c r="H1289" s="49">
        <f t="shared" si="154"/>
        <v>329.1</v>
      </c>
      <c r="I1289" s="49">
        <f t="shared" si="154"/>
        <v>26.2</v>
      </c>
      <c r="J1289" s="49">
        <f t="shared" si="154"/>
        <v>77.800000000000011</v>
      </c>
      <c r="K1289" s="49">
        <f t="shared" si="154"/>
        <v>92.899999999999991</v>
      </c>
      <c r="L1289" s="49">
        <f t="shared" si="154"/>
        <v>107.69999999999999</v>
      </c>
      <c r="M1289" s="49">
        <f t="shared" si="154"/>
        <v>24.7</v>
      </c>
      <c r="N1289" s="49">
        <f t="shared" si="154"/>
        <v>0</v>
      </c>
      <c r="O1289" s="279"/>
      <c r="P1289" s="279"/>
      <c r="Q1289" s="35"/>
    </row>
    <row r="1290" spans="1:17" ht="15.75" x14ac:dyDescent="0.25">
      <c r="A1290" s="306"/>
      <c r="B1290" s="306"/>
      <c r="C1290" s="306"/>
      <c r="D1290" s="306"/>
      <c r="E1290" s="306"/>
      <c r="F1290" s="306"/>
      <c r="G1290" s="176" t="s">
        <v>19</v>
      </c>
      <c r="H1290" s="49">
        <f t="shared" si="154"/>
        <v>17.5</v>
      </c>
      <c r="I1290" s="49">
        <f t="shared" si="154"/>
        <v>1.4</v>
      </c>
      <c r="J1290" s="49">
        <f t="shared" si="154"/>
        <v>4.1000000000000005</v>
      </c>
      <c r="K1290" s="49">
        <f t="shared" si="154"/>
        <v>4.9000000000000004</v>
      </c>
      <c r="L1290" s="49">
        <f t="shared" si="154"/>
        <v>5.7</v>
      </c>
      <c r="M1290" s="49">
        <f t="shared" si="154"/>
        <v>1.4</v>
      </c>
      <c r="N1290" s="49">
        <f t="shared" si="154"/>
        <v>0</v>
      </c>
      <c r="O1290" s="279"/>
      <c r="P1290" s="279"/>
      <c r="Q1290" s="35"/>
    </row>
    <row r="1291" spans="1:17" ht="24" x14ac:dyDescent="0.25">
      <c r="A1291" s="306"/>
      <c r="B1291" s="306"/>
      <c r="C1291" s="306"/>
      <c r="D1291" s="306"/>
      <c r="E1291" s="306"/>
      <c r="F1291" s="306"/>
      <c r="G1291" s="176" t="s">
        <v>20</v>
      </c>
      <c r="H1291" s="49">
        <f t="shared" si="154"/>
        <v>0</v>
      </c>
      <c r="I1291" s="49">
        <f t="shared" si="154"/>
        <v>0</v>
      </c>
      <c r="J1291" s="49">
        <f t="shared" si="154"/>
        <v>0</v>
      </c>
      <c r="K1291" s="49">
        <f t="shared" si="154"/>
        <v>0</v>
      </c>
      <c r="L1291" s="49">
        <f t="shared" si="154"/>
        <v>0</v>
      </c>
      <c r="M1291" s="49">
        <f t="shared" si="154"/>
        <v>0</v>
      </c>
      <c r="N1291" s="49">
        <f t="shared" si="154"/>
        <v>0</v>
      </c>
      <c r="O1291" s="279"/>
      <c r="P1291" s="279"/>
      <c r="Q1291" s="35"/>
    </row>
    <row r="1292" spans="1:17" ht="16.5" thickBot="1" x14ac:dyDescent="0.3">
      <c r="A1292" s="418" t="s">
        <v>1120</v>
      </c>
      <c r="B1292" s="418"/>
      <c r="C1292" s="418"/>
      <c r="D1292" s="418"/>
      <c r="E1292" s="418"/>
      <c r="F1292" s="418"/>
      <c r="G1292" s="418"/>
      <c r="H1292" s="418"/>
      <c r="I1292" s="418"/>
      <c r="J1292" s="418"/>
      <c r="K1292" s="418"/>
      <c r="L1292" s="418"/>
      <c r="M1292" s="418"/>
      <c r="N1292" s="418"/>
      <c r="O1292" s="418"/>
      <c r="P1292" s="524"/>
      <c r="Q1292" s="35"/>
    </row>
    <row r="1293" spans="1:17" ht="37.5" customHeight="1" thickBot="1" x14ac:dyDescent="0.3">
      <c r="A1293" s="411" t="s">
        <v>1712</v>
      </c>
      <c r="B1293" s="405" t="s">
        <v>1709</v>
      </c>
      <c r="C1293" s="405" t="s">
        <v>1120</v>
      </c>
      <c r="D1293" s="405">
        <v>2028</v>
      </c>
      <c r="E1293" s="405" t="s">
        <v>1620</v>
      </c>
      <c r="F1293" s="405" t="s">
        <v>1711</v>
      </c>
      <c r="G1293" s="60" t="s">
        <v>16</v>
      </c>
      <c r="H1293" s="106">
        <f t="shared" ref="H1293:H1322" si="155">SUM(I1293:N1293)</f>
        <v>36.4</v>
      </c>
      <c r="I1293" s="106">
        <v>0</v>
      </c>
      <c r="J1293" s="106">
        <v>0</v>
      </c>
      <c r="K1293" s="106">
        <v>0</v>
      </c>
      <c r="L1293" s="106">
        <v>36.4</v>
      </c>
      <c r="M1293" s="106">
        <v>0</v>
      </c>
      <c r="N1293" s="106">
        <v>0</v>
      </c>
      <c r="O1293" s="405">
        <v>26008</v>
      </c>
      <c r="P1293" s="408" t="s">
        <v>1710</v>
      </c>
      <c r="Q1293" s="598" t="s">
        <v>4197</v>
      </c>
    </row>
    <row r="1294" spans="1:17" ht="27" customHeight="1" thickBot="1" x14ac:dyDescent="0.3">
      <c r="A1294" s="412"/>
      <c r="B1294" s="406"/>
      <c r="C1294" s="406"/>
      <c r="D1294" s="406"/>
      <c r="E1294" s="406"/>
      <c r="F1294" s="406"/>
      <c r="G1294" s="60" t="s">
        <v>309</v>
      </c>
      <c r="H1294" s="106">
        <f t="shared" si="155"/>
        <v>0</v>
      </c>
      <c r="I1294" s="106">
        <v>0</v>
      </c>
      <c r="J1294" s="106">
        <v>0</v>
      </c>
      <c r="K1294" s="106">
        <v>0</v>
      </c>
      <c r="L1294" s="106">
        <v>0</v>
      </c>
      <c r="M1294" s="106">
        <v>0</v>
      </c>
      <c r="N1294" s="106">
        <v>0</v>
      </c>
      <c r="O1294" s="406"/>
      <c r="P1294" s="409"/>
      <c r="Q1294" s="599"/>
    </row>
    <row r="1295" spans="1:17" ht="24.75" thickBot="1" x14ac:dyDescent="0.3">
      <c r="A1295" s="412"/>
      <c r="B1295" s="406"/>
      <c r="C1295" s="406"/>
      <c r="D1295" s="406"/>
      <c r="E1295" s="406"/>
      <c r="F1295" s="406"/>
      <c r="G1295" s="60" t="s">
        <v>18</v>
      </c>
      <c r="H1295" s="106">
        <f t="shared" si="155"/>
        <v>33.1</v>
      </c>
      <c r="I1295" s="106">
        <v>0</v>
      </c>
      <c r="J1295" s="106">
        <v>0</v>
      </c>
      <c r="K1295" s="106">
        <v>0</v>
      </c>
      <c r="L1295" s="106">
        <v>33.1</v>
      </c>
      <c r="M1295" s="106">
        <v>0</v>
      </c>
      <c r="N1295" s="106">
        <v>0</v>
      </c>
      <c r="O1295" s="406"/>
      <c r="P1295" s="409"/>
      <c r="Q1295" s="599"/>
    </row>
    <row r="1296" spans="1:17" ht="15.75" thickBot="1" x14ac:dyDescent="0.3">
      <c r="A1296" s="412"/>
      <c r="B1296" s="406"/>
      <c r="C1296" s="406"/>
      <c r="D1296" s="406"/>
      <c r="E1296" s="406"/>
      <c r="F1296" s="406"/>
      <c r="G1296" s="60" t="s">
        <v>19</v>
      </c>
      <c r="H1296" s="106">
        <f t="shared" si="155"/>
        <v>3.3</v>
      </c>
      <c r="I1296" s="106">
        <v>0</v>
      </c>
      <c r="J1296" s="106">
        <v>0</v>
      </c>
      <c r="K1296" s="106">
        <v>0</v>
      </c>
      <c r="L1296" s="106">
        <v>3.3</v>
      </c>
      <c r="M1296" s="106">
        <v>0</v>
      </c>
      <c r="N1296" s="106">
        <v>0</v>
      </c>
      <c r="O1296" s="406"/>
      <c r="P1296" s="409"/>
      <c r="Q1296" s="599"/>
    </row>
    <row r="1297" spans="1:17" ht="15.75" thickBot="1" x14ac:dyDescent="0.3">
      <c r="A1297" s="413"/>
      <c r="B1297" s="407"/>
      <c r="C1297" s="407"/>
      <c r="D1297" s="407"/>
      <c r="E1297" s="407"/>
      <c r="F1297" s="407"/>
      <c r="G1297" s="60" t="s">
        <v>20</v>
      </c>
      <c r="H1297" s="106">
        <f t="shared" si="155"/>
        <v>0</v>
      </c>
      <c r="I1297" s="106">
        <v>0</v>
      </c>
      <c r="J1297" s="106">
        <v>0</v>
      </c>
      <c r="K1297" s="106">
        <v>0</v>
      </c>
      <c r="L1297" s="106">
        <v>0</v>
      </c>
      <c r="M1297" s="106">
        <v>0</v>
      </c>
      <c r="N1297" s="106">
        <v>0</v>
      </c>
      <c r="O1297" s="407"/>
      <c r="P1297" s="410"/>
      <c r="Q1297" s="599"/>
    </row>
    <row r="1298" spans="1:17" ht="33" customHeight="1" thickBot="1" x14ac:dyDescent="0.3">
      <c r="A1298" s="498" t="s">
        <v>4136</v>
      </c>
      <c r="B1298" s="405" t="s">
        <v>1709</v>
      </c>
      <c r="C1298" s="405" t="s">
        <v>1120</v>
      </c>
      <c r="D1298" s="405">
        <v>2028</v>
      </c>
      <c r="E1298" s="405" t="s">
        <v>1713</v>
      </c>
      <c r="F1298" s="405" t="s">
        <v>1711</v>
      </c>
      <c r="G1298" s="60" t="s">
        <v>16</v>
      </c>
      <c r="H1298" s="106">
        <f t="shared" si="155"/>
        <v>4.5999999999999996</v>
      </c>
      <c r="I1298" s="106">
        <v>0</v>
      </c>
      <c r="J1298" s="106">
        <v>0</v>
      </c>
      <c r="K1298" s="106">
        <v>0</v>
      </c>
      <c r="L1298" s="106">
        <v>4.5999999999999996</v>
      </c>
      <c r="M1298" s="106">
        <v>0</v>
      </c>
      <c r="N1298" s="106">
        <v>0</v>
      </c>
      <c r="O1298" s="405">
        <v>26008</v>
      </c>
      <c r="P1298" s="408" t="s">
        <v>1710</v>
      </c>
      <c r="Q1298" s="598" t="s">
        <v>4197</v>
      </c>
    </row>
    <row r="1299" spans="1:17" ht="25.5" customHeight="1" thickBot="1" x14ac:dyDescent="0.3">
      <c r="A1299" s="461"/>
      <c r="B1299" s="406"/>
      <c r="C1299" s="406"/>
      <c r="D1299" s="406"/>
      <c r="E1299" s="406"/>
      <c r="F1299" s="406"/>
      <c r="G1299" s="60" t="s">
        <v>309</v>
      </c>
      <c r="H1299" s="106">
        <f t="shared" si="155"/>
        <v>0</v>
      </c>
      <c r="I1299" s="106">
        <v>0</v>
      </c>
      <c r="J1299" s="106">
        <v>0</v>
      </c>
      <c r="K1299" s="106">
        <v>0</v>
      </c>
      <c r="L1299" s="106">
        <v>0</v>
      </c>
      <c r="M1299" s="106">
        <v>0</v>
      </c>
      <c r="N1299" s="106">
        <v>0</v>
      </c>
      <c r="O1299" s="406"/>
      <c r="P1299" s="409"/>
      <c r="Q1299" s="599"/>
    </row>
    <row r="1300" spans="1:17" ht="24.75" thickBot="1" x14ac:dyDescent="0.3">
      <c r="A1300" s="461"/>
      <c r="B1300" s="406"/>
      <c r="C1300" s="406"/>
      <c r="D1300" s="406"/>
      <c r="E1300" s="406"/>
      <c r="F1300" s="406"/>
      <c r="G1300" s="60" t="s">
        <v>18</v>
      </c>
      <c r="H1300" s="106">
        <f t="shared" si="155"/>
        <v>4.2</v>
      </c>
      <c r="I1300" s="106">
        <v>0</v>
      </c>
      <c r="J1300" s="106">
        <v>0</v>
      </c>
      <c r="K1300" s="106">
        <v>0</v>
      </c>
      <c r="L1300" s="106">
        <v>4.2</v>
      </c>
      <c r="M1300" s="106">
        <v>0</v>
      </c>
      <c r="N1300" s="106">
        <v>0</v>
      </c>
      <c r="O1300" s="406"/>
      <c r="P1300" s="409"/>
      <c r="Q1300" s="599"/>
    </row>
    <row r="1301" spans="1:17" ht="15.75" thickBot="1" x14ac:dyDescent="0.3">
      <c r="A1301" s="461"/>
      <c r="B1301" s="406"/>
      <c r="C1301" s="406"/>
      <c r="D1301" s="406"/>
      <c r="E1301" s="406"/>
      <c r="F1301" s="406"/>
      <c r="G1301" s="60" t="s">
        <v>19</v>
      </c>
      <c r="H1301" s="106">
        <f t="shared" si="155"/>
        <v>0.4</v>
      </c>
      <c r="I1301" s="106">
        <v>0</v>
      </c>
      <c r="J1301" s="106">
        <v>0</v>
      </c>
      <c r="K1301" s="106">
        <v>0</v>
      </c>
      <c r="L1301" s="106">
        <v>0.4</v>
      </c>
      <c r="M1301" s="106">
        <v>0</v>
      </c>
      <c r="N1301" s="106">
        <v>0</v>
      </c>
      <c r="O1301" s="406"/>
      <c r="P1301" s="409"/>
      <c r="Q1301" s="599"/>
    </row>
    <row r="1302" spans="1:17" ht="15.75" thickBot="1" x14ac:dyDescent="0.3">
      <c r="A1302" s="462"/>
      <c r="B1302" s="407"/>
      <c r="C1302" s="407"/>
      <c r="D1302" s="407"/>
      <c r="E1302" s="407"/>
      <c r="F1302" s="407"/>
      <c r="G1302" s="60" t="s">
        <v>20</v>
      </c>
      <c r="H1302" s="106">
        <f t="shared" si="155"/>
        <v>0</v>
      </c>
      <c r="I1302" s="106">
        <v>0</v>
      </c>
      <c r="J1302" s="106">
        <v>0</v>
      </c>
      <c r="K1302" s="106">
        <v>0</v>
      </c>
      <c r="L1302" s="106">
        <v>0</v>
      </c>
      <c r="M1302" s="106">
        <v>0</v>
      </c>
      <c r="N1302" s="106">
        <v>0</v>
      </c>
      <c r="O1302" s="407"/>
      <c r="P1302" s="410"/>
      <c r="Q1302" s="599"/>
    </row>
    <row r="1303" spans="1:17" ht="33.75" customHeight="1" thickBot="1" x14ac:dyDescent="0.3">
      <c r="A1303" s="498" t="s">
        <v>4137</v>
      </c>
      <c r="B1303" s="405" t="s">
        <v>1709</v>
      </c>
      <c r="C1303" s="405" t="s">
        <v>1120</v>
      </c>
      <c r="D1303" s="405">
        <v>2028</v>
      </c>
      <c r="E1303" s="405" t="s">
        <v>1714</v>
      </c>
      <c r="F1303" s="405" t="s">
        <v>1711</v>
      </c>
      <c r="G1303" s="60" t="s">
        <v>16</v>
      </c>
      <c r="H1303" s="106">
        <f t="shared" si="155"/>
        <v>9</v>
      </c>
      <c r="I1303" s="106">
        <v>0</v>
      </c>
      <c r="J1303" s="106">
        <v>0</v>
      </c>
      <c r="K1303" s="106">
        <v>0</v>
      </c>
      <c r="L1303" s="106">
        <v>9</v>
      </c>
      <c r="M1303" s="106">
        <v>0</v>
      </c>
      <c r="N1303" s="106">
        <v>0</v>
      </c>
      <c r="O1303" s="405">
        <v>26008</v>
      </c>
      <c r="P1303" s="408" t="s">
        <v>1710</v>
      </c>
      <c r="Q1303" s="598" t="s">
        <v>4197</v>
      </c>
    </row>
    <row r="1304" spans="1:17" ht="21" customHeight="1" thickBot="1" x14ac:dyDescent="0.3">
      <c r="A1304" s="461"/>
      <c r="B1304" s="406"/>
      <c r="C1304" s="406"/>
      <c r="D1304" s="406"/>
      <c r="E1304" s="406"/>
      <c r="F1304" s="406"/>
      <c r="G1304" s="60" t="s">
        <v>309</v>
      </c>
      <c r="H1304" s="106">
        <f t="shared" si="155"/>
        <v>0</v>
      </c>
      <c r="I1304" s="106">
        <v>0</v>
      </c>
      <c r="J1304" s="106">
        <v>0</v>
      </c>
      <c r="K1304" s="106">
        <v>0</v>
      </c>
      <c r="L1304" s="106">
        <v>0</v>
      </c>
      <c r="M1304" s="106">
        <v>0</v>
      </c>
      <c r="N1304" s="106">
        <v>0</v>
      </c>
      <c r="O1304" s="406"/>
      <c r="P1304" s="409"/>
      <c r="Q1304" s="599"/>
    </row>
    <row r="1305" spans="1:17" ht="24.75" thickBot="1" x14ac:dyDescent="0.3">
      <c r="A1305" s="461"/>
      <c r="B1305" s="406"/>
      <c r="C1305" s="406"/>
      <c r="D1305" s="406"/>
      <c r="E1305" s="406"/>
      <c r="F1305" s="406"/>
      <c r="G1305" s="60" t="s">
        <v>18</v>
      </c>
      <c r="H1305" s="106">
        <f t="shared" si="155"/>
        <v>8.1999999999999993</v>
      </c>
      <c r="I1305" s="106">
        <v>0</v>
      </c>
      <c r="J1305" s="106">
        <v>0</v>
      </c>
      <c r="K1305" s="106">
        <v>0</v>
      </c>
      <c r="L1305" s="106">
        <v>8.1999999999999993</v>
      </c>
      <c r="M1305" s="106">
        <v>0</v>
      </c>
      <c r="N1305" s="106">
        <v>0</v>
      </c>
      <c r="O1305" s="406"/>
      <c r="P1305" s="409"/>
      <c r="Q1305" s="599"/>
    </row>
    <row r="1306" spans="1:17" ht="15.75" thickBot="1" x14ac:dyDescent="0.3">
      <c r="A1306" s="461"/>
      <c r="B1306" s="406"/>
      <c r="C1306" s="406"/>
      <c r="D1306" s="406"/>
      <c r="E1306" s="406"/>
      <c r="F1306" s="406"/>
      <c r="G1306" s="60" t="s">
        <v>19</v>
      </c>
      <c r="H1306" s="106">
        <f t="shared" si="155"/>
        <v>0.8</v>
      </c>
      <c r="I1306" s="106">
        <v>0</v>
      </c>
      <c r="J1306" s="106">
        <v>0</v>
      </c>
      <c r="K1306" s="106">
        <v>0</v>
      </c>
      <c r="L1306" s="106">
        <v>0.8</v>
      </c>
      <c r="M1306" s="106">
        <v>0</v>
      </c>
      <c r="N1306" s="106">
        <v>0</v>
      </c>
      <c r="O1306" s="406"/>
      <c r="P1306" s="409"/>
      <c r="Q1306" s="599"/>
    </row>
    <row r="1307" spans="1:17" ht="15.75" thickBot="1" x14ac:dyDescent="0.3">
      <c r="A1307" s="462"/>
      <c r="B1307" s="407"/>
      <c r="C1307" s="407"/>
      <c r="D1307" s="407"/>
      <c r="E1307" s="407"/>
      <c r="F1307" s="407"/>
      <c r="G1307" s="60" t="s">
        <v>20</v>
      </c>
      <c r="H1307" s="106">
        <f t="shared" si="155"/>
        <v>0</v>
      </c>
      <c r="I1307" s="106">
        <v>0</v>
      </c>
      <c r="J1307" s="106">
        <v>0</v>
      </c>
      <c r="K1307" s="106">
        <v>0</v>
      </c>
      <c r="L1307" s="106">
        <v>0</v>
      </c>
      <c r="M1307" s="106">
        <v>0</v>
      </c>
      <c r="N1307" s="106">
        <v>0</v>
      </c>
      <c r="O1307" s="407"/>
      <c r="P1307" s="410"/>
      <c r="Q1307" s="599"/>
    </row>
    <row r="1308" spans="1:17" ht="37.5" customHeight="1" thickBot="1" x14ac:dyDescent="0.3">
      <c r="A1308" s="498" t="s">
        <v>4138</v>
      </c>
      <c r="B1308" s="405" t="s">
        <v>1709</v>
      </c>
      <c r="C1308" s="405" t="s">
        <v>1120</v>
      </c>
      <c r="D1308" s="405">
        <v>2030</v>
      </c>
      <c r="E1308" s="405" t="s">
        <v>1715</v>
      </c>
      <c r="F1308" s="405" t="s">
        <v>1711</v>
      </c>
      <c r="G1308" s="60" t="s">
        <v>16</v>
      </c>
      <c r="H1308" s="106">
        <f t="shared" si="155"/>
        <v>44.8</v>
      </c>
      <c r="I1308" s="106">
        <v>0</v>
      </c>
      <c r="J1308" s="106">
        <v>0</v>
      </c>
      <c r="K1308" s="106">
        <v>0</v>
      </c>
      <c r="L1308" s="106">
        <v>0</v>
      </c>
      <c r="M1308" s="106">
        <v>0</v>
      </c>
      <c r="N1308" s="106">
        <v>44.8</v>
      </c>
      <c r="O1308" s="405">
        <v>26008</v>
      </c>
      <c r="P1308" s="408" t="s">
        <v>1710</v>
      </c>
      <c r="Q1308" s="598" t="s">
        <v>4197</v>
      </c>
    </row>
    <row r="1309" spans="1:17" ht="21" customHeight="1" thickBot="1" x14ac:dyDescent="0.3">
      <c r="A1309" s="461"/>
      <c r="B1309" s="406"/>
      <c r="C1309" s="406"/>
      <c r="D1309" s="406"/>
      <c r="E1309" s="406"/>
      <c r="F1309" s="406"/>
      <c r="G1309" s="60" t="s">
        <v>309</v>
      </c>
      <c r="H1309" s="106">
        <f t="shared" si="155"/>
        <v>0</v>
      </c>
      <c r="I1309" s="106">
        <v>0</v>
      </c>
      <c r="J1309" s="106">
        <v>0</v>
      </c>
      <c r="K1309" s="106">
        <v>0</v>
      </c>
      <c r="L1309" s="106">
        <v>0</v>
      </c>
      <c r="M1309" s="106">
        <v>0</v>
      </c>
      <c r="N1309" s="106">
        <v>0</v>
      </c>
      <c r="O1309" s="406"/>
      <c r="P1309" s="409"/>
      <c r="Q1309" s="599"/>
    </row>
    <row r="1310" spans="1:17" ht="24.75" thickBot="1" x14ac:dyDescent="0.3">
      <c r="A1310" s="461"/>
      <c r="B1310" s="406"/>
      <c r="C1310" s="406"/>
      <c r="D1310" s="406"/>
      <c r="E1310" s="406"/>
      <c r="F1310" s="406"/>
      <c r="G1310" s="60" t="s">
        <v>18</v>
      </c>
      <c r="H1310" s="106">
        <f t="shared" si="155"/>
        <v>40.799999999999997</v>
      </c>
      <c r="I1310" s="106">
        <v>0</v>
      </c>
      <c r="J1310" s="106">
        <v>0</v>
      </c>
      <c r="K1310" s="106">
        <v>0</v>
      </c>
      <c r="L1310" s="106">
        <v>0</v>
      </c>
      <c r="M1310" s="106">
        <v>0</v>
      </c>
      <c r="N1310" s="106">
        <v>40.799999999999997</v>
      </c>
      <c r="O1310" s="406"/>
      <c r="P1310" s="409"/>
      <c r="Q1310" s="599"/>
    </row>
    <row r="1311" spans="1:17" ht="15.75" thickBot="1" x14ac:dyDescent="0.3">
      <c r="A1311" s="461"/>
      <c r="B1311" s="406"/>
      <c r="C1311" s="406"/>
      <c r="D1311" s="406"/>
      <c r="E1311" s="406"/>
      <c r="F1311" s="406"/>
      <c r="G1311" s="60" t="s">
        <v>19</v>
      </c>
      <c r="H1311" s="106">
        <f t="shared" si="155"/>
        <v>4</v>
      </c>
      <c r="I1311" s="106">
        <v>0</v>
      </c>
      <c r="J1311" s="106">
        <v>0</v>
      </c>
      <c r="K1311" s="106">
        <v>0</v>
      </c>
      <c r="L1311" s="106">
        <v>0</v>
      </c>
      <c r="M1311" s="106">
        <v>0</v>
      </c>
      <c r="N1311" s="106">
        <v>4</v>
      </c>
      <c r="O1311" s="406"/>
      <c r="P1311" s="409"/>
      <c r="Q1311" s="599"/>
    </row>
    <row r="1312" spans="1:17" ht="15.75" thickBot="1" x14ac:dyDescent="0.3">
      <c r="A1312" s="462"/>
      <c r="B1312" s="407"/>
      <c r="C1312" s="407"/>
      <c r="D1312" s="407"/>
      <c r="E1312" s="407"/>
      <c r="F1312" s="407"/>
      <c r="G1312" s="60" t="s">
        <v>20</v>
      </c>
      <c r="H1312" s="106">
        <f t="shared" si="155"/>
        <v>0</v>
      </c>
      <c r="I1312" s="106">
        <v>0</v>
      </c>
      <c r="J1312" s="106">
        <v>0</v>
      </c>
      <c r="K1312" s="106">
        <v>0</v>
      </c>
      <c r="L1312" s="106">
        <v>0</v>
      </c>
      <c r="M1312" s="106">
        <v>0</v>
      </c>
      <c r="N1312" s="106">
        <v>0</v>
      </c>
      <c r="O1312" s="407"/>
      <c r="P1312" s="410"/>
      <c r="Q1312" s="599"/>
    </row>
    <row r="1313" spans="1:17" ht="31.5" customHeight="1" thickBot="1" x14ac:dyDescent="0.3">
      <c r="A1313" s="498" t="s">
        <v>4139</v>
      </c>
      <c r="B1313" s="405" t="s">
        <v>1709</v>
      </c>
      <c r="C1313" s="405" t="s">
        <v>1120</v>
      </c>
      <c r="D1313" s="405">
        <v>2029</v>
      </c>
      <c r="E1313" s="405" t="s">
        <v>1716</v>
      </c>
      <c r="F1313" s="405" t="s">
        <v>1711</v>
      </c>
      <c r="G1313" s="60" t="s">
        <v>16</v>
      </c>
      <c r="H1313" s="106">
        <f t="shared" si="155"/>
        <v>22.8</v>
      </c>
      <c r="I1313" s="106">
        <v>0</v>
      </c>
      <c r="J1313" s="106">
        <v>0</v>
      </c>
      <c r="K1313" s="106">
        <v>0</v>
      </c>
      <c r="L1313" s="106">
        <v>0</v>
      </c>
      <c r="M1313" s="106">
        <v>22.8</v>
      </c>
      <c r="N1313" s="106">
        <v>0</v>
      </c>
      <c r="O1313" s="405">
        <v>26008</v>
      </c>
      <c r="P1313" s="408" t="s">
        <v>1710</v>
      </c>
      <c r="Q1313" s="598" t="s">
        <v>4197</v>
      </c>
    </row>
    <row r="1314" spans="1:17" ht="27.75" customHeight="1" thickBot="1" x14ac:dyDescent="0.3">
      <c r="A1314" s="461"/>
      <c r="B1314" s="406"/>
      <c r="C1314" s="406"/>
      <c r="D1314" s="406"/>
      <c r="E1314" s="406"/>
      <c r="F1314" s="406"/>
      <c r="G1314" s="60" t="s">
        <v>309</v>
      </c>
      <c r="H1314" s="106">
        <f t="shared" si="155"/>
        <v>0</v>
      </c>
      <c r="I1314" s="106">
        <v>0</v>
      </c>
      <c r="J1314" s="106">
        <v>0</v>
      </c>
      <c r="K1314" s="106">
        <v>0</v>
      </c>
      <c r="L1314" s="106">
        <v>0</v>
      </c>
      <c r="M1314" s="106">
        <v>0</v>
      </c>
      <c r="N1314" s="106">
        <v>0</v>
      </c>
      <c r="O1314" s="406"/>
      <c r="P1314" s="409"/>
      <c r="Q1314" s="599"/>
    </row>
    <row r="1315" spans="1:17" ht="24.75" thickBot="1" x14ac:dyDescent="0.3">
      <c r="A1315" s="461"/>
      <c r="B1315" s="406"/>
      <c r="C1315" s="406"/>
      <c r="D1315" s="406"/>
      <c r="E1315" s="406"/>
      <c r="F1315" s="406"/>
      <c r="G1315" s="60" t="s">
        <v>18</v>
      </c>
      <c r="H1315" s="106">
        <f t="shared" si="155"/>
        <v>20.8</v>
      </c>
      <c r="I1315" s="106">
        <v>0</v>
      </c>
      <c r="J1315" s="106">
        <v>0</v>
      </c>
      <c r="K1315" s="106">
        <v>0</v>
      </c>
      <c r="L1315" s="106">
        <v>0</v>
      </c>
      <c r="M1315" s="106">
        <v>20.8</v>
      </c>
      <c r="N1315" s="106">
        <v>0</v>
      </c>
      <c r="O1315" s="406"/>
      <c r="P1315" s="409"/>
      <c r="Q1315" s="599"/>
    </row>
    <row r="1316" spans="1:17" ht="15.75" thickBot="1" x14ac:dyDescent="0.3">
      <c r="A1316" s="461"/>
      <c r="B1316" s="406"/>
      <c r="C1316" s="406"/>
      <c r="D1316" s="406"/>
      <c r="E1316" s="406"/>
      <c r="F1316" s="406"/>
      <c r="G1316" s="60" t="s">
        <v>19</v>
      </c>
      <c r="H1316" s="106">
        <f t="shared" si="155"/>
        <v>2.1</v>
      </c>
      <c r="I1316" s="106">
        <v>0</v>
      </c>
      <c r="J1316" s="106">
        <v>0</v>
      </c>
      <c r="K1316" s="106">
        <v>0</v>
      </c>
      <c r="L1316" s="106">
        <v>0</v>
      </c>
      <c r="M1316" s="106">
        <v>2.1</v>
      </c>
      <c r="N1316" s="106">
        <v>0</v>
      </c>
      <c r="O1316" s="406"/>
      <c r="P1316" s="409"/>
      <c r="Q1316" s="599"/>
    </row>
    <row r="1317" spans="1:17" ht="15.75" thickBot="1" x14ac:dyDescent="0.3">
      <c r="A1317" s="462"/>
      <c r="B1317" s="407"/>
      <c r="C1317" s="407"/>
      <c r="D1317" s="407"/>
      <c r="E1317" s="407"/>
      <c r="F1317" s="407"/>
      <c r="G1317" s="60" t="s">
        <v>20</v>
      </c>
      <c r="H1317" s="106">
        <f t="shared" si="155"/>
        <v>0</v>
      </c>
      <c r="I1317" s="106">
        <v>0</v>
      </c>
      <c r="J1317" s="106">
        <v>0</v>
      </c>
      <c r="K1317" s="106">
        <v>0</v>
      </c>
      <c r="L1317" s="106">
        <v>0</v>
      </c>
      <c r="M1317" s="106">
        <v>0</v>
      </c>
      <c r="N1317" s="106">
        <v>0</v>
      </c>
      <c r="O1317" s="407"/>
      <c r="P1317" s="410"/>
      <c r="Q1317" s="599"/>
    </row>
    <row r="1318" spans="1:17" ht="31.5" customHeight="1" thickBot="1" x14ac:dyDescent="0.3">
      <c r="A1318" s="411" t="s">
        <v>1717</v>
      </c>
      <c r="B1318" s="405" t="s">
        <v>1709</v>
      </c>
      <c r="C1318" s="405" t="s">
        <v>1120</v>
      </c>
      <c r="D1318" s="405">
        <v>2028</v>
      </c>
      <c r="E1318" s="405" t="s">
        <v>1617</v>
      </c>
      <c r="F1318" s="405" t="s">
        <v>1711</v>
      </c>
      <c r="G1318" s="60" t="s">
        <v>16</v>
      </c>
      <c r="H1318" s="106">
        <f t="shared" si="155"/>
        <v>25.6</v>
      </c>
      <c r="I1318" s="106">
        <v>0</v>
      </c>
      <c r="J1318" s="106">
        <v>0</v>
      </c>
      <c r="K1318" s="106">
        <v>0</v>
      </c>
      <c r="L1318" s="106">
        <v>25.6</v>
      </c>
      <c r="M1318" s="106">
        <v>0</v>
      </c>
      <c r="N1318" s="106">
        <v>0</v>
      </c>
      <c r="O1318" s="405">
        <v>26008</v>
      </c>
      <c r="P1318" s="408" t="s">
        <v>1710</v>
      </c>
      <c r="Q1318" s="598" t="s">
        <v>4197</v>
      </c>
    </row>
    <row r="1319" spans="1:17" ht="34.5" customHeight="1" thickBot="1" x14ac:dyDescent="0.3">
      <c r="A1319" s="412"/>
      <c r="B1319" s="406"/>
      <c r="C1319" s="406"/>
      <c r="D1319" s="406"/>
      <c r="E1319" s="406"/>
      <c r="F1319" s="406"/>
      <c r="G1319" s="60" t="s">
        <v>309</v>
      </c>
      <c r="H1319" s="106">
        <f t="shared" si="155"/>
        <v>0</v>
      </c>
      <c r="I1319" s="106">
        <v>0</v>
      </c>
      <c r="J1319" s="106">
        <v>0</v>
      </c>
      <c r="K1319" s="106">
        <v>0</v>
      </c>
      <c r="L1319" s="106">
        <v>0</v>
      </c>
      <c r="M1319" s="106">
        <v>0</v>
      </c>
      <c r="N1319" s="106">
        <v>0</v>
      </c>
      <c r="O1319" s="406"/>
      <c r="P1319" s="409"/>
      <c r="Q1319" s="599"/>
    </row>
    <row r="1320" spans="1:17" ht="24.75" thickBot="1" x14ac:dyDescent="0.3">
      <c r="A1320" s="412"/>
      <c r="B1320" s="406"/>
      <c r="C1320" s="406"/>
      <c r="D1320" s="406"/>
      <c r="E1320" s="406"/>
      <c r="F1320" s="406"/>
      <c r="G1320" s="60" t="s">
        <v>18</v>
      </c>
      <c r="H1320" s="106">
        <f t="shared" si="155"/>
        <v>23.3</v>
      </c>
      <c r="I1320" s="106">
        <v>0</v>
      </c>
      <c r="J1320" s="106">
        <v>0</v>
      </c>
      <c r="K1320" s="106">
        <v>0</v>
      </c>
      <c r="L1320" s="106">
        <v>23.3</v>
      </c>
      <c r="M1320" s="106">
        <v>0</v>
      </c>
      <c r="N1320" s="106">
        <v>0</v>
      </c>
      <c r="O1320" s="406"/>
      <c r="P1320" s="409"/>
      <c r="Q1320" s="599"/>
    </row>
    <row r="1321" spans="1:17" ht="15.75" thickBot="1" x14ac:dyDescent="0.3">
      <c r="A1321" s="412"/>
      <c r="B1321" s="406"/>
      <c r="C1321" s="406"/>
      <c r="D1321" s="406"/>
      <c r="E1321" s="406"/>
      <c r="F1321" s="406"/>
      <c r="G1321" s="60" t="s">
        <v>19</v>
      </c>
      <c r="H1321" s="106">
        <f t="shared" si="155"/>
        <v>2.2999999999999998</v>
      </c>
      <c r="I1321" s="106">
        <v>0</v>
      </c>
      <c r="J1321" s="106">
        <v>0</v>
      </c>
      <c r="K1321" s="106">
        <v>0</v>
      </c>
      <c r="L1321" s="106">
        <v>2.2999999999999998</v>
      </c>
      <c r="M1321" s="106">
        <v>0</v>
      </c>
      <c r="N1321" s="106">
        <v>0</v>
      </c>
      <c r="O1321" s="406"/>
      <c r="P1321" s="409"/>
      <c r="Q1321" s="599"/>
    </row>
    <row r="1322" spans="1:17" ht="15.75" thickBot="1" x14ac:dyDescent="0.3">
      <c r="A1322" s="413"/>
      <c r="B1322" s="407"/>
      <c r="C1322" s="407"/>
      <c r="D1322" s="407"/>
      <c r="E1322" s="407"/>
      <c r="F1322" s="407"/>
      <c r="G1322" s="60" t="s">
        <v>20</v>
      </c>
      <c r="H1322" s="106">
        <f t="shared" si="155"/>
        <v>0</v>
      </c>
      <c r="I1322" s="106">
        <v>0</v>
      </c>
      <c r="J1322" s="106">
        <v>0</v>
      </c>
      <c r="K1322" s="106">
        <v>0</v>
      </c>
      <c r="L1322" s="106">
        <v>0</v>
      </c>
      <c r="M1322" s="106">
        <v>0</v>
      </c>
      <c r="N1322" s="106">
        <v>0</v>
      </c>
      <c r="O1322" s="407"/>
      <c r="P1322" s="410"/>
      <c r="Q1322" s="599"/>
    </row>
    <row r="1323" spans="1:17" ht="54" customHeight="1" thickBot="1" x14ac:dyDescent="0.3">
      <c r="A1323" s="498" t="s">
        <v>4140</v>
      </c>
      <c r="B1323" s="405" t="s">
        <v>1709</v>
      </c>
      <c r="C1323" s="405" t="s">
        <v>1120</v>
      </c>
      <c r="D1323" s="405">
        <v>2028</v>
      </c>
      <c r="E1323" s="405" t="s">
        <v>1718</v>
      </c>
      <c r="F1323" s="405" t="s">
        <v>1711</v>
      </c>
      <c r="G1323" s="60" t="s">
        <v>16</v>
      </c>
      <c r="H1323" s="106">
        <v>17.7</v>
      </c>
      <c r="I1323" s="106">
        <v>0</v>
      </c>
      <c r="J1323" s="106">
        <v>0</v>
      </c>
      <c r="K1323" s="106">
        <v>0</v>
      </c>
      <c r="L1323" s="106">
        <v>17.7</v>
      </c>
      <c r="M1323" s="106">
        <v>0</v>
      </c>
      <c r="N1323" s="106">
        <v>0</v>
      </c>
      <c r="O1323" s="405">
        <v>26008</v>
      </c>
      <c r="P1323" s="408" t="s">
        <v>1710</v>
      </c>
      <c r="Q1323" s="598" t="s">
        <v>4197</v>
      </c>
    </row>
    <row r="1324" spans="1:17" ht="27.75" customHeight="1" thickBot="1" x14ac:dyDescent="0.3">
      <c r="A1324" s="461"/>
      <c r="B1324" s="406"/>
      <c r="C1324" s="406"/>
      <c r="D1324" s="406"/>
      <c r="E1324" s="406"/>
      <c r="F1324" s="406"/>
      <c r="G1324" s="60" t="s">
        <v>309</v>
      </c>
      <c r="H1324" s="106">
        <v>0</v>
      </c>
      <c r="I1324" s="106">
        <v>0</v>
      </c>
      <c r="J1324" s="106">
        <v>0</v>
      </c>
      <c r="K1324" s="106">
        <v>0</v>
      </c>
      <c r="L1324" s="106">
        <v>0</v>
      </c>
      <c r="M1324" s="106">
        <v>0</v>
      </c>
      <c r="N1324" s="106">
        <v>0</v>
      </c>
      <c r="O1324" s="406"/>
      <c r="P1324" s="409"/>
      <c r="Q1324" s="599"/>
    </row>
    <row r="1325" spans="1:17" ht="24.75" thickBot="1" x14ac:dyDescent="0.3">
      <c r="A1325" s="461"/>
      <c r="B1325" s="406"/>
      <c r="C1325" s="406"/>
      <c r="D1325" s="406"/>
      <c r="E1325" s="406"/>
      <c r="F1325" s="406"/>
      <c r="G1325" s="60" t="s">
        <v>18</v>
      </c>
      <c r="H1325" s="106">
        <v>16.100000000000001</v>
      </c>
      <c r="I1325" s="106">
        <v>0</v>
      </c>
      <c r="J1325" s="106">
        <v>0</v>
      </c>
      <c r="K1325" s="106">
        <v>0</v>
      </c>
      <c r="L1325" s="106">
        <v>16.100000000000001</v>
      </c>
      <c r="M1325" s="106">
        <v>0</v>
      </c>
      <c r="N1325" s="106">
        <v>0</v>
      </c>
      <c r="O1325" s="406"/>
      <c r="P1325" s="409"/>
      <c r="Q1325" s="599"/>
    </row>
    <row r="1326" spans="1:17" ht="15.75" thickBot="1" x14ac:dyDescent="0.3">
      <c r="A1326" s="461"/>
      <c r="B1326" s="406"/>
      <c r="C1326" s="406"/>
      <c r="D1326" s="406"/>
      <c r="E1326" s="406"/>
      <c r="F1326" s="406"/>
      <c r="G1326" s="60" t="s">
        <v>19</v>
      </c>
      <c r="H1326" s="106">
        <v>1.6</v>
      </c>
      <c r="I1326" s="106">
        <v>0</v>
      </c>
      <c r="J1326" s="106">
        <v>0</v>
      </c>
      <c r="K1326" s="106">
        <v>0</v>
      </c>
      <c r="L1326" s="106">
        <v>1.6</v>
      </c>
      <c r="M1326" s="106">
        <v>0</v>
      </c>
      <c r="N1326" s="106">
        <v>0</v>
      </c>
      <c r="O1326" s="406"/>
      <c r="P1326" s="409"/>
      <c r="Q1326" s="599"/>
    </row>
    <row r="1327" spans="1:17" ht="15.75" thickBot="1" x14ac:dyDescent="0.3">
      <c r="A1327" s="462"/>
      <c r="B1327" s="407"/>
      <c r="C1327" s="407"/>
      <c r="D1327" s="407"/>
      <c r="E1327" s="407"/>
      <c r="F1327" s="407"/>
      <c r="G1327" s="60" t="s">
        <v>20</v>
      </c>
      <c r="H1327" s="106">
        <v>0</v>
      </c>
      <c r="I1327" s="106">
        <v>0</v>
      </c>
      <c r="J1327" s="106">
        <v>0</v>
      </c>
      <c r="K1327" s="106">
        <v>0</v>
      </c>
      <c r="L1327" s="106">
        <v>0</v>
      </c>
      <c r="M1327" s="106">
        <v>0</v>
      </c>
      <c r="N1327" s="106">
        <v>0</v>
      </c>
      <c r="O1327" s="407"/>
      <c r="P1327" s="410"/>
      <c r="Q1327" s="599"/>
    </row>
    <row r="1328" spans="1:17" ht="40.5" customHeight="1" thickBot="1" x14ac:dyDescent="0.3">
      <c r="A1328" s="411" t="s">
        <v>1720</v>
      </c>
      <c r="B1328" s="405" t="s">
        <v>1709</v>
      </c>
      <c r="C1328" s="405" t="s">
        <v>1120</v>
      </c>
      <c r="D1328" s="405">
        <v>2028</v>
      </c>
      <c r="E1328" s="405" t="s">
        <v>1719</v>
      </c>
      <c r="F1328" s="405" t="s">
        <v>1711</v>
      </c>
      <c r="G1328" s="60" t="s">
        <v>16</v>
      </c>
      <c r="H1328" s="106">
        <v>27.5</v>
      </c>
      <c r="I1328" s="106">
        <v>0</v>
      </c>
      <c r="J1328" s="106">
        <v>0</v>
      </c>
      <c r="K1328" s="106">
        <v>0</v>
      </c>
      <c r="L1328" s="106">
        <v>27.5</v>
      </c>
      <c r="M1328" s="106">
        <v>0</v>
      </c>
      <c r="N1328" s="106">
        <v>0</v>
      </c>
      <c r="O1328" s="405">
        <v>26008</v>
      </c>
      <c r="P1328" s="408" t="s">
        <v>1710</v>
      </c>
      <c r="Q1328" s="598" t="s">
        <v>4197</v>
      </c>
    </row>
    <row r="1329" spans="1:17" ht="36" customHeight="1" thickBot="1" x14ac:dyDescent="0.3">
      <c r="A1329" s="412"/>
      <c r="B1329" s="406"/>
      <c r="C1329" s="406"/>
      <c r="D1329" s="406"/>
      <c r="E1329" s="406"/>
      <c r="F1329" s="406"/>
      <c r="G1329" s="60" t="s">
        <v>309</v>
      </c>
      <c r="H1329" s="106">
        <v>0</v>
      </c>
      <c r="I1329" s="106">
        <v>0</v>
      </c>
      <c r="J1329" s="106">
        <v>0</v>
      </c>
      <c r="K1329" s="106">
        <v>0</v>
      </c>
      <c r="L1329" s="106">
        <v>0</v>
      </c>
      <c r="M1329" s="106">
        <v>0</v>
      </c>
      <c r="N1329" s="106">
        <v>0</v>
      </c>
      <c r="O1329" s="406"/>
      <c r="P1329" s="409"/>
      <c r="Q1329" s="599"/>
    </row>
    <row r="1330" spans="1:17" ht="24.75" thickBot="1" x14ac:dyDescent="0.3">
      <c r="A1330" s="412"/>
      <c r="B1330" s="406"/>
      <c r="C1330" s="406"/>
      <c r="D1330" s="406"/>
      <c r="E1330" s="406"/>
      <c r="F1330" s="406"/>
      <c r="G1330" s="60" t="s">
        <v>18</v>
      </c>
      <c r="H1330" s="106">
        <v>25</v>
      </c>
      <c r="I1330" s="106">
        <v>0</v>
      </c>
      <c r="J1330" s="106">
        <v>0</v>
      </c>
      <c r="K1330" s="106">
        <v>0</v>
      </c>
      <c r="L1330" s="106">
        <v>25</v>
      </c>
      <c r="M1330" s="106">
        <v>0</v>
      </c>
      <c r="N1330" s="106">
        <v>0</v>
      </c>
      <c r="O1330" s="406"/>
      <c r="P1330" s="409"/>
      <c r="Q1330" s="599"/>
    </row>
    <row r="1331" spans="1:17" ht="15.75" thickBot="1" x14ac:dyDescent="0.3">
      <c r="A1331" s="412"/>
      <c r="B1331" s="406"/>
      <c r="C1331" s="406"/>
      <c r="D1331" s="406"/>
      <c r="E1331" s="406"/>
      <c r="F1331" s="406"/>
      <c r="G1331" s="60" t="s">
        <v>19</v>
      </c>
      <c r="H1331" s="106">
        <v>2.5</v>
      </c>
      <c r="I1331" s="106">
        <v>0</v>
      </c>
      <c r="J1331" s="106">
        <v>0</v>
      </c>
      <c r="K1331" s="106">
        <v>0</v>
      </c>
      <c r="L1331" s="106">
        <v>2.5</v>
      </c>
      <c r="M1331" s="106">
        <v>0</v>
      </c>
      <c r="N1331" s="106">
        <v>0</v>
      </c>
      <c r="O1331" s="406"/>
      <c r="P1331" s="409"/>
      <c r="Q1331" s="599"/>
    </row>
    <row r="1332" spans="1:17" ht="15.75" thickBot="1" x14ac:dyDescent="0.3">
      <c r="A1332" s="413"/>
      <c r="B1332" s="407"/>
      <c r="C1332" s="407"/>
      <c r="D1332" s="407"/>
      <c r="E1332" s="407"/>
      <c r="F1332" s="407"/>
      <c r="G1332" s="60" t="s">
        <v>20</v>
      </c>
      <c r="H1332" s="106">
        <v>0</v>
      </c>
      <c r="I1332" s="106">
        <v>0</v>
      </c>
      <c r="J1332" s="106">
        <v>0</v>
      </c>
      <c r="K1332" s="106">
        <v>0</v>
      </c>
      <c r="L1332" s="106">
        <v>0</v>
      </c>
      <c r="M1332" s="106">
        <v>0</v>
      </c>
      <c r="N1332" s="106">
        <v>0</v>
      </c>
      <c r="O1332" s="407"/>
      <c r="P1332" s="410"/>
      <c r="Q1332" s="599"/>
    </row>
    <row r="1333" spans="1:17" ht="44.25" customHeight="1" thickBot="1" x14ac:dyDescent="0.3">
      <c r="A1333" s="498" t="s">
        <v>4141</v>
      </c>
      <c r="B1333" s="405" t="s">
        <v>1709</v>
      </c>
      <c r="C1333" s="405" t="s">
        <v>1120</v>
      </c>
      <c r="D1333" s="405">
        <v>2030</v>
      </c>
      <c r="E1333" s="405" t="s">
        <v>1721</v>
      </c>
      <c r="F1333" s="405" t="s">
        <v>1711</v>
      </c>
      <c r="G1333" s="60" t="s">
        <v>16</v>
      </c>
      <c r="H1333" s="106">
        <v>36</v>
      </c>
      <c r="I1333" s="106">
        <v>0</v>
      </c>
      <c r="J1333" s="106">
        <v>0</v>
      </c>
      <c r="K1333" s="106">
        <v>0</v>
      </c>
      <c r="L1333" s="106">
        <v>0</v>
      </c>
      <c r="M1333" s="106">
        <v>0</v>
      </c>
      <c r="N1333" s="106">
        <v>36</v>
      </c>
      <c r="O1333" s="405">
        <v>26008</v>
      </c>
      <c r="P1333" s="408" t="s">
        <v>1710</v>
      </c>
      <c r="Q1333" s="598" t="s">
        <v>4197</v>
      </c>
    </row>
    <row r="1334" spans="1:17" ht="25.5" customHeight="1" thickBot="1" x14ac:dyDescent="0.3">
      <c r="A1334" s="461"/>
      <c r="B1334" s="406"/>
      <c r="C1334" s="406"/>
      <c r="D1334" s="406"/>
      <c r="E1334" s="406"/>
      <c r="F1334" s="406"/>
      <c r="G1334" s="60" t="s">
        <v>309</v>
      </c>
      <c r="H1334" s="106">
        <v>0</v>
      </c>
      <c r="I1334" s="106">
        <v>0</v>
      </c>
      <c r="J1334" s="106">
        <v>0</v>
      </c>
      <c r="K1334" s="106">
        <v>0</v>
      </c>
      <c r="L1334" s="106">
        <v>0</v>
      </c>
      <c r="M1334" s="106">
        <v>0</v>
      </c>
      <c r="N1334" s="106">
        <v>0</v>
      </c>
      <c r="O1334" s="406"/>
      <c r="P1334" s="409"/>
      <c r="Q1334" s="599"/>
    </row>
    <row r="1335" spans="1:17" ht="24.75" thickBot="1" x14ac:dyDescent="0.3">
      <c r="A1335" s="461"/>
      <c r="B1335" s="406"/>
      <c r="C1335" s="406"/>
      <c r="D1335" s="406"/>
      <c r="E1335" s="406"/>
      <c r="F1335" s="406"/>
      <c r="G1335" s="60" t="s">
        <v>18</v>
      </c>
      <c r="H1335" s="106">
        <v>32.700000000000003</v>
      </c>
      <c r="I1335" s="106">
        <v>0</v>
      </c>
      <c r="J1335" s="106">
        <v>0</v>
      </c>
      <c r="K1335" s="106">
        <v>0</v>
      </c>
      <c r="L1335" s="106">
        <v>0</v>
      </c>
      <c r="M1335" s="106">
        <v>0</v>
      </c>
      <c r="N1335" s="106">
        <v>32.700000000000003</v>
      </c>
      <c r="O1335" s="406"/>
      <c r="P1335" s="409"/>
      <c r="Q1335" s="599"/>
    </row>
    <row r="1336" spans="1:17" ht="15.75" thickBot="1" x14ac:dyDescent="0.3">
      <c r="A1336" s="461"/>
      <c r="B1336" s="406"/>
      <c r="C1336" s="406"/>
      <c r="D1336" s="406"/>
      <c r="E1336" s="406"/>
      <c r="F1336" s="406"/>
      <c r="G1336" s="60" t="s">
        <v>19</v>
      </c>
      <c r="H1336" s="106">
        <v>3.2</v>
      </c>
      <c r="I1336" s="106">
        <v>0</v>
      </c>
      <c r="J1336" s="106">
        <v>0</v>
      </c>
      <c r="K1336" s="106">
        <v>0</v>
      </c>
      <c r="L1336" s="106">
        <v>0</v>
      </c>
      <c r="M1336" s="106">
        <v>0</v>
      </c>
      <c r="N1336" s="106">
        <v>3.2</v>
      </c>
      <c r="O1336" s="406"/>
      <c r="P1336" s="409"/>
      <c r="Q1336" s="599"/>
    </row>
    <row r="1337" spans="1:17" ht="15.75" thickBot="1" x14ac:dyDescent="0.3">
      <c r="A1337" s="462"/>
      <c r="B1337" s="407"/>
      <c r="C1337" s="407"/>
      <c r="D1337" s="407"/>
      <c r="E1337" s="407"/>
      <c r="F1337" s="407"/>
      <c r="G1337" s="60" t="s">
        <v>20</v>
      </c>
      <c r="H1337" s="106">
        <v>0</v>
      </c>
      <c r="I1337" s="106">
        <v>0</v>
      </c>
      <c r="J1337" s="106">
        <v>0</v>
      </c>
      <c r="K1337" s="106">
        <v>0</v>
      </c>
      <c r="L1337" s="106">
        <v>0</v>
      </c>
      <c r="M1337" s="106">
        <v>0</v>
      </c>
      <c r="N1337" s="106">
        <v>0</v>
      </c>
      <c r="O1337" s="407"/>
      <c r="P1337" s="410"/>
      <c r="Q1337" s="599"/>
    </row>
    <row r="1338" spans="1:17" ht="45.75" customHeight="1" thickBot="1" x14ac:dyDescent="0.3">
      <c r="A1338" s="498" t="s">
        <v>4142</v>
      </c>
      <c r="B1338" s="405" t="s">
        <v>1709</v>
      </c>
      <c r="C1338" s="405" t="s">
        <v>1120</v>
      </c>
      <c r="D1338" s="405">
        <v>2030</v>
      </c>
      <c r="E1338" s="405" t="s">
        <v>1722</v>
      </c>
      <c r="F1338" s="405" t="s">
        <v>1711</v>
      </c>
      <c r="G1338" s="60" t="s">
        <v>16</v>
      </c>
      <c r="H1338" s="106">
        <v>32.700000000000003</v>
      </c>
      <c r="I1338" s="106">
        <v>0</v>
      </c>
      <c r="J1338" s="106">
        <v>0</v>
      </c>
      <c r="K1338" s="106">
        <v>0</v>
      </c>
      <c r="L1338" s="106">
        <v>0</v>
      </c>
      <c r="M1338" s="106">
        <v>0</v>
      </c>
      <c r="N1338" s="106">
        <v>32.700000000000003</v>
      </c>
      <c r="O1338" s="405">
        <v>26008</v>
      </c>
      <c r="P1338" s="408" t="s">
        <v>1710</v>
      </c>
      <c r="Q1338" s="598" t="s">
        <v>4197</v>
      </c>
    </row>
    <row r="1339" spans="1:17" ht="15.75" thickBot="1" x14ac:dyDescent="0.3">
      <c r="A1339" s="461"/>
      <c r="B1339" s="406"/>
      <c r="C1339" s="406"/>
      <c r="D1339" s="406"/>
      <c r="E1339" s="406"/>
      <c r="F1339" s="406"/>
      <c r="G1339" s="60" t="s">
        <v>309</v>
      </c>
      <c r="H1339" s="106">
        <v>0</v>
      </c>
      <c r="I1339" s="106">
        <v>0</v>
      </c>
      <c r="J1339" s="106">
        <v>0</v>
      </c>
      <c r="K1339" s="106">
        <v>0</v>
      </c>
      <c r="L1339" s="106">
        <v>0</v>
      </c>
      <c r="M1339" s="106">
        <v>0</v>
      </c>
      <c r="N1339" s="106">
        <v>0</v>
      </c>
      <c r="O1339" s="406"/>
      <c r="P1339" s="409"/>
      <c r="Q1339" s="599"/>
    </row>
    <row r="1340" spans="1:17" ht="24.75" thickBot="1" x14ac:dyDescent="0.3">
      <c r="A1340" s="461"/>
      <c r="B1340" s="406"/>
      <c r="C1340" s="406"/>
      <c r="D1340" s="406"/>
      <c r="E1340" s="406"/>
      <c r="F1340" s="406"/>
      <c r="G1340" s="60" t="s">
        <v>18</v>
      </c>
      <c r="H1340" s="106">
        <v>31</v>
      </c>
      <c r="I1340" s="106">
        <v>0</v>
      </c>
      <c r="J1340" s="106">
        <v>0</v>
      </c>
      <c r="K1340" s="106">
        <v>0</v>
      </c>
      <c r="L1340" s="106">
        <v>0</v>
      </c>
      <c r="M1340" s="106">
        <v>0</v>
      </c>
      <c r="N1340" s="106">
        <v>31</v>
      </c>
      <c r="O1340" s="406"/>
      <c r="P1340" s="409"/>
      <c r="Q1340" s="599"/>
    </row>
    <row r="1341" spans="1:17" ht="15.75" thickBot="1" x14ac:dyDescent="0.3">
      <c r="A1341" s="461"/>
      <c r="B1341" s="406"/>
      <c r="C1341" s="406"/>
      <c r="D1341" s="406"/>
      <c r="E1341" s="406"/>
      <c r="F1341" s="406"/>
      <c r="G1341" s="60" t="s">
        <v>19</v>
      </c>
      <c r="H1341" s="106">
        <v>1.7</v>
      </c>
      <c r="I1341" s="106">
        <v>0</v>
      </c>
      <c r="J1341" s="106">
        <v>0</v>
      </c>
      <c r="K1341" s="106">
        <v>0</v>
      </c>
      <c r="L1341" s="106">
        <v>0</v>
      </c>
      <c r="M1341" s="106">
        <v>0</v>
      </c>
      <c r="N1341" s="106">
        <v>1.7</v>
      </c>
      <c r="O1341" s="406"/>
      <c r="P1341" s="409"/>
      <c r="Q1341" s="599"/>
    </row>
    <row r="1342" spans="1:17" ht="15.75" thickBot="1" x14ac:dyDescent="0.3">
      <c r="A1342" s="462"/>
      <c r="B1342" s="407"/>
      <c r="C1342" s="407"/>
      <c r="D1342" s="407"/>
      <c r="E1342" s="407"/>
      <c r="F1342" s="407"/>
      <c r="G1342" s="60" t="s">
        <v>20</v>
      </c>
      <c r="H1342" s="106">
        <v>0</v>
      </c>
      <c r="I1342" s="106">
        <v>0</v>
      </c>
      <c r="J1342" s="106">
        <v>0</v>
      </c>
      <c r="K1342" s="106">
        <v>0</v>
      </c>
      <c r="L1342" s="106">
        <v>0</v>
      </c>
      <c r="M1342" s="106">
        <v>0</v>
      </c>
      <c r="N1342" s="106">
        <v>0</v>
      </c>
      <c r="O1342" s="407"/>
      <c r="P1342" s="410"/>
      <c r="Q1342" s="599"/>
    </row>
    <row r="1343" spans="1:17" ht="37.5" customHeight="1" thickBot="1" x14ac:dyDescent="0.3">
      <c r="A1343" s="594" t="s">
        <v>4151</v>
      </c>
      <c r="B1343" s="562" t="s">
        <v>1709</v>
      </c>
      <c r="C1343" s="562" t="s">
        <v>1120</v>
      </c>
      <c r="D1343" s="562">
        <v>2028</v>
      </c>
      <c r="E1343" s="562" t="s">
        <v>1723</v>
      </c>
      <c r="F1343" s="562" t="s">
        <v>1711</v>
      </c>
      <c r="G1343" s="178" t="s">
        <v>16</v>
      </c>
      <c r="H1343" s="179">
        <v>11.6</v>
      </c>
      <c r="I1343" s="179">
        <v>0</v>
      </c>
      <c r="J1343" s="179">
        <v>0</v>
      </c>
      <c r="K1343" s="179">
        <v>0</v>
      </c>
      <c r="L1343" s="179">
        <v>11.6</v>
      </c>
      <c r="M1343" s="179">
        <v>0</v>
      </c>
      <c r="N1343" s="179">
        <v>0</v>
      </c>
      <c r="O1343" s="562">
        <v>26008</v>
      </c>
      <c r="P1343" s="414" t="s">
        <v>1710</v>
      </c>
      <c r="Q1343" s="598" t="s">
        <v>4197</v>
      </c>
    </row>
    <row r="1344" spans="1:17" ht="15.75" thickBot="1" x14ac:dyDescent="0.3">
      <c r="A1344" s="595"/>
      <c r="B1344" s="563"/>
      <c r="C1344" s="563"/>
      <c r="D1344" s="563"/>
      <c r="E1344" s="563"/>
      <c r="F1344" s="563"/>
      <c r="G1344" s="178" t="s">
        <v>309</v>
      </c>
      <c r="H1344" s="179">
        <v>0</v>
      </c>
      <c r="I1344" s="179">
        <v>0</v>
      </c>
      <c r="J1344" s="179">
        <v>0</v>
      </c>
      <c r="K1344" s="179">
        <v>0</v>
      </c>
      <c r="L1344" s="179">
        <v>0</v>
      </c>
      <c r="M1344" s="179">
        <v>0</v>
      </c>
      <c r="N1344" s="179">
        <v>0</v>
      </c>
      <c r="O1344" s="563"/>
      <c r="P1344" s="415"/>
      <c r="Q1344" s="599"/>
    </row>
    <row r="1345" spans="1:17" ht="24.75" thickBot="1" x14ac:dyDescent="0.3">
      <c r="A1345" s="595"/>
      <c r="B1345" s="563"/>
      <c r="C1345" s="563"/>
      <c r="D1345" s="563"/>
      <c r="E1345" s="563"/>
      <c r="F1345" s="563"/>
      <c r="G1345" s="178" t="s">
        <v>18</v>
      </c>
      <c r="H1345" s="179">
        <v>10.5</v>
      </c>
      <c r="I1345" s="179">
        <v>0</v>
      </c>
      <c r="J1345" s="179">
        <v>0</v>
      </c>
      <c r="K1345" s="179">
        <v>0</v>
      </c>
      <c r="L1345" s="179">
        <v>10.5</v>
      </c>
      <c r="M1345" s="179">
        <v>0</v>
      </c>
      <c r="N1345" s="179">
        <v>0</v>
      </c>
      <c r="O1345" s="563"/>
      <c r="P1345" s="415"/>
      <c r="Q1345" s="599"/>
    </row>
    <row r="1346" spans="1:17" ht="15.75" thickBot="1" x14ac:dyDescent="0.3">
      <c r="A1346" s="595"/>
      <c r="B1346" s="563"/>
      <c r="C1346" s="563"/>
      <c r="D1346" s="563"/>
      <c r="E1346" s="563"/>
      <c r="F1346" s="563"/>
      <c r="G1346" s="178" t="s">
        <v>19</v>
      </c>
      <c r="H1346" s="179">
        <v>1</v>
      </c>
      <c r="I1346" s="179">
        <v>0</v>
      </c>
      <c r="J1346" s="179">
        <v>0</v>
      </c>
      <c r="K1346" s="179">
        <v>0</v>
      </c>
      <c r="L1346" s="179">
        <v>1</v>
      </c>
      <c r="M1346" s="179">
        <v>0</v>
      </c>
      <c r="N1346" s="179">
        <v>0</v>
      </c>
      <c r="O1346" s="563"/>
      <c r="P1346" s="415"/>
      <c r="Q1346" s="599"/>
    </row>
    <row r="1347" spans="1:17" ht="15.75" thickBot="1" x14ac:dyDescent="0.3">
      <c r="A1347" s="596"/>
      <c r="B1347" s="564"/>
      <c r="C1347" s="564"/>
      <c r="D1347" s="564"/>
      <c r="E1347" s="564"/>
      <c r="F1347" s="564"/>
      <c r="G1347" s="178" t="s">
        <v>20</v>
      </c>
      <c r="H1347" s="179">
        <v>0</v>
      </c>
      <c r="I1347" s="179">
        <v>0</v>
      </c>
      <c r="J1347" s="179">
        <v>0</v>
      </c>
      <c r="K1347" s="179">
        <v>0</v>
      </c>
      <c r="L1347" s="179">
        <v>0</v>
      </c>
      <c r="M1347" s="179">
        <v>0</v>
      </c>
      <c r="N1347" s="179">
        <v>0</v>
      </c>
      <c r="O1347" s="564"/>
      <c r="P1347" s="416"/>
      <c r="Q1347" s="599"/>
    </row>
    <row r="1348" spans="1:17" ht="34.5" customHeight="1" thickBot="1" x14ac:dyDescent="0.3">
      <c r="A1348" s="498" t="s">
        <v>4143</v>
      </c>
      <c r="B1348" s="405" t="s">
        <v>1709</v>
      </c>
      <c r="C1348" s="405" t="s">
        <v>1120</v>
      </c>
      <c r="D1348" s="405">
        <v>2029</v>
      </c>
      <c r="E1348" s="405" t="s">
        <v>1724</v>
      </c>
      <c r="F1348" s="405" t="s">
        <v>1711</v>
      </c>
      <c r="G1348" s="60" t="s">
        <v>16</v>
      </c>
      <c r="H1348" s="106">
        <v>7.4</v>
      </c>
      <c r="I1348" s="106">
        <v>0</v>
      </c>
      <c r="J1348" s="106">
        <v>0</v>
      </c>
      <c r="K1348" s="106">
        <v>0</v>
      </c>
      <c r="L1348" s="106">
        <v>0</v>
      </c>
      <c r="M1348" s="106">
        <v>7.4</v>
      </c>
      <c r="N1348" s="106">
        <v>0</v>
      </c>
      <c r="O1348" s="405">
        <v>26008</v>
      </c>
      <c r="P1348" s="408" t="s">
        <v>1710</v>
      </c>
      <c r="Q1348" s="598" t="s">
        <v>4197</v>
      </c>
    </row>
    <row r="1349" spans="1:17" ht="33.75" customHeight="1" thickBot="1" x14ac:dyDescent="0.3">
      <c r="A1349" s="461"/>
      <c r="B1349" s="406"/>
      <c r="C1349" s="406"/>
      <c r="D1349" s="406"/>
      <c r="E1349" s="406"/>
      <c r="F1349" s="406"/>
      <c r="G1349" s="60" t="s">
        <v>309</v>
      </c>
      <c r="H1349" s="106">
        <v>0</v>
      </c>
      <c r="I1349" s="106">
        <v>0</v>
      </c>
      <c r="J1349" s="106">
        <v>0</v>
      </c>
      <c r="K1349" s="106">
        <v>0</v>
      </c>
      <c r="L1349" s="106">
        <v>0</v>
      </c>
      <c r="M1349" s="106">
        <v>0</v>
      </c>
      <c r="N1349" s="106">
        <v>0</v>
      </c>
      <c r="O1349" s="406"/>
      <c r="P1349" s="409"/>
      <c r="Q1349" s="599"/>
    </row>
    <row r="1350" spans="1:17" ht="24.75" thickBot="1" x14ac:dyDescent="0.3">
      <c r="A1350" s="461"/>
      <c r="B1350" s="406"/>
      <c r="C1350" s="406"/>
      <c r="D1350" s="406"/>
      <c r="E1350" s="406"/>
      <c r="F1350" s="406"/>
      <c r="G1350" s="60" t="s">
        <v>18</v>
      </c>
      <c r="H1350" s="106">
        <v>6.7</v>
      </c>
      <c r="I1350" s="106">
        <v>0</v>
      </c>
      <c r="J1350" s="106">
        <v>0</v>
      </c>
      <c r="K1350" s="106">
        <v>0</v>
      </c>
      <c r="L1350" s="106">
        <v>0</v>
      </c>
      <c r="M1350" s="106">
        <v>6.7</v>
      </c>
      <c r="N1350" s="106">
        <v>0</v>
      </c>
      <c r="O1350" s="406"/>
      <c r="P1350" s="409"/>
      <c r="Q1350" s="599"/>
    </row>
    <row r="1351" spans="1:17" ht="15.75" thickBot="1" x14ac:dyDescent="0.3">
      <c r="A1351" s="461"/>
      <c r="B1351" s="406"/>
      <c r="C1351" s="406"/>
      <c r="D1351" s="406"/>
      <c r="E1351" s="406"/>
      <c r="F1351" s="406"/>
      <c r="G1351" s="60" t="s">
        <v>19</v>
      </c>
      <c r="H1351" s="106">
        <v>0.7</v>
      </c>
      <c r="I1351" s="106">
        <v>0</v>
      </c>
      <c r="J1351" s="106">
        <v>0</v>
      </c>
      <c r="K1351" s="106">
        <v>0</v>
      </c>
      <c r="L1351" s="106">
        <v>0</v>
      </c>
      <c r="M1351" s="106">
        <v>0.7</v>
      </c>
      <c r="N1351" s="106">
        <v>0</v>
      </c>
      <c r="O1351" s="406"/>
      <c r="P1351" s="409"/>
      <c r="Q1351" s="599"/>
    </row>
    <row r="1352" spans="1:17" ht="15.75" thickBot="1" x14ac:dyDescent="0.3">
      <c r="A1352" s="462"/>
      <c r="B1352" s="407"/>
      <c r="C1352" s="407"/>
      <c r="D1352" s="407"/>
      <c r="E1352" s="407"/>
      <c r="F1352" s="407"/>
      <c r="G1352" s="60" t="s">
        <v>20</v>
      </c>
      <c r="H1352" s="106">
        <v>0</v>
      </c>
      <c r="I1352" s="106">
        <v>0</v>
      </c>
      <c r="J1352" s="106">
        <v>0</v>
      </c>
      <c r="K1352" s="106">
        <v>0</v>
      </c>
      <c r="L1352" s="106">
        <v>0</v>
      </c>
      <c r="M1352" s="106">
        <v>0</v>
      </c>
      <c r="N1352" s="106">
        <v>0</v>
      </c>
      <c r="O1352" s="407"/>
      <c r="P1352" s="410"/>
      <c r="Q1352" s="599"/>
    </row>
    <row r="1353" spans="1:17" ht="42.75" customHeight="1" thickBot="1" x14ac:dyDescent="0.3">
      <c r="A1353" s="498" t="s">
        <v>4144</v>
      </c>
      <c r="B1353" s="405" t="s">
        <v>1709</v>
      </c>
      <c r="C1353" s="405" t="s">
        <v>1120</v>
      </c>
      <c r="D1353" s="405">
        <v>2029</v>
      </c>
      <c r="E1353" s="405" t="s">
        <v>1725</v>
      </c>
      <c r="F1353" s="405" t="s">
        <v>1711</v>
      </c>
      <c r="G1353" s="60" t="s">
        <v>16</v>
      </c>
      <c r="H1353" s="106">
        <v>21.2</v>
      </c>
      <c r="I1353" s="106">
        <v>0</v>
      </c>
      <c r="J1353" s="106">
        <v>0</v>
      </c>
      <c r="K1353" s="106">
        <v>0</v>
      </c>
      <c r="L1353" s="106">
        <v>0</v>
      </c>
      <c r="M1353" s="106">
        <v>21.2</v>
      </c>
      <c r="N1353" s="106">
        <v>0</v>
      </c>
      <c r="O1353" s="405">
        <v>26008</v>
      </c>
      <c r="P1353" s="408" t="s">
        <v>1710</v>
      </c>
      <c r="Q1353" s="598" t="s">
        <v>4197</v>
      </c>
    </row>
    <row r="1354" spans="1:17" ht="30" customHeight="1" thickBot="1" x14ac:dyDescent="0.3">
      <c r="A1354" s="461"/>
      <c r="B1354" s="406"/>
      <c r="C1354" s="406"/>
      <c r="D1354" s="406"/>
      <c r="E1354" s="406"/>
      <c r="F1354" s="406"/>
      <c r="G1354" s="60" t="s">
        <v>309</v>
      </c>
      <c r="H1354" s="106">
        <v>0</v>
      </c>
      <c r="I1354" s="106">
        <v>0</v>
      </c>
      <c r="J1354" s="106">
        <v>0</v>
      </c>
      <c r="K1354" s="106">
        <v>0</v>
      </c>
      <c r="L1354" s="106">
        <v>0</v>
      </c>
      <c r="M1354" s="106">
        <v>0</v>
      </c>
      <c r="N1354" s="106">
        <v>0</v>
      </c>
      <c r="O1354" s="406"/>
      <c r="P1354" s="409"/>
      <c r="Q1354" s="599"/>
    </row>
    <row r="1355" spans="1:17" ht="24.75" thickBot="1" x14ac:dyDescent="0.3">
      <c r="A1355" s="461"/>
      <c r="B1355" s="406"/>
      <c r="C1355" s="406"/>
      <c r="D1355" s="406"/>
      <c r="E1355" s="406"/>
      <c r="F1355" s="406"/>
      <c r="G1355" s="60" t="s">
        <v>18</v>
      </c>
      <c r="H1355" s="106">
        <v>19.3</v>
      </c>
      <c r="I1355" s="106">
        <v>0</v>
      </c>
      <c r="J1355" s="106">
        <v>0</v>
      </c>
      <c r="K1355" s="106">
        <v>0</v>
      </c>
      <c r="L1355" s="106">
        <v>0</v>
      </c>
      <c r="M1355" s="106">
        <v>19.3</v>
      </c>
      <c r="N1355" s="106">
        <v>0</v>
      </c>
      <c r="O1355" s="406"/>
      <c r="P1355" s="409"/>
      <c r="Q1355" s="599"/>
    </row>
    <row r="1356" spans="1:17" ht="15.75" thickBot="1" x14ac:dyDescent="0.3">
      <c r="A1356" s="461"/>
      <c r="B1356" s="406"/>
      <c r="C1356" s="406"/>
      <c r="D1356" s="406"/>
      <c r="E1356" s="406"/>
      <c r="F1356" s="406"/>
      <c r="G1356" s="60" t="s">
        <v>19</v>
      </c>
      <c r="H1356" s="106">
        <v>1.9</v>
      </c>
      <c r="I1356" s="106">
        <v>0</v>
      </c>
      <c r="J1356" s="106">
        <v>0</v>
      </c>
      <c r="K1356" s="106">
        <v>0</v>
      </c>
      <c r="L1356" s="106">
        <v>0</v>
      </c>
      <c r="M1356" s="106">
        <v>1.9</v>
      </c>
      <c r="N1356" s="106">
        <v>0</v>
      </c>
      <c r="O1356" s="406"/>
      <c r="P1356" s="409"/>
      <c r="Q1356" s="599"/>
    </row>
    <row r="1357" spans="1:17" ht="15.75" thickBot="1" x14ac:dyDescent="0.3">
      <c r="A1357" s="462"/>
      <c r="B1357" s="407"/>
      <c r="C1357" s="407"/>
      <c r="D1357" s="407"/>
      <c r="E1357" s="407"/>
      <c r="F1357" s="407"/>
      <c r="G1357" s="60" t="s">
        <v>20</v>
      </c>
      <c r="H1357" s="106">
        <v>0</v>
      </c>
      <c r="I1357" s="106">
        <v>0</v>
      </c>
      <c r="J1357" s="106">
        <v>0</v>
      </c>
      <c r="K1357" s="106">
        <v>0</v>
      </c>
      <c r="L1357" s="106">
        <v>0</v>
      </c>
      <c r="M1357" s="106">
        <v>0</v>
      </c>
      <c r="N1357" s="106">
        <v>0</v>
      </c>
      <c r="O1357" s="407"/>
      <c r="P1357" s="410"/>
      <c r="Q1357" s="599"/>
    </row>
    <row r="1358" spans="1:17" ht="40.5" customHeight="1" thickBot="1" x14ac:dyDescent="0.3">
      <c r="A1358" s="411" t="s">
        <v>1728</v>
      </c>
      <c r="B1358" s="405" t="s">
        <v>1709</v>
      </c>
      <c r="C1358" s="405" t="s">
        <v>1120</v>
      </c>
      <c r="D1358" s="405">
        <v>2028</v>
      </c>
      <c r="E1358" s="405" t="s">
        <v>1726</v>
      </c>
      <c r="F1358" s="405" t="s">
        <v>1727</v>
      </c>
      <c r="G1358" s="60" t="s">
        <v>16</v>
      </c>
      <c r="H1358" s="106">
        <v>130</v>
      </c>
      <c r="I1358" s="106">
        <v>0</v>
      </c>
      <c r="J1358" s="106">
        <v>0</v>
      </c>
      <c r="K1358" s="106">
        <v>0</v>
      </c>
      <c r="L1358" s="106">
        <v>130</v>
      </c>
      <c r="M1358" s="106">
        <v>0</v>
      </c>
      <c r="N1358" s="106">
        <v>0</v>
      </c>
      <c r="O1358" s="405">
        <v>7200</v>
      </c>
      <c r="P1358" s="408" t="s">
        <v>1710</v>
      </c>
      <c r="Q1358" s="598" t="s">
        <v>4197</v>
      </c>
    </row>
    <row r="1359" spans="1:17" ht="30.75" customHeight="1" thickBot="1" x14ac:dyDescent="0.3">
      <c r="A1359" s="412"/>
      <c r="B1359" s="406"/>
      <c r="C1359" s="406"/>
      <c r="D1359" s="406"/>
      <c r="E1359" s="406"/>
      <c r="F1359" s="406"/>
      <c r="G1359" s="60" t="s">
        <v>309</v>
      </c>
      <c r="H1359" s="106">
        <v>0</v>
      </c>
      <c r="I1359" s="106">
        <v>0</v>
      </c>
      <c r="J1359" s="106">
        <v>0</v>
      </c>
      <c r="K1359" s="106">
        <v>0</v>
      </c>
      <c r="L1359" s="106">
        <v>0</v>
      </c>
      <c r="M1359" s="106">
        <v>0</v>
      </c>
      <c r="N1359" s="106">
        <v>0</v>
      </c>
      <c r="O1359" s="406"/>
      <c r="P1359" s="409"/>
      <c r="Q1359" s="599"/>
    </row>
    <row r="1360" spans="1:17" ht="24.75" thickBot="1" x14ac:dyDescent="0.3">
      <c r="A1360" s="412"/>
      <c r="B1360" s="406"/>
      <c r="C1360" s="406"/>
      <c r="D1360" s="406"/>
      <c r="E1360" s="406"/>
      <c r="F1360" s="406"/>
      <c r="G1360" s="60" t="s">
        <v>18</v>
      </c>
      <c r="H1360" s="106">
        <v>118.3</v>
      </c>
      <c r="I1360" s="106">
        <v>0</v>
      </c>
      <c r="J1360" s="106">
        <v>0</v>
      </c>
      <c r="K1360" s="106">
        <v>0</v>
      </c>
      <c r="L1360" s="106">
        <v>118.3</v>
      </c>
      <c r="M1360" s="106">
        <v>0</v>
      </c>
      <c r="N1360" s="106">
        <v>0</v>
      </c>
      <c r="O1360" s="406"/>
      <c r="P1360" s="409"/>
      <c r="Q1360" s="599"/>
    </row>
    <row r="1361" spans="1:17" ht="15.75" thickBot="1" x14ac:dyDescent="0.3">
      <c r="A1361" s="412"/>
      <c r="B1361" s="406"/>
      <c r="C1361" s="406"/>
      <c r="D1361" s="406"/>
      <c r="E1361" s="406"/>
      <c r="F1361" s="406"/>
      <c r="G1361" s="60" t="s">
        <v>19</v>
      </c>
      <c r="H1361" s="106">
        <v>11.7</v>
      </c>
      <c r="I1361" s="106">
        <v>0</v>
      </c>
      <c r="J1361" s="106">
        <v>0</v>
      </c>
      <c r="K1361" s="106">
        <v>0</v>
      </c>
      <c r="L1361" s="106">
        <v>11.7</v>
      </c>
      <c r="M1361" s="106">
        <v>0</v>
      </c>
      <c r="N1361" s="106">
        <v>0</v>
      </c>
      <c r="O1361" s="406"/>
      <c r="P1361" s="409"/>
      <c r="Q1361" s="599"/>
    </row>
    <row r="1362" spans="1:17" ht="15.75" thickBot="1" x14ac:dyDescent="0.3">
      <c r="A1362" s="413"/>
      <c r="B1362" s="407"/>
      <c r="C1362" s="407"/>
      <c r="D1362" s="407"/>
      <c r="E1362" s="407"/>
      <c r="F1362" s="407"/>
      <c r="G1362" s="60" t="s">
        <v>20</v>
      </c>
      <c r="H1362" s="106">
        <v>0</v>
      </c>
      <c r="I1362" s="106">
        <v>0</v>
      </c>
      <c r="J1362" s="106">
        <v>0</v>
      </c>
      <c r="K1362" s="106">
        <v>0</v>
      </c>
      <c r="L1362" s="106">
        <v>0</v>
      </c>
      <c r="M1362" s="106">
        <v>0</v>
      </c>
      <c r="N1362" s="106">
        <v>0</v>
      </c>
      <c r="O1362" s="407"/>
      <c r="P1362" s="410"/>
      <c r="Q1362" s="599"/>
    </row>
    <row r="1363" spans="1:17" ht="24.75" thickBot="1" x14ac:dyDescent="0.3">
      <c r="A1363" s="411" t="s">
        <v>1730</v>
      </c>
      <c r="B1363" s="405" t="s">
        <v>1709</v>
      </c>
      <c r="C1363" s="405" t="s">
        <v>1120</v>
      </c>
      <c r="D1363" s="405">
        <v>2028</v>
      </c>
      <c r="E1363" s="405" t="s">
        <v>1729</v>
      </c>
      <c r="F1363" s="405" t="s">
        <v>1727</v>
      </c>
      <c r="G1363" s="60" t="s">
        <v>16</v>
      </c>
      <c r="H1363" s="106">
        <v>22.9</v>
      </c>
      <c r="I1363" s="106">
        <v>0</v>
      </c>
      <c r="J1363" s="106">
        <v>0</v>
      </c>
      <c r="K1363" s="106">
        <v>0</v>
      </c>
      <c r="L1363" s="106">
        <v>22.9</v>
      </c>
      <c r="M1363" s="106">
        <v>0</v>
      </c>
      <c r="N1363" s="106">
        <v>0</v>
      </c>
      <c r="O1363" s="405">
        <v>1100</v>
      </c>
      <c r="P1363" s="571" t="s">
        <v>1710</v>
      </c>
      <c r="Q1363" s="598" t="s">
        <v>4197</v>
      </c>
    </row>
    <row r="1364" spans="1:17" ht="15.75" thickBot="1" x14ac:dyDescent="0.3">
      <c r="A1364" s="412"/>
      <c r="B1364" s="406"/>
      <c r="C1364" s="406"/>
      <c r="D1364" s="406"/>
      <c r="E1364" s="406"/>
      <c r="F1364" s="406"/>
      <c r="G1364" s="60" t="s">
        <v>309</v>
      </c>
      <c r="H1364" s="106">
        <v>0</v>
      </c>
      <c r="I1364" s="106">
        <v>0</v>
      </c>
      <c r="J1364" s="106">
        <v>0</v>
      </c>
      <c r="K1364" s="106">
        <v>0</v>
      </c>
      <c r="L1364" s="106">
        <v>0</v>
      </c>
      <c r="M1364" s="106">
        <v>0</v>
      </c>
      <c r="N1364" s="106">
        <v>0</v>
      </c>
      <c r="O1364" s="406"/>
      <c r="P1364" s="572"/>
      <c r="Q1364" s="599"/>
    </row>
    <row r="1365" spans="1:17" ht="24.75" thickBot="1" x14ac:dyDescent="0.3">
      <c r="A1365" s="412"/>
      <c r="B1365" s="406"/>
      <c r="C1365" s="406"/>
      <c r="D1365" s="406"/>
      <c r="E1365" s="406"/>
      <c r="F1365" s="406"/>
      <c r="G1365" s="60" t="s">
        <v>18</v>
      </c>
      <c r="H1365" s="106">
        <v>20.8</v>
      </c>
      <c r="I1365" s="106">
        <v>0</v>
      </c>
      <c r="J1365" s="106">
        <v>0</v>
      </c>
      <c r="K1365" s="106">
        <v>0</v>
      </c>
      <c r="L1365" s="106">
        <v>20.8</v>
      </c>
      <c r="M1365" s="106">
        <v>0</v>
      </c>
      <c r="N1365" s="106">
        <v>0</v>
      </c>
      <c r="O1365" s="406"/>
      <c r="P1365" s="572"/>
      <c r="Q1365" s="599"/>
    </row>
    <row r="1366" spans="1:17" ht="15.75" thickBot="1" x14ac:dyDescent="0.3">
      <c r="A1366" s="412"/>
      <c r="B1366" s="406"/>
      <c r="C1366" s="406"/>
      <c r="D1366" s="406"/>
      <c r="E1366" s="406"/>
      <c r="F1366" s="406"/>
      <c r="G1366" s="60" t="s">
        <v>19</v>
      </c>
      <c r="H1366" s="106">
        <v>2.1</v>
      </c>
      <c r="I1366" s="106">
        <v>0</v>
      </c>
      <c r="J1366" s="106">
        <v>0</v>
      </c>
      <c r="K1366" s="106">
        <v>0</v>
      </c>
      <c r="L1366" s="106">
        <v>2.1</v>
      </c>
      <c r="M1366" s="106">
        <v>0</v>
      </c>
      <c r="N1366" s="106">
        <v>0</v>
      </c>
      <c r="O1366" s="406"/>
      <c r="P1366" s="572"/>
      <c r="Q1366" s="599"/>
    </row>
    <row r="1367" spans="1:17" ht="15.75" thickBot="1" x14ac:dyDescent="0.3">
      <c r="A1367" s="413"/>
      <c r="B1367" s="407"/>
      <c r="C1367" s="407"/>
      <c r="D1367" s="407"/>
      <c r="E1367" s="407"/>
      <c r="F1367" s="407"/>
      <c r="G1367" s="60" t="s">
        <v>20</v>
      </c>
      <c r="H1367" s="106">
        <v>0</v>
      </c>
      <c r="I1367" s="106">
        <v>0</v>
      </c>
      <c r="J1367" s="106">
        <v>0</v>
      </c>
      <c r="K1367" s="106">
        <v>0</v>
      </c>
      <c r="L1367" s="106">
        <v>0</v>
      </c>
      <c r="M1367" s="106">
        <v>0</v>
      </c>
      <c r="N1367" s="106">
        <v>0</v>
      </c>
      <c r="O1367" s="407"/>
      <c r="P1367" s="573"/>
      <c r="Q1367" s="599"/>
    </row>
    <row r="1368" spans="1:17" ht="24.75" thickBot="1" x14ac:dyDescent="0.3">
      <c r="A1368" s="433" t="s">
        <v>1732</v>
      </c>
      <c r="B1368" s="405" t="s">
        <v>1709</v>
      </c>
      <c r="C1368" s="405" t="s">
        <v>1120</v>
      </c>
      <c r="D1368" s="405">
        <v>2028</v>
      </c>
      <c r="E1368" s="405" t="s">
        <v>1731</v>
      </c>
      <c r="F1368" s="405" t="s">
        <v>1727</v>
      </c>
      <c r="G1368" s="60" t="s">
        <v>16</v>
      </c>
      <c r="H1368" s="106">
        <v>38.1</v>
      </c>
      <c r="I1368" s="106">
        <v>0</v>
      </c>
      <c r="J1368" s="106">
        <v>0</v>
      </c>
      <c r="K1368" s="106">
        <v>0</v>
      </c>
      <c r="L1368" s="106">
        <v>38.1</v>
      </c>
      <c r="M1368" s="106">
        <v>0</v>
      </c>
      <c r="N1368" s="106">
        <v>0</v>
      </c>
      <c r="O1368" s="405">
        <v>1500</v>
      </c>
      <c r="P1368" s="408" t="s">
        <v>1710</v>
      </c>
      <c r="Q1368" s="598" t="s">
        <v>4197</v>
      </c>
    </row>
    <row r="1369" spans="1:17" ht="15.75" thickBot="1" x14ac:dyDescent="0.3">
      <c r="A1369" s="434"/>
      <c r="B1369" s="406"/>
      <c r="C1369" s="406"/>
      <c r="D1369" s="406"/>
      <c r="E1369" s="406"/>
      <c r="F1369" s="406"/>
      <c r="G1369" s="60" t="s">
        <v>309</v>
      </c>
      <c r="H1369" s="106">
        <v>0</v>
      </c>
      <c r="I1369" s="106">
        <v>0</v>
      </c>
      <c r="J1369" s="106">
        <v>0</v>
      </c>
      <c r="K1369" s="106">
        <v>0</v>
      </c>
      <c r="L1369" s="106">
        <v>0</v>
      </c>
      <c r="M1369" s="106">
        <v>0</v>
      </c>
      <c r="N1369" s="106">
        <v>0</v>
      </c>
      <c r="O1369" s="406"/>
      <c r="P1369" s="409"/>
      <c r="Q1369" s="599"/>
    </row>
    <row r="1370" spans="1:17" ht="24.75" thickBot="1" x14ac:dyDescent="0.3">
      <c r="A1370" s="434"/>
      <c r="B1370" s="406"/>
      <c r="C1370" s="406"/>
      <c r="D1370" s="406"/>
      <c r="E1370" s="406"/>
      <c r="F1370" s="406"/>
      <c r="G1370" s="60" t="s">
        <v>18</v>
      </c>
      <c r="H1370" s="106">
        <v>34.700000000000003</v>
      </c>
      <c r="I1370" s="106">
        <v>0</v>
      </c>
      <c r="J1370" s="106">
        <v>0</v>
      </c>
      <c r="K1370" s="106">
        <v>0</v>
      </c>
      <c r="L1370" s="106">
        <v>34.700000000000003</v>
      </c>
      <c r="M1370" s="106">
        <v>0</v>
      </c>
      <c r="N1370" s="106">
        <v>0</v>
      </c>
      <c r="O1370" s="406"/>
      <c r="P1370" s="409"/>
      <c r="Q1370" s="599"/>
    </row>
    <row r="1371" spans="1:17" ht="15.75" thickBot="1" x14ac:dyDescent="0.3">
      <c r="A1371" s="434"/>
      <c r="B1371" s="406"/>
      <c r="C1371" s="406"/>
      <c r="D1371" s="406"/>
      <c r="E1371" s="406"/>
      <c r="F1371" s="406"/>
      <c r="G1371" s="60" t="s">
        <v>19</v>
      </c>
      <c r="H1371" s="106">
        <v>3.4</v>
      </c>
      <c r="I1371" s="106">
        <v>0</v>
      </c>
      <c r="J1371" s="106">
        <v>0</v>
      </c>
      <c r="K1371" s="106">
        <v>0</v>
      </c>
      <c r="L1371" s="106">
        <v>3.4</v>
      </c>
      <c r="M1371" s="106">
        <v>0</v>
      </c>
      <c r="N1371" s="106">
        <v>0</v>
      </c>
      <c r="O1371" s="406"/>
      <c r="P1371" s="409"/>
      <c r="Q1371" s="599"/>
    </row>
    <row r="1372" spans="1:17" ht="15.75" thickBot="1" x14ac:dyDescent="0.3">
      <c r="A1372" s="435"/>
      <c r="B1372" s="407"/>
      <c r="C1372" s="407"/>
      <c r="D1372" s="407"/>
      <c r="E1372" s="407"/>
      <c r="F1372" s="407"/>
      <c r="G1372" s="60" t="s">
        <v>20</v>
      </c>
      <c r="H1372" s="106">
        <v>0</v>
      </c>
      <c r="I1372" s="106">
        <v>0</v>
      </c>
      <c r="J1372" s="106">
        <v>0</v>
      </c>
      <c r="K1372" s="106">
        <v>0</v>
      </c>
      <c r="L1372" s="106">
        <v>0</v>
      </c>
      <c r="M1372" s="106">
        <v>0</v>
      </c>
      <c r="N1372" s="106">
        <v>0</v>
      </c>
      <c r="O1372" s="407"/>
      <c r="P1372" s="410"/>
      <c r="Q1372" s="599"/>
    </row>
    <row r="1373" spans="1:17" ht="24.75" thickBot="1" x14ac:dyDescent="0.3">
      <c r="A1373" s="565" t="s">
        <v>1736</v>
      </c>
      <c r="B1373" s="473" t="s">
        <v>1733</v>
      </c>
      <c r="C1373" s="473" t="s">
        <v>1120</v>
      </c>
      <c r="D1373" s="473">
        <v>2029</v>
      </c>
      <c r="E1373" s="473">
        <v>8</v>
      </c>
      <c r="F1373" s="473" t="s">
        <v>1734</v>
      </c>
      <c r="G1373" s="107" t="s">
        <v>16</v>
      </c>
      <c r="H1373" s="108">
        <v>142</v>
      </c>
      <c r="I1373" s="108">
        <v>0</v>
      </c>
      <c r="J1373" s="108">
        <v>0</v>
      </c>
      <c r="K1373" s="108">
        <v>0</v>
      </c>
      <c r="L1373" s="108">
        <v>0</v>
      </c>
      <c r="M1373" s="108">
        <v>142</v>
      </c>
      <c r="N1373" s="108">
        <v>0</v>
      </c>
      <c r="O1373" s="473">
        <v>657</v>
      </c>
      <c r="P1373" s="568" t="s">
        <v>1735</v>
      </c>
      <c r="Q1373" s="598" t="s">
        <v>4197</v>
      </c>
    </row>
    <row r="1374" spans="1:17" ht="15.75" thickBot="1" x14ac:dyDescent="0.3">
      <c r="A1374" s="566"/>
      <c r="B1374" s="474"/>
      <c r="C1374" s="474"/>
      <c r="D1374" s="474"/>
      <c r="E1374" s="474"/>
      <c r="F1374" s="474"/>
      <c r="G1374" s="107" t="s">
        <v>17</v>
      </c>
      <c r="H1374" s="108">
        <v>0</v>
      </c>
      <c r="I1374" s="108">
        <v>0</v>
      </c>
      <c r="J1374" s="108">
        <v>0</v>
      </c>
      <c r="K1374" s="108">
        <v>0</v>
      </c>
      <c r="L1374" s="108">
        <v>0</v>
      </c>
      <c r="M1374" s="108">
        <v>0</v>
      </c>
      <c r="N1374" s="108">
        <v>0</v>
      </c>
      <c r="O1374" s="474"/>
      <c r="P1374" s="569"/>
      <c r="Q1374" s="599"/>
    </row>
    <row r="1375" spans="1:17" ht="24.75" thickBot="1" x14ac:dyDescent="0.3">
      <c r="A1375" s="566"/>
      <c r="B1375" s="474"/>
      <c r="C1375" s="474"/>
      <c r="D1375" s="474"/>
      <c r="E1375" s="474"/>
      <c r="F1375" s="474"/>
      <c r="G1375" s="107" t="s">
        <v>18</v>
      </c>
      <c r="H1375" s="108">
        <v>130.6</v>
      </c>
      <c r="I1375" s="108">
        <v>0</v>
      </c>
      <c r="J1375" s="108">
        <v>0</v>
      </c>
      <c r="K1375" s="108">
        <v>0</v>
      </c>
      <c r="L1375" s="108">
        <v>0</v>
      </c>
      <c r="M1375" s="108">
        <v>130.6</v>
      </c>
      <c r="N1375" s="108">
        <v>0</v>
      </c>
      <c r="O1375" s="474"/>
      <c r="P1375" s="569"/>
      <c r="Q1375" s="599"/>
    </row>
    <row r="1376" spans="1:17" ht="15.75" thickBot="1" x14ac:dyDescent="0.3">
      <c r="A1376" s="566"/>
      <c r="B1376" s="474"/>
      <c r="C1376" s="474"/>
      <c r="D1376" s="474"/>
      <c r="E1376" s="474"/>
      <c r="F1376" s="474"/>
      <c r="G1376" s="107" t="s">
        <v>19</v>
      </c>
      <c r="H1376" s="108">
        <v>11.4</v>
      </c>
      <c r="I1376" s="108">
        <v>0</v>
      </c>
      <c r="J1376" s="108">
        <v>0</v>
      </c>
      <c r="K1376" s="108">
        <v>0</v>
      </c>
      <c r="L1376" s="108">
        <v>0</v>
      </c>
      <c r="M1376" s="108">
        <v>11.4</v>
      </c>
      <c r="N1376" s="108">
        <v>0</v>
      </c>
      <c r="O1376" s="474"/>
      <c r="P1376" s="569"/>
      <c r="Q1376" s="599"/>
    </row>
    <row r="1377" spans="1:17" ht="15.75" thickBot="1" x14ac:dyDescent="0.3">
      <c r="A1377" s="567"/>
      <c r="B1377" s="475"/>
      <c r="C1377" s="475"/>
      <c r="D1377" s="475"/>
      <c r="E1377" s="475"/>
      <c r="F1377" s="475"/>
      <c r="G1377" s="107" t="s">
        <v>20</v>
      </c>
      <c r="H1377" s="108">
        <v>0</v>
      </c>
      <c r="I1377" s="108">
        <v>0</v>
      </c>
      <c r="J1377" s="108">
        <v>0</v>
      </c>
      <c r="K1377" s="108">
        <v>0</v>
      </c>
      <c r="L1377" s="108">
        <v>0</v>
      </c>
      <c r="M1377" s="108">
        <v>0</v>
      </c>
      <c r="N1377" s="108">
        <v>0</v>
      </c>
      <c r="O1377" s="475"/>
      <c r="P1377" s="570"/>
      <c r="Q1377" s="599"/>
    </row>
    <row r="1378" spans="1:17" ht="24.75" thickBot="1" x14ac:dyDescent="0.3">
      <c r="A1378" s="565" t="s">
        <v>1737</v>
      </c>
      <c r="B1378" s="473" t="s">
        <v>1733</v>
      </c>
      <c r="C1378" s="473" t="s">
        <v>1120</v>
      </c>
      <c r="D1378" s="473">
        <v>2029</v>
      </c>
      <c r="E1378" s="473">
        <v>1.014</v>
      </c>
      <c r="F1378" s="473" t="s">
        <v>1734</v>
      </c>
      <c r="G1378" s="107" t="s">
        <v>16</v>
      </c>
      <c r="H1378" s="108">
        <v>18</v>
      </c>
      <c r="I1378" s="108">
        <v>0</v>
      </c>
      <c r="J1378" s="108">
        <v>0</v>
      </c>
      <c r="K1378" s="108">
        <v>0</v>
      </c>
      <c r="L1378" s="108">
        <v>0</v>
      </c>
      <c r="M1378" s="108">
        <v>18</v>
      </c>
      <c r="N1378" s="108">
        <v>0</v>
      </c>
      <c r="O1378" s="473">
        <v>657</v>
      </c>
      <c r="P1378" s="576" t="s">
        <v>1735</v>
      </c>
      <c r="Q1378" s="598" t="s">
        <v>4197</v>
      </c>
    </row>
    <row r="1379" spans="1:17" ht="15.75" thickBot="1" x14ac:dyDescent="0.3">
      <c r="A1379" s="566"/>
      <c r="B1379" s="474"/>
      <c r="C1379" s="474"/>
      <c r="D1379" s="474"/>
      <c r="E1379" s="474"/>
      <c r="F1379" s="474"/>
      <c r="G1379" s="107" t="s">
        <v>17</v>
      </c>
      <c r="H1379" s="108">
        <v>0</v>
      </c>
      <c r="I1379" s="108">
        <v>0</v>
      </c>
      <c r="J1379" s="108">
        <v>0</v>
      </c>
      <c r="K1379" s="108">
        <v>0</v>
      </c>
      <c r="L1379" s="108">
        <v>0</v>
      </c>
      <c r="M1379" s="108">
        <v>0</v>
      </c>
      <c r="N1379" s="108">
        <v>0</v>
      </c>
      <c r="O1379" s="474"/>
      <c r="P1379" s="577"/>
      <c r="Q1379" s="599"/>
    </row>
    <row r="1380" spans="1:17" ht="24.75" thickBot="1" x14ac:dyDescent="0.3">
      <c r="A1380" s="566"/>
      <c r="B1380" s="474"/>
      <c r="C1380" s="474"/>
      <c r="D1380" s="474"/>
      <c r="E1380" s="474"/>
      <c r="F1380" s="474"/>
      <c r="G1380" s="107" t="s">
        <v>18</v>
      </c>
      <c r="H1380" s="108">
        <v>16.600000000000001</v>
      </c>
      <c r="I1380" s="108">
        <v>0</v>
      </c>
      <c r="J1380" s="108">
        <v>0</v>
      </c>
      <c r="K1380" s="108">
        <v>0</v>
      </c>
      <c r="L1380" s="108">
        <v>0</v>
      </c>
      <c r="M1380" s="108">
        <v>16.600000000000001</v>
      </c>
      <c r="N1380" s="108">
        <v>0</v>
      </c>
      <c r="O1380" s="474"/>
      <c r="P1380" s="577"/>
      <c r="Q1380" s="599"/>
    </row>
    <row r="1381" spans="1:17" ht="15.75" thickBot="1" x14ac:dyDescent="0.3">
      <c r="A1381" s="566"/>
      <c r="B1381" s="474"/>
      <c r="C1381" s="474"/>
      <c r="D1381" s="474"/>
      <c r="E1381" s="474"/>
      <c r="F1381" s="474"/>
      <c r="G1381" s="107" t="s">
        <v>19</v>
      </c>
      <c r="H1381" s="108">
        <v>1.4</v>
      </c>
      <c r="I1381" s="108">
        <v>0</v>
      </c>
      <c r="J1381" s="108">
        <v>0</v>
      </c>
      <c r="K1381" s="108">
        <v>0</v>
      </c>
      <c r="L1381" s="108">
        <v>0</v>
      </c>
      <c r="M1381" s="108">
        <v>1.4</v>
      </c>
      <c r="N1381" s="108">
        <v>0</v>
      </c>
      <c r="O1381" s="474"/>
      <c r="P1381" s="577"/>
      <c r="Q1381" s="599"/>
    </row>
    <row r="1382" spans="1:17" ht="15.75" thickBot="1" x14ac:dyDescent="0.3">
      <c r="A1382" s="567"/>
      <c r="B1382" s="475"/>
      <c r="C1382" s="475"/>
      <c r="D1382" s="475"/>
      <c r="E1382" s="475"/>
      <c r="F1382" s="475"/>
      <c r="G1382" s="107" t="s">
        <v>20</v>
      </c>
      <c r="H1382" s="108">
        <v>0</v>
      </c>
      <c r="I1382" s="108">
        <v>0</v>
      </c>
      <c r="J1382" s="108">
        <v>0</v>
      </c>
      <c r="K1382" s="108">
        <v>0</v>
      </c>
      <c r="L1382" s="108">
        <v>0</v>
      </c>
      <c r="M1382" s="108">
        <v>0</v>
      </c>
      <c r="N1382" s="108">
        <v>0</v>
      </c>
      <c r="O1382" s="475"/>
      <c r="P1382" s="578"/>
      <c r="Q1382" s="599"/>
    </row>
    <row r="1383" spans="1:17" ht="24.75" thickBot="1" x14ac:dyDescent="0.3">
      <c r="A1383" s="565" t="s">
        <v>1738</v>
      </c>
      <c r="B1383" s="473" t="s">
        <v>1733</v>
      </c>
      <c r="C1383" s="473" t="s">
        <v>1120</v>
      </c>
      <c r="D1383" s="470">
        <v>2029</v>
      </c>
      <c r="E1383" s="470">
        <v>1</v>
      </c>
      <c r="F1383" s="473" t="s">
        <v>1734</v>
      </c>
      <c r="G1383" s="107" t="s">
        <v>16</v>
      </c>
      <c r="H1383" s="109">
        <v>17.7</v>
      </c>
      <c r="I1383" s="109">
        <v>0</v>
      </c>
      <c r="J1383" s="109">
        <v>0</v>
      </c>
      <c r="K1383" s="109">
        <v>0</v>
      </c>
      <c r="L1383" s="109">
        <v>0</v>
      </c>
      <c r="M1383" s="109">
        <v>17.7</v>
      </c>
      <c r="N1383" s="109">
        <v>0</v>
      </c>
      <c r="O1383" s="579"/>
      <c r="P1383" s="576" t="s">
        <v>1735</v>
      </c>
      <c r="Q1383" s="598" t="s">
        <v>4197</v>
      </c>
    </row>
    <row r="1384" spans="1:17" ht="26.25" customHeight="1" thickBot="1" x14ac:dyDescent="0.3">
      <c r="A1384" s="566"/>
      <c r="B1384" s="474"/>
      <c r="C1384" s="474"/>
      <c r="D1384" s="471"/>
      <c r="E1384" s="471"/>
      <c r="F1384" s="474"/>
      <c r="G1384" s="107" t="s">
        <v>17</v>
      </c>
      <c r="H1384" s="109">
        <v>0</v>
      </c>
      <c r="I1384" s="109">
        <v>0</v>
      </c>
      <c r="J1384" s="109">
        <v>0</v>
      </c>
      <c r="K1384" s="109">
        <v>0</v>
      </c>
      <c r="L1384" s="109">
        <v>0</v>
      </c>
      <c r="M1384" s="109">
        <v>0</v>
      </c>
      <c r="N1384" s="109">
        <v>0</v>
      </c>
      <c r="O1384" s="580"/>
      <c r="P1384" s="577"/>
      <c r="Q1384" s="599"/>
    </row>
    <row r="1385" spans="1:17" ht="24.75" thickBot="1" x14ac:dyDescent="0.3">
      <c r="A1385" s="566"/>
      <c r="B1385" s="474"/>
      <c r="C1385" s="474"/>
      <c r="D1385" s="471"/>
      <c r="E1385" s="471"/>
      <c r="F1385" s="474"/>
      <c r="G1385" s="107" t="s">
        <v>18</v>
      </c>
      <c r="H1385" s="109">
        <v>16.3</v>
      </c>
      <c r="I1385" s="109">
        <v>0</v>
      </c>
      <c r="J1385" s="109">
        <v>0</v>
      </c>
      <c r="K1385" s="109">
        <v>0</v>
      </c>
      <c r="L1385" s="109">
        <v>0</v>
      </c>
      <c r="M1385" s="109">
        <v>16.3</v>
      </c>
      <c r="N1385" s="109">
        <v>0</v>
      </c>
      <c r="O1385" s="580"/>
      <c r="P1385" s="577"/>
      <c r="Q1385" s="599"/>
    </row>
    <row r="1386" spans="1:17" ht="15.75" thickBot="1" x14ac:dyDescent="0.3">
      <c r="A1386" s="566"/>
      <c r="B1386" s="474"/>
      <c r="C1386" s="474"/>
      <c r="D1386" s="471"/>
      <c r="E1386" s="471"/>
      <c r="F1386" s="474"/>
      <c r="G1386" s="107" t="s">
        <v>19</v>
      </c>
      <c r="H1386" s="109">
        <v>1.4</v>
      </c>
      <c r="I1386" s="109">
        <v>0</v>
      </c>
      <c r="J1386" s="109">
        <v>0</v>
      </c>
      <c r="K1386" s="109">
        <v>0</v>
      </c>
      <c r="L1386" s="109">
        <v>0</v>
      </c>
      <c r="M1386" s="109">
        <v>1.4</v>
      </c>
      <c r="N1386" s="109">
        <v>0</v>
      </c>
      <c r="O1386" s="580"/>
      <c r="P1386" s="577"/>
      <c r="Q1386" s="599"/>
    </row>
    <row r="1387" spans="1:17" ht="15.75" thickBot="1" x14ac:dyDescent="0.3">
      <c r="A1387" s="567"/>
      <c r="B1387" s="475"/>
      <c r="C1387" s="475"/>
      <c r="D1387" s="472"/>
      <c r="E1387" s="472"/>
      <c r="F1387" s="475"/>
      <c r="G1387" s="107" t="s">
        <v>20</v>
      </c>
      <c r="H1387" s="109">
        <v>0</v>
      </c>
      <c r="I1387" s="109">
        <v>0</v>
      </c>
      <c r="J1387" s="109">
        <v>0</v>
      </c>
      <c r="K1387" s="109">
        <v>0</v>
      </c>
      <c r="L1387" s="109">
        <v>0</v>
      </c>
      <c r="M1387" s="109">
        <v>0</v>
      </c>
      <c r="N1387" s="109">
        <v>0</v>
      </c>
      <c r="O1387" s="580"/>
      <c r="P1387" s="578"/>
      <c r="Q1387" s="599"/>
    </row>
    <row r="1388" spans="1:17" ht="24.75" thickBot="1" x14ac:dyDescent="0.3">
      <c r="A1388" s="565" t="s">
        <v>1739</v>
      </c>
      <c r="B1388" s="473" t="s">
        <v>1733</v>
      </c>
      <c r="C1388" s="473" t="s">
        <v>1120</v>
      </c>
      <c r="D1388" s="473">
        <v>2029</v>
      </c>
      <c r="E1388" s="473">
        <v>5</v>
      </c>
      <c r="F1388" s="473" t="s">
        <v>1734</v>
      </c>
      <c r="G1388" s="107" t="s">
        <v>16</v>
      </c>
      <c r="H1388" s="108">
        <v>88.7</v>
      </c>
      <c r="I1388" s="108">
        <v>0</v>
      </c>
      <c r="J1388" s="108">
        <v>0</v>
      </c>
      <c r="K1388" s="108">
        <v>0</v>
      </c>
      <c r="L1388" s="108">
        <v>0</v>
      </c>
      <c r="M1388" s="108">
        <v>88.7</v>
      </c>
      <c r="N1388" s="108">
        <v>0</v>
      </c>
      <c r="O1388" s="574"/>
      <c r="P1388" s="576" t="s">
        <v>1735</v>
      </c>
      <c r="Q1388" s="598" t="s">
        <v>4197</v>
      </c>
    </row>
    <row r="1389" spans="1:17" ht="15.75" thickBot="1" x14ac:dyDescent="0.3">
      <c r="A1389" s="566"/>
      <c r="B1389" s="474"/>
      <c r="C1389" s="474"/>
      <c r="D1389" s="474"/>
      <c r="E1389" s="474"/>
      <c r="F1389" s="474"/>
      <c r="G1389" s="107" t="s">
        <v>17</v>
      </c>
      <c r="H1389" s="108">
        <v>0</v>
      </c>
      <c r="I1389" s="108">
        <v>0</v>
      </c>
      <c r="J1389" s="108">
        <v>0</v>
      </c>
      <c r="K1389" s="108">
        <v>0</v>
      </c>
      <c r="L1389" s="108">
        <v>0</v>
      </c>
      <c r="M1389" s="108">
        <v>0</v>
      </c>
      <c r="N1389" s="108">
        <v>0</v>
      </c>
      <c r="O1389" s="575"/>
      <c r="P1389" s="577"/>
      <c r="Q1389" s="599"/>
    </row>
    <row r="1390" spans="1:17" ht="24.75" thickBot="1" x14ac:dyDescent="0.3">
      <c r="A1390" s="566"/>
      <c r="B1390" s="474"/>
      <c r="C1390" s="474"/>
      <c r="D1390" s="474"/>
      <c r="E1390" s="474"/>
      <c r="F1390" s="474"/>
      <c r="G1390" s="107" t="s">
        <v>18</v>
      </c>
      <c r="H1390" s="108">
        <v>81.599999999999994</v>
      </c>
      <c r="I1390" s="108">
        <v>0</v>
      </c>
      <c r="J1390" s="108">
        <v>0</v>
      </c>
      <c r="K1390" s="108">
        <v>0</v>
      </c>
      <c r="L1390" s="108">
        <v>0</v>
      </c>
      <c r="M1390" s="108">
        <v>81.599999999999994</v>
      </c>
      <c r="N1390" s="108">
        <v>0</v>
      </c>
      <c r="O1390" s="575"/>
      <c r="P1390" s="577"/>
      <c r="Q1390" s="599"/>
    </row>
    <row r="1391" spans="1:17" ht="15.75" thickBot="1" x14ac:dyDescent="0.3">
      <c r="A1391" s="566"/>
      <c r="B1391" s="474"/>
      <c r="C1391" s="474"/>
      <c r="D1391" s="474"/>
      <c r="E1391" s="474"/>
      <c r="F1391" s="474"/>
      <c r="G1391" s="107" t="s">
        <v>19</v>
      </c>
      <c r="H1391" s="108">
        <v>7.1</v>
      </c>
      <c r="I1391" s="108">
        <v>0</v>
      </c>
      <c r="J1391" s="108">
        <v>0</v>
      </c>
      <c r="K1391" s="108">
        <v>0</v>
      </c>
      <c r="L1391" s="108">
        <v>0</v>
      </c>
      <c r="M1391" s="108">
        <v>7.1</v>
      </c>
      <c r="N1391" s="108">
        <v>0</v>
      </c>
      <c r="O1391" s="575"/>
      <c r="P1391" s="577"/>
      <c r="Q1391" s="599"/>
    </row>
    <row r="1392" spans="1:17" ht="15.75" thickBot="1" x14ac:dyDescent="0.3">
      <c r="A1392" s="566"/>
      <c r="B1392" s="474"/>
      <c r="C1392" s="474"/>
      <c r="D1392" s="474"/>
      <c r="E1392" s="474"/>
      <c r="F1392" s="474"/>
      <c r="G1392" s="110" t="s">
        <v>20</v>
      </c>
      <c r="H1392" s="111">
        <v>0</v>
      </c>
      <c r="I1392" s="111">
        <v>0</v>
      </c>
      <c r="J1392" s="111">
        <v>0</v>
      </c>
      <c r="K1392" s="111">
        <v>0</v>
      </c>
      <c r="L1392" s="111">
        <v>0</v>
      </c>
      <c r="M1392" s="111">
        <v>0</v>
      </c>
      <c r="N1392" s="111">
        <v>0</v>
      </c>
      <c r="O1392" s="575"/>
      <c r="P1392" s="577"/>
      <c r="Q1392" s="599"/>
    </row>
    <row r="1393" spans="1:17" ht="24.75" thickBot="1" x14ac:dyDescent="0.3">
      <c r="A1393" s="565" t="s">
        <v>1740</v>
      </c>
      <c r="B1393" s="473" t="s">
        <v>1733</v>
      </c>
      <c r="C1393" s="473" t="s">
        <v>1120</v>
      </c>
      <c r="D1393" s="470">
        <v>2029</v>
      </c>
      <c r="E1393" s="470">
        <v>22</v>
      </c>
      <c r="F1393" s="473" t="s">
        <v>1734</v>
      </c>
      <c r="G1393" s="107" t="s">
        <v>16</v>
      </c>
      <c r="H1393" s="109">
        <v>390</v>
      </c>
      <c r="I1393" s="109">
        <v>0</v>
      </c>
      <c r="J1393" s="109">
        <v>0</v>
      </c>
      <c r="K1393" s="109">
        <v>0</v>
      </c>
      <c r="L1393" s="109">
        <v>0</v>
      </c>
      <c r="M1393" s="109">
        <v>390</v>
      </c>
      <c r="N1393" s="109">
        <v>0</v>
      </c>
      <c r="O1393" s="579"/>
      <c r="P1393" s="568" t="s">
        <v>1735</v>
      </c>
      <c r="Q1393" s="598" t="s">
        <v>4197</v>
      </c>
    </row>
    <row r="1394" spans="1:17" ht="15.75" thickBot="1" x14ac:dyDescent="0.3">
      <c r="A1394" s="566"/>
      <c r="B1394" s="474"/>
      <c r="C1394" s="474"/>
      <c r="D1394" s="471"/>
      <c r="E1394" s="471"/>
      <c r="F1394" s="474"/>
      <c r="G1394" s="112" t="s">
        <v>17</v>
      </c>
      <c r="H1394" s="109">
        <v>0</v>
      </c>
      <c r="I1394" s="109">
        <v>0</v>
      </c>
      <c r="J1394" s="109">
        <v>0</v>
      </c>
      <c r="K1394" s="109">
        <v>0</v>
      </c>
      <c r="L1394" s="109">
        <v>0</v>
      </c>
      <c r="M1394" s="109">
        <v>0</v>
      </c>
      <c r="N1394" s="109">
        <v>0</v>
      </c>
      <c r="O1394" s="580"/>
      <c r="P1394" s="569"/>
      <c r="Q1394" s="599"/>
    </row>
    <row r="1395" spans="1:17" ht="24.75" thickBot="1" x14ac:dyDescent="0.3">
      <c r="A1395" s="566"/>
      <c r="B1395" s="474"/>
      <c r="C1395" s="474"/>
      <c r="D1395" s="471"/>
      <c r="E1395" s="471"/>
      <c r="F1395" s="474"/>
      <c r="G1395" s="107" t="s">
        <v>18</v>
      </c>
      <c r="H1395" s="109">
        <v>358.8</v>
      </c>
      <c r="I1395" s="109">
        <v>0</v>
      </c>
      <c r="J1395" s="109">
        <v>0</v>
      </c>
      <c r="K1395" s="109">
        <v>0</v>
      </c>
      <c r="L1395" s="109">
        <v>0</v>
      </c>
      <c r="M1395" s="109">
        <v>358.8</v>
      </c>
      <c r="N1395" s="109">
        <v>0</v>
      </c>
      <c r="O1395" s="580"/>
      <c r="P1395" s="569"/>
      <c r="Q1395" s="599"/>
    </row>
    <row r="1396" spans="1:17" ht="15.75" thickBot="1" x14ac:dyDescent="0.3">
      <c r="A1396" s="566"/>
      <c r="B1396" s="474"/>
      <c r="C1396" s="474"/>
      <c r="D1396" s="471"/>
      <c r="E1396" s="471"/>
      <c r="F1396" s="474"/>
      <c r="G1396" s="112" t="s">
        <v>19</v>
      </c>
      <c r="H1396" s="109">
        <v>31.2</v>
      </c>
      <c r="I1396" s="109">
        <v>0</v>
      </c>
      <c r="J1396" s="109">
        <v>0</v>
      </c>
      <c r="K1396" s="109">
        <v>0</v>
      </c>
      <c r="L1396" s="109">
        <v>0</v>
      </c>
      <c r="M1396" s="109">
        <v>31.2</v>
      </c>
      <c r="N1396" s="109">
        <v>0</v>
      </c>
      <c r="O1396" s="580"/>
      <c r="P1396" s="569"/>
      <c r="Q1396" s="599"/>
    </row>
    <row r="1397" spans="1:17" ht="15.75" thickBot="1" x14ac:dyDescent="0.3">
      <c r="A1397" s="567"/>
      <c r="B1397" s="475"/>
      <c r="C1397" s="475"/>
      <c r="D1397" s="472"/>
      <c r="E1397" s="472"/>
      <c r="F1397" s="475"/>
      <c r="G1397" s="107" t="s">
        <v>20</v>
      </c>
      <c r="H1397" s="109">
        <v>0</v>
      </c>
      <c r="I1397" s="109">
        <v>0</v>
      </c>
      <c r="J1397" s="109">
        <v>0</v>
      </c>
      <c r="K1397" s="109">
        <v>0</v>
      </c>
      <c r="L1397" s="109">
        <v>0</v>
      </c>
      <c r="M1397" s="109">
        <v>0</v>
      </c>
      <c r="N1397" s="109">
        <v>0</v>
      </c>
      <c r="O1397" s="581"/>
      <c r="P1397" s="570"/>
      <c r="Q1397" s="599"/>
    </row>
    <row r="1398" spans="1:17" ht="36" customHeight="1" thickBot="1" x14ac:dyDescent="0.3">
      <c r="A1398" s="556" t="s">
        <v>1741</v>
      </c>
      <c r="B1398" s="557" t="s">
        <v>1372</v>
      </c>
      <c r="C1398" s="555" t="s">
        <v>1120</v>
      </c>
      <c r="D1398" s="557" t="s">
        <v>336</v>
      </c>
      <c r="E1398" s="557"/>
      <c r="F1398" s="556" t="s">
        <v>1373</v>
      </c>
      <c r="G1398" s="105" t="s">
        <v>16</v>
      </c>
      <c r="H1398" s="113">
        <f t="shared" ref="H1398:H1402" si="156">I1398+J1398+K1398+L1398+M1398+N1398</f>
        <v>79.382199999999997</v>
      </c>
      <c r="I1398" s="113">
        <f t="shared" ref="I1398:N1398" si="157">I1399+I1400+I1401+I1402</f>
        <v>0</v>
      </c>
      <c r="J1398" s="113">
        <f t="shared" si="157"/>
        <v>0</v>
      </c>
      <c r="K1398" s="113">
        <f t="shared" si="157"/>
        <v>0</v>
      </c>
      <c r="L1398" s="113">
        <f t="shared" si="157"/>
        <v>30</v>
      </c>
      <c r="M1398" s="113">
        <f t="shared" si="157"/>
        <v>49.382199999999997</v>
      </c>
      <c r="N1398" s="113">
        <f t="shared" si="157"/>
        <v>0</v>
      </c>
      <c r="O1398" s="558">
        <v>2782</v>
      </c>
      <c r="P1398" s="556" t="s">
        <v>1374</v>
      </c>
      <c r="Q1398" s="598" t="s">
        <v>4156</v>
      </c>
    </row>
    <row r="1399" spans="1:17" ht="15.75" thickBot="1" x14ac:dyDescent="0.3">
      <c r="A1399" s="556"/>
      <c r="B1399" s="557"/>
      <c r="C1399" s="555"/>
      <c r="D1399" s="557"/>
      <c r="E1399" s="557"/>
      <c r="F1399" s="556"/>
      <c r="G1399" s="105" t="s">
        <v>17</v>
      </c>
      <c r="H1399" s="113">
        <f t="shared" si="156"/>
        <v>0</v>
      </c>
      <c r="I1399" s="113">
        <v>0</v>
      </c>
      <c r="J1399" s="113">
        <v>0</v>
      </c>
      <c r="K1399" s="113">
        <v>0</v>
      </c>
      <c r="L1399" s="113">
        <v>0</v>
      </c>
      <c r="M1399" s="113">
        <v>0</v>
      </c>
      <c r="N1399" s="113">
        <v>0</v>
      </c>
      <c r="O1399" s="558"/>
      <c r="P1399" s="556"/>
      <c r="Q1399" s="599"/>
    </row>
    <row r="1400" spans="1:17" ht="24.75" thickBot="1" x14ac:dyDescent="0.3">
      <c r="A1400" s="556"/>
      <c r="B1400" s="557"/>
      <c r="C1400" s="555"/>
      <c r="D1400" s="557"/>
      <c r="E1400" s="557"/>
      <c r="F1400" s="556"/>
      <c r="G1400" s="105" t="s">
        <v>18</v>
      </c>
      <c r="H1400" s="113">
        <f t="shared" si="156"/>
        <v>79.382199999999997</v>
      </c>
      <c r="I1400" s="113">
        <v>0</v>
      </c>
      <c r="J1400" s="113">
        <v>0</v>
      </c>
      <c r="K1400" s="113">
        <v>0</v>
      </c>
      <c r="L1400" s="113">
        <v>30</v>
      </c>
      <c r="M1400" s="113">
        <v>49.382199999999997</v>
      </c>
      <c r="N1400" s="113">
        <v>0</v>
      </c>
      <c r="O1400" s="558"/>
      <c r="P1400" s="556"/>
      <c r="Q1400" s="599"/>
    </row>
    <row r="1401" spans="1:17" ht="15.75" thickBot="1" x14ac:dyDescent="0.3">
      <c r="A1401" s="556"/>
      <c r="B1401" s="557"/>
      <c r="C1401" s="555"/>
      <c r="D1401" s="557"/>
      <c r="E1401" s="557"/>
      <c r="F1401" s="556"/>
      <c r="G1401" s="105" t="s">
        <v>19</v>
      </c>
      <c r="H1401" s="113">
        <f t="shared" si="156"/>
        <v>0</v>
      </c>
      <c r="I1401" s="113">
        <v>0</v>
      </c>
      <c r="J1401" s="113">
        <v>0</v>
      </c>
      <c r="K1401" s="113">
        <v>0</v>
      </c>
      <c r="L1401" s="113">
        <v>0</v>
      </c>
      <c r="M1401" s="113">
        <v>0</v>
      </c>
      <c r="N1401" s="113">
        <v>0</v>
      </c>
      <c r="O1401" s="558"/>
      <c r="P1401" s="556"/>
      <c r="Q1401" s="599"/>
    </row>
    <row r="1402" spans="1:17" ht="15.75" thickBot="1" x14ac:dyDescent="0.3">
      <c r="A1402" s="556"/>
      <c r="B1402" s="557"/>
      <c r="C1402" s="555"/>
      <c r="D1402" s="557"/>
      <c r="E1402" s="557"/>
      <c r="F1402" s="556"/>
      <c r="G1402" s="105" t="s">
        <v>20</v>
      </c>
      <c r="H1402" s="113">
        <f t="shared" si="156"/>
        <v>0</v>
      </c>
      <c r="I1402" s="113">
        <v>0</v>
      </c>
      <c r="J1402" s="113">
        <v>0</v>
      </c>
      <c r="K1402" s="113">
        <v>0</v>
      </c>
      <c r="L1402" s="113">
        <v>0</v>
      </c>
      <c r="M1402" s="113">
        <v>0</v>
      </c>
      <c r="N1402" s="113">
        <v>0</v>
      </c>
      <c r="O1402" s="558"/>
      <c r="P1402" s="556"/>
      <c r="Q1402" s="599"/>
    </row>
    <row r="1403" spans="1:17" ht="24.75" thickBot="1" x14ac:dyDescent="0.3">
      <c r="A1403" s="427" t="s">
        <v>26</v>
      </c>
      <c r="B1403" s="427"/>
      <c r="C1403" s="427"/>
      <c r="D1403" s="427"/>
      <c r="E1403" s="427"/>
      <c r="F1403" s="428"/>
      <c r="G1403" s="64" t="s">
        <v>16</v>
      </c>
      <c r="H1403" s="114">
        <f>SUM(H1293,H1298,H1303,H1308,H1313,H1318,H1323,H1328,H1333,H1338,H1348,H1353,H1358,H1363,H1368,H1373,H1378,H1383,H1388,H1393,H1398,H1343)</f>
        <v>1224.0821999999998</v>
      </c>
      <c r="I1403" s="114">
        <f t="shared" ref="I1403:N1403" si="158">SUM(I1293,I1298,I1303,I1308,I1313,I1318,I1323,I1328,I1333,I1338,I1348,I1353,I1358,I1363,I1368,I1373,I1378,I1383,I1388,I1393,I1398,I1343)</f>
        <v>0</v>
      </c>
      <c r="J1403" s="114">
        <f t="shared" si="158"/>
        <v>0</v>
      </c>
      <c r="K1403" s="114">
        <f t="shared" si="158"/>
        <v>0</v>
      </c>
      <c r="L1403" s="114">
        <f t="shared" si="158"/>
        <v>353.40000000000003</v>
      </c>
      <c r="M1403" s="114">
        <f t="shared" si="158"/>
        <v>757.18219999999997</v>
      </c>
      <c r="N1403" s="114">
        <f t="shared" si="158"/>
        <v>113.5</v>
      </c>
      <c r="O1403" s="406"/>
      <c r="P1403" s="409"/>
      <c r="Q1403" s="35"/>
    </row>
    <row r="1404" spans="1:17" ht="16.5" thickBot="1" x14ac:dyDescent="0.3">
      <c r="A1404" s="427"/>
      <c r="B1404" s="427"/>
      <c r="C1404" s="427"/>
      <c r="D1404" s="427"/>
      <c r="E1404" s="427"/>
      <c r="F1404" s="428"/>
      <c r="G1404" s="64" t="s">
        <v>309</v>
      </c>
      <c r="H1404" s="114">
        <f t="shared" ref="H1404:N1407" si="159">SUM(H1294,H1299,H1304,H1309,H1314,H1319,H1324,H1329,H1334,H1339,H1349,H1354,H1359,H1364,H1369,H1374,H1379,H1384,H1389,H1394,H1399,H1344)</f>
        <v>0</v>
      </c>
      <c r="I1404" s="114">
        <f t="shared" si="159"/>
        <v>0</v>
      </c>
      <c r="J1404" s="114">
        <f t="shared" si="159"/>
        <v>0</v>
      </c>
      <c r="K1404" s="114">
        <f t="shared" si="159"/>
        <v>0</v>
      </c>
      <c r="L1404" s="114">
        <f t="shared" si="159"/>
        <v>0</v>
      </c>
      <c r="M1404" s="114">
        <f t="shared" si="159"/>
        <v>0</v>
      </c>
      <c r="N1404" s="114">
        <f t="shared" si="159"/>
        <v>0</v>
      </c>
      <c r="O1404" s="406"/>
      <c r="P1404" s="409"/>
      <c r="Q1404" s="35"/>
    </row>
    <row r="1405" spans="1:17" ht="24.75" thickBot="1" x14ac:dyDescent="0.3">
      <c r="A1405" s="427"/>
      <c r="B1405" s="427"/>
      <c r="C1405" s="427"/>
      <c r="D1405" s="427"/>
      <c r="E1405" s="427"/>
      <c r="F1405" s="428"/>
      <c r="G1405" s="64" t="s">
        <v>18</v>
      </c>
      <c r="H1405" s="114">
        <f t="shared" si="159"/>
        <v>1128.7822000000001</v>
      </c>
      <c r="I1405" s="114">
        <f t="shared" si="159"/>
        <v>0</v>
      </c>
      <c r="J1405" s="114">
        <f t="shared" si="159"/>
        <v>0</v>
      </c>
      <c r="K1405" s="114">
        <f t="shared" si="159"/>
        <v>0</v>
      </c>
      <c r="L1405" s="114">
        <f t="shared" si="159"/>
        <v>324.2</v>
      </c>
      <c r="M1405" s="114">
        <f t="shared" si="159"/>
        <v>700.08220000000006</v>
      </c>
      <c r="N1405" s="114">
        <f t="shared" si="159"/>
        <v>104.5</v>
      </c>
      <c r="O1405" s="406"/>
      <c r="P1405" s="409"/>
      <c r="Q1405" s="35"/>
    </row>
    <row r="1406" spans="1:17" ht="16.5" thickBot="1" x14ac:dyDescent="0.3">
      <c r="A1406" s="427"/>
      <c r="B1406" s="427"/>
      <c r="C1406" s="427"/>
      <c r="D1406" s="427"/>
      <c r="E1406" s="427"/>
      <c r="F1406" s="428"/>
      <c r="G1406" s="64" t="s">
        <v>19</v>
      </c>
      <c r="H1406" s="114">
        <f t="shared" si="159"/>
        <v>95.199999999999989</v>
      </c>
      <c r="I1406" s="114">
        <f t="shared" si="159"/>
        <v>0</v>
      </c>
      <c r="J1406" s="114">
        <f t="shared" si="159"/>
        <v>0</v>
      </c>
      <c r="K1406" s="114">
        <f t="shared" si="159"/>
        <v>0</v>
      </c>
      <c r="L1406" s="114">
        <f t="shared" si="159"/>
        <v>29.1</v>
      </c>
      <c r="M1406" s="114">
        <f t="shared" si="159"/>
        <v>57.2</v>
      </c>
      <c r="N1406" s="114">
        <f t="shared" si="159"/>
        <v>8.9</v>
      </c>
      <c r="O1406" s="406"/>
      <c r="P1406" s="409"/>
      <c r="Q1406" s="35"/>
    </row>
    <row r="1407" spans="1:17" ht="24.75" thickBot="1" x14ac:dyDescent="0.3">
      <c r="A1407" s="429"/>
      <c r="B1407" s="429"/>
      <c r="C1407" s="429"/>
      <c r="D1407" s="429"/>
      <c r="E1407" s="429"/>
      <c r="F1407" s="430"/>
      <c r="G1407" s="64" t="s">
        <v>20</v>
      </c>
      <c r="H1407" s="114">
        <f t="shared" si="159"/>
        <v>0</v>
      </c>
      <c r="I1407" s="114">
        <f t="shared" si="159"/>
        <v>0</v>
      </c>
      <c r="J1407" s="114">
        <f t="shared" si="159"/>
        <v>0</v>
      </c>
      <c r="K1407" s="114">
        <f t="shared" si="159"/>
        <v>0</v>
      </c>
      <c r="L1407" s="114">
        <f t="shared" si="159"/>
        <v>0</v>
      </c>
      <c r="M1407" s="114">
        <f t="shared" si="159"/>
        <v>0</v>
      </c>
      <c r="N1407" s="114">
        <f t="shared" si="159"/>
        <v>0</v>
      </c>
      <c r="O1407" s="407"/>
      <c r="P1407" s="410"/>
      <c r="Q1407" s="35"/>
    </row>
    <row r="1408" spans="1:17" ht="16.5" thickBot="1" x14ac:dyDescent="0.3">
      <c r="A1408" s="417" t="s">
        <v>236</v>
      </c>
      <c r="B1408" s="417"/>
      <c r="C1408" s="417"/>
      <c r="D1408" s="417"/>
      <c r="E1408" s="417"/>
      <c r="F1408" s="417"/>
      <c r="G1408" s="417"/>
      <c r="H1408" s="417"/>
      <c r="I1408" s="417"/>
      <c r="J1408" s="417"/>
      <c r="K1408" s="417"/>
      <c r="L1408" s="417"/>
      <c r="M1408" s="417"/>
      <c r="N1408" s="417"/>
      <c r="O1408" s="417"/>
      <c r="P1408" s="419"/>
      <c r="Q1408" s="35"/>
    </row>
    <row r="1409" spans="1:17" ht="24.75" thickBot="1" x14ac:dyDescent="0.3">
      <c r="A1409" s="411" t="s">
        <v>1744</v>
      </c>
      <c r="B1409" s="405" t="s">
        <v>1742</v>
      </c>
      <c r="C1409" s="405" t="s">
        <v>236</v>
      </c>
      <c r="D1409" s="405" t="s">
        <v>66</v>
      </c>
      <c r="E1409" s="405" t="s">
        <v>1745</v>
      </c>
      <c r="F1409" s="405" t="s">
        <v>899</v>
      </c>
      <c r="G1409" s="60" t="s">
        <v>16</v>
      </c>
      <c r="H1409" s="61">
        <v>630</v>
      </c>
      <c r="I1409" s="61">
        <v>0</v>
      </c>
      <c r="J1409" s="61">
        <v>0</v>
      </c>
      <c r="K1409" s="61">
        <v>0</v>
      </c>
      <c r="L1409" s="61">
        <v>210</v>
      </c>
      <c r="M1409" s="61">
        <v>210</v>
      </c>
      <c r="N1409" s="61">
        <v>210</v>
      </c>
      <c r="O1409" s="405">
        <v>0</v>
      </c>
      <c r="P1409" s="408" t="s">
        <v>1746</v>
      </c>
      <c r="Q1409" s="598" t="s">
        <v>4156</v>
      </c>
    </row>
    <row r="1410" spans="1:17" ht="15.75" thickBot="1" x14ac:dyDescent="0.3">
      <c r="A1410" s="412"/>
      <c r="B1410" s="406"/>
      <c r="C1410" s="406"/>
      <c r="D1410" s="406"/>
      <c r="E1410" s="406"/>
      <c r="F1410" s="406"/>
      <c r="G1410" s="60" t="s">
        <v>267</v>
      </c>
      <c r="H1410" s="61">
        <v>600</v>
      </c>
      <c r="I1410" s="61">
        <v>0</v>
      </c>
      <c r="J1410" s="61">
        <v>0</v>
      </c>
      <c r="K1410" s="61">
        <v>0</v>
      </c>
      <c r="L1410" s="61">
        <v>200</v>
      </c>
      <c r="M1410" s="61">
        <v>200</v>
      </c>
      <c r="N1410" s="61">
        <v>200</v>
      </c>
      <c r="O1410" s="406"/>
      <c r="P1410" s="409"/>
      <c r="Q1410" s="599"/>
    </row>
    <row r="1411" spans="1:17" ht="24.75" thickBot="1" x14ac:dyDescent="0.3">
      <c r="A1411" s="412"/>
      <c r="B1411" s="406"/>
      <c r="C1411" s="406"/>
      <c r="D1411" s="406"/>
      <c r="E1411" s="406"/>
      <c r="F1411" s="406"/>
      <c r="G1411" s="60" t="s">
        <v>18</v>
      </c>
      <c r="H1411" s="61">
        <v>30</v>
      </c>
      <c r="I1411" s="61">
        <v>0</v>
      </c>
      <c r="J1411" s="61">
        <v>0</v>
      </c>
      <c r="K1411" s="61">
        <v>0</v>
      </c>
      <c r="L1411" s="61">
        <v>10</v>
      </c>
      <c r="M1411" s="61">
        <v>10</v>
      </c>
      <c r="N1411" s="61">
        <v>10</v>
      </c>
      <c r="O1411" s="406"/>
      <c r="P1411" s="409"/>
      <c r="Q1411" s="599"/>
    </row>
    <row r="1412" spans="1:17" ht="15.75" thickBot="1" x14ac:dyDescent="0.3">
      <c r="A1412" s="412"/>
      <c r="B1412" s="406"/>
      <c r="C1412" s="406"/>
      <c r="D1412" s="406"/>
      <c r="E1412" s="406"/>
      <c r="F1412" s="406"/>
      <c r="G1412" s="60" t="s">
        <v>19</v>
      </c>
      <c r="H1412" s="61">
        <v>0</v>
      </c>
      <c r="I1412" s="61">
        <v>0</v>
      </c>
      <c r="J1412" s="61">
        <v>0</v>
      </c>
      <c r="K1412" s="61">
        <v>0</v>
      </c>
      <c r="L1412" s="61">
        <v>0</v>
      </c>
      <c r="M1412" s="61">
        <v>0</v>
      </c>
      <c r="N1412" s="61">
        <v>0</v>
      </c>
      <c r="O1412" s="406"/>
      <c r="P1412" s="409"/>
      <c r="Q1412" s="599"/>
    </row>
    <row r="1413" spans="1:17" ht="15.75" thickBot="1" x14ac:dyDescent="0.3">
      <c r="A1413" s="413"/>
      <c r="B1413" s="407"/>
      <c r="C1413" s="407"/>
      <c r="D1413" s="407"/>
      <c r="E1413" s="407"/>
      <c r="F1413" s="407"/>
      <c r="G1413" s="60" t="s">
        <v>20</v>
      </c>
      <c r="H1413" s="61">
        <v>0</v>
      </c>
      <c r="I1413" s="61">
        <v>0</v>
      </c>
      <c r="J1413" s="61">
        <v>0</v>
      </c>
      <c r="K1413" s="61">
        <v>0</v>
      </c>
      <c r="L1413" s="61">
        <v>0</v>
      </c>
      <c r="M1413" s="61">
        <v>0</v>
      </c>
      <c r="N1413" s="61">
        <v>0</v>
      </c>
      <c r="O1413" s="407"/>
      <c r="P1413" s="410"/>
      <c r="Q1413" s="599"/>
    </row>
    <row r="1414" spans="1:17" ht="24.75" thickBot="1" x14ac:dyDescent="0.3">
      <c r="A1414" s="411" t="s">
        <v>1747</v>
      </c>
      <c r="B1414" s="405" t="s">
        <v>1748</v>
      </c>
      <c r="C1414" s="405" t="s">
        <v>236</v>
      </c>
      <c r="D1414" s="405" t="s">
        <v>1749</v>
      </c>
      <c r="E1414" s="405" t="s">
        <v>1750</v>
      </c>
      <c r="F1414" s="405" t="s">
        <v>1373</v>
      </c>
      <c r="G1414" s="60" t="s">
        <v>16</v>
      </c>
      <c r="H1414" s="61">
        <v>110.4</v>
      </c>
      <c r="I1414" s="61">
        <v>8.1999999999999993</v>
      </c>
      <c r="J1414" s="61">
        <v>2.2999999999999998</v>
      </c>
      <c r="K1414" s="61">
        <v>99.9</v>
      </c>
      <c r="L1414" s="61">
        <v>0</v>
      </c>
      <c r="M1414" s="61">
        <v>0</v>
      </c>
      <c r="N1414" s="61">
        <v>0</v>
      </c>
      <c r="O1414" s="405">
        <v>0</v>
      </c>
      <c r="P1414" s="408" t="s">
        <v>1746</v>
      </c>
      <c r="Q1414" s="598" t="s">
        <v>4156</v>
      </c>
    </row>
    <row r="1415" spans="1:17" ht="15.75" thickBot="1" x14ac:dyDescent="0.3">
      <c r="A1415" s="412"/>
      <c r="B1415" s="406"/>
      <c r="C1415" s="406"/>
      <c r="D1415" s="406"/>
      <c r="E1415" s="406"/>
      <c r="F1415" s="406"/>
      <c r="G1415" s="60" t="s">
        <v>267</v>
      </c>
      <c r="H1415" s="61">
        <v>0</v>
      </c>
      <c r="I1415" s="61">
        <v>0</v>
      </c>
      <c r="J1415" s="61">
        <v>0</v>
      </c>
      <c r="K1415" s="61">
        <v>0</v>
      </c>
      <c r="L1415" s="61">
        <v>0</v>
      </c>
      <c r="M1415" s="61">
        <v>0</v>
      </c>
      <c r="N1415" s="61">
        <v>0</v>
      </c>
      <c r="O1415" s="406"/>
      <c r="P1415" s="409"/>
      <c r="Q1415" s="599"/>
    </row>
    <row r="1416" spans="1:17" ht="24.75" thickBot="1" x14ac:dyDescent="0.3">
      <c r="A1416" s="412"/>
      <c r="B1416" s="406"/>
      <c r="C1416" s="406"/>
      <c r="D1416" s="406"/>
      <c r="E1416" s="406"/>
      <c r="F1416" s="406"/>
      <c r="G1416" s="60" t="s">
        <v>18</v>
      </c>
      <c r="H1416" s="61">
        <v>110.4</v>
      </c>
      <c r="I1416" s="61">
        <v>8.1999999999999993</v>
      </c>
      <c r="J1416" s="61">
        <v>2.2999999999999998</v>
      </c>
      <c r="K1416" s="61">
        <v>99.9</v>
      </c>
      <c r="L1416" s="61">
        <v>0</v>
      </c>
      <c r="M1416" s="61">
        <v>0</v>
      </c>
      <c r="N1416" s="61">
        <v>0</v>
      </c>
      <c r="O1416" s="406"/>
      <c r="P1416" s="409"/>
      <c r="Q1416" s="599"/>
    </row>
    <row r="1417" spans="1:17" ht="15.75" thickBot="1" x14ac:dyDescent="0.3">
      <c r="A1417" s="412"/>
      <c r="B1417" s="406"/>
      <c r="C1417" s="406"/>
      <c r="D1417" s="406"/>
      <c r="E1417" s="406"/>
      <c r="F1417" s="406"/>
      <c r="G1417" s="60" t="s">
        <v>19</v>
      </c>
      <c r="H1417" s="61">
        <v>0</v>
      </c>
      <c r="I1417" s="61">
        <v>0</v>
      </c>
      <c r="J1417" s="61">
        <v>0</v>
      </c>
      <c r="K1417" s="61">
        <v>0</v>
      </c>
      <c r="L1417" s="61">
        <v>0</v>
      </c>
      <c r="M1417" s="61">
        <v>0</v>
      </c>
      <c r="N1417" s="61">
        <v>0</v>
      </c>
      <c r="O1417" s="406"/>
      <c r="P1417" s="409"/>
      <c r="Q1417" s="599"/>
    </row>
    <row r="1418" spans="1:17" ht="15.75" thickBot="1" x14ac:dyDescent="0.3">
      <c r="A1418" s="413"/>
      <c r="B1418" s="407"/>
      <c r="C1418" s="407"/>
      <c r="D1418" s="407"/>
      <c r="E1418" s="407"/>
      <c r="F1418" s="407"/>
      <c r="G1418" s="60" t="s">
        <v>20</v>
      </c>
      <c r="H1418" s="61">
        <v>0</v>
      </c>
      <c r="I1418" s="61">
        <v>0</v>
      </c>
      <c r="J1418" s="61">
        <v>0</v>
      </c>
      <c r="K1418" s="61">
        <v>0</v>
      </c>
      <c r="L1418" s="61">
        <v>0</v>
      </c>
      <c r="M1418" s="61">
        <v>0</v>
      </c>
      <c r="N1418" s="61">
        <v>0</v>
      </c>
      <c r="O1418" s="407"/>
      <c r="P1418" s="410"/>
      <c r="Q1418" s="599"/>
    </row>
    <row r="1419" spans="1:17" ht="24.75" thickBot="1" x14ac:dyDescent="0.3">
      <c r="A1419" s="411" t="s">
        <v>1751</v>
      </c>
      <c r="B1419" s="405" t="s">
        <v>1748</v>
      </c>
      <c r="C1419" s="405" t="s">
        <v>236</v>
      </c>
      <c r="D1419" s="405" t="s">
        <v>1538</v>
      </c>
      <c r="E1419" s="405" t="s">
        <v>1752</v>
      </c>
      <c r="F1419" s="405" t="s">
        <v>1373</v>
      </c>
      <c r="G1419" s="60" t="s">
        <v>16</v>
      </c>
      <c r="H1419" s="61">
        <v>40</v>
      </c>
      <c r="I1419" s="61">
        <v>10</v>
      </c>
      <c r="J1419" s="61">
        <v>30</v>
      </c>
      <c r="K1419" s="61">
        <v>0</v>
      </c>
      <c r="L1419" s="61">
        <v>0</v>
      </c>
      <c r="M1419" s="61">
        <v>0</v>
      </c>
      <c r="N1419" s="61">
        <v>0</v>
      </c>
      <c r="O1419" s="405">
        <v>0</v>
      </c>
      <c r="P1419" s="408" t="s">
        <v>1746</v>
      </c>
      <c r="Q1419" s="598" t="s">
        <v>4156</v>
      </c>
    </row>
    <row r="1420" spans="1:17" ht="15.75" thickBot="1" x14ac:dyDescent="0.3">
      <c r="A1420" s="412"/>
      <c r="B1420" s="406"/>
      <c r="C1420" s="406"/>
      <c r="D1420" s="406"/>
      <c r="E1420" s="406"/>
      <c r="F1420" s="406"/>
      <c r="G1420" s="60" t="s">
        <v>267</v>
      </c>
      <c r="H1420" s="61">
        <v>0</v>
      </c>
      <c r="I1420" s="61">
        <v>0</v>
      </c>
      <c r="J1420" s="61">
        <v>0</v>
      </c>
      <c r="K1420" s="61">
        <v>0</v>
      </c>
      <c r="L1420" s="61">
        <v>0</v>
      </c>
      <c r="M1420" s="61">
        <v>0</v>
      </c>
      <c r="N1420" s="61">
        <v>0</v>
      </c>
      <c r="O1420" s="406"/>
      <c r="P1420" s="409"/>
      <c r="Q1420" s="599"/>
    </row>
    <row r="1421" spans="1:17" ht="24.75" thickBot="1" x14ac:dyDescent="0.3">
      <c r="A1421" s="412"/>
      <c r="B1421" s="406"/>
      <c r="C1421" s="406"/>
      <c r="D1421" s="406"/>
      <c r="E1421" s="406"/>
      <c r="F1421" s="406"/>
      <c r="G1421" s="60" t="s">
        <v>18</v>
      </c>
      <c r="H1421" s="61">
        <v>40</v>
      </c>
      <c r="I1421" s="61">
        <v>10</v>
      </c>
      <c r="J1421" s="61">
        <v>30</v>
      </c>
      <c r="K1421" s="61">
        <v>0</v>
      </c>
      <c r="L1421" s="61">
        <v>0</v>
      </c>
      <c r="M1421" s="61">
        <v>0</v>
      </c>
      <c r="N1421" s="61">
        <v>0</v>
      </c>
      <c r="O1421" s="406"/>
      <c r="P1421" s="409"/>
      <c r="Q1421" s="599"/>
    </row>
    <row r="1422" spans="1:17" ht="15.75" thickBot="1" x14ac:dyDescent="0.3">
      <c r="A1422" s="412"/>
      <c r="B1422" s="406"/>
      <c r="C1422" s="406"/>
      <c r="D1422" s="406"/>
      <c r="E1422" s="406"/>
      <c r="F1422" s="406"/>
      <c r="G1422" s="60" t="s">
        <v>19</v>
      </c>
      <c r="H1422" s="61">
        <v>0</v>
      </c>
      <c r="I1422" s="61">
        <v>0</v>
      </c>
      <c r="J1422" s="61">
        <v>0</v>
      </c>
      <c r="K1422" s="61">
        <v>0</v>
      </c>
      <c r="L1422" s="61">
        <v>0</v>
      </c>
      <c r="M1422" s="61">
        <v>0</v>
      </c>
      <c r="N1422" s="61">
        <v>0</v>
      </c>
      <c r="O1422" s="406"/>
      <c r="P1422" s="409"/>
      <c r="Q1422" s="599"/>
    </row>
    <row r="1423" spans="1:17" ht="15.75" thickBot="1" x14ac:dyDescent="0.3">
      <c r="A1423" s="413"/>
      <c r="B1423" s="407"/>
      <c r="C1423" s="407"/>
      <c r="D1423" s="407"/>
      <c r="E1423" s="407"/>
      <c r="F1423" s="407"/>
      <c r="G1423" s="60" t="s">
        <v>20</v>
      </c>
      <c r="H1423" s="61">
        <v>0</v>
      </c>
      <c r="I1423" s="61">
        <v>0</v>
      </c>
      <c r="J1423" s="61">
        <v>0</v>
      </c>
      <c r="K1423" s="61">
        <v>0</v>
      </c>
      <c r="L1423" s="61">
        <v>0</v>
      </c>
      <c r="M1423" s="61">
        <v>0</v>
      </c>
      <c r="N1423" s="61">
        <v>0</v>
      </c>
      <c r="O1423" s="407"/>
      <c r="P1423" s="410"/>
      <c r="Q1423" s="599"/>
    </row>
    <row r="1424" spans="1:17" ht="24.75" thickBot="1" x14ac:dyDescent="0.3">
      <c r="A1424" s="411" t="s">
        <v>1754</v>
      </c>
      <c r="B1424" s="405" t="s">
        <v>1755</v>
      </c>
      <c r="C1424" s="405" t="s">
        <v>236</v>
      </c>
      <c r="D1424" s="405" t="s">
        <v>160</v>
      </c>
      <c r="E1424" s="405" t="s">
        <v>1756</v>
      </c>
      <c r="F1424" s="405" t="s">
        <v>1757</v>
      </c>
      <c r="G1424" s="60" t="s">
        <v>16</v>
      </c>
      <c r="H1424" s="61">
        <v>85.9</v>
      </c>
      <c r="I1424" s="61">
        <v>40.4</v>
      </c>
      <c r="J1424" s="61">
        <v>45.5</v>
      </c>
      <c r="K1424" s="61">
        <v>0</v>
      </c>
      <c r="L1424" s="61">
        <v>0</v>
      </c>
      <c r="M1424" s="61">
        <v>0</v>
      </c>
      <c r="N1424" s="61">
        <v>0</v>
      </c>
      <c r="O1424" s="405">
        <v>0</v>
      </c>
      <c r="P1424" s="408" t="s">
        <v>1743</v>
      </c>
      <c r="Q1424" s="598" t="s">
        <v>4156</v>
      </c>
    </row>
    <row r="1425" spans="1:17" ht="15.75" thickBot="1" x14ac:dyDescent="0.3">
      <c r="A1425" s="412"/>
      <c r="B1425" s="406"/>
      <c r="C1425" s="406"/>
      <c r="D1425" s="406"/>
      <c r="E1425" s="406"/>
      <c r="F1425" s="406"/>
      <c r="G1425" s="60" t="s">
        <v>267</v>
      </c>
      <c r="H1425" s="61">
        <v>85.1</v>
      </c>
      <c r="I1425" s="61">
        <v>40</v>
      </c>
      <c r="J1425" s="61">
        <v>45.1</v>
      </c>
      <c r="K1425" s="61">
        <v>0</v>
      </c>
      <c r="L1425" s="61">
        <v>0</v>
      </c>
      <c r="M1425" s="61">
        <v>0</v>
      </c>
      <c r="N1425" s="61">
        <v>0</v>
      </c>
      <c r="O1425" s="406"/>
      <c r="P1425" s="409"/>
      <c r="Q1425" s="599"/>
    </row>
    <row r="1426" spans="1:17" ht="24.75" thickBot="1" x14ac:dyDescent="0.3">
      <c r="A1426" s="412"/>
      <c r="B1426" s="406"/>
      <c r="C1426" s="406"/>
      <c r="D1426" s="406"/>
      <c r="E1426" s="406"/>
      <c r="F1426" s="406"/>
      <c r="G1426" s="60" t="s">
        <v>18</v>
      </c>
      <c r="H1426" s="61">
        <v>0.9</v>
      </c>
      <c r="I1426" s="61">
        <v>0.4</v>
      </c>
      <c r="J1426" s="61">
        <v>0.5</v>
      </c>
      <c r="K1426" s="61">
        <v>0</v>
      </c>
      <c r="L1426" s="61">
        <v>0</v>
      </c>
      <c r="M1426" s="61">
        <v>0</v>
      </c>
      <c r="N1426" s="61">
        <v>0</v>
      </c>
      <c r="O1426" s="406"/>
      <c r="P1426" s="409"/>
      <c r="Q1426" s="599"/>
    </row>
    <row r="1427" spans="1:17" ht="15.75" thickBot="1" x14ac:dyDescent="0.3">
      <c r="A1427" s="412"/>
      <c r="B1427" s="406"/>
      <c r="C1427" s="406"/>
      <c r="D1427" s="406"/>
      <c r="E1427" s="406"/>
      <c r="F1427" s="406"/>
      <c r="G1427" s="60" t="s">
        <v>19</v>
      </c>
      <c r="H1427" s="61">
        <v>0</v>
      </c>
      <c r="I1427" s="61">
        <v>0</v>
      </c>
      <c r="J1427" s="61">
        <v>0</v>
      </c>
      <c r="K1427" s="61">
        <v>0</v>
      </c>
      <c r="L1427" s="61">
        <v>0</v>
      </c>
      <c r="M1427" s="61">
        <v>0</v>
      </c>
      <c r="N1427" s="61">
        <v>0</v>
      </c>
      <c r="O1427" s="406"/>
      <c r="P1427" s="409"/>
      <c r="Q1427" s="599"/>
    </row>
    <row r="1428" spans="1:17" ht="15.75" thickBot="1" x14ac:dyDescent="0.3">
      <c r="A1428" s="413"/>
      <c r="B1428" s="407"/>
      <c r="C1428" s="407"/>
      <c r="D1428" s="407"/>
      <c r="E1428" s="407"/>
      <c r="F1428" s="407"/>
      <c r="G1428" s="60" t="s">
        <v>20</v>
      </c>
      <c r="H1428" s="61">
        <v>0</v>
      </c>
      <c r="I1428" s="61">
        <v>0</v>
      </c>
      <c r="J1428" s="61">
        <v>0</v>
      </c>
      <c r="K1428" s="61">
        <v>0</v>
      </c>
      <c r="L1428" s="61">
        <v>0</v>
      </c>
      <c r="M1428" s="61">
        <v>0</v>
      </c>
      <c r="N1428" s="61">
        <v>0</v>
      </c>
      <c r="O1428" s="407"/>
      <c r="P1428" s="410"/>
      <c r="Q1428" s="599"/>
    </row>
    <row r="1429" spans="1:17" ht="31.5" customHeight="1" thickBot="1" x14ac:dyDescent="0.3">
      <c r="A1429" s="498" t="s">
        <v>4145</v>
      </c>
      <c r="B1429" s="405" t="s">
        <v>1758</v>
      </c>
      <c r="C1429" s="405" t="s">
        <v>236</v>
      </c>
      <c r="D1429" s="405" t="s">
        <v>160</v>
      </c>
      <c r="E1429" s="405" t="s">
        <v>1759</v>
      </c>
      <c r="F1429" s="405" t="s">
        <v>1373</v>
      </c>
      <c r="G1429" s="60" t="s">
        <v>16</v>
      </c>
      <c r="H1429" s="61">
        <v>37.9</v>
      </c>
      <c r="I1429" s="61">
        <v>8.4</v>
      </c>
      <c r="J1429" s="61">
        <v>29.6</v>
      </c>
      <c r="K1429" s="61">
        <v>0</v>
      </c>
      <c r="L1429" s="61">
        <v>0</v>
      </c>
      <c r="M1429" s="61">
        <v>0</v>
      </c>
      <c r="N1429" s="61">
        <v>0</v>
      </c>
      <c r="O1429" s="405">
        <v>7801</v>
      </c>
      <c r="P1429" s="408" t="s">
        <v>1746</v>
      </c>
      <c r="Q1429" s="598" t="s">
        <v>4156</v>
      </c>
    </row>
    <row r="1430" spans="1:17" ht="15.75" thickBot="1" x14ac:dyDescent="0.3">
      <c r="A1430" s="461"/>
      <c r="B1430" s="406"/>
      <c r="C1430" s="406"/>
      <c r="D1430" s="406"/>
      <c r="E1430" s="406"/>
      <c r="F1430" s="406"/>
      <c r="G1430" s="60" t="s">
        <v>267</v>
      </c>
      <c r="H1430" s="61">
        <v>0</v>
      </c>
      <c r="I1430" s="61">
        <v>0</v>
      </c>
      <c r="J1430" s="61">
        <v>0</v>
      </c>
      <c r="K1430" s="61">
        <v>0</v>
      </c>
      <c r="L1430" s="61">
        <v>0</v>
      </c>
      <c r="M1430" s="61">
        <v>0</v>
      </c>
      <c r="N1430" s="61">
        <v>0</v>
      </c>
      <c r="O1430" s="406"/>
      <c r="P1430" s="409"/>
      <c r="Q1430" s="599"/>
    </row>
    <row r="1431" spans="1:17" ht="24.75" thickBot="1" x14ac:dyDescent="0.3">
      <c r="A1431" s="461"/>
      <c r="B1431" s="406"/>
      <c r="C1431" s="406"/>
      <c r="D1431" s="406"/>
      <c r="E1431" s="406"/>
      <c r="F1431" s="406"/>
      <c r="G1431" s="60" t="s">
        <v>18</v>
      </c>
      <c r="H1431" s="61">
        <v>37.9</v>
      </c>
      <c r="I1431" s="61">
        <v>8.4</v>
      </c>
      <c r="J1431" s="61">
        <v>29.6</v>
      </c>
      <c r="K1431" s="61">
        <v>0</v>
      </c>
      <c r="L1431" s="61">
        <v>0</v>
      </c>
      <c r="M1431" s="61">
        <v>0</v>
      </c>
      <c r="N1431" s="61">
        <v>0</v>
      </c>
      <c r="O1431" s="406"/>
      <c r="P1431" s="409"/>
      <c r="Q1431" s="599"/>
    </row>
    <row r="1432" spans="1:17" ht="15.75" thickBot="1" x14ac:dyDescent="0.3">
      <c r="A1432" s="461"/>
      <c r="B1432" s="406"/>
      <c r="C1432" s="406"/>
      <c r="D1432" s="406"/>
      <c r="E1432" s="406"/>
      <c r="F1432" s="406"/>
      <c r="G1432" s="60" t="s">
        <v>19</v>
      </c>
      <c r="H1432" s="61">
        <v>0</v>
      </c>
      <c r="I1432" s="61">
        <v>0</v>
      </c>
      <c r="J1432" s="61">
        <v>0</v>
      </c>
      <c r="K1432" s="61">
        <v>0</v>
      </c>
      <c r="L1432" s="61">
        <v>0</v>
      </c>
      <c r="M1432" s="61">
        <v>0</v>
      </c>
      <c r="N1432" s="61">
        <v>0</v>
      </c>
      <c r="O1432" s="406"/>
      <c r="P1432" s="409"/>
      <c r="Q1432" s="599"/>
    </row>
    <row r="1433" spans="1:17" ht="15.75" thickBot="1" x14ac:dyDescent="0.3">
      <c r="A1433" s="462"/>
      <c r="B1433" s="407"/>
      <c r="C1433" s="407"/>
      <c r="D1433" s="407"/>
      <c r="E1433" s="407"/>
      <c r="F1433" s="407"/>
      <c r="G1433" s="60" t="s">
        <v>20</v>
      </c>
      <c r="H1433" s="61">
        <v>0</v>
      </c>
      <c r="I1433" s="61">
        <v>0</v>
      </c>
      <c r="J1433" s="61">
        <v>0</v>
      </c>
      <c r="K1433" s="61">
        <v>0</v>
      </c>
      <c r="L1433" s="61">
        <v>0</v>
      </c>
      <c r="M1433" s="61">
        <v>0</v>
      </c>
      <c r="N1433" s="61">
        <v>0</v>
      </c>
      <c r="O1433" s="407"/>
      <c r="P1433" s="410"/>
      <c r="Q1433" s="599"/>
    </row>
    <row r="1434" spans="1:17" ht="37.5" customHeight="1" thickBot="1" x14ac:dyDescent="0.3">
      <c r="A1434" s="498" t="s">
        <v>4146</v>
      </c>
      <c r="B1434" s="405" t="s">
        <v>1758</v>
      </c>
      <c r="C1434" s="405" t="s">
        <v>236</v>
      </c>
      <c r="D1434" s="405">
        <v>2027</v>
      </c>
      <c r="E1434" s="405">
        <v>2.2000000000000002</v>
      </c>
      <c r="F1434" s="405" t="s">
        <v>1373</v>
      </c>
      <c r="G1434" s="60" t="s">
        <v>16</v>
      </c>
      <c r="H1434" s="61">
        <v>57.9</v>
      </c>
      <c r="I1434" s="61">
        <v>0</v>
      </c>
      <c r="J1434" s="61">
        <v>0</v>
      </c>
      <c r="K1434" s="61">
        <v>57.9</v>
      </c>
      <c r="L1434" s="61">
        <v>0</v>
      </c>
      <c r="M1434" s="61">
        <v>0</v>
      </c>
      <c r="N1434" s="61">
        <v>0</v>
      </c>
      <c r="O1434" s="405">
        <v>7801</v>
      </c>
      <c r="P1434" s="408" t="s">
        <v>1746</v>
      </c>
      <c r="Q1434" s="598" t="s">
        <v>4156</v>
      </c>
    </row>
    <row r="1435" spans="1:17" ht="15.75" thickBot="1" x14ac:dyDescent="0.3">
      <c r="A1435" s="461"/>
      <c r="B1435" s="406"/>
      <c r="C1435" s="406"/>
      <c r="D1435" s="406"/>
      <c r="E1435" s="406"/>
      <c r="F1435" s="406"/>
      <c r="G1435" s="60" t="s">
        <v>267</v>
      </c>
      <c r="H1435" s="61">
        <v>0</v>
      </c>
      <c r="I1435" s="61">
        <v>0</v>
      </c>
      <c r="J1435" s="61">
        <v>0</v>
      </c>
      <c r="K1435" s="61">
        <v>0</v>
      </c>
      <c r="L1435" s="61">
        <v>0</v>
      </c>
      <c r="M1435" s="61">
        <v>0</v>
      </c>
      <c r="N1435" s="61">
        <v>0</v>
      </c>
      <c r="O1435" s="406"/>
      <c r="P1435" s="409"/>
      <c r="Q1435" s="599"/>
    </row>
    <row r="1436" spans="1:17" ht="24.75" thickBot="1" x14ac:dyDescent="0.3">
      <c r="A1436" s="461"/>
      <c r="B1436" s="406"/>
      <c r="C1436" s="406"/>
      <c r="D1436" s="406"/>
      <c r="E1436" s="406"/>
      <c r="F1436" s="406"/>
      <c r="G1436" s="60" t="s">
        <v>18</v>
      </c>
      <c r="H1436" s="61">
        <v>57.9</v>
      </c>
      <c r="I1436" s="61">
        <v>0</v>
      </c>
      <c r="J1436" s="61">
        <v>0</v>
      </c>
      <c r="K1436" s="61">
        <v>57.9</v>
      </c>
      <c r="L1436" s="61">
        <v>0</v>
      </c>
      <c r="M1436" s="61">
        <v>0</v>
      </c>
      <c r="N1436" s="61">
        <v>0</v>
      </c>
      <c r="O1436" s="406"/>
      <c r="P1436" s="409"/>
      <c r="Q1436" s="599"/>
    </row>
    <row r="1437" spans="1:17" ht="15.75" thickBot="1" x14ac:dyDescent="0.3">
      <c r="A1437" s="461"/>
      <c r="B1437" s="406"/>
      <c r="C1437" s="406"/>
      <c r="D1437" s="406"/>
      <c r="E1437" s="406"/>
      <c r="F1437" s="406"/>
      <c r="G1437" s="60" t="s">
        <v>19</v>
      </c>
      <c r="H1437" s="61">
        <v>0</v>
      </c>
      <c r="I1437" s="61">
        <v>0</v>
      </c>
      <c r="J1437" s="61">
        <v>0</v>
      </c>
      <c r="K1437" s="61">
        <v>0</v>
      </c>
      <c r="L1437" s="61">
        <v>0</v>
      </c>
      <c r="M1437" s="61">
        <v>0</v>
      </c>
      <c r="N1437" s="61">
        <v>0</v>
      </c>
      <c r="O1437" s="406"/>
      <c r="P1437" s="409"/>
      <c r="Q1437" s="599"/>
    </row>
    <row r="1438" spans="1:17" ht="15.75" thickBot="1" x14ac:dyDescent="0.3">
      <c r="A1438" s="462"/>
      <c r="B1438" s="407"/>
      <c r="C1438" s="407"/>
      <c r="D1438" s="407"/>
      <c r="E1438" s="407"/>
      <c r="F1438" s="407"/>
      <c r="G1438" s="60" t="s">
        <v>20</v>
      </c>
      <c r="H1438" s="61">
        <v>0</v>
      </c>
      <c r="I1438" s="61">
        <v>0</v>
      </c>
      <c r="J1438" s="61">
        <v>0</v>
      </c>
      <c r="K1438" s="61">
        <v>0</v>
      </c>
      <c r="L1438" s="61">
        <v>0</v>
      </c>
      <c r="M1438" s="61">
        <v>0</v>
      </c>
      <c r="N1438" s="61">
        <v>0</v>
      </c>
      <c r="O1438" s="407"/>
      <c r="P1438" s="410"/>
      <c r="Q1438" s="599"/>
    </row>
    <row r="1439" spans="1:17" ht="24.75" thickBot="1" x14ac:dyDescent="0.3">
      <c r="A1439" s="498" t="s">
        <v>4147</v>
      </c>
      <c r="B1439" s="405" t="s">
        <v>1760</v>
      </c>
      <c r="C1439" s="405" t="s">
        <v>236</v>
      </c>
      <c r="D1439" s="405" t="s">
        <v>160</v>
      </c>
      <c r="E1439" s="405" t="s">
        <v>1699</v>
      </c>
      <c r="F1439" s="405" t="s">
        <v>1373</v>
      </c>
      <c r="G1439" s="60" t="s">
        <v>16</v>
      </c>
      <c r="H1439" s="61">
        <v>34.200000000000003</v>
      </c>
      <c r="I1439" s="61">
        <v>8.6</v>
      </c>
      <c r="J1439" s="61">
        <v>25.6</v>
      </c>
      <c r="K1439" s="61">
        <v>0</v>
      </c>
      <c r="L1439" s="61">
        <v>0</v>
      </c>
      <c r="M1439" s="61">
        <v>0</v>
      </c>
      <c r="N1439" s="61">
        <v>0</v>
      </c>
      <c r="O1439" s="405">
        <v>7801</v>
      </c>
      <c r="P1439" s="408" t="s">
        <v>1746</v>
      </c>
      <c r="Q1439" s="598" t="s">
        <v>4156</v>
      </c>
    </row>
    <row r="1440" spans="1:17" ht="15.75" thickBot="1" x14ac:dyDescent="0.3">
      <c r="A1440" s="461"/>
      <c r="B1440" s="406"/>
      <c r="C1440" s="406"/>
      <c r="D1440" s="406"/>
      <c r="E1440" s="406"/>
      <c r="F1440" s="406"/>
      <c r="G1440" s="60" t="s">
        <v>267</v>
      </c>
      <c r="H1440" s="61">
        <v>0</v>
      </c>
      <c r="I1440" s="61">
        <v>0</v>
      </c>
      <c r="J1440" s="61">
        <v>0</v>
      </c>
      <c r="K1440" s="61">
        <v>0</v>
      </c>
      <c r="L1440" s="61">
        <v>0</v>
      </c>
      <c r="M1440" s="61">
        <v>0</v>
      </c>
      <c r="N1440" s="61">
        <v>0</v>
      </c>
      <c r="O1440" s="406"/>
      <c r="P1440" s="409"/>
      <c r="Q1440" s="599"/>
    </row>
    <row r="1441" spans="1:17" ht="24.75" thickBot="1" x14ac:dyDescent="0.3">
      <c r="A1441" s="461"/>
      <c r="B1441" s="406"/>
      <c r="C1441" s="406"/>
      <c r="D1441" s="406"/>
      <c r="E1441" s="406"/>
      <c r="F1441" s="406"/>
      <c r="G1441" s="60" t="s">
        <v>18</v>
      </c>
      <c r="H1441" s="61">
        <v>34.200000000000003</v>
      </c>
      <c r="I1441" s="61">
        <v>8.6</v>
      </c>
      <c r="J1441" s="61">
        <v>25.6</v>
      </c>
      <c r="K1441" s="61">
        <v>0</v>
      </c>
      <c r="L1441" s="61">
        <v>0</v>
      </c>
      <c r="M1441" s="61">
        <v>0</v>
      </c>
      <c r="N1441" s="61">
        <v>0</v>
      </c>
      <c r="O1441" s="406"/>
      <c r="P1441" s="409"/>
      <c r="Q1441" s="599"/>
    </row>
    <row r="1442" spans="1:17" ht="15.75" thickBot="1" x14ac:dyDescent="0.3">
      <c r="A1442" s="461"/>
      <c r="B1442" s="406"/>
      <c r="C1442" s="406"/>
      <c r="D1442" s="406"/>
      <c r="E1442" s="406"/>
      <c r="F1442" s="406"/>
      <c r="G1442" s="60" t="s">
        <v>19</v>
      </c>
      <c r="H1442" s="61">
        <v>0</v>
      </c>
      <c r="I1442" s="61">
        <v>0</v>
      </c>
      <c r="J1442" s="61">
        <v>0</v>
      </c>
      <c r="K1442" s="61">
        <v>0</v>
      </c>
      <c r="L1442" s="61">
        <v>0</v>
      </c>
      <c r="M1442" s="61">
        <v>0</v>
      </c>
      <c r="N1442" s="61">
        <v>0</v>
      </c>
      <c r="O1442" s="406"/>
      <c r="P1442" s="409"/>
      <c r="Q1442" s="599"/>
    </row>
    <row r="1443" spans="1:17" ht="15.75" thickBot="1" x14ac:dyDescent="0.3">
      <c r="A1443" s="462"/>
      <c r="B1443" s="407"/>
      <c r="C1443" s="407"/>
      <c r="D1443" s="407"/>
      <c r="E1443" s="407"/>
      <c r="F1443" s="407"/>
      <c r="G1443" s="60" t="s">
        <v>20</v>
      </c>
      <c r="H1443" s="61">
        <v>0</v>
      </c>
      <c r="I1443" s="61">
        <v>0</v>
      </c>
      <c r="J1443" s="61">
        <v>0</v>
      </c>
      <c r="K1443" s="61">
        <v>0</v>
      </c>
      <c r="L1443" s="61">
        <v>0</v>
      </c>
      <c r="M1443" s="61">
        <v>0</v>
      </c>
      <c r="N1443" s="61">
        <v>0</v>
      </c>
      <c r="O1443" s="407"/>
      <c r="P1443" s="410"/>
      <c r="Q1443" s="599"/>
    </row>
    <row r="1444" spans="1:17" ht="24.75" thickBot="1" x14ac:dyDescent="0.3">
      <c r="A1444" s="411" t="s">
        <v>1761</v>
      </c>
      <c r="B1444" s="405" t="s">
        <v>1755</v>
      </c>
      <c r="C1444" s="405" t="s">
        <v>236</v>
      </c>
      <c r="D1444" s="405">
        <v>2025</v>
      </c>
      <c r="E1444" s="405" t="s">
        <v>1698</v>
      </c>
      <c r="F1444" s="405" t="s">
        <v>1762</v>
      </c>
      <c r="G1444" s="60" t="s">
        <v>16</v>
      </c>
      <c r="H1444" s="61">
        <v>10</v>
      </c>
      <c r="I1444" s="61">
        <v>10</v>
      </c>
      <c r="J1444" s="61">
        <v>0</v>
      </c>
      <c r="K1444" s="61">
        <v>0</v>
      </c>
      <c r="L1444" s="61">
        <v>0</v>
      </c>
      <c r="M1444" s="61">
        <v>0</v>
      </c>
      <c r="N1444" s="61">
        <v>0</v>
      </c>
      <c r="O1444" s="405">
        <v>7801</v>
      </c>
      <c r="P1444" s="408" t="s">
        <v>1743</v>
      </c>
      <c r="Q1444" s="598" t="s">
        <v>4198</v>
      </c>
    </row>
    <row r="1445" spans="1:17" ht="15.75" thickBot="1" x14ac:dyDescent="0.3">
      <c r="A1445" s="412"/>
      <c r="B1445" s="406"/>
      <c r="C1445" s="406"/>
      <c r="D1445" s="406"/>
      <c r="E1445" s="406"/>
      <c r="F1445" s="406"/>
      <c r="G1445" s="60" t="s">
        <v>267</v>
      </c>
      <c r="H1445" s="61">
        <v>0</v>
      </c>
      <c r="I1445" s="61">
        <v>0</v>
      </c>
      <c r="J1445" s="61">
        <v>0</v>
      </c>
      <c r="K1445" s="61">
        <v>0</v>
      </c>
      <c r="L1445" s="61">
        <v>0</v>
      </c>
      <c r="M1445" s="61">
        <v>0</v>
      </c>
      <c r="N1445" s="61">
        <v>0</v>
      </c>
      <c r="O1445" s="406"/>
      <c r="P1445" s="409"/>
      <c r="Q1445" s="599"/>
    </row>
    <row r="1446" spans="1:17" ht="24.75" thickBot="1" x14ac:dyDescent="0.3">
      <c r="A1446" s="412"/>
      <c r="B1446" s="406"/>
      <c r="C1446" s="406"/>
      <c r="D1446" s="406"/>
      <c r="E1446" s="406"/>
      <c r="F1446" s="406"/>
      <c r="G1446" s="60" t="s">
        <v>18</v>
      </c>
      <c r="H1446" s="61">
        <v>10</v>
      </c>
      <c r="I1446" s="61">
        <v>10</v>
      </c>
      <c r="J1446" s="61">
        <v>0</v>
      </c>
      <c r="K1446" s="61">
        <v>0</v>
      </c>
      <c r="L1446" s="61">
        <v>0</v>
      </c>
      <c r="M1446" s="61">
        <v>0</v>
      </c>
      <c r="N1446" s="61">
        <v>0</v>
      </c>
      <c r="O1446" s="406"/>
      <c r="P1446" s="409"/>
      <c r="Q1446" s="599"/>
    </row>
    <row r="1447" spans="1:17" ht="15.75" thickBot="1" x14ac:dyDescent="0.3">
      <c r="A1447" s="412"/>
      <c r="B1447" s="406"/>
      <c r="C1447" s="406"/>
      <c r="D1447" s="406"/>
      <c r="E1447" s="406"/>
      <c r="F1447" s="406"/>
      <c r="G1447" s="60" t="s">
        <v>19</v>
      </c>
      <c r="H1447" s="61">
        <v>0</v>
      </c>
      <c r="I1447" s="61">
        <v>0</v>
      </c>
      <c r="J1447" s="61">
        <v>0</v>
      </c>
      <c r="K1447" s="61">
        <v>0</v>
      </c>
      <c r="L1447" s="61">
        <v>0</v>
      </c>
      <c r="M1447" s="61">
        <v>0</v>
      </c>
      <c r="N1447" s="61">
        <v>0</v>
      </c>
      <c r="O1447" s="406"/>
      <c r="P1447" s="409"/>
      <c r="Q1447" s="599"/>
    </row>
    <row r="1448" spans="1:17" ht="15.75" thickBot="1" x14ac:dyDescent="0.3">
      <c r="A1448" s="413"/>
      <c r="B1448" s="407"/>
      <c r="C1448" s="407"/>
      <c r="D1448" s="407"/>
      <c r="E1448" s="407"/>
      <c r="F1448" s="407"/>
      <c r="G1448" s="60" t="s">
        <v>20</v>
      </c>
      <c r="H1448" s="61">
        <v>0</v>
      </c>
      <c r="I1448" s="61">
        <v>0</v>
      </c>
      <c r="J1448" s="61">
        <v>0</v>
      </c>
      <c r="K1448" s="61">
        <v>0</v>
      </c>
      <c r="L1448" s="61">
        <v>0</v>
      </c>
      <c r="M1448" s="61">
        <v>0</v>
      </c>
      <c r="N1448" s="61">
        <v>0</v>
      </c>
      <c r="O1448" s="407"/>
      <c r="P1448" s="410"/>
      <c r="Q1448" s="599"/>
    </row>
    <row r="1449" spans="1:17" ht="24.75" thickBot="1" x14ac:dyDescent="0.3">
      <c r="A1449" s="552" t="s">
        <v>1763</v>
      </c>
      <c r="B1449" s="554" t="s">
        <v>247</v>
      </c>
      <c r="C1449" s="555" t="s">
        <v>1764</v>
      </c>
      <c r="D1449" s="554" t="s">
        <v>1765</v>
      </c>
      <c r="E1449" s="554" t="s">
        <v>1766</v>
      </c>
      <c r="F1449" s="555" t="s">
        <v>1466</v>
      </c>
      <c r="G1449" s="60" t="s">
        <v>16</v>
      </c>
      <c r="H1449" s="104">
        <f t="shared" ref="H1449:N1449" si="160">H1451</f>
        <v>93.899999999999991</v>
      </c>
      <c r="I1449" s="104">
        <f t="shared" si="160"/>
        <v>0.6</v>
      </c>
      <c r="J1449" s="104">
        <f t="shared" si="160"/>
        <v>7</v>
      </c>
      <c r="K1449" s="104">
        <f t="shared" si="160"/>
        <v>86.3</v>
      </c>
      <c r="L1449" s="104">
        <f t="shared" si="160"/>
        <v>0</v>
      </c>
      <c r="M1449" s="104">
        <f t="shared" si="160"/>
        <v>0</v>
      </c>
      <c r="N1449" s="104">
        <f t="shared" si="160"/>
        <v>0</v>
      </c>
      <c r="O1449" s="554">
        <v>166</v>
      </c>
      <c r="P1449" s="555"/>
      <c r="Q1449" s="598" t="s">
        <v>4156</v>
      </c>
    </row>
    <row r="1450" spans="1:17" ht="15.75" thickBot="1" x14ac:dyDescent="0.3">
      <c r="A1450" s="553"/>
      <c r="B1450" s="554"/>
      <c r="C1450" s="555"/>
      <c r="D1450" s="554"/>
      <c r="E1450" s="554"/>
      <c r="F1450" s="555"/>
      <c r="G1450" s="60" t="s">
        <v>267</v>
      </c>
      <c r="H1450" s="104">
        <v>0</v>
      </c>
      <c r="I1450" s="104">
        <v>0</v>
      </c>
      <c r="J1450" s="115">
        <v>0</v>
      </c>
      <c r="K1450" s="104">
        <v>0</v>
      </c>
      <c r="L1450" s="104">
        <v>0</v>
      </c>
      <c r="M1450" s="104">
        <v>0</v>
      </c>
      <c r="N1450" s="104">
        <v>0</v>
      </c>
      <c r="O1450" s="554"/>
      <c r="P1450" s="554"/>
      <c r="Q1450" s="599"/>
    </row>
    <row r="1451" spans="1:17" ht="24.75" thickBot="1" x14ac:dyDescent="0.3">
      <c r="A1451" s="553"/>
      <c r="B1451" s="554"/>
      <c r="C1451" s="555"/>
      <c r="D1451" s="554"/>
      <c r="E1451" s="554"/>
      <c r="F1451" s="555"/>
      <c r="G1451" s="60" t="s">
        <v>18</v>
      </c>
      <c r="H1451" s="104">
        <f>I1451+J1451+K1451</f>
        <v>93.899999999999991</v>
      </c>
      <c r="I1451" s="104">
        <v>0.6</v>
      </c>
      <c r="J1451" s="104">
        <v>7</v>
      </c>
      <c r="K1451" s="104">
        <v>86.3</v>
      </c>
      <c r="L1451" s="104">
        <v>0</v>
      </c>
      <c r="M1451" s="104">
        <v>0</v>
      </c>
      <c r="N1451" s="104">
        <v>0</v>
      </c>
      <c r="O1451" s="554"/>
      <c r="P1451" s="554"/>
      <c r="Q1451" s="599"/>
    </row>
    <row r="1452" spans="1:17" ht="15.75" thickBot="1" x14ac:dyDescent="0.3">
      <c r="A1452" s="553"/>
      <c r="B1452" s="554"/>
      <c r="C1452" s="555"/>
      <c r="D1452" s="554"/>
      <c r="E1452" s="554"/>
      <c r="F1452" s="555"/>
      <c r="G1452" s="60" t="s">
        <v>19</v>
      </c>
      <c r="H1452" s="104">
        <v>0</v>
      </c>
      <c r="I1452" s="104">
        <v>0</v>
      </c>
      <c r="J1452" s="104">
        <v>0</v>
      </c>
      <c r="K1452" s="104">
        <v>0</v>
      </c>
      <c r="L1452" s="104">
        <v>0</v>
      </c>
      <c r="M1452" s="104">
        <v>0</v>
      </c>
      <c r="N1452" s="104">
        <v>0</v>
      </c>
      <c r="O1452" s="554"/>
      <c r="P1452" s="554"/>
      <c r="Q1452" s="599"/>
    </row>
    <row r="1453" spans="1:17" ht="15.75" thickBot="1" x14ac:dyDescent="0.3">
      <c r="A1453" s="553"/>
      <c r="B1453" s="554"/>
      <c r="C1453" s="555"/>
      <c r="D1453" s="554"/>
      <c r="E1453" s="554"/>
      <c r="F1453" s="555"/>
      <c r="G1453" s="60" t="s">
        <v>20</v>
      </c>
      <c r="H1453" s="104">
        <v>0</v>
      </c>
      <c r="I1453" s="104">
        <v>0</v>
      </c>
      <c r="J1453" s="104">
        <v>0</v>
      </c>
      <c r="K1453" s="104">
        <v>0</v>
      </c>
      <c r="L1453" s="104">
        <v>0</v>
      </c>
      <c r="M1453" s="104">
        <v>0</v>
      </c>
      <c r="N1453" s="104">
        <v>0</v>
      </c>
      <c r="O1453" s="554"/>
      <c r="P1453" s="554"/>
      <c r="Q1453" s="599"/>
    </row>
    <row r="1454" spans="1:17" ht="24.75" thickBot="1" x14ac:dyDescent="0.3">
      <c r="A1454" s="436" t="s">
        <v>26</v>
      </c>
      <c r="B1454" s="436"/>
      <c r="C1454" s="436"/>
      <c r="D1454" s="436"/>
      <c r="E1454" s="436"/>
      <c r="F1454" s="437"/>
      <c r="G1454" s="64" t="s">
        <v>16</v>
      </c>
      <c r="H1454" s="65">
        <f>SUM(H1409,H1414,H1419,H1424,H1429,H1434,H1439,H1444,H1449)</f>
        <v>1100.2</v>
      </c>
      <c r="I1454" s="65">
        <f t="shared" ref="I1454:N1454" si="161">SUM(I1409,I1414,I1419,I1424,I1429,I1434,I1439,I1444,I1449)</f>
        <v>86.199999999999989</v>
      </c>
      <c r="J1454" s="65">
        <f t="shared" si="161"/>
        <v>140</v>
      </c>
      <c r="K1454" s="65">
        <f t="shared" si="161"/>
        <v>244.10000000000002</v>
      </c>
      <c r="L1454" s="65">
        <f t="shared" si="161"/>
        <v>210</v>
      </c>
      <c r="M1454" s="65">
        <f t="shared" si="161"/>
        <v>210</v>
      </c>
      <c r="N1454" s="65">
        <f t="shared" si="161"/>
        <v>210</v>
      </c>
      <c r="O1454" s="438">
        <v>0</v>
      </c>
      <c r="P1454" s="408"/>
      <c r="Q1454" s="36"/>
    </row>
    <row r="1455" spans="1:17" ht="16.5" thickBot="1" x14ac:dyDescent="0.3">
      <c r="A1455" s="427"/>
      <c r="B1455" s="427"/>
      <c r="C1455" s="427"/>
      <c r="D1455" s="427"/>
      <c r="E1455" s="427"/>
      <c r="F1455" s="428"/>
      <c r="G1455" s="64" t="s">
        <v>17</v>
      </c>
      <c r="H1455" s="65">
        <f t="shared" ref="H1455:N1458" si="162">SUM(H1410,H1415,H1420,H1425,H1430,H1435,H1440,H1445,H1450)</f>
        <v>685.1</v>
      </c>
      <c r="I1455" s="65">
        <f t="shared" si="162"/>
        <v>40</v>
      </c>
      <c r="J1455" s="65">
        <f t="shared" si="162"/>
        <v>45.1</v>
      </c>
      <c r="K1455" s="65">
        <f t="shared" si="162"/>
        <v>0</v>
      </c>
      <c r="L1455" s="65">
        <f t="shared" si="162"/>
        <v>200</v>
      </c>
      <c r="M1455" s="65">
        <f t="shared" si="162"/>
        <v>200</v>
      </c>
      <c r="N1455" s="65">
        <f t="shared" si="162"/>
        <v>200</v>
      </c>
      <c r="O1455" s="439"/>
      <c r="P1455" s="409"/>
      <c r="Q1455" s="35"/>
    </row>
    <row r="1456" spans="1:17" ht="16.5" thickBot="1" x14ac:dyDescent="0.3">
      <c r="A1456" s="427"/>
      <c r="B1456" s="427"/>
      <c r="C1456" s="427"/>
      <c r="D1456" s="427"/>
      <c r="E1456" s="427"/>
      <c r="F1456" s="428"/>
      <c r="G1456" s="64" t="s">
        <v>1767</v>
      </c>
      <c r="H1456" s="65">
        <f t="shared" si="162"/>
        <v>415.2</v>
      </c>
      <c r="I1456" s="65">
        <f t="shared" si="162"/>
        <v>46.2</v>
      </c>
      <c r="J1456" s="65">
        <f t="shared" si="162"/>
        <v>95</v>
      </c>
      <c r="K1456" s="65">
        <f t="shared" si="162"/>
        <v>244.10000000000002</v>
      </c>
      <c r="L1456" s="65">
        <f t="shared" si="162"/>
        <v>10</v>
      </c>
      <c r="M1456" s="65">
        <f t="shared" si="162"/>
        <v>10</v>
      </c>
      <c r="N1456" s="65">
        <f t="shared" si="162"/>
        <v>10</v>
      </c>
      <c r="O1456" s="439"/>
      <c r="P1456" s="409"/>
      <c r="Q1456" s="35"/>
    </row>
    <row r="1457" spans="1:17" ht="16.5" thickBot="1" x14ac:dyDescent="0.3">
      <c r="A1457" s="427"/>
      <c r="B1457" s="427"/>
      <c r="C1457" s="427"/>
      <c r="D1457" s="427"/>
      <c r="E1457" s="427"/>
      <c r="F1457" s="428"/>
      <c r="G1457" s="64" t="s">
        <v>19</v>
      </c>
      <c r="H1457" s="65">
        <f t="shared" si="162"/>
        <v>0</v>
      </c>
      <c r="I1457" s="65">
        <f t="shared" si="162"/>
        <v>0</v>
      </c>
      <c r="J1457" s="65">
        <f t="shared" si="162"/>
        <v>0</v>
      </c>
      <c r="K1457" s="65">
        <f t="shared" si="162"/>
        <v>0</v>
      </c>
      <c r="L1457" s="65">
        <f t="shared" si="162"/>
        <v>0</v>
      </c>
      <c r="M1457" s="65">
        <f t="shared" si="162"/>
        <v>0</v>
      </c>
      <c r="N1457" s="65">
        <f t="shared" si="162"/>
        <v>0</v>
      </c>
      <c r="O1457" s="439"/>
      <c r="P1457" s="409"/>
      <c r="Q1457" s="35"/>
    </row>
    <row r="1458" spans="1:17" ht="24.75" thickBot="1" x14ac:dyDescent="0.3">
      <c r="A1458" s="429"/>
      <c r="B1458" s="429"/>
      <c r="C1458" s="429"/>
      <c r="D1458" s="429"/>
      <c r="E1458" s="429"/>
      <c r="F1458" s="430"/>
      <c r="G1458" s="64" t="s">
        <v>20</v>
      </c>
      <c r="H1458" s="65">
        <f t="shared" si="162"/>
        <v>0</v>
      </c>
      <c r="I1458" s="65">
        <f t="shared" si="162"/>
        <v>0</v>
      </c>
      <c r="J1458" s="65">
        <f t="shared" si="162"/>
        <v>0</v>
      </c>
      <c r="K1458" s="65">
        <f t="shared" si="162"/>
        <v>0</v>
      </c>
      <c r="L1458" s="65">
        <f t="shared" si="162"/>
        <v>0</v>
      </c>
      <c r="M1458" s="65">
        <f t="shared" si="162"/>
        <v>0</v>
      </c>
      <c r="N1458" s="65">
        <f t="shared" si="162"/>
        <v>0</v>
      </c>
      <c r="O1458" s="440"/>
      <c r="P1458" s="410"/>
      <c r="Q1458" s="35"/>
    </row>
    <row r="1459" spans="1:17" ht="15.75" thickBot="1" x14ac:dyDescent="0.3">
      <c r="A1459" s="417" t="s">
        <v>1239</v>
      </c>
      <c r="B1459" s="417"/>
      <c r="C1459" s="417"/>
      <c r="D1459" s="417"/>
      <c r="E1459" s="417"/>
      <c r="F1459" s="417"/>
      <c r="G1459" s="417"/>
      <c r="H1459" s="417"/>
      <c r="I1459" s="417"/>
      <c r="J1459" s="417"/>
      <c r="K1459" s="417"/>
      <c r="L1459" s="417"/>
      <c r="M1459" s="417"/>
      <c r="N1459" s="417"/>
      <c r="O1459" s="417"/>
      <c r="P1459" s="419"/>
      <c r="Q1459" s="36"/>
    </row>
    <row r="1460" spans="1:17" x14ac:dyDescent="0.25">
      <c r="A1460" s="411" t="s">
        <v>1768</v>
      </c>
      <c r="B1460" s="405" t="s">
        <v>1769</v>
      </c>
      <c r="C1460" s="405" t="s">
        <v>1239</v>
      </c>
      <c r="D1460" s="582">
        <v>47848</v>
      </c>
      <c r="E1460" s="405" t="s">
        <v>1770</v>
      </c>
      <c r="F1460" s="405" t="s">
        <v>1734</v>
      </c>
      <c r="G1460" s="518" t="s">
        <v>16</v>
      </c>
      <c r="H1460" s="521">
        <v>299.3</v>
      </c>
      <c r="I1460" s="521">
        <v>41.8</v>
      </c>
      <c r="J1460" s="521">
        <v>44.3</v>
      </c>
      <c r="K1460" s="521">
        <v>44.3</v>
      </c>
      <c r="L1460" s="521">
        <v>0</v>
      </c>
      <c r="M1460" s="521">
        <v>0</v>
      </c>
      <c r="N1460" s="521">
        <v>169</v>
      </c>
      <c r="O1460" s="405">
        <v>685</v>
      </c>
      <c r="P1460" s="408" t="s">
        <v>1771</v>
      </c>
      <c r="Q1460" s="597" t="s">
        <v>4167</v>
      </c>
    </row>
    <row r="1461" spans="1:17" x14ac:dyDescent="0.25">
      <c r="A1461" s="412"/>
      <c r="B1461" s="406"/>
      <c r="C1461" s="406"/>
      <c r="D1461" s="583"/>
      <c r="E1461" s="406"/>
      <c r="F1461" s="406"/>
      <c r="G1461" s="519"/>
      <c r="H1461" s="522"/>
      <c r="I1461" s="522"/>
      <c r="J1461" s="522"/>
      <c r="K1461" s="522"/>
      <c r="L1461" s="522"/>
      <c r="M1461" s="522"/>
      <c r="N1461" s="522"/>
      <c r="O1461" s="406"/>
      <c r="P1461" s="409"/>
      <c r="Q1461" s="597"/>
    </row>
    <row r="1462" spans="1:17" ht="16.5" customHeight="1" thickBot="1" x14ac:dyDescent="0.3">
      <c r="A1462" s="412"/>
      <c r="B1462" s="406"/>
      <c r="C1462" s="406"/>
      <c r="D1462" s="583"/>
      <c r="E1462" s="406"/>
      <c r="F1462" s="406"/>
      <c r="G1462" s="520"/>
      <c r="H1462" s="523"/>
      <c r="I1462" s="523"/>
      <c r="J1462" s="523"/>
      <c r="K1462" s="523"/>
      <c r="L1462" s="523"/>
      <c r="M1462" s="523"/>
      <c r="N1462" s="523"/>
      <c r="O1462" s="406"/>
      <c r="P1462" s="409"/>
      <c r="Q1462" s="597"/>
    </row>
    <row r="1463" spans="1:17" ht="16.5" customHeight="1" thickBot="1" x14ac:dyDescent="0.3">
      <c r="A1463" s="412"/>
      <c r="B1463" s="406"/>
      <c r="C1463" s="406"/>
      <c r="D1463" s="583"/>
      <c r="E1463" s="406"/>
      <c r="F1463" s="406"/>
      <c r="G1463" s="60" t="s">
        <v>267</v>
      </c>
      <c r="H1463" s="61">
        <v>0</v>
      </c>
      <c r="I1463" s="61">
        <v>0</v>
      </c>
      <c r="J1463" s="61">
        <v>0</v>
      </c>
      <c r="K1463" s="61">
        <v>0</v>
      </c>
      <c r="L1463" s="61">
        <v>0</v>
      </c>
      <c r="M1463" s="61">
        <v>0</v>
      </c>
      <c r="N1463" s="61">
        <v>0</v>
      </c>
      <c r="O1463" s="406"/>
      <c r="P1463" s="409"/>
      <c r="Q1463" s="597"/>
    </row>
    <row r="1464" spans="1:17" ht="24.75" thickBot="1" x14ac:dyDescent="0.3">
      <c r="A1464" s="412"/>
      <c r="B1464" s="406"/>
      <c r="C1464" s="406"/>
      <c r="D1464" s="583"/>
      <c r="E1464" s="406"/>
      <c r="F1464" s="406"/>
      <c r="G1464" s="60" t="s">
        <v>18</v>
      </c>
      <c r="H1464" s="61">
        <v>258.8</v>
      </c>
      <c r="I1464" s="61">
        <v>31.6</v>
      </c>
      <c r="J1464" s="61">
        <v>34.200000000000003</v>
      </c>
      <c r="K1464" s="61">
        <v>34.200000000000003</v>
      </c>
      <c r="L1464" s="61">
        <v>0</v>
      </c>
      <c r="M1464" s="61">
        <v>0</v>
      </c>
      <c r="N1464" s="61">
        <v>158.80000000000001</v>
      </c>
      <c r="O1464" s="406"/>
      <c r="P1464" s="409"/>
      <c r="Q1464" s="597"/>
    </row>
    <row r="1465" spans="1:17" ht="16.5" customHeight="1" thickBot="1" x14ac:dyDescent="0.3">
      <c r="A1465" s="412"/>
      <c r="B1465" s="406"/>
      <c r="C1465" s="406"/>
      <c r="D1465" s="583"/>
      <c r="E1465" s="406"/>
      <c r="F1465" s="406"/>
      <c r="G1465" s="60" t="s">
        <v>19</v>
      </c>
      <c r="H1465" s="61">
        <v>40.6</v>
      </c>
      <c r="I1465" s="61">
        <v>10.1</v>
      </c>
      <c r="J1465" s="61">
        <v>10.1</v>
      </c>
      <c r="K1465" s="61">
        <v>10.1</v>
      </c>
      <c r="L1465" s="61">
        <v>0</v>
      </c>
      <c r="M1465" s="61">
        <v>0</v>
      </c>
      <c r="N1465" s="61">
        <v>10.1</v>
      </c>
      <c r="O1465" s="406"/>
      <c r="P1465" s="409"/>
      <c r="Q1465" s="597"/>
    </row>
    <row r="1466" spans="1:17" ht="15.75" thickBot="1" x14ac:dyDescent="0.3">
      <c r="A1466" s="413"/>
      <c r="B1466" s="407"/>
      <c r="C1466" s="407"/>
      <c r="D1466" s="584"/>
      <c r="E1466" s="407"/>
      <c r="F1466" s="407"/>
      <c r="G1466" s="60" t="s">
        <v>20</v>
      </c>
      <c r="H1466" s="61">
        <v>0</v>
      </c>
      <c r="I1466" s="61">
        <v>0</v>
      </c>
      <c r="J1466" s="61">
        <v>0</v>
      </c>
      <c r="K1466" s="61">
        <v>0</v>
      </c>
      <c r="L1466" s="61">
        <v>0</v>
      </c>
      <c r="M1466" s="61">
        <v>0</v>
      </c>
      <c r="N1466" s="61">
        <v>0</v>
      </c>
      <c r="O1466" s="407"/>
      <c r="P1466" s="410"/>
      <c r="Q1466" s="597"/>
    </row>
    <row r="1467" spans="1:17" x14ac:dyDescent="0.25">
      <c r="A1467" s="411" t="s">
        <v>1772</v>
      </c>
      <c r="B1467" s="405" t="s">
        <v>1769</v>
      </c>
      <c r="C1467" s="405" t="s">
        <v>1239</v>
      </c>
      <c r="D1467" s="582">
        <v>47118</v>
      </c>
      <c r="E1467" s="405" t="s">
        <v>1773</v>
      </c>
      <c r="F1467" s="405" t="s">
        <v>1734</v>
      </c>
      <c r="G1467" s="518" t="s">
        <v>16</v>
      </c>
      <c r="H1467" s="521">
        <v>121.3</v>
      </c>
      <c r="I1467" s="521">
        <v>0</v>
      </c>
      <c r="J1467" s="521">
        <v>0</v>
      </c>
      <c r="K1467" s="521">
        <v>0</v>
      </c>
      <c r="L1467" s="521">
        <v>121.3</v>
      </c>
      <c r="M1467" s="521">
        <v>0</v>
      </c>
      <c r="N1467" s="521">
        <v>0</v>
      </c>
      <c r="O1467" s="405">
        <v>553</v>
      </c>
      <c r="P1467" s="408" t="s">
        <v>1771</v>
      </c>
      <c r="Q1467" s="597" t="s">
        <v>4167</v>
      </c>
    </row>
    <row r="1468" spans="1:17" x14ac:dyDescent="0.25">
      <c r="A1468" s="412"/>
      <c r="B1468" s="406"/>
      <c r="C1468" s="406"/>
      <c r="D1468" s="583"/>
      <c r="E1468" s="406"/>
      <c r="F1468" s="406"/>
      <c r="G1468" s="519"/>
      <c r="H1468" s="522"/>
      <c r="I1468" s="522"/>
      <c r="J1468" s="522"/>
      <c r="K1468" s="522"/>
      <c r="L1468" s="522"/>
      <c r="M1468" s="522"/>
      <c r="N1468" s="522"/>
      <c r="O1468" s="406"/>
      <c r="P1468" s="409"/>
      <c r="Q1468" s="597"/>
    </row>
    <row r="1469" spans="1:17" ht="15.75" thickBot="1" x14ac:dyDescent="0.3">
      <c r="A1469" s="412"/>
      <c r="B1469" s="406"/>
      <c r="C1469" s="406"/>
      <c r="D1469" s="583"/>
      <c r="E1469" s="406"/>
      <c r="F1469" s="406"/>
      <c r="G1469" s="520"/>
      <c r="H1469" s="523"/>
      <c r="I1469" s="523"/>
      <c r="J1469" s="523"/>
      <c r="K1469" s="523"/>
      <c r="L1469" s="523"/>
      <c r="M1469" s="523"/>
      <c r="N1469" s="523"/>
      <c r="O1469" s="406"/>
      <c r="P1469" s="409"/>
      <c r="Q1469" s="597"/>
    </row>
    <row r="1470" spans="1:17" ht="15.75" thickBot="1" x14ac:dyDescent="0.3">
      <c r="A1470" s="412"/>
      <c r="B1470" s="406"/>
      <c r="C1470" s="406"/>
      <c r="D1470" s="583"/>
      <c r="E1470" s="406"/>
      <c r="F1470" s="406"/>
      <c r="G1470" s="60" t="s">
        <v>267</v>
      </c>
      <c r="H1470" s="61">
        <v>0</v>
      </c>
      <c r="I1470" s="61">
        <v>0</v>
      </c>
      <c r="J1470" s="61">
        <v>0</v>
      </c>
      <c r="K1470" s="61">
        <v>0</v>
      </c>
      <c r="L1470" s="61">
        <v>0</v>
      </c>
      <c r="M1470" s="61">
        <v>0</v>
      </c>
      <c r="N1470" s="61">
        <v>0</v>
      </c>
      <c r="O1470" s="406"/>
      <c r="P1470" s="409"/>
      <c r="Q1470" s="597"/>
    </row>
    <row r="1471" spans="1:17" ht="24.75" thickBot="1" x14ac:dyDescent="0.3">
      <c r="A1471" s="412"/>
      <c r="B1471" s="406"/>
      <c r="C1471" s="406"/>
      <c r="D1471" s="583"/>
      <c r="E1471" s="406"/>
      <c r="F1471" s="406"/>
      <c r="G1471" s="60" t="s">
        <v>18</v>
      </c>
      <c r="H1471" s="61">
        <v>114</v>
      </c>
      <c r="I1471" s="61">
        <v>0</v>
      </c>
      <c r="J1471" s="61">
        <v>0</v>
      </c>
      <c r="K1471" s="61">
        <v>0</v>
      </c>
      <c r="L1471" s="61">
        <v>114</v>
      </c>
      <c r="M1471" s="61">
        <v>0</v>
      </c>
      <c r="N1471" s="61">
        <v>0</v>
      </c>
      <c r="O1471" s="406"/>
      <c r="P1471" s="409"/>
      <c r="Q1471" s="597"/>
    </row>
    <row r="1472" spans="1:17" ht="15.75" thickBot="1" x14ac:dyDescent="0.3">
      <c r="A1472" s="412"/>
      <c r="B1472" s="406"/>
      <c r="C1472" s="406"/>
      <c r="D1472" s="583"/>
      <c r="E1472" s="406"/>
      <c r="F1472" s="406"/>
      <c r="G1472" s="60" t="s">
        <v>19</v>
      </c>
      <c r="H1472" s="61">
        <v>7.3</v>
      </c>
      <c r="I1472" s="61">
        <v>0</v>
      </c>
      <c r="J1472" s="61">
        <v>0</v>
      </c>
      <c r="K1472" s="61">
        <v>0</v>
      </c>
      <c r="L1472" s="61">
        <v>7.3</v>
      </c>
      <c r="M1472" s="61">
        <v>0</v>
      </c>
      <c r="N1472" s="61">
        <v>0</v>
      </c>
      <c r="O1472" s="406"/>
      <c r="P1472" s="409"/>
      <c r="Q1472" s="597"/>
    </row>
    <row r="1473" spans="1:17" ht="15.75" thickBot="1" x14ac:dyDescent="0.3">
      <c r="A1473" s="413"/>
      <c r="B1473" s="407"/>
      <c r="C1473" s="407"/>
      <c r="D1473" s="584"/>
      <c r="E1473" s="407"/>
      <c r="F1473" s="407"/>
      <c r="G1473" s="60" t="s">
        <v>20</v>
      </c>
      <c r="H1473" s="61">
        <v>0</v>
      </c>
      <c r="I1473" s="61">
        <v>0</v>
      </c>
      <c r="J1473" s="61">
        <v>0</v>
      </c>
      <c r="K1473" s="61">
        <v>0</v>
      </c>
      <c r="L1473" s="61">
        <v>0</v>
      </c>
      <c r="M1473" s="61">
        <v>0</v>
      </c>
      <c r="N1473" s="61">
        <v>0</v>
      </c>
      <c r="O1473" s="407"/>
      <c r="P1473" s="410"/>
      <c r="Q1473" s="597"/>
    </row>
    <row r="1474" spans="1:17" x14ac:dyDescent="0.25">
      <c r="A1474" s="411" t="s">
        <v>1774</v>
      </c>
      <c r="B1474" s="405" t="s">
        <v>1769</v>
      </c>
      <c r="C1474" s="405" t="s">
        <v>1239</v>
      </c>
      <c r="D1474" s="582">
        <v>47848</v>
      </c>
      <c r="E1474" s="405" t="s">
        <v>1775</v>
      </c>
      <c r="F1474" s="405" t="s">
        <v>1734</v>
      </c>
      <c r="G1474" s="518" t="s">
        <v>16</v>
      </c>
      <c r="H1474" s="521">
        <v>108.1</v>
      </c>
      <c r="I1474" s="521">
        <v>0</v>
      </c>
      <c r="J1474" s="521">
        <v>0</v>
      </c>
      <c r="K1474" s="521">
        <v>0</v>
      </c>
      <c r="L1474" s="521">
        <v>0</v>
      </c>
      <c r="M1474" s="521">
        <v>0</v>
      </c>
      <c r="N1474" s="521">
        <v>108.1</v>
      </c>
      <c r="O1474" s="405">
        <v>1306</v>
      </c>
      <c r="P1474" s="408" t="s">
        <v>1771</v>
      </c>
      <c r="Q1474" s="597" t="s">
        <v>4167</v>
      </c>
    </row>
    <row r="1475" spans="1:17" x14ac:dyDescent="0.25">
      <c r="A1475" s="412"/>
      <c r="B1475" s="406"/>
      <c r="C1475" s="406"/>
      <c r="D1475" s="583"/>
      <c r="E1475" s="406"/>
      <c r="F1475" s="406"/>
      <c r="G1475" s="519"/>
      <c r="H1475" s="522"/>
      <c r="I1475" s="522"/>
      <c r="J1475" s="522"/>
      <c r="K1475" s="522"/>
      <c r="L1475" s="522"/>
      <c r="M1475" s="522"/>
      <c r="N1475" s="522"/>
      <c r="O1475" s="406"/>
      <c r="P1475" s="409"/>
      <c r="Q1475" s="597"/>
    </row>
    <row r="1476" spans="1:17" ht="15.75" thickBot="1" x14ac:dyDescent="0.3">
      <c r="A1476" s="412"/>
      <c r="B1476" s="406"/>
      <c r="C1476" s="406"/>
      <c r="D1476" s="583"/>
      <c r="E1476" s="406"/>
      <c r="F1476" s="406"/>
      <c r="G1476" s="520"/>
      <c r="H1476" s="523"/>
      <c r="I1476" s="523"/>
      <c r="J1476" s="523"/>
      <c r="K1476" s="523"/>
      <c r="L1476" s="523"/>
      <c r="M1476" s="523"/>
      <c r="N1476" s="523"/>
      <c r="O1476" s="406"/>
      <c r="P1476" s="409"/>
      <c r="Q1476" s="597"/>
    </row>
    <row r="1477" spans="1:17" ht="15.75" thickBot="1" x14ac:dyDescent="0.3">
      <c r="A1477" s="412"/>
      <c r="B1477" s="406"/>
      <c r="C1477" s="406"/>
      <c r="D1477" s="583"/>
      <c r="E1477" s="406"/>
      <c r="F1477" s="406"/>
      <c r="G1477" s="60" t="s">
        <v>267</v>
      </c>
      <c r="H1477" s="61">
        <v>0</v>
      </c>
      <c r="I1477" s="61">
        <v>0</v>
      </c>
      <c r="J1477" s="61">
        <v>0</v>
      </c>
      <c r="K1477" s="61">
        <v>0</v>
      </c>
      <c r="L1477" s="61">
        <v>0</v>
      </c>
      <c r="M1477" s="61">
        <v>0</v>
      </c>
      <c r="N1477" s="61">
        <v>0</v>
      </c>
      <c r="O1477" s="406"/>
      <c r="P1477" s="409"/>
      <c r="Q1477" s="597"/>
    </row>
    <row r="1478" spans="1:17" ht="24.75" thickBot="1" x14ac:dyDescent="0.3">
      <c r="A1478" s="412"/>
      <c r="B1478" s="406"/>
      <c r="C1478" s="406"/>
      <c r="D1478" s="583"/>
      <c r="E1478" s="406"/>
      <c r="F1478" s="406"/>
      <c r="G1478" s="60" t="s">
        <v>18</v>
      </c>
      <c r="H1478" s="61">
        <v>101.6</v>
      </c>
      <c r="I1478" s="61">
        <v>0</v>
      </c>
      <c r="J1478" s="61">
        <v>0</v>
      </c>
      <c r="K1478" s="61">
        <v>0</v>
      </c>
      <c r="L1478" s="61">
        <v>0</v>
      </c>
      <c r="M1478" s="61">
        <v>0</v>
      </c>
      <c r="N1478" s="61">
        <v>101.6</v>
      </c>
      <c r="O1478" s="406"/>
      <c r="P1478" s="409"/>
      <c r="Q1478" s="597"/>
    </row>
    <row r="1479" spans="1:17" ht="15.75" thickBot="1" x14ac:dyDescent="0.3">
      <c r="A1479" s="412"/>
      <c r="B1479" s="406"/>
      <c r="C1479" s="406"/>
      <c r="D1479" s="583"/>
      <c r="E1479" s="406"/>
      <c r="F1479" s="406"/>
      <c r="G1479" s="60" t="s">
        <v>19</v>
      </c>
      <c r="H1479" s="61">
        <v>6.5</v>
      </c>
      <c r="I1479" s="61">
        <v>0</v>
      </c>
      <c r="J1479" s="61">
        <v>0</v>
      </c>
      <c r="K1479" s="61">
        <v>0</v>
      </c>
      <c r="L1479" s="61">
        <v>0</v>
      </c>
      <c r="M1479" s="61">
        <v>0</v>
      </c>
      <c r="N1479" s="61">
        <v>6.5</v>
      </c>
      <c r="O1479" s="406"/>
      <c r="P1479" s="409"/>
      <c r="Q1479" s="597"/>
    </row>
    <row r="1480" spans="1:17" ht="15.75" thickBot="1" x14ac:dyDescent="0.3">
      <c r="A1480" s="413"/>
      <c r="B1480" s="407"/>
      <c r="C1480" s="407"/>
      <c r="D1480" s="584"/>
      <c r="E1480" s="407"/>
      <c r="F1480" s="407"/>
      <c r="G1480" s="60" t="s">
        <v>20</v>
      </c>
      <c r="H1480" s="61">
        <v>0</v>
      </c>
      <c r="I1480" s="61">
        <v>0</v>
      </c>
      <c r="J1480" s="61">
        <v>0</v>
      </c>
      <c r="K1480" s="61">
        <v>0</v>
      </c>
      <c r="L1480" s="61">
        <v>0</v>
      </c>
      <c r="M1480" s="61">
        <v>0</v>
      </c>
      <c r="N1480" s="61">
        <v>0</v>
      </c>
      <c r="O1480" s="407"/>
      <c r="P1480" s="410"/>
      <c r="Q1480" s="597"/>
    </row>
    <row r="1481" spans="1:17" x14ac:dyDescent="0.25">
      <c r="A1481" s="411" t="s">
        <v>1776</v>
      </c>
      <c r="B1481" s="405" t="s">
        <v>1769</v>
      </c>
      <c r="C1481" s="405" t="s">
        <v>1239</v>
      </c>
      <c r="D1481" s="582">
        <v>47483</v>
      </c>
      <c r="E1481" s="405" t="s">
        <v>1777</v>
      </c>
      <c r="F1481" s="405" t="s">
        <v>1734</v>
      </c>
      <c r="G1481" s="518" t="s">
        <v>16</v>
      </c>
      <c r="H1481" s="521">
        <v>95.4</v>
      </c>
      <c r="I1481" s="521">
        <v>0</v>
      </c>
      <c r="J1481" s="521">
        <v>0</v>
      </c>
      <c r="K1481" s="521">
        <v>0</v>
      </c>
      <c r="L1481" s="521">
        <v>0</v>
      </c>
      <c r="M1481" s="521">
        <v>95.4</v>
      </c>
      <c r="N1481" s="521">
        <v>0</v>
      </c>
      <c r="O1481" s="405">
        <v>295</v>
      </c>
      <c r="P1481" s="408" t="s">
        <v>1771</v>
      </c>
      <c r="Q1481" s="597" t="s">
        <v>4167</v>
      </c>
    </row>
    <row r="1482" spans="1:17" x14ac:dyDescent="0.25">
      <c r="A1482" s="412"/>
      <c r="B1482" s="406"/>
      <c r="C1482" s="406"/>
      <c r="D1482" s="583"/>
      <c r="E1482" s="406"/>
      <c r="F1482" s="406"/>
      <c r="G1482" s="519"/>
      <c r="H1482" s="522"/>
      <c r="I1482" s="522"/>
      <c r="J1482" s="522"/>
      <c r="K1482" s="522"/>
      <c r="L1482" s="522"/>
      <c r="M1482" s="522"/>
      <c r="N1482" s="522"/>
      <c r="O1482" s="406"/>
      <c r="P1482" s="409"/>
      <c r="Q1482" s="597"/>
    </row>
    <row r="1483" spans="1:17" ht="15.75" thickBot="1" x14ac:dyDescent="0.3">
      <c r="A1483" s="412"/>
      <c r="B1483" s="406"/>
      <c r="C1483" s="406"/>
      <c r="D1483" s="583"/>
      <c r="E1483" s="406"/>
      <c r="F1483" s="406"/>
      <c r="G1483" s="520"/>
      <c r="H1483" s="523"/>
      <c r="I1483" s="523"/>
      <c r="J1483" s="523"/>
      <c r="K1483" s="523"/>
      <c r="L1483" s="523"/>
      <c r="M1483" s="523"/>
      <c r="N1483" s="523"/>
      <c r="O1483" s="406"/>
      <c r="P1483" s="409"/>
      <c r="Q1483" s="597"/>
    </row>
    <row r="1484" spans="1:17" ht="15.75" thickBot="1" x14ac:dyDescent="0.3">
      <c r="A1484" s="412"/>
      <c r="B1484" s="406"/>
      <c r="C1484" s="406"/>
      <c r="D1484" s="583"/>
      <c r="E1484" s="406"/>
      <c r="F1484" s="406"/>
      <c r="G1484" s="60" t="s">
        <v>267</v>
      </c>
      <c r="H1484" s="61">
        <v>0</v>
      </c>
      <c r="I1484" s="61">
        <v>0</v>
      </c>
      <c r="J1484" s="61">
        <v>0</v>
      </c>
      <c r="K1484" s="61">
        <v>0</v>
      </c>
      <c r="L1484" s="61">
        <v>0</v>
      </c>
      <c r="M1484" s="61">
        <v>0</v>
      </c>
      <c r="N1484" s="61">
        <v>0</v>
      </c>
      <c r="O1484" s="406"/>
      <c r="P1484" s="409"/>
      <c r="Q1484" s="597"/>
    </row>
    <row r="1485" spans="1:17" ht="24.75" thickBot="1" x14ac:dyDescent="0.3">
      <c r="A1485" s="412"/>
      <c r="B1485" s="406"/>
      <c r="C1485" s="406"/>
      <c r="D1485" s="583"/>
      <c r="E1485" s="406"/>
      <c r="F1485" s="406"/>
      <c r="G1485" s="60" t="s">
        <v>18</v>
      </c>
      <c r="H1485" s="61">
        <v>89.7</v>
      </c>
      <c r="I1485" s="61">
        <v>0</v>
      </c>
      <c r="J1485" s="61">
        <v>0</v>
      </c>
      <c r="K1485" s="61">
        <v>0</v>
      </c>
      <c r="L1485" s="61">
        <v>0</v>
      </c>
      <c r="M1485" s="61">
        <v>89.7</v>
      </c>
      <c r="N1485" s="61">
        <v>0</v>
      </c>
      <c r="O1485" s="406"/>
      <c r="P1485" s="409"/>
      <c r="Q1485" s="597"/>
    </row>
    <row r="1486" spans="1:17" ht="15.75" thickBot="1" x14ac:dyDescent="0.3">
      <c r="A1486" s="412"/>
      <c r="B1486" s="406"/>
      <c r="C1486" s="406"/>
      <c r="D1486" s="583"/>
      <c r="E1486" s="406"/>
      <c r="F1486" s="406"/>
      <c r="G1486" s="60" t="s">
        <v>19</v>
      </c>
      <c r="H1486" s="61">
        <v>5.7</v>
      </c>
      <c r="I1486" s="61">
        <v>0</v>
      </c>
      <c r="J1486" s="61">
        <v>0</v>
      </c>
      <c r="K1486" s="61">
        <v>0</v>
      </c>
      <c r="L1486" s="61">
        <v>0</v>
      </c>
      <c r="M1486" s="61">
        <v>5.7</v>
      </c>
      <c r="N1486" s="61">
        <v>0</v>
      </c>
      <c r="O1486" s="406"/>
      <c r="P1486" s="409"/>
      <c r="Q1486" s="597"/>
    </row>
    <row r="1487" spans="1:17" ht="15.75" thickBot="1" x14ac:dyDescent="0.3">
      <c r="A1487" s="413"/>
      <c r="B1487" s="407"/>
      <c r="C1487" s="407"/>
      <c r="D1487" s="584"/>
      <c r="E1487" s="407"/>
      <c r="F1487" s="407"/>
      <c r="G1487" s="60" t="s">
        <v>20</v>
      </c>
      <c r="H1487" s="61">
        <v>0</v>
      </c>
      <c r="I1487" s="61">
        <v>0</v>
      </c>
      <c r="J1487" s="61">
        <v>0</v>
      </c>
      <c r="K1487" s="61">
        <v>0</v>
      </c>
      <c r="L1487" s="61">
        <v>0</v>
      </c>
      <c r="M1487" s="61">
        <v>0</v>
      </c>
      <c r="N1487" s="61">
        <v>0</v>
      </c>
      <c r="O1487" s="407"/>
      <c r="P1487" s="410"/>
      <c r="Q1487" s="597"/>
    </row>
    <row r="1488" spans="1:17" x14ac:dyDescent="0.25">
      <c r="A1488" s="411" t="s">
        <v>1778</v>
      </c>
      <c r="B1488" s="405" t="s">
        <v>1769</v>
      </c>
      <c r="C1488" s="405" t="s">
        <v>1239</v>
      </c>
      <c r="D1488" s="582">
        <v>47118</v>
      </c>
      <c r="E1488" s="405" t="s">
        <v>1779</v>
      </c>
      <c r="F1488" s="405" t="s">
        <v>1734</v>
      </c>
      <c r="G1488" s="518" t="s">
        <v>16</v>
      </c>
      <c r="H1488" s="521">
        <v>80.3</v>
      </c>
      <c r="I1488" s="521">
        <v>0</v>
      </c>
      <c r="J1488" s="521">
        <v>0</v>
      </c>
      <c r="K1488" s="521">
        <v>0</v>
      </c>
      <c r="L1488" s="521">
        <v>80.3</v>
      </c>
      <c r="M1488" s="521">
        <v>0</v>
      </c>
      <c r="N1488" s="521">
        <v>0</v>
      </c>
      <c r="O1488" s="405">
        <v>879</v>
      </c>
      <c r="P1488" s="408" t="s">
        <v>1771</v>
      </c>
      <c r="Q1488" s="597" t="s">
        <v>4167</v>
      </c>
    </row>
    <row r="1489" spans="1:17" x14ac:dyDescent="0.25">
      <c r="A1489" s="412"/>
      <c r="B1489" s="406"/>
      <c r="C1489" s="406"/>
      <c r="D1489" s="583"/>
      <c r="E1489" s="406"/>
      <c r="F1489" s="406"/>
      <c r="G1489" s="519"/>
      <c r="H1489" s="522"/>
      <c r="I1489" s="522"/>
      <c r="J1489" s="522"/>
      <c r="K1489" s="522"/>
      <c r="L1489" s="522"/>
      <c r="M1489" s="522"/>
      <c r="N1489" s="522"/>
      <c r="O1489" s="406"/>
      <c r="P1489" s="409"/>
      <c r="Q1489" s="597"/>
    </row>
    <row r="1490" spans="1:17" ht="15.75" thickBot="1" x14ac:dyDescent="0.3">
      <c r="A1490" s="412"/>
      <c r="B1490" s="406"/>
      <c r="C1490" s="406"/>
      <c r="D1490" s="583"/>
      <c r="E1490" s="406"/>
      <c r="F1490" s="406"/>
      <c r="G1490" s="520"/>
      <c r="H1490" s="523"/>
      <c r="I1490" s="523"/>
      <c r="J1490" s="523"/>
      <c r="K1490" s="523"/>
      <c r="L1490" s="523"/>
      <c r="M1490" s="523"/>
      <c r="N1490" s="523"/>
      <c r="O1490" s="406"/>
      <c r="P1490" s="409"/>
      <c r="Q1490" s="597"/>
    </row>
    <row r="1491" spans="1:17" ht="15.75" thickBot="1" x14ac:dyDescent="0.3">
      <c r="A1491" s="412"/>
      <c r="B1491" s="406"/>
      <c r="C1491" s="406"/>
      <c r="D1491" s="583"/>
      <c r="E1491" s="406"/>
      <c r="F1491" s="406"/>
      <c r="G1491" s="60" t="s">
        <v>267</v>
      </c>
      <c r="H1491" s="61">
        <v>0</v>
      </c>
      <c r="I1491" s="61">
        <v>0</v>
      </c>
      <c r="J1491" s="61">
        <v>0</v>
      </c>
      <c r="K1491" s="61">
        <v>0</v>
      </c>
      <c r="L1491" s="61">
        <v>0</v>
      </c>
      <c r="M1491" s="61">
        <v>0</v>
      </c>
      <c r="N1491" s="61">
        <v>0</v>
      </c>
      <c r="O1491" s="406"/>
      <c r="P1491" s="409"/>
      <c r="Q1491" s="597"/>
    </row>
    <row r="1492" spans="1:17" ht="24.75" thickBot="1" x14ac:dyDescent="0.3">
      <c r="A1492" s="412"/>
      <c r="B1492" s="406"/>
      <c r="C1492" s="406"/>
      <c r="D1492" s="583"/>
      <c r="E1492" s="406"/>
      <c r="F1492" s="406"/>
      <c r="G1492" s="60" t="s">
        <v>18</v>
      </c>
      <c r="H1492" s="61">
        <v>75.5</v>
      </c>
      <c r="I1492" s="61">
        <v>0</v>
      </c>
      <c r="J1492" s="61">
        <v>0</v>
      </c>
      <c r="K1492" s="61">
        <v>0</v>
      </c>
      <c r="L1492" s="61">
        <v>75.5</v>
      </c>
      <c r="M1492" s="61">
        <v>0</v>
      </c>
      <c r="N1492" s="61">
        <v>0</v>
      </c>
      <c r="O1492" s="406"/>
      <c r="P1492" s="409"/>
      <c r="Q1492" s="597"/>
    </row>
    <row r="1493" spans="1:17" ht="15.75" thickBot="1" x14ac:dyDescent="0.3">
      <c r="A1493" s="412"/>
      <c r="B1493" s="406"/>
      <c r="C1493" s="406"/>
      <c r="D1493" s="583"/>
      <c r="E1493" s="406"/>
      <c r="F1493" s="406"/>
      <c r="G1493" s="60" t="s">
        <v>19</v>
      </c>
      <c r="H1493" s="61">
        <v>4.8</v>
      </c>
      <c r="I1493" s="61">
        <v>0</v>
      </c>
      <c r="J1493" s="61">
        <v>0</v>
      </c>
      <c r="K1493" s="61">
        <v>0</v>
      </c>
      <c r="L1493" s="61">
        <v>4.8</v>
      </c>
      <c r="M1493" s="61">
        <v>0</v>
      </c>
      <c r="N1493" s="61">
        <v>0</v>
      </c>
      <c r="O1493" s="406"/>
      <c r="P1493" s="409"/>
      <c r="Q1493" s="597"/>
    </row>
    <row r="1494" spans="1:17" ht="15.75" thickBot="1" x14ac:dyDescent="0.3">
      <c r="A1494" s="413"/>
      <c r="B1494" s="407"/>
      <c r="C1494" s="407"/>
      <c r="D1494" s="584"/>
      <c r="E1494" s="407"/>
      <c r="F1494" s="407"/>
      <c r="G1494" s="60" t="s">
        <v>20</v>
      </c>
      <c r="H1494" s="61">
        <v>0</v>
      </c>
      <c r="I1494" s="61">
        <v>0</v>
      </c>
      <c r="J1494" s="61">
        <v>0</v>
      </c>
      <c r="K1494" s="61">
        <v>0</v>
      </c>
      <c r="L1494" s="61">
        <v>0</v>
      </c>
      <c r="M1494" s="61">
        <v>0</v>
      </c>
      <c r="N1494" s="61">
        <v>0</v>
      </c>
      <c r="O1494" s="407"/>
      <c r="P1494" s="410"/>
      <c r="Q1494" s="597"/>
    </row>
    <row r="1495" spans="1:17" x14ac:dyDescent="0.25">
      <c r="A1495" s="411" t="s">
        <v>1780</v>
      </c>
      <c r="B1495" s="405" t="s">
        <v>1769</v>
      </c>
      <c r="C1495" s="405" t="s">
        <v>1239</v>
      </c>
      <c r="D1495" s="582">
        <v>47848</v>
      </c>
      <c r="E1495" s="405" t="s">
        <v>1781</v>
      </c>
      <c r="F1495" s="405" t="s">
        <v>1734</v>
      </c>
      <c r="G1495" s="518" t="s">
        <v>16</v>
      </c>
      <c r="H1495" s="521">
        <v>86.3</v>
      </c>
      <c r="I1495" s="521">
        <v>0</v>
      </c>
      <c r="J1495" s="521">
        <v>0</v>
      </c>
      <c r="K1495" s="521">
        <v>0</v>
      </c>
      <c r="L1495" s="521">
        <v>0</v>
      </c>
      <c r="M1495" s="521">
        <v>0</v>
      </c>
      <c r="N1495" s="521">
        <v>86.3</v>
      </c>
      <c r="O1495" s="405">
        <v>609</v>
      </c>
      <c r="P1495" s="408" t="s">
        <v>1771</v>
      </c>
      <c r="Q1495" s="597" t="s">
        <v>4167</v>
      </c>
    </row>
    <row r="1496" spans="1:17" x14ac:dyDescent="0.25">
      <c r="A1496" s="412"/>
      <c r="B1496" s="406"/>
      <c r="C1496" s="406"/>
      <c r="D1496" s="583"/>
      <c r="E1496" s="406"/>
      <c r="F1496" s="406"/>
      <c r="G1496" s="519"/>
      <c r="H1496" s="522"/>
      <c r="I1496" s="522"/>
      <c r="J1496" s="522"/>
      <c r="K1496" s="522"/>
      <c r="L1496" s="522"/>
      <c r="M1496" s="522"/>
      <c r="N1496" s="522"/>
      <c r="O1496" s="406"/>
      <c r="P1496" s="409"/>
      <c r="Q1496" s="597"/>
    </row>
    <row r="1497" spans="1:17" ht="15.75" thickBot="1" x14ac:dyDescent="0.3">
      <c r="A1497" s="412"/>
      <c r="B1497" s="406"/>
      <c r="C1497" s="406"/>
      <c r="D1497" s="583"/>
      <c r="E1497" s="406"/>
      <c r="F1497" s="406"/>
      <c r="G1497" s="520"/>
      <c r="H1497" s="523"/>
      <c r="I1497" s="523"/>
      <c r="J1497" s="523"/>
      <c r="K1497" s="523"/>
      <c r="L1497" s="523"/>
      <c r="M1497" s="523"/>
      <c r="N1497" s="523"/>
      <c r="O1497" s="406"/>
      <c r="P1497" s="409"/>
      <c r="Q1497" s="597"/>
    </row>
    <row r="1498" spans="1:17" ht="15.75" thickBot="1" x14ac:dyDescent="0.3">
      <c r="A1498" s="412"/>
      <c r="B1498" s="406"/>
      <c r="C1498" s="406"/>
      <c r="D1498" s="583"/>
      <c r="E1498" s="406"/>
      <c r="F1498" s="406"/>
      <c r="G1498" s="60" t="s">
        <v>267</v>
      </c>
      <c r="H1498" s="61">
        <v>0</v>
      </c>
      <c r="I1498" s="61">
        <v>0</v>
      </c>
      <c r="J1498" s="61">
        <v>0</v>
      </c>
      <c r="K1498" s="61">
        <v>0</v>
      </c>
      <c r="L1498" s="61">
        <v>0</v>
      </c>
      <c r="M1498" s="61">
        <v>0</v>
      </c>
      <c r="N1498" s="61">
        <v>0</v>
      </c>
      <c r="O1498" s="406"/>
      <c r="P1498" s="409"/>
      <c r="Q1498" s="597"/>
    </row>
    <row r="1499" spans="1:17" ht="24.75" thickBot="1" x14ac:dyDescent="0.3">
      <c r="A1499" s="412"/>
      <c r="B1499" s="406"/>
      <c r="C1499" s="406"/>
      <c r="D1499" s="583"/>
      <c r="E1499" s="406"/>
      <c r="F1499" s="406"/>
      <c r="G1499" s="60" t="s">
        <v>18</v>
      </c>
      <c r="H1499" s="61">
        <v>81.099999999999994</v>
      </c>
      <c r="I1499" s="61">
        <v>0</v>
      </c>
      <c r="J1499" s="61">
        <v>0</v>
      </c>
      <c r="K1499" s="61">
        <v>0</v>
      </c>
      <c r="L1499" s="61">
        <v>0</v>
      </c>
      <c r="M1499" s="61">
        <v>0</v>
      </c>
      <c r="N1499" s="61">
        <v>81.099999999999994</v>
      </c>
      <c r="O1499" s="406"/>
      <c r="P1499" s="409"/>
      <c r="Q1499" s="597"/>
    </row>
    <row r="1500" spans="1:17" ht="15.75" thickBot="1" x14ac:dyDescent="0.3">
      <c r="A1500" s="412"/>
      <c r="B1500" s="406"/>
      <c r="C1500" s="406"/>
      <c r="D1500" s="583"/>
      <c r="E1500" s="406"/>
      <c r="F1500" s="406"/>
      <c r="G1500" s="60" t="s">
        <v>19</v>
      </c>
      <c r="H1500" s="61">
        <v>5.2</v>
      </c>
      <c r="I1500" s="61">
        <v>0</v>
      </c>
      <c r="J1500" s="61">
        <v>0</v>
      </c>
      <c r="K1500" s="61">
        <v>0</v>
      </c>
      <c r="L1500" s="61">
        <v>0</v>
      </c>
      <c r="M1500" s="61">
        <v>0</v>
      </c>
      <c r="N1500" s="61">
        <v>5.2</v>
      </c>
      <c r="O1500" s="406"/>
      <c r="P1500" s="409"/>
      <c r="Q1500" s="597"/>
    </row>
    <row r="1501" spans="1:17" ht="15.75" thickBot="1" x14ac:dyDescent="0.3">
      <c r="A1501" s="413"/>
      <c r="B1501" s="407"/>
      <c r="C1501" s="407"/>
      <c r="D1501" s="584"/>
      <c r="E1501" s="407"/>
      <c r="F1501" s="407"/>
      <c r="G1501" s="60" t="s">
        <v>20</v>
      </c>
      <c r="H1501" s="61">
        <v>0</v>
      </c>
      <c r="I1501" s="61">
        <v>0</v>
      </c>
      <c r="J1501" s="61">
        <v>0</v>
      </c>
      <c r="K1501" s="61">
        <v>0</v>
      </c>
      <c r="L1501" s="61">
        <v>0</v>
      </c>
      <c r="M1501" s="61">
        <v>0</v>
      </c>
      <c r="N1501" s="61">
        <v>0</v>
      </c>
      <c r="O1501" s="407"/>
      <c r="P1501" s="410"/>
      <c r="Q1501" s="597"/>
    </row>
    <row r="1502" spans="1:17" x14ac:dyDescent="0.25">
      <c r="A1502" s="411" t="s">
        <v>1782</v>
      </c>
      <c r="B1502" s="405" t="s">
        <v>1769</v>
      </c>
      <c r="C1502" s="405" t="s">
        <v>1239</v>
      </c>
      <c r="D1502" s="582">
        <v>47483</v>
      </c>
      <c r="E1502" s="405" t="s">
        <v>1783</v>
      </c>
      <c r="F1502" s="405" t="s">
        <v>1734</v>
      </c>
      <c r="G1502" s="518" t="s">
        <v>16</v>
      </c>
      <c r="H1502" s="521">
        <v>71.599999999999994</v>
      </c>
      <c r="I1502" s="521">
        <v>0</v>
      </c>
      <c r="J1502" s="521">
        <v>0</v>
      </c>
      <c r="K1502" s="521">
        <v>0</v>
      </c>
      <c r="L1502" s="521">
        <v>0</v>
      </c>
      <c r="M1502" s="521">
        <v>71.599999999999994</v>
      </c>
      <c r="N1502" s="521">
        <v>0</v>
      </c>
      <c r="O1502" s="405">
        <v>222</v>
      </c>
      <c r="P1502" s="408" t="s">
        <v>1771</v>
      </c>
      <c r="Q1502" s="597" t="s">
        <v>4167</v>
      </c>
    </row>
    <row r="1503" spans="1:17" x14ac:dyDescent="0.25">
      <c r="A1503" s="412"/>
      <c r="B1503" s="406"/>
      <c r="C1503" s="406"/>
      <c r="D1503" s="583"/>
      <c r="E1503" s="406"/>
      <c r="F1503" s="406"/>
      <c r="G1503" s="519"/>
      <c r="H1503" s="522"/>
      <c r="I1503" s="522"/>
      <c r="J1503" s="522"/>
      <c r="K1503" s="522"/>
      <c r="L1503" s="522"/>
      <c r="M1503" s="522"/>
      <c r="N1503" s="522"/>
      <c r="O1503" s="406"/>
      <c r="P1503" s="409"/>
      <c r="Q1503" s="597"/>
    </row>
    <row r="1504" spans="1:17" ht="15.75" thickBot="1" x14ac:dyDescent="0.3">
      <c r="A1504" s="412"/>
      <c r="B1504" s="406"/>
      <c r="C1504" s="406"/>
      <c r="D1504" s="583"/>
      <c r="E1504" s="406"/>
      <c r="F1504" s="406"/>
      <c r="G1504" s="520"/>
      <c r="H1504" s="523"/>
      <c r="I1504" s="523"/>
      <c r="J1504" s="523"/>
      <c r="K1504" s="523"/>
      <c r="L1504" s="523"/>
      <c r="M1504" s="523"/>
      <c r="N1504" s="523"/>
      <c r="O1504" s="406"/>
      <c r="P1504" s="409"/>
      <c r="Q1504" s="597"/>
    </row>
    <row r="1505" spans="1:17" ht="15.75" thickBot="1" x14ac:dyDescent="0.3">
      <c r="A1505" s="412"/>
      <c r="B1505" s="406"/>
      <c r="C1505" s="406"/>
      <c r="D1505" s="583"/>
      <c r="E1505" s="406"/>
      <c r="F1505" s="406"/>
      <c r="G1505" s="60" t="s">
        <v>267</v>
      </c>
      <c r="H1505" s="61">
        <v>0</v>
      </c>
      <c r="I1505" s="61">
        <v>0</v>
      </c>
      <c r="J1505" s="61">
        <v>0</v>
      </c>
      <c r="K1505" s="61">
        <v>0</v>
      </c>
      <c r="L1505" s="61">
        <v>0</v>
      </c>
      <c r="M1505" s="61">
        <v>0</v>
      </c>
      <c r="N1505" s="61">
        <v>0</v>
      </c>
      <c r="O1505" s="406"/>
      <c r="P1505" s="409"/>
      <c r="Q1505" s="597"/>
    </row>
    <row r="1506" spans="1:17" ht="24.75" thickBot="1" x14ac:dyDescent="0.3">
      <c r="A1506" s="412"/>
      <c r="B1506" s="406"/>
      <c r="C1506" s="406"/>
      <c r="D1506" s="583"/>
      <c r="E1506" s="406"/>
      <c r="F1506" s="406"/>
      <c r="G1506" s="60" t="s">
        <v>18</v>
      </c>
      <c r="H1506" s="61">
        <v>67.3</v>
      </c>
      <c r="I1506" s="61">
        <v>0</v>
      </c>
      <c r="J1506" s="61">
        <v>0</v>
      </c>
      <c r="K1506" s="61">
        <v>0</v>
      </c>
      <c r="L1506" s="61">
        <v>0</v>
      </c>
      <c r="M1506" s="61">
        <v>67.3</v>
      </c>
      <c r="N1506" s="61">
        <v>0</v>
      </c>
      <c r="O1506" s="406"/>
      <c r="P1506" s="409"/>
      <c r="Q1506" s="597"/>
    </row>
    <row r="1507" spans="1:17" ht="15.75" thickBot="1" x14ac:dyDescent="0.3">
      <c r="A1507" s="412"/>
      <c r="B1507" s="406"/>
      <c r="C1507" s="406"/>
      <c r="D1507" s="583"/>
      <c r="E1507" s="406"/>
      <c r="F1507" s="406"/>
      <c r="G1507" s="60" t="s">
        <v>19</v>
      </c>
      <c r="H1507" s="61">
        <v>4.3</v>
      </c>
      <c r="I1507" s="61">
        <v>0</v>
      </c>
      <c r="J1507" s="61">
        <v>0</v>
      </c>
      <c r="K1507" s="61">
        <v>0</v>
      </c>
      <c r="L1507" s="61">
        <v>0</v>
      </c>
      <c r="M1507" s="61">
        <v>4.3</v>
      </c>
      <c r="N1507" s="61">
        <v>0</v>
      </c>
      <c r="O1507" s="406"/>
      <c r="P1507" s="409"/>
      <c r="Q1507" s="597"/>
    </row>
    <row r="1508" spans="1:17" ht="15.75" thickBot="1" x14ac:dyDescent="0.3">
      <c r="A1508" s="413"/>
      <c r="B1508" s="407"/>
      <c r="C1508" s="407"/>
      <c r="D1508" s="584"/>
      <c r="E1508" s="407"/>
      <c r="F1508" s="407"/>
      <c r="G1508" s="60" t="s">
        <v>20</v>
      </c>
      <c r="H1508" s="61">
        <v>0</v>
      </c>
      <c r="I1508" s="61">
        <v>0</v>
      </c>
      <c r="J1508" s="61">
        <v>0</v>
      </c>
      <c r="K1508" s="61">
        <v>0</v>
      </c>
      <c r="L1508" s="61">
        <v>0</v>
      </c>
      <c r="M1508" s="61">
        <v>0</v>
      </c>
      <c r="N1508" s="61">
        <v>0</v>
      </c>
      <c r="O1508" s="407"/>
      <c r="P1508" s="410"/>
      <c r="Q1508" s="597"/>
    </row>
    <row r="1509" spans="1:17" x14ac:dyDescent="0.25">
      <c r="A1509" s="411" t="s">
        <v>1784</v>
      </c>
      <c r="B1509" s="405" t="s">
        <v>1769</v>
      </c>
      <c r="C1509" s="405" t="s">
        <v>1239</v>
      </c>
      <c r="D1509" s="582">
        <v>47848</v>
      </c>
      <c r="E1509" s="405" t="s">
        <v>1785</v>
      </c>
      <c r="F1509" s="405" t="s">
        <v>1734</v>
      </c>
      <c r="G1509" s="518" t="s">
        <v>16</v>
      </c>
      <c r="H1509" s="521">
        <v>67</v>
      </c>
      <c r="I1509" s="521">
        <v>0</v>
      </c>
      <c r="J1509" s="521">
        <v>0</v>
      </c>
      <c r="K1509" s="521">
        <v>0</v>
      </c>
      <c r="L1509" s="521">
        <v>0</v>
      </c>
      <c r="M1509" s="521">
        <v>0</v>
      </c>
      <c r="N1509" s="521">
        <v>67</v>
      </c>
      <c r="O1509" s="405">
        <v>179</v>
      </c>
      <c r="P1509" s="408" t="s">
        <v>1771</v>
      </c>
      <c r="Q1509" s="597" t="s">
        <v>4167</v>
      </c>
    </row>
    <row r="1510" spans="1:17" x14ac:dyDescent="0.25">
      <c r="A1510" s="412"/>
      <c r="B1510" s="406"/>
      <c r="C1510" s="406"/>
      <c r="D1510" s="583"/>
      <c r="E1510" s="406"/>
      <c r="F1510" s="406"/>
      <c r="G1510" s="519"/>
      <c r="H1510" s="522"/>
      <c r="I1510" s="522"/>
      <c r="J1510" s="522"/>
      <c r="K1510" s="522"/>
      <c r="L1510" s="522"/>
      <c r="M1510" s="522"/>
      <c r="N1510" s="522"/>
      <c r="O1510" s="406"/>
      <c r="P1510" s="409"/>
      <c r="Q1510" s="597"/>
    </row>
    <row r="1511" spans="1:17" ht="15.75" thickBot="1" x14ac:dyDescent="0.3">
      <c r="A1511" s="412"/>
      <c r="B1511" s="406"/>
      <c r="C1511" s="406"/>
      <c r="D1511" s="583"/>
      <c r="E1511" s="406"/>
      <c r="F1511" s="406"/>
      <c r="G1511" s="520"/>
      <c r="H1511" s="523"/>
      <c r="I1511" s="523"/>
      <c r="J1511" s="523"/>
      <c r="K1511" s="523"/>
      <c r="L1511" s="523"/>
      <c r="M1511" s="523"/>
      <c r="N1511" s="523"/>
      <c r="O1511" s="406"/>
      <c r="P1511" s="409"/>
      <c r="Q1511" s="597"/>
    </row>
    <row r="1512" spans="1:17" ht="15.75" thickBot="1" x14ac:dyDescent="0.3">
      <c r="A1512" s="412"/>
      <c r="B1512" s="406"/>
      <c r="C1512" s="406"/>
      <c r="D1512" s="583"/>
      <c r="E1512" s="406"/>
      <c r="F1512" s="406"/>
      <c r="G1512" s="60" t="s">
        <v>267</v>
      </c>
      <c r="H1512" s="61">
        <v>0</v>
      </c>
      <c r="I1512" s="61">
        <v>0</v>
      </c>
      <c r="J1512" s="61">
        <v>0</v>
      </c>
      <c r="K1512" s="61">
        <v>0</v>
      </c>
      <c r="L1512" s="61">
        <v>0</v>
      </c>
      <c r="M1512" s="61">
        <v>0</v>
      </c>
      <c r="N1512" s="61">
        <v>0</v>
      </c>
      <c r="O1512" s="406"/>
      <c r="P1512" s="409"/>
      <c r="Q1512" s="597"/>
    </row>
    <row r="1513" spans="1:17" ht="24.75" thickBot="1" x14ac:dyDescent="0.3">
      <c r="A1513" s="412"/>
      <c r="B1513" s="406"/>
      <c r="C1513" s="406"/>
      <c r="D1513" s="583"/>
      <c r="E1513" s="406"/>
      <c r="F1513" s="406"/>
      <c r="G1513" s="60" t="s">
        <v>18</v>
      </c>
      <c r="H1513" s="61">
        <v>63</v>
      </c>
      <c r="I1513" s="61">
        <v>0</v>
      </c>
      <c r="J1513" s="61">
        <v>0</v>
      </c>
      <c r="K1513" s="61">
        <v>0</v>
      </c>
      <c r="L1513" s="61">
        <v>0</v>
      </c>
      <c r="M1513" s="61">
        <v>0</v>
      </c>
      <c r="N1513" s="61">
        <v>63</v>
      </c>
      <c r="O1513" s="406"/>
      <c r="P1513" s="409"/>
      <c r="Q1513" s="597"/>
    </row>
    <row r="1514" spans="1:17" ht="15.75" thickBot="1" x14ac:dyDescent="0.3">
      <c r="A1514" s="412"/>
      <c r="B1514" s="406"/>
      <c r="C1514" s="406"/>
      <c r="D1514" s="583"/>
      <c r="E1514" s="406"/>
      <c r="F1514" s="406"/>
      <c r="G1514" s="60" t="s">
        <v>19</v>
      </c>
      <c r="H1514" s="61">
        <v>4</v>
      </c>
      <c r="I1514" s="61">
        <v>0</v>
      </c>
      <c r="J1514" s="61">
        <v>0</v>
      </c>
      <c r="K1514" s="61">
        <v>0</v>
      </c>
      <c r="L1514" s="61">
        <v>0</v>
      </c>
      <c r="M1514" s="61">
        <v>0</v>
      </c>
      <c r="N1514" s="61">
        <v>4</v>
      </c>
      <c r="O1514" s="406"/>
      <c r="P1514" s="409"/>
      <c r="Q1514" s="597"/>
    </row>
    <row r="1515" spans="1:17" ht="15.75" thickBot="1" x14ac:dyDescent="0.3">
      <c r="A1515" s="413"/>
      <c r="B1515" s="407"/>
      <c r="C1515" s="407"/>
      <c r="D1515" s="584"/>
      <c r="E1515" s="407"/>
      <c r="F1515" s="407"/>
      <c r="G1515" s="60" t="s">
        <v>20</v>
      </c>
      <c r="H1515" s="61">
        <v>0</v>
      </c>
      <c r="I1515" s="61">
        <v>0</v>
      </c>
      <c r="J1515" s="61">
        <v>0</v>
      </c>
      <c r="K1515" s="61">
        <v>0</v>
      </c>
      <c r="L1515" s="61">
        <v>0</v>
      </c>
      <c r="M1515" s="61">
        <v>0</v>
      </c>
      <c r="N1515" s="61">
        <v>0</v>
      </c>
      <c r="O1515" s="407"/>
      <c r="P1515" s="410"/>
      <c r="Q1515" s="597"/>
    </row>
    <row r="1516" spans="1:17" x14ac:dyDescent="0.25">
      <c r="A1516" s="411" t="s">
        <v>1786</v>
      </c>
      <c r="B1516" s="405" t="s">
        <v>1769</v>
      </c>
      <c r="C1516" s="405" t="s">
        <v>1239</v>
      </c>
      <c r="D1516" s="582">
        <v>47848</v>
      </c>
      <c r="E1516" s="405" t="s">
        <v>1787</v>
      </c>
      <c r="F1516" s="405" t="s">
        <v>1734</v>
      </c>
      <c r="G1516" s="518" t="s">
        <v>16</v>
      </c>
      <c r="H1516" s="521">
        <v>65.8</v>
      </c>
      <c r="I1516" s="521">
        <v>0</v>
      </c>
      <c r="J1516" s="521">
        <v>0</v>
      </c>
      <c r="K1516" s="521">
        <v>0</v>
      </c>
      <c r="L1516" s="521">
        <v>0</v>
      </c>
      <c r="M1516" s="521">
        <v>0</v>
      </c>
      <c r="N1516" s="521">
        <v>65.8</v>
      </c>
      <c r="O1516" s="405">
        <v>164</v>
      </c>
      <c r="P1516" s="408" t="s">
        <v>1771</v>
      </c>
      <c r="Q1516" s="597" t="s">
        <v>4167</v>
      </c>
    </row>
    <row r="1517" spans="1:17" x14ac:dyDescent="0.25">
      <c r="A1517" s="412"/>
      <c r="B1517" s="406"/>
      <c r="C1517" s="406"/>
      <c r="D1517" s="583"/>
      <c r="E1517" s="406"/>
      <c r="F1517" s="406"/>
      <c r="G1517" s="519"/>
      <c r="H1517" s="522"/>
      <c r="I1517" s="522"/>
      <c r="J1517" s="522"/>
      <c r="K1517" s="522"/>
      <c r="L1517" s="522"/>
      <c r="M1517" s="522"/>
      <c r="N1517" s="522"/>
      <c r="O1517" s="406"/>
      <c r="P1517" s="409"/>
      <c r="Q1517" s="597"/>
    </row>
    <row r="1518" spans="1:17" ht="15.75" thickBot="1" x14ac:dyDescent="0.3">
      <c r="A1518" s="412"/>
      <c r="B1518" s="406"/>
      <c r="C1518" s="406"/>
      <c r="D1518" s="583"/>
      <c r="E1518" s="406"/>
      <c r="F1518" s="406"/>
      <c r="G1518" s="520"/>
      <c r="H1518" s="523"/>
      <c r="I1518" s="523"/>
      <c r="J1518" s="523"/>
      <c r="K1518" s="523"/>
      <c r="L1518" s="523"/>
      <c r="M1518" s="523"/>
      <c r="N1518" s="523"/>
      <c r="O1518" s="406"/>
      <c r="P1518" s="409"/>
      <c r="Q1518" s="597"/>
    </row>
    <row r="1519" spans="1:17" ht="15.75" thickBot="1" x14ac:dyDescent="0.3">
      <c r="A1519" s="412"/>
      <c r="B1519" s="406"/>
      <c r="C1519" s="406"/>
      <c r="D1519" s="583"/>
      <c r="E1519" s="406"/>
      <c r="F1519" s="406"/>
      <c r="G1519" s="60" t="s">
        <v>267</v>
      </c>
      <c r="H1519" s="61">
        <v>0</v>
      </c>
      <c r="I1519" s="61">
        <v>0</v>
      </c>
      <c r="J1519" s="61">
        <v>0</v>
      </c>
      <c r="K1519" s="61">
        <v>0</v>
      </c>
      <c r="L1519" s="61">
        <v>0</v>
      </c>
      <c r="M1519" s="61">
        <v>0</v>
      </c>
      <c r="N1519" s="61">
        <v>0</v>
      </c>
      <c r="O1519" s="406"/>
      <c r="P1519" s="409"/>
      <c r="Q1519" s="597"/>
    </row>
    <row r="1520" spans="1:17" ht="24.75" thickBot="1" x14ac:dyDescent="0.3">
      <c r="A1520" s="412"/>
      <c r="B1520" s="406"/>
      <c r="C1520" s="406"/>
      <c r="D1520" s="583"/>
      <c r="E1520" s="406"/>
      <c r="F1520" s="406"/>
      <c r="G1520" s="60" t="s">
        <v>18</v>
      </c>
      <c r="H1520" s="61">
        <v>61.8</v>
      </c>
      <c r="I1520" s="61">
        <v>0</v>
      </c>
      <c r="J1520" s="61">
        <v>0</v>
      </c>
      <c r="K1520" s="61">
        <v>0</v>
      </c>
      <c r="L1520" s="61">
        <v>0</v>
      </c>
      <c r="M1520" s="61">
        <v>0</v>
      </c>
      <c r="N1520" s="61">
        <v>61.8</v>
      </c>
      <c r="O1520" s="406"/>
      <c r="P1520" s="409"/>
      <c r="Q1520" s="597"/>
    </row>
    <row r="1521" spans="1:17" ht="15.75" thickBot="1" x14ac:dyDescent="0.3">
      <c r="A1521" s="412"/>
      <c r="B1521" s="406"/>
      <c r="C1521" s="406"/>
      <c r="D1521" s="583"/>
      <c r="E1521" s="406"/>
      <c r="F1521" s="406"/>
      <c r="G1521" s="60" t="s">
        <v>19</v>
      </c>
      <c r="H1521" s="61">
        <v>3.9</v>
      </c>
      <c r="I1521" s="61">
        <v>0</v>
      </c>
      <c r="J1521" s="61">
        <v>0</v>
      </c>
      <c r="K1521" s="61">
        <v>0</v>
      </c>
      <c r="L1521" s="61">
        <v>0</v>
      </c>
      <c r="M1521" s="61">
        <v>0</v>
      </c>
      <c r="N1521" s="61">
        <v>3.9</v>
      </c>
      <c r="O1521" s="406"/>
      <c r="P1521" s="409"/>
      <c r="Q1521" s="597"/>
    </row>
    <row r="1522" spans="1:17" ht="15.75" thickBot="1" x14ac:dyDescent="0.3">
      <c r="A1522" s="413"/>
      <c r="B1522" s="407"/>
      <c r="C1522" s="407"/>
      <c r="D1522" s="584"/>
      <c r="E1522" s="407"/>
      <c r="F1522" s="407"/>
      <c r="G1522" s="60" t="s">
        <v>20</v>
      </c>
      <c r="H1522" s="61">
        <v>0</v>
      </c>
      <c r="I1522" s="61">
        <v>0</v>
      </c>
      <c r="J1522" s="61">
        <v>0</v>
      </c>
      <c r="K1522" s="61">
        <v>0</v>
      </c>
      <c r="L1522" s="61">
        <v>0</v>
      </c>
      <c r="M1522" s="61">
        <v>0</v>
      </c>
      <c r="N1522" s="61">
        <v>0</v>
      </c>
      <c r="O1522" s="407"/>
      <c r="P1522" s="410"/>
      <c r="Q1522" s="597"/>
    </row>
    <row r="1523" spans="1:17" x14ac:dyDescent="0.25">
      <c r="A1523" s="411" t="s">
        <v>1788</v>
      </c>
      <c r="B1523" s="405" t="s">
        <v>1769</v>
      </c>
      <c r="C1523" s="405" t="s">
        <v>1239</v>
      </c>
      <c r="D1523" s="582">
        <v>47483</v>
      </c>
      <c r="E1523" s="405" t="s">
        <v>1789</v>
      </c>
      <c r="F1523" s="405" t="s">
        <v>1734</v>
      </c>
      <c r="G1523" s="518" t="s">
        <v>16</v>
      </c>
      <c r="H1523" s="521">
        <v>60</v>
      </c>
      <c r="I1523" s="521">
        <v>0</v>
      </c>
      <c r="J1523" s="521">
        <v>0</v>
      </c>
      <c r="K1523" s="521">
        <v>0</v>
      </c>
      <c r="L1523" s="521">
        <v>0</v>
      </c>
      <c r="M1523" s="521">
        <v>60</v>
      </c>
      <c r="N1523" s="521">
        <v>0</v>
      </c>
      <c r="O1523" s="405">
        <v>454</v>
      </c>
      <c r="P1523" s="408" t="s">
        <v>1771</v>
      </c>
      <c r="Q1523" s="597" t="s">
        <v>4167</v>
      </c>
    </row>
    <row r="1524" spans="1:17" x14ac:dyDescent="0.25">
      <c r="A1524" s="412"/>
      <c r="B1524" s="406"/>
      <c r="C1524" s="406"/>
      <c r="D1524" s="583"/>
      <c r="E1524" s="406"/>
      <c r="F1524" s="406"/>
      <c r="G1524" s="519"/>
      <c r="H1524" s="522"/>
      <c r="I1524" s="522"/>
      <c r="J1524" s="522"/>
      <c r="K1524" s="522"/>
      <c r="L1524" s="522"/>
      <c r="M1524" s="522"/>
      <c r="N1524" s="522"/>
      <c r="O1524" s="406"/>
      <c r="P1524" s="409"/>
      <c r="Q1524" s="597"/>
    </row>
    <row r="1525" spans="1:17" ht="15.75" thickBot="1" x14ac:dyDescent="0.3">
      <c r="A1525" s="412"/>
      <c r="B1525" s="406"/>
      <c r="C1525" s="406"/>
      <c r="D1525" s="583"/>
      <c r="E1525" s="406"/>
      <c r="F1525" s="406"/>
      <c r="G1525" s="520"/>
      <c r="H1525" s="523"/>
      <c r="I1525" s="523"/>
      <c r="J1525" s="523"/>
      <c r="K1525" s="523"/>
      <c r="L1525" s="523"/>
      <c r="M1525" s="523"/>
      <c r="N1525" s="523"/>
      <c r="O1525" s="406"/>
      <c r="P1525" s="409"/>
      <c r="Q1525" s="597"/>
    </row>
    <row r="1526" spans="1:17" ht="15.75" thickBot="1" x14ac:dyDescent="0.3">
      <c r="A1526" s="412"/>
      <c r="B1526" s="406"/>
      <c r="C1526" s="406"/>
      <c r="D1526" s="583"/>
      <c r="E1526" s="406"/>
      <c r="F1526" s="406"/>
      <c r="G1526" s="60" t="s">
        <v>267</v>
      </c>
      <c r="H1526" s="61">
        <v>0</v>
      </c>
      <c r="I1526" s="61">
        <v>0</v>
      </c>
      <c r="J1526" s="61">
        <v>0</v>
      </c>
      <c r="K1526" s="61">
        <v>0</v>
      </c>
      <c r="L1526" s="61">
        <v>0</v>
      </c>
      <c r="M1526" s="61">
        <v>0</v>
      </c>
      <c r="N1526" s="61">
        <v>0</v>
      </c>
      <c r="O1526" s="406"/>
      <c r="P1526" s="409"/>
      <c r="Q1526" s="597"/>
    </row>
    <row r="1527" spans="1:17" ht="24.75" thickBot="1" x14ac:dyDescent="0.3">
      <c r="A1527" s="412"/>
      <c r="B1527" s="406"/>
      <c r="C1527" s="406"/>
      <c r="D1527" s="583"/>
      <c r="E1527" s="406"/>
      <c r="F1527" s="406"/>
      <c r="G1527" s="60" t="s">
        <v>18</v>
      </c>
      <c r="H1527" s="61">
        <v>56.4</v>
      </c>
      <c r="I1527" s="61">
        <v>0</v>
      </c>
      <c r="J1527" s="61">
        <v>0</v>
      </c>
      <c r="K1527" s="61">
        <v>0</v>
      </c>
      <c r="L1527" s="61">
        <v>0</v>
      </c>
      <c r="M1527" s="61">
        <v>56.4</v>
      </c>
      <c r="N1527" s="61">
        <v>0</v>
      </c>
      <c r="O1527" s="406"/>
      <c r="P1527" s="409"/>
      <c r="Q1527" s="597"/>
    </row>
    <row r="1528" spans="1:17" ht="15.75" thickBot="1" x14ac:dyDescent="0.3">
      <c r="A1528" s="412"/>
      <c r="B1528" s="406"/>
      <c r="C1528" s="406"/>
      <c r="D1528" s="583"/>
      <c r="E1528" s="406"/>
      <c r="F1528" s="406"/>
      <c r="G1528" s="60" t="s">
        <v>19</v>
      </c>
      <c r="H1528" s="61">
        <v>3.6</v>
      </c>
      <c r="I1528" s="61">
        <v>0</v>
      </c>
      <c r="J1528" s="61">
        <v>0</v>
      </c>
      <c r="K1528" s="61">
        <v>0</v>
      </c>
      <c r="L1528" s="61">
        <v>0</v>
      </c>
      <c r="M1528" s="61">
        <v>3.6</v>
      </c>
      <c r="N1528" s="61">
        <v>0</v>
      </c>
      <c r="O1528" s="406"/>
      <c r="P1528" s="409"/>
      <c r="Q1528" s="597"/>
    </row>
    <row r="1529" spans="1:17" ht="15.75" thickBot="1" x14ac:dyDescent="0.3">
      <c r="A1529" s="413"/>
      <c r="B1529" s="407"/>
      <c r="C1529" s="407"/>
      <c r="D1529" s="584"/>
      <c r="E1529" s="407"/>
      <c r="F1529" s="407"/>
      <c r="G1529" s="60" t="s">
        <v>20</v>
      </c>
      <c r="H1529" s="61">
        <v>0</v>
      </c>
      <c r="I1529" s="61">
        <v>0</v>
      </c>
      <c r="J1529" s="61">
        <v>0</v>
      </c>
      <c r="K1529" s="61">
        <v>0</v>
      </c>
      <c r="L1529" s="61">
        <v>0</v>
      </c>
      <c r="M1529" s="61">
        <v>0</v>
      </c>
      <c r="N1529" s="61">
        <v>0</v>
      </c>
      <c r="O1529" s="407"/>
      <c r="P1529" s="410"/>
      <c r="Q1529" s="597"/>
    </row>
    <row r="1530" spans="1:17" x14ac:dyDescent="0.25">
      <c r="A1530" s="411" t="s">
        <v>1790</v>
      </c>
      <c r="B1530" s="405" t="s">
        <v>1769</v>
      </c>
      <c r="C1530" s="405" t="s">
        <v>1239</v>
      </c>
      <c r="D1530" s="582">
        <v>46752</v>
      </c>
      <c r="E1530" s="405" t="s">
        <v>1791</v>
      </c>
      <c r="F1530" s="405" t="s">
        <v>1734</v>
      </c>
      <c r="G1530" s="518" t="s">
        <v>16</v>
      </c>
      <c r="H1530" s="521">
        <v>43.4</v>
      </c>
      <c r="I1530" s="521">
        <v>0</v>
      </c>
      <c r="J1530" s="521">
        <v>0</v>
      </c>
      <c r="K1530" s="521">
        <v>43.4</v>
      </c>
      <c r="L1530" s="521">
        <v>0</v>
      </c>
      <c r="M1530" s="521">
        <v>0</v>
      </c>
      <c r="N1530" s="521">
        <v>0</v>
      </c>
      <c r="O1530" s="405">
        <v>201</v>
      </c>
      <c r="P1530" s="408" t="s">
        <v>1771</v>
      </c>
      <c r="Q1530" s="597" t="s">
        <v>4167</v>
      </c>
    </row>
    <row r="1531" spans="1:17" x14ac:dyDescent="0.25">
      <c r="A1531" s="412"/>
      <c r="B1531" s="406"/>
      <c r="C1531" s="406"/>
      <c r="D1531" s="583"/>
      <c r="E1531" s="406"/>
      <c r="F1531" s="406"/>
      <c r="G1531" s="519"/>
      <c r="H1531" s="522"/>
      <c r="I1531" s="522"/>
      <c r="J1531" s="522"/>
      <c r="K1531" s="522"/>
      <c r="L1531" s="522"/>
      <c r="M1531" s="522"/>
      <c r="N1531" s="522"/>
      <c r="O1531" s="406"/>
      <c r="P1531" s="409"/>
      <c r="Q1531" s="597"/>
    </row>
    <row r="1532" spans="1:17" ht="15.75" thickBot="1" x14ac:dyDescent="0.3">
      <c r="A1532" s="412"/>
      <c r="B1532" s="406"/>
      <c r="C1532" s="406"/>
      <c r="D1532" s="583"/>
      <c r="E1532" s="406"/>
      <c r="F1532" s="406"/>
      <c r="G1532" s="520"/>
      <c r="H1532" s="523"/>
      <c r="I1532" s="523"/>
      <c r="J1532" s="523"/>
      <c r="K1532" s="523"/>
      <c r="L1532" s="523"/>
      <c r="M1532" s="523"/>
      <c r="N1532" s="523"/>
      <c r="O1532" s="406"/>
      <c r="P1532" s="409"/>
      <c r="Q1532" s="597"/>
    </row>
    <row r="1533" spans="1:17" ht="15.75" thickBot="1" x14ac:dyDescent="0.3">
      <c r="A1533" s="412"/>
      <c r="B1533" s="406"/>
      <c r="C1533" s="406"/>
      <c r="D1533" s="583"/>
      <c r="E1533" s="406"/>
      <c r="F1533" s="406"/>
      <c r="G1533" s="60" t="s">
        <v>267</v>
      </c>
      <c r="H1533" s="61">
        <v>0</v>
      </c>
      <c r="I1533" s="61">
        <v>0</v>
      </c>
      <c r="J1533" s="61">
        <v>0</v>
      </c>
      <c r="K1533" s="61">
        <v>0</v>
      </c>
      <c r="L1533" s="61">
        <v>0</v>
      </c>
      <c r="M1533" s="61">
        <v>0</v>
      </c>
      <c r="N1533" s="61">
        <v>0</v>
      </c>
      <c r="O1533" s="406"/>
      <c r="P1533" s="409"/>
      <c r="Q1533" s="597"/>
    </row>
    <row r="1534" spans="1:17" ht="24.75" thickBot="1" x14ac:dyDescent="0.3">
      <c r="A1534" s="412"/>
      <c r="B1534" s="406"/>
      <c r="C1534" s="406"/>
      <c r="D1534" s="583"/>
      <c r="E1534" s="406"/>
      <c r="F1534" s="406"/>
      <c r="G1534" s="60" t="s">
        <v>18</v>
      </c>
      <c r="H1534" s="61">
        <v>40.799999999999997</v>
      </c>
      <c r="I1534" s="61">
        <v>0</v>
      </c>
      <c r="J1534" s="61">
        <v>0</v>
      </c>
      <c r="K1534" s="61">
        <v>40.799999999999997</v>
      </c>
      <c r="L1534" s="61">
        <v>0</v>
      </c>
      <c r="M1534" s="61">
        <v>0</v>
      </c>
      <c r="N1534" s="61">
        <v>0</v>
      </c>
      <c r="O1534" s="406"/>
      <c r="P1534" s="409"/>
      <c r="Q1534" s="597"/>
    </row>
    <row r="1535" spans="1:17" ht="15.75" thickBot="1" x14ac:dyDescent="0.3">
      <c r="A1535" s="412"/>
      <c r="B1535" s="406"/>
      <c r="C1535" s="406"/>
      <c r="D1535" s="583"/>
      <c r="E1535" s="406"/>
      <c r="F1535" s="406"/>
      <c r="G1535" s="60" t="s">
        <v>19</v>
      </c>
      <c r="H1535" s="61">
        <v>2.6</v>
      </c>
      <c r="I1535" s="61">
        <v>0</v>
      </c>
      <c r="J1535" s="61">
        <v>0</v>
      </c>
      <c r="K1535" s="61">
        <v>2.6</v>
      </c>
      <c r="L1535" s="61">
        <v>0</v>
      </c>
      <c r="M1535" s="61">
        <v>0</v>
      </c>
      <c r="N1535" s="61">
        <v>0</v>
      </c>
      <c r="O1535" s="406"/>
      <c r="P1535" s="409"/>
      <c r="Q1535" s="597"/>
    </row>
    <row r="1536" spans="1:17" ht="15.75" thickBot="1" x14ac:dyDescent="0.3">
      <c r="A1536" s="413"/>
      <c r="B1536" s="407"/>
      <c r="C1536" s="407"/>
      <c r="D1536" s="584"/>
      <c r="E1536" s="407"/>
      <c r="F1536" s="407"/>
      <c r="G1536" s="60" t="s">
        <v>20</v>
      </c>
      <c r="H1536" s="61">
        <v>0</v>
      </c>
      <c r="I1536" s="61">
        <v>0</v>
      </c>
      <c r="J1536" s="61">
        <v>0</v>
      </c>
      <c r="K1536" s="61">
        <v>0</v>
      </c>
      <c r="L1536" s="61">
        <v>0</v>
      </c>
      <c r="M1536" s="61">
        <v>0</v>
      </c>
      <c r="N1536" s="61">
        <v>0</v>
      </c>
      <c r="O1536" s="407"/>
      <c r="P1536" s="410"/>
      <c r="Q1536" s="597"/>
    </row>
    <row r="1537" spans="1:17" x14ac:dyDescent="0.25">
      <c r="A1537" s="411" t="s">
        <v>1792</v>
      </c>
      <c r="B1537" s="405" t="s">
        <v>1769</v>
      </c>
      <c r="C1537" s="405" t="s">
        <v>1239</v>
      </c>
      <c r="D1537" s="582">
        <v>47483</v>
      </c>
      <c r="E1537" s="405" t="s">
        <v>1793</v>
      </c>
      <c r="F1537" s="405" t="s">
        <v>1734</v>
      </c>
      <c r="G1537" s="518" t="s">
        <v>16</v>
      </c>
      <c r="H1537" s="521">
        <v>36</v>
      </c>
      <c r="I1537" s="521">
        <v>0</v>
      </c>
      <c r="J1537" s="521">
        <v>0</v>
      </c>
      <c r="K1537" s="521">
        <v>0</v>
      </c>
      <c r="L1537" s="521">
        <v>0</v>
      </c>
      <c r="M1537" s="521">
        <v>36</v>
      </c>
      <c r="N1537" s="521">
        <v>0</v>
      </c>
      <c r="O1537" s="405">
        <v>459</v>
      </c>
      <c r="P1537" s="408" t="s">
        <v>1771</v>
      </c>
      <c r="Q1537" s="597" t="s">
        <v>4167</v>
      </c>
    </row>
    <row r="1538" spans="1:17" x14ac:dyDescent="0.25">
      <c r="A1538" s="412"/>
      <c r="B1538" s="406"/>
      <c r="C1538" s="406"/>
      <c r="D1538" s="583"/>
      <c r="E1538" s="406"/>
      <c r="F1538" s="406"/>
      <c r="G1538" s="519"/>
      <c r="H1538" s="522"/>
      <c r="I1538" s="522"/>
      <c r="J1538" s="522"/>
      <c r="K1538" s="522"/>
      <c r="L1538" s="522"/>
      <c r="M1538" s="522"/>
      <c r="N1538" s="522"/>
      <c r="O1538" s="406"/>
      <c r="P1538" s="409"/>
      <c r="Q1538" s="597"/>
    </row>
    <row r="1539" spans="1:17" ht="15.75" thickBot="1" x14ac:dyDescent="0.3">
      <c r="A1539" s="412"/>
      <c r="B1539" s="406"/>
      <c r="C1539" s="406"/>
      <c r="D1539" s="583"/>
      <c r="E1539" s="406"/>
      <c r="F1539" s="406"/>
      <c r="G1539" s="520"/>
      <c r="H1539" s="523"/>
      <c r="I1539" s="523"/>
      <c r="J1539" s="523"/>
      <c r="K1539" s="523"/>
      <c r="L1539" s="523"/>
      <c r="M1539" s="523"/>
      <c r="N1539" s="523"/>
      <c r="O1539" s="406"/>
      <c r="P1539" s="409"/>
      <c r="Q1539" s="597"/>
    </row>
    <row r="1540" spans="1:17" ht="15.75" thickBot="1" x14ac:dyDescent="0.3">
      <c r="A1540" s="412"/>
      <c r="B1540" s="406"/>
      <c r="C1540" s="406"/>
      <c r="D1540" s="583"/>
      <c r="E1540" s="406"/>
      <c r="F1540" s="406"/>
      <c r="G1540" s="60" t="s">
        <v>267</v>
      </c>
      <c r="H1540" s="61">
        <v>0</v>
      </c>
      <c r="I1540" s="61">
        <v>0</v>
      </c>
      <c r="J1540" s="61">
        <v>0</v>
      </c>
      <c r="K1540" s="61">
        <v>0</v>
      </c>
      <c r="L1540" s="61">
        <v>0</v>
      </c>
      <c r="M1540" s="61">
        <v>0</v>
      </c>
      <c r="N1540" s="61">
        <v>0</v>
      </c>
      <c r="O1540" s="406"/>
      <c r="P1540" s="409"/>
      <c r="Q1540" s="597"/>
    </row>
    <row r="1541" spans="1:17" ht="24.75" thickBot="1" x14ac:dyDescent="0.3">
      <c r="A1541" s="412"/>
      <c r="B1541" s="406"/>
      <c r="C1541" s="406"/>
      <c r="D1541" s="583"/>
      <c r="E1541" s="406"/>
      <c r="F1541" s="406"/>
      <c r="G1541" s="60" t="s">
        <v>18</v>
      </c>
      <c r="H1541" s="61">
        <v>33.799999999999997</v>
      </c>
      <c r="I1541" s="61">
        <v>0</v>
      </c>
      <c r="J1541" s="61">
        <v>0</v>
      </c>
      <c r="K1541" s="61">
        <v>0</v>
      </c>
      <c r="L1541" s="61">
        <v>0</v>
      </c>
      <c r="M1541" s="61">
        <v>33.799999999999997</v>
      </c>
      <c r="N1541" s="61">
        <v>0</v>
      </c>
      <c r="O1541" s="406"/>
      <c r="P1541" s="409"/>
      <c r="Q1541" s="597"/>
    </row>
    <row r="1542" spans="1:17" ht="15.75" thickBot="1" x14ac:dyDescent="0.3">
      <c r="A1542" s="412"/>
      <c r="B1542" s="406"/>
      <c r="C1542" s="406"/>
      <c r="D1542" s="583"/>
      <c r="E1542" s="406"/>
      <c r="F1542" s="406"/>
      <c r="G1542" s="60" t="s">
        <v>19</v>
      </c>
      <c r="H1542" s="61">
        <v>2.2000000000000002</v>
      </c>
      <c r="I1542" s="61">
        <v>0</v>
      </c>
      <c r="J1542" s="61">
        <v>0</v>
      </c>
      <c r="K1542" s="61">
        <v>0</v>
      </c>
      <c r="L1542" s="61">
        <v>0</v>
      </c>
      <c r="M1542" s="61">
        <v>2.2000000000000002</v>
      </c>
      <c r="N1542" s="61">
        <v>0</v>
      </c>
      <c r="O1542" s="406"/>
      <c r="P1542" s="409"/>
      <c r="Q1542" s="597"/>
    </row>
    <row r="1543" spans="1:17" ht="15.75" thickBot="1" x14ac:dyDescent="0.3">
      <c r="A1543" s="413"/>
      <c r="B1543" s="407"/>
      <c r="C1543" s="407"/>
      <c r="D1543" s="584"/>
      <c r="E1543" s="407"/>
      <c r="F1543" s="407"/>
      <c r="G1543" s="60" t="s">
        <v>20</v>
      </c>
      <c r="H1543" s="61">
        <v>0</v>
      </c>
      <c r="I1543" s="61">
        <v>0</v>
      </c>
      <c r="J1543" s="61">
        <v>0</v>
      </c>
      <c r="K1543" s="61">
        <v>0</v>
      </c>
      <c r="L1543" s="61">
        <v>0</v>
      </c>
      <c r="M1543" s="61">
        <v>0</v>
      </c>
      <c r="N1543" s="61">
        <v>0</v>
      </c>
      <c r="O1543" s="407"/>
      <c r="P1543" s="410"/>
      <c r="Q1543" s="597"/>
    </row>
    <row r="1544" spans="1:17" x14ac:dyDescent="0.25">
      <c r="A1544" s="411" t="s">
        <v>1794</v>
      </c>
      <c r="B1544" s="405" t="s">
        <v>1769</v>
      </c>
      <c r="C1544" s="405" t="s">
        <v>1239</v>
      </c>
      <c r="D1544" s="582">
        <v>47118</v>
      </c>
      <c r="E1544" s="405" t="s">
        <v>1795</v>
      </c>
      <c r="F1544" s="405" t="s">
        <v>1734</v>
      </c>
      <c r="G1544" s="518" t="s">
        <v>16</v>
      </c>
      <c r="H1544" s="521">
        <v>31</v>
      </c>
      <c r="I1544" s="521">
        <v>0</v>
      </c>
      <c r="J1544" s="521">
        <v>0</v>
      </c>
      <c r="K1544" s="521">
        <v>0</v>
      </c>
      <c r="L1544" s="521">
        <v>31</v>
      </c>
      <c r="M1544" s="521">
        <v>0</v>
      </c>
      <c r="N1544" s="521">
        <v>0</v>
      </c>
      <c r="O1544" s="405">
        <v>336</v>
      </c>
      <c r="P1544" s="408" t="s">
        <v>1771</v>
      </c>
      <c r="Q1544" s="597" t="s">
        <v>4167</v>
      </c>
    </row>
    <row r="1545" spans="1:17" x14ac:dyDescent="0.25">
      <c r="A1545" s="412"/>
      <c r="B1545" s="406"/>
      <c r="C1545" s="406"/>
      <c r="D1545" s="583"/>
      <c r="E1545" s="406"/>
      <c r="F1545" s="406"/>
      <c r="G1545" s="519"/>
      <c r="H1545" s="522"/>
      <c r="I1545" s="522"/>
      <c r="J1545" s="522"/>
      <c r="K1545" s="522"/>
      <c r="L1545" s="522"/>
      <c r="M1545" s="522"/>
      <c r="N1545" s="522"/>
      <c r="O1545" s="406"/>
      <c r="P1545" s="409"/>
      <c r="Q1545" s="597"/>
    </row>
    <row r="1546" spans="1:17" ht="15.75" thickBot="1" x14ac:dyDescent="0.3">
      <c r="A1546" s="412"/>
      <c r="B1546" s="406"/>
      <c r="C1546" s="406"/>
      <c r="D1546" s="583"/>
      <c r="E1546" s="406"/>
      <c r="F1546" s="406"/>
      <c r="G1546" s="520"/>
      <c r="H1546" s="523"/>
      <c r="I1546" s="523"/>
      <c r="J1546" s="523"/>
      <c r="K1546" s="523"/>
      <c r="L1546" s="523"/>
      <c r="M1546" s="523"/>
      <c r="N1546" s="523"/>
      <c r="O1546" s="406"/>
      <c r="P1546" s="409"/>
      <c r="Q1546" s="597"/>
    </row>
    <row r="1547" spans="1:17" ht="15.75" thickBot="1" x14ac:dyDescent="0.3">
      <c r="A1547" s="412"/>
      <c r="B1547" s="406"/>
      <c r="C1547" s="406"/>
      <c r="D1547" s="583"/>
      <c r="E1547" s="406"/>
      <c r="F1547" s="406"/>
      <c r="G1547" s="60" t="s">
        <v>267</v>
      </c>
      <c r="H1547" s="61">
        <v>0</v>
      </c>
      <c r="I1547" s="61">
        <v>0</v>
      </c>
      <c r="J1547" s="61">
        <v>0</v>
      </c>
      <c r="K1547" s="61">
        <v>0</v>
      </c>
      <c r="L1547" s="61">
        <v>0</v>
      </c>
      <c r="M1547" s="61">
        <v>0</v>
      </c>
      <c r="N1547" s="61">
        <v>0</v>
      </c>
      <c r="O1547" s="406"/>
      <c r="P1547" s="409"/>
      <c r="Q1547" s="597"/>
    </row>
    <row r="1548" spans="1:17" ht="24.75" thickBot="1" x14ac:dyDescent="0.3">
      <c r="A1548" s="412"/>
      <c r="B1548" s="406"/>
      <c r="C1548" s="406"/>
      <c r="D1548" s="583"/>
      <c r="E1548" s="406"/>
      <c r="F1548" s="406"/>
      <c r="G1548" s="60" t="s">
        <v>18</v>
      </c>
      <c r="H1548" s="61">
        <v>29.1</v>
      </c>
      <c r="I1548" s="61">
        <v>0</v>
      </c>
      <c r="J1548" s="61">
        <v>0</v>
      </c>
      <c r="K1548" s="61">
        <v>0</v>
      </c>
      <c r="L1548" s="61">
        <v>29.1</v>
      </c>
      <c r="M1548" s="61">
        <v>0</v>
      </c>
      <c r="N1548" s="61">
        <v>0</v>
      </c>
      <c r="O1548" s="406"/>
      <c r="P1548" s="409"/>
      <c r="Q1548" s="597"/>
    </row>
    <row r="1549" spans="1:17" ht="15.75" thickBot="1" x14ac:dyDescent="0.3">
      <c r="A1549" s="412"/>
      <c r="B1549" s="406"/>
      <c r="C1549" s="406"/>
      <c r="D1549" s="583"/>
      <c r="E1549" s="406"/>
      <c r="F1549" s="406"/>
      <c r="G1549" s="60" t="s">
        <v>19</v>
      </c>
      <c r="H1549" s="61">
        <v>1.9</v>
      </c>
      <c r="I1549" s="61">
        <v>0</v>
      </c>
      <c r="J1549" s="61">
        <v>0</v>
      </c>
      <c r="K1549" s="61">
        <v>0</v>
      </c>
      <c r="L1549" s="61">
        <v>1.9</v>
      </c>
      <c r="M1549" s="61">
        <v>0</v>
      </c>
      <c r="N1549" s="61">
        <v>0</v>
      </c>
      <c r="O1549" s="406"/>
      <c r="P1549" s="409"/>
      <c r="Q1549" s="597"/>
    </row>
    <row r="1550" spans="1:17" ht="15.75" thickBot="1" x14ac:dyDescent="0.3">
      <c r="A1550" s="413"/>
      <c r="B1550" s="407"/>
      <c r="C1550" s="407"/>
      <c r="D1550" s="584"/>
      <c r="E1550" s="407"/>
      <c r="F1550" s="407"/>
      <c r="G1550" s="60" t="s">
        <v>20</v>
      </c>
      <c r="H1550" s="61">
        <v>0</v>
      </c>
      <c r="I1550" s="61">
        <v>0</v>
      </c>
      <c r="J1550" s="61">
        <v>0</v>
      </c>
      <c r="K1550" s="61">
        <v>0</v>
      </c>
      <c r="L1550" s="61">
        <v>0</v>
      </c>
      <c r="M1550" s="61">
        <v>0</v>
      </c>
      <c r="N1550" s="61">
        <v>0</v>
      </c>
      <c r="O1550" s="407"/>
      <c r="P1550" s="410"/>
      <c r="Q1550" s="597"/>
    </row>
    <row r="1551" spans="1:17" x14ac:dyDescent="0.25">
      <c r="A1551" s="411" t="s">
        <v>1796</v>
      </c>
      <c r="B1551" s="405" t="s">
        <v>1769</v>
      </c>
      <c r="C1551" s="405" t="s">
        <v>1239</v>
      </c>
      <c r="D1551" s="582">
        <v>47483</v>
      </c>
      <c r="E1551" s="405" t="s">
        <v>1797</v>
      </c>
      <c r="F1551" s="405" t="s">
        <v>1734</v>
      </c>
      <c r="G1551" s="518" t="s">
        <v>16</v>
      </c>
      <c r="H1551" s="521">
        <v>31.7</v>
      </c>
      <c r="I1551" s="521">
        <v>0</v>
      </c>
      <c r="J1551" s="521">
        <v>0</v>
      </c>
      <c r="K1551" s="521">
        <v>0</v>
      </c>
      <c r="L1551" s="521">
        <v>0</v>
      </c>
      <c r="M1551" s="521">
        <v>31.7</v>
      </c>
      <c r="N1551" s="521">
        <v>0</v>
      </c>
      <c r="O1551" s="405">
        <v>179</v>
      </c>
      <c r="P1551" s="408" t="s">
        <v>1771</v>
      </c>
      <c r="Q1551" s="597" t="s">
        <v>4167</v>
      </c>
    </row>
    <row r="1552" spans="1:17" x14ac:dyDescent="0.25">
      <c r="A1552" s="412"/>
      <c r="B1552" s="406"/>
      <c r="C1552" s="406"/>
      <c r="D1552" s="583"/>
      <c r="E1552" s="406"/>
      <c r="F1552" s="406"/>
      <c r="G1552" s="519"/>
      <c r="H1552" s="522"/>
      <c r="I1552" s="522"/>
      <c r="J1552" s="522"/>
      <c r="K1552" s="522"/>
      <c r="L1552" s="522"/>
      <c r="M1552" s="522"/>
      <c r="N1552" s="522"/>
      <c r="O1552" s="406"/>
      <c r="P1552" s="409"/>
      <c r="Q1552" s="597"/>
    </row>
    <row r="1553" spans="1:17" ht="15.75" thickBot="1" x14ac:dyDescent="0.3">
      <c r="A1553" s="412"/>
      <c r="B1553" s="406"/>
      <c r="C1553" s="406"/>
      <c r="D1553" s="583"/>
      <c r="E1553" s="406"/>
      <c r="F1553" s="406"/>
      <c r="G1553" s="520"/>
      <c r="H1553" s="523"/>
      <c r="I1553" s="523"/>
      <c r="J1553" s="523"/>
      <c r="K1553" s="523"/>
      <c r="L1553" s="523"/>
      <c r="M1553" s="523"/>
      <c r="N1553" s="523"/>
      <c r="O1553" s="406"/>
      <c r="P1553" s="409"/>
      <c r="Q1553" s="597"/>
    </row>
    <row r="1554" spans="1:17" ht="15.75" thickBot="1" x14ac:dyDescent="0.3">
      <c r="A1554" s="412"/>
      <c r="B1554" s="406"/>
      <c r="C1554" s="406"/>
      <c r="D1554" s="583"/>
      <c r="E1554" s="406"/>
      <c r="F1554" s="406"/>
      <c r="G1554" s="60" t="s">
        <v>267</v>
      </c>
      <c r="H1554" s="61">
        <v>0</v>
      </c>
      <c r="I1554" s="61">
        <v>0</v>
      </c>
      <c r="J1554" s="61">
        <v>0</v>
      </c>
      <c r="K1554" s="61">
        <v>0</v>
      </c>
      <c r="L1554" s="61">
        <v>0</v>
      </c>
      <c r="M1554" s="61">
        <v>0</v>
      </c>
      <c r="N1554" s="61">
        <v>0</v>
      </c>
      <c r="O1554" s="406"/>
      <c r="P1554" s="409"/>
      <c r="Q1554" s="597"/>
    </row>
    <row r="1555" spans="1:17" ht="24.75" thickBot="1" x14ac:dyDescent="0.3">
      <c r="A1555" s="412"/>
      <c r="B1555" s="406"/>
      <c r="C1555" s="406"/>
      <c r="D1555" s="583"/>
      <c r="E1555" s="406"/>
      <c r="F1555" s="406"/>
      <c r="G1555" s="60" t="s">
        <v>18</v>
      </c>
      <c r="H1555" s="61">
        <v>29.8</v>
      </c>
      <c r="I1555" s="61">
        <v>0</v>
      </c>
      <c r="J1555" s="61">
        <v>0</v>
      </c>
      <c r="K1555" s="61">
        <v>0</v>
      </c>
      <c r="L1555" s="61">
        <v>0</v>
      </c>
      <c r="M1555" s="61">
        <v>29.8</v>
      </c>
      <c r="N1555" s="61">
        <v>0</v>
      </c>
      <c r="O1555" s="406"/>
      <c r="P1555" s="409"/>
      <c r="Q1555" s="597"/>
    </row>
    <row r="1556" spans="1:17" ht="15.75" thickBot="1" x14ac:dyDescent="0.3">
      <c r="A1556" s="412"/>
      <c r="B1556" s="406"/>
      <c r="C1556" s="406"/>
      <c r="D1556" s="583"/>
      <c r="E1556" s="406"/>
      <c r="F1556" s="406"/>
      <c r="G1556" s="60" t="s">
        <v>19</v>
      </c>
      <c r="H1556" s="61">
        <v>1.9</v>
      </c>
      <c r="I1556" s="61">
        <v>0</v>
      </c>
      <c r="J1556" s="61">
        <v>0</v>
      </c>
      <c r="K1556" s="61">
        <v>0</v>
      </c>
      <c r="L1556" s="61">
        <v>0</v>
      </c>
      <c r="M1556" s="61">
        <v>1.9</v>
      </c>
      <c r="N1556" s="61">
        <v>0</v>
      </c>
      <c r="O1556" s="406"/>
      <c r="P1556" s="409"/>
      <c r="Q1556" s="597"/>
    </row>
    <row r="1557" spans="1:17" ht="15.75" thickBot="1" x14ac:dyDescent="0.3">
      <c r="A1557" s="413"/>
      <c r="B1557" s="407"/>
      <c r="C1557" s="407"/>
      <c r="D1557" s="584"/>
      <c r="E1557" s="407"/>
      <c r="F1557" s="407"/>
      <c r="G1557" s="60" t="s">
        <v>20</v>
      </c>
      <c r="H1557" s="61">
        <v>0</v>
      </c>
      <c r="I1557" s="61">
        <v>0</v>
      </c>
      <c r="J1557" s="61">
        <v>0</v>
      </c>
      <c r="K1557" s="61">
        <v>0</v>
      </c>
      <c r="L1557" s="61">
        <v>0</v>
      </c>
      <c r="M1557" s="61">
        <v>0</v>
      </c>
      <c r="N1557" s="61">
        <v>0</v>
      </c>
      <c r="O1557" s="407"/>
      <c r="P1557" s="410"/>
      <c r="Q1557" s="597"/>
    </row>
    <row r="1558" spans="1:17" x14ac:dyDescent="0.25">
      <c r="A1558" s="411" t="s">
        <v>1798</v>
      </c>
      <c r="B1558" s="405" t="s">
        <v>1769</v>
      </c>
      <c r="C1558" s="405" t="s">
        <v>1239</v>
      </c>
      <c r="D1558" s="582">
        <v>47848</v>
      </c>
      <c r="E1558" s="405" t="s">
        <v>1799</v>
      </c>
      <c r="F1558" s="405" t="s">
        <v>1734</v>
      </c>
      <c r="G1558" s="518" t="s">
        <v>16</v>
      </c>
      <c r="H1558" s="521">
        <v>28.4</v>
      </c>
      <c r="I1558" s="521">
        <v>0</v>
      </c>
      <c r="J1558" s="521">
        <v>0</v>
      </c>
      <c r="K1558" s="521">
        <v>0</v>
      </c>
      <c r="L1558" s="521">
        <v>0</v>
      </c>
      <c r="M1558" s="521">
        <v>0</v>
      </c>
      <c r="N1558" s="521">
        <v>28.4</v>
      </c>
      <c r="O1558" s="405">
        <v>170</v>
      </c>
      <c r="P1558" s="408" t="s">
        <v>1771</v>
      </c>
      <c r="Q1558" s="597" t="s">
        <v>4167</v>
      </c>
    </row>
    <row r="1559" spans="1:17" x14ac:dyDescent="0.25">
      <c r="A1559" s="412"/>
      <c r="B1559" s="406"/>
      <c r="C1559" s="406"/>
      <c r="D1559" s="583"/>
      <c r="E1559" s="406"/>
      <c r="F1559" s="406"/>
      <c r="G1559" s="519"/>
      <c r="H1559" s="522"/>
      <c r="I1559" s="522"/>
      <c r="J1559" s="522"/>
      <c r="K1559" s="522"/>
      <c r="L1559" s="522"/>
      <c r="M1559" s="522"/>
      <c r="N1559" s="522"/>
      <c r="O1559" s="406"/>
      <c r="P1559" s="409"/>
      <c r="Q1559" s="597"/>
    </row>
    <row r="1560" spans="1:17" ht="15.75" thickBot="1" x14ac:dyDescent="0.3">
      <c r="A1560" s="412"/>
      <c r="B1560" s="406"/>
      <c r="C1560" s="406"/>
      <c r="D1560" s="583"/>
      <c r="E1560" s="406"/>
      <c r="F1560" s="406"/>
      <c r="G1560" s="520"/>
      <c r="H1560" s="523"/>
      <c r="I1560" s="523"/>
      <c r="J1560" s="523"/>
      <c r="K1560" s="523"/>
      <c r="L1560" s="523"/>
      <c r="M1560" s="523"/>
      <c r="N1560" s="523"/>
      <c r="O1560" s="406"/>
      <c r="P1560" s="409"/>
      <c r="Q1560" s="597"/>
    </row>
    <row r="1561" spans="1:17" ht="15.75" thickBot="1" x14ac:dyDescent="0.3">
      <c r="A1561" s="412"/>
      <c r="B1561" s="406"/>
      <c r="C1561" s="406"/>
      <c r="D1561" s="583"/>
      <c r="E1561" s="406"/>
      <c r="F1561" s="406"/>
      <c r="G1561" s="60" t="s">
        <v>267</v>
      </c>
      <c r="H1561" s="61">
        <v>0</v>
      </c>
      <c r="I1561" s="61">
        <v>0</v>
      </c>
      <c r="J1561" s="61">
        <v>0</v>
      </c>
      <c r="K1561" s="61">
        <v>0</v>
      </c>
      <c r="L1561" s="61">
        <v>0</v>
      </c>
      <c r="M1561" s="61">
        <v>0</v>
      </c>
      <c r="N1561" s="61">
        <v>0</v>
      </c>
      <c r="O1561" s="406"/>
      <c r="P1561" s="409"/>
      <c r="Q1561" s="597"/>
    </row>
    <row r="1562" spans="1:17" ht="24.75" thickBot="1" x14ac:dyDescent="0.3">
      <c r="A1562" s="412"/>
      <c r="B1562" s="406"/>
      <c r="C1562" s="406"/>
      <c r="D1562" s="583"/>
      <c r="E1562" s="406"/>
      <c r="F1562" s="406"/>
      <c r="G1562" s="60" t="s">
        <v>18</v>
      </c>
      <c r="H1562" s="61">
        <v>26.7</v>
      </c>
      <c r="I1562" s="61">
        <v>0</v>
      </c>
      <c r="J1562" s="61">
        <v>0</v>
      </c>
      <c r="K1562" s="61">
        <v>0</v>
      </c>
      <c r="L1562" s="61">
        <v>0</v>
      </c>
      <c r="M1562" s="61">
        <v>0</v>
      </c>
      <c r="N1562" s="61">
        <v>26.7</v>
      </c>
      <c r="O1562" s="406"/>
      <c r="P1562" s="409"/>
      <c r="Q1562" s="597"/>
    </row>
    <row r="1563" spans="1:17" ht="15.75" thickBot="1" x14ac:dyDescent="0.3">
      <c r="A1563" s="412"/>
      <c r="B1563" s="406"/>
      <c r="C1563" s="406"/>
      <c r="D1563" s="583"/>
      <c r="E1563" s="406"/>
      <c r="F1563" s="406"/>
      <c r="G1563" s="60" t="s">
        <v>19</v>
      </c>
      <c r="H1563" s="61">
        <v>1.7</v>
      </c>
      <c r="I1563" s="61">
        <v>0</v>
      </c>
      <c r="J1563" s="61">
        <v>0</v>
      </c>
      <c r="K1563" s="61">
        <v>0</v>
      </c>
      <c r="L1563" s="61">
        <v>0</v>
      </c>
      <c r="M1563" s="61">
        <v>0</v>
      </c>
      <c r="N1563" s="61">
        <v>1.7</v>
      </c>
      <c r="O1563" s="406"/>
      <c r="P1563" s="409"/>
      <c r="Q1563" s="597"/>
    </row>
    <row r="1564" spans="1:17" ht="15.75" thickBot="1" x14ac:dyDescent="0.3">
      <c r="A1564" s="413"/>
      <c r="B1564" s="407"/>
      <c r="C1564" s="407"/>
      <c r="D1564" s="584"/>
      <c r="E1564" s="407"/>
      <c r="F1564" s="407"/>
      <c r="G1564" s="60" t="s">
        <v>20</v>
      </c>
      <c r="H1564" s="61">
        <v>0</v>
      </c>
      <c r="I1564" s="61">
        <v>0</v>
      </c>
      <c r="J1564" s="61">
        <v>0</v>
      </c>
      <c r="K1564" s="61">
        <v>0</v>
      </c>
      <c r="L1564" s="61">
        <v>0</v>
      </c>
      <c r="M1564" s="61">
        <v>0</v>
      </c>
      <c r="N1564" s="61">
        <v>0</v>
      </c>
      <c r="O1564" s="407"/>
      <c r="P1564" s="410"/>
      <c r="Q1564" s="597"/>
    </row>
    <row r="1565" spans="1:17" x14ac:dyDescent="0.25">
      <c r="A1565" s="411" t="s">
        <v>1800</v>
      </c>
      <c r="B1565" s="405" t="s">
        <v>1769</v>
      </c>
      <c r="C1565" s="405" t="s">
        <v>1239</v>
      </c>
      <c r="D1565" s="582">
        <v>47118</v>
      </c>
      <c r="E1565" s="405" t="s">
        <v>1801</v>
      </c>
      <c r="F1565" s="405" t="s">
        <v>1734</v>
      </c>
      <c r="G1565" s="518" t="s">
        <v>16</v>
      </c>
      <c r="H1565" s="521">
        <v>23.3</v>
      </c>
      <c r="I1565" s="521">
        <v>0</v>
      </c>
      <c r="J1565" s="521">
        <v>0</v>
      </c>
      <c r="K1565" s="521">
        <v>0</v>
      </c>
      <c r="L1565" s="521">
        <v>23.3</v>
      </c>
      <c r="M1565" s="521">
        <v>0</v>
      </c>
      <c r="N1565" s="521">
        <v>0</v>
      </c>
      <c r="O1565" s="405">
        <v>112</v>
      </c>
      <c r="P1565" s="408" t="s">
        <v>1771</v>
      </c>
      <c r="Q1565" s="597" t="s">
        <v>4167</v>
      </c>
    </row>
    <row r="1566" spans="1:17" x14ac:dyDescent="0.25">
      <c r="A1566" s="412"/>
      <c r="B1566" s="406"/>
      <c r="C1566" s="406"/>
      <c r="D1566" s="583"/>
      <c r="E1566" s="406"/>
      <c r="F1566" s="406"/>
      <c r="G1566" s="519"/>
      <c r="H1566" s="522"/>
      <c r="I1566" s="522"/>
      <c r="J1566" s="522"/>
      <c r="K1566" s="522"/>
      <c r="L1566" s="522"/>
      <c r="M1566" s="522"/>
      <c r="N1566" s="522"/>
      <c r="O1566" s="406"/>
      <c r="P1566" s="409"/>
      <c r="Q1566" s="597"/>
    </row>
    <row r="1567" spans="1:17" ht="15.75" thickBot="1" x14ac:dyDescent="0.3">
      <c r="A1567" s="412"/>
      <c r="B1567" s="406"/>
      <c r="C1567" s="406"/>
      <c r="D1567" s="583"/>
      <c r="E1567" s="406"/>
      <c r="F1567" s="406"/>
      <c r="G1567" s="520"/>
      <c r="H1567" s="523"/>
      <c r="I1567" s="523"/>
      <c r="J1567" s="523"/>
      <c r="K1567" s="523"/>
      <c r="L1567" s="523"/>
      <c r="M1567" s="523"/>
      <c r="N1567" s="523"/>
      <c r="O1567" s="406"/>
      <c r="P1567" s="409"/>
      <c r="Q1567" s="597"/>
    </row>
    <row r="1568" spans="1:17" ht="15.75" thickBot="1" x14ac:dyDescent="0.3">
      <c r="A1568" s="412"/>
      <c r="B1568" s="406"/>
      <c r="C1568" s="406"/>
      <c r="D1568" s="583"/>
      <c r="E1568" s="406"/>
      <c r="F1568" s="406"/>
      <c r="G1568" s="60" t="s">
        <v>267</v>
      </c>
      <c r="H1568" s="61">
        <v>0</v>
      </c>
      <c r="I1568" s="61">
        <v>0</v>
      </c>
      <c r="J1568" s="61">
        <v>0</v>
      </c>
      <c r="K1568" s="61">
        <v>0</v>
      </c>
      <c r="L1568" s="61">
        <v>0</v>
      </c>
      <c r="M1568" s="61">
        <v>0</v>
      </c>
      <c r="N1568" s="61">
        <v>0</v>
      </c>
      <c r="O1568" s="406"/>
      <c r="P1568" s="409"/>
      <c r="Q1568" s="597"/>
    </row>
    <row r="1569" spans="1:17" ht="24.75" thickBot="1" x14ac:dyDescent="0.3">
      <c r="A1569" s="412"/>
      <c r="B1569" s="406"/>
      <c r="C1569" s="406"/>
      <c r="D1569" s="583"/>
      <c r="E1569" s="406"/>
      <c r="F1569" s="406"/>
      <c r="G1569" s="60" t="s">
        <v>18</v>
      </c>
      <c r="H1569" s="61">
        <v>21.9</v>
      </c>
      <c r="I1569" s="61">
        <v>0</v>
      </c>
      <c r="J1569" s="61">
        <v>0</v>
      </c>
      <c r="K1569" s="61">
        <v>0</v>
      </c>
      <c r="L1569" s="61">
        <v>21.9</v>
      </c>
      <c r="M1569" s="61">
        <v>0</v>
      </c>
      <c r="N1569" s="61">
        <v>0</v>
      </c>
      <c r="O1569" s="406"/>
      <c r="P1569" s="409"/>
      <c r="Q1569" s="597"/>
    </row>
    <row r="1570" spans="1:17" ht="15.75" thickBot="1" x14ac:dyDescent="0.3">
      <c r="A1570" s="412"/>
      <c r="B1570" s="406"/>
      <c r="C1570" s="406"/>
      <c r="D1570" s="583"/>
      <c r="E1570" s="406"/>
      <c r="F1570" s="406"/>
      <c r="G1570" s="60" t="s">
        <v>19</v>
      </c>
      <c r="H1570" s="61">
        <v>1.4</v>
      </c>
      <c r="I1570" s="61">
        <v>0</v>
      </c>
      <c r="J1570" s="61">
        <v>0</v>
      </c>
      <c r="K1570" s="61">
        <v>0</v>
      </c>
      <c r="L1570" s="61">
        <v>1.4</v>
      </c>
      <c r="M1570" s="61">
        <v>0</v>
      </c>
      <c r="N1570" s="61">
        <v>0</v>
      </c>
      <c r="O1570" s="406"/>
      <c r="P1570" s="409"/>
      <c r="Q1570" s="597"/>
    </row>
    <row r="1571" spans="1:17" ht="15.75" thickBot="1" x14ac:dyDescent="0.3">
      <c r="A1571" s="413"/>
      <c r="B1571" s="407"/>
      <c r="C1571" s="407"/>
      <c r="D1571" s="584"/>
      <c r="E1571" s="407"/>
      <c r="F1571" s="407"/>
      <c r="G1571" s="60" t="s">
        <v>20</v>
      </c>
      <c r="H1571" s="61">
        <v>0</v>
      </c>
      <c r="I1571" s="61">
        <v>0</v>
      </c>
      <c r="J1571" s="61">
        <v>0</v>
      </c>
      <c r="K1571" s="61">
        <v>0</v>
      </c>
      <c r="L1571" s="61">
        <v>0</v>
      </c>
      <c r="M1571" s="61">
        <v>0</v>
      </c>
      <c r="N1571" s="61">
        <v>0</v>
      </c>
      <c r="O1571" s="407"/>
      <c r="P1571" s="410"/>
      <c r="Q1571" s="597"/>
    </row>
    <row r="1572" spans="1:17" x14ac:dyDescent="0.25">
      <c r="A1572" s="411" t="s">
        <v>1802</v>
      </c>
      <c r="B1572" s="405" t="s">
        <v>1769</v>
      </c>
      <c r="C1572" s="405" t="s">
        <v>1239</v>
      </c>
      <c r="D1572" s="582">
        <v>47118</v>
      </c>
      <c r="E1572" s="405" t="s">
        <v>1803</v>
      </c>
      <c r="F1572" s="405" t="s">
        <v>1734</v>
      </c>
      <c r="G1572" s="518" t="s">
        <v>16</v>
      </c>
      <c r="H1572" s="521">
        <v>22.8</v>
      </c>
      <c r="I1572" s="521">
        <v>0</v>
      </c>
      <c r="J1572" s="521">
        <v>0</v>
      </c>
      <c r="K1572" s="521">
        <v>0</v>
      </c>
      <c r="L1572" s="521">
        <v>22.8</v>
      </c>
      <c r="M1572" s="521">
        <v>0</v>
      </c>
      <c r="N1572" s="521">
        <v>0</v>
      </c>
      <c r="O1572" s="405">
        <v>325</v>
      </c>
      <c r="P1572" s="408" t="s">
        <v>1771</v>
      </c>
      <c r="Q1572" s="597" t="s">
        <v>4167</v>
      </c>
    </row>
    <row r="1573" spans="1:17" x14ac:dyDescent="0.25">
      <c r="A1573" s="412"/>
      <c r="B1573" s="406"/>
      <c r="C1573" s="406"/>
      <c r="D1573" s="583"/>
      <c r="E1573" s="406"/>
      <c r="F1573" s="406"/>
      <c r="G1573" s="519"/>
      <c r="H1573" s="522"/>
      <c r="I1573" s="522"/>
      <c r="J1573" s="522"/>
      <c r="K1573" s="522"/>
      <c r="L1573" s="522"/>
      <c r="M1573" s="522"/>
      <c r="N1573" s="522"/>
      <c r="O1573" s="406"/>
      <c r="P1573" s="409"/>
      <c r="Q1573" s="597"/>
    </row>
    <row r="1574" spans="1:17" ht="15.75" thickBot="1" x14ac:dyDescent="0.3">
      <c r="A1574" s="412"/>
      <c r="B1574" s="406"/>
      <c r="C1574" s="406"/>
      <c r="D1574" s="583"/>
      <c r="E1574" s="406"/>
      <c r="F1574" s="406"/>
      <c r="G1574" s="520"/>
      <c r="H1574" s="523"/>
      <c r="I1574" s="523"/>
      <c r="J1574" s="523"/>
      <c r="K1574" s="523"/>
      <c r="L1574" s="523"/>
      <c r="M1574" s="523"/>
      <c r="N1574" s="523"/>
      <c r="O1574" s="406"/>
      <c r="P1574" s="409"/>
      <c r="Q1574" s="597"/>
    </row>
    <row r="1575" spans="1:17" ht="15.75" thickBot="1" x14ac:dyDescent="0.3">
      <c r="A1575" s="412"/>
      <c r="B1575" s="406"/>
      <c r="C1575" s="406"/>
      <c r="D1575" s="583"/>
      <c r="E1575" s="406"/>
      <c r="F1575" s="406"/>
      <c r="G1575" s="60" t="s">
        <v>267</v>
      </c>
      <c r="H1575" s="61">
        <v>0</v>
      </c>
      <c r="I1575" s="61">
        <v>0</v>
      </c>
      <c r="J1575" s="61">
        <v>0</v>
      </c>
      <c r="K1575" s="61">
        <v>0</v>
      </c>
      <c r="L1575" s="61">
        <v>0</v>
      </c>
      <c r="M1575" s="61">
        <v>0</v>
      </c>
      <c r="N1575" s="61">
        <v>0</v>
      </c>
      <c r="O1575" s="406"/>
      <c r="P1575" s="409"/>
      <c r="Q1575" s="597"/>
    </row>
    <row r="1576" spans="1:17" ht="24.75" thickBot="1" x14ac:dyDescent="0.3">
      <c r="A1576" s="412"/>
      <c r="B1576" s="406"/>
      <c r="C1576" s="406"/>
      <c r="D1576" s="583"/>
      <c r="E1576" s="406"/>
      <c r="F1576" s="406"/>
      <c r="G1576" s="60" t="s">
        <v>18</v>
      </c>
      <c r="H1576" s="61">
        <v>21.5</v>
      </c>
      <c r="I1576" s="61">
        <v>0</v>
      </c>
      <c r="J1576" s="61">
        <v>0</v>
      </c>
      <c r="K1576" s="61">
        <v>0</v>
      </c>
      <c r="L1576" s="61">
        <v>21.5</v>
      </c>
      <c r="M1576" s="61">
        <v>0</v>
      </c>
      <c r="N1576" s="61">
        <v>0</v>
      </c>
      <c r="O1576" s="406"/>
      <c r="P1576" s="409"/>
      <c r="Q1576" s="597"/>
    </row>
    <row r="1577" spans="1:17" ht="15.75" thickBot="1" x14ac:dyDescent="0.3">
      <c r="A1577" s="412"/>
      <c r="B1577" s="406"/>
      <c r="C1577" s="406"/>
      <c r="D1577" s="583"/>
      <c r="E1577" s="406"/>
      <c r="F1577" s="406"/>
      <c r="G1577" s="60" t="s">
        <v>19</v>
      </c>
      <c r="H1577" s="61">
        <v>1.4</v>
      </c>
      <c r="I1577" s="61">
        <v>0</v>
      </c>
      <c r="J1577" s="61">
        <v>0</v>
      </c>
      <c r="K1577" s="61">
        <v>0</v>
      </c>
      <c r="L1577" s="61">
        <v>1.4</v>
      </c>
      <c r="M1577" s="61">
        <v>0</v>
      </c>
      <c r="N1577" s="61">
        <v>0</v>
      </c>
      <c r="O1577" s="406"/>
      <c r="P1577" s="409"/>
      <c r="Q1577" s="597"/>
    </row>
    <row r="1578" spans="1:17" ht="15.75" thickBot="1" x14ac:dyDescent="0.3">
      <c r="A1578" s="413"/>
      <c r="B1578" s="407"/>
      <c r="C1578" s="407"/>
      <c r="D1578" s="584"/>
      <c r="E1578" s="407"/>
      <c r="F1578" s="407"/>
      <c r="G1578" s="60" t="s">
        <v>20</v>
      </c>
      <c r="H1578" s="61">
        <v>0</v>
      </c>
      <c r="I1578" s="61">
        <v>0</v>
      </c>
      <c r="J1578" s="61">
        <v>0</v>
      </c>
      <c r="K1578" s="61">
        <v>0</v>
      </c>
      <c r="L1578" s="61">
        <v>0</v>
      </c>
      <c r="M1578" s="61">
        <v>0</v>
      </c>
      <c r="N1578" s="61">
        <v>0</v>
      </c>
      <c r="O1578" s="407"/>
      <c r="P1578" s="410"/>
      <c r="Q1578" s="597"/>
    </row>
    <row r="1579" spans="1:17" x14ac:dyDescent="0.25">
      <c r="A1579" s="411" t="s">
        <v>1804</v>
      </c>
      <c r="B1579" s="405" t="s">
        <v>1769</v>
      </c>
      <c r="C1579" s="405" t="s">
        <v>1239</v>
      </c>
      <c r="D1579" s="582">
        <v>46752</v>
      </c>
      <c r="E1579" s="405" t="s">
        <v>1805</v>
      </c>
      <c r="F1579" s="405" t="s">
        <v>1734</v>
      </c>
      <c r="G1579" s="518" t="s">
        <v>16</v>
      </c>
      <c r="H1579" s="521">
        <v>20.8</v>
      </c>
      <c r="I1579" s="521">
        <v>0</v>
      </c>
      <c r="J1579" s="521">
        <v>0</v>
      </c>
      <c r="K1579" s="521">
        <v>20.8</v>
      </c>
      <c r="L1579" s="521">
        <v>0</v>
      </c>
      <c r="M1579" s="521">
        <v>0</v>
      </c>
      <c r="N1579" s="521">
        <v>0</v>
      </c>
      <c r="O1579" s="405">
        <v>458</v>
      </c>
      <c r="P1579" s="408" t="s">
        <v>1771</v>
      </c>
      <c r="Q1579" s="597" t="s">
        <v>4167</v>
      </c>
    </row>
    <row r="1580" spans="1:17" x14ac:dyDescent="0.25">
      <c r="A1580" s="412"/>
      <c r="B1580" s="406"/>
      <c r="C1580" s="406"/>
      <c r="D1580" s="583"/>
      <c r="E1580" s="406"/>
      <c r="F1580" s="406"/>
      <c r="G1580" s="519"/>
      <c r="H1580" s="522"/>
      <c r="I1580" s="522"/>
      <c r="J1580" s="522"/>
      <c r="K1580" s="522"/>
      <c r="L1580" s="522"/>
      <c r="M1580" s="522"/>
      <c r="N1580" s="522"/>
      <c r="O1580" s="406"/>
      <c r="P1580" s="409"/>
      <c r="Q1580" s="597"/>
    </row>
    <row r="1581" spans="1:17" ht="15.75" thickBot="1" x14ac:dyDescent="0.3">
      <c r="A1581" s="412"/>
      <c r="B1581" s="406"/>
      <c r="C1581" s="406"/>
      <c r="D1581" s="583"/>
      <c r="E1581" s="406"/>
      <c r="F1581" s="406"/>
      <c r="G1581" s="520"/>
      <c r="H1581" s="523"/>
      <c r="I1581" s="523"/>
      <c r="J1581" s="523"/>
      <c r="K1581" s="523"/>
      <c r="L1581" s="523"/>
      <c r="M1581" s="523"/>
      <c r="N1581" s="523"/>
      <c r="O1581" s="406"/>
      <c r="P1581" s="409"/>
      <c r="Q1581" s="597"/>
    </row>
    <row r="1582" spans="1:17" ht="15.75" thickBot="1" x14ac:dyDescent="0.3">
      <c r="A1582" s="412"/>
      <c r="B1582" s="406"/>
      <c r="C1582" s="406"/>
      <c r="D1582" s="583"/>
      <c r="E1582" s="406"/>
      <c r="F1582" s="406"/>
      <c r="G1582" s="60" t="s">
        <v>267</v>
      </c>
      <c r="H1582" s="61">
        <v>0</v>
      </c>
      <c r="I1582" s="61">
        <v>0</v>
      </c>
      <c r="J1582" s="61">
        <v>0</v>
      </c>
      <c r="K1582" s="61">
        <v>0</v>
      </c>
      <c r="L1582" s="61">
        <v>0</v>
      </c>
      <c r="M1582" s="61">
        <v>0</v>
      </c>
      <c r="N1582" s="61">
        <v>0</v>
      </c>
      <c r="O1582" s="406"/>
      <c r="P1582" s="409"/>
      <c r="Q1582" s="597"/>
    </row>
    <row r="1583" spans="1:17" ht="24.75" thickBot="1" x14ac:dyDescent="0.3">
      <c r="A1583" s="412"/>
      <c r="B1583" s="406"/>
      <c r="C1583" s="406"/>
      <c r="D1583" s="583"/>
      <c r="E1583" s="406"/>
      <c r="F1583" s="406"/>
      <c r="G1583" s="60" t="s">
        <v>18</v>
      </c>
      <c r="H1583" s="61">
        <v>19.5</v>
      </c>
      <c r="I1583" s="61">
        <v>0</v>
      </c>
      <c r="J1583" s="61">
        <v>0</v>
      </c>
      <c r="K1583" s="61">
        <v>19.5</v>
      </c>
      <c r="L1583" s="61">
        <v>0</v>
      </c>
      <c r="M1583" s="61">
        <v>0</v>
      </c>
      <c r="N1583" s="61">
        <v>0</v>
      </c>
      <c r="O1583" s="406"/>
      <c r="P1583" s="409"/>
      <c r="Q1583" s="597"/>
    </row>
    <row r="1584" spans="1:17" ht="15.75" thickBot="1" x14ac:dyDescent="0.3">
      <c r="A1584" s="412"/>
      <c r="B1584" s="406"/>
      <c r="C1584" s="406"/>
      <c r="D1584" s="583"/>
      <c r="E1584" s="406"/>
      <c r="F1584" s="406"/>
      <c r="G1584" s="60" t="s">
        <v>19</v>
      </c>
      <c r="H1584" s="61">
        <v>1.2</v>
      </c>
      <c r="I1584" s="61">
        <v>0</v>
      </c>
      <c r="J1584" s="61">
        <v>0</v>
      </c>
      <c r="K1584" s="61">
        <v>1.2</v>
      </c>
      <c r="L1584" s="61">
        <v>0</v>
      </c>
      <c r="M1584" s="61">
        <v>0</v>
      </c>
      <c r="N1584" s="61">
        <v>0</v>
      </c>
      <c r="O1584" s="406"/>
      <c r="P1584" s="409"/>
      <c r="Q1584" s="597"/>
    </row>
    <row r="1585" spans="1:17" ht="15.75" thickBot="1" x14ac:dyDescent="0.3">
      <c r="A1585" s="413"/>
      <c r="B1585" s="407"/>
      <c r="C1585" s="407"/>
      <c r="D1585" s="584"/>
      <c r="E1585" s="407"/>
      <c r="F1585" s="407"/>
      <c r="G1585" s="60" t="s">
        <v>20</v>
      </c>
      <c r="H1585" s="61">
        <v>0</v>
      </c>
      <c r="I1585" s="61">
        <v>0</v>
      </c>
      <c r="J1585" s="61">
        <v>0</v>
      </c>
      <c r="K1585" s="61">
        <v>0</v>
      </c>
      <c r="L1585" s="61">
        <v>0</v>
      </c>
      <c r="M1585" s="61">
        <v>0</v>
      </c>
      <c r="N1585" s="61">
        <v>0</v>
      </c>
      <c r="O1585" s="407"/>
      <c r="P1585" s="410"/>
      <c r="Q1585" s="597"/>
    </row>
    <row r="1586" spans="1:17" x14ac:dyDescent="0.25">
      <c r="A1586" s="411" t="s">
        <v>1806</v>
      </c>
      <c r="B1586" s="405" t="s">
        <v>1769</v>
      </c>
      <c r="C1586" s="405" t="s">
        <v>1239</v>
      </c>
      <c r="D1586" s="582">
        <v>47848</v>
      </c>
      <c r="E1586" s="405" t="s">
        <v>1807</v>
      </c>
      <c r="F1586" s="405" t="s">
        <v>1734</v>
      </c>
      <c r="G1586" s="518" t="s">
        <v>16</v>
      </c>
      <c r="H1586" s="521">
        <v>20.9</v>
      </c>
      <c r="I1586" s="521">
        <v>0</v>
      </c>
      <c r="J1586" s="521">
        <v>0</v>
      </c>
      <c r="K1586" s="521">
        <v>0</v>
      </c>
      <c r="L1586" s="521">
        <v>0</v>
      </c>
      <c r="M1586" s="521">
        <v>0</v>
      </c>
      <c r="N1586" s="521">
        <v>20.9</v>
      </c>
      <c r="O1586" s="405">
        <v>308</v>
      </c>
      <c r="P1586" s="408" t="s">
        <v>1771</v>
      </c>
      <c r="Q1586" s="597" t="s">
        <v>4167</v>
      </c>
    </row>
    <row r="1587" spans="1:17" x14ac:dyDescent="0.25">
      <c r="A1587" s="412"/>
      <c r="B1587" s="406"/>
      <c r="C1587" s="406"/>
      <c r="D1587" s="583"/>
      <c r="E1587" s="406"/>
      <c r="F1587" s="406"/>
      <c r="G1587" s="519"/>
      <c r="H1587" s="522"/>
      <c r="I1587" s="522"/>
      <c r="J1587" s="522"/>
      <c r="K1587" s="522"/>
      <c r="L1587" s="522"/>
      <c r="M1587" s="522"/>
      <c r="N1587" s="522"/>
      <c r="O1587" s="406"/>
      <c r="P1587" s="409"/>
      <c r="Q1587" s="597"/>
    </row>
    <row r="1588" spans="1:17" ht="15.75" thickBot="1" x14ac:dyDescent="0.3">
      <c r="A1588" s="412"/>
      <c r="B1588" s="406"/>
      <c r="C1588" s="406"/>
      <c r="D1588" s="583"/>
      <c r="E1588" s="406"/>
      <c r="F1588" s="406"/>
      <c r="G1588" s="520"/>
      <c r="H1588" s="523"/>
      <c r="I1588" s="523"/>
      <c r="J1588" s="523"/>
      <c r="K1588" s="523"/>
      <c r="L1588" s="523"/>
      <c r="M1588" s="523"/>
      <c r="N1588" s="523"/>
      <c r="O1588" s="406"/>
      <c r="P1588" s="409"/>
      <c r="Q1588" s="597"/>
    </row>
    <row r="1589" spans="1:17" ht="15.75" thickBot="1" x14ac:dyDescent="0.3">
      <c r="A1589" s="412"/>
      <c r="B1589" s="406"/>
      <c r="C1589" s="406"/>
      <c r="D1589" s="583"/>
      <c r="E1589" s="406"/>
      <c r="F1589" s="406"/>
      <c r="G1589" s="60" t="s">
        <v>267</v>
      </c>
      <c r="H1589" s="61">
        <v>0</v>
      </c>
      <c r="I1589" s="61">
        <v>0</v>
      </c>
      <c r="J1589" s="61">
        <v>0</v>
      </c>
      <c r="K1589" s="61">
        <v>0</v>
      </c>
      <c r="L1589" s="61">
        <v>0</v>
      </c>
      <c r="M1589" s="61">
        <v>0</v>
      </c>
      <c r="N1589" s="61">
        <v>0</v>
      </c>
      <c r="O1589" s="406"/>
      <c r="P1589" s="409"/>
      <c r="Q1589" s="597"/>
    </row>
    <row r="1590" spans="1:17" ht="24.75" thickBot="1" x14ac:dyDescent="0.3">
      <c r="A1590" s="412"/>
      <c r="B1590" s="406"/>
      <c r="C1590" s="406"/>
      <c r="D1590" s="583"/>
      <c r="E1590" s="406"/>
      <c r="F1590" s="406"/>
      <c r="G1590" s="60" t="s">
        <v>18</v>
      </c>
      <c r="H1590" s="61">
        <v>19.600000000000001</v>
      </c>
      <c r="I1590" s="61">
        <v>0</v>
      </c>
      <c r="J1590" s="61">
        <v>0</v>
      </c>
      <c r="K1590" s="61">
        <v>0</v>
      </c>
      <c r="L1590" s="61">
        <v>0</v>
      </c>
      <c r="M1590" s="61">
        <v>0</v>
      </c>
      <c r="N1590" s="61">
        <v>19.600000000000001</v>
      </c>
      <c r="O1590" s="406"/>
      <c r="P1590" s="409"/>
      <c r="Q1590" s="597"/>
    </row>
    <row r="1591" spans="1:17" ht="15.75" thickBot="1" x14ac:dyDescent="0.3">
      <c r="A1591" s="412"/>
      <c r="B1591" s="406"/>
      <c r="C1591" s="406"/>
      <c r="D1591" s="583"/>
      <c r="E1591" s="406"/>
      <c r="F1591" s="406"/>
      <c r="G1591" s="60" t="s">
        <v>19</v>
      </c>
      <c r="H1591" s="61">
        <v>1.3</v>
      </c>
      <c r="I1591" s="61">
        <v>0</v>
      </c>
      <c r="J1591" s="61">
        <v>0</v>
      </c>
      <c r="K1591" s="61">
        <v>0</v>
      </c>
      <c r="L1591" s="61">
        <v>0</v>
      </c>
      <c r="M1591" s="61">
        <v>0</v>
      </c>
      <c r="N1591" s="61">
        <v>1.3</v>
      </c>
      <c r="O1591" s="406"/>
      <c r="P1591" s="409"/>
      <c r="Q1591" s="597"/>
    </row>
    <row r="1592" spans="1:17" ht="15.75" thickBot="1" x14ac:dyDescent="0.3">
      <c r="A1592" s="413"/>
      <c r="B1592" s="407"/>
      <c r="C1592" s="407"/>
      <c r="D1592" s="584"/>
      <c r="E1592" s="407"/>
      <c r="F1592" s="407"/>
      <c r="G1592" s="60" t="s">
        <v>20</v>
      </c>
      <c r="H1592" s="61">
        <v>0</v>
      </c>
      <c r="I1592" s="61">
        <v>0</v>
      </c>
      <c r="J1592" s="61">
        <v>0</v>
      </c>
      <c r="K1592" s="61">
        <v>0</v>
      </c>
      <c r="L1592" s="61">
        <v>0</v>
      </c>
      <c r="M1592" s="61">
        <v>0</v>
      </c>
      <c r="N1592" s="61">
        <v>0</v>
      </c>
      <c r="O1592" s="407"/>
      <c r="P1592" s="410"/>
      <c r="Q1592" s="597"/>
    </row>
    <row r="1593" spans="1:17" x14ac:dyDescent="0.25">
      <c r="A1593" s="411" t="s">
        <v>1808</v>
      </c>
      <c r="B1593" s="405" t="s">
        <v>1769</v>
      </c>
      <c r="C1593" s="405" t="s">
        <v>1239</v>
      </c>
      <c r="D1593" s="582">
        <v>47848</v>
      </c>
      <c r="E1593" s="405" t="s">
        <v>1801</v>
      </c>
      <c r="F1593" s="405" t="s">
        <v>1734</v>
      </c>
      <c r="G1593" s="518" t="s">
        <v>16</v>
      </c>
      <c r="H1593" s="521">
        <v>19.3</v>
      </c>
      <c r="I1593" s="521">
        <v>0</v>
      </c>
      <c r="J1593" s="521">
        <v>0</v>
      </c>
      <c r="K1593" s="521">
        <v>0</v>
      </c>
      <c r="L1593" s="521">
        <v>0</v>
      </c>
      <c r="M1593" s="521">
        <v>0</v>
      </c>
      <c r="N1593" s="521">
        <v>19.3</v>
      </c>
      <c r="O1593" s="405">
        <v>164</v>
      </c>
      <c r="P1593" s="408" t="s">
        <v>1771</v>
      </c>
      <c r="Q1593" s="597" t="s">
        <v>4167</v>
      </c>
    </row>
    <row r="1594" spans="1:17" x14ac:dyDescent="0.25">
      <c r="A1594" s="412"/>
      <c r="B1594" s="406"/>
      <c r="C1594" s="406"/>
      <c r="D1594" s="583"/>
      <c r="E1594" s="406"/>
      <c r="F1594" s="406"/>
      <c r="G1594" s="519"/>
      <c r="H1594" s="522"/>
      <c r="I1594" s="522"/>
      <c r="J1594" s="522"/>
      <c r="K1594" s="522"/>
      <c r="L1594" s="522"/>
      <c r="M1594" s="522"/>
      <c r="N1594" s="522"/>
      <c r="O1594" s="406"/>
      <c r="P1594" s="409"/>
      <c r="Q1594" s="597"/>
    </row>
    <row r="1595" spans="1:17" ht="15.75" thickBot="1" x14ac:dyDescent="0.3">
      <c r="A1595" s="412"/>
      <c r="B1595" s="406"/>
      <c r="C1595" s="406"/>
      <c r="D1595" s="583"/>
      <c r="E1595" s="406"/>
      <c r="F1595" s="406"/>
      <c r="G1595" s="520"/>
      <c r="H1595" s="523"/>
      <c r="I1595" s="523"/>
      <c r="J1595" s="523"/>
      <c r="K1595" s="523"/>
      <c r="L1595" s="523"/>
      <c r="M1595" s="523"/>
      <c r="N1595" s="523"/>
      <c r="O1595" s="406"/>
      <c r="P1595" s="409"/>
      <c r="Q1595" s="597"/>
    </row>
    <row r="1596" spans="1:17" ht="15.75" thickBot="1" x14ac:dyDescent="0.3">
      <c r="A1596" s="412"/>
      <c r="B1596" s="406"/>
      <c r="C1596" s="406"/>
      <c r="D1596" s="583"/>
      <c r="E1596" s="406"/>
      <c r="F1596" s="406"/>
      <c r="G1596" s="60" t="s">
        <v>267</v>
      </c>
      <c r="H1596" s="61">
        <v>0</v>
      </c>
      <c r="I1596" s="61">
        <v>0</v>
      </c>
      <c r="J1596" s="61">
        <v>0</v>
      </c>
      <c r="K1596" s="61">
        <v>0</v>
      </c>
      <c r="L1596" s="61">
        <v>0</v>
      </c>
      <c r="M1596" s="61">
        <v>0</v>
      </c>
      <c r="N1596" s="61">
        <v>0</v>
      </c>
      <c r="O1596" s="406"/>
      <c r="P1596" s="409"/>
      <c r="Q1596" s="597"/>
    </row>
    <row r="1597" spans="1:17" ht="24.75" thickBot="1" x14ac:dyDescent="0.3">
      <c r="A1597" s="412"/>
      <c r="B1597" s="406"/>
      <c r="C1597" s="406"/>
      <c r="D1597" s="583"/>
      <c r="E1597" s="406"/>
      <c r="F1597" s="406"/>
      <c r="G1597" s="60" t="s">
        <v>18</v>
      </c>
      <c r="H1597" s="61">
        <v>18.100000000000001</v>
      </c>
      <c r="I1597" s="61">
        <v>0</v>
      </c>
      <c r="J1597" s="61">
        <v>0</v>
      </c>
      <c r="K1597" s="61">
        <v>0</v>
      </c>
      <c r="L1597" s="61">
        <v>0</v>
      </c>
      <c r="M1597" s="61">
        <v>0</v>
      </c>
      <c r="N1597" s="61">
        <v>18.100000000000001</v>
      </c>
      <c r="O1597" s="406"/>
      <c r="P1597" s="409"/>
      <c r="Q1597" s="597"/>
    </row>
    <row r="1598" spans="1:17" ht="15.75" thickBot="1" x14ac:dyDescent="0.3">
      <c r="A1598" s="412"/>
      <c r="B1598" s="406"/>
      <c r="C1598" s="406"/>
      <c r="D1598" s="583"/>
      <c r="E1598" s="406"/>
      <c r="F1598" s="406"/>
      <c r="G1598" s="60" t="s">
        <v>19</v>
      </c>
      <c r="H1598" s="61">
        <v>1.2</v>
      </c>
      <c r="I1598" s="61">
        <v>0</v>
      </c>
      <c r="J1598" s="61">
        <v>0</v>
      </c>
      <c r="K1598" s="61">
        <v>0</v>
      </c>
      <c r="L1598" s="61">
        <v>0</v>
      </c>
      <c r="M1598" s="61">
        <v>0</v>
      </c>
      <c r="N1598" s="61">
        <v>1.2</v>
      </c>
      <c r="O1598" s="406"/>
      <c r="P1598" s="409"/>
      <c r="Q1598" s="597"/>
    </row>
    <row r="1599" spans="1:17" ht="15.75" thickBot="1" x14ac:dyDescent="0.3">
      <c r="A1599" s="413"/>
      <c r="B1599" s="407"/>
      <c r="C1599" s="407"/>
      <c r="D1599" s="584"/>
      <c r="E1599" s="407"/>
      <c r="F1599" s="407"/>
      <c r="G1599" s="60" t="s">
        <v>20</v>
      </c>
      <c r="H1599" s="61">
        <v>0</v>
      </c>
      <c r="I1599" s="61">
        <v>0</v>
      </c>
      <c r="J1599" s="61">
        <v>0</v>
      </c>
      <c r="K1599" s="61">
        <v>0</v>
      </c>
      <c r="L1599" s="61">
        <v>0</v>
      </c>
      <c r="M1599" s="61">
        <v>0</v>
      </c>
      <c r="N1599" s="61">
        <v>0</v>
      </c>
      <c r="O1599" s="407"/>
      <c r="P1599" s="410"/>
      <c r="Q1599" s="597"/>
    </row>
    <row r="1600" spans="1:17" x14ac:dyDescent="0.25">
      <c r="A1600" s="411" t="s">
        <v>1809</v>
      </c>
      <c r="B1600" s="405" t="s">
        <v>1769</v>
      </c>
      <c r="C1600" s="405" t="s">
        <v>1239</v>
      </c>
      <c r="D1600" s="582">
        <v>47848</v>
      </c>
      <c r="E1600" s="405" t="s">
        <v>1810</v>
      </c>
      <c r="F1600" s="405" t="s">
        <v>1734</v>
      </c>
      <c r="G1600" s="518" t="s">
        <v>16</v>
      </c>
      <c r="H1600" s="521">
        <v>18.100000000000001</v>
      </c>
      <c r="I1600" s="521">
        <v>0</v>
      </c>
      <c r="J1600" s="521">
        <v>0</v>
      </c>
      <c r="K1600" s="521">
        <v>0</v>
      </c>
      <c r="L1600" s="521">
        <v>0</v>
      </c>
      <c r="M1600" s="521">
        <v>0</v>
      </c>
      <c r="N1600" s="521">
        <v>18.100000000000001</v>
      </c>
      <c r="O1600" s="405">
        <v>332</v>
      </c>
      <c r="P1600" s="408" t="s">
        <v>1771</v>
      </c>
      <c r="Q1600" s="597" t="s">
        <v>4167</v>
      </c>
    </row>
    <row r="1601" spans="1:17" x14ac:dyDescent="0.25">
      <c r="A1601" s="412"/>
      <c r="B1601" s="406"/>
      <c r="C1601" s="406"/>
      <c r="D1601" s="583"/>
      <c r="E1601" s="406"/>
      <c r="F1601" s="406"/>
      <c r="G1601" s="519"/>
      <c r="H1601" s="522"/>
      <c r="I1601" s="522"/>
      <c r="J1601" s="522"/>
      <c r="K1601" s="522"/>
      <c r="L1601" s="522"/>
      <c r="M1601" s="522"/>
      <c r="N1601" s="522"/>
      <c r="O1601" s="406"/>
      <c r="P1601" s="409"/>
      <c r="Q1601" s="597"/>
    </row>
    <row r="1602" spans="1:17" ht="15.75" thickBot="1" x14ac:dyDescent="0.3">
      <c r="A1602" s="412"/>
      <c r="B1602" s="406"/>
      <c r="C1602" s="406"/>
      <c r="D1602" s="583"/>
      <c r="E1602" s="406"/>
      <c r="F1602" s="406"/>
      <c r="G1602" s="520"/>
      <c r="H1602" s="523"/>
      <c r="I1602" s="523"/>
      <c r="J1602" s="523"/>
      <c r="K1602" s="523"/>
      <c r="L1602" s="523"/>
      <c r="M1602" s="523"/>
      <c r="N1602" s="523"/>
      <c r="O1602" s="406"/>
      <c r="P1602" s="409"/>
      <c r="Q1602" s="597"/>
    </row>
    <row r="1603" spans="1:17" ht="15.75" thickBot="1" x14ac:dyDescent="0.3">
      <c r="A1603" s="412"/>
      <c r="B1603" s="406"/>
      <c r="C1603" s="406"/>
      <c r="D1603" s="583"/>
      <c r="E1603" s="406"/>
      <c r="F1603" s="406"/>
      <c r="G1603" s="60" t="s">
        <v>267</v>
      </c>
      <c r="H1603" s="61">
        <v>0</v>
      </c>
      <c r="I1603" s="61">
        <v>0</v>
      </c>
      <c r="J1603" s="61">
        <v>0</v>
      </c>
      <c r="K1603" s="61">
        <v>0</v>
      </c>
      <c r="L1603" s="61">
        <v>0</v>
      </c>
      <c r="M1603" s="61">
        <v>0</v>
      </c>
      <c r="N1603" s="61">
        <v>0</v>
      </c>
      <c r="O1603" s="406"/>
      <c r="P1603" s="409"/>
      <c r="Q1603" s="597"/>
    </row>
    <row r="1604" spans="1:17" ht="24.75" thickBot="1" x14ac:dyDescent="0.3">
      <c r="A1604" s="412"/>
      <c r="B1604" s="406"/>
      <c r="C1604" s="406"/>
      <c r="D1604" s="583"/>
      <c r="E1604" s="406"/>
      <c r="F1604" s="406"/>
      <c r="G1604" s="60" t="s">
        <v>18</v>
      </c>
      <c r="H1604" s="61">
        <v>17</v>
      </c>
      <c r="I1604" s="61">
        <v>0</v>
      </c>
      <c r="J1604" s="61">
        <v>0</v>
      </c>
      <c r="K1604" s="61">
        <v>0</v>
      </c>
      <c r="L1604" s="61">
        <v>0</v>
      </c>
      <c r="M1604" s="61">
        <v>0</v>
      </c>
      <c r="N1604" s="61">
        <v>17</v>
      </c>
      <c r="O1604" s="406"/>
      <c r="P1604" s="409"/>
      <c r="Q1604" s="597"/>
    </row>
    <row r="1605" spans="1:17" ht="15.75" thickBot="1" x14ac:dyDescent="0.3">
      <c r="A1605" s="412"/>
      <c r="B1605" s="406"/>
      <c r="C1605" s="406"/>
      <c r="D1605" s="583"/>
      <c r="E1605" s="406"/>
      <c r="F1605" s="406"/>
      <c r="G1605" s="60" t="s">
        <v>19</v>
      </c>
      <c r="H1605" s="61">
        <v>1.1000000000000001</v>
      </c>
      <c r="I1605" s="61">
        <v>0</v>
      </c>
      <c r="J1605" s="61">
        <v>0</v>
      </c>
      <c r="K1605" s="61">
        <v>0</v>
      </c>
      <c r="L1605" s="61">
        <v>0</v>
      </c>
      <c r="M1605" s="61">
        <v>0</v>
      </c>
      <c r="N1605" s="61">
        <v>1.1000000000000001</v>
      </c>
      <c r="O1605" s="406"/>
      <c r="P1605" s="409"/>
      <c r="Q1605" s="597"/>
    </row>
    <row r="1606" spans="1:17" ht="15.75" thickBot="1" x14ac:dyDescent="0.3">
      <c r="A1606" s="413"/>
      <c r="B1606" s="407"/>
      <c r="C1606" s="407"/>
      <c r="D1606" s="584"/>
      <c r="E1606" s="407"/>
      <c r="F1606" s="407"/>
      <c r="G1606" s="60" t="s">
        <v>20</v>
      </c>
      <c r="H1606" s="61">
        <v>0</v>
      </c>
      <c r="I1606" s="61">
        <v>0</v>
      </c>
      <c r="J1606" s="61">
        <v>0</v>
      </c>
      <c r="K1606" s="61">
        <v>0</v>
      </c>
      <c r="L1606" s="61">
        <v>0</v>
      </c>
      <c r="M1606" s="61">
        <v>0</v>
      </c>
      <c r="N1606" s="61">
        <v>0</v>
      </c>
      <c r="O1606" s="407"/>
      <c r="P1606" s="410"/>
      <c r="Q1606" s="597"/>
    </row>
    <row r="1607" spans="1:17" x14ac:dyDescent="0.25">
      <c r="A1607" s="411" t="s">
        <v>1811</v>
      </c>
      <c r="B1607" s="405" t="s">
        <v>1769</v>
      </c>
      <c r="C1607" s="405" t="s">
        <v>1239</v>
      </c>
      <c r="D1607" s="582">
        <v>47848</v>
      </c>
      <c r="E1607" s="405" t="s">
        <v>1812</v>
      </c>
      <c r="F1607" s="405" t="s">
        <v>1734</v>
      </c>
      <c r="G1607" s="518" t="s">
        <v>16</v>
      </c>
      <c r="H1607" s="521">
        <v>16</v>
      </c>
      <c r="I1607" s="521">
        <v>0</v>
      </c>
      <c r="J1607" s="521">
        <v>0</v>
      </c>
      <c r="K1607" s="521">
        <v>0</v>
      </c>
      <c r="L1607" s="521">
        <v>0</v>
      </c>
      <c r="M1607" s="521">
        <v>0</v>
      </c>
      <c r="N1607" s="521">
        <v>16</v>
      </c>
      <c r="O1607" s="405">
        <v>3</v>
      </c>
      <c r="P1607" s="408" t="s">
        <v>1771</v>
      </c>
      <c r="Q1607" s="597" t="s">
        <v>4167</v>
      </c>
    </row>
    <row r="1608" spans="1:17" x14ac:dyDescent="0.25">
      <c r="A1608" s="412"/>
      <c r="B1608" s="406"/>
      <c r="C1608" s="406"/>
      <c r="D1608" s="583"/>
      <c r="E1608" s="406"/>
      <c r="F1608" s="406"/>
      <c r="G1608" s="519"/>
      <c r="H1608" s="522"/>
      <c r="I1608" s="522"/>
      <c r="J1608" s="522"/>
      <c r="K1608" s="522"/>
      <c r="L1608" s="522"/>
      <c r="M1608" s="522"/>
      <c r="N1608" s="522"/>
      <c r="O1608" s="406"/>
      <c r="P1608" s="409"/>
      <c r="Q1608" s="597"/>
    </row>
    <row r="1609" spans="1:17" ht="15.75" thickBot="1" x14ac:dyDescent="0.3">
      <c r="A1609" s="412"/>
      <c r="B1609" s="406"/>
      <c r="C1609" s="406"/>
      <c r="D1609" s="583"/>
      <c r="E1609" s="406"/>
      <c r="F1609" s="406"/>
      <c r="G1609" s="520"/>
      <c r="H1609" s="523"/>
      <c r="I1609" s="523"/>
      <c r="J1609" s="523"/>
      <c r="K1609" s="523"/>
      <c r="L1609" s="523"/>
      <c r="M1609" s="523"/>
      <c r="N1609" s="523"/>
      <c r="O1609" s="406"/>
      <c r="P1609" s="409"/>
      <c r="Q1609" s="597"/>
    </row>
    <row r="1610" spans="1:17" ht="15.75" thickBot="1" x14ac:dyDescent="0.3">
      <c r="A1610" s="412"/>
      <c r="B1610" s="406"/>
      <c r="C1610" s="406"/>
      <c r="D1610" s="583"/>
      <c r="E1610" s="406"/>
      <c r="F1610" s="406"/>
      <c r="G1610" s="60" t="s">
        <v>267</v>
      </c>
      <c r="H1610" s="61">
        <v>0</v>
      </c>
      <c r="I1610" s="61">
        <v>0</v>
      </c>
      <c r="J1610" s="61">
        <v>0</v>
      </c>
      <c r="K1610" s="61">
        <v>0</v>
      </c>
      <c r="L1610" s="61">
        <v>0</v>
      </c>
      <c r="M1610" s="61">
        <v>0</v>
      </c>
      <c r="N1610" s="61">
        <v>0</v>
      </c>
      <c r="O1610" s="406"/>
      <c r="P1610" s="409"/>
      <c r="Q1610" s="597"/>
    </row>
    <row r="1611" spans="1:17" ht="24.75" thickBot="1" x14ac:dyDescent="0.3">
      <c r="A1611" s="412"/>
      <c r="B1611" s="406"/>
      <c r="C1611" s="406"/>
      <c r="D1611" s="583"/>
      <c r="E1611" s="406"/>
      <c r="F1611" s="406"/>
      <c r="G1611" s="60" t="s">
        <v>18</v>
      </c>
      <c r="H1611" s="61">
        <v>15</v>
      </c>
      <c r="I1611" s="61">
        <v>0</v>
      </c>
      <c r="J1611" s="61">
        <v>0</v>
      </c>
      <c r="K1611" s="61">
        <v>0</v>
      </c>
      <c r="L1611" s="61">
        <v>0</v>
      </c>
      <c r="M1611" s="61">
        <v>0</v>
      </c>
      <c r="N1611" s="61">
        <v>15</v>
      </c>
      <c r="O1611" s="406"/>
      <c r="P1611" s="409"/>
      <c r="Q1611" s="597"/>
    </row>
    <row r="1612" spans="1:17" ht="15.75" thickBot="1" x14ac:dyDescent="0.3">
      <c r="A1612" s="412"/>
      <c r="B1612" s="406"/>
      <c r="C1612" s="406"/>
      <c r="D1612" s="583"/>
      <c r="E1612" s="406"/>
      <c r="F1612" s="406"/>
      <c r="G1612" s="60" t="s">
        <v>19</v>
      </c>
      <c r="H1612" s="61">
        <v>1</v>
      </c>
      <c r="I1612" s="61">
        <v>0</v>
      </c>
      <c r="J1612" s="61">
        <v>0</v>
      </c>
      <c r="K1612" s="61">
        <v>0</v>
      </c>
      <c r="L1612" s="61">
        <v>0</v>
      </c>
      <c r="M1612" s="61">
        <v>0</v>
      </c>
      <c r="N1612" s="61">
        <v>1</v>
      </c>
      <c r="O1612" s="406"/>
      <c r="P1612" s="409"/>
      <c r="Q1612" s="597"/>
    </row>
    <row r="1613" spans="1:17" ht="15.75" thickBot="1" x14ac:dyDescent="0.3">
      <c r="A1613" s="413"/>
      <c r="B1613" s="407"/>
      <c r="C1613" s="407"/>
      <c r="D1613" s="584"/>
      <c r="E1613" s="407"/>
      <c r="F1613" s="407"/>
      <c r="G1613" s="60" t="s">
        <v>20</v>
      </c>
      <c r="H1613" s="61">
        <v>0</v>
      </c>
      <c r="I1613" s="61">
        <v>0</v>
      </c>
      <c r="J1613" s="61">
        <v>0</v>
      </c>
      <c r="K1613" s="61">
        <v>0</v>
      </c>
      <c r="L1613" s="61">
        <v>0</v>
      </c>
      <c r="M1613" s="61">
        <v>0</v>
      </c>
      <c r="N1613" s="61">
        <v>0</v>
      </c>
      <c r="O1613" s="407"/>
      <c r="P1613" s="410"/>
      <c r="Q1613" s="597"/>
    </row>
    <row r="1614" spans="1:17" x14ac:dyDescent="0.25">
      <c r="A1614" s="411" t="s">
        <v>1813</v>
      </c>
      <c r="B1614" s="405" t="s">
        <v>1769</v>
      </c>
      <c r="C1614" s="405" t="s">
        <v>1239</v>
      </c>
      <c r="D1614" s="582">
        <v>47483</v>
      </c>
      <c r="E1614" s="405" t="s">
        <v>1814</v>
      </c>
      <c r="F1614" s="405" t="s">
        <v>1734</v>
      </c>
      <c r="G1614" s="518" t="s">
        <v>16</v>
      </c>
      <c r="H1614" s="521">
        <v>13.8</v>
      </c>
      <c r="I1614" s="521">
        <v>0</v>
      </c>
      <c r="J1614" s="521">
        <v>0</v>
      </c>
      <c r="K1614" s="521">
        <v>0</v>
      </c>
      <c r="L1614" s="521">
        <v>0</v>
      </c>
      <c r="M1614" s="521">
        <v>13.8</v>
      </c>
      <c r="N1614" s="521">
        <v>0</v>
      </c>
      <c r="O1614" s="405">
        <v>325</v>
      </c>
      <c r="P1614" s="408" t="s">
        <v>1771</v>
      </c>
      <c r="Q1614" s="597" t="s">
        <v>4167</v>
      </c>
    </row>
    <row r="1615" spans="1:17" x14ac:dyDescent="0.25">
      <c r="A1615" s="412"/>
      <c r="B1615" s="406"/>
      <c r="C1615" s="406"/>
      <c r="D1615" s="583"/>
      <c r="E1615" s="406"/>
      <c r="F1615" s="406"/>
      <c r="G1615" s="519"/>
      <c r="H1615" s="522"/>
      <c r="I1615" s="522"/>
      <c r="J1615" s="522"/>
      <c r="K1615" s="522"/>
      <c r="L1615" s="522"/>
      <c r="M1615" s="522"/>
      <c r="N1615" s="522"/>
      <c r="O1615" s="406"/>
      <c r="P1615" s="409"/>
      <c r="Q1615" s="597"/>
    </row>
    <row r="1616" spans="1:17" ht="15.75" thickBot="1" x14ac:dyDescent="0.3">
      <c r="A1616" s="412"/>
      <c r="B1616" s="406"/>
      <c r="C1616" s="406"/>
      <c r="D1616" s="583"/>
      <c r="E1616" s="406"/>
      <c r="F1616" s="406"/>
      <c r="G1616" s="520"/>
      <c r="H1616" s="523"/>
      <c r="I1616" s="523"/>
      <c r="J1616" s="523"/>
      <c r="K1616" s="523"/>
      <c r="L1616" s="523"/>
      <c r="M1616" s="523"/>
      <c r="N1616" s="523"/>
      <c r="O1616" s="406"/>
      <c r="P1616" s="409"/>
      <c r="Q1616" s="597"/>
    </row>
    <row r="1617" spans="1:17" ht="15.75" thickBot="1" x14ac:dyDescent="0.3">
      <c r="A1617" s="412"/>
      <c r="B1617" s="406"/>
      <c r="C1617" s="406"/>
      <c r="D1617" s="583"/>
      <c r="E1617" s="406"/>
      <c r="F1617" s="406"/>
      <c r="G1617" s="60" t="s">
        <v>267</v>
      </c>
      <c r="H1617" s="61">
        <v>0</v>
      </c>
      <c r="I1617" s="61">
        <v>0</v>
      </c>
      <c r="J1617" s="61">
        <v>0</v>
      </c>
      <c r="K1617" s="61">
        <v>0</v>
      </c>
      <c r="L1617" s="61">
        <v>0</v>
      </c>
      <c r="M1617" s="61">
        <v>0</v>
      </c>
      <c r="N1617" s="61">
        <v>0</v>
      </c>
      <c r="O1617" s="406"/>
      <c r="P1617" s="409"/>
      <c r="Q1617" s="597"/>
    </row>
    <row r="1618" spans="1:17" ht="24.75" thickBot="1" x14ac:dyDescent="0.3">
      <c r="A1618" s="412"/>
      <c r="B1618" s="406"/>
      <c r="C1618" s="406"/>
      <c r="D1618" s="583"/>
      <c r="E1618" s="406"/>
      <c r="F1618" s="406"/>
      <c r="G1618" s="60" t="s">
        <v>18</v>
      </c>
      <c r="H1618" s="61">
        <v>12.9</v>
      </c>
      <c r="I1618" s="61">
        <v>0</v>
      </c>
      <c r="J1618" s="61">
        <v>0</v>
      </c>
      <c r="K1618" s="61">
        <v>0</v>
      </c>
      <c r="L1618" s="61">
        <v>0</v>
      </c>
      <c r="M1618" s="61">
        <v>12.9</v>
      </c>
      <c r="N1618" s="61">
        <v>0</v>
      </c>
      <c r="O1618" s="406"/>
      <c r="P1618" s="409"/>
      <c r="Q1618" s="597"/>
    </row>
    <row r="1619" spans="1:17" ht="15.75" thickBot="1" x14ac:dyDescent="0.3">
      <c r="A1619" s="412"/>
      <c r="B1619" s="406"/>
      <c r="C1619" s="406"/>
      <c r="D1619" s="583"/>
      <c r="E1619" s="406"/>
      <c r="F1619" s="406"/>
      <c r="G1619" s="60" t="s">
        <v>19</v>
      </c>
      <c r="H1619" s="61">
        <v>0.8</v>
      </c>
      <c r="I1619" s="61">
        <v>0</v>
      </c>
      <c r="J1619" s="61">
        <v>0</v>
      </c>
      <c r="K1619" s="61">
        <v>0</v>
      </c>
      <c r="L1619" s="61">
        <v>0</v>
      </c>
      <c r="M1619" s="61">
        <v>0.8</v>
      </c>
      <c r="N1619" s="61">
        <v>0</v>
      </c>
      <c r="O1619" s="406"/>
      <c r="P1619" s="409"/>
      <c r="Q1619" s="597"/>
    </row>
    <row r="1620" spans="1:17" ht="15.75" thickBot="1" x14ac:dyDescent="0.3">
      <c r="A1620" s="413"/>
      <c r="B1620" s="407"/>
      <c r="C1620" s="407"/>
      <c r="D1620" s="584"/>
      <c r="E1620" s="407"/>
      <c r="F1620" s="407"/>
      <c r="G1620" s="60" t="s">
        <v>20</v>
      </c>
      <c r="H1620" s="61">
        <v>0</v>
      </c>
      <c r="I1620" s="61">
        <v>0</v>
      </c>
      <c r="J1620" s="61">
        <v>0</v>
      </c>
      <c r="K1620" s="61">
        <v>0</v>
      </c>
      <c r="L1620" s="61">
        <v>0</v>
      </c>
      <c r="M1620" s="61">
        <v>0</v>
      </c>
      <c r="N1620" s="61">
        <v>0</v>
      </c>
      <c r="O1620" s="407"/>
      <c r="P1620" s="410"/>
      <c r="Q1620" s="597"/>
    </row>
    <row r="1621" spans="1:17" x14ac:dyDescent="0.25">
      <c r="A1621" s="411" t="s">
        <v>1815</v>
      </c>
      <c r="B1621" s="405" t="s">
        <v>1769</v>
      </c>
      <c r="C1621" s="405" t="s">
        <v>1239</v>
      </c>
      <c r="D1621" s="582">
        <v>47483</v>
      </c>
      <c r="E1621" s="405" t="s">
        <v>1816</v>
      </c>
      <c r="F1621" s="405" t="s">
        <v>1734</v>
      </c>
      <c r="G1621" s="518" t="s">
        <v>16</v>
      </c>
      <c r="H1621" s="521">
        <v>13.1</v>
      </c>
      <c r="I1621" s="521">
        <v>0</v>
      </c>
      <c r="J1621" s="521">
        <v>0</v>
      </c>
      <c r="K1621" s="521">
        <v>0</v>
      </c>
      <c r="L1621" s="521">
        <v>0</v>
      </c>
      <c r="M1621" s="521">
        <v>13.1</v>
      </c>
      <c r="N1621" s="521">
        <v>0</v>
      </c>
      <c r="O1621" s="405">
        <v>362</v>
      </c>
      <c r="P1621" s="408" t="s">
        <v>1771</v>
      </c>
      <c r="Q1621" s="597" t="s">
        <v>4167</v>
      </c>
    </row>
    <row r="1622" spans="1:17" x14ac:dyDescent="0.25">
      <c r="A1622" s="412"/>
      <c r="B1622" s="406"/>
      <c r="C1622" s="406"/>
      <c r="D1622" s="583"/>
      <c r="E1622" s="406"/>
      <c r="F1622" s="406"/>
      <c r="G1622" s="519"/>
      <c r="H1622" s="522"/>
      <c r="I1622" s="522"/>
      <c r="J1622" s="522"/>
      <c r="K1622" s="522"/>
      <c r="L1622" s="522"/>
      <c r="M1622" s="522"/>
      <c r="N1622" s="522"/>
      <c r="O1622" s="406"/>
      <c r="P1622" s="409"/>
      <c r="Q1622" s="597"/>
    </row>
    <row r="1623" spans="1:17" ht="15.75" thickBot="1" x14ac:dyDescent="0.3">
      <c r="A1623" s="412"/>
      <c r="B1623" s="406"/>
      <c r="C1623" s="406"/>
      <c r="D1623" s="583"/>
      <c r="E1623" s="406"/>
      <c r="F1623" s="406"/>
      <c r="G1623" s="520"/>
      <c r="H1623" s="523"/>
      <c r="I1623" s="523"/>
      <c r="J1623" s="523"/>
      <c r="K1623" s="523"/>
      <c r="L1623" s="523"/>
      <c r="M1623" s="523"/>
      <c r="N1623" s="523"/>
      <c r="O1623" s="406"/>
      <c r="P1623" s="409"/>
      <c r="Q1623" s="597"/>
    </row>
    <row r="1624" spans="1:17" ht="15.75" thickBot="1" x14ac:dyDescent="0.3">
      <c r="A1624" s="412"/>
      <c r="B1624" s="406"/>
      <c r="C1624" s="406"/>
      <c r="D1624" s="583"/>
      <c r="E1624" s="406"/>
      <c r="F1624" s="406"/>
      <c r="G1624" s="60" t="s">
        <v>267</v>
      </c>
      <c r="H1624" s="61">
        <v>0</v>
      </c>
      <c r="I1624" s="61">
        <v>0</v>
      </c>
      <c r="J1624" s="61">
        <v>0</v>
      </c>
      <c r="K1624" s="61">
        <v>0</v>
      </c>
      <c r="L1624" s="61">
        <v>0</v>
      </c>
      <c r="M1624" s="61">
        <v>0</v>
      </c>
      <c r="N1624" s="61">
        <v>0</v>
      </c>
      <c r="O1624" s="406"/>
      <c r="P1624" s="409"/>
      <c r="Q1624" s="597"/>
    </row>
    <row r="1625" spans="1:17" ht="24.75" thickBot="1" x14ac:dyDescent="0.3">
      <c r="A1625" s="412"/>
      <c r="B1625" s="406"/>
      <c r="C1625" s="406"/>
      <c r="D1625" s="583"/>
      <c r="E1625" s="406"/>
      <c r="F1625" s="406"/>
      <c r="G1625" s="60" t="s">
        <v>18</v>
      </c>
      <c r="H1625" s="61">
        <v>12.3</v>
      </c>
      <c r="I1625" s="61">
        <v>0</v>
      </c>
      <c r="J1625" s="61">
        <v>0</v>
      </c>
      <c r="K1625" s="61">
        <v>0</v>
      </c>
      <c r="L1625" s="61">
        <v>0</v>
      </c>
      <c r="M1625" s="61">
        <v>12.3</v>
      </c>
      <c r="N1625" s="61">
        <v>0</v>
      </c>
      <c r="O1625" s="406"/>
      <c r="P1625" s="409"/>
      <c r="Q1625" s="597"/>
    </row>
    <row r="1626" spans="1:17" ht="15.75" thickBot="1" x14ac:dyDescent="0.3">
      <c r="A1626" s="412"/>
      <c r="B1626" s="406"/>
      <c r="C1626" s="406"/>
      <c r="D1626" s="583"/>
      <c r="E1626" s="406"/>
      <c r="F1626" s="406"/>
      <c r="G1626" s="60" t="s">
        <v>19</v>
      </c>
      <c r="H1626" s="61">
        <v>0.8</v>
      </c>
      <c r="I1626" s="61">
        <v>0</v>
      </c>
      <c r="J1626" s="61">
        <v>0</v>
      </c>
      <c r="K1626" s="61">
        <v>0</v>
      </c>
      <c r="L1626" s="61">
        <v>0</v>
      </c>
      <c r="M1626" s="61">
        <v>0.8</v>
      </c>
      <c r="N1626" s="61">
        <v>0</v>
      </c>
      <c r="O1626" s="406"/>
      <c r="P1626" s="409"/>
      <c r="Q1626" s="597"/>
    </row>
    <row r="1627" spans="1:17" ht="15.75" thickBot="1" x14ac:dyDescent="0.3">
      <c r="A1627" s="413"/>
      <c r="B1627" s="407"/>
      <c r="C1627" s="407"/>
      <c r="D1627" s="584"/>
      <c r="E1627" s="407"/>
      <c r="F1627" s="407"/>
      <c r="G1627" s="60" t="s">
        <v>20</v>
      </c>
      <c r="H1627" s="61">
        <v>0</v>
      </c>
      <c r="I1627" s="61">
        <v>0</v>
      </c>
      <c r="J1627" s="61">
        <v>0</v>
      </c>
      <c r="K1627" s="61">
        <v>0</v>
      </c>
      <c r="L1627" s="61">
        <v>0</v>
      </c>
      <c r="M1627" s="61">
        <v>0</v>
      </c>
      <c r="N1627" s="61">
        <v>0</v>
      </c>
      <c r="O1627" s="407"/>
      <c r="P1627" s="410"/>
      <c r="Q1627" s="597"/>
    </row>
    <row r="1628" spans="1:17" ht="36" customHeight="1" thickBot="1" x14ac:dyDescent="0.3">
      <c r="A1628" s="433" t="s">
        <v>1817</v>
      </c>
      <c r="B1628" s="405" t="s">
        <v>1769</v>
      </c>
      <c r="C1628" s="405" t="s">
        <v>1239</v>
      </c>
      <c r="D1628" s="582">
        <v>46387</v>
      </c>
      <c r="E1628" s="405" t="s">
        <v>1818</v>
      </c>
      <c r="F1628" s="405" t="s">
        <v>1734</v>
      </c>
      <c r="G1628" s="71" t="s">
        <v>16</v>
      </c>
      <c r="H1628" s="72">
        <v>21.7</v>
      </c>
      <c r="I1628" s="72">
        <v>0</v>
      </c>
      <c r="J1628" s="72">
        <v>21.7</v>
      </c>
      <c r="K1628" s="72">
        <v>0</v>
      </c>
      <c r="L1628" s="72">
        <v>0</v>
      </c>
      <c r="M1628" s="72">
        <v>0</v>
      </c>
      <c r="N1628" s="72">
        <v>0</v>
      </c>
      <c r="O1628" s="405">
        <v>332</v>
      </c>
      <c r="P1628" s="408" t="s">
        <v>1819</v>
      </c>
      <c r="Q1628" s="597" t="s">
        <v>4167</v>
      </c>
    </row>
    <row r="1629" spans="1:17" ht="15.75" thickBot="1" x14ac:dyDescent="0.3">
      <c r="A1629" s="434"/>
      <c r="B1629" s="406"/>
      <c r="C1629" s="406"/>
      <c r="D1629" s="583"/>
      <c r="E1629" s="406"/>
      <c r="F1629" s="406"/>
      <c r="G1629" s="71" t="s">
        <v>267</v>
      </c>
      <c r="H1629" s="72">
        <v>0</v>
      </c>
      <c r="I1629" s="72">
        <v>0</v>
      </c>
      <c r="J1629" s="72">
        <v>0</v>
      </c>
      <c r="K1629" s="72">
        <v>0</v>
      </c>
      <c r="L1629" s="72">
        <v>0</v>
      </c>
      <c r="M1629" s="72">
        <v>0</v>
      </c>
      <c r="N1629" s="72">
        <v>0</v>
      </c>
      <c r="O1629" s="406"/>
      <c r="P1629" s="409"/>
      <c r="Q1629" s="597"/>
    </row>
    <row r="1630" spans="1:17" ht="24.75" thickBot="1" x14ac:dyDescent="0.3">
      <c r="A1630" s="434"/>
      <c r="B1630" s="406"/>
      <c r="C1630" s="406"/>
      <c r="D1630" s="583"/>
      <c r="E1630" s="406"/>
      <c r="F1630" s="406"/>
      <c r="G1630" s="60" t="s">
        <v>18</v>
      </c>
      <c r="H1630" s="61">
        <v>20.399999999999999</v>
      </c>
      <c r="I1630" s="61">
        <v>0</v>
      </c>
      <c r="J1630" s="61">
        <v>20.399999999999999</v>
      </c>
      <c r="K1630" s="61">
        <v>0</v>
      </c>
      <c r="L1630" s="61">
        <v>0</v>
      </c>
      <c r="M1630" s="61">
        <v>0</v>
      </c>
      <c r="N1630" s="61">
        <v>0</v>
      </c>
      <c r="O1630" s="406"/>
      <c r="P1630" s="409"/>
      <c r="Q1630" s="597"/>
    </row>
    <row r="1631" spans="1:17" ht="16.5" customHeight="1" thickBot="1" x14ac:dyDescent="0.3">
      <c r="A1631" s="434"/>
      <c r="B1631" s="406"/>
      <c r="C1631" s="406"/>
      <c r="D1631" s="583"/>
      <c r="E1631" s="406"/>
      <c r="F1631" s="406"/>
      <c r="G1631" s="60" t="s">
        <v>19</v>
      </c>
      <c r="H1631" s="61">
        <v>1.3</v>
      </c>
      <c r="I1631" s="61">
        <v>0</v>
      </c>
      <c r="J1631" s="61">
        <v>1.3</v>
      </c>
      <c r="K1631" s="61">
        <v>0</v>
      </c>
      <c r="L1631" s="61">
        <v>0</v>
      </c>
      <c r="M1631" s="61">
        <v>0</v>
      </c>
      <c r="N1631" s="61">
        <v>0</v>
      </c>
      <c r="O1631" s="406"/>
      <c r="P1631" s="409"/>
      <c r="Q1631" s="597"/>
    </row>
    <row r="1632" spans="1:17" ht="16.5" customHeight="1" thickBot="1" x14ac:dyDescent="0.3">
      <c r="A1632" s="435"/>
      <c r="B1632" s="407"/>
      <c r="C1632" s="407"/>
      <c r="D1632" s="584"/>
      <c r="E1632" s="407"/>
      <c r="F1632" s="407"/>
      <c r="G1632" s="60" t="s">
        <v>20</v>
      </c>
      <c r="H1632" s="61">
        <v>0</v>
      </c>
      <c r="I1632" s="61">
        <v>0</v>
      </c>
      <c r="J1632" s="61">
        <v>0</v>
      </c>
      <c r="K1632" s="61">
        <v>0</v>
      </c>
      <c r="L1632" s="61">
        <v>0</v>
      </c>
      <c r="M1632" s="61">
        <v>0</v>
      </c>
      <c r="N1632" s="61">
        <v>0</v>
      </c>
      <c r="O1632" s="407"/>
      <c r="P1632" s="410"/>
      <c r="Q1632" s="597"/>
    </row>
    <row r="1633" spans="1:17" x14ac:dyDescent="0.25">
      <c r="A1633" s="411" t="s">
        <v>1820</v>
      </c>
      <c r="B1633" s="405" t="s">
        <v>1769</v>
      </c>
      <c r="C1633" s="405" t="s">
        <v>1239</v>
      </c>
      <c r="D1633" s="582">
        <v>46752</v>
      </c>
      <c r="E1633" s="405" t="s">
        <v>1821</v>
      </c>
      <c r="F1633" s="405" t="s">
        <v>1734</v>
      </c>
      <c r="G1633" s="518" t="s">
        <v>16</v>
      </c>
      <c r="H1633" s="521">
        <v>25.2</v>
      </c>
      <c r="I1633" s="521">
        <v>0</v>
      </c>
      <c r="J1633" s="521">
        <v>0</v>
      </c>
      <c r="K1633" s="521">
        <v>25.2</v>
      </c>
      <c r="L1633" s="521">
        <v>0</v>
      </c>
      <c r="M1633" s="521">
        <v>0</v>
      </c>
      <c r="N1633" s="521">
        <v>0</v>
      </c>
      <c r="O1633" s="405">
        <v>454</v>
      </c>
      <c r="P1633" s="408" t="s">
        <v>1819</v>
      </c>
      <c r="Q1633" s="597" t="s">
        <v>4167</v>
      </c>
    </row>
    <row r="1634" spans="1:17" x14ac:dyDescent="0.25">
      <c r="A1634" s="412"/>
      <c r="B1634" s="406"/>
      <c r="C1634" s="406"/>
      <c r="D1634" s="583"/>
      <c r="E1634" s="406"/>
      <c r="F1634" s="406"/>
      <c r="G1634" s="519"/>
      <c r="H1634" s="522"/>
      <c r="I1634" s="522"/>
      <c r="J1634" s="522"/>
      <c r="K1634" s="522"/>
      <c r="L1634" s="522"/>
      <c r="M1634" s="522"/>
      <c r="N1634" s="522"/>
      <c r="O1634" s="406"/>
      <c r="P1634" s="409"/>
      <c r="Q1634" s="597"/>
    </row>
    <row r="1635" spans="1:17" ht="15.75" thickBot="1" x14ac:dyDescent="0.3">
      <c r="A1635" s="412"/>
      <c r="B1635" s="406"/>
      <c r="C1635" s="406"/>
      <c r="D1635" s="583"/>
      <c r="E1635" s="406"/>
      <c r="F1635" s="406"/>
      <c r="G1635" s="520"/>
      <c r="H1635" s="523"/>
      <c r="I1635" s="523"/>
      <c r="J1635" s="523"/>
      <c r="K1635" s="523"/>
      <c r="L1635" s="523"/>
      <c r="M1635" s="523"/>
      <c r="N1635" s="523"/>
      <c r="O1635" s="406"/>
      <c r="P1635" s="409"/>
      <c r="Q1635" s="597"/>
    </row>
    <row r="1636" spans="1:17" ht="15.75" thickBot="1" x14ac:dyDescent="0.3">
      <c r="A1636" s="412"/>
      <c r="B1636" s="406"/>
      <c r="C1636" s="406"/>
      <c r="D1636" s="583"/>
      <c r="E1636" s="406"/>
      <c r="F1636" s="406"/>
      <c r="G1636" s="60" t="s">
        <v>267</v>
      </c>
      <c r="H1636" s="61">
        <v>0</v>
      </c>
      <c r="I1636" s="61">
        <v>0</v>
      </c>
      <c r="J1636" s="61">
        <v>0</v>
      </c>
      <c r="K1636" s="61">
        <v>0</v>
      </c>
      <c r="L1636" s="61">
        <v>0</v>
      </c>
      <c r="M1636" s="61">
        <v>0</v>
      </c>
      <c r="N1636" s="61">
        <v>0</v>
      </c>
      <c r="O1636" s="406"/>
      <c r="P1636" s="409"/>
      <c r="Q1636" s="597"/>
    </row>
    <row r="1637" spans="1:17" ht="24.75" thickBot="1" x14ac:dyDescent="0.3">
      <c r="A1637" s="412"/>
      <c r="B1637" s="406"/>
      <c r="C1637" s="406"/>
      <c r="D1637" s="583"/>
      <c r="E1637" s="406"/>
      <c r="F1637" s="406"/>
      <c r="G1637" s="60" t="s">
        <v>18</v>
      </c>
      <c r="H1637" s="61">
        <v>23.7</v>
      </c>
      <c r="I1637" s="61">
        <v>0</v>
      </c>
      <c r="J1637" s="61">
        <v>0</v>
      </c>
      <c r="K1637" s="61">
        <v>23.7</v>
      </c>
      <c r="L1637" s="61">
        <v>0</v>
      </c>
      <c r="M1637" s="61">
        <v>0</v>
      </c>
      <c r="N1637" s="61">
        <v>0</v>
      </c>
      <c r="O1637" s="406"/>
      <c r="P1637" s="409"/>
      <c r="Q1637" s="597"/>
    </row>
    <row r="1638" spans="1:17" ht="16.5" customHeight="1" thickBot="1" x14ac:dyDescent="0.3">
      <c r="A1638" s="412"/>
      <c r="B1638" s="406"/>
      <c r="C1638" s="406"/>
      <c r="D1638" s="583"/>
      <c r="E1638" s="406"/>
      <c r="F1638" s="406"/>
      <c r="G1638" s="60" t="s">
        <v>19</v>
      </c>
      <c r="H1638" s="61">
        <v>1.5</v>
      </c>
      <c r="I1638" s="61">
        <v>0</v>
      </c>
      <c r="J1638" s="61">
        <v>0</v>
      </c>
      <c r="K1638" s="61">
        <v>1.5</v>
      </c>
      <c r="L1638" s="61">
        <v>0</v>
      </c>
      <c r="M1638" s="61">
        <v>0</v>
      </c>
      <c r="N1638" s="61">
        <v>0</v>
      </c>
      <c r="O1638" s="406"/>
      <c r="P1638" s="409"/>
      <c r="Q1638" s="597"/>
    </row>
    <row r="1639" spans="1:17" ht="16.5" customHeight="1" thickBot="1" x14ac:dyDescent="0.3">
      <c r="A1639" s="413"/>
      <c r="B1639" s="407"/>
      <c r="C1639" s="407"/>
      <c r="D1639" s="584"/>
      <c r="E1639" s="407"/>
      <c r="F1639" s="407"/>
      <c r="G1639" s="60" t="s">
        <v>20</v>
      </c>
      <c r="H1639" s="61">
        <v>0</v>
      </c>
      <c r="I1639" s="61">
        <v>0</v>
      </c>
      <c r="J1639" s="61">
        <v>0</v>
      </c>
      <c r="K1639" s="61">
        <v>0</v>
      </c>
      <c r="L1639" s="61">
        <v>0</v>
      </c>
      <c r="M1639" s="61">
        <v>0</v>
      </c>
      <c r="N1639" s="61">
        <v>0</v>
      </c>
      <c r="O1639" s="407"/>
      <c r="P1639" s="410"/>
      <c r="Q1639" s="597"/>
    </row>
    <row r="1640" spans="1:17" ht="24.75" thickBot="1" x14ac:dyDescent="0.3">
      <c r="A1640" s="433" t="s">
        <v>1822</v>
      </c>
      <c r="B1640" s="405" t="s">
        <v>1769</v>
      </c>
      <c r="C1640" s="405" t="s">
        <v>1239</v>
      </c>
      <c r="D1640" s="582">
        <v>47118</v>
      </c>
      <c r="E1640" s="405" t="s">
        <v>1823</v>
      </c>
      <c r="F1640" s="405" t="s">
        <v>1734</v>
      </c>
      <c r="G1640" s="71" t="s">
        <v>16</v>
      </c>
      <c r="H1640" s="72">
        <v>23.2</v>
      </c>
      <c r="I1640" s="72">
        <v>0</v>
      </c>
      <c r="J1640" s="72">
        <v>0</v>
      </c>
      <c r="K1640" s="72">
        <v>0</v>
      </c>
      <c r="L1640" s="72">
        <v>23.2</v>
      </c>
      <c r="M1640" s="72">
        <v>0</v>
      </c>
      <c r="N1640" s="72">
        <v>0</v>
      </c>
      <c r="O1640" s="405">
        <v>222</v>
      </c>
      <c r="P1640" s="408" t="s">
        <v>1819</v>
      </c>
      <c r="Q1640" s="597" t="s">
        <v>4167</v>
      </c>
    </row>
    <row r="1641" spans="1:17" ht="15.75" thickBot="1" x14ac:dyDescent="0.3">
      <c r="A1641" s="434"/>
      <c r="B1641" s="406"/>
      <c r="C1641" s="406"/>
      <c r="D1641" s="583"/>
      <c r="E1641" s="406"/>
      <c r="F1641" s="406"/>
      <c r="G1641" s="71" t="s">
        <v>267</v>
      </c>
      <c r="H1641" s="72">
        <v>0</v>
      </c>
      <c r="I1641" s="72">
        <v>0</v>
      </c>
      <c r="J1641" s="72">
        <v>0</v>
      </c>
      <c r="K1641" s="72">
        <v>0</v>
      </c>
      <c r="L1641" s="72">
        <v>0</v>
      </c>
      <c r="M1641" s="72">
        <v>0</v>
      </c>
      <c r="N1641" s="72">
        <v>0</v>
      </c>
      <c r="O1641" s="406"/>
      <c r="P1641" s="409"/>
      <c r="Q1641" s="597"/>
    </row>
    <row r="1642" spans="1:17" ht="24.75" thickBot="1" x14ac:dyDescent="0.3">
      <c r="A1642" s="434"/>
      <c r="B1642" s="406"/>
      <c r="C1642" s="406"/>
      <c r="D1642" s="583"/>
      <c r="E1642" s="406"/>
      <c r="F1642" s="406"/>
      <c r="G1642" s="60" t="s">
        <v>18</v>
      </c>
      <c r="H1642" s="61">
        <v>21.8</v>
      </c>
      <c r="I1642" s="61">
        <v>0</v>
      </c>
      <c r="J1642" s="61">
        <v>0</v>
      </c>
      <c r="K1642" s="61">
        <v>0</v>
      </c>
      <c r="L1642" s="61">
        <v>21.8</v>
      </c>
      <c r="M1642" s="61">
        <v>0</v>
      </c>
      <c r="N1642" s="61">
        <v>0</v>
      </c>
      <c r="O1642" s="406"/>
      <c r="P1642" s="409"/>
      <c r="Q1642" s="597"/>
    </row>
    <row r="1643" spans="1:17" ht="15.75" thickBot="1" x14ac:dyDescent="0.3">
      <c r="A1643" s="434"/>
      <c r="B1643" s="406"/>
      <c r="C1643" s="406"/>
      <c r="D1643" s="583"/>
      <c r="E1643" s="406"/>
      <c r="F1643" s="406"/>
      <c r="G1643" s="60" t="s">
        <v>19</v>
      </c>
      <c r="H1643" s="61">
        <v>1.4</v>
      </c>
      <c r="I1643" s="61">
        <v>0</v>
      </c>
      <c r="J1643" s="61">
        <v>0</v>
      </c>
      <c r="K1643" s="61">
        <v>0</v>
      </c>
      <c r="L1643" s="61">
        <v>1.4</v>
      </c>
      <c r="M1643" s="61">
        <v>0</v>
      </c>
      <c r="N1643" s="61">
        <v>0</v>
      </c>
      <c r="O1643" s="406"/>
      <c r="P1643" s="409"/>
      <c r="Q1643" s="597"/>
    </row>
    <row r="1644" spans="1:17" ht="15.75" thickBot="1" x14ac:dyDescent="0.3">
      <c r="A1644" s="435"/>
      <c r="B1644" s="407"/>
      <c r="C1644" s="407"/>
      <c r="D1644" s="584"/>
      <c r="E1644" s="407"/>
      <c r="F1644" s="407"/>
      <c r="G1644" s="60" t="s">
        <v>20</v>
      </c>
      <c r="H1644" s="61">
        <v>0</v>
      </c>
      <c r="I1644" s="61">
        <v>0</v>
      </c>
      <c r="J1644" s="61">
        <v>0</v>
      </c>
      <c r="K1644" s="61">
        <v>0</v>
      </c>
      <c r="L1644" s="61">
        <v>0</v>
      </c>
      <c r="M1644" s="61">
        <v>0</v>
      </c>
      <c r="N1644" s="61">
        <v>0</v>
      </c>
      <c r="O1644" s="407"/>
      <c r="P1644" s="410"/>
      <c r="Q1644" s="597"/>
    </row>
    <row r="1645" spans="1:17" x14ac:dyDescent="0.25">
      <c r="A1645" s="411" t="s">
        <v>1824</v>
      </c>
      <c r="B1645" s="405" t="s">
        <v>1769</v>
      </c>
      <c r="C1645" s="405" t="s">
        <v>1239</v>
      </c>
      <c r="D1645" s="582">
        <v>47118</v>
      </c>
      <c r="E1645" s="405" t="s">
        <v>1825</v>
      </c>
      <c r="F1645" s="405" t="s">
        <v>1734</v>
      </c>
      <c r="G1645" s="518" t="s">
        <v>16</v>
      </c>
      <c r="H1645" s="521">
        <v>25.2</v>
      </c>
      <c r="I1645" s="521">
        <v>0</v>
      </c>
      <c r="J1645" s="521">
        <v>0</v>
      </c>
      <c r="K1645" s="521">
        <v>0</v>
      </c>
      <c r="L1645" s="521">
        <v>25.2</v>
      </c>
      <c r="M1645" s="521">
        <v>0</v>
      </c>
      <c r="N1645" s="521">
        <v>0</v>
      </c>
      <c r="O1645" s="405">
        <v>879</v>
      </c>
      <c r="P1645" s="408" t="s">
        <v>1819</v>
      </c>
      <c r="Q1645" s="597" t="s">
        <v>4167</v>
      </c>
    </row>
    <row r="1646" spans="1:17" x14ac:dyDescent="0.25">
      <c r="A1646" s="412"/>
      <c r="B1646" s="406"/>
      <c r="C1646" s="406"/>
      <c r="D1646" s="583"/>
      <c r="E1646" s="406"/>
      <c r="F1646" s="406"/>
      <c r="G1646" s="519"/>
      <c r="H1646" s="522"/>
      <c r="I1646" s="522"/>
      <c r="J1646" s="522"/>
      <c r="K1646" s="522"/>
      <c r="L1646" s="522"/>
      <c r="M1646" s="522"/>
      <c r="N1646" s="522"/>
      <c r="O1646" s="406"/>
      <c r="P1646" s="409"/>
      <c r="Q1646" s="597"/>
    </row>
    <row r="1647" spans="1:17" ht="15.75" thickBot="1" x14ac:dyDescent="0.3">
      <c r="A1647" s="412"/>
      <c r="B1647" s="406"/>
      <c r="C1647" s="406"/>
      <c r="D1647" s="583"/>
      <c r="E1647" s="406"/>
      <c r="F1647" s="406"/>
      <c r="G1647" s="520"/>
      <c r="H1647" s="523"/>
      <c r="I1647" s="523"/>
      <c r="J1647" s="523"/>
      <c r="K1647" s="523"/>
      <c r="L1647" s="523"/>
      <c r="M1647" s="523"/>
      <c r="N1647" s="523"/>
      <c r="O1647" s="406"/>
      <c r="P1647" s="409"/>
      <c r="Q1647" s="597"/>
    </row>
    <row r="1648" spans="1:17" ht="15.75" thickBot="1" x14ac:dyDescent="0.3">
      <c r="A1648" s="412"/>
      <c r="B1648" s="406"/>
      <c r="C1648" s="406"/>
      <c r="D1648" s="583"/>
      <c r="E1648" s="406"/>
      <c r="F1648" s="406"/>
      <c r="G1648" s="60" t="s">
        <v>267</v>
      </c>
      <c r="H1648" s="61">
        <v>0</v>
      </c>
      <c r="I1648" s="61">
        <v>0</v>
      </c>
      <c r="J1648" s="61">
        <v>0</v>
      </c>
      <c r="K1648" s="61">
        <v>0</v>
      </c>
      <c r="L1648" s="61">
        <v>0</v>
      </c>
      <c r="M1648" s="61">
        <v>0</v>
      </c>
      <c r="N1648" s="61">
        <v>0</v>
      </c>
      <c r="O1648" s="406"/>
      <c r="P1648" s="409"/>
      <c r="Q1648" s="597"/>
    </row>
    <row r="1649" spans="1:17" ht="24.75" thickBot="1" x14ac:dyDescent="0.3">
      <c r="A1649" s="412"/>
      <c r="B1649" s="406"/>
      <c r="C1649" s="406"/>
      <c r="D1649" s="583"/>
      <c r="E1649" s="406"/>
      <c r="F1649" s="406"/>
      <c r="G1649" s="60" t="s">
        <v>18</v>
      </c>
      <c r="H1649" s="61">
        <v>23.7</v>
      </c>
      <c r="I1649" s="61">
        <v>0</v>
      </c>
      <c r="J1649" s="61">
        <v>0</v>
      </c>
      <c r="K1649" s="61">
        <v>0</v>
      </c>
      <c r="L1649" s="61">
        <v>23.7</v>
      </c>
      <c r="M1649" s="61">
        <v>0</v>
      </c>
      <c r="N1649" s="61">
        <v>0</v>
      </c>
      <c r="O1649" s="406"/>
      <c r="P1649" s="409"/>
      <c r="Q1649" s="597"/>
    </row>
    <row r="1650" spans="1:17" ht="15.75" thickBot="1" x14ac:dyDescent="0.3">
      <c r="A1650" s="412"/>
      <c r="B1650" s="406"/>
      <c r="C1650" s="406"/>
      <c r="D1650" s="583"/>
      <c r="E1650" s="406"/>
      <c r="F1650" s="406"/>
      <c r="G1650" s="60" t="s">
        <v>19</v>
      </c>
      <c r="H1650" s="61">
        <v>1.5</v>
      </c>
      <c r="I1650" s="61">
        <v>0</v>
      </c>
      <c r="J1650" s="61">
        <v>0</v>
      </c>
      <c r="K1650" s="61">
        <v>0</v>
      </c>
      <c r="L1650" s="61">
        <v>1.5</v>
      </c>
      <c r="M1650" s="61">
        <v>0</v>
      </c>
      <c r="N1650" s="61">
        <v>0</v>
      </c>
      <c r="O1650" s="406"/>
      <c r="P1650" s="409"/>
      <c r="Q1650" s="597"/>
    </row>
    <row r="1651" spans="1:17" ht="15.75" thickBot="1" x14ac:dyDescent="0.3">
      <c r="A1651" s="413"/>
      <c r="B1651" s="407"/>
      <c r="C1651" s="407"/>
      <c r="D1651" s="584"/>
      <c r="E1651" s="407"/>
      <c r="F1651" s="407"/>
      <c r="G1651" s="60" t="s">
        <v>20</v>
      </c>
      <c r="H1651" s="61">
        <v>0</v>
      </c>
      <c r="I1651" s="61">
        <v>0</v>
      </c>
      <c r="J1651" s="61">
        <v>0</v>
      </c>
      <c r="K1651" s="61">
        <v>0</v>
      </c>
      <c r="L1651" s="61">
        <v>0</v>
      </c>
      <c r="M1651" s="61">
        <v>0</v>
      </c>
      <c r="N1651" s="61">
        <v>0</v>
      </c>
      <c r="O1651" s="407"/>
      <c r="P1651" s="410"/>
      <c r="Q1651" s="597"/>
    </row>
    <row r="1652" spans="1:17" ht="37.5" customHeight="1" thickBot="1" x14ac:dyDescent="0.3">
      <c r="A1652" s="433" t="s">
        <v>1826</v>
      </c>
      <c r="B1652" s="405" t="s">
        <v>1769</v>
      </c>
      <c r="C1652" s="405" t="s">
        <v>1239</v>
      </c>
      <c r="D1652" s="582">
        <v>47483</v>
      </c>
      <c r="E1652" s="405" t="s">
        <v>1827</v>
      </c>
      <c r="F1652" s="405" t="s">
        <v>1734</v>
      </c>
      <c r="G1652" s="71" t="s">
        <v>16</v>
      </c>
      <c r="H1652" s="72">
        <v>27.1</v>
      </c>
      <c r="I1652" s="72">
        <v>0</v>
      </c>
      <c r="J1652" s="72">
        <v>0</v>
      </c>
      <c r="K1652" s="72">
        <v>0</v>
      </c>
      <c r="L1652" s="72">
        <v>0</v>
      </c>
      <c r="M1652" s="72">
        <v>27.1</v>
      </c>
      <c r="N1652" s="72">
        <v>0</v>
      </c>
      <c r="O1652" s="405">
        <v>170</v>
      </c>
      <c r="P1652" s="408" t="s">
        <v>1819</v>
      </c>
      <c r="Q1652" s="597" t="s">
        <v>4167</v>
      </c>
    </row>
    <row r="1653" spans="1:17" ht="15.75" thickBot="1" x14ac:dyDescent="0.3">
      <c r="A1653" s="434"/>
      <c r="B1653" s="406"/>
      <c r="C1653" s="406"/>
      <c r="D1653" s="583"/>
      <c r="E1653" s="406"/>
      <c r="F1653" s="406"/>
      <c r="G1653" s="71" t="s">
        <v>267</v>
      </c>
      <c r="H1653" s="72">
        <v>0</v>
      </c>
      <c r="I1653" s="72">
        <v>0</v>
      </c>
      <c r="J1653" s="72">
        <v>0</v>
      </c>
      <c r="K1653" s="72">
        <v>0</v>
      </c>
      <c r="L1653" s="72">
        <v>0</v>
      </c>
      <c r="M1653" s="72">
        <v>0</v>
      </c>
      <c r="N1653" s="72">
        <v>0</v>
      </c>
      <c r="O1653" s="406"/>
      <c r="P1653" s="409"/>
      <c r="Q1653" s="597"/>
    </row>
    <row r="1654" spans="1:17" ht="24.75" thickBot="1" x14ac:dyDescent="0.3">
      <c r="A1654" s="434"/>
      <c r="B1654" s="406"/>
      <c r="C1654" s="406"/>
      <c r="D1654" s="583"/>
      <c r="E1654" s="406"/>
      <c r="F1654" s="406"/>
      <c r="G1654" s="60" t="s">
        <v>18</v>
      </c>
      <c r="H1654" s="61">
        <v>25.4</v>
      </c>
      <c r="I1654" s="61">
        <v>0</v>
      </c>
      <c r="J1654" s="61">
        <v>0</v>
      </c>
      <c r="K1654" s="61">
        <v>0</v>
      </c>
      <c r="L1654" s="61">
        <v>0</v>
      </c>
      <c r="M1654" s="61">
        <v>25.4</v>
      </c>
      <c r="N1654" s="61">
        <v>0</v>
      </c>
      <c r="O1654" s="406"/>
      <c r="P1654" s="409"/>
      <c r="Q1654" s="597"/>
    </row>
    <row r="1655" spans="1:17" ht="15.75" thickBot="1" x14ac:dyDescent="0.3">
      <c r="A1655" s="434"/>
      <c r="B1655" s="406"/>
      <c r="C1655" s="406"/>
      <c r="D1655" s="583"/>
      <c r="E1655" s="406"/>
      <c r="F1655" s="406"/>
      <c r="G1655" s="60" t="s">
        <v>19</v>
      </c>
      <c r="H1655" s="61">
        <v>1.6</v>
      </c>
      <c r="I1655" s="61">
        <v>0</v>
      </c>
      <c r="J1655" s="61">
        <v>0</v>
      </c>
      <c r="K1655" s="61">
        <v>0</v>
      </c>
      <c r="L1655" s="61">
        <v>0</v>
      </c>
      <c r="M1655" s="61">
        <v>1.6</v>
      </c>
      <c r="N1655" s="61">
        <v>0</v>
      </c>
      <c r="O1655" s="406"/>
      <c r="P1655" s="409"/>
      <c r="Q1655" s="597"/>
    </row>
    <row r="1656" spans="1:17" ht="15.75" thickBot="1" x14ac:dyDescent="0.3">
      <c r="A1656" s="435"/>
      <c r="B1656" s="407"/>
      <c r="C1656" s="407"/>
      <c r="D1656" s="584"/>
      <c r="E1656" s="407"/>
      <c r="F1656" s="407"/>
      <c r="G1656" s="60" t="s">
        <v>20</v>
      </c>
      <c r="H1656" s="61">
        <v>0</v>
      </c>
      <c r="I1656" s="61">
        <v>0</v>
      </c>
      <c r="J1656" s="61">
        <v>0</v>
      </c>
      <c r="K1656" s="61">
        <v>0</v>
      </c>
      <c r="L1656" s="61">
        <v>0</v>
      </c>
      <c r="M1656" s="61">
        <v>0</v>
      </c>
      <c r="N1656" s="61">
        <v>0</v>
      </c>
      <c r="O1656" s="407"/>
      <c r="P1656" s="410"/>
      <c r="Q1656" s="597"/>
    </row>
    <row r="1657" spans="1:17" ht="24.75" thickBot="1" x14ac:dyDescent="0.3">
      <c r="A1657" s="433" t="s">
        <v>1828</v>
      </c>
      <c r="B1657" s="405" t="s">
        <v>1769</v>
      </c>
      <c r="C1657" s="405" t="s">
        <v>1239</v>
      </c>
      <c r="D1657" s="582">
        <v>47483</v>
      </c>
      <c r="E1657" s="405" t="s">
        <v>1829</v>
      </c>
      <c r="F1657" s="405" t="s">
        <v>1734</v>
      </c>
      <c r="G1657" s="71" t="s">
        <v>16</v>
      </c>
      <c r="H1657" s="72">
        <v>26.1</v>
      </c>
      <c r="I1657" s="72">
        <v>0</v>
      </c>
      <c r="J1657" s="72">
        <v>0</v>
      </c>
      <c r="K1657" s="72">
        <v>0</v>
      </c>
      <c r="L1657" s="72">
        <v>0</v>
      </c>
      <c r="M1657" s="72">
        <v>26.1</v>
      </c>
      <c r="N1657" s="72">
        <v>0</v>
      </c>
      <c r="O1657" s="405">
        <v>1306</v>
      </c>
      <c r="P1657" s="408" t="s">
        <v>1819</v>
      </c>
      <c r="Q1657" s="597" t="s">
        <v>4167</v>
      </c>
    </row>
    <row r="1658" spans="1:17" ht="15.75" thickBot="1" x14ac:dyDescent="0.3">
      <c r="A1658" s="434"/>
      <c r="B1658" s="406"/>
      <c r="C1658" s="406"/>
      <c r="D1658" s="583"/>
      <c r="E1658" s="406"/>
      <c r="F1658" s="406"/>
      <c r="G1658" s="71" t="s">
        <v>267</v>
      </c>
      <c r="H1658" s="72">
        <v>0</v>
      </c>
      <c r="I1658" s="72">
        <v>0</v>
      </c>
      <c r="J1658" s="72">
        <v>0</v>
      </c>
      <c r="K1658" s="72">
        <v>0</v>
      </c>
      <c r="L1658" s="72">
        <v>0</v>
      </c>
      <c r="M1658" s="72">
        <v>0</v>
      </c>
      <c r="N1658" s="72">
        <v>0</v>
      </c>
      <c r="O1658" s="406"/>
      <c r="P1658" s="409"/>
      <c r="Q1658" s="597"/>
    </row>
    <row r="1659" spans="1:17" ht="24.75" thickBot="1" x14ac:dyDescent="0.3">
      <c r="A1659" s="434"/>
      <c r="B1659" s="406"/>
      <c r="C1659" s="406"/>
      <c r="D1659" s="583"/>
      <c r="E1659" s="406"/>
      <c r="F1659" s="406"/>
      <c r="G1659" s="71" t="s">
        <v>18</v>
      </c>
      <c r="H1659" s="72">
        <v>24.6</v>
      </c>
      <c r="I1659" s="72">
        <v>0</v>
      </c>
      <c r="J1659" s="72">
        <v>0</v>
      </c>
      <c r="K1659" s="72">
        <v>0</v>
      </c>
      <c r="L1659" s="72">
        <v>0</v>
      </c>
      <c r="M1659" s="72">
        <v>24.6</v>
      </c>
      <c r="N1659" s="72">
        <v>0</v>
      </c>
      <c r="O1659" s="406"/>
      <c r="P1659" s="409"/>
      <c r="Q1659" s="597"/>
    </row>
    <row r="1660" spans="1:17" ht="15.75" thickBot="1" x14ac:dyDescent="0.3">
      <c r="A1660" s="434"/>
      <c r="B1660" s="406"/>
      <c r="C1660" s="406"/>
      <c r="D1660" s="583"/>
      <c r="E1660" s="406"/>
      <c r="F1660" s="406"/>
      <c r="G1660" s="60" t="s">
        <v>19</v>
      </c>
      <c r="H1660" s="61">
        <v>1.6</v>
      </c>
      <c r="I1660" s="61">
        <v>0</v>
      </c>
      <c r="J1660" s="61">
        <v>0</v>
      </c>
      <c r="K1660" s="61">
        <v>0</v>
      </c>
      <c r="L1660" s="61">
        <v>0</v>
      </c>
      <c r="M1660" s="61">
        <v>1.6</v>
      </c>
      <c r="N1660" s="61">
        <v>0</v>
      </c>
      <c r="O1660" s="406"/>
      <c r="P1660" s="409"/>
      <c r="Q1660" s="597"/>
    </row>
    <row r="1661" spans="1:17" ht="15.75" thickBot="1" x14ac:dyDescent="0.3">
      <c r="A1661" s="435"/>
      <c r="B1661" s="407"/>
      <c r="C1661" s="407"/>
      <c r="D1661" s="584"/>
      <c r="E1661" s="407"/>
      <c r="F1661" s="407"/>
      <c r="G1661" s="60" t="s">
        <v>20</v>
      </c>
      <c r="H1661" s="61">
        <v>0</v>
      </c>
      <c r="I1661" s="61">
        <v>0</v>
      </c>
      <c r="J1661" s="61">
        <v>0</v>
      </c>
      <c r="K1661" s="61">
        <v>0</v>
      </c>
      <c r="L1661" s="61">
        <v>0</v>
      </c>
      <c r="M1661" s="61">
        <v>0</v>
      </c>
      <c r="N1661" s="61">
        <v>0</v>
      </c>
      <c r="O1661" s="407"/>
      <c r="P1661" s="410"/>
      <c r="Q1661" s="597"/>
    </row>
    <row r="1662" spans="1:17" x14ac:dyDescent="0.25">
      <c r="A1662" s="411" t="s">
        <v>1830</v>
      </c>
      <c r="B1662" s="405" t="s">
        <v>1769</v>
      </c>
      <c r="C1662" s="405" t="s">
        <v>1239</v>
      </c>
      <c r="D1662" s="582">
        <v>47848</v>
      </c>
      <c r="E1662" s="405" t="s">
        <v>1829</v>
      </c>
      <c r="F1662" s="405" t="s">
        <v>1734</v>
      </c>
      <c r="G1662" s="518" t="s">
        <v>16</v>
      </c>
      <c r="H1662" s="521">
        <v>26.1</v>
      </c>
      <c r="I1662" s="521">
        <v>0</v>
      </c>
      <c r="J1662" s="521">
        <v>0</v>
      </c>
      <c r="K1662" s="521">
        <v>0</v>
      </c>
      <c r="L1662" s="521">
        <v>0</v>
      </c>
      <c r="M1662" s="521">
        <v>0</v>
      </c>
      <c r="N1662" s="521">
        <v>26.1</v>
      </c>
      <c r="O1662" s="405">
        <v>1306</v>
      </c>
      <c r="P1662" s="408" t="s">
        <v>1819</v>
      </c>
      <c r="Q1662" s="597" t="s">
        <v>4167</v>
      </c>
    </row>
    <row r="1663" spans="1:17" x14ac:dyDescent="0.25">
      <c r="A1663" s="412"/>
      <c r="B1663" s="406"/>
      <c r="C1663" s="406"/>
      <c r="D1663" s="583"/>
      <c r="E1663" s="406"/>
      <c r="F1663" s="406"/>
      <c r="G1663" s="519"/>
      <c r="H1663" s="522"/>
      <c r="I1663" s="522"/>
      <c r="J1663" s="522"/>
      <c r="K1663" s="522"/>
      <c r="L1663" s="522"/>
      <c r="M1663" s="522"/>
      <c r="N1663" s="522"/>
      <c r="O1663" s="406"/>
      <c r="P1663" s="409"/>
      <c r="Q1663" s="597"/>
    </row>
    <row r="1664" spans="1:17" ht="15.75" thickBot="1" x14ac:dyDescent="0.3">
      <c r="A1664" s="412"/>
      <c r="B1664" s="406"/>
      <c r="C1664" s="406"/>
      <c r="D1664" s="583"/>
      <c r="E1664" s="406"/>
      <c r="F1664" s="406"/>
      <c r="G1664" s="520"/>
      <c r="H1664" s="523"/>
      <c r="I1664" s="523"/>
      <c r="J1664" s="523"/>
      <c r="K1664" s="523"/>
      <c r="L1664" s="523"/>
      <c r="M1664" s="523"/>
      <c r="N1664" s="523"/>
      <c r="O1664" s="406"/>
      <c r="P1664" s="409"/>
      <c r="Q1664" s="597"/>
    </row>
    <row r="1665" spans="1:17" ht="15.75" thickBot="1" x14ac:dyDescent="0.3">
      <c r="A1665" s="412"/>
      <c r="B1665" s="406"/>
      <c r="C1665" s="406"/>
      <c r="D1665" s="583"/>
      <c r="E1665" s="406"/>
      <c r="F1665" s="406"/>
      <c r="G1665" s="60" t="s">
        <v>267</v>
      </c>
      <c r="H1665" s="61">
        <v>0</v>
      </c>
      <c r="I1665" s="61">
        <v>0</v>
      </c>
      <c r="J1665" s="61">
        <v>0</v>
      </c>
      <c r="K1665" s="61">
        <v>0</v>
      </c>
      <c r="L1665" s="61">
        <v>0</v>
      </c>
      <c r="M1665" s="61">
        <v>0</v>
      </c>
      <c r="N1665" s="61">
        <v>0</v>
      </c>
      <c r="O1665" s="406"/>
      <c r="P1665" s="409"/>
      <c r="Q1665" s="597"/>
    </row>
    <row r="1666" spans="1:17" ht="24.75" thickBot="1" x14ac:dyDescent="0.3">
      <c r="A1666" s="412"/>
      <c r="B1666" s="406"/>
      <c r="C1666" s="406"/>
      <c r="D1666" s="583"/>
      <c r="E1666" s="406"/>
      <c r="F1666" s="406"/>
      <c r="G1666" s="60" t="s">
        <v>18</v>
      </c>
      <c r="H1666" s="61">
        <v>24.6</v>
      </c>
      <c r="I1666" s="61">
        <v>0</v>
      </c>
      <c r="J1666" s="61">
        <v>0</v>
      </c>
      <c r="K1666" s="61">
        <v>0</v>
      </c>
      <c r="L1666" s="61">
        <v>0</v>
      </c>
      <c r="M1666" s="61">
        <v>0</v>
      </c>
      <c r="N1666" s="61">
        <v>24.6</v>
      </c>
      <c r="O1666" s="406"/>
      <c r="P1666" s="409"/>
      <c r="Q1666" s="597"/>
    </row>
    <row r="1667" spans="1:17" ht="15.75" thickBot="1" x14ac:dyDescent="0.3">
      <c r="A1667" s="412"/>
      <c r="B1667" s="406"/>
      <c r="C1667" s="406"/>
      <c r="D1667" s="583"/>
      <c r="E1667" s="406"/>
      <c r="F1667" s="406"/>
      <c r="G1667" s="60" t="s">
        <v>19</v>
      </c>
      <c r="H1667" s="61">
        <v>1.6</v>
      </c>
      <c r="I1667" s="61">
        <v>0</v>
      </c>
      <c r="J1667" s="61">
        <v>0</v>
      </c>
      <c r="K1667" s="61">
        <v>0</v>
      </c>
      <c r="L1667" s="61">
        <v>0</v>
      </c>
      <c r="M1667" s="61">
        <v>0</v>
      </c>
      <c r="N1667" s="61">
        <v>1.6</v>
      </c>
      <c r="O1667" s="406"/>
      <c r="P1667" s="409"/>
      <c r="Q1667" s="597"/>
    </row>
    <row r="1668" spans="1:17" ht="15.75" thickBot="1" x14ac:dyDescent="0.3">
      <c r="A1668" s="413"/>
      <c r="B1668" s="407"/>
      <c r="C1668" s="407"/>
      <c r="D1668" s="584"/>
      <c r="E1668" s="407"/>
      <c r="F1668" s="407"/>
      <c r="G1668" s="60" t="s">
        <v>20</v>
      </c>
      <c r="H1668" s="61">
        <v>0</v>
      </c>
      <c r="I1668" s="61">
        <v>0</v>
      </c>
      <c r="J1668" s="61">
        <v>0</v>
      </c>
      <c r="K1668" s="61">
        <v>0</v>
      </c>
      <c r="L1668" s="61">
        <v>0</v>
      </c>
      <c r="M1668" s="61">
        <v>0</v>
      </c>
      <c r="N1668" s="61">
        <v>0</v>
      </c>
      <c r="O1668" s="407"/>
      <c r="P1668" s="410"/>
      <c r="Q1668" s="597"/>
    </row>
    <row r="1669" spans="1:17" ht="24" customHeight="1" thickBot="1" x14ac:dyDescent="0.3">
      <c r="A1669" s="433" t="s">
        <v>1831</v>
      </c>
      <c r="B1669" s="405" t="s">
        <v>1769</v>
      </c>
      <c r="C1669" s="405" t="s">
        <v>1239</v>
      </c>
      <c r="D1669" s="582">
        <v>47848</v>
      </c>
      <c r="E1669" s="405" t="s">
        <v>1832</v>
      </c>
      <c r="F1669" s="405" t="s">
        <v>1734</v>
      </c>
      <c r="G1669" s="71" t="s">
        <v>16</v>
      </c>
      <c r="H1669" s="72">
        <v>33.1</v>
      </c>
      <c r="I1669" s="72">
        <v>0</v>
      </c>
      <c r="J1669" s="72">
        <v>0</v>
      </c>
      <c r="K1669" s="72">
        <v>0</v>
      </c>
      <c r="L1669" s="72">
        <v>0</v>
      </c>
      <c r="M1669" s="72">
        <v>0</v>
      </c>
      <c r="N1669" s="72">
        <v>33.1</v>
      </c>
      <c r="O1669" s="405">
        <v>603</v>
      </c>
      <c r="P1669" s="408" t="s">
        <v>1819</v>
      </c>
      <c r="Q1669" s="597" t="s">
        <v>4167</v>
      </c>
    </row>
    <row r="1670" spans="1:17" ht="15.75" thickBot="1" x14ac:dyDescent="0.3">
      <c r="A1670" s="434"/>
      <c r="B1670" s="406"/>
      <c r="C1670" s="406"/>
      <c r="D1670" s="583"/>
      <c r="E1670" s="406"/>
      <c r="F1670" s="406"/>
      <c r="G1670" s="71" t="s">
        <v>267</v>
      </c>
      <c r="H1670" s="72">
        <v>0</v>
      </c>
      <c r="I1670" s="72">
        <v>0</v>
      </c>
      <c r="J1670" s="72">
        <v>0</v>
      </c>
      <c r="K1670" s="72">
        <v>0</v>
      </c>
      <c r="L1670" s="72">
        <v>0</v>
      </c>
      <c r="M1670" s="72">
        <v>0</v>
      </c>
      <c r="N1670" s="72">
        <v>0</v>
      </c>
      <c r="O1670" s="406"/>
      <c r="P1670" s="409"/>
      <c r="Q1670" s="597"/>
    </row>
    <row r="1671" spans="1:17" ht="24.75" thickBot="1" x14ac:dyDescent="0.3">
      <c r="A1671" s="434"/>
      <c r="B1671" s="406"/>
      <c r="C1671" s="406"/>
      <c r="D1671" s="583"/>
      <c r="E1671" s="406"/>
      <c r="F1671" s="406"/>
      <c r="G1671" s="60" t="s">
        <v>18</v>
      </c>
      <c r="H1671" s="61">
        <v>31.1</v>
      </c>
      <c r="I1671" s="61">
        <v>0</v>
      </c>
      <c r="J1671" s="61">
        <v>0</v>
      </c>
      <c r="K1671" s="61">
        <v>0</v>
      </c>
      <c r="L1671" s="61">
        <v>0</v>
      </c>
      <c r="M1671" s="61">
        <v>0</v>
      </c>
      <c r="N1671" s="61">
        <v>31.1</v>
      </c>
      <c r="O1671" s="406"/>
      <c r="P1671" s="409"/>
      <c r="Q1671" s="597"/>
    </row>
    <row r="1672" spans="1:17" ht="15.75" thickBot="1" x14ac:dyDescent="0.3">
      <c r="A1672" s="434"/>
      <c r="B1672" s="406"/>
      <c r="C1672" s="406"/>
      <c r="D1672" s="583"/>
      <c r="E1672" s="406"/>
      <c r="F1672" s="406"/>
      <c r="G1672" s="60" t="s">
        <v>19</v>
      </c>
      <c r="H1672" s="61">
        <v>2</v>
      </c>
      <c r="I1672" s="61">
        <v>0</v>
      </c>
      <c r="J1672" s="61">
        <v>0</v>
      </c>
      <c r="K1672" s="61">
        <v>0</v>
      </c>
      <c r="L1672" s="61">
        <v>0</v>
      </c>
      <c r="M1672" s="61">
        <v>0</v>
      </c>
      <c r="N1672" s="61">
        <v>2</v>
      </c>
      <c r="O1672" s="406"/>
      <c r="P1672" s="409"/>
      <c r="Q1672" s="597"/>
    </row>
    <row r="1673" spans="1:17" ht="15.75" thickBot="1" x14ac:dyDescent="0.3">
      <c r="A1673" s="435"/>
      <c r="B1673" s="407"/>
      <c r="C1673" s="407"/>
      <c r="D1673" s="584"/>
      <c r="E1673" s="407"/>
      <c r="F1673" s="407"/>
      <c r="G1673" s="60" t="s">
        <v>20</v>
      </c>
      <c r="H1673" s="61">
        <v>0</v>
      </c>
      <c r="I1673" s="61">
        <v>0</v>
      </c>
      <c r="J1673" s="61">
        <v>0</v>
      </c>
      <c r="K1673" s="61">
        <v>0</v>
      </c>
      <c r="L1673" s="61">
        <v>0</v>
      </c>
      <c r="M1673" s="61">
        <v>0</v>
      </c>
      <c r="N1673" s="61">
        <v>0</v>
      </c>
      <c r="O1673" s="407"/>
      <c r="P1673" s="410"/>
      <c r="Q1673" s="597"/>
    </row>
    <row r="1674" spans="1:17" ht="16.5" customHeight="1" thickBot="1" x14ac:dyDescent="0.3">
      <c r="A1674" s="556" t="s">
        <v>1833</v>
      </c>
      <c r="B1674" s="557"/>
      <c r="C1674" s="557" t="s">
        <v>1239</v>
      </c>
      <c r="D1674" s="557" t="s">
        <v>1538</v>
      </c>
      <c r="E1674" s="557"/>
      <c r="F1674" s="557"/>
      <c r="G1674" s="556" t="s">
        <v>16</v>
      </c>
      <c r="H1674" s="585">
        <v>55.8</v>
      </c>
      <c r="I1674" s="585">
        <v>9.3000000000000007</v>
      </c>
      <c r="J1674" s="585">
        <v>55.8</v>
      </c>
      <c r="K1674" s="585">
        <v>0</v>
      </c>
      <c r="L1674" s="585">
        <v>0</v>
      </c>
      <c r="M1674" s="585">
        <v>0</v>
      </c>
      <c r="N1674" s="585">
        <v>0</v>
      </c>
      <c r="O1674" s="557">
        <v>1306</v>
      </c>
      <c r="P1674" s="586" t="s">
        <v>247</v>
      </c>
      <c r="Q1674" s="597" t="s">
        <v>4156</v>
      </c>
    </row>
    <row r="1675" spans="1:17" ht="16.5" customHeight="1" thickBot="1" x14ac:dyDescent="0.3">
      <c r="A1675" s="556"/>
      <c r="B1675" s="557"/>
      <c r="C1675" s="557"/>
      <c r="D1675" s="557"/>
      <c r="E1675" s="557"/>
      <c r="F1675" s="557"/>
      <c r="G1675" s="556"/>
      <c r="H1675" s="585"/>
      <c r="I1675" s="585"/>
      <c r="J1675" s="585"/>
      <c r="K1675" s="585"/>
      <c r="L1675" s="585"/>
      <c r="M1675" s="585"/>
      <c r="N1675" s="585"/>
      <c r="O1675" s="557"/>
      <c r="P1675" s="586"/>
      <c r="Q1675" s="597"/>
    </row>
    <row r="1676" spans="1:17" ht="16.5" customHeight="1" thickBot="1" x14ac:dyDescent="0.3">
      <c r="A1676" s="556"/>
      <c r="B1676" s="557"/>
      <c r="C1676" s="557"/>
      <c r="D1676" s="557"/>
      <c r="E1676" s="557"/>
      <c r="F1676" s="557"/>
      <c r="G1676" s="71" t="s">
        <v>267</v>
      </c>
      <c r="H1676" s="72">
        <v>0</v>
      </c>
      <c r="I1676" s="72">
        <v>0</v>
      </c>
      <c r="J1676" s="72">
        <v>0</v>
      </c>
      <c r="K1676" s="72">
        <v>0</v>
      </c>
      <c r="L1676" s="72">
        <v>0</v>
      </c>
      <c r="M1676" s="72">
        <v>0</v>
      </c>
      <c r="N1676" s="72">
        <v>0</v>
      </c>
      <c r="O1676" s="557"/>
      <c r="P1676" s="586"/>
      <c r="Q1676" s="597"/>
    </row>
    <row r="1677" spans="1:17" ht="24.75" thickBot="1" x14ac:dyDescent="0.3">
      <c r="A1677" s="556"/>
      <c r="B1677" s="557"/>
      <c r="C1677" s="557"/>
      <c r="D1677" s="557"/>
      <c r="E1677" s="557"/>
      <c r="F1677" s="557"/>
      <c r="G1677" s="71" t="s">
        <v>18</v>
      </c>
      <c r="H1677" s="72">
        <v>55.8</v>
      </c>
      <c r="I1677" s="72">
        <v>9.3000000000000007</v>
      </c>
      <c r="J1677" s="72">
        <v>38.9</v>
      </c>
      <c r="K1677" s="72">
        <v>0</v>
      </c>
      <c r="L1677" s="72">
        <v>0</v>
      </c>
      <c r="M1677" s="72">
        <v>0</v>
      </c>
      <c r="N1677" s="72">
        <v>0</v>
      </c>
      <c r="O1677" s="557"/>
      <c r="P1677" s="586"/>
      <c r="Q1677" s="597"/>
    </row>
    <row r="1678" spans="1:17" ht="16.5" customHeight="1" thickBot="1" x14ac:dyDescent="0.3">
      <c r="A1678" s="556"/>
      <c r="B1678" s="557"/>
      <c r="C1678" s="557"/>
      <c r="D1678" s="557"/>
      <c r="E1678" s="557"/>
      <c r="F1678" s="557"/>
      <c r="G1678" s="71" t="s">
        <v>19</v>
      </c>
      <c r="H1678" s="72">
        <v>0</v>
      </c>
      <c r="I1678" s="72">
        <v>0</v>
      </c>
      <c r="J1678" s="72">
        <v>0</v>
      </c>
      <c r="K1678" s="72">
        <v>0</v>
      </c>
      <c r="L1678" s="72">
        <v>0</v>
      </c>
      <c r="M1678" s="72">
        <v>0</v>
      </c>
      <c r="N1678" s="72">
        <v>0</v>
      </c>
      <c r="O1678" s="557"/>
      <c r="P1678" s="586"/>
      <c r="Q1678" s="597"/>
    </row>
    <row r="1679" spans="1:17" ht="16.5" customHeight="1" thickBot="1" x14ac:dyDescent="0.3">
      <c r="A1679" s="556"/>
      <c r="B1679" s="557"/>
      <c r="C1679" s="557"/>
      <c r="D1679" s="557"/>
      <c r="E1679" s="557"/>
      <c r="F1679" s="557"/>
      <c r="G1679" s="71" t="s">
        <v>20</v>
      </c>
      <c r="H1679" s="72">
        <v>0</v>
      </c>
      <c r="I1679" s="72">
        <v>0</v>
      </c>
      <c r="J1679" s="72">
        <v>0</v>
      </c>
      <c r="K1679" s="72">
        <v>0</v>
      </c>
      <c r="L1679" s="72">
        <v>0</v>
      </c>
      <c r="M1679" s="72">
        <v>0</v>
      </c>
      <c r="N1679" s="72">
        <v>0</v>
      </c>
      <c r="O1679" s="557"/>
      <c r="P1679" s="586"/>
      <c r="Q1679" s="597"/>
    </row>
    <row r="1680" spans="1:17" ht="24" customHeight="1" thickBot="1" x14ac:dyDescent="0.3">
      <c r="A1680" s="292" t="s">
        <v>1834</v>
      </c>
      <c r="B1680" s="279"/>
      <c r="C1680" s="284" t="s">
        <v>1835</v>
      </c>
      <c r="D1680" s="279" t="s">
        <v>282</v>
      </c>
      <c r="E1680" s="279" t="s">
        <v>1683</v>
      </c>
      <c r="F1680" s="292" t="s">
        <v>525</v>
      </c>
      <c r="G1680" s="71" t="s">
        <v>16</v>
      </c>
      <c r="H1680" s="72">
        <f t="shared" ref="H1680:N1680" si="163">SUM(H1681:H1684)</f>
        <v>22</v>
      </c>
      <c r="I1680" s="72">
        <f t="shared" si="163"/>
        <v>22</v>
      </c>
      <c r="J1680" s="72">
        <f t="shared" si="163"/>
        <v>0</v>
      </c>
      <c r="K1680" s="72">
        <f t="shared" si="163"/>
        <v>0</v>
      </c>
      <c r="L1680" s="72">
        <f t="shared" si="163"/>
        <v>0</v>
      </c>
      <c r="M1680" s="72">
        <f t="shared" si="163"/>
        <v>0</v>
      </c>
      <c r="N1680" s="72">
        <f t="shared" si="163"/>
        <v>0</v>
      </c>
      <c r="O1680" s="328">
        <v>201</v>
      </c>
      <c r="P1680" s="292" t="s">
        <v>1836</v>
      </c>
      <c r="Q1680" s="597" t="s">
        <v>4167</v>
      </c>
    </row>
    <row r="1681" spans="1:17" ht="15.75" thickBot="1" x14ac:dyDescent="0.3">
      <c r="A1681" s="292"/>
      <c r="B1681" s="279"/>
      <c r="C1681" s="285"/>
      <c r="D1681" s="279"/>
      <c r="E1681" s="279"/>
      <c r="F1681" s="292"/>
      <c r="G1681" s="71" t="s">
        <v>267</v>
      </c>
      <c r="H1681" s="72">
        <f t="shared" ref="H1681:H1684" si="164">SUM(I1681:N1681)</f>
        <v>0</v>
      </c>
      <c r="I1681" s="72">
        <v>0</v>
      </c>
      <c r="J1681" s="72">
        <v>0</v>
      </c>
      <c r="K1681" s="72">
        <v>0</v>
      </c>
      <c r="L1681" s="72">
        <v>0</v>
      </c>
      <c r="M1681" s="72">
        <v>0</v>
      </c>
      <c r="N1681" s="72">
        <v>0</v>
      </c>
      <c r="O1681" s="328"/>
      <c r="P1681" s="292"/>
      <c r="Q1681" s="597"/>
    </row>
    <row r="1682" spans="1:17" ht="24.75" thickBot="1" x14ac:dyDescent="0.3">
      <c r="A1682" s="292"/>
      <c r="B1682" s="279"/>
      <c r="C1682" s="285"/>
      <c r="D1682" s="279"/>
      <c r="E1682" s="279"/>
      <c r="F1682" s="292"/>
      <c r="G1682" s="71" t="s">
        <v>18</v>
      </c>
      <c r="H1682" s="72">
        <f t="shared" si="164"/>
        <v>20.9</v>
      </c>
      <c r="I1682" s="72">
        <v>20.9</v>
      </c>
      <c r="J1682" s="72">
        <v>0</v>
      </c>
      <c r="K1682" s="72">
        <v>0</v>
      </c>
      <c r="L1682" s="72">
        <v>0</v>
      </c>
      <c r="M1682" s="72">
        <v>0</v>
      </c>
      <c r="N1682" s="72">
        <v>0</v>
      </c>
      <c r="O1682" s="328"/>
      <c r="P1682" s="292"/>
      <c r="Q1682" s="597"/>
    </row>
    <row r="1683" spans="1:17" ht="15.75" thickBot="1" x14ac:dyDescent="0.3">
      <c r="A1683" s="292"/>
      <c r="B1683" s="279"/>
      <c r="C1683" s="285"/>
      <c r="D1683" s="279"/>
      <c r="E1683" s="279"/>
      <c r="F1683" s="292"/>
      <c r="G1683" s="71" t="s">
        <v>19</v>
      </c>
      <c r="H1683" s="72">
        <f t="shared" si="164"/>
        <v>1.1000000000000001</v>
      </c>
      <c r="I1683" s="72">
        <v>1.1000000000000001</v>
      </c>
      <c r="J1683" s="72">
        <v>0</v>
      </c>
      <c r="K1683" s="72">
        <v>0</v>
      </c>
      <c r="L1683" s="72">
        <v>0</v>
      </c>
      <c r="M1683" s="72">
        <v>0</v>
      </c>
      <c r="N1683" s="72">
        <v>0</v>
      </c>
      <c r="O1683" s="328"/>
      <c r="P1683" s="292"/>
      <c r="Q1683" s="597"/>
    </row>
    <row r="1684" spans="1:17" ht="15.75" thickBot="1" x14ac:dyDescent="0.3">
      <c r="A1684" s="292"/>
      <c r="B1684" s="279"/>
      <c r="C1684" s="286"/>
      <c r="D1684" s="279"/>
      <c r="E1684" s="279"/>
      <c r="F1684" s="292"/>
      <c r="G1684" s="71" t="s">
        <v>20</v>
      </c>
      <c r="H1684" s="72">
        <f t="shared" si="164"/>
        <v>0</v>
      </c>
      <c r="I1684" s="72">
        <v>0</v>
      </c>
      <c r="J1684" s="72">
        <v>0</v>
      </c>
      <c r="K1684" s="72">
        <v>0</v>
      </c>
      <c r="L1684" s="72">
        <v>0</v>
      </c>
      <c r="M1684" s="72">
        <v>0</v>
      </c>
      <c r="N1684" s="72">
        <v>0</v>
      </c>
      <c r="O1684" s="328"/>
      <c r="P1684" s="292"/>
      <c r="Q1684" s="597"/>
    </row>
    <row r="1685" spans="1:17" ht="24.75" thickBot="1" x14ac:dyDescent="0.3">
      <c r="A1685" s="436" t="s">
        <v>26</v>
      </c>
      <c r="B1685" s="436"/>
      <c r="C1685" s="436"/>
      <c r="D1685" s="436"/>
      <c r="E1685" s="436"/>
      <c r="F1685" s="437"/>
      <c r="G1685" s="64" t="s">
        <v>16</v>
      </c>
      <c r="H1685" s="65">
        <f>SUM(H1460,H1467,H1474,H1481,H1488,H1495,H1502,H1509,H1516,H1523,H1530,H1537,H1544,H1551,H1558,H1565,H1572,H1579,H1586,H1593,H1600,H1607,H1614,H1621,H1628,H1633,H1640,H1645,H1652,H1657,H1662,H1669,H1674,H1680)</f>
        <v>1679.1999999999996</v>
      </c>
      <c r="I1685" s="65">
        <f t="shared" ref="I1685:N1685" si="165">SUM(I1460,I1467,I1474,I1481,I1488,I1495,I1502,I1509,I1516,I1523,I1530,I1537,I1544,I1551,I1558,I1565,I1572,I1579,I1586,I1593,I1600,I1607,I1614,I1621,I1628,I1633,I1640,I1645,I1652,I1657,I1662,I1669,I1674,I1680)</f>
        <v>73.099999999999994</v>
      </c>
      <c r="J1685" s="65">
        <f t="shared" si="165"/>
        <v>121.8</v>
      </c>
      <c r="K1685" s="65">
        <f t="shared" si="165"/>
        <v>133.69999999999999</v>
      </c>
      <c r="L1685" s="65">
        <f t="shared" si="165"/>
        <v>327.09999999999997</v>
      </c>
      <c r="M1685" s="65">
        <f t="shared" si="165"/>
        <v>374.80000000000007</v>
      </c>
      <c r="N1685" s="65">
        <f t="shared" si="165"/>
        <v>658.1</v>
      </c>
      <c r="O1685" s="438" t="s">
        <v>125</v>
      </c>
      <c r="P1685" s="408" t="s">
        <v>125</v>
      </c>
      <c r="Q1685" s="35"/>
    </row>
    <row r="1686" spans="1:17" ht="33.75" customHeight="1" thickBot="1" x14ac:dyDescent="0.3">
      <c r="A1686" s="427"/>
      <c r="B1686" s="427"/>
      <c r="C1686" s="427"/>
      <c r="D1686" s="427"/>
      <c r="E1686" s="427"/>
      <c r="F1686" s="428"/>
      <c r="G1686" s="64" t="s">
        <v>17</v>
      </c>
      <c r="H1686" s="65">
        <f t="shared" ref="H1686:N1689" si="166">SUM(H1461,H1468,H1475,H1482,H1489,H1496,H1503,H1510,H1517,H1524,H1531,H1538,H1545,H1552,H1559,H1566,H1573,H1580,H1587,H1594,H1601,H1608,H1615,H1622,H1629,H1634,H1641,H1646,H1653,H1658,H1663,H1670,H1675,H1681)</f>
        <v>0</v>
      </c>
      <c r="I1686" s="65">
        <f t="shared" si="166"/>
        <v>0</v>
      </c>
      <c r="J1686" s="65">
        <f t="shared" si="166"/>
        <v>0</v>
      </c>
      <c r="K1686" s="65">
        <f t="shared" si="166"/>
        <v>0</v>
      </c>
      <c r="L1686" s="65">
        <f t="shared" si="166"/>
        <v>0</v>
      </c>
      <c r="M1686" s="65">
        <f t="shared" si="166"/>
        <v>0</v>
      </c>
      <c r="N1686" s="65">
        <f t="shared" si="166"/>
        <v>0</v>
      </c>
      <c r="O1686" s="439"/>
      <c r="P1686" s="409"/>
      <c r="Q1686" s="35"/>
    </row>
    <row r="1687" spans="1:17" ht="34.5" customHeight="1" thickBot="1" x14ac:dyDescent="0.3">
      <c r="A1687" s="427"/>
      <c r="B1687" s="427"/>
      <c r="C1687" s="427"/>
      <c r="D1687" s="427"/>
      <c r="E1687" s="427"/>
      <c r="F1687" s="428"/>
      <c r="G1687" s="64" t="s">
        <v>18</v>
      </c>
      <c r="H1687" s="65">
        <f t="shared" si="166"/>
        <v>144.19999999999999</v>
      </c>
      <c r="I1687" s="65">
        <f t="shared" si="166"/>
        <v>20.9</v>
      </c>
      <c r="J1687" s="65">
        <f t="shared" si="166"/>
        <v>20.399999999999999</v>
      </c>
      <c r="K1687" s="65">
        <f t="shared" si="166"/>
        <v>0</v>
      </c>
      <c r="L1687" s="65">
        <f t="shared" si="166"/>
        <v>21.8</v>
      </c>
      <c r="M1687" s="65">
        <f t="shared" si="166"/>
        <v>50</v>
      </c>
      <c r="N1687" s="65">
        <f t="shared" si="166"/>
        <v>31.1</v>
      </c>
      <c r="O1687" s="439"/>
      <c r="P1687" s="409"/>
      <c r="Q1687" s="35"/>
    </row>
    <row r="1688" spans="1:17" ht="16.5" thickBot="1" x14ac:dyDescent="0.3">
      <c r="A1688" s="427"/>
      <c r="B1688" s="427"/>
      <c r="C1688" s="427"/>
      <c r="D1688" s="427"/>
      <c r="E1688" s="427"/>
      <c r="F1688" s="428"/>
      <c r="G1688" s="64" t="s">
        <v>19</v>
      </c>
      <c r="H1688" s="65">
        <f t="shared" si="166"/>
        <v>64.8</v>
      </c>
      <c r="I1688" s="65">
        <f t="shared" si="166"/>
        <v>10.4</v>
      </c>
      <c r="J1688" s="65">
        <f t="shared" si="166"/>
        <v>40.199999999999996</v>
      </c>
      <c r="K1688" s="65">
        <f t="shared" si="166"/>
        <v>0</v>
      </c>
      <c r="L1688" s="65">
        <f t="shared" si="166"/>
        <v>1.4</v>
      </c>
      <c r="M1688" s="65">
        <f t="shared" si="166"/>
        <v>3.2</v>
      </c>
      <c r="N1688" s="65">
        <f t="shared" si="166"/>
        <v>2</v>
      </c>
      <c r="O1688" s="439"/>
      <c r="P1688" s="409"/>
      <c r="Q1688" s="35"/>
    </row>
    <row r="1689" spans="1:17" ht="24.75" thickBot="1" x14ac:dyDescent="0.3">
      <c r="A1689" s="429"/>
      <c r="B1689" s="429"/>
      <c r="C1689" s="429"/>
      <c r="D1689" s="429"/>
      <c r="E1689" s="429"/>
      <c r="F1689" s="430"/>
      <c r="G1689" s="64" t="s">
        <v>20</v>
      </c>
      <c r="H1689" s="65">
        <f t="shared" si="166"/>
        <v>1359.1999999999998</v>
      </c>
      <c r="I1689" s="65">
        <f t="shared" si="166"/>
        <v>31.6</v>
      </c>
      <c r="J1689" s="65">
        <f t="shared" si="166"/>
        <v>34.200000000000003</v>
      </c>
      <c r="K1689" s="65">
        <f t="shared" si="166"/>
        <v>118.2</v>
      </c>
      <c r="L1689" s="65">
        <f t="shared" si="166"/>
        <v>285.7</v>
      </c>
      <c r="M1689" s="65">
        <f t="shared" si="166"/>
        <v>302.2</v>
      </c>
      <c r="N1689" s="65">
        <f t="shared" si="166"/>
        <v>587.30000000000007</v>
      </c>
      <c r="O1689" s="440"/>
      <c r="P1689" s="410"/>
      <c r="Q1689" s="35"/>
    </row>
    <row r="1690" spans="1:17" ht="16.5" thickBot="1" x14ac:dyDescent="0.3">
      <c r="A1690" s="417" t="s">
        <v>1249</v>
      </c>
      <c r="B1690" s="417"/>
      <c r="C1690" s="417"/>
      <c r="D1690" s="417"/>
      <c r="E1690" s="417"/>
      <c r="F1690" s="417"/>
      <c r="G1690" s="417"/>
      <c r="H1690" s="417"/>
      <c r="I1690" s="417"/>
      <c r="J1690" s="417"/>
      <c r="K1690" s="417"/>
      <c r="L1690" s="417"/>
      <c r="M1690" s="417"/>
      <c r="N1690" s="417"/>
      <c r="O1690" s="417"/>
      <c r="P1690" s="419"/>
      <c r="Q1690" s="35"/>
    </row>
    <row r="1691" spans="1:17" ht="24.75" thickBot="1" x14ac:dyDescent="0.3">
      <c r="A1691" s="411" t="s">
        <v>1837</v>
      </c>
      <c r="B1691" s="405" t="s">
        <v>573</v>
      </c>
      <c r="C1691" s="405" t="s">
        <v>1838</v>
      </c>
      <c r="D1691" s="405">
        <v>2026</v>
      </c>
      <c r="E1691" s="494" t="s">
        <v>1839</v>
      </c>
      <c r="F1691" s="405" t="s">
        <v>1840</v>
      </c>
      <c r="G1691" s="60" t="s">
        <v>16</v>
      </c>
      <c r="H1691" s="61">
        <v>15.8</v>
      </c>
      <c r="I1691" s="61">
        <v>0</v>
      </c>
      <c r="J1691" s="61">
        <v>15.8</v>
      </c>
      <c r="K1691" s="61">
        <v>0</v>
      </c>
      <c r="L1691" s="61">
        <v>0</v>
      </c>
      <c r="M1691" s="61">
        <v>0</v>
      </c>
      <c r="N1691" s="61">
        <v>0</v>
      </c>
      <c r="O1691" s="405">
        <v>652</v>
      </c>
      <c r="P1691" s="408" t="s">
        <v>1472</v>
      </c>
      <c r="Q1691" s="338" t="s">
        <v>4168</v>
      </c>
    </row>
    <row r="1692" spans="1:17" ht="16.5" customHeight="1" thickBot="1" x14ac:dyDescent="0.3">
      <c r="A1692" s="412"/>
      <c r="B1692" s="406"/>
      <c r="C1692" s="406"/>
      <c r="D1692" s="406"/>
      <c r="E1692" s="495"/>
      <c r="F1692" s="406"/>
      <c r="G1692" s="60" t="s">
        <v>17</v>
      </c>
      <c r="H1692" s="61">
        <v>0</v>
      </c>
      <c r="I1692" s="61">
        <v>0</v>
      </c>
      <c r="J1692" s="61">
        <v>0</v>
      </c>
      <c r="K1692" s="61">
        <v>0</v>
      </c>
      <c r="L1692" s="61">
        <v>0</v>
      </c>
      <c r="M1692" s="61">
        <v>0</v>
      </c>
      <c r="N1692" s="61">
        <v>0</v>
      </c>
      <c r="O1692" s="406"/>
      <c r="P1692" s="409"/>
      <c r="Q1692" s="602"/>
    </row>
    <row r="1693" spans="1:17" ht="24.75" thickBot="1" x14ac:dyDescent="0.3">
      <c r="A1693" s="412"/>
      <c r="B1693" s="406"/>
      <c r="C1693" s="406"/>
      <c r="D1693" s="406"/>
      <c r="E1693" s="495"/>
      <c r="F1693" s="406"/>
      <c r="G1693" s="60" t="s">
        <v>18</v>
      </c>
      <c r="H1693" s="61">
        <v>15</v>
      </c>
      <c r="I1693" s="61">
        <v>0</v>
      </c>
      <c r="J1693" s="61">
        <v>15</v>
      </c>
      <c r="K1693" s="61">
        <v>0</v>
      </c>
      <c r="L1693" s="61">
        <v>0</v>
      </c>
      <c r="M1693" s="61">
        <v>0</v>
      </c>
      <c r="N1693" s="61">
        <v>0</v>
      </c>
      <c r="O1693" s="406"/>
      <c r="P1693" s="409"/>
      <c r="Q1693" s="602"/>
    </row>
    <row r="1694" spans="1:17" ht="16.5" customHeight="1" thickBot="1" x14ac:dyDescent="0.3">
      <c r="A1694" s="412"/>
      <c r="B1694" s="406"/>
      <c r="C1694" s="406"/>
      <c r="D1694" s="406"/>
      <c r="E1694" s="495"/>
      <c r="F1694" s="406"/>
      <c r="G1694" s="60" t="s">
        <v>19</v>
      </c>
      <c r="H1694" s="61">
        <v>0.8</v>
      </c>
      <c r="I1694" s="61">
        <v>0</v>
      </c>
      <c r="J1694" s="61">
        <v>0.8</v>
      </c>
      <c r="K1694" s="61">
        <v>0</v>
      </c>
      <c r="L1694" s="61">
        <v>0</v>
      </c>
      <c r="M1694" s="61">
        <v>0</v>
      </c>
      <c r="N1694" s="61">
        <v>0</v>
      </c>
      <c r="O1694" s="406"/>
      <c r="P1694" s="409"/>
      <c r="Q1694" s="602"/>
    </row>
    <row r="1695" spans="1:17" ht="16.5" customHeight="1" thickBot="1" x14ac:dyDescent="0.3">
      <c r="A1695" s="413"/>
      <c r="B1695" s="407"/>
      <c r="C1695" s="407"/>
      <c r="D1695" s="407"/>
      <c r="E1695" s="496"/>
      <c r="F1695" s="407"/>
      <c r="G1695" s="60" t="s">
        <v>20</v>
      </c>
      <c r="H1695" s="61">
        <v>0</v>
      </c>
      <c r="I1695" s="61">
        <v>0</v>
      </c>
      <c r="J1695" s="61">
        <v>0</v>
      </c>
      <c r="K1695" s="61">
        <v>0</v>
      </c>
      <c r="L1695" s="61">
        <v>0</v>
      </c>
      <c r="M1695" s="61">
        <v>0</v>
      </c>
      <c r="N1695" s="61">
        <v>0</v>
      </c>
      <c r="O1695" s="407"/>
      <c r="P1695" s="410"/>
      <c r="Q1695" s="339"/>
    </row>
    <row r="1696" spans="1:17" ht="24.75" thickBot="1" x14ac:dyDescent="0.3">
      <c r="A1696" s="411" t="s">
        <v>1841</v>
      </c>
      <c r="B1696" s="405" t="s">
        <v>573</v>
      </c>
      <c r="C1696" s="405" t="s">
        <v>1838</v>
      </c>
      <c r="D1696" s="405">
        <v>2027</v>
      </c>
      <c r="E1696" s="494" t="s">
        <v>534</v>
      </c>
      <c r="F1696" s="405" t="s">
        <v>1840</v>
      </c>
      <c r="G1696" s="60" t="s">
        <v>16</v>
      </c>
      <c r="H1696" s="61">
        <v>20</v>
      </c>
      <c r="I1696" s="61">
        <v>0</v>
      </c>
      <c r="J1696" s="61">
        <v>0</v>
      </c>
      <c r="K1696" s="61">
        <v>20</v>
      </c>
      <c r="L1696" s="61">
        <v>0</v>
      </c>
      <c r="M1696" s="61">
        <v>0</v>
      </c>
      <c r="N1696" s="61">
        <v>0</v>
      </c>
      <c r="O1696" s="405">
        <v>485</v>
      </c>
      <c r="P1696" s="408" t="s">
        <v>1472</v>
      </c>
      <c r="Q1696" s="338" t="s">
        <v>4168</v>
      </c>
    </row>
    <row r="1697" spans="1:17" ht="15.75" thickBot="1" x14ac:dyDescent="0.3">
      <c r="A1697" s="412"/>
      <c r="B1697" s="406"/>
      <c r="C1697" s="406"/>
      <c r="D1697" s="406"/>
      <c r="E1697" s="495"/>
      <c r="F1697" s="406"/>
      <c r="G1697" s="60" t="s">
        <v>17</v>
      </c>
      <c r="H1697" s="61">
        <v>0</v>
      </c>
      <c r="I1697" s="61">
        <v>0</v>
      </c>
      <c r="J1697" s="61">
        <v>0</v>
      </c>
      <c r="K1697" s="61">
        <v>0</v>
      </c>
      <c r="L1697" s="61">
        <v>0</v>
      </c>
      <c r="M1697" s="61">
        <v>0</v>
      </c>
      <c r="N1697" s="61">
        <v>0</v>
      </c>
      <c r="O1697" s="406"/>
      <c r="P1697" s="409"/>
      <c r="Q1697" s="602"/>
    </row>
    <row r="1698" spans="1:17" ht="24.75" thickBot="1" x14ac:dyDescent="0.3">
      <c r="A1698" s="412"/>
      <c r="B1698" s="406"/>
      <c r="C1698" s="406"/>
      <c r="D1698" s="406"/>
      <c r="E1698" s="495"/>
      <c r="F1698" s="406"/>
      <c r="G1698" s="60" t="s">
        <v>18</v>
      </c>
      <c r="H1698" s="61">
        <v>19</v>
      </c>
      <c r="I1698" s="61">
        <v>0</v>
      </c>
      <c r="J1698" s="61">
        <v>0</v>
      </c>
      <c r="K1698" s="61">
        <v>19</v>
      </c>
      <c r="L1698" s="61">
        <v>0</v>
      </c>
      <c r="M1698" s="61">
        <v>0</v>
      </c>
      <c r="N1698" s="61">
        <v>0</v>
      </c>
      <c r="O1698" s="406"/>
      <c r="P1698" s="409"/>
      <c r="Q1698" s="602"/>
    </row>
    <row r="1699" spans="1:17" ht="15.75" thickBot="1" x14ac:dyDescent="0.3">
      <c r="A1699" s="412"/>
      <c r="B1699" s="406"/>
      <c r="C1699" s="406"/>
      <c r="D1699" s="406"/>
      <c r="E1699" s="495"/>
      <c r="F1699" s="406"/>
      <c r="G1699" s="60" t="s">
        <v>19</v>
      </c>
      <c r="H1699" s="61">
        <v>1</v>
      </c>
      <c r="I1699" s="61">
        <v>0</v>
      </c>
      <c r="J1699" s="61">
        <v>0</v>
      </c>
      <c r="K1699" s="61">
        <v>1</v>
      </c>
      <c r="L1699" s="61">
        <v>0</v>
      </c>
      <c r="M1699" s="61">
        <v>0</v>
      </c>
      <c r="N1699" s="61">
        <v>0</v>
      </c>
      <c r="O1699" s="406"/>
      <c r="P1699" s="409"/>
      <c r="Q1699" s="602"/>
    </row>
    <row r="1700" spans="1:17" ht="15.75" thickBot="1" x14ac:dyDescent="0.3">
      <c r="A1700" s="413"/>
      <c r="B1700" s="407"/>
      <c r="C1700" s="407"/>
      <c r="D1700" s="407"/>
      <c r="E1700" s="496"/>
      <c r="F1700" s="407"/>
      <c r="G1700" s="60" t="s">
        <v>20</v>
      </c>
      <c r="H1700" s="61">
        <v>0</v>
      </c>
      <c r="I1700" s="61">
        <v>0</v>
      </c>
      <c r="J1700" s="61">
        <v>0</v>
      </c>
      <c r="K1700" s="61">
        <v>0</v>
      </c>
      <c r="L1700" s="61">
        <v>0</v>
      </c>
      <c r="M1700" s="61">
        <v>0</v>
      </c>
      <c r="N1700" s="61">
        <v>0</v>
      </c>
      <c r="O1700" s="407"/>
      <c r="P1700" s="410"/>
      <c r="Q1700" s="339"/>
    </row>
    <row r="1701" spans="1:17" ht="24.75" thickBot="1" x14ac:dyDescent="0.3">
      <c r="A1701" s="411" t="s">
        <v>1842</v>
      </c>
      <c r="B1701" s="405" t="s">
        <v>573</v>
      </c>
      <c r="C1701" s="405" t="s">
        <v>1838</v>
      </c>
      <c r="D1701" s="405">
        <v>2027</v>
      </c>
      <c r="E1701" s="494" t="s">
        <v>1843</v>
      </c>
      <c r="F1701" s="405" t="s">
        <v>1840</v>
      </c>
      <c r="G1701" s="60" t="s">
        <v>16</v>
      </c>
      <c r="H1701" s="61">
        <v>15</v>
      </c>
      <c r="I1701" s="61">
        <v>0</v>
      </c>
      <c r="J1701" s="61">
        <v>0</v>
      </c>
      <c r="K1701" s="61">
        <v>15</v>
      </c>
      <c r="L1701" s="61">
        <v>0</v>
      </c>
      <c r="M1701" s="61">
        <v>0</v>
      </c>
      <c r="N1701" s="61">
        <v>0</v>
      </c>
      <c r="O1701" s="405">
        <v>789</v>
      </c>
      <c r="P1701" s="408" t="s">
        <v>1472</v>
      </c>
      <c r="Q1701" s="338" t="s">
        <v>4168</v>
      </c>
    </row>
    <row r="1702" spans="1:17" ht="15.75" thickBot="1" x14ac:dyDescent="0.3">
      <c r="A1702" s="412"/>
      <c r="B1702" s="406"/>
      <c r="C1702" s="406"/>
      <c r="D1702" s="406"/>
      <c r="E1702" s="495"/>
      <c r="F1702" s="406"/>
      <c r="G1702" s="60" t="s">
        <v>17</v>
      </c>
      <c r="H1702" s="61">
        <v>0</v>
      </c>
      <c r="I1702" s="61">
        <v>0</v>
      </c>
      <c r="J1702" s="61">
        <v>0</v>
      </c>
      <c r="K1702" s="61">
        <v>0</v>
      </c>
      <c r="L1702" s="61">
        <v>0</v>
      </c>
      <c r="M1702" s="61">
        <v>0</v>
      </c>
      <c r="N1702" s="61">
        <v>0</v>
      </c>
      <c r="O1702" s="406"/>
      <c r="P1702" s="409"/>
      <c r="Q1702" s="602"/>
    </row>
    <row r="1703" spans="1:17" ht="24.75" thickBot="1" x14ac:dyDescent="0.3">
      <c r="A1703" s="412"/>
      <c r="B1703" s="406"/>
      <c r="C1703" s="406"/>
      <c r="D1703" s="406"/>
      <c r="E1703" s="495"/>
      <c r="F1703" s="406"/>
      <c r="G1703" s="60" t="s">
        <v>18</v>
      </c>
      <c r="H1703" s="61">
        <v>14.3</v>
      </c>
      <c r="I1703" s="61">
        <v>0</v>
      </c>
      <c r="J1703" s="61">
        <v>0</v>
      </c>
      <c r="K1703" s="61">
        <v>14.3</v>
      </c>
      <c r="L1703" s="61">
        <v>0</v>
      </c>
      <c r="M1703" s="61">
        <v>0</v>
      </c>
      <c r="N1703" s="61">
        <v>0</v>
      </c>
      <c r="O1703" s="406"/>
      <c r="P1703" s="409"/>
      <c r="Q1703" s="602"/>
    </row>
    <row r="1704" spans="1:17" ht="15.75" thickBot="1" x14ac:dyDescent="0.3">
      <c r="A1704" s="412"/>
      <c r="B1704" s="406"/>
      <c r="C1704" s="406"/>
      <c r="D1704" s="406"/>
      <c r="E1704" s="495"/>
      <c r="F1704" s="406"/>
      <c r="G1704" s="60" t="s">
        <v>19</v>
      </c>
      <c r="H1704" s="61">
        <v>0.8</v>
      </c>
      <c r="I1704" s="61">
        <v>0</v>
      </c>
      <c r="J1704" s="61">
        <v>0</v>
      </c>
      <c r="K1704" s="61">
        <v>0.8</v>
      </c>
      <c r="L1704" s="61">
        <v>0</v>
      </c>
      <c r="M1704" s="61">
        <v>0</v>
      </c>
      <c r="N1704" s="61">
        <v>0</v>
      </c>
      <c r="O1704" s="406"/>
      <c r="P1704" s="409"/>
      <c r="Q1704" s="602"/>
    </row>
    <row r="1705" spans="1:17" ht="15.75" thickBot="1" x14ac:dyDescent="0.3">
      <c r="A1705" s="413"/>
      <c r="B1705" s="407"/>
      <c r="C1705" s="407"/>
      <c r="D1705" s="407"/>
      <c r="E1705" s="496"/>
      <c r="F1705" s="407"/>
      <c r="G1705" s="60" t="s">
        <v>20</v>
      </c>
      <c r="H1705" s="61">
        <v>0</v>
      </c>
      <c r="I1705" s="61">
        <v>0</v>
      </c>
      <c r="J1705" s="61">
        <v>0</v>
      </c>
      <c r="K1705" s="61">
        <v>0</v>
      </c>
      <c r="L1705" s="61">
        <v>0</v>
      </c>
      <c r="M1705" s="61">
        <v>0</v>
      </c>
      <c r="N1705" s="61">
        <v>0</v>
      </c>
      <c r="O1705" s="407"/>
      <c r="P1705" s="410"/>
      <c r="Q1705" s="339"/>
    </row>
    <row r="1706" spans="1:17" ht="24.75" thickBot="1" x14ac:dyDescent="0.3">
      <c r="A1706" s="411" t="s">
        <v>1844</v>
      </c>
      <c r="B1706" s="405" t="s">
        <v>573</v>
      </c>
      <c r="C1706" s="405" t="s">
        <v>1838</v>
      </c>
      <c r="D1706" s="405">
        <v>2027</v>
      </c>
      <c r="E1706" s="494" t="s">
        <v>1843</v>
      </c>
      <c r="F1706" s="405" t="s">
        <v>1840</v>
      </c>
      <c r="G1706" s="60" t="s">
        <v>16</v>
      </c>
      <c r="H1706" s="61">
        <v>15</v>
      </c>
      <c r="I1706" s="61">
        <v>0</v>
      </c>
      <c r="J1706" s="61">
        <v>0</v>
      </c>
      <c r="K1706" s="61">
        <v>15</v>
      </c>
      <c r="L1706" s="61">
        <v>0</v>
      </c>
      <c r="M1706" s="61">
        <v>0</v>
      </c>
      <c r="N1706" s="61">
        <v>0</v>
      </c>
      <c r="O1706" s="405">
        <v>832</v>
      </c>
      <c r="P1706" s="408" t="s">
        <v>1472</v>
      </c>
      <c r="Q1706" s="338" t="s">
        <v>4168</v>
      </c>
    </row>
    <row r="1707" spans="1:17" ht="15.75" thickBot="1" x14ac:dyDescent="0.3">
      <c r="A1707" s="412"/>
      <c r="B1707" s="406"/>
      <c r="C1707" s="406"/>
      <c r="D1707" s="406"/>
      <c r="E1707" s="495"/>
      <c r="F1707" s="406"/>
      <c r="G1707" s="60" t="s">
        <v>17</v>
      </c>
      <c r="H1707" s="61">
        <v>0</v>
      </c>
      <c r="I1707" s="61">
        <v>0</v>
      </c>
      <c r="J1707" s="61">
        <v>0</v>
      </c>
      <c r="K1707" s="61">
        <v>0</v>
      </c>
      <c r="L1707" s="61">
        <v>0</v>
      </c>
      <c r="M1707" s="61">
        <v>0</v>
      </c>
      <c r="N1707" s="61">
        <v>0</v>
      </c>
      <c r="O1707" s="406"/>
      <c r="P1707" s="409"/>
      <c r="Q1707" s="602"/>
    </row>
    <row r="1708" spans="1:17" ht="24.75" thickBot="1" x14ac:dyDescent="0.3">
      <c r="A1708" s="412"/>
      <c r="B1708" s="406"/>
      <c r="C1708" s="406"/>
      <c r="D1708" s="406"/>
      <c r="E1708" s="495"/>
      <c r="F1708" s="406"/>
      <c r="G1708" s="60" t="s">
        <v>18</v>
      </c>
      <c r="H1708" s="61">
        <v>14.3</v>
      </c>
      <c r="I1708" s="61">
        <v>0</v>
      </c>
      <c r="J1708" s="61">
        <v>0</v>
      </c>
      <c r="K1708" s="61">
        <v>14.3</v>
      </c>
      <c r="L1708" s="61">
        <v>0</v>
      </c>
      <c r="M1708" s="61">
        <v>0</v>
      </c>
      <c r="N1708" s="61">
        <v>0</v>
      </c>
      <c r="O1708" s="406"/>
      <c r="P1708" s="409"/>
      <c r="Q1708" s="602"/>
    </row>
    <row r="1709" spans="1:17" ht="15.75" thickBot="1" x14ac:dyDescent="0.3">
      <c r="A1709" s="412"/>
      <c r="B1709" s="406"/>
      <c r="C1709" s="406"/>
      <c r="D1709" s="406"/>
      <c r="E1709" s="495"/>
      <c r="F1709" s="406"/>
      <c r="G1709" s="60" t="s">
        <v>19</v>
      </c>
      <c r="H1709" s="61">
        <v>0.8</v>
      </c>
      <c r="I1709" s="61">
        <v>0</v>
      </c>
      <c r="J1709" s="61">
        <v>0</v>
      </c>
      <c r="K1709" s="61">
        <v>0.8</v>
      </c>
      <c r="L1709" s="61">
        <v>0</v>
      </c>
      <c r="M1709" s="61">
        <v>0</v>
      </c>
      <c r="N1709" s="61">
        <v>0</v>
      </c>
      <c r="O1709" s="406"/>
      <c r="P1709" s="409"/>
      <c r="Q1709" s="602"/>
    </row>
    <row r="1710" spans="1:17" ht="15.75" thickBot="1" x14ac:dyDescent="0.3">
      <c r="A1710" s="413"/>
      <c r="B1710" s="407"/>
      <c r="C1710" s="407"/>
      <c r="D1710" s="407"/>
      <c r="E1710" s="496"/>
      <c r="F1710" s="407"/>
      <c r="G1710" s="60" t="s">
        <v>20</v>
      </c>
      <c r="H1710" s="61">
        <v>0</v>
      </c>
      <c r="I1710" s="61">
        <v>0</v>
      </c>
      <c r="J1710" s="61">
        <v>0</v>
      </c>
      <c r="K1710" s="61">
        <v>0</v>
      </c>
      <c r="L1710" s="61">
        <v>0</v>
      </c>
      <c r="M1710" s="61">
        <v>0</v>
      </c>
      <c r="N1710" s="61">
        <v>0</v>
      </c>
      <c r="O1710" s="407"/>
      <c r="P1710" s="410"/>
      <c r="Q1710" s="339"/>
    </row>
    <row r="1711" spans="1:17" ht="24.75" thickBot="1" x14ac:dyDescent="0.3">
      <c r="A1711" s="411" t="s">
        <v>1845</v>
      </c>
      <c r="B1711" s="405" t="s">
        <v>573</v>
      </c>
      <c r="C1711" s="405" t="s">
        <v>1838</v>
      </c>
      <c r="D1711" s="405">
        <v>2027</v>
      </c>
      <c r="E1711" s="405" t="s">
        <v>1846</v>
      </c>
      <c r="F1711" s="405" t="s">
        <v>1840</v>
      </c>
      <c r="G1711" s="60" t="s">
        <v>16</v>
      </c>
      <c r="H1711" s="61">
        <v>38.200000000000003</v>
      </c>
      <c r="I1711" s="61">
        <v>0</v>
      </c>
      <c r="J1711" s="61">
        <v>0</v>
      </c>
      <c r="K1711" s="61">
        <v>38.200000000000003</v>
      </c>
      <c r="L1711" s="61">
        <v>0</v>
      </c>
      <c r="M1711" s="61">
        <v>0</v>
      </c>
      <c r="N1711" s="61">
        <v>0</v>
      </c>
      <c r="O1711" s="405">
        <v>756</v>
      </c>
      <c r="P1711" s="408" t="s">
        <v>1472</v>
      </c>
      <c r="Q1711" s="338" t="s">
        <v>4168</v>
      </c>
    </row>
    <row r="1712" spans="1:17" ht="15.75" thickBot="1" x14ac:dyDescent="0.3">
      <c r="A1712" s="412"/>
      <c r="B1712" s="406"/>
      <c r="C1712" s="406"/>
      <c r="D1712" s="406"/>
      <c r="E1712" s="406"/>
      <c r="F1712" s="406"/>
      <c r="G1712" s="60" t="s">
        <v>17</v>
      </c>
      <c r="H1712" s="61">
        <v>0</v>
      </c>
      <c r="I1712" s="61">
        <v>0</v>
      </c>
      <c r="J1712" s="61">
        <v>0</v>
      </c>
      <c r="K1712" s="61">
        <v>0</v>
      </c>
      <c r="L1712" s="61">
        <v>0</v>
      </c>
      <c r="M1712" s="61">
        <v>0</v>
      </c>
      <c r="N1712" s="61">
        <v>0</v>
      </c>
      <c r="O1712" s="406"/>
      <c r="P1712" s="409"/>
      <c r="Q1712" s="602"/>
    </row>
    <row r="1713" spans="1:17" ht="24.75" thickBot="1" x14ac:dyDescent="0.3">
      <c r="A1713" s="412"/>
      <c r="B1713" s="406"/>
      <c r="C1713" s="406"/>
      <c r="D1713" s="406"/>
      <c r="E1713" s="406"/>
      <c r="F1713" s="406"/>
      <c r="G1713" s="60" t="s">
        <v>18</v>
      </c>
      <c r="H1713" s="61">
        <v>30.7</v>
      </c>
      <c r="I1713" s="61">
        <v>0</v>
      </c>
      <c r="J1713" s="61">
        <v>0</v>
      </c>
      <c r="K1713" s="61">
        <v>30.7</v>
      </c>
      <c r="L1713" s="61">
        <v>0</v>
      </c>
      <c r="M1713" s="61">
        <v>0</v>
      </c>
      <c r="N1713" s="61">
        <v>0</v>
      </c>
      <c r="O1713" s="406"/>
      <c r="P1713" s="409"/>
      <c r="Q1713" s="602"/>
    </row>
    <row r="1714" spans="1:17" ht="15.75" thickBot="1" x14ac:dyDescent="0.3">
      <c r="A1714" s="412"/>
      <c r="B1714" s="406"/>
      <c r="C1714" s="406"/>
      <c r="D1714" s="406"/>
      <c r="E1714" s="406"/>
      <c r="F1714" s="406"/>
      <c r="G1714" s="60" t="s">
        <v>19</v>
      </c>
      <c r="H1714" s="61">
        <v>7.5</v>
      </c>
      <c r="I1714" s="61">
        <v>0</v>
      </c>
      <c r="J1714" s="61">
        <v>0</v>
      </c>
      <c r="K1714" s="61">
        <v>7.5</v>
      </c>
      <c r="L1714" s="61">
        <v>0</v>
      </c>
      <c r="M1714" s="61">
        <v>0</v>
      </c>
      <c r="N1714" s="61">
        <v>0</v>
      </c>
      <c r="O1714" s="406"/>
      <c r="P1714" s="409"/>
      <c r="Q1714" s="602"/>
    </row>
    <row r="1715" spans="1:17" ht="15.75" thickBot="1" x14ac:dyDescent="0.3">
      <c r="A1715" s="413"/>
      <c r="B1715" s="407"/>
      <c r="C1715" s="407"/>
      <c r="D1715" s="407"/>
      <c r="E1715" s="407"/>
      <c r="F1715" s="407"/>
      <c r="G1715" s="60" t="s">
        <v>20</v>
      </c>
      <c r="H1715" s="61">
        <v>0</v>
      </c>
      <c r="I1715" s="61">
        <v>0</v>
      </c>
      <c r="J1715" s="61">
        <v>0</v>
      </c>
      <c r="K1715" s="61">
        <v>0</v>
      </c>
      <c r="L1715" s="61">
        <v>0</v>
      </c>
      <c r="M1715" s="61">
        <v>0</v>
      </c>
      <c r="N1715" s="61">
        <v>0</v>
      </c>
      <c r="O1715" s="407"/>
      <c r="P1715" s="410"/>
      <c r="Q1715" s="339"/>
    </row>
    <row r="1716" spans="1:17" ht="24.75" thickBot="1" x14ac:dyDescent="0.3">
      <c r="A1716" s="411" t="s">
        <v>1847</v>
      </c>
      <c r="B1716" s="405" t="s">
        <v>573</v>
      </c>
      <c r="C1716" s="405" t="s">
        <v>1838</v>
      </c>
      <c r="D1716" s="405">
        <v>2027</v>
      </c>
      <c r="E1716" s="405" t="s">
        <v>529</v>
      </c>
      <c r="F1716" s="405" t="s">
        <v>1840</v>
      </c>
      <c r="G1716" s="60" t="s">
        <v>16</v>
      </c>
      <c r="H1716" s="61">
        <v>50</v>
      </c>
      <c r="I1716" s="61">
        <v>0</v>
      </c>
      <c r="J1716" s="61">
        <v>0</v>
      </c>
      <c r="K1716" s="61">
        <v>50</v>
      </c>
      <c r="L1716" s="61">
        <v>0</v>
      </c>
      <c r="M1716" s="61">
        <v>0</v>
      </c>
      <c r="N1716" s="61">
        <v>0</v>
      </c>
      <c r="O1716" s="405">
        <v>523</v>
      </c>
      <c r="P1716" s="408" t="s">
        <v>1472</v>
      </c>
      <c r="Q1716" s="338" t="s">
        <v>4168</v>
      </c>
    </row>
    <row r="1717" spans="1:17" ht="15.75" thickBot="1" x14ac:dyDescent="0.3">
      <c r="A1717" s="412"/>
      <c r="B1717" s="406"/>
      <c r="C1717" s="406"/>
      <c r="D1717" s="406"/>
      <c r="E1717" s="406"/>
      <c r="F1717" s="406"/>
      <c r="G1717" s="60" t="s">
        <v>17</v>
      </c>
      <c r="H1717" s="61">
        <v>0</v>
      </c>
      <c r="I1717" s="61">
        <v>0</v>
      </c>
      <c r="J1717" s="61">
        <v>0</v>
      </c>
      <c r="K1717" s="61">
        <v>0</v>
      </c>
      <c r="L1717" s="61">
        <v>0</v>
      </c>
      <c r="M1717" s="61">
        <v>0</v>
      </c>
      <c r="N1717" s="61">
        <v>0</v>
      </c>
      <c r="O1717" s="406"/>
      <c r="P1717" s="409"/>
      <c r="Q1717" s="602"/>
    </row>
    <row r="1718" spans="1:17" ht="24.75" thickBot="1" x14ac:dyDescent="0.3">
      <c r="A1718" s="412"/>
      <c r="B1718" s="406"/>
      <c r="C1718" s="406"/>
      <c r="D1718" s="406"/>
      <c r="E1718" s="406"/>
      <c r="F1718" s="406"/>
      <c r="G1718" s="60" t="s">
        <v>18</v>
      </c>
      <c r="H1718" s="61">
        <v>49.8</v>
      </c>
      <c r="I1718" s="61">
        <v>0</v>
      </c>
      <c r="J1718" s="61">
        <v>0</v>
      </c>
      <c r="K1718" s="61">
        <v>49.8</v>
      </c>
      <c r="L1718" s="61">
        <v>0</v>
      </c>
      <c r="M1718" s="61">
        <v>0</v>
      </c>
      <c r="N1718" s="61">
        <v>0</v>
      </c>
      <c r="O1718" s="406"/>
      <c r="P1718" s="409"/>
      <c r="Q1718" s="602"/>
    </row>
    <row r="1719" spans="1:17" ht="15.75" thickBot="1" x14ac:dyDescent="0.3">
      <c r="A1719" s="412"/>
      <c r="B1719" s="406"/>
      <c r="C1719" s="406"/>
      <c r="D1719" s="406"/>
      <c r="E1719" s="406"/>
      <c r="F1719" s="406"/>
      <c r="G1719" s="60" t="s">
        <v>19</v>
      </c>
      <c r="H1719" s="61">
        <v>0.3</v>
      </c>
      <c r="I1719" s="61">
        <v>0</v>
      </c>
      <c r="J1719" s="61">
        <v>0</v>
      </c>
      <c r="K1719" s="61">
        <v>0.3</v>
      </c>
      <c r="L1719" s="61">
        <v>0</v>
      </c>
      <c r="M1719" s="61">
        <v>0</v>
      </c>
      <c r="N1719" s="61">
        <v>0</v>
      </c>
      <c r="O1719" s="406"/>
      <c r="P1719" s="409"/>
      <c r="Q1719" s="602"/>
    </row>
    <row r="1720" spans="1:17" ht="15.75" thickBot="1" x14ac:dyDescent="0.3">
      <c r="A1720" s="413"/>
      <c r="B1720" s="407"/>
      <c r="C1720" s="407"/>
      <c r="D1720" s="407"/>
      <c r="E1720" s="407"/>
      <c r="F1720" s="407"/>
      <c r="G1720" s="60" t="s">
        <v>20</v>
      </c>
      <c r="H1720" s="61">
        <v>0</v>
      </c>
      <c r="I1720" s="61">
        <v>0</v>
      </c>
      <c r="J1720" s="61">
        <v>0</v>
      </c>
      <c r="K1720" s="61">
        <v>0</v>
      </c>
      <c r="L1720" s="61">
        <v>0</v>
      </c>
      <c r="M1720" s="61">
        <v>0</v>
      </c>
      <c r="N1720" s="61">
        <v>0</v>
      </c>
      <c r="O1720" s="407"/>
      <c r="P1720" s="410"/>
      <c r="Q1720" s="339"/>
    </row>
    <row r="1721" spans="1:17" ht="24.75" thickBot="1" x14ac:dyDescent="0.3">
      <c r="A1721" s="411" t="s">
        <v>1848</v>
      </c>
      <c r="B1721" s="405" t="s">
        <v>573</v>
      </c>
      <c r="C1721" s="405" t="s">
        <v>1838</v>
      </c>
      <c r="D1721" s="405">
        <v>2028</v>
      </c>
      <c r="E1721" s="494" t="s">
        <v>1849</v>
      </c>
      <c r="F1721" s="405" t="s">
        <v>1840</v>
      </c>
      <c r="G1721" s="60" t="s">
        <v>16</v>
      </c>
      <c r="H1721" s="61">
        <v>17.8</v>
      </c>
      <c r="I1721" s="61">
        <v>0</v>
      </c>
      <c r="J1721" s="61">
        <v>0</v>
      </c>
      <c r="K1721" s="61">
        <v>0</v>
      </c>
      <c r="L1721" s="61">
        <v>17.8</v>
      </c>
      <c r="M1721" s="61">
        <v>0</v>
      </c>
      <c r="N1721" s="61">
        <v>0</v>
      </c>
      <c r="O1721" s="405">
        <v>225</v>
      </c>
      <c r="P1721" s="408" t="s">
        <v>1472</v>
      </c>
      <c r="Q1721" s="338" t="s">
        <v>4168</v>
      </c>
    </row>
    <row r="1722" spans="1:17" ht="15.75" thickBot="1" x14ac:dyDescent="0.3">
      <c r="A1722" s="412"/>
      <c r="B1722" s="406"/>
      <c r="C1722" s="406"/>
      <c r="D1722" s="406"/>
      <c r="E1722" s="495"/>
      <c r="F1722" s="406"/>
      <c r="G1722" s="60" t="s">
        <v>17</v>
      </c>
      <c r="H1722" s="61">
        <v>0</v>
      </c>
      <c r="I1722" s="61">
        <v>0</v>
      </c>
      <c r="J1722" s="61">
        <v>0</v>
      </c>
      <c r="K1722" s="61">
        <v>0</v>
      </c>
      <c r="L1722" s="61">
        <v>0</v>
      </c>
      <c r="M1722" s="61">
        <v>0</v>
      </c>
      <c r="N1722" s="61">
        <v>0</v>
      </c>
      <c r="O1722" s="406"/>
      <c r="P1722" s="409"/>
      <c r="Q1722" s="602"/>
    </row>
    <row r="1723" spans="1:17" ht="24.75" thickBot="1" x14ac:dyDescent="0.3">
      <c r="A1723" s="412"/>
      <c r="B1723" s="406"/>
      <c r="C1723" s="406"/>
      <c r="D1723" s="406"/>
      <c r="E1723" s="495"/>
      <c r="F1723" s="406"/>
      <c r="G1723" s="60" t="s">
        <v>18</v>
      </c>
      <c r="H1723" s="61">
        <v>16.899999999999999</v>
      </c>
      <c r="I1723" s="61">
        <v>0</v>
      </c>
      <c r="J1723" s="61">
        <v>0</v>
      </c>
      <c r="K1723" s="61">
        <v>0</v>
      </c>
      <c r="L1723" s="61">
        <v>16.899999999999999</v>
      </c>
      <c r="M1723" s="61">
        <v>0</v>
      </c>
      <c r="N1723" s="61">
        <v>0</v>
      </c>
      <c r="O1723" s="406"/>
      <c r="P1723" s="409"/>
      <c r="Q1723" s="602"/>
    </row>
    <row r="1724" spans="1:17" ht="15.75" thickBot="1" x14ac:dyDescent="0.3">
      <c r="A1724" s="412"/>
      <c r="B1724" s="406"/>
      <c r="C1724" s="406"/>
      <c r="D1724" s="406"/>
      <c r="E1724" s="495"/>
      <c r="F1724" s="406"/>
      <c r="G1724" s="60" t="s">
        <v>19</v>
      </c>
      <c r="H1724" s="61">
        <v>0.9</v>
      </c>
      <c r="I1724" s="61">
        <v>0</v>
      </c>
      <c r="J1724" s="61">
        <v>0</v>
      </c>
      <c r="K1724" s="61">
        <v>0</v>
      </c>
      <c r="L1724" s="61">
        <v>0.9</v>
      </c>
      <c r="M1724" s="61">
        <v>0</v>
      </c>
      <c r="N1724" s="61">
        <v>0</v>
      </c>
      <c r="O1724" s="406"/>
      <c r="P1724" s="409"/>
      <c r="Q1724" s="602"/>
    </row>
    <row r="1725" spans="1:17" ht="15.75" thickBot="1" x14ac:dyDescent="0.3">
      <c r="A1725" s="413"/>
      <c r="B1725" s="407"/>
      <c r="C1725" s="407"/>
      <c r="D1725" s="407"/>
      <c r="E1725" s="496"/>
      <c r="F1725" s="407"/>
      <c r="G1725" s="60" t="s">
        <v>20</v>
      </c>
      <c r="H1725" s="61">
        <v>0</v>
      </c>
      <c r="I1725" s="61">
        <v>0</v>
      </c>
      <c r="J1725" s="61">
        <v>0</v>
      </c>
      <c r="K1725" s="61">
        <v>0</v>
      </c>
      <c r="L1725" s="61">
        <v>0</v>
      </c>
      <c r="M1725" s="61">
        <v>0</v>
      </c>
      <c r="N1725" s="61">
        <v>0</v>
      </c>
      <c r="O1725" s="407"/>
      <c r="P1725" s="410"/>
      <c r="Q1725" s="339"/>
    </row>
    <row r="1726" spans="1:17" ht="24.75" thickBot="1" x14ac:dyDescent="0.3">
      <c r="A1726" s="411" t="s">
        <v>1850</v>
      </c>
      <c r="B1726" s="405" t="s">
        <v>573</v>
      </c>
      <c r="C1726" s="405" t="s">
        <v>1838</v>
      </c>
      <c r="D1726" s="405">
        <v>2028</v>
      </c>
      <c r="E1726" s="494" t="s">
        <v>1851</v>
      </c>
      <c r="F1726" s="405" t="s">
        <v>1840</v>
      </c>
      <c r="G1726" s="60" t="s">
        <v>16</v>
      </c>
      <c r="H1726" s="61">
        <v>13.3</v>
      </c>
      <c r="I1726" s="61">
        <v>0</v>
      </c>
      <c r="J1726" s="61">
        <v>0</v>
      </c>
      <c r="K1726" s="61">
        <v>0</v>
      </c>
      <c r="L1726" s="61">
        <v>13.3</v>
      </c>
      <c r="M1726" s="61">
        <v>0</v>
      </c>
      <c r="N1726" s="61">
        <v>0</v>
      </c>
      <c r="O1726" s="405">
        <v>738</v>
      </c>
      <c r="P1726" s="408" t="s">
        <v>1472</v>
      </c>
      <c r="Q1726" s="338" t="s">
        <v>4168</v>
      </c>
    </row>
    <row r="1727" spans="1:17" ht="15.75" thickBot="1" x14ac:dyDescent="0.3">
      <c r="A1727" s="412"/>
      <c r="B1727" s="406"/>
      <c r="C1727" s="406"/>
      <c r="D1727" s="406"/>
      <c r="E1727" s="495"/>
      <c r="F1727" s="406"/>
      <c r="G1727" s="60" t="s">
        <v>17</v>
      </c>
      <c r="H1727" s="61">
        <v>0</v>
      </c>
      <c r="I1727" s="61">
        <v>0</v>
      </c>
      <c r="J1727" s="61">
        <v>0</v>
      </c>
      <c r="K1727" s="61">
        <v>0</v>
      </c>
      <c r="L1727" s="61">
        <v>0</v>
      </c>
      <c r="M1727" s="61">
        <v>0</v>
      </c>
      <c r="N1727" s="61">
        <v>0</v>
      </c>
      <c r="O1727" s="406"/>
      <c r="P1727" s="409"/>
      <c r="Q1727" s="602"/>
    </row>
    <row r="1728" spans="1:17" ht="24.75" thickBot="1" x14ac:dyDescent="0.3">
      <c r="A1728" s="412"/>
      <c r="B1728" s="406"/>
      <c r="C1728" s="406"/>
      <c r="D1728" s="406"/>
      <c r="E1728" s="495"/>
      <c r="F1728" s="406"/>
      <c r="G1728" s="60" t="s">
        <v>18</v>
      </c>
      <c r="H1728" s="61">
        <v>12.6</v>
      </c>
      <c r="I1728" s="61">
        <v>0</v>
      </c>
      <c r="J1728" s="61">
        <v>0</v>
      </c>
      <c r="K1728" s="61">
        <v>0</v>
      </c>
      <c r="L1728" s="61">
        <v>12.6</v>
      </c>
      <c r="M1728" s="61">
        <v>0</v>
      </c>
      <c r="N1728" s="61">
        <v>0</v>
      </c>
      <c r="O1728" s="406"/>
      <c r="P1728" s="409"/>
      <c r="Q1728" s="602"/>
    </row>
    <row r="1729" spans="1:17" ht="15.75" thickBot="1" x14ac:dyDescent="0.3">
      <c r="A1729" s="412"/>
      <c r="B1729" s="406"/>
      <c r="C1729" s="406"/>
      <c r="D1729" s="406"/>
      <c r="E1729" s="495"/>
      <c r="F1729" s="406"/>
      <c r="G1729" s="60" t="s">
        <v>19</v>
      </c>
      <c r="H1729" s="61">
        <v>0.7</v>
      </c>
      <c r="I1729" s="61">
        <v>0</v>
      </c>
      <c r="J1729" s="61">
        <v>0</v>
      </c>
      <c r="K1729" s="61">
        <v>0</v>
      </c>
      <c r="L1729" s="61">
        <v>0.7</v>
      </c>
      <c r="M1729" s="61">
        <v>0</v>
      </c>
      <c r="N1729" s="61">
        <v>0</v>
      </c>
      <c r="O1729" s="406"/>
      <c r="P1729" s="409"/>
      <c r="Q1729" s="602"/>
    </row>
    <row r="1730" spans="1:17" ht="15.75" thickBot="1" x14ac:dyDescent="0.3">
      <c r="A1730" s="413"/>
      <c r="B1730" s="407"/>
      <c r="C1730" s="407"/>
      <c r="D1730" s="407"/>
      <c r="E1730" s="496"/>
      <c r="F1730" s="407"/>
      <c r="G1730" s="60" t="s">
        <v>20</v>
      </c>
      <c r="H1730" s="61">
        <v>0</v>
      </c>
      <c r="I1730" s="61">
        <v>0</v>
      </c>
      <c r="J1730" s="61">
        <v>0</v>
      </c>
      <c r="K1730" s="61">
        <v>0</v>
      </c>
      <c r="L1730" s="61">
        <v>0</v>
      </c>
      <c r="M1730" s="61">
        <v>0</v>
      </c>
      <c r="N1730" s="61">
        <v>0</v>
      </c>
      <c r="O1730" s="407"/>
      <c r="P1730" s="410"/>
      <c r="Q1730" s="339"/>
    </row>
    <row r="1731" spans="1:17" ht="24.75" thickBot="1" x14ac:dyDescent="0.3">
      <c r="A1731" s="411" t="s">
        <v>1852</v>
      </c>
      <c r="B1731" s="405" t="s">
        <v>573</v>
      </c>
      <c r="C1731" s="405" t="s">
        <v>1838</v>
      </c>
      <c r="D1731" s="405">
        <v>2028</v>
      </c>
      <c r="E1731" s="494" t="s">
        <v>1843</v>
      </c>
      <c r="F1731" s="405" t="s">
        <v>1840</v>
      </c>
      <c r="G1731" s="60" t="s">
        <v>16</v>
      </c>
      <c r="H1731" s="61">
        <v>15</v>
      </c>
      <c r="I1731" s="61">
        <v>0</v>
      </c>
      <c r="J1731" s="61">
        <v>0</v>
      </c>
      <c r="K1731" s="61">
        <v>0</v>
      </c>
      <c r="L1731" s="61">
        <v>15</v>
      </c>
      <c r="M1731" s="61">
        <v>0</v>
      </c>
      <c r="N1731" s="61">
        <v>0</v>
      </c>
      <c r="O1731" s="405">
        <v>936</v>
      </c>
      <c r="P1731" s="408" t="s">
        <v>1472</v>
      </c>
      <c r="Q1731" s="338" t="s">
        <v>4168</v>
      </c>
    </row>
    <row r="1732" spans="1:17" ht="15.75" thickBot="1" x14ac:dyDescent="0.3">
      <c r="A1732" s="412"/>
      <c r="B1732" s="406"/>
      <c r="C1732" s="406"/>
      <c r="D1732" s="406"/>
      <c r="E1732" s="495"/>
      <c r="F1732" s="406"/>
      <c r="G1732" s="60" t="s">
        <v>267</v>
      </c>
      <c r="H1732" s="61">
        <v>0</v>
      </c>
      <c r="I1732" s="61">
        <v>0</v>
      </c>
      <c r="J1732" s="61">
        <v>0</v>
      </c>
      <c r="K1732" s="61">
        <v>0</v>
      </c>
      <c r="L1732" s="61">
        <v>0</v>
      </c>
      <c r="M1732" s="61">
        <v>0</v>
      </c>
      <c r="N1732" s="61">
        <v>0</v>
      </c>
      <c r="O1732" s="406"/>
      <c r="P1732" s="409"/>
      <c r="Q1732" s="602"/>
    </row>
    <row r="1733" spans="1:17" ht="24.75" thickBot="1" x14ac:dyDescent="0.3">
      <c r="A1733" s="412"/>
      <c r="B1733" s="406"/>
      <c r="C1733" s="406"/>
      <c r="D1733" s="406"/>
      <c r="E1733" s="495"/>
      <c r="F1733" s="406"/>
      <c r="G1733" s="60" t="s">
        <v>18</v>
      </c>
      <c r="H1733" s="61">
        <v>14.3</v>
      </c>
      <c r="I1733" s="61">
        <v>0</v>
      </c>
      <c r="J1733" s="61">
        <v>0</v>
      </c>
      <c r="K1733" s="61">
        <v>0</v>
      </c>
      <c r="L1733" s="61">
        <v>14.3</v>
      </c>
      <c r="M1733" s="61">
        <v>0</v>
      </c>
      <c r="N1733" s="61">
        <v>0</v>
      </c>
      <c r="O1733" s="406"/>
      <c r="P1733" s="409"/>
      <c r="Q1733" s="602"/>
    </row>
    <row r="1734" spans="1:17" ht="15.75" thickBot="1" x14ac:dyDescent="0.3">
      <c r="A1734" s="412"/>
      <c r="B1734" s="406"/>
      <c r="C1734" s="406"/>
      <c r="D1734" s="406"/>
      <c r="E1734" s="495"/>
      <c r="F1734" s="406"/>
      <c r="G1734" s="60" t="s">
        <v>1853</v>
      </c>
      <c r="H1734" s="61">
        <v>0.8</v>
      </c>
      <c r="I1734" s="61">
        <v>0</v>
      </c>
      <c r="J1734" s="61">
        <v>0</v>
      </c>
      <c r="K1734" s="61">
        <v>0</v>
      </c>
      <c r="L1734" s="61">
        <v>0.8</v>
      </c>
      <c r="M1734" s="61">
        <v>0</v>
      </c>
      <c r="N1734" s="61">
        <v>0</v>
      </c>
      <c r="O1734" s="406"/>
      <c r="P1734" s="409"/>
      <c r="Q1734" s="602"/>
    </row>
    <row r="1735" spans="1:17" ht="15.75" thickBot="1" x14ac:dyDescent="0.3">
      <c r="A1735" s="413"/>
      <c r="B1735" s="407"/>
      <c r="C1735" s="407"/>
      <c r="D1735" s="407"/>
      <c r="E1735" s="496"/>
      <c r="F1735" s="407"/>
      <c r="G1735" s="60" t="s">
        <v>20</v>
      </c>
      <c r="H1735" s="61">
        <v>0</v>
      </c>
      <c r="I1735" s="61">
        <v>0</v>
      </c>
      <c r="J1735" s="61">
        <v>0</v>
      </c>
      <c r="K1735" s="61">
        <v>0</v>
      </c>
      <c r="L1735" s="61">
        <v>0</v>
      </c>
      <c r="M1735" s="61">
        <v>0</v>
      </c>
      <c r="N1735" s="61">
        <v>0</v>
      </c>
      <c r="O1735" s="407"/>
      <c r="P1735" s="410"/>
      <c r="Q1735" s="339"/>
    </row>
    <row r="1736" spans="1:17" ht="24.75" thickBot="1" x14ac:dyDescent="0.3">
      <c r="A1736" s="411" t="s">
        <v>1854</v>
      </c>
      <c r="B1736" s="405" t="s">
        <v>573</v>
      </c>
      <c r="C1736" s="405" t="s">
        <v>1838</v>
      </c>
      <c r="D1736" s="405">
        <v>2029</v>
      </c>
      <c r="E1736" s="494" t="s">
        <v>1843</v>
      </c>
      <c r="F1736" s="405" t="s">
        <v>1840</v>
      </c>
      <c r="G1736" s="60" t="s">
        <v>16</v>
      </c>
      <c r="H1736" s="61">
        <v>17.2</v>
      </c>
      <c r="I1736" s="61">
        <v>0</v>
      </c>
      <c r="J1736" s="61">
        <v>0</v>
      </c>
      <c r="K1736" s="61">
        <v>0</v>
      </c>
      <c r="L1736" s="61">
        <v>0</v>
      </c>
      <c r="M1736" s="61">
        <v>17.2</v>
      </c>
      <c r="N1736" s="61">
        <v>0</v>
      </c>
      <c r="O1736" s="405">
        <v>736</v>
      </c>
      <c r="P1736" s="408" t="s">
        <v>1472</v>
      </c>
      <c r="Q1736" s="338" t="s">
        <v>4168</v>
      </c>
    </row>
    <row r="1737" spans="1:17" ht="15.75" thickBot="1" x14ac:dyDescent="0.3">
      <c r="A1737" s="412"/>
      <c r="B1737" s="406"/>
      <c r="C1737" s="406"/>
      <c r="D1737" s="406"/>
      <c r="E1737" s="495"/>
      <c r="F1737" s="406"/>
      <c r="G1737" s="60" t="s">
        <v>17</v>
      </c>
      <c r="H1737" s="61">
        <v>0</v>
      </c>
      <c r="I1737" s="61">
        <v>0</v>
      </c>
      <c r="J1737" s="61">
        <v>0</v>
      </c>
      <c r="K1737" s="61">
        <v>0</v>
      </c>
      <c r="L1737" s="61">
        <v>0</v>
      </c>
      <c r="M1737" s="61">
        <v>0</v>
      </c>
      <c r="N1737" s="61">
        <v>0</v>
      </c>
      <c r="O1737" s="406"/>
      <c r="P1737" s="409"/>
      <c r="Q1737" s="602"/>
    </row>
    <row r="1738" spans="1:17" ht="24.75" thickBot="1" x14ac:dyDescent="0.3">
      <c r="A1738" s="412"/>
      <c r="B1738" s="406"/>
      <c r="C1738" s="406"/>
      <c r="D1738" s="406"/>
      <c r="E1738" s="495"/>
      <c r="F1738" s="406"/>
      <c r="G1738" s="60" t="s">
        <v>18</v>
      </c>
      <c r="H1738" s="61">
        <v>16.3</v>
      </c>
      <c r="I1738" s="61">
        <v>0</v>
      </c>
      <c r="J1738" s="61">
        <v>0</v>
      </c>
      <c r="K1738" s="61">
        <v>0</v>
      </c>
      <c r="L1738" s="61">
        <v>0</v>
      </c>
      <c r="M1738" s="61">
        <v>16.3</v>
      </c>
      <c r="N1738" s="61">
        <v>0</v>
      </c>
      <c r="O1738" s="406"/>
      <c r="P1738" s="409"/>
      <c r="Q1738" s="602"/>
    </row>
    <row r="1739" spans="1:17" ht="15.75" thickBot="1" x14ac:dyDescent="0.3">
      <c r="A1739" s="412"/>
      <c r="B1739" s="406"/>
      <c r="C1739" s="406"/>
      <c r="D1739" s="406"/>
      <c r="E1739" s="495"/>
      <c r="F1739" s="406"/>
      <c r="G1739" s="60" t="s">
        <v>19</v>
      </c>
      <c r="H1739" s="61">
        <v>0.9</v>
      </c>
      <c r="I1739" s="61">
        <v>0</v>
      </c>
      <c r="J1739" s="61">
        <v>0</v>
      </c>
      <c r="K1739" s="61">
        <v>0</v>
      </c>
      <c r="L1739" s="61">
        <v>0</v>
      </c>
      <c r="M1739" s="61">
        <v>0.9</v>
      </c>
      <c r="N1739" s="61">
        <v>0</v>
      </c>
      <c r="O1739" s="406"/>
      <c r="P1739" s="409"/>
      <c r="Q1739" s="602"/>
    </row>
    <row r="1740" spans="1:17" ht="15.75" thickBot="1" x14ac:dyDescent="0.3">
      <c r="A1740" s="413"/>
      <c r="B1740" s="407"/>
      <c r="C1740" s="407"/>
      <c r="D1740" s="407"/>
      <c r="E1740" s="496"/>
      <c r="F1740" s="407"/>
      <c r="G1740" s="60" t="s">
        <v>20</v>
      </c>
      <c r="H1740" s="61">
        <v>0</v>
      </c>
      <c r="I1740" s="61">
        <v>0</v>
      </c>
      <c r="J1740" s="61">
        <v>0</v>
      </c>
      <c r="K1740" s="61">
        <v>0</v>
      </c>
      <c r="L1740" s="61">
        <v>0</v>
      </c>
      <c r="M1740" s="61">
        <v>0</v>
      </c>
      <c r="N1740" s="61">
        <v>0</v>
      </c>
      <c r="O1740" s="407"/>
      <c r="P1740" s="410"/>
      <c r="Q1740" s="339"/>
    </row>
    <row r="1741" spans="1:17" ht="24.75" thickBot="1" x14ac:dyDescent="0.3">
      <c r="A1741" s="411" t="s">
        <v>1855</v>
      </c>
      <c r="B1741" s="405" t="s">
        <v>573</v>
      </c>
      <c r="C1741" s="405" t="s">
        <v>1838</v>
      </c>
      <c r="D1741" s="405">
        <v>2029</v>
      </c>
      <c r="E1741" s="494" t="s">
        <v>1843</v>
      </c>
      <c r="F1741" s="405" t="s">
        <v>1840</v>
      </c>
      <c r="G1741" s="60" t="s">
        <v>16</v>
      </c>
      <c r="H1741" s="61">
        <v>15</v>
      </c>
      <c r="I1741" s="61">
        <v>0</v>
      </c>
      <c r="J1741" s="61">
        <v>0</v>
      </c>
      <c r="K1741" s="61">
        <v>0</v>
      </c>
      <c r="L1741" s="61">
        <v>0</v>
      </c>
      <c r="M1741" s="61">
        <v>15</v>
      </c>
      <c r="N1741" s="61">
        <v>0</v>
      </c>
      <c r="O1741" s="405">
        <v>736</v>
      </c>
      <c r="P1741" s="408" t="s">
        <v>1472</v>
      </c>
      <c r="Q1741" s="338" t="s">
        <v>4168</v>
      </c>
    </row>
    <row r="1742" spans="1:17" ht="15.75" thickBot="1" x14ac:dyDescent="0.3">
      <c r="A1742" s="412"/>
      <c r="B1742" s="406"/>
      <c r="C1742" s="406"/>
      <c r="D1742" s="406"/>
      <c r="E1742" s="495"/>
      <c r="F1742" s="406"/>
      <c r="G1742" s="60" t="s">
        <v>17</v>
      </c>
      <c r="H1742" s="61">
        <v>0</v>
      </c>
      <c r="I1742" s="61">
        <v>0</v>
      </c>
      <c r="J1742" s="61">
        <v>0</v>
      </c>
      <c r="K1742" s="61">
        <v>0</v>
      </c>
      <c r="L1742" s="61">
        <v>0</v>
      </c>
      <c r="M1742" s="61">
        <v>0</v>
      </c>
      <c r="N1742" s="61">
        <v>0</v>
      </c>
      <c r="O1742" s="406"/>
      <c r="P1742" s="409"/>
      <c r="Q1742" s="602"/>
    </row>
    <row r="1743" spans="1:17" ht="24.75" thickBot="1" x14ac:dyDescent="0.3">
      <c r="A1743" s="412"/>
      <c r="B1743" s="406"/>
      <c r="C1743" s="406"/>
      <c r="D1743" s="406"/>
      <c r="E1743" s="495"/>
      <c r="F1743" s="406"/>
      <c r="G1743" s="60" t="s">
        <v>18</v>
      </c>
      <c r="H1743" s="61">
        <v>14.3</v>
      </c>
      <c r="I1743" s="61">
        <v>0</v>
      </c>
      <c r="J1743" s="61">
        <v>0</v>
      </c>
      <c r="K1743" s="61">
        <v>0</v>
      </c>
      <c r="L1743" s="61">
        <v>0</v>
      </c>
      <c r="M1743" s="61">
        <v>14.3</v>
      </c>
      <c r="N1743" s="61">
        <v>0</v>
      </c>
      <c r="O1743" s="406"/>
      <c r="P1743" s="409"/>
      <c r="Q1743" s="602"/>
    </row>
    <row r="1744" spans="1:17" ht="15.75" thickBot="1" x14ac:dyDescent="0.3">
      <c r="A1744" s="412"/>
      <c r="B1744" s="406"/>
      <c r="C1744" s="406"/>
      <c r="D1744" s="406"/>
      <c r="E1744" s="495"/>
      <c r="F1744" s="406"/>
      <c r="G1744" s="60" t="s">
        <v>19</v>
      </c>
      <c r="H1744" s="61">
        <v>0.8</v>
      </c>
      <c r="I1744" s="61">
        <v>0</v>
      </c>
      <c r="J1744" s="61">
        <v>0</v>
      </c>
      <c r="K1744" s="61">
        <v>0</v>
      </c>
      <c r="L1744" s="61">
        <v>0</v>
      </c>
      <c r="M1744" s="61">
        <v>0.8</v>
      </c>
      <c r="N1744" s="61">
        <v>0</v>
      </c>
      <c r="O1744" s="406"/>
      <c r="P1744" s="409"/>
      <c r="Q1744" s="602"/>
    </row>
    <row r="1745" spans="1:17" ht="15.75" thickBot="1" x14ac:dyDescent="0.3">
      <c r="A1745" s="413"/>
      <c r="B1745" s="407"/>
      <c r="C1745" s="407"/>
      <c r="D1745" s="407"/>
      <c r="E1745" s="496"/>
      <c r="F1745" s="407"/>
      <c r="G1745" s="60" t="s">
        <v>20</v>
      </c>
      <c r="H1745" s="61">
        <v>0</v>
      </c>
      <c r="I1745" s="61">
        <v>0</v>
      </c>
      <c r="J1745" s="61">
        <v>0</v>
      </c>
      <c r="K1745" s="61">
        <v>0</v>
      </c>
      <c r="L1745" s="61">
        <v>0</v>
      </c>
      <c r="M1745" s="61">
        <v>0</v>
      </c>
      <c r="N1745" s="61">
        <v>0</v>
      </c>
      <c r="O1745" s="407"/>
      <c r="P1745" s="410"/>
      <c r="Q1745" s="339"/>
    </row>
    <row r="1746" spans="1:17" ht="24.75" thickBot="1" x14ac:dyDescent="0.3">
      <c r="A1746" s="411" t="s">
        <v>1856</v>
      </c>
      <c r="B1746" s="405" t="s">
        <v>573</v>
      </c>
      <c r="C1746" s="405" t="s">
        <v>1838</v>
      </c>
      <c r="D1746" s="405">
        <v>2029</v>
      </c>
      <c r="E1746" s="494" t="s">
        <v>1843</v>
      </c>
      <c r="F1746" s="405" t="s">
        <v>1840</v>
      </c>
      <c r="G1746" s="60" t="s">
        <v>16</v>
      </c>
      <c r="H1746" s="61">
        <v>15</v>
      </c>
      <c r="I1746" s="61">
        <v>0</v>
      </c>
      <c r="J1746" s="61">
        <v>0</v>
      </c>
      <c r="K1746" s="61">
        <v>0</v>
      </c>
      <c r="L1746" s="61">
        <v>0</v>
      </c>
      <c r="M1746" s="61">
        <v>15</v>
      </c>
      <c r="N1746" s="61">
        <v>0</v>
      </c>
      <c r="O1746" s="405">
        <v>563</v>
      </c>
      <c r="P1746" s="408" t="s">
        <v>1472</v>
      </c>
      <c r="Q1746" s="338" t="s">
        <v>4168</v>
      </c>
    </row>
    <row r="1747" spans="1:17" ht="15.75" thickBot="1" x14ac:dyDescent="0.3">
      <c r="A1747" s="412"/>
      <c r="B1747" s="406"/>
      <c r="C1747" s="406"/>
      <c r="D1747" s="406"/>
      <c r="E1747" s="495"/>
      <c r="F1747" s="406"/>
      <c r="G1747" s="60" t="s">
        <v>17</v>
      </c>
      <c r="H1747" s="61">
        <v>0</v>
      </c>
      <c r="I1747" s="61">
        <v>0</v>
      </c>
      <c r="J1747" s="61">
        <v>0</v>
      </c>
      <c r="K1747" s="61">
        <v>0</v>
      </c>
      <c r="L1747" s="61">
        <v>0</v>
      </c>
      <c r="M1747" s="61">
        <v>0</v>
      </c>
      <c r="N1747" s="61">
        <v>0</v>
      </c>
      <c r="O1747" s="406"/>
      <c r="P1747" s="409"/>
      <c r="Q1747" s="602"/>
    </row>
    <row r="1748" spans="1:17" ht="24.75" thickBot="1" x14ac:dyDescent="0.3">
      <c r="A1748" s="412"/>
      <c r="B1748" s="406"/>
      <c r="C1748" s="406"/>
      <c r="D1748" s="406"/>
      <c r="E1748" s="495"/>
      <c r="F1748" s="406"/>
      <c r="G1748" s="60" t="s">
        <v>18</v>
      </c>
      <c r="H1748" s="61">
        <v>14.3</v>
      </c>
      <c r="I1748" s="61">
        <v>0</v>
      </c>
      <c r="J1748" s="61">
        <v>0</v>
      </c>
      <c r="K1748" s="61">
        <v>0</v>
      </c>
      <c r="L1748" s="61">
        <v>0</v>
      </c>
      <c r="M1748" s="61">
        <v>14.3</v>
      </c>
      <c r="N1748" s="61">
        <v>0</v>
      </c>
      <c r="O1748" s="406"/>
      <c r="P1748" s="409"/>
      <c r="Q1748" s="602"/>
    </row>
    <row r="1749" spans="1:17" ht="15.75" thickBot="1" x14ac:dyDescent="0.3">
      <c r="A1749" s="412"/>
      <c r="B1749" s="406"/>
      <c r="C1749" s="406"/>
      <c r="D1749" s="406"/>
      <c r="E1749" s="495"/>
      <c r="F1749" s="406"/>
      <c r="G1749" s="60" t="s">
        <v>19</v>
      </c>
      <c r="H1749" s="61">
        <v>0.8</v>
      </c>
      <c r="I1749" s="61">
        <v>0</v>
      </c>
      <c r="J1749" s="61">
        <v>0</v>
      </c>
      <c r="K1749" s="61">
        <v>0</v>
      </c>
      <c r="L1749" s="61">
        <v>0</v>
      </c>
      <c r="M1749" s="61">
        <v>0.8</v>
      </c>
      <c r="N1749" s="61">
        <v>0</v>
      </c>
      <c r="O1749" s="406"/>
      <c r="P1749" s="409"/>
      <c r="Q1749" s="602"/>
    </row>
    <row r="1750" spans="1:17" ht="15.75" thickBot="1" x14ac:dyDescent="0.3">
      <c r="A1750" s="413"/>
      <c r="B1750" s="407"/>
      <c r="C1750" s="407"/>
      <c r="D1750" s="407"/>
      <c r="E1750" s="496"/>
      <c r="F1750" s="407"/>
      <c r="G1750" s="60" t="s">
        <v>20</v>
      </c>
      <c r="H1750" s="61">
        <v>0</v>
      </c>
      <c r="I1750" s="61">
        <v>0</v>
      </c>
      <c r="J1750" s="61">
        <v>0</v>
      </c>
      <c r="K1750" s="61">
        <v>0</v>
      </c>
      <c r="L1750" s="61">
        <v>0</v>
      </c>
      <c r="M1750" s="61">
        <v>0</v>
      </c>
      <c r="N1750" s="61">
        <v>0</v>
      </c>
      <c r="O1750" s="407"/>
      <c r="P1750" s="410"/>
      <c r="Q1750" s="339"/>
    </row>
    <row r="1751" spans="1:17" ht="24.75" thickBot="1" x14ac:dyDescent="0.3">
      <c r="A1751" s="411" t="s">
        <v>1857</v>
      </c>
      <c r="B1751" s="405" t="s">
        <v>573</v>
      </c>
      <c r="C1751" s="405" t="s">
        <v>1838</v>
      </c>
      <c r="D1751" s="405">
        <v>2029</v>
      </c>
      <c r="E1751" s="494" t="s">
        <v>1843</v>
      </c>
      <c r="F1751" s="405" t="s">
        <v>1840</v>
      </c>
      <c r="G1751" s="60" t="s">
        <v>16</v>
      </c>
      <c r="H1751" s="61">
        <v>15</v>
      </c>
      <c r="I1751" s="61">
        <v>0</v>
      </c>
      <c r="J1751" s="61">
        <v>0</v>
      </c>
      <c r="K1751" s="61">
        <v>0</v>
      </c>
      <c r="L1751" s="61">
        <v>0</v>
      </c>
      <c r="M1751" s="61">
        <v>15</v>
      </c>
      <c r="N1751" s="61">
        <v>0</v>
      </c>
      <c r="O1751" s="405">
        <v>1689</v>
      </c>
      <c r="P1751" s="408" t="s">
        <v>1472</v>
      </c>
      <c r="Q1751" s="338" t="s">
        <v>4168</v>
      </c>
    </row>
    <row r="1752" spans="1:17" ht="15.75" thickBot="1" x14ac:dyDescent="0.3">
      <c r="A1752" s="412"/>
      <c r="B1752" s="406"/>
      <c r="C1752" s="406"/>
      <c r="D1752" s="406"/>
      <c r="E1752" s="495"/>
      <c r="F1752" s="406"/>
      <c r="G1752" s="60" t="s">
        <v>17</v>
      </c>
      <c r="H1752" s="61">
        <v>0</v>
      </c>
      <c r="I1752" s="61">
        <v>0</v>
      </c>
      <c r="J1752" s="61">
        <v>0</v>
      </c>
      <c r="K1752" s="61">
        <v>0</v>
      </c>
      <c r="L1752" s="61">
        <v>0</v>
      </c>
      <c r="M1752" s="61">
        <v>0</v>
      </c>
      <c r="N1752" s="61">
        <v>0</v>
      </c>
      <c r="O1752" s="406"/>
      <c r="P1752" s="409"/>
      <c r="Q1752" s="602"/>
    </row>
    <row r="1753" spans="1:17" ht="24.75" thickBot="1" x14ac:dyDescent="0.3">
      <c r="A1753" s="412"/>
      <c r="B1753" s="406"/>
      <c r="C1753" s="406"/>
      <c r="D1753" s="406"/>
      <c r="E1753" s="495"/>
      <c r="F1753" s="406"/>
      <c r="G1753" s="60" t="s">
        <v>18</v>
      </c>
      <c r="H1753" s="61">
        <v>14.3</v>
      </c>
      <c r="I1753" s="61">
        <v>0</v>
      </c>
      <c r="J1753" s="61">
        <v>0</v>
      </c>
      <c r="K1753" s="61">
        <v>0</v>
      </c>
      <c r="L1753" s="61">
        <v>0</v>
      </c>
      <c r="M1753" s="61">
        <v>14.3</v>
      </c>
      <c r="N1753" s="61">
        <v>0</v>
      </c>
      <c r="O1753" s="406"/>
      <c r="P1753" s="409"/>
      <c r="Q1753" s="602"/>
    </row>
    <row r="1754" spans="1:17" ht="15.75" thickBot="1" x14ac:dyDescent="0.3">
      <c r="A1754" s="412"/>
      <c r="B1754" s="406"/>
      <c r="C1754" s="406"/>
      <c r="D1754" s="406"/>
      <c r="E1754" s="495"/>
      <c r="F1754" s="406"/>
      <c r="G1754" s="60" t="s">
        <v>19</v>
      </c>
      <c r="H1754" s="61">
        <v>0.8</v>
      </c>
      <c r="I1754" s="61">
        <v>0</v>
      </c>
      <c r="J1754" s="61">
        <v>0</v>
      </c>
      <c r="K1754" s="61">
        <v>0</v>
      </c>
      <c r="L1754" s="61">
        <v>0</v>
      </c>
      <c r="M1754" s="61">
        <v>0.8</v>
      </c>
      <c r="N1754" s="61">
        <v>0</v>
      </c>
      <c r="O1754" s="406"/>
      <c r="P1754" s="409"/>
      <c r="Q1754" s="602"/>
    </row>
    <row r="1755" spans="1:17" ht="15.75" thickBot="1" x14ac:dyDescent="0.3">
      <c r="A1755" s="413"/>
      <c r="B1755" s="407"/>
      <c r="C1755" s="407"/>
      <c r="D1755" s="407"/>
      <c r="E1755" s="496"/>
      <c r="F1755" s="407"/>
      <c r="G1755" s="60" t="s">
        <v>20</v>
      </c>
      <c r="H1755" s="61">
        <v>0</v>
      </c>
      <c r="I1755" s="61">
        <v>0</v>
      </c>
      <c r="J1755" s="61">
        <v>0</v>
      </c>
      <c r="K1755" s="61">
        <v>0</v>
      </c>
      <c r="L1755" s="61">
        <v>0</v>
      </c>
      <c r="M1755" s="61">
        <v>0</v>
      </c>
      <c r="N1755" s="61">
        <v>0</v>
      </c>
      <c r="O1755" s="407"/>
      <c r="P1755" s="410"/>
      <c r="Q1755" s="339"/>
    </row>
    <row r="1756" spans="1:17" ht="24.75" thickBot="1" x14ac:dyDescent="0.3">
      <c r="A1756" s="411" t="s">
        <v>1858</v>
      </c>
      <c r="B1756" s="405" t="s">
        <v>573</v>
      </c>
      <c r="C1756" s="405" t="s">
        <v>1838</v>
      </c>
      <c r="D1756" s="405">
        <v>2029</v>
      </c>
      <c r="E1756" s="494" t="s">
        <v>1843</v>
      </c>
      <c r="F1756" s="405" t="s">
        <v>1840</v>
      </c>
      <c r="G1756" s="60" t="s">
        <v>16</v>
      </c>
      <c r="H1756" s="61">
        <v>15</v>
      </c>
      <c r="I1756" s="61">
        <v>0</v>
      </c>
      <c r="J1756" s="61">
        <v>0</v>
      </c>
      <c r="K1756" s="61">
        <v>0</v>
      </c>
      <c r="L1756" s="61">
        <v>0</v>
      </c>
      <c r="M1756" s="61">
        <v>15</v>
      </c>
      <c r="N1756" s="61">
        <v>0</v>
      </c>
      <c r="O1756" s="405">
        <v>896</v>
      </c>
      <c r="P1756" s="408" t="s">
        <v>1472</v>
      </c>
      <c r="Q1756" s="338" t="s">
        <v>4168</v>
      </c>
    </row>
    <row r="1757" spans="1:17" ht="15.75" thickBot="1" x14ac:dyDescent="0.3">
      <c r="A1757" s="412"/>
      <c r="B1757" s="406"/>
      <c r="C1757" s="406"/>
      <c r="D1757" s="406"/>
      <c r="E1757" s="495"/>
      <c r="F1757" s="406"/>
      <c r="G1757" s="60" t="s">
        <v>17</v>
      </c>
      <c r="H1757" s="61">
        <v>0</v>
      </c>
      <c r="I1757" s="61">
        <v>0</v>
      </c>
      <c r="J1757" s="61">
        <v>0</v>
      </c>
      <c r="K1757" s="61">
        <v>0</v>
      </c>
      <c r="L1757" s="61">
        <v>0</v>
      </c>
      <c r="M1757" s="61">
        <v>0</v>
      </c>
      <c r="N1757" s="61">
        <v>0</v>
      </c>
      <c r="O1757" s="406"/>
      <c r="P1757" s="409"/>
      <c r="Q1757" s="602"/>
    </row>
    <row r="1758" spans="1:17" ht="24.75" thickBot="1" x14ac:dyDescent="0.3">
      <c r="A1758" s="412"/>
      <c r="B1758" s="406"/>
      <c r="C1758" s="406"/>
      <c r="D1758" s="406"/>
      <c r="E1758" s="495"/>
      <c r="F1758" s="406"/>
      <c r="G1758" s="60" t="s">
        <v>18</v>
      </c>
      <c r="H1758" s="61">
        <v>14.3</v>
      </c>
      <c r="I1758" s="61">
        <v>0</v>
      </c>
      <c r="J1758" s="61">
        <v>0</v>
      </c>
      <c r="K1758" s="61">
        <v>0</v>
      </c>
      <c r="L1758" s="61">
        <v>0</v>
      </c>
      <c r="M1758" s="61">
        <v>14.3</v>
      </c>
      <c r="N1758" s="61">
        <v>0</v>
      </c>
      <c r="O1758" s="406"/>
      <c r="P1758" s="409"/>
      <c r="Q1758" s="602"/>
    </row>
    <row r="1759" spans="1:17" ht="15.75" thickBot="1" x14ac:dyDescent="0.3">
      <c r="A1759" s="412"/>
      <c r="B1759" s="406"/>
      <c r="C1759" s="406"/>
      <c r="D1759" s="406"/>
      <c r="E1759" s="495"/>
      <c r="F1759" s="406"/>
      <c r="G1759" s="60" t="s">
        <v>19</v>
      </c>
      <c r="H1759" s="61">
        <v>0.8</v>
      </c>
      <c r="I1759" s="61">
        <v>0</v>
      </c>
      <c r="J1759" s="61">
        <v>0</v>
      </c>
      <c r="K1759" s="61">
        <v>0</v>
      </c>
      <c r="L1759" s="61">
        <v>0</v>
      </c>
      <c r="M1759" s="61">
        <v>0.8</v>
      </c>
      <c r="N1759" s="61">
        <v>0</v>
      </c>
      <c r="O1759" s="406"/>
      <c r="P1759" s="409"/>
      <c r="Q1759" s="602"/>
    </row>
    <row r="1760" spans="1:17" ht="15.75" thickBot="1" x14ac:dyDescent="0.3">
      <c r="A1760" s="413"/>
      <c r="B1760" s="407"/>
      <c r="C1760" s="407"/>
      <c r="D1760" s="407"/>
      <c r="E1760" s="496"/>
      <c r="F1760" s="407"/>
      <c r="G1760" s="60" t="s">
        <v>20</v>
      </c>
      <c r="H1760" s="61">
        <v>0</v>
      </c>
      <c r="I1760" s="61">
        <v>0</v>
      </c>
      <c r="J1760" s="61">
        <v>0</v>
      </c>
      <c r="K1760" s="61">
        <v>0</v>
      </c>
      <c r="L1760" s="61">
        <v>0</v>
      </c>
      <c r="M1760" s="61">
        <v>0</v>
      </c>
      <c r="N1760" s="61">
        <v>0</v>
      </c>
      <c r="O1760" s="407"/>
      <c r="P1760" s="410"/>
      <c r="Q1760" s="339"/>
    </row>
    <row r="1761" spans="1:17" ht="24.75" thickBot="1" x14ac:dyDescent="0.3">
      <c r="A1761" s="411" t="s">
        <v>1859</v>
      </c>
      <c r="B1761" s="405" t="s">
        <v>573</v>
      </c>
      <c r="C1761" s="405" t="s">
        <v>1838</v>
      </c>
      <c r="D1761" s="405">
        <v>2029</v>
      </c>
      <c r="E1761" s="494" t="s">
        <v>1843</v>
      </c>
      <c r="F1761" s="405" t="s">
        <v>1840</v>
      </c>
      <c r="G1761" s="60" t="s">
        <v>16</v>
      </c>
      <c r="H1761" s="61">
        <v>15</v>
      </c>
      <c r="I1761" s="61">
        <v>0</v>
      </c>
      <c r="J1761" s="61">
        <v>0</v>
      </c>
      <c r="K1761" s="61">
        <v>0</v>
      </c>
      <c r="L1761" s="61">
        <v>0</v>
      </c>
      <c r="M1761" s="61">
        <v>15</v>
      </c>
      <c r="N1761" s="61">
        <v>0</v>
      </c>
      <c r="O1761" s="405">
        <v>326</v>
      </c>
      <c r="P1761" s="408" t="s">
        <v>1472</v>
      </c>
      <c r="Q1761" s="338" t="s">
        <v>4168</v>
      </c>
    </row>
    <row r="1762" spans="1:17" ht="15.75" thickBot="1" x14ac:dyDescent="0.3">
      <c r="A1762" s="412"/>
      <c r="B1762" s="406"/>
      <c r="C1762" s="406"/>
      <c r="D1762" s="406"/>
      <c r="E1762" s="495"/>
      <c r="F1762" s="406"/>
      <c r="G1762" s="60" t="s">
        <v>17</v>
      </c>
      <c r="H1762" s="61">
        <v>0</v>
      </c>
      <c r="I1762" s="61">
        <v>0</v>
      </c>
      <c r="J1762" s="61">
        <v>0</v>
      </c>
      <c r="K1762" s="61">
        <v>0</v>
      </c>
      <c r="L1762" s="61">
        <v>0</v>
      </c>
      <c r="M1762" s="61">
        <v>0</v>
      </c>
      <c r="N1762" s="61">
        <v>0</v>
      </c>
      <c r="O1762" s="406"/>
      <c r="P1762" s="409"/>
      <c r="Q1762" s="602"/>
    </row>
    <row r="1763" spans="1:17" ht="24.75" thickBot="1" x14ac:dyDescent="0.3">
      <c r="A1763" s="412"/>
      <c r="B1763" s="406"/>
      <c r="C1763" s="406"/>
      <c r="D1763" s="406"/>
      <c r="E1763" s="495"/>
      <c r="F1763" s="406"/>
      <c r="G1763" s="60" t="s">
        <v>18</v>
      </c>
      <c r="H1763" s="61">
        <v>14.3</v>
      </c>
      <c r="I1763" s="61">
        <v>0</v>
      </c>
      <c r="J1763" s="61">
        <v>0</v>
      </c>
      <c r="K1763" s="61">
        <v>0</v>
      </c>
      <c r="L1763" s="61">
        <v>0</v>
      </c>
      <c r="M1763" s="61">
        <v>14.3</v>
      </c>
      <c r="N1763" s="61">
        <v>0</v>
      </c>
      <c r="O1763" s="406"/>
      <c r="P1763" s="409"/>
      <c r="Q1763" s="602"/>
    </row>
    <row r="1764" spans="1:17" ht="15.75" thickBot="1" x14ac:dyDescent="0.3">
      <c r="A1764" s="412"/>
      <c r="B1764" s="406"/>
      <c r="C1764" s="406"/>
      <c r="D1764" s="406"/>
      <c r="E1764" s="495"/>
      <c r="F1764" s="406"/>
      <c r="G1764" s="60" t="s">
        <v>19</v>
      </c>
      <c r="H1764" s="61">
        <v>0.8</v>
      </c>
      <c r="I1764" s="61">
        <v>0</v>
      </c>
      <c r="J1764" s="61">
        <v>0</v>
      </c>
      <c r="K1764" s="61">
        <v>0</v>
      </c>
      <c r="L1764" s="61">
        <v>0</v>
      </c>
      <c r="M1764" s="61">
        <v>0.8</v>
      </c>
      <c r="N1764" s="61">
        <v>0</v>
      </c>
      <c r="O1764" s="406"/>
      <c r="P1764" s="409"/>
      <c r="Q1764" s="602"/>
    </row>
    <row r="1765" spans="1:17" ht="15.75" thickBot="1" x14ac:dyDescent="0.3">
      <c r="A1765" s="413"/>
      <c r="B1765" s="407"/>
      <c r="C1765" s="407"/>
      <c r="D1765" s="407"/>
      <c r="E1765" s="496"/>
      <c r="F1765" s="407"/>
      <c r="G1765" s="60" t="s">
        <v>20</v>
      </c>
      <c r="H1765" s="61">
        <v>0</v>
      </c>
      <c r="I1765" s="61">
        <v>0</v>
      </c>
      <c r="J1765" s="61">
        <v>0</v>
      </c>
      <c r="K1765" s="61">
        <v>0</v>
      </c>
      <c r="L1765" s="61">
        <v>0</v>
      </c>
      <c r="M1765" s="61">
        <v>0</v>
      </c>
      <c r="N1765" s="61">
        <v>0</v>
      </c>
      <c r="O1765" s="407"/>
      <c r="P1765" s="410"/>
      <c r="Q1765" s="339"/>
    </row>
    <row r="1766" spans="1:17" ht="24.75" thickBot="1" x14ac:dyDescent="0.3">
      <c r="A1766" s="411" t="s">
        <v>1860</v>
      </c>
      <c r="B1766" s="405" t="s">
        <v>573</v>
      </c>
      <c r="C1766" s="405" t="s">
        <v>1838</v>
      </c>
      <c r="D1766" s="405">
        <v>2029</v>
      </c>
      <c r="E1766" s="405" t="s">
        <v>1753</v>
      </c>
      <c r="F1766" s="405" t="s">
        <v>1840</v>
      </c>
      <c r="G1766" s="60" t="s">
        <v>16</v>
      </c>
      <c r="H1766" s="61">
        <v>30</v>
      </c>
      <c r="I1766" s="61">
        <v>0</v>
      </c>
      <c r="J1766" s="61">
        <v>0</v>
      </c>
      <c r="K1766" s="61">
        <v>0</v>
      </c>
      <c r="L1766" s="61">
        <v>0</v>
      </c>
      <c r="M1766" s="61">
        <v>30</v>
      </c>
      <c r="N1766" s="61">
        <v>0</v>
      </c>
      <c r="O1766" s="405">
        <v>1026</v>
      </c>
      <c r="P1766" s="408" t="s">
        <v>1472</v>
      </c>
      <c r="Q1766" s="338" t="s">
        <v>4168</v>
      </c>
    </row>
    <row r="1767" spans="1:17" ht="15.75" thickBot="1" x14ac:dyDescent="0.3">
      <c r="A1767" s="412"/>
      <c r="B1767" s="406"/>
      <c r="C1767" s="406"/>
      <c r="D1767" s="406"/>
      <c r="E1767" s="406"/>
      <c r="F1767" s="406"/>
      <c r="G1767" s="60" t="s">
        <v>17</v>
      </c>
      <c r="H1767" s="61">
        <v>0</v>
      </c>
      <c r="I1767" s="61">
        <v>0</v>
      </c>
      <c r="J1767" s="61">
        <v>0</v>
      </c>
      <c r="K1767" s="61">
        <v>0</v>
      </c>
      <c r="L1767" s="61">
        <v>0</v>
      </c>
      <c r="M1767" s="61">
        <v>0</v>
      </c>
      <c r="N1767" s="61">
        <v>0</v>
      </c>
      <c r="O1767" s="406"/>
      <c r="P1767" s="409"/>
      <c r="Q1767" s="602"/>
    </row>
    <row r="1768" spans="1:17" ht="24.75" thickBot="1" x14ac:dyDescent="0.3">
      <c r="A1768" s="412"/>
      <c r="B1768" s="406"/>
      <c r="C1768" s="406"/>
      <c r="D1768" s="406"/>
      <c r="E1768" s="406"/>
      <c r="F1768" s="406"/>
      <c r="G1768" s="60" t="s">
        <v>18</v>
      </c>
      <c r="H1768" s="61">
        <v>28.5</v>
      </c>
      <c r="I1768" s="61">
        <v>0</v>
      </c>
      <c r="J1768" s="61">
        <v>0</v>
      </c>
      <c r="K1768" s="61">
        <v>0</v>
      </c>
      <c r="L1768" s="61">
        <v>0</v>
      </c>
      <c r="M1768" s="61">
        <v>28.5</v>
      </c>
      <c r="N1768" s="61">
        <v>0</v>
      </c>
      <c r="O1768" s="406"/>
      <c r="P1768" s="409"/>
      <c r="Q1768" s="602"/>
    </row>
    <row r="1769" spans="1:17" ht="15.75" thickBot="1" x14ac:dyDescent="0.3">
      <c r="A1769" s="412"/>
      <c r="B1769" s="406"/>
      <c r="C1769" s="406"/>
      <c r="D1769" s="406"/>
      <c r="E1769" s="406"/>
      <c r="F1769" s="406"/>
      <c r="G1769" s="60" t="s">
        <v>19</v>
      </c>
      <c r="H1769" s="61">
        <v>1.5</v>
      </c>
      <c r="I1769" s="61">
        <v>0</v>
      </c>
      <c r="J1769" s="61">
        <v>0</v>
      </c>
      <c r="K1769" s="61">
        <v>0</v>
      </c>
      <c r="L1769" s="61">
        <v>0</v>
      </c>
      <c r="M1769" s="61">
        <v>1.5</v>
      </c>
      <c r="N1769" s="61">
        <v>0</v>
      </c>
      <c r="O1769" s="406"/>
      <c r="P1769" s="409"/>
      <c r="Q1769" s="602"/>
    </row>
    <row r="1770" spans="1:17" ht="15.75" thickBot="1" x14ac:dyDescent="0.3">
      <c r="A1770" s="413"/>
      <c r="B1770" s="407"/>
      <c r="C1770" s="407"/>
      <c r="D1770" s="407"/>
      <c r="E1770" s="407"/>
      <c r="F1770" s="407"/>
      <c r="G1770" s="60" t="s">
        <v>20</v>
      </c>
      <c r="H1770" s="61">
        <v>0</v>
      </c>
      <c r="I1770" s="61">
        <v>0</v>
      </c>
      <c r="J1770" s="61">
        <v>0</v>
      </c>
      <c r="K1770" s="61">
        <v>0</v>
      </c>
      <c r="L1770" s="61">
        <v>0</v>
      </c>
      <c r="M1770" s="61">
        <v>0</v>
      </c>
      <c r="N1770" s="61">
        <v>0</v>
      </c>
      <c r="O1770" s="407"/>
      <c r="P1770" s="410"/>
      <c r="Q1770" s="339"/>
    </row>
    <row r="1771" spans="1:17" ht="24.75" thickBot="1" x14ac:dyDescent="0.3">
      <c r="A1771" s="411" t="s">
        <v>1861</v>
      </c>
      <c r="B1771" s="405" t="s">
        <v>573</v>
      </c>
      <c r="C1771" s="405" t="s">
        <v>1838</v>
      </c>
      <c r="D1771" s="405">
        <v>2030</v>
      </c>
      <c r="E1771" s="494" t="s">
        <v>1843</v>
      </c>
      <c r="F1771" s="405" t="s">
        <v>1840</v>
      </c>
      <c r="G1771" s="60" t="s">
        <v>16</v>
      </c>
      <c r="H1771" s="61">
        <v>15</v>
      </c>
      <c r="I1771" s="61">
        <v>0</v>
      </c>
      <c r="J1771" s="61">
        <v>0</v>
      </c>
      <c r="K1771" s="61">
        <v>0</v>
      </c>
      <c r="L1771" s="61">
        <v>0</v>
      </c>
      <c r="M1771" s="61">
        <v>0</v>
      </c>
      <c r="N1771" s="61">
        <v>15</v>
      </c>
      <c r="O1771" s="405">
        <v>563</v>
      </c>
      <c r="P1771" s="408" t="s">
        <v>1472</v>
      </c>
      <c r="Q1771" s="338" t="s">
        <v>4168</v>
      </c>
    </row>
    <row r="1772" spans="1:17" ht="15.75" thickBot="1" x14ac:dyDescent="0.3">
      <c r="A1772" s="412"/>
      <c r="B1772" s="406"/>
      <c r="C1772" s="406"/>
      <c r="D1772" s="406"/>
      <c r="E1772" s="495"/>
      <c r="F1772" s="406"/>
      <c r="G1772" s="60" t="s">
        <v>17</v>
      </c>
      <c r="H1772" s="61">
        <v>0</v>
      </c>
      <c r="I1772" s="61">
        <v>0</v>
      </c>
      <c r="J1772" s="61">
        <v>0</v>
      </c>
      <c r="K1772" s="61">
        <v>0</v>
      </c>
      <c r="L1772" s="61">
        <v>0</v>
      </c>
      <c r="M1772" s="61">
        <v>0</v>
      </c>
      <c r="N1772" s="61">
        <v>0</v>
      </c>
      <c r="O1772" s="406"/>
      <c r="P1772" s="409"/>
      <c r="Q1772" s="602"/>
    </row>
    <row r="1773" spans="1:17" ht="24.75" thickBot="1" x14ac:dyDescent="0.3">
      <c r="A1773" s="412"/>
      <c r="B1773" s="406"/>
      <c r="C1773" s="406"/>
      <c r="D1773" s="406"/>
      <c r="E1773" s="495"/>
      <c r="F1773" s="406"/>
      <c r="G1773" s="60" t="s">
        <v>18</v>
      </c>
      <c r="H1773" s="61">
        <v>14.3</v>
      </c>
      <c r="I1773" s="61">
        <v>0</v>
      </c>
      <c r="J1773" s="61">
        <v>0</v>
      </c>
      <c r="K1773" s="61">
        <v>0</v>
      </c>
      <c r="L1773" s="61">
        <v>0</v>
      </c>
      <c r="M1773" s="61">
        <v>0</v>
      </c>
      <c r="N1773" s="61">
        <v>14.3</v>
      </c>
      <c r="O1773" s="406"/>
      <c r="P1773" s="409"/>
      <c r="Q1773" s="602"/>
    </row>
    <row r="1774" spans="1:17" ht="15.75" thickBot="1" x14ac:dyDescent="0.3">
      <c r="A1774" s="412"/>
      <c r="B1774" s="406"/>
      <c r="C1774" s="406"/>
      <c r="D1774" s="406"/>
      <c r="E1774" s="495"/>
      <c r="F1774" s="406"/>
      <c r="G1774" s="60" t="s">
        <v>19</v>
      </c>
      <c r="H1774" s="61">
        <v>0.8</v>
      </c>
      <c r="I1774" s="61">
        <v>0</v>
      </c>
      <c r="J1774" s="61">
        <v>0</v>
      </c>
      <c r="K1774" s="61">
        <v>0</v>
      </c>
      <c r="L1774" s="61">
        <v>0</v>
      </c>
      <c r="M1774" s="61">
        <v>0</v>
      </c>
      <c r="N1774" s="61">
        <v>0.8</v>
      </c>
      <c r="O1774" s="406"/>
      <c r="P1774" s="409"/>
      <c r="Q1774" s="602"/>
    </row>
    <row r="1775" spans="1:17" ht="15.75" thickBot="1" x14ac:dyDescent="0.3">
      <c r="A1775" s="413"/>
      <c r="B1775" s="407"/>
      <c r="C1775" s="407"/>
      <c r="D1775" s="407"/>
      <c r="E1775" s="496"/>
      <c r="F1775" s="407"/>
      <c r="G1775" s="60" t="s">
        <v>20</v>
      </c>
      <c r="H1775" s="61">
        <v>0</v>
      </c>
      <c r="I1775" s="61">
        <v>0</v>
      </c>
      <c r="J1775" s="61">
        <v>0</v>
      </c>
      <c r="K1775" s="61">
        <v>0</v>
      </c>
      <c r="L1775" s="61">
        <v>0</v>
      </c>
      <c r="M1775" s="61">
        <v>0</v>
      </c>
      <c r="N1775" s="61">
        <v>0</v>
      </c>
      <c r="O1775" s="407"/>
      <c r="P1775" s="410"/>
      <c r="Q1775" s="339"/>
    </row>
    <row r="1776" spans="1:17" ht="24.75" thickBot="1" x14ac:dyDescent="0.3">
      <c r="A1776" s="411" t="s">
        <v>1862</v>
      </c>
      <c r="B1776" s="405" t="s">
        <v>573</v>
      </c>
      <c r="C1776" s="405" t="s">
        <v>1838</v>
      </c>
      <c r="D1776" s="405">
        <v>2030</v>
      </c>
      <c r="E1776" s="494" t="s">
        <v>1843</v>
      </c>
      <c r="F1776" s="405" t="s">
        <v>1840</v>
      </c>
      <c r="G1776" s="60" t="s">
        <v>16</v>
      </c>
      <c r="H1776" s="61">
        <v>15</v>
      </c>
      <c r="I1776" s="61">
        <v>0</v>
      </c>
      <c r="J1776" s="61">
        <v>0</v>
      </c>
      <c r="K1776" s="61">
        <v>0</v>
      </c>
      <c r="L1776" s="61">
        <v>0</v>
      </c>
      <c r="M1776" s="61">
        <v>0</v>
      </c>
      <c r="N1776" s="61">
        <v>15</v>
      </c>
      <c r="O1776" s="405">
        <v>634</v>
      </c>
      <c r="P1776" s="408" t="s">
        <v>1863</v>
      </c>
      <c r="Q1776" s="338" t="s">
        <v>4168</v>
      </c>
    </row>
    <row r="1777" spans="1:17" ht="15.75" thickBot="1" x14ac:dyDescent="0.3">
      <c r="A1777" s="412"/>
      <c r="B1777" s="406"/>
      <c r="C1777" s="406"/>
      <c r="D1777" s="406"/>
      <c r="E1777" s="495"/>
      <c r="F1777" s="406"/>
      <c r="G1777" s="60" t="s">
        <v>17</v>
      </c>
      <c r="H1777" s="61">
        <v>0</v>
      </c>
      <c r="I1777" s="61">
        <v>0</v>
      </c>
      <c r="J1777" s="61">
        <v>0</v>
      </c>
      <c r="K1777" s="61">
        <v>0</v>
      </c>
      <c r="L1777" s="61">
        <v>0</v>
      </c>
      <c r="M1777" s="61">
        <v>0</v>
      </c>
      <c r="N1777" s="61">
        <v>0</v>
      </c>
      <c r="O1777" s="406"/>
      <c r="P1777" s="409"/>
      <c r="Q1777" s="602"/>
    </row>
    <row r="1778" spans="1:17" ht="24.75" thickBot="1" x14ac:dyDescent="0.3">
      <c r="A1778" s="412"/>
      <c r="B1778" s="406"/>
      <c r="C1778" s="406"/>
      <c r="D1778" s="406"/>
      <c r="E1778" s="495"/>
      <c r="F1778" s="406"/>
      <c r="G1778" s="60" t="s">
        <v>18</v>
      </c>
      <c r="H1778" s="61">
        <v>14.3</v>
      </c>
      <c r="I1778" s="61">
        <v>0</v>
      </c>
      <c r="J1778" s="61">
        <v>0</v>
      </c>
      <c r="K1778" s="61">
        <v>0</v>
      </c>
      <c r="L1778" s="61">
        <v>0</v>
      </c>
      <c r="M1778" s="61">
        <v>0</v>
      </c>
      <c r="N1778" s="61">
        <v>14.3</v>
      </c>
      <c r="O1778" s="406"/>
      <c r="P1778" s="409"/>
      <c r="Q1778" s="602"/>
    </row>
    <row r="1779" spans="1:17" ht="15.75" thickBot="1" x14ac:dyDescent="0.3">
      <c r="A1779" s="412"/>
      <c r="B1779" s="406"/>
      <c r="C1779" s="406"/>
      <c r="D1779" s="406"/>
      <c r="E1779" s="495"/>
      <c r="F1779" s="406"/>
      <c r="G1779" s="60" t="s">
        <v>19</v>
      </c>
      <c r="H1779" s="61">
        <v>0.8</v>
      </c>
      <c r="I1779" s="61">
        <v>0</v>
      </c>
      <c r="J1779" s="61">
        <v>0</v>
      </c>
      <c r="K1779" s="61">
        <v>0</v>
      </c>
      <c r="L1779" s="61">
        <v>0</v>
      </c>
      <c r="M1779" s="61">
        <v>0</v>
      </c>
      <c r="N1779" s="61">
        <v>0.8</v>
      </c>
      <c r="O1779" s="406"/>
      <c r="P1779" s="409"/>
      <c r="Q1779" s="602"/>
    </row>
    <row r="1780" spans="1:17" ht="15.75" thickBot="1" x14ac:dyDescent="0.3">
      <c r="A1780" s="413"/>
      <c r="B1780" s="407"/>
      <c r="C1780" s="407"/>
      <c r="D1780" s="407"/>
      <c r="E1780" s="496"/>
      <c r="F1780" s="407"/>
      <c r="G1780" s="60" t="s">
        <v>20</v>
      </c>
      <c r="H1780" s="61">
        <v>0</v>
      </c>
      <c r="I1780" s="61">
        <v>0</v>
      </c>
      <c r="J1780" s="61">
        <v>0</v>
      </c>
      <c r="K1780" s="61">
        <v>0</v>
      </c>
      <c r="L1780" s="61">
        <v>0</v>
      </c>
      <c r="M1780" s="61">
        <v>0</v>
      </c>
      <c r="N1780" s="61">
        <v>0</v>
      </c>
      <c r="O1780" s="407"/>
      <c r="P1780" s="410"/>
      <c r="Q1780" s="339"/>
    </row>
    <row r="1781" spans="1:17" ht="24.75" thickBot="1" x14ac:dyDescent="0.3">
      <c r="A1781" s="411" t="s">
        <v>1864</v>
      </c>
      <c r="B1781" s="405" t="s">
        <v>573</v>
      </c>
      <c r="C1781" s="405" t="s">
        <v>1838</v>
      </c>
      <c r="D1781" s="405">
        <v>2030</v>
      </c>
      <c r="E1781" s="405" t="s">
        <v>1843</v>
      </c>
      <c r="F1781" s="405" t="s">
        <v>1840</v>
      </c>
      <c r="G1781" s="60" t="s">
        <v>16</v>
      </c>
      <c r="H1781" s="61">
        <v>15</v>
      </c>
      <c r="I1781" s="61">
        <v>0</v>
      </c>
      <c r="J1781" s="61">
        <v>0</v>
      </c>
      <c r="K1781" s="61">
        <v>0</v>
      </c>
      <c r="L1781" s="61">
        <v>0</v>
      </c>
      <c r="M1781" s="61">
        <v>0</v>
      </c>
      <c r="N1781" s="61">
        <v>15</v>
      </c>
      <c r="O1781" s="405">
        <v>736</v>
      </c>
      <c r="P1781" s="408" t="s">
        <v>1472</v>
      </c>
      <c r="Q1781" s="338" t="s">
        <v>4168</v>
      </c>
    </row>
    <row r="1782" spans="1:17" ht="15.75" thickBot="1" x14ac:dyDescent="0.3">
      <c r="A1782" s="412"/>
      <c r="B1782" s="406"/>
      <c r="C1782" s="406"/>
      <c r="D1782" s="406"/>
      <c r="E1782" s="406"/>
      <c r="F1782" s="406"/>
      <c r="G1782" s="60" t="s">
        <v>17</v>
      </c>
      <c r="H1782" s="61">
        <v>0</v>
      </c>
      <c r="I1782" s="61">
        <v>0</v>
      </c>
      <c r="J1782" s="61">
        <v>0</v>
      </c>
      <c r="K1782" s="61">
        <v>0</v>
      </c>
      <c r="L1782" s="61">
        <v>0</v>
      </c>
      <c r="M1782" s="61">
        <v>0</v>
      </c>
      <c r="N1782" s="61">
        <v>0</v>
      </c>
      <c r="O1782" s="406"/>
      <c r="P1782" s="409"/>
      <c r="Q1782" s="602"/>
    </row>
    <row r="1783" spans="1:17" ht="24.75" thickBot="1" x14ac:dyDescent="0.3">
      <c r="A1783" s="412"/>
      <c r="B1783" s="406"/>
      <c r="C1783" s="406"/>
      <c r="D1783" s="406"/>
      <c r="E1783" s="406"/>
      <c r="F1783" s="406"/>
      <c r="G1783" s="60" t="s">
        <v>18</v>
      </c>
      <c r="H1783" s="61">
        <v>14.3</v>
      </c>
      <c r="I1783" s="61">
        <v>0</v>
      </c>
      <c r="J1783" s="61">
        <v>0</v>
      </c>
      <c r="K1783" s="61">
        <v>0</v>
      </c>
      <c r="L1783" s="61">
        <v>0</v>
      </c>
      <c r="M1783" s="61">
        <v>0</v>
      </c>
      <c r="N1783" s="61">
        <v>14.3</v>
      </c>
      <c r="O1783" s="406"/>
      <c r="P1783" s="409"/>
      <c r="Q1783" s="602"/>
    </row>
    <row r="1784" spans="1:17" ht="15.75" thickBot="1" x14ac:dyDescent="0.3">
      <c r="A1784" s="412"/>
      <c r="B1784" s="406"/>
      <c r="C1784" s="406"/>
      <c r="D1784" s="406"/>
      <c r="E1784" s="406"/>
      <c r="F1784" s="406"/>
      <c r="G1784" s="60" t="s">
        <v>19</v>
      </c>
      <c r="H1784" s="61">
        <v>0.8</v>
      </c>
      <c r="I1784" s="61">
        <v>0</v>
      </c>
      <c r="J1784" s="61">
        <v>0</v>
      </c>
      <c r="K1784" s="61">
        <v>0</v>
      </c>
      <c r="L1784" s="61">
        <v>0</v>
      </c>
      <c r="M1784" s="61">
        <v>0</v>
      </c>
      <c r="N1784" s="61">
        <v>0.8</v>
      </c>
      <c r="O1784" s="406"/>
      <c r="P1784" s="409"/>
      <c r="Q1784" s="602"/>
    </row>
    <row r="1785" spans="1:17" ht="15.75" thickBot="1" x14ac:dyDescent="0.3">
      <c r="A1785" s="413"/>
      <c r="B1785" s="407"/>
      <c r="C1785" s="407"/>
      <c r="D1785" s="407"/>
      <c r="E1785" s="407"/>
      <c r="F1785" s="407"/>
      <c r="G1785" s="60" t="s">
        <v>20</v>
      </c>
      <c r="H1785" s="61">
        <v>0</v>
      </c>
      <c r="I1785" s="61">
        <v>0</v>
      </c>
      <c r="J1785" s="61">
        <v>0</v>
      </c>
      <c r="K1785" s="61">
        <v>0</v>
      </c>
      <c r="L1785" s="61">
        <v>0</v>
      </c>
      <c r="M1785" s="61">
        <v>0</v>
      </c>
      <c r="N1785" s="61">
        <v>0</v>
      </c>
      <c r="O1785" s="407"/>
      <c r="P1785" s="410"/>
      <c r="Q1785" s="339"/>
    </row>
    <row r="1786" spans="1:17" ht="24.75" thickBot="1" x14ac:dyDescent="0.3">
      <c r="A1786" s="411" t="s">
        <v>1865</v>
      </c>
      <c r="B1786" s="405" t="s">
        <v>573</v>
      </c>
      <c r="C1786" s="405" t="s">
        <v>1838</v>
      </c>
      <c r="D1786" s="405">
        <v>2030</v>
      </c>
      <c r="E1786" s="405" t="s">
        <v>1866</v>
      </c>
      <c r="F1786" s="405" t="s">
        <v>1840</v>
      </c>
      <c r="G1786" s="60" t="s">
        <v>16</v>
      </c>
      <c r="H1786" s="61">
        <v>20</v>
      </c>
      <c r="I1786" s="61">
        <v>0</v>
      </c>
      <c r="J1786" s="61">
        <v>0</v>
      </c>
      <c r="K1786" s="61">
        <v>0</v>
      </c>
      <c r="L1786" s="61">
        <v>0</v>
      </c>
      <c r="M1786" s="61">
        <v>0</v>
      </c>
      <c r="N1786" s="61">
        <v>20</v>
      </c>
      <c r="O1786" s="405">
        <v>632</v>
      </c>
      <c r="P1786" s="408" t="s">
        <v>1472</v>
      </c>
      <c r="Q1786" s="338" t="s">
        <v>4168</v>
      </c>
    </row>
    <row r="1787" spans="1:17" ht="15.75" thickBot="1" x14ac:dyDescent="0.3">
      <c r="A1787" s="412"/>
      <c r="B1787" s="406"/>
      <c r="C1787" s="406"/>
      <c r="D1787" s="406"/>
      <c r="E1787" s="406"/>
      <c r="F1787" s="406"/>
      <c r="G1787" s="60" t="s">
        <v>17</v>
      </c>
      <c r="H1787" s="61">
        <v>0</v>
      </c>
      <c r="I1787" s="61">
        <v>0</v>
      </c>
      <c r="J1787" s="61">
        <v>0</v>
      </c>
      <c r="K1787" s="61">
        <v>0</v>
      </c>
      <c r="L1787" s="61">
        <v>0</v>
      </c>
      <c r="M1787" s="61">
        <v>0</v>
      </c>
      <c r="N1787" s="61">
        <v>0</v>
      </c>
      <c r="O1787" s="406"/>
      <c r="P1787" s="409"/>
      <c r="Q1787" s="602"/>
    </row>
    <row r="1788" spans="1:17" ht="24.75" thickBot="1" x14ac:dyDescent="0.3">
      <c r="A1788" s="412"/>
      <c r="B1788" s="406"/>
      <c r="C1788" s="406"/>
      <c r="D1788" s="406"/>
      <c r="E1788" s="406"/>
      <c r="F1788" s="406"/>
      <c r="G1788" s="60" t="s">
        <v>18</v>
      </c>
      <c r="H1788" s="61">
        <v>19</v>
      </c>
      <c r="I1788" s="61">
        <v>0</v>
      </c>
      <c r="J1788" s="61">
        <v>0</v>
      </c>
      <c r="K1788" s="61">
        <v>0</v>
      </c>
      <c r="L1788" s="61">
        <v>0</v>
      </c>
      <c r="M1788" s="61">
        <v>0</v>
      </c>
      <c r="N1788" s="61">
        <v>19</v>
      </c>
      <c r="O1788" s="406"/>
      <c r="P1788" s="409"/>
      <c r="Q1788" s="602"/>
    </row>
    <row r="1789" spans="1:17" ht="15.75" thickBot="1" x14ac:dyDescent="0.3">
      <c r="A1789" s="412"/>
      <c r="B1789" s="406"/>
      <c r="C1789" s="406"/>
      <c r="D1789" s="406"/>
      <c r="E1789" s="406"/>
      <c r="F1789" s="406"/>
      <c r="G1789" s="60" t="s">
        <v>19</v>
      </c>
      <c r="H1789" s="61">
        <v>1</v>
      </c>
      <c r="I1789" s="61">
        <v>0</v>
      </c>
      <c r="J1789" s="61">
        <v>0</v>
      </c>
      <c r="K1789" s="61">
        <v>0</v>
      </c>
      <c r="L1789" s="61">
        <v>0</v>
      </c>
      <c r="M1789" s="61">
        <v>0</v>
      </c>
      <c r="N1789" s="61">
        <v>1</v>
      </c>
      <c r="O1789" s="406"/>
      <c r="P1789" s="409"/>
      <c r="Q1789" s="602"/>
    </row>
    <row r="1790" spans="1:17" ht="15.75" thickBot="1" x14ac:dyDescent="0.3">
      <c r="A1790" s="413"/>
      <c r="B1790" s="407"/>
      <c r="C1790" s="407"/>
      <c r="D1790" s="407"/>
      <c r="E1790" s="407"/>
      <c r="F1790" s="407"/>
      <c r="G1790" s="60" t="s">
        <v>20</v>
      </c>
      <c r="H1790" s="61">
        <v>0</v>
      </c>
      <c r="I1790" s="61">
        <v>0</v>
      </c>
      <c r="J1790" s="61">
        <v>0</v>
      </c>
      <c r="K1790" s="61">
        <v>0</v>
      </c>
      <c r="L1790" s="61">
        <v>0</v>
      </c>
      <c r="M1790" s="61">
        <v>0</v>
      </c>
      <c r="N1790" s="61">
        <v>0</v>
      </c>
      <c r="O1790" s="407"/>
      <c r="P1790" s="410"/>
      <c r="Q1790" s="339"/>
    </row>
    <row r="1791" spans="1:17" ht="24.75" thickBot="1" x14ac:dyDescent="0.3">
      <c r="A1791" s="411" t="s">
        <v>1867</v>
      </c>
      <c r="B1791" s="405" t="s">
        <v>573</v>
      </c>
      <c r="C1791" s="405" t="s">
        <v>1838</v>
      </c>
      <c r="D1791" s="405">
        <v>2030</v>
      </c>
      <c r="E1791" s="405" t="s">
        <v>1868</v>
      </c>
      <c r="F1791" s="405" t="s">
        <v>1840</v>
      </c>
      <c r="G1791" s="60" t="s">
        <v>16</v>
      </c>
      <c r="H1791" s="61">
        <v>30</v>
      </c>
      <c r="I1791" s="61">
        <v>0</v>
      </c>
      <c r="J1791" s="61">
        <v>0</v>
      </c>
      <c r="K1791" s="61">
        <v>0</v>
      </c>
      <c r="L1791" s="61">
        <v>0</v>
      </c>
      <c r="M1791" s="61">
        <v>0</v>
      </c>
      <c r="N1791" s="61">
        <v>30</v>
      </c>
      <c r="O1791" s="405">
        <v>3026</v>
      </c>
      <c r="P1791" s="408" t="s">
        <v>1472</v>
      </c>
      <c r="Q1791" s="338" t="s">
        <v>4168</v>
      </c>
    </row>
    <row r="1792" spans="1:17" ht="15.75" thickBot="1" x14ac:dyDescent="0.3">
      <c r="A1792" s="412"/>
      <c r="B1792" s="406"/>
      <c r="C1792" s="406"/>
      <c r="D1792" s="406"/>
      <c r="E1792" s="406"/>
      <c r="F1792" s="406"/>
      <c r="G1792" s="60" t="s">
        <v>17</v>
      </c>
      <c r="H1792" s="61">
        <v>0</v>
      </c>
      <c r="I1792" s="61">
        <v>0</v>
      </c>
      <c r="J1792" s="61">
        <v>0</v>
      </c>
      <c r="K1792" s="61">
        <v>0</v>
      </c>
      <c r="L1792" s="61">
        <v>0</v>
      </c>
      <c r="M1792" s="61">
        <v>0</v>
      </c>
      <c r="N1792" s="61">
        <v>0</v>
      </c>
      <c r="O1792" s="406"/>
      <c r="P1792" s="409"/>
      <c r="Q1792" s="602"/>
    </row>
    <row r="1793" spans="1:17" ht="24.75" thickBot="1" x14ac:dyDescent="0.3">
      <c r="A1793" s="412"/>
      <c r="B1793" s="406"/>
      <c r="C1793" s="406"/>
      <c r="D1793" s="406"/>
      <c r="E1793" s="406"/>
      <c r="F1793" s="406"/>
      <c r="G1793" s="60" t="s">
        <v>18</v>
      </c>
      <c r="H1793" s="61">
        <v>28.5</v>
      </c>
      <c r="I1793" s="61">
        <v>0</v>
      </c>
      <c r="J1793" s="61">
        <v>0</v>
      </c>
      <c r="K1793" s="61">
        <v>0</v>
      </c>
      <c r="L1793" s="61">
        <v>0</v>
      </c>
      <c r="M1793" s="61">
        <v>0</v>
      </c>
      <c r="N1793" s="61">
        <v>28.5</v>
      </c>
      <c r="O1793" s="406"/>
      <c r="P1793" s="409"/>
      <c r="Q1793" s="602"/>
    </row>
    <row r="1794" spans="1:17" ht="15.75" thickBot="1" x14ac:dyDescent="0.3">
      <c r="A1794" s="412"/>
      <c r="B1794" s="406"/>
      <c r="C1794" s="406"/>
      <c r="D1794" s="406"/>
      <c r="E1794" s="406"/>
      <c r="F1794" s="406"/>
      <c r="G1794" s="60" t="s">
        <v>19</v>
      </c>
      <c r="H1794" s="61">
        <v>1.5</v>
      </c>
      <c r="I1794" s="61">
        <v>0</v>
      </c>
      <c r="J1794" s="61">
        <v>0</v>
      </c>
      <c r="K1794" s="61">
        <v>0</v>
      </c>
      <c r="L1794" s="61">
        <v>0</v>
      </c>
      <c r="M1794" s="61">
        <v>0</v>
      </c>
      <c r="N1794" s="61">
        <v>1.5</v>
      </c>
      <c r="O1794" s="406"/>
      <c r="P1794" s="409"/>
      <c r="Q1794" s="602"/>
    </row>
    <row r="1795" spans="1:17" ht="15.75" thickBot="1" x14ac:dyDescent="0.3">
      <c r="A1795" s="413"/>
      <c r="B1795" s="407"/>
      <c r="C1795" s="407"/>
      <c r="D1795" s="407"/>
      <c r="E1795" s="407"/>
      <c r="F1795" s="407"/>
      <c r="G1795" s="60" t="s">
        <v>20</v>
      </c>
      <c r="H1795" s="61">
        <v>0</v>
      </c>
      <c r="I1795" s="61">
        <v>0</v>
      </c>
      <c r="J1795" s="61">
        <v>0</v>
      </c>
      <c r="K1795" s="61">
        <v>0</v>
      </c>
      <c r="L1795" s="61">
        <v>0</v>
      </c>
      <c r="M1795" s="61">
        <v>0</v>
      </c>
      <c r="N1795" s="61">
        <v>0</v>
      </c>
      <c r="O1795" s="407"/>
      <c r="P1795" s="410"/>
      <c r="Q1795" s="339"/>
    </row>
    <row r="1796" spans="1:17" ht="36" customHeight="1" x14ac:dyDescent="0.25">
      <c r="A1796" s="284" t="s">
        <v>4305</v>
      </c>
      <c r="B1796" s="281" t="s">
        <v>1372</v>
      </c>
      <c r="C1796" s="405" t="s">
        <v>1838</v>
      </c>
      <c r="D1796" s="281" t="s">
        <v>344</v>
      </c>
      <c r="E1796" s="479"/>
      <c r="F1796" s="499" t="s">
        <v>1373</v>
      </c>
      <c r="G1796" s="92" t="s">
        <v>16</v>
      </c>
      <c r="H1796" s="44">
        <f t="shared" ref="H1796:H1800" si="167">I1796+J1796+K1796+L1796+M1796+N1796</f>
        <v>213.43299999999999</v>
      </c>
      <c r="I1796" s="44">
        <f t="shared" ref="I1796:N1796" si="168">I1797+I1798+I1799+I1800</f>
        <v>0</v>
      </c>
      <c r="J1796" s="44">
        <f t="shared" si="168"/>
        <v>0</v>
      </c>
      <c r="K1796" s="44">
        <f t="shared" si="168"/>
        <v>0</v>
      </c>
      <c r="L1796" s="44">
        <f t="shared" si="168"/>
        <v>55</v>
      </c>
      <c r="M1796" s="44">
        <f t="shared" si="168"/>
        <v>71.272199999999998</v>
      </c>
      <c r="N1796" s="44">
        <f t="shared" si="168"/>
        <v>87.160799999999995</v>
      </c>
      <c r="O1796" s="484">
        <v>3360</v>
      </c>
      <c r="P1796" s="284" t="s">
        <v>1374</v>
      </c>
      <c r="Q1796" s="338" t="s">
        <v>4156</v>
      </c>
    </row>
    <row r="1797" spans="1:17" x14ac:dyDescent="0.25">
      <c r="A1797" s="285"/>
      <c r="B1797" s="282"/>
      <c r="C1797" s="406"/>
      <c r="D1797" s="282"/>
      <c r="E1797" s="301"/>
      <c r="F1797" s="500"/>
      <c r="G1797" s="92" t="s">
        <v>17</v>
      </c>
      <c r="H1797" s="44">
        <f t="shared" si="167"/>
        <v>0</v>
      </c>
      <c r="I1797" s="44">
        <v>0</v>
      </c>
      <c r="J1797" s="44">
        <v>0</v>
      </c>
      <c r="K1797" s="44">
        <v>0</v>
      </c>
      <c r="L1797" s="44">
        <v>0</v>
      </c>
      <c r="M1797" s="44">
        <v>0</v>
      </c>
      <c r="N1797" s="44">
        <v>0</v>
      </c>
      <c r="O1797" s="486"/>
      <c r="P1797" s="285"/>
      <c r="Q1797" s="602"/>
    </row>
    <row r="1798" spans="1:17" ht="24" x14ac:dyDescent="0.25">
      <c r="A1798" s="285"/>
      <c r="B1798" s="282"/>
      <c r="C1798" s="406"/>
      <c r="D1798" s="282"/>
      <c r="E1798" s="301"/>
      <c r="F1798" s="500"/>
      <c r="G1798" s="92" t="s">
        <v>18</v>
      </c>
      <c r="H1798" s="44">
        <f t="shared" si="167"/>
        <v>213.43299999999999</v>
      </c>
      <c r="I1798" s="44">
        <v>0</v>
      </c>
      <c r="J1798" s="44">
        <v>0</v>
      </c>
      <c r="K1798" s="44">
        <v>0</v>
      </c>
      <c r="L1798" s="44">
        <v>55</v>
      </c>
      <c r="M1798" s="44">
        <v>71.272199999999998</v>
      </c>
      <c r="N1798" s="44">
        <v>87.160799999999995</v>
      </c>
      <c r="O1798" s="486"/>
      <c r="P1798" s="285"/>
      <c r="Q1798" s="602"/>
    </row>
    <row r="1799" spans="1:17" x14ac:dyDescent="0.25">
      <c r="A1799" s="285"/>
      <c r="B1799" s="282"/>
      <c r="C1799" s="406"/>
      <c r="D1799" s="282"/>
      <c r="E1799" s="301"/>
      <c r="F1799" s="500"/>
      <c r="G1799" s="92" t="s">
        <v>19</v>
      </c>
      <c r="H1799" s="44">
        <f t="shared" si="167"/>
        <v>0</v>
      </c>
      <c r="I1799" s="44">
        <v>0</v>
      </c>
      <c r="J1799" s="44">
        <v>0</v>
      </c>
      <c r="K1799" s="44">
        <v>0</v>
      </c>
      <c r="L1799" s="44">
        <v>0</v>
      </c>
      <c r="M1799" s="44">
        <v>0</v>
      </c>
      <c r="N1799" s="44">
        <v>0</v>
      </c>
      <c r="O1799" s="486"/>
      <c r="P1799" s="285"/>
      <c r="Q1799" s="602"/>
    </row>
    <row r="1800" spans="1:17" ht="29.25" customHeight="1" thickBot="1" x14ac:dyDescent="0.3">
      <c r="A1800" s="285"/>
      <c r="B1800" s="282"/>
      <c r="C1800" s="406"/>
      <c r="D1800" s="282"/>
      <c r="E1800" s="587"/>
      <c r="F1800" s="500"/>
      <c r="G1800" s="116" t="s">
        <v>20</v>
      </c>
      <c r="H1800" s="117">
        <f t="shared" si="167"/>
        <v>0</v>
      </c>
      <c r="I1800" s="117">
        <v>0</v>
      </c>
      <c r="J1800" s="117">
        <v>0</v>
      </c>
      <c r="K1800" s="117">
        <v>0</v>
      </c>
      <c r="L1800" s="117">
        <v>0</v>
      </c>
      <c r="M1800" s="117">
        <v>0</v>
      </c>
      <c r="N1800" s="117">
        <v>0</v>
      </c>
      <c r="O1800" s="485"/>
      <c r="P1800" s="285"/>
      <c r="Q1800" s="339"/>
    </row>
    <row r="1801" spans="1:17" ht="24.75" thickBot="1" x14ac:dyDescent="0.3">
      <c r="A1801" s="544" t="s">
        <v>4306</v>
      </c>
      <c r="B1801" s="541" t="s">
        <v>1869</v>
      </c>
      <c r="C1801" s="541" t="s">
        <v>1838</v>
      </c>
      <c r="D1801" s="541" t="s">
        <v>1765</v>
      </c>
      <c r="E1801" s="541"/>
      <c r="F1801" s="588" t="s">
        <v>1373</v>
      </c>
      <c r="G1801" s="118" t="s">
        <v>16</v>
      </c>
      <c r="H1801" s="98">
        <f t="shared" ref="H1801:N1801" si="169">H1802+H1803+H1804+H1805</f>
        <v>111.8</v>
      </c>
      <c r="I1801" s="98">
        <f t="shared" si="169"/>
        <v>10</v>
      </c>
      <c r="J1801" s="98">
        <f t="shared" si="169"/>
        <v>23.8</v>
      </c>
      <c r="K1801" s="98">
        <f t="shared" si="169"/>
        <v>78</v>
      </c>
      <c r="L1801" s="98">
        <f t="shared" si="169"/>
        <v>0</v>
      </c>
      <c r="M1801" s="98">
        <f t="shared" si="169"/>
        <v>0</v>
      </c>
      <c r="N1801" s="98">
        <f t="shared" si="169"/>
        <v>0</v>
      </c>
      <c r="O1801" s="560">
        <v>3360</v>
      </c>
      <c r="P1801" s="544" t="s">
        <v>1374</v>
      </c>
      <c r="Q1801" s="338" t="s">
        <v>4156</v>
      </c>
    </row>
    <row r="1802" spans="1:17" ht="15.75" thickBot="1" x14ac:dyDescent="0.3">
      <c r="A1802" s="545"/>
      <c r="B1802" s="546"/>
      <c r="C1802" s="546"/>
      <c r="D1802" s="546"/>
      <c r="E1802" s="546"/>
      <c r="F1802" s="589"/>
      <c r="G1802" s="118" t="s">
        <v>17</v>
      </c>
      <c r="H1802" s="98">
        <f t="shared" ref="H1802:H1805" si="170">I1802+J1802+K1802+L1802+M1802+N1802</f>
        <v>0</v>
      </c>
      <c r="I1802" s="98">
        <v>0</v>
      </c>
      <c r="J1802" s="98">
        <v>0</v>
      </c>
      <c r="K1802" s="98">
        <v>0</v>
      </c>
      <c r="L1802" s="98">
        <v>0</v>
      </c>
      <c r="M1802" s="98">
        <v>0</v>
      </c>
      <c r="N1802" s="98">
        <v>0</v>
      </c>
      <c r="O1802" s="561"/>
      <c r="P1802" s="545"/>
      <c r="Q1802" s="602"/>
    </row>
    <row r="1803" spans="1:17" ht="24.75" thickBot="1" x14ac:dyDescent="0.3">
      <c r="A1803" s="545"/>
      <c r="B1803" s="546"/>
      <c r="C1803" s="546"/>
      <c r="D1803" s="546"/>
      <c r="E1803" s="546"/>
      <c r="F1803" s="589"/>
      <c r="G1803" s="118" t="s">
        <v>18</v>
      </c>
      <c r="H1803" s="98">
        <f t="shared" si="170"/>
        <v>111.8</v>
      </c>
      <c r="I1803" s="98">
        <v>10</v>
      </c>
      <c r="J1803" s="98">
        <v>23.8</v>
      </c>
      <c r="K1803" s="98">
        <v>78</v>
      </c>
      <c r="L1803" s="98">
        <v>0</v>
      </c>
      <c r="M1803" s="98">
        <v>0</v>
      </c>
      <c r="N1803" s="98">
        <v>0</v>
      </c>
      <c r="O1803" s="561"/>
      <c r="P1803" s="545"/>
      <c r="Q1803" s="602"/>
    </row>
    <row r="1804" spans="1:17" ht="15.75" thickBot="1" x14ac:dyDescent="0.3">
      <c r="A1804" s="545"/>
      <c r="B1804" s="546"/>
      <c r="C1804" s="546"/>
      <c r="D1804" s="546"/>
      <c r="E1804" s="546"/>
      <c r="F1804" s="589"/>
      <c r="G1804" s="118" t="s">
        <v>19</v>
      </c>
      <c r="H1804" s="98">
        <f t="shared" si="170"/>
        <v>0</v>
      </c>
      <c r="I1804" s="98">
        <v>0</v>
      </c>
      <c r="J1804" s="98">
        <v>0</v>
      </c>
      <c r="K1804" s="98">
        <v>0</v>
      </c>
      <c r="L1804" s="98">
        <v>0</v>
      </c>
      <c r="M1804" s="98">
        <v>0</v>
      </c>
      <c r="N1804" s="98">
        <v>0</v>
      </c>
      <c r="O1804" s="561"/>
      <c r="P1804" s="545"/>
      <c r="Q1804" s="602"/>
    </row>
    <row r="1805" spans="1:17" ht="30" customHeight="1" thickBot="1" x14ac:dyDescent="0.3">
      <c r="A1805" s="545"/>
      <c r="B1805" s="546"/>
      <c r="C1805" s="546"/>
      <c r="D1805" s="546"/>
      <c r="E1805" s="546"/>
      <c r="F1805" s="589"/>
      <c r="G1805" s="118" t="s">
        <v>20</v>
      </c>
      <c r="H1805" s="98">
        <f t="shared" si="170"/>
        <v>0</v>
      </c>
      <c r="I1805" s="98">
        <v>0</v>
      </c>
      <c r="J1805" s="98">
        <v>0</v>
      </c>
      <c r="K1805" s="98">
        <v>0</v>
      </c>
      <c r="L1805" s="98">
        <v>0</v>
      </c>
      <c r="M1805" s="98">
        <v>0</v>
      </c>
      <c r="N1805" s="98">
        <v>0</v>
      </c>
      <c r="O1805" s="561"/>
      <c r="P1805" s="545"/>
      <c r="Q1805" s="339"/>
    </row>
    <row r="1806" spans="1:17" ht="24.75" thickBot="1" x14ac:dyDescent="0.3">
      <c r="A1806" s="427" t="s">
        <v>26</v>
      </c>
      <c r="B1806" s="427"/>
      <c r="C1806" s="427"/>
      <c r="D1806" s="427"/>
      <c r="E1806" s="427"/>
      <c r="F1806" s="428"/>
      <c r="G1806" s="64" t="s">
        <v>16</v>
      </c>
      <c r="H1806" s="65">
        <f>SUM(H1691,H1696,H1701,H1706,H1711,H1716,H1721,H1726,H1731,H1736,H1741,H1746,H1751,H1756,H1761,H1766,H1771,H1776,H1781,H1786,H1791,H1796,H1801)</f>
        <v>742.5329999999999</v>
      </c>
      <c r="I1806" s="65">
        <f t="shared" ref="I1806:N1806" si="171">SUM(I1691,I1696,I1701,I1706,I1711,I1716,I1721,I1726,I1731,I1736,I1741,I1746,I1751,I1756,I1761,I1766,I1771,I1776,I1781,I1786,I1791,I1796,I1801)</f>
        <v>10</v>
      </c>
      <c r="J1806" s="65">
        <f t="shared" si="171"/>
        <v>39.6</v>
      </c>
      <c r="K1806" s="65">
        <f t="shared" si="171"/>
        <v>216.2</v>
      </c>
      <c r="L1806" s="65">
        <f t="shared" si="171"/>
        <v>101.1</v>
      </c>
      <c r="M1806" s="65">
        <f t="shared" si="171"/>
        <v>193.47219999999999</v>
      </c>
      <c r="N1806" s="65">
        <f t="shared" si="171"/>
        <v>182.16079999999999</v>
      </c>
      <c r="O1806" s="495"/>
      <c r="P1806" s="534"/>
    </row>
    <row r="1807" spans="1:17" ht="24" customHeight="1" thickBot="1" x14ac:dyDescent="0.3">
      <c r="A1807" s="427"/>
      <c r="B1807" s="427"/>
      <c r="C1807" s="427"/>
      <c r="D1807" s="427"/>
      <c r="E1807" s="427"/>
      <c r="F1807" s="428"/>
      <c r="G1807" s="64" t="s">
        <v>17</v>
      </c>
      <c r="H1807" s="65">
        <f t="shared" ref="H1807:N1810" si="172">SUM(H1692,H1697,H1702,H1707,H1712,H1717,H1722,H1727,H1732,H1737,H1742,H1747,H1752,H1757,H1762,H1767,H1772,H1777,H1782,H1787,H1792,H1797,H1802)</f>
        <v>0</v>
      </c>
      <c r="I1807" s="65">
        <f t="shared" si="172"/>
        <v>0</v>
      </c>
      <c r="J1807" s="65">
        <f t="shared" si="172"/>
        <v>0</v>
      </c>
      <c r="K1807" s="65">
        <f t="shared" si="172"/>
        <v>0</v>
      </c>
      <c r="L1807" s="65">
        <f t="shared" si="172"/>
        <v>0</v>
      </c>
      <c r="M1807" s="65">
        <f t="shared" si="172"/>
        <v>0</v>
      </c>
      <c r="N1807" s="65">
        <f t="shared" si="172"/>
        <v>0</v>
      </c>
      <c r="O1807" s="495"/>
      <c r="P1807" s="534"/>
    </row>
    <row r="1808" spans="1:17" ht="24.75" thickBot="1" x14ac:dyDescent="0.3">
      <c r="A1808" s="427"/>
      <c r="B1808" s="427"/>
      <c r="C1808" s="427"/>
      <c r="D1808" s="427"/>
      <c r="E1808" s="427"/>
      <c r="F1808" s="428"/>
      <c r="G1808" s="64" t="s">
        <v>18</v>
      </c>
      <c r="H1808" s="65">
        <f t="shared" si="172"/>
        <v>718.83300000000008</v>
      </c>
      <c r="I1808" s="65">
        <f t="shared" si="172"/>
        <v>10</v>
      </c>
      <c r="J1808" s="65">
        <f t="shared" si="172"/>
        <v>38.799999999999997</v>
      </c>
      <c r="K1808" s="65">
        <f t="shared" si="172"/>
        <v>206.1</v>
      </c>
      <c r="L1808" s="65">
        <f t="shared" si="172"/>
        <v>98.8</v>
      </c>
      <c r="M1808" s="65">
        <f t="shared" si="172"/>
        <v>187.57220000000001</v>
      </c>
      <c r="N1808" s="65">
        <f t="shared" si="172"/>
        <v>177.5608</v>
      </c>
      <c r="O1808" s="495"/>
      <c r="P1808" s="534"/>
    </row>
    <row r="1809" spans="1:17" ht="15.75" thickBot="1" x14ac:dyDescent="0.3">
      <c r="A1809" s="427"/>
      <c r="B1809" s="427"/>
      <c r="C1809" s="427"/>
      <c r="D1809" s="427"/>
      <c r="E1809" s="427"/>
      <c r="F1809" s="428"/>
      <c r="G1809" s="64" t="s">
        <v>19</v>
      </c>
      <c r="H1809" s="65">
        <f t="shared" si="172"/>
        <v>24.900000000000006</v>
      </c>
      <c r="I1809" s="65">
        <f t="shared" si="172"/>
        <v>0</v>
      </c>
      <c r="J1809" s="65">
        <f t="shared" si="172"/>
        <v>0.8</v>
      </c>
      <c r="K1809" s="65">
        <f t="shared" si="172"/>
        <v>10.4</v>
      </c>
      <c r="L1809" s="65">
        <f t="shared" si="172"/>
        <v>2.4000000000000004</v>
      </c>
      <c r="M1809" s="65">
        <f t="shared" si="172"/>
        <v>6.3999999999999995</v>
      </c>
      <c r="N1809" s="65">
        <f t="shared" si="172"/>
        <v>4.9000000000000004</v>
      </c>
      <c r="O1809" s="495"/>
      <c r="P1809" s="534"/>
    </row>
    <row r="1810" spans="1:17" ht="24.75" thickBot="1" x14ac:dyDescent="0.3">
      <c r="A1810" s="429"/>
      <c r="B1810" s="429"/>
      <c r="C1810" s="429"/>
      <c r="D1810" s="429"/>
      <c r="E1810" s="429"/>
      <c r="F1810" s="430"/>
      <c r="G1810" s="64" t="s">
        <v>20</v>
      </c>
      <c r="H1810" s="65">
        <f t="shared" si="172"/>
        <v>0</v>
      </c>
      <c r="I1810" s="65">
        <f t="shared" si="172"/>
        <v>0</v>
      </c>
      <c r="J1810" s="65">
        <f t="shared" si="172"/>
        <v>0</v>
      </c>
      <c r="K1810" s="65">
        <f t="shared" si="172"/>
        <v>0</v>
      </c>
      <c r="L1810" s="65">
        <f t="shared" si="172"/>
        <v>0</v>
      </c>
      <c r="M1810" s="65">
        <f t="shared" si="172"/>
        <v>0</v>
      </c>
      <c r="N1810" s="65">
        <f t="shared" si="172"/>
        <v>0</v>
      </c>
      <c r="O1810" s="496"/>
      <c r="P1810" s="535"/>
    </row>
    <row r="1811" spans="1:17" ht="15.75" thickBot="1" x14ac:dyDescent="0.3">
      <c r="A1811" s="431" t="s">
        <v>1290</v>
      </c>
      <c r="B1811" s="431"/>
      <c r="C1811" s="431"/>
      <c r="D1811" s="431"/>
      <c r="E1811" s="431"/>
      <c r="F1811" s="431"/>
      <c r="G1811" s="431"/>
      <c r="H1811" s="431"/>
      <c r="I1811" s="431"/>
      <c r="J1811" s="431"/>
      <c r="K1811" s="431"/>
      <c r="L1811" s="431"/>
      <c r="M1811" s="431"/>
      <c r="N1811" s="431"/>
      <c r="O1811" s="431"/>
      <c r="P1811" s="432"/>
    </row>
    <row r="1812" spans="1:17" ht="39" customHeight="1" thickBot="1" x14ac:dyDescent="0.3">
      <c r="A1812" s="411" t="s">
        <v>1870</v>
      </c>
      <c r="B1812" s="405" t="s">
        <v>573</v>
      </c>
      <c r="C1812" s="405" t="s">
        <v>4307</v>
      </c>
      <c r="D1812" s="405" t="s">
        <v>1871</v>
      </c>
      <c r="E1812" s="405"/>
      <c r="F1812" s="405" t="s">
        <v>244</v>
      </c>
      <c r="G1812" s="60" t="s">
        <v>16</v>
      </c>
      <c r="H1812" s="61">
        <v>104</v>
      </c>
      <c r="I1812" s="61">
        <v>10</v>
      </c>
      <c r="J1812" s="61">
        <v>94</v>
      </c>
      <c r="K1812" s="61">
        <v>0</v>
      </c>
      <c r="L1812" s="61">
        <v>0</v>
      </c>
      <c r="M1812" s="61">
        <v>0</v>
      </c>
      <c r="N1812" s="61">
        <v>0</v>
      </c>
      <c r="O1812" s="494"/>
      <c r="P1812" s="533"/>
      <c r="Q1812" s="338" t="s">
        <v>4156</v>
      </c>
    </row>
    <row r="1813" spans="1:17" ht="24.75" customHeight="1" thickBot="1" x14ac:dyDescent="0.3">
      <c r="A1813" s="412"/>
      <c r="B1813" s="406"/>
      <c r="C1813" s="406"/>
      <c r="D1813" s="406"/>
      <c r="E1813" s="406"/>
      <c r="F1813" s="406"/>
      <c r="G1813" s="60" t="s">
        <v>267</v>
      </c>
      <c r="H1813" s="61">
        <v>0</v>
      </c>
      <c r="I1813" s="61">
        <v>0</v>
      </c>
      <c r="J1813" s="61">
        <v>0</v>
      </c>
      <c r="K1813" s="61">
        <v>0</v>
      </c>
      <c r="L1813" s="61">
        <v>0</v>
      </c>
      <c r="M1813" s="61">
        <v>0</v>
      </c>
      <c r="N1813" s="61">
        <v>0</v>
      </c>
      <c r="O1813" s="495"/>
      <c r="P1813" s="534"/>
      <c r="Q1813" s="602"/>
    </row>
    <row r="1814" spans="1:17" ht="24.75" thickBot="1" x14ac:dyDescent="0.3">
      <c r="A1814" s="412"/>
      <c r="B1814" s="406"/>
      <c r="C1814" s="406"/>
      <c r="D1814" s="406"/>
      <c r="E1814" s="406"/>
      <c r="F1814" s="406"/>
      <c r="G1814" s="60" t="s">
        <v>18</v>
      </c>
      <c r="H1814" s="61">
        <v>104</v>
      </c>
      <c r="I1814" s="61">
        <v>10</v>
      </c>
      <c r="J1814" s="61">
        <v>94</v>
      </c>
      <c r="K1814" s="61">
        <v>0</v>
      </c>
      <c r="L1814" s="61">
        <v>0</v>
      </c>
      <c r="M1814" s="61">
        <v>0</v>
      </c>
      <c r="N1814" s="61">
        <v>0</v>
      </c>
      <c r="O1814" s="495"/>
      <c r="P1814" s="534"/>
      <c r="Q1814" s="602"/>
    </row>
    <row r="1815" spans="1:17" ht="15.75" thickBot="1" x14ac:dyDescent="0.3">
      <c r="A1815" s="412"/>
      <c r="B1815" s="406"/>
      <c r="C1815" s="406"/>
      <c r="D1815" s="406"/>
      <c r="E1815" s="406"/>
      <c r="F1815" s="406"/>
      <c r="G1815" s="60" t="s">
        <v>19</v>
      </c>
      <c r="H1815" s="61">
        <v>0</v>
      </c>
      <c r="I1815" s="61">
        <v>0</v>
      </c>
      <c r="J1815" s="61">
        <v>0</v>
      </c>
      <c r="K1815" s="61">
        <v>0</v>
      </c>
      <c r="L1815" s="61">
        <v>0</v>
      </c>
      <c r="M1815" s="61">
        <v>0</v>
      </c>
      <c r="N1815" s="61">
        <v>0</v>
      </c>
      <c r="O1815" s="495"/>
      <c r="P1815" s="534"/>
      <c r="Q1815" s="602"/>
    </row>
    <row r="1816" spans="1:17" ht="15.75" thickBot="1" x14ac:dyDescent="0.3">
      <c r="A1816" s="413"/>
      <c r="B1816" s="407"/>
      <c r="C1816" s="407"/>
      <c r="D1816" s="407"/>
      <c r="E1816" s="407"/>
      <c r="F1816" s="407"/>
      <c r="G1816" s="60" t="s">
        <v>20</v>
      </c>
      <c r="H1816" s="61">
        <v>0</v>
      </c>
      <c r="I1816" s="61">
        <v>0</v>
      </c>
      <c r="J1816" s="61">
        <v>0</v>
      </c>
      <c r="K1816" s="61">
        <v>0</v>
      </c>
      <c r="L1816" s="61">
        <v>0</v>
      </c>
      <c r="M1816" s="61">
        <v>0</v>
      </c>
      <c r="N1816" s="61">
        <v>0</v>
      </c>
      <c r="O1816" s="496"/>
      <c r="P1816" s="535"/>
      <c r="Q1816" s="339"/>
    </row>
    <row r="1817" spans="1:17" ht="39.75" customHeight="1" thickBot="1" x14ac:dyDescent="0.3">
      <c r="A1817" s="411" t="s">
        <v>1872</v>
      </c>
      <c r="B1817" s="405" t="s">
        <v>573</v>
      </c>
      <c r="C1817" s="405" t="s">
        <v>4308</v>
      </c>
      <c r="D1817" s="405" t="s">
        <v>1873</v>
      </c>
      <c r="E1817" s="405"/>
      <c r="F1817" s="405" t="s">
        <v>244</v>
      </c>
      <c r="G1817" s="60" t="s">
        <v>16</v>
      </c>
      <c r="H1817" s="61">
        <v>70</v>
      </c>
      <c r="I1817" s="61">
        <v>20</v>
      </c>
      <c r="J1817" s="61">
        <v>50</v>
      </c>
      <c r="K1817" s="61">
        <v>0</v>
      </c>
      <c r="L1817" s="61">
        <v>0</v>
      </c>
      <c r="M1817" s="61">
        <v>0</v>
      </c>
      <c r="N1817" s="61">
        <v>0</v>
      </c>
      <c r="O1817" s="494"/>
      <c r="P1817" s="533"/>
      <c r="Q1817" s="338" t="s">
        <v>4156</v>
      </c>
    </row>
    <row r="1818" spans="1:17" ht="26.25" customHeight="1" thickBot="1" x14ac:dyDescent="0.3">
      <c r="A1818" s="412"/>
      <c r="B1818" s="406"/>
      <c r="C1818" s="406"/>
      <c r="D1818" s="406"/>
      <c r="E1818" s="406"/>
      <c r="F1818" s="406"/>
      <c r="G1818" s="60" t="s">
        <v>267</v>
      </c>
      <c r="H1818" s="61">
        <v>0</v>
      </c>
      <c r="I1818" s="61">
        <v>0</v>
      </c>
      <c r="J1818" s="61">
        <v>0</v>
      </c>
      <c r="K1818" s="61">
        <v>0</v>
      </c>
      <c r="L1818" s="61">
        <v>0</v>
      </c>
      <c r="M1818" s="61">
        <v>0</v>
      </c>
      <c r="N1818" s="61">
        <v>0</v>
      </c>
      <c r="O1818" s="495"/>
      <c r="P1818" s="534"/>
      <c r="Q1818" s="602"/>
    </row>
    <row r="1819" spans="1:17" ht="24.75" thickBot="1" x14ac:dyDescent="0.3">
      <c r="A1819" s="412"/>
      <c r="B1819" s="406"/>
      <c r="C1819" s="406"/>
      <c r="D1819" s="406"/>
      <c r="E1819" s="406"/>
      <c r="F1819" s="406"/>
      <c r="G1819" s="60" t="s">
        <v>18</v>
      </c>
      <c r="H1819" s="61">
        <v>70</v>
      </c>
      <c r="I1819" s="61">
        <v>20</v>
      </c>
      <c r="J1819" s="61">
        <v>50</v>
      </c>
      <c r="K1819" s="61">
        <v>0</v>
      </c>
      <c r="L1819" s="61">
        <v>0</v>
      </c>
      <c r="M1819" s="61">
        <v>0</v>
      </c>
      <c r="N1819" s="61">
        <v>0</v>
      </c>
      <c r="O1819" s="495"/>
      <c r="P1819" s="534"/>
      <c r="Q1819" s="602"/>
    </row>
    <row r="1820" spans="1:17" ht="15.75" thickBot="1" x14ac:dyDescent="0.3">
      <c r="A1820" s="412"/>
      <c r="B1820" s="406"/>
      <c r="C1820" s="406"/>
      <c r="D1820" s="406"/>
      <c r="E1820" s="406"/>
      <c r="F1820" s="406"/>
      <c r="G1820" s="60" t="s">
        <v>19</v>
      </c>
      <c r="H1820" s="61">
        <v>0</v>
      </c>
      <c r="I1820" s="61">
        <v>0</v>
      </c>
      <c r="J1820" s="61">
        <v>0</v>
      </c>
      <c r="K1820" s="61">
        <v>0</v>
      </c>
      <c r="L1820" s="61">
        <v>0</v>
      </c>
      <c r="M1820" s="61">
        <v>0</v>
      </c>
      <c r="N1820" s="61">
        <v>0</v>
      </c>
      <c r="O1820" s="495"/>
      <c r="P1820" s="534"/>
      <c r="Q1820" s="602"/>
    </row>
    <row r="1821" spans="1:17" ht="15.75" thickBot="1" x14ac:dyDescent="0.3">
      <c r="A1821" s="413"/>
      <c r="B1821" s="407"/>
      <c r="C1821" s="407"/>
      <c r="D1821" s="407"/>
      <c r="E1821" s="407"/>
      <c r="F1821" s="407"/>
      <c r="G1821" s="60" t="s">
        <v>20</v>
      </c>
      <c r="H1821" s="61">
        <v>0</v>
      </c>
      <c r="I1821" s="61">
        <v>0</v>
      </c>
      <c r="J1821" s="61">
        <v>0</v>
      </c>
      <c r="K1821" s="61">
        <v>0</v>
      </c>
      <c r="L1821" s="61">
        <v>0</v>
      </c>
      <c r="M1821" s="61">
        <v>0</v>
      </c>
      <c r="N1821" s="61">
        <v>0</v>
      </c>
      <c r="O1821" s="496"/>
      <c r="P1821" s="535"/>
      <c r="Q1821" s="339"/>
    </row>
    <row r="1822" spans="1:17" ht="24.75" thickBot="1" x14ac:dyDescent="0.3">
      <c r="A1822" s="411" t="s">
        <v>1874</v>
      </c>
      <c r="B1822" s="405" t="s">
        <v>573</v>
      </c>
      <c r="C1822" s="405" t="s">
        <v>1875</v>
      </c>
      <c r="D1822" s="405" t="s">
        <v>1876</v>
      </c>
      <c r="E1822" s="405"/>
      <c r="F1822" s="405" t="s">
        <v>244</v>
      </c>
      <c r="G1822" s="60" t="s">
        <v>16</v>
      </c>
      <c r="H1822" s="61">
        <v>64.8</v>
      </c>
      <c r="I1822" s="61">
        <v>0</v>
      </c>
      <c r="J1822" s="61">
        <v>8.8000000000000007</v>
      </c>
      <c r="K1822" s="61">
        <v>56</v>
      </c>
      <c r="L1822" s="61">
        <v>0</v>
      </c>
      <c r="M1822" s="61">
        <v>0</v>
      </c>
      <c r="N1822" s="61">
        <v>0</v>
      </c>
      <c r="O1822" s="494"/>
      <c r="P1822" s="533"/>
      <c r="Q1822" s="338" t="s">
        <v>4156</v>
      </c>
    </row>
    <row r="1823" spans="1:17" ht="15.75" thickBot="1" x14ac:dyDescent="0.3">
      <c r="A1823" s="412"/>
      <c r="B1823" s="406"/>
      <c r="C1823" s="406"/>
      <c r="D1823" s="406"/>
      <c r="E1823" s="406"/>
      <c r="F1823" s="406"/>
      <c r="G1823" s="60" t="s">
        <v>267</v>
      </c>
      <c r="H1823" s="61">
        <v>0</v>
      </c>
      <c r="I1823" s="61">
        <v>0</v>
      </c>
      <c r="J1823" s="61">
        <v>0</v>
      </c>
      <c r="K1823" s="61">
        <v>0</v>
      </c>
      <c r="L1823" s="61">
        <v>0</v>
      </c>
      <c r="M1823" s="61">
        <v>0</v>
      </c>
      <c r="N1823" s="61">
        <v>0</v>
      </c>
      <c r="O1823" s="495"/>
      <c r="P1823" s="534"/>
      <c r="Q1823" s="602"/>
    </row>
    <row r="1824" spans="1:17" ht="24.75" thickBot="1" x14ac:dyDescent="0.3">
      <c r="A1824" s="412"/>
      <c r="B1824" s="406"/>
      <c r="C1824" s="406"/>
      <c r="D1824" s="406"/>
      <c r="E1824" s="406"/>
      <c r="F1824" s="406"/>
      <c r="G1824" s="60" t="s">
        <v>18</v>
      </c>
      <c r="H1824" s="61">
        <v>64.8</v>
      </c>
      <c r="I1824" s="61">
        <v>0</v>
      </c>
      <c r="J1824" s="61">
        <v>8.8000000000000007</v>
      </c>
      <c r="K1824" s="61">
        <v>56</v>
      </c>
      <c r="L1824" s="61">
        <v>0</v>
      </c>
      <c r="M1824" s="61">
        <v>0</v>
      </c>
      <c r="N1824" s="61">
        <v>0</v>
      </c>
      <c r="O1824" s="495"/>
      <c r="P1824" s="534"/>
      <c r="Q1824" s="602"/>
    </row>
    <row r="1825" spans="1:17" ht="15.75" thickBot="1" x14ac:dyDescent="0.3">
      <c r="A1825" s="412"/>
      <c r="B1825" s="406"/>
      <c r="C1825" s="406"/>
      <c r="D1825" s="406"/>
      <c r="E1825" s="406"/>
      <c r="F1825" s="406"/>
      <c r="G1825" s="60" t="s">
        <v>19</v>
      </c>
      <c r="H1825" s="61">
        <v>0</v>
      </c>
      <c r="I1825" s="61">
        <v>0</v>
      </c>
      <c r="J1825" s="61">
        <v>0</v>
      </c>
      <c r="K1825" s="61">
        <v>0</v>
      </c>
      <c r="L1825" s="61">
        <v>0</v>
      </c>
      <c r="M1825" s="61">
        <v>0</v>
      </c>
      <c r="N1825" s="61">
        <v>0</v>
      </c>
      <c r="O1825" s="495"/>
      <c r="P1825" s="534"/>
      <c r="Q1825" s="602"/>
    </row>
    <row r="1826" spans="1:17" ht="46.5" customHeight="1" thickBot="1" x14ac:dyDescent="0.3">
      <c r="A1826" s="413"/>
      <c r="B1826" s="407"/>
      <c r="C1826" s="407"/>
      <c r="D1826" s="407"/>
      <c r="E1826" s="407"/>
      <c r="F1826" s="407"/>
      <c r="G1826" s="60" t="s">
        <v>20</v>
      </c>
      <c r="H1826" s="61">
        <v>0</v>
      </c>
      <c r="I1826" s="61">
        <v>0</v>
      </c>
      <c r="J1826" s="61">
        <v>0</v>
      </c>
      <c r="K1826" s="61">
        <v>0</v>
      </c>
      <c r="L1826" s="61">
        <v>0</v>
      </c>
      <c r="M1826" s="61">
        <v>0</v>
      </c>
      <c r="N1826" s="61">
        <v>0</v>
      </c>
      <c r="O1826" s="496"/>
      <c r="P1826" s="535"/>
      <c r="Q1826" s="339"/>
    </row>
    <row r="1827" spans="1:17" ht="24.75" thickBot="1" x14ac:dyDescent="0.3">
      <c r="A1827" s="411" t="s">
        <v>1877</v>
      </c>
      <c r="B1827" s="405" t="s">
        <v>573</v>
      </c>
      <c r="C1827" s="405" t="s">
        <v>1878</v>
      </c>
      <c r="D1827" s="405" t="s">
        <v>1871</v>
      </c>
      <c r="E1827" s="405"/>
      <c r="F1827" s="405" t="s">
        <v>244</v>
      </c>
      <c r="G1827" s="60" t="s">
        <v>16</v>
      </c>
      <c r="H1827" s="61">
        <v>50</v>
      </c>
      <c r="I1827" s="61">
        <v>10</v>
      </c>
      <c r="J1827" s="61">
        <v>40</v>
      </c>
      <c r="K1827" s="61">
        <v>0</v>
      </c>
      <c r="L1827" s="61">
        <v>0</v>
      </c>
      <c r="M1827" s="61">
        <v>0</v>
      </c>
      <c r="N1827" s="61">
        <v>0</v>
      </c>
      <c r="O1827" s="494"/>
      <c r="P1827" s="533"/>
      <c r="Q1827" s="338" t="s">
        <v>4156</v>
      </c>
    </row>
    <row r="1828" spans="1:17" ht="15.75" thickBot="1" x14ac:dyDescent="0.3">
      <c r="A1828" s="412"/>
      <c r="B1828" s="406"/>
      <c r="C1828" s="406"/>
      <c r="D1828" s="406"/>
      <c r="E1828" s="406"/>
      <c r="F1828" s="406"/>
      <c r="G1828" s="60" t="s">
        <v>267</v>
      </c>
      <c r="H1828" s="61">
        <v>0</v>
      </c>
      <c r="I1828" s="61">
        <v>0</v>
      </c>
      <c r="J1828" s="61">
        <v>0</v>
      </c>
      <c r="K1828" s="61">
        <v>0</v>
      </c>
      <c r="L1828" s="61">
        <v>0</v>
      </c>
      <c r="M1828" s="61">
        <v>0</v>
      </c>
      <c r="N1828" s="61">
        <v>0</v>
      </c>
      <c r="O1828" s="495"/>
      <c r="P1828" s="534"/>
      <c r="Q1828" s="602"/>
    </row>
    <row r="1829" spans="1:17" ht="24.75" thickBot="1" x14ac:dyDescent="0.3">
      <c r="A1829" s="412"/>
      <c r="B1829" s="406"/>
      <c r="C1829" s="406"/>
      <c r="D1829" s="406"/>
      <c r="E1829" s="406"/>
      <c r="F1829" s="406"/>
      <c r="G1829" s="60" t="s">
        <v>18</v>
      </c>
      <c r="H1829" s="61">
        <v>50</v>
      </c>
      <c r="I1829" s="61">
        <v>10</v>
      </c>
      <c r="J1829" s="61">
        <v>40</v>
      </c>
      <c r="K1829" s="61">
        <v>0</v>
      </c>
      <c r="L1829" s="61">
        <v>0</v>
      </c>
      <c r="M1829" s="61">
        <v>0</v>
      </c>
      <c r="N1829" s="61">
        <v>0</v>
      </c>
      <c r="O1829" s="495"/>
      <c r="P1829" s="534"/>
      <c r="Q1829" s="602"/>
    </row>
    <row r="1830" spans="1:17" ht="15.75" thickBot="1" x14ac:dyDescent="0.3">
      <c r="A1830" s="412"/>
      <c r="B1830" s="406"/>
      <c r="C1830" s="406"/>
      <c r="D1830" s="406"/>
      <c r="E1830" s="406"/>
      <c r="F1830" s="406"/>
      <c r="G1830" s="60" t="s">
        <v>19</v>
      </c>
      <c r="H1830" s="61">
        <v>0</v>
      </c>
      <c r="I1830" s="61">
        <v>0</v>
      </c>
      <c r="J1830" s="61">
        <v>0</v>
      </c>
      <c r="K1830" s="61">
        <v>0</v>
      </c>
      <c r="L1830" s="61">
        <v>0</v>
      </c>
      <c r="M1830" s="61">
        <v>0</v>
      </c>
      <c r="N1830" s="61">
        <v>0</v>
      </c>
      <c r="O1830" s="495"/>
      <c r="P1830" s="534"/>
      <c r="Q1830" s="602"/>
    </row>
    <row r="1831" spans="1:17" ht="45" customHeight="1" thickBot="1" x14ac:dyDescent="0.3">
      <c r="A1831" s="413"/>
      <c r="B1831" s="407"/>
      <c r="C1831" s="407"/>
      <c r="D1831" s="407"/>
      <c r="E1831" s="407"/>
      <c r="F1831" s="407"/>
      <c r="G1831" s="60" t="s">
        <v>20</v>
      </c>
      <c r="H1831" s="61">
        <v>0</v>
      </c>
      <c r="I1831" s="61">
        <v>0</v>
      </c>
      <c r="J1831" s="61">
        <v>0</v>
      </c>
      <c r="K1831" s="61">
        <v>0</v>
      </c>
      <c r="L1831" s="61">
        <v>0</v>
      </c>
      <c r="M1831" s="61">
        <v>0</v>
      </c>
      <c r="N1831" s="61">
        <v>0</v>
      </c>
      <c r="O1831" s="496"/>
      <c r="P1831" s="535"/>
      <c r="Q1831" s="339"/>
    </row>
    <row r="1832" spans="1:17" ht="24.75" thickBot="1" x14ac:dyDescent="0.3">
      <c r="A1832" s="556" t="s">
        <v>1879</v>
      </c>
      <c r="B1832" s="557" t="s">
        <v>1372</v>
      </c>
      <c r="C1832" s="557" t="s">
        <v>1880</v>
      </c>
      <c r="D1832" s="557" t="s">
        <v>344</v>
      </c>
      <c r="E1832" s="557"/>
      <c r="F1832" s="559" t="s">
        <v>1373</v>
      </c>
      <c r="G1832" s="105" t="s">
        <v>16</v>
      </c>
      <c r="H1832" s="72">
        <f t="shared" ref="H1832:H1851" si="173">I1832+J1832+K1832+L1832+M1832+N1832</f>
        <v>454.60939999999999</v>
      </c>
      <c r="I1832" s="72">
        <f t="shared" ref="I1832:N1832" si="174">I1833+I1834+I1835+I1836</f>
        <v>0</v>
      </c>
      <c r="J1832" s="72">
        <f t="shared" si="174"/>
        <v>0</v>
      </c>
      <c r="K1832" s="72">
        <f t="shared" si="174"/>
        <v>0</v>
      </c>
      <c r="L1832" s="72">
        <f t="shared" si="174"/>
        <v>33.475099999999998</v>
      </c>
      <c r="M1832" s="72">
        <f t="shared" si="174"/>
        <v>421.1343</v>
      </c>
      <c r="N1832" s="72">
        <f t="shared" si="174"/>
        <v>0</v>
      </c>
      <c r="O1832" s="558">
        <v>15124</v>
      </c>
      <c r="P1832" s="556" t="s">
        <v>1374</v>
      </c>
      <c r="Q1832" s="338" t="s">
        <v>4156</v>
      </c>
    </row>
    <row r="1833" spans="1:17" ht="15.75" thickBot="1" x14ac:dyDescent="0.3">
      <c r="A1833" s="556"/>
      <c r="B1833" s="557"/>
      <c r="C1833" s="557"/>
      <c r="D1833" s="557"/>
      <c r="E1833" s="557"/>
      <c r="F1833" s="559"/>
      <c r="G1833" s="105" t="s">
        <v>17</v>
      </c>
      <c r="H1833" s="72">
        <f t="shared" si="173"/>
        <v>0</v>
      </c>
      <c r="I1833" s="72">
        <v>0</v>
      </c>
      <c r="J1833" s="72">
        <v>0</v>
      </c>
      <c r="K1833" s="72">
        <v>0</v>
      </c>
      <c r="L1833" s="72">
        <v>0</v>
      </c>
      <c r="M1833" s="72">
        <v>0</v>
      </c>
      <c r="N1833" s="72">
        <v>0</v>
      </c>
      <c r="O1833" s="558"/>
      <c r="P1833" s="556"/>
      <c r="Q1833" s="602"/>
    </row>
    <row r="1834" spans="1:17" ht="24.75" thickBot="1" x14ac:dyDescent="0.3">
      <c r="A1834" s="556"/>
      <c r="B1834" s="557"/>
      <c r="C1834" s="557"/>
      <c r="D1834" s="557"/>
      <c r="E1834" s="557"/>
      <c r="F1834" s="559"/>
      <c r="G1834" s="105" t="s">
        <v>18</v>
      </c>
      <c r="H1834" s="72">
        <f t="shared" si="173"/>
        <v>454.60939999999999</v>
      </c>
      <c r="I1834" s="72">
        <v>0</v>
      </c>
      <c r="J1834" s="72">
        <v>0</v>
      </c>
      <c r="K1834" s="72">
        <v>0</v>
      </c>
      <c r="L1834" s="72">
        <v>33.475099999999998</v>
      </c>
      <c r="M1834" s="72">
        <v>421.1343</v>
      </c>
      <c r="N1834" s="72">
        <v>0</v>
      </c>
      <c r="O1834" s="558"/>
      <c r="P1834" s="556"/>
      <c r="Q1834" s="602"/>
    </row>
    <row r="1835" spans="1:17" ht="15.75" thickBot="1" x14ac:dyDescent="0.3">
      <c r="A1835" s="556"/>
      <c r="B1835" s="557"/>
      <c r="C1835" s="557"/>
      <c r="D1835" s="557"/>
      <c r="E1835" s="557"/>
      <c r="F1835" s="559"/>
      <c r="G1835" s="105" t="s">
        <v>19</v>
      </c>
      <c r="H1835" s="72">
        <f t="shared" si="173"/>
        <v>0</v>
      </c>
      <c r="I1835" s="72">
        <v>0</v>
      </c>
      <c r="J1835" s="72">
        <v>0</v>
      </c>
      <c r="K1835" s="72">
        <v>0</v>
      </c>
      <c r="L1835" s="72">
        <v>0</v>
      </c>
      <c r="M1835" s="72">
        <v>0</v>
      </c>
      <c r="N1835" s="72">
        <v>0</v>
      </c>
      <c r="O1835" s="558"/>
      <c r="P1835" s="556"/>
      <c r="Q1835" s="602"/>
    </row>
    <row r="1836" spans="1:17" ht="65.25" customHeight="1" thickBot="1" x14ac:dyDescent="0.3">
      <c r="A1836" s="556"/>
      <c r="B1836" s="557"/>
      <c r="C1836" s="557"/>
      <c r="D1836" s="557"/>
      <c r="E1836" s="557"/>
      <c r="F1836" s="559"/>
      <c r="G1836" s="105" t="s">
        <v>20</v>
      </c>
      <c r="H1836" s="72">
        <f t="shared" si="173"/>
        <v>0</v>
      </c>
      <c r="I1836" s="72">
        <v>0</v>
      </c>
      <c r="J1836" s="72">
        <v>0</v>
      </c>
      <c r="K1836" s="72">
        <v>0</v>
      </c>
      <c r="L1836" s="72">
        <v>0</v>
      </c>
      <c r="M1836" s="72">
        <v>0</v>
      </c>
      <c r="N1836" s="72">
        <v>0</v>
      </c>
      <c r="O1836" s="558"/>
      <c r="P1836" s="556"/>
      <c r="Q1836" s="339"/>
    </row>
    <row r="1837" spans="1:17" ht="24.75" thickBot="1" x14ac:dyDescent="0.3">
      <c r="A1837" s="556" t="s">
        <v>1881</v>
      </c>
      <c r="B1837" s="557" t="s">
        <v>1372</v>
      </c>
      <c r="C1837" s="557" t="s">
        <v>1882</v>
      </c>
      <c r="D1837" s="557">
        <v>2028</v>
      </c>
      <c r="E1837" s="557"/>
      <c r="F1837" s="559" t="s">
        <v>1373</v>
      </c>
      <c r="G1837" s="105" t="s">
        <v>16</v>
      </c>
      <c r="H1837" s="72">
        <f t="shared" si="173"/>
        <v>13.910500000000001</v>
      </c>
      <c r="I1837" s="72">
        <f t="shared" ref="I1837:N1837" si="175">I1838+I1839+I1840+I1841</f>
        <v>0</v>
      </c>
      <c r="J1837" s="72">
        <f t="shared" si="175"/>
        <v>0</v>
      </c>
      <c r="K1837" s="72">
        <f t="shared" si="175"/>
        <v>0</v>
      </c>
      <c r="L1837" s="72">
        <f t="shared" si="175"/>
        <v>13.910500000000001</v>
      </c>
      <c r="M1837" s="72">
        <f t="shared" si="175"/>
        <v>0</v>
      </c>
      <c r="N1837" s="72">
        <f t="shared" si="175"/>
        <v>0</v>
      </c>
      <c r="O1837" s="558">
        <v>2732</v>
      </c>
      <c r="P1837" s="559" t="s">
        <v>1374</v>
      </c>
      <c r="Q1837" s="338" t="s">
        <v>4156</v>
      </c>
    </row>
    <row r="1838" spans="1:17" ht="15.75" thickBot="1" x14ac:dyDescent="0.3">
      <c r="A1838" s="556"/>
      <c r="B1838" s="557"/>
      <c r="C1838" s="557"/>
      <c r="D1838" s="557"/>
      <c r="E1838" s="557"/>
      <c r="F1838" s="559"/>
      <c r="G1838" s="105" t="s">
        <v>17</v>
      </c>
      <c r="H1838" s="72">
        <f t="shared" si="173"/>
        <v>0</v>
      </c>
      <c r="I1838" s="72">
        <v>0</v>
      </c>
      <c r="J1838" s="72">
        <v>0</v>
      </c>
      <c r="K1838" s="72">
        <v>0</v>
      </c>
      <c r="L1838" s="72">
        <v>0</v>
      </c>
      <c r="M1838" s="72">
        <v>0</v>
      </c>
      <c r="N1838" s="72">
        <v>0</v>
      </c>
      <c r="O1838" s="558"/>
      <c r="P1838" s="559"/>
      <c r="Q1838" s="602"/>
    </row>
    <row r="1839" spans="1:17" ht="24.75" thickBot="1" x14ac:dyDescent="0.3">
      <c r="A1839" s="556"/>
      <c r="B1839" s="557"/>
      <c r="C1839" s="557"/>
      <c r="D1839" s="557"/>
      <c r="E1839" s="557"/>
      <c r="F1839" s="559"/>
      <c r="G1839" s="105" t="s">
        <v>18</v>
      </c>
      <c r="H1839" s="72">
        <f t="shared" si="173"/>
        <v>13.910500000000001</v>
      </c>
      <c r="I1839" s="72">
        <v>0</v>
      </c>
      <c r="J1839" s="72">
        <v>0</v>
      </c>
      <c r="K1839" s="72">
        <v>0</v>
      </c>
      <c r="L1839" s="72">
        <v>13.910500000000001</v>
      </c>
      <c r="M1839" s="72">
        <v>0</v>
      </c>
      <c r="N1839" s="72">
        <v>0</v>
      </c>
      <c r="O1839" s="558"/>
      <c r="P1839" s="559"/>
      <c r="Q1839" s="602"/>
    </row>
    <row r="1840" spans="1:17" ht="15.75" thickBot="1" x14ac:dyDescent="0.3">
      <c r="A1840" s="556"/>
      <c r="B1840" s="557"/>
      <c r="C1840" s="557"/>
      <c r="D1840" s="557"/>
      <c r="E1840" s="557"/>
      <c r="F1840" s="559"/>
      <c r="G1840" s="105" t="s">
        <v>19</v>
      </c>
      <c r="H1840" s="72">
        <f t="shared" si="173"/>
        <v>0</v>
      </c>
      <c r="I1840" s="72">
        <v>0</v>
      </c>
      <c r="J1840" s="72">
        <v>0</v>
      </c>
      <c r="K1840" s="72">
        <v>0</v>
      </c>
      <c r="L1840" s="72">
        <v>0</v>
      </c>
      <c r="M1840" s="72">
        <v>0</v>
      </c>
      <c r="N1840" s="72">
        <v>0</v>
      </c>
      <c r="O1840" s="558"/>
      <c r="P1840" s="559"/>
      <c r="Q1840" s="602"/>
    </row>
    <row r="1841" spans="1:17" ht="48.75" customHeight="1" thickBot="1" x14ac:dyDescent="0.3">
      <c r="A1841" s="556"/>
      <c r="B1841" s="557"/>
      <c r="C1841" s="557"/>
      <c r="D1841" s="557"/>
      <c r="E1841" s="557"/>
      <c r="F1841" s="559"/>
      <c r="G1841" s="105" t="s">
        <v>20</v>
      </c>
      <c r="H1841" s="72">
        <f t="shared" si="173"/>
        <v>0</v>
      </c>
      <c r="I1841" s="72">
        <v>0</v>
      </c>
      <c r="J1841" s="72">
        <v>0</v>
      </c>
      <c r="K1841" s="72">
        <v>0</v>
      </c>
      <c r="L1841" s="72">
        <v>0</v>
      </c>
      <c r="M1841" s="72">
        <v>0</v>
      </c>
      <c r="N1841" s="72">
        <v>0</v>
      </c>
      <c r="O1841" s="558"/>
      <c r="P1841" s="559"/>
      <c r="Q1841" s="339"/>
    </row>
    <row r="1842" spans="1:17" ht="24.75" thickBot="1" x14ac:dyDescent="0.3">
      <c r="A1842" s="556" t="s">
        <v>1883</v>
      </c>
      <c r="B1842" s="557" t="s">
        <v>1372</v>
      </c>
      <c r="C1842" s="557" t="s">
        <v>1882</v>
      </c>
      <c r="D1842" s="557" t="s">
        <v>344</v>
      </c>
      <c r="E1842" s="557"/>
      <c r="F1842" s="559" t="s">
        <v>1373</v>
      </c>
      <c r="G1842" s="105" t="s">
        <v>16</v>
      </c>
      <c r="H1842" s="72">
        <f t="shared" si="173"/>
        <v>121.8455</v>
      </c>
      <c r="I1842" s="72">
        <f t="shared" ref="I1842:N1842" si="176">I1843+I1844+I1845+I1846</f>
        <v>0</v>
      </c>
      <c r="J1842" s="72">
        <f t="shared" si="176"/>
        <v>0</v>
      </c>
      <c r="K1842" s="72">
        <f t="shared" si="176"/>
        <v>0</v>
      </c>
      <c r="L1842" s="72">
        <f t="shared" si="176"/>
        <v>30</v>
      </c>
      <c r="M1842" s="72">
        <f t="shared" si="176"/>
        <v>40</v>
      </c>
      <c r="N1842" s="72">
        <f t="shared" si="176"/>
        <v>51.845500000000001</v>
      </c>
      <c r="O1842" s="558">
        <v>2732</v>
      </c>
      <c r="P1842" s="559" t="s">
        <v>1374</v>
      </c>
      <c r="Q1842" s="338" t="s">
        <v>4156</v>
      </c>
    </row>
    <row r="1843" spans="1:17" ht="15.75" thickBot="1" x14ac:dyDescent="0.3">
      <c r="A1843" s="556"/>
      <c r="B1843" s="557"/>
      <c r="C1843" s="557"/>
      <c r="D1843" s="557"/>
      <c r="E1843" s="557"/>
      <c r="F1843" s="559"/>
      <c r="G1843" s="105" t="s">
        <v>17</v>
      </c>
      <c r="H1843" s="72">
        <f t="shared" si="173"/>
        <v>0</v>
      </c>
      <c r="I1843" s="72">
        <v>0</v>
      </c>
      <c r="J1843" s="72">
        <v>0</v>
      </c>
      <c r="K1843" s="72">
        <v>0</v>
      </c>
      <c r="L1843" s="72">
        <v>0</v>
      </c>
      <c r="M1843" s="72">
        <v>0</v>
      </c>
      <c r="N1843" s="72">
        <v>0</v>
      </c>
      <c r="O1843" s="558"/>
      <c r="P1843" s="559"/>
      <c r="Q1843" s="602"/>
    </row>
    <row r="1844" spans="1:17" ht="24.75" thickBot="1" x14ac:dyDescent="0.3">
      <c r="A1844" s="556"/>
      <c r="B1844" s="557"/>
      <c r="C1844" s="557"/>
      <c r="D1844" s="557"/>
      <c r="E1844" s="557"/>
      <c r="F1844" s="559"/>
      <c r="G1844" s="105" t="s">
        <v>18</v>
      </c>
      <c r="H1844" s="72">
        <f t="shared" si="173"/>
        <v>121.8455</v>
      </c>
      <c r="I1844" s="72">
        <v>0</v>
      </c>
      <c r="J1844" s="72">
        <v>0</v>
      </c>
      <c r="K1844" s="72">
        <v>0</v>
      </c>
      <c r="L1844" s="72">
        <v>30</v>
      </c>
      <c r="M1844" s="72">
        <v>40</v>
      </c>
      <c r="N1844" s="72">
        <v>51.845500000000001</v>
      </c>
      <c r="O1844" s="558"/>
      <c r="P1844" s="559"/>
      <c r="Q1844" s="602"/>
    </row>
    <row r="1845" spans="1:17" ht="15.75" thickBot="1" x14ac:dyDescent="0.3">
      <c r="A1845" s="556"/>
      <c r="B1845" s="557"/>
      <c r="C1845" s="557"/>
      <c r="D1845" s="557"/>
      <c r="E1845" s="557"/>
      <c r="F1845" s="559"/>
      <c r="G1845" s="105" t="s">
        <v>19</v>
      </c>
      <c r="H1845" s="72">
        <f t="shared" si="173"/>
        <v>0</v>
      </c>
      <c r="I1845" s="72">
        <v>0</v>
      </c>
      <c r="J1845" s="72">
        <v>0</v>
      </c>
      <c r="K1845" s="72">
        <v>0</v>
      </c>
      <c r="L1845" s="72">
        <v>0</v>
      </c>
      <c r="M1845" s="72">
        <v>0</v>
      </c>
      <c r="N1845" s="72">
        <v>0</v>
      </c>
      <c r="O1845" s="558"/>
      <c r="P1845" s="559"/>
      <c r="Q1845" s="602"/>
    </row>
    <row r="1846" spans="1:17" ht="53.25" customHeight="1" thickBot="1" x14ac:dyDescent="0.3">
      <c r="A1846" s="556"/>
      <c r="B1846" s="557"/>
      <c r="C1846" s="557"/>
      <c r="D1846" s="557"/>
      <c r="E1846" s="557"/>
      <c r="F1846" s="559"/>
      <c r="G1846" s="105" t="s">
        <v>20</v>
      </c>
      <c r="H1846" s="72">
        <f t="shared" si="173"/>
        <v>0</v>
      </c>
      <c r="I1846" s="72">
        <v>0</v>
      </c>
      <c r="J1846" s="72">
        <v>0</v>
      </c>
      <c r="K1846" s="72">
        <v>0</v>
      </c>
      <c r="L1846" s="72">
        <v>0</v>
      </c>
      <c r="M1846" s="72">
        <v>0</v>
      </c>
      <c r="N1846" s="72">
        <v>0</v>
      </c>
      <c r="O1846" s="558"/>
      <c r="P1846" s="559"/>
      <c r="Q1846" s="339"/>
    </row>
    <row r="1847" spans="1:17" ht="24.75" thickBot="1" x14ac:dyDescent="0.3">
      <c r="A1847" s="556" t="s">
        <v>1884</v>
      </c>
      <c r="B1847" s="557" t="s">
        <v>1372</v>
      </c>
      <c r="C1847" s="557" t="s">
        <v>1885</v>
      </c>
      <c r="D1847" s="557">
        <v>2028</v>
      </c>
      <c r="E1847" s="557"/>
      <c r="F1847" s="556" t="s">
        <v>1373</v>
      </c>
      <c r="G1847" s="105" t="s">
        <v>16</v>
      </c>
      <c r="H1847" s="72">
        <f t="shared" si="173"/>
        <v>21.241099999999999</v>
      </c>
      <c r="I1847" s="72">
        <f t="shared" ref="I1847:N1847" si="177">I1848+I1849+I1850+I1851</f>
        <v>0</v>
      </c>
      <c r="J1847" s="72">
        <f t="shared" si="177"/>
        <v>0</v>
      </c>
      <c r="K1847" s="72">
        <f t="shared" si="177"/>
        <v>0</v>
      </c>
      <c r="L1847" s="72">
        <f t="shared" si="177"/>
        <v>21.241099999999999</v>
      </c>
      <c r="M1847" s="72">
        <f t="shared" si="177"/>
        <v>0</v>
      </c>
      <c r="N1847" s="72">
        <f t="shared" si="177"/>
        <v>0</v>
      </c>
      <c r="O1847" s="558">
        <v>24198</v>
      </c>
      <c r="P1847" s="556" t="s">
        <v>1374</v>
      </c>
      <c r="Q1847" s="338" t="s">
        <v>4156</v>
      </c>
    </row>
    <row r="1848" spans="1:17" ht="15.75" thickBot="1" x14ac:dyDescent="0.3">
      <c r="A1848" s="556"/>
      <c r="B1848" s="557"/>
      <c r="C1848" s="557"/>
      <c r="D1848" s="557"/>
      <c r="E1848" s="557"/>
      <c r="F1848" s="556"/>
      <c r="G1848" s="105" t="s">
        <v>17</v>
      </c>
      <c r="H1848" s="72">
        <f t="shared" si="173"/>
        <v>0</v>
      </c>
      <c r="I1848" s="72">
        <v>0</v>
      </c>
      <c r="J1848" s="72">
        <v>0</v>
      </c>
      <c r="K1848" s="72">
        <v>0</v>
      </c>
      <c r="L1848" s="72">
        <v>0</v>
      </c>
      <c r="M1848" s="72">
        <v>0</v>
      </c>
      <c r="N1848" s="72">
        <v>0</v>
      </c>
      <c r="O1848" s="558"/>
      <c r="P1848" s="556"/>
      <c r="Q1848" s="602"/>
    </row>
    <row r="1849" spans="1:17" ht="24.75" thickBot="1" x14ac:dyDescent="0.3">
      <c r="A1849" s="556"/>
      <c r="B1849" s="557"/>
      <c r="C1849" s="557"/>
      <c r="D1849" s="557"/>
      <c r="E1849" s="557"/>
      <c r="F1849" s="556"/>
      <c r="G1849" s="105" t="s">
        <v>18</v>
      </c>
      <c r="H1849" s="72">
        <f t="shared" si="173"/>
        <v>21.241099999999999</v>
      </c>
      <c r="I1849" s="72">
        <v>0</v>
      </c>
      <c r="J1849" s="72">
        <v>0</v>
      </c>
      <c r="K1849" s="72">
        <v>0</v>
      </c>
      <c r="L1849" s="72">
        <v>21.241099999999999</v>
      </c>
      <c r="M1849" s="72">
        <v>0</v>
      </c>
      <c r="N1849" s="72">
        <v>0</v>
      </c>
      <c r="O1849" s="558"/>
      <c r="P1849" s="556"/>
      <c r="Q1849" s="602"/>
    </row>
    <row r="1850" spans="1:17" ht="15.75" thickBot="1" x14ac:dyDescent="0.3">
      <c r="A1850" s="556"/>
      <c r="B1850" s="557"/>
      <c r="C1850" s="557"/>
      <c r="D1850" s="557"/>
      <c r="E1850" s="557"/>
      <c r="F1850" s="556"/>
      <c r="G1850" s="105" t="s">
        <v>19</v>
      </c>
      <c r="H1850" s="72">
        <f t="shared" si="173"/>
        <v>0</v>
      </c>
      <c r="I1850" s="72">
        <v>0</v>
      </c>
      <c r="J1850" s="72">
        <v>0</v>
      </c>
      <c r="K1850" s="72">
        <v>0</v>
      </c>
      <c r="L1850" s="72">
        <v>0</v>
      </c>
      <c r="M1850" s="72">
        <v>0</v>
      </c>
      <c r="N1850" s="72">
        <v>0</v>
      </c>
      <c r="O1850" s="558"/>
      <c r="P1850" s="556"/>
      <c r="Q1850" s="602"/>
    </row>
    <row r="1851" spans="1:17" ht="84.75" customHeight="1" thickBot="1" x14ac:dyDescent="0.3">
      <c r="A1851" s="556"/>
      <c r="B1851" s="557"/>
      <c r="C1851" s="557"/>
      <c r="D1851" s="557"/>
      <c r="E1851" s="557"/>
      <c r="F1851" s="556"/>
      <c r="G1851" s="105" t="s">
        <v>20</v>
      </c>
      <c r="H1851" s="72">
        <f t="shared" si="173"/>
        <v>0</v>
      </c>
      <c r="I1851" s="72">
        <v>0</v>
      </c>
      <c r="J1851" s="72">
        <v>0</v>
      </c>
      <c r="K1851" s="72">
        <v>0</v>
      </c>
      <c r="L1851" s="72">
        <v>0</v>
      </c>
      <c r="M1851" s="72">
        <v>0</v>
      </c>
      <c r="N1851" s="72">
        <v>0</v>
      </c>
      <c r="O1851" s="558"/>
      <c r="P1851" s="556"/>
      <c r="Q1851" s="339"/>
    </row>
    <row r="1852" spans="1:17" ht="24.75" thickBot="1" x14ac:dyDescent="0.3">
      <c r="A1852" s="427" t="s">
        <v>1886</v>
      </c>
      <c r="B1852" s="427"/>
      <c r="C1852" s="427"/>
      <c r="D1852" s="427"/>
      <c r="E1852" s="427"/>
      <c r="F1852" s="428"/>
      <c r="G1852" s="64" t="s">
        <v>16</v>
      </c>
      <c r="H1852" s="65">
        <f>SUM(H1812,H1817,H1822,H1827,H1832,H1837,H1842,H1847)</f>
        <v>900.40649999999994</v>
      </c>
      <c r="I1852" s="65">
        <f t="shared" ref="I1852:N1852" si="178">SUM(I1812,I1817,I1822,I1827,I1832,I1837,I1842,I1847)</f>
        <v>40</v>
      </c>
      <c r="J1852" s="65">
        <f t="shared" si="178"/>
        <v>192.8</v>
      </c>
      <c r="K1852" s="65">
        <f t="shared" si="178"/>
        <v>56</v>
      </c>
      <c r="L1852" s="65">
        <f t="shared" si="178"/>
        <v>98.6267</v>
      </c>
      <c r="M1852" s="65">
        <f t="shared" si="178"/>
        <v>461.1343</v>
      </c>
      <c r="N1852" s="65">
        <f t="shared" si="178"/>
        <v>51.845500000000001</v>
      </c>
      <c r="O1852" s="495"/>
      <c r="P1852" s="534"/>
    </row>
    <row r="1853" spans="1:17" ht="15.75" thickBot="1" x14ac:dyDescent="0.3">
      <c r="A1853" s="427"/>
      <c r="B1853" s="427"/>
      <c r="C1853" s="427"/>
      <c r="D1853" s="427"/>
      <c r="E1853" s="427"/>
      <c r="F1853" s="428"/>
      <c r="G1853" s="64" t="s">
        <v>17</v>
      </c>
      <c r="H1853" s="65">
        <f t="shared" ref="H1853:N1856" si="179">SUM(H1813,H1818,H1823,H1828,H1833,H1838,H1843,H1848)</f>
        <v>0</v>
      </c>
      <c r="I1853" s="65">
        <f t="shared" si="179"/>
        <v>0</v>
      </c>
      <c r="J1853" s="65">
        <f t="shared" si="179"/>
        <v>0</v>
      </c>
      <c r="K1853" s="65">
        <f t="shared" si="179"/>
        <v>0</v>
      </c>
      <c r="L1853" s="65">
        <f t="shared" si="179"/>
        <v>0</v>
      </c>
      <c r="M1853" s="65">
        <f t="shared" si="179"/>
        <v>0</v>
      </c>
      <c r="N1853" s="65">
        <f t="shared" si="179"/>
        <v>0</v>
      </c>
      <c r="O1853" s="495"/>
      <c r="P1853" s="534"/>
    </row>
    <row r="1854" spans="1:17" ht="36.75" thickBot="1" x14ac:dyDescent="0.3">
      <c r="A1854" s="427"/>
      <c r="B1854" s="427"/>
      <c r="C1854" s="427"/>
      <c r="D1854" s="427"/>
      <c r="E1854" s="427"/>
      <c r="F1854" s="428"/>
      <c r="G1854" s="64" t="s">
        <v>18</v>
      </c>
      <c r="H1854" s="65">
        <f t="shared" si="179"/>
        <v>900.40649999999994</v>
      </c>
      <c r="I1854" s="65">
        <f t="shared" si="179"/>
        <v>40</v>
      </c>
      <c r="J1854" s="65">
        <f t="shared" si="179"/>
        <v>192.8</v>
      </c>
      <c r="K1854" s="65">
        <f t="shared" si="179"/>
        <v>56</v>
      </c>
      <c r="L1854" s="65">
        <f t="shared" si="179"/>
        <v>98.6267</v>
      </c>
      <c r="M1854" s="65">
        <f t="shared" si="179"/>
        <v>461.1343</v>
      </c>
      <c r="N1854" s="65">
        <f t="shared" si="179"/>
        <v>51.845500000000001</v>
      </c>
      <c r="O1854" s="495"/>
      <c r="P1854" s="534"/>
    </row>
    <row r="1855" spans="1:17" ht="15.75" thickBot="1" x14ac:dyDescent="0.3">
      <c r="A1855" s="427"/>
      <c r="B1855" s="427"/>
      <c r="C1855" s="427"/>
      <c r="D1855" s="427"/>
      <c r="E1855" s="427"/>
      <c r="F1855" s="428"/>
      <c r="G1855" s="64" t="s">
        <v>19</v>
      </c>
      <c r="H1855" s="65">
        <f t="shared" si="179"/>
        <v>0</v>
      </c>
      <c r="I1855" s="65">
        <f t="shared" si="179"/>
        <v>0</v>
      </c>
      <c r="J1855" s="65">
        <f t="shared" si="179"/>
        <v>0</v>
      </c>
      <c r="K1855" s="65">
        <f t="shared" si="179"/>
        <v>0</v>
      </c>
      <c r="L1855" s="65">
        <f t="shared" si="179"/>
        <v>0</v>
      </c>
      <c r="M1855" s="65">
        <f t="shared" si="179"/>
        <v>0</v>
      </c>
      <c r="N1855" s="65">
        <f t="shared" si="179"/>
        <v>0</v>
      </c>
      <c r="O1855" s="495"/>
      <c r="P1855" s="534"/>
    </row>
    <row r="1856" spans="1:17" ht="24.75" thickBot="1" x14ac:dyDescent="0.3">
      <c r="A1856" s="429"/>
      <c r="B1856" s="429"/>
      <c r="C1856" s="429"/>
      <c r="D1856" s="429"/>
      <c r="E1856" s="429"/>
      <c r="F1856" s="430"/>
      <c r="G1856" s="64" t="s">
        <v>20</v>
      </c>
      <c r="H1856" s="65">
        <f t="shared" si="179"/>
        <v>0</v>
      </c>
      <c r="I1856" s="65">
        <f t="shared" si="179"/>
        <v>0</v>
      </c>
      <c r="J1856" s="65">
        <f t="shared" si="179"/>
        <v>0</v>
      </c>
      <c r="K1856" s="65">
        <f t="shared" si="179"/>
        <v>0</v>
      </c>
      <c r="L1856" s="65">
        <f t="shared" si="179"/>
        <v>0</v>
      </c>
      <c r="M1856" s="65">
        <f t="shared" si="179"/>
        <v>0</v>
      </c>
      <c r="N1856" s="65">
        <f t="shared" si="179"/>
        <v>0</v>
      </c>
      <c r="O1856" s="496"/>
      <c r="P1856" s="535"/>
    </row>
    <row r="1859" spans="8:14" x14ac:dyDescent="0.25">
      <c r="H1859" s="267"/>
      <c r="I1859" s="267"/>
      <c r="J1859" s="267"/>
      <c r="K1859" s="267"/>
      <c r="L1859" s="267"/>
      <c r="M1859" s="267"/>
      <c r="N1859" s="267"/>
    </row>
    <row r="1860" spans="8:14" x14ac:dyDescent="0.25">
      <c r="H1860" s="267"/>
      <c r="I1860" s="267"/>
      <c r="J1860" s="267"/>
      <c r="K1860" s="267"/>
      <c r="L1860" s="267"/>
      <c r="M1860" s="267"/>
      <c r="N1860" s="267"/>
    </row>
    <row r="1861" spans="8:14" x14ac:dyDescent="0.25">
      <c r="H1861" s="267"/>
      <c r="I1861" s="267"/>
      <c r="J1861" s="267"/>
      <c r="K1861" s="267"/>
      <c r="L1861" s="267"/>
      <c r="M1861" s="267"/>
      <c r="N1861" s="267"/>
    </row>
    <row r="1862" spans="8:14" x14ac:dyDescent="0.25">
      <c r="H1862" s="267"/>
      <c r="I1862" s="267"/>
      <c r="J1862" s="267"/>
      <c r="K1862" s="267"/>
      <c r="L1862" s="267"/>
      <c r="M1862" s="267"/>
      <c r="N1862" s="267"/>
    </row>
    <row r="1863" spans="8:14" x14ac:dyDescent="0.25">
      <c r="H1863" s="267"/>
      <c r="I1863" s="267"/>
      <c r="J1863" s="267"/>
      <c r="K1863" s="267"/>
      <c r="L1863" s="267"/>
      <c r="M1863" s="267"/>
      <c r="N1863" s="267"/>
    </row>
  </sheetData>
  <autoFilter ref="A1:Q1856">
    <filterColumn colId="6" showButton="0"/>
    <filterColumn colId="7" showButton="0"/>
    <filterColumn colId="8" showButton="0"/>
    <filterColumn colId="9" showButton="0"/>
    <filterColumn colId="10" showButton="0"/>
    <filterColumn colId="11" showButton="0"/>
    <filterColumn colId="12" showButton="0"/>
  </autoFilter>
  <mergeCells count="3323">
    <mergeCell ref="Q1837:Q1841"/>
    <mergeCell ref="Q1842:Q1846"/>
    <mergeCell ref="Q1847:Q1851"/>
    <mergeCell ref="Q1746:Q1750"/>
    <mergeCell ref="Q1751:Q1755"/>
    <mergeCell ref="Q1756:Q1760"/>
    <mergeCell ref="Q1761:Q1765"/>
    <mergeCell ref="Q1766:Q1770"/>
    <mergeCell ref="Q1771:Q1775"/>
    <mergeCell ref="Q1776:Q1780"/>
    <mergeCell ref="Q1781:Q1785"/>
    <mergeCell ref="Q1786:Q1790"/>
    <mergeCell ref="Q1791:Q1795"/>
    <mergeCell ref="Q1796:Q1800"/>
    <mergeCell ref="Q1801:Q1805"/>
    <mergeCell ref="Q1812:Q1816"/>
    <mergeCell ref="Q1817:Q1821"/>
    <mergeCell ref="Q1822:Q1826"/>
    <mergeCell ref="Q1827:Q1831"/>
    <mergeCell ref="Q1832:Q1836"/>
    <mergeCell ref="Q1662:Q1668"/>
    <mergeCell ref="Q1669:Q1673"/>
    <mergeCell ref="Q1674:Q1679"/>
    <mergeCell ref="Q1680:Q1684"/>
    <mergeCell ref="Q1691:Q1695"/>
    <mergeCell ref="Q1696:Q1700"/>
    <mergeCell ref="Q1701:Q1705"/>
    <mergeCell ref="Q1706:Q1710"/>
    <mergeCell ref="Q1711:Q1715"/>
    <mergeCell ref="Q1716:Q1720"/>
    <mergeCell ref="Q1721:Q1725"/>
    <mergeCell ref="Q1726:Q1730"/>
    <mergeCell ref="Q1731:Q1735"/>
    <mergeCell ref="Q1736:Q1740"/>
    <mergeCell ref="Q1741:Q1745"/>
    <mergeCell ref="Q1565:Q1571"/>
    <mergeCell ref="Q1572:Q1578"/>
    <mergeCell ref="Q1579:Q1585"/>
    <mergeCell ref="Q1586:Q1592"/>
    <mergeCell ref="Q1593:Q1599"/>
    <mergeCell ref="Q1600:Q1606"/>
    <mergeCell ref="Q1607:Q1613"/>
    <mergeCell ref="Q1614:Q1620"/>
    <mergeCell ref="Q1621:Q1627"/>
    <mergeCell ref="Q1628:Q1632"/>
    <mergeCell ref="Q1633:Q1639"/>
    <mergeCell ref="Q1640:Q1644"/>
    <mergeCell ref="Q1645:Q1651"/>
    <mergeCell ref="Q1652:Q1656"/>
    <mergeCell ref="Q1657:Q1661"/>
    <mergeCell ref="Q1460:Q1466"/>
    <mergeCell ref="Q1467:Q1473"/>
    <mergeCell ref="Q1474:Q1480"/>
    <mergeCell ref="Q1481:Q1487"/>
    <mergeCell ref="Q1488:Q1494"/>
    <mergeCell ref="Q1495:Q1501"/>
    <mergeCell ref="Q1502:Q1508"/>
    <mergeCell ref="Q1509:Q1515"/>
    <mergeCell ref="Q1516:Q1522"/>
    <mergeCell ref="Q1523:Q1529"/>
    <mergeCell ref="Q1530:Q1536"/>
    <mergeCell ref="Q1537:Q1543"/>
    <mergeCell ref="Q1544:Q1550"/>
    <mergeCell ref="Q1551:Q1557"/>
    <mergeCell ref="Q1558:Q1564"/>
    <mergeCell ref="Q1363:Q1367"/>
    <mergeCell ref="Q1368:Q1372"/>
    <mergeCell ref="Q1373:Q1377"/>
    <mergeCell ref="Q1378:Q1382"/>
    <mergeCell ref="Q1383:Q1387"/>
    <mergeCell ref="Q1388:Q1392"/>
    <mergeCell ref="Q1393:Q1397"/>
    <mergeCell ref="Q1398:Q1402"/>
    <mergeCell ref="Q1409:Q1413"/>
    <mergeCell ref="Q1414:Q1418"/>
    <mergeCell ref="Q1419:Q1423"/>
    <mergeCell ref="Q1424:Q1428"/>
    <mergeCell ref="Q1429:Q1433"/>
    <mergeCell ref="Q1434:Q1438"/>
    <mergeCell ref="Q1439:Q1443"/>
    <mergeCell ref="Q1444:Q1448"/>
    <mergeCell ref="Q1449:Q1453"/>
    <mergeCell ref="Q1262:Q1266"/>
    <mergeCell ref="Q1267:Q1271"/>
    <mergeCell ref="Q1272:Q1276"/>
    <mergeCell ref="Q1277:Q1281"/>
    <mergeCell ref="Q1282:Q1286"/>
    <mergeCell ref="P1293:P1297"/>
    <mergeCell ref="P1298:P1302"/>
    <mergeCell ref="P1348:P1352"/>
    <mergeCell ref="P1353:P1357"/>
    <mergeCell ref="P1358:P1362"/>
    <mergeCell ref="P1333:P1337"/>
    <mergeCell ref="P1328:P1332"/>
    <mergeCell ref="P1323:P1327"/>
    <mergeCell ref="P1318:P1322"/>
    <mergeCell ref="P1313:P1317"/>
    <mergeCell ref="P1308:P1312"/>
    <mergeCell ref="P1303:P1307"/>
    <mergeCell ref="Q1293:Q1297"/>
    <mergeCell ref="Q1298:Q1302"/>
    <mergeCell ref="Q1303:Q1307"/>
    <mergeCell ref="Q1308:Q1312"/>
    <mergeCell ref="Q1313:Q1317"/>
    <mergeCell ref="Q1318:Q1322"/>
    <mergeCell ref="Q1323:Q1327"/>
    <mergeCell ref="Q1328:Q1332"/>
    <mergeCell ref="Q1333:Q1337"/>
    <mergeCell ref="Q1338:Q1342"/>
    <mergeCell ref="Q1343:Q1347"/>
    <mergeCell ref="Q1348:Q1352"/>
    <mergeCell ref="Q1353:Q1357"/>
    <mergeCell ref="Q1358:Q1362"/>
    <mergeCell ref="P1277:P1281"/>
    <mergeCell ref="Q1165:Q1169"/>
    <mergeCell ref="Q1170:Q1174"/>
    <mergeCell ref="Q1175:Q1179"/>
    <mergeCell ref="Q1180:Q1184"/>
    <mergeCell ref="Q1185:Q1189"/>
    <mergeCell ref="Q1190:Q1194"/>
    <mergeCell ref="Q1195:Q1199"/>
    <mergeCell ref="Q1200:Q1204"/>
    <mergeCell ref="Q1211:Q1215"/>
    <mergeCell ref="Q1216:Q1220"/>
    <mergeCell ref="Q1221:Q1225"/>
    <mergeCell ref="Q1226:Q1230"/>
    <mergeCell ref="Q1231:Q1235"/>
    <mergeCell ref="Q1236:Q1240"/>
    <mergeCell ref="Q1241:Q1245"/>
    <mergeCell ref="Q1246:Q1250"/>
    <mergeCell ref="Q1251:Q1255"/>
    <mergeCell ref="Q1073:Q1077"/>
    <mergeCell ref="Q1078:Q1082"/>
    <mergeCell ref="Q1083:Q1087"/>
    <mergeCell ref="Q1088:Q1092"/>
    <mergeCell ref="Q1093:Q1097"/>
    <mergeCell ref="Q1098:Q1102"/>
    <mergeCell ref="Q1103:Q1107"/>
    <mergeCell ref="Q1108:Q1112"/>
    <mergeCell ref="Q1113:Q1117"/>
    <mergeCell ref="Q1118:Q1122"/>
    <mergeCell ref="Q1123:Q1127"/>
    <mergeCell ref="Q1128:Q1132"/>
    <mergeCell ref="Q1133:Q1137"/>
    <mergeCell ref="Q1138:Q1142"/>
    <mergeCell ref="Q1150:Q1154"/>
    <mergeCell ref="Q1155:Q1159"/>
    <mergeCell ref="Q1160:Q1164"/>
    <mergeCell ref="Q945:Q949"/>
    <mergeCell ref="Q950:Q954"/>
    <mergeCell ref="Q955:Q959"/>
    <mergeCell ref="Q960:Q964"/>
    <mergeCell ref="Q965:Q969"/>
    <mergeCell ref="Q970:Q974"/>
    <mergeCell ref="Q975:Q979"/>
    <mergeCell ref="Q980:Q984"/>
    <mergeCell ref="Q985:Q989"/>
    <mergeCell ref="Q990:Q994"/>
    <mergeCell ref="Q995:Q999"/>
    <mergeCell ref="Q1000:Q1004"/>
    <mergeCell ref="Q1005:Q1009"/>
    <mergeCell ref="Q1016:Q1020"/>
    <mergeCell ref="Q1021:Q1025"/>
    <mergeCell ref="Q1061:Q1065"/>
    <mergeCell ref="Q1026:Q1030"/>
    <mergeCell ref="Q1031:Q1035"/>
    <mergeCell ref="Q1036:Q1040"/>
    <mergeCell ref="Q1041:Q1045"/>
    <mergeCell ref="Q1046:Q1050"/>
    <mergeCell ref="Q1051:Q1055"/>
    <mergeCell ref="Q1056:Q1060"/>
    <mergeCell ref="Q828:Q832"/>
    <mergeCell ref="Q839:Q843"/>
    <mergeCell ref="Q844:Q848"/>
    <mergeCell ref="Q849:Q853"/>
    <mergeCell ref="Q854:Q858"/>
    <mergeCell ref="Q859:Q863"/>
    <mergeCell ref="Q864:Q868"/>
    <mergeCell ref="Q869:Q873"/>
    <mergeCell ref="Q874:Q878"/>
    <mergeCell ref="Q879:Q883"/>
    <mergeCell ref="Q904:Q908"/>
    <mergeCell ref="Q884:Q888"/>
    <mergeCell ref="Q889:Q893"/>
    <mergeCell ref="Q894:Q898"/>
    <mergeCell ref="Q899:Q903"/>
    <mergeCell ref="Q935:Q939"/>
    <mergeCell ref="Q940:Q944"/>
    <mergeCell ref="Q915:Q919"/>
    <mergeCell ref="Q920:Q924"/>
    <mergeCell ref="Q925:Q929"/>
    <mergeCell ref="Q930:Q934"/>
    <mergeCell ref="Q734:Q740"/>
    <mergeCell ref="Q741:Q745"/>
    <mergeCell ref="Q746:Q750"/>
    <mergeCell ref="Q751:Q755"/>
    <mergeCell ref="Q756:Q760"/>
    <mergeCell ref="Q761:Q765"/>
    <mergeCell ref="Q787:Q791"/>
    <mergeCell ref="Q772:Q776"/>
    <mergeCell ref="Q777:Q781"/>
    <mergeCell ref="Q782:Q786"/>
    <mergeCell ref="Q798:Q802"/>
    <mergeCell ref="Q803:Q807"/>
    <mergeCell ref="Q808:Q812"/>
    <mergeCell ref="Q813:Q817"/>
    <mergeCell ref="Q818:Q822"/>
    <mergeCell ref="Q823:Q827"/>
    <mergeCell ref="Q627:Q631"/>
    <mergeCell ref="Q632:Q636"/>
    <mergeCell ref="Q637:Q641"/>
    <mergeCell ref="Q642:Q646"/>
    <mergeCell ref="Q647:Q651"/>
    <mergeCell ref="Q657:Q661"/>
    <mergeCell ref="Q652:Q656"/>
    <mergeCell ref="Q668:Q672"/>
    <mergeCell ref="Q673:Q677"/>
    <mergeCell ref="Q678:Q682"/>
    <mergeCell ref="Q683:Q687"/>
    <mergeCell ref="Q688:Q692"/>
    <mergeCell ref="Q693:Q697"/>
    <mergeCell ref="Q698:Q702"/>
    <mergeCell ref="Q703:Q707"/>
    <mergeCell ref="Q718:Q722"/>
    <mergeCell ref="Q723:Q727"/>
    <mergeCell ref="Q708:Q712"/>
    <mergeCell ref="Q713:Q717"/>
    <mergeCell ref="Q535:Q539"/>
    <mergeCell ref="Q540:Q544"/>
    <mergeCell ref="Q545:Q549"/>
    <mergeCell ref="Q550:Q554"/>
    <mergeCell ref="Q555:Q559"/>
    <mergeCell ref="Q575:Q579"/>
    <mergeCell ref="Q580:Q584"/>
    <mergeCell ref="Q560:Q564"/>
    <mergeCell ref="Q565:Q569"/>
    <mergeCell ref="Q570:Q574"/>
    <mergeCell ref="Q601:Q605"/>
    <mergeCell ref="Q591:Q595"/>
    <mergeCell ref="Q596:Q600"/>
    <mergeCell ref="Q612:Q616"/>
    <mergeCell ref="Q617:Q621"/>
    <mergeCell ref="Q622:Q626"/>
    <mergeCell ref="Q480:Q484"/>
    <mergeCell ref="Q485:Q489"/>
    <mergeCell ref="Q490:Q494"/>
    <mergeCell ref="Q495:Q499"/>
    <mergeCell ref="Q500:Q504"/>
    <mergeCell ref="Q505:Q509"/>
    <mergeCell ref="Q510:Q514"/>
    <mergeCell ref="Q515:Q519"/>
    <mergeCell ref="Q520:Q524"/>
    <mergeCell ref="Q525:Q529"/>
    <mergeCell ref="Q530:Q534"/>
    <mergeCell ref="Q394:Q398"/>
    <mergeCell ref="Q399:Q403"/>
    <mergeCell ref="Q404:Q408"/>
    <mergeCell ref="Q409:Q413"/>
    <mergeCell ref="Q414:Q418"/>
    <mergeCell ref="Q419:Q423"/>
    <mergeCell ref="Q424:Q428"/>
    <mergeCell ref="Q429:Q433"/>
    <mergeCell ref="Q434:Q438"/>
    <mergeCell ref="Q439:Q443"/>
    <mergeCell ref="Q444:Q448"/>
    <mergeCell ref="Q449:Q453"/>
    <mergeCell ref="Q454:Q458"/>
    <mergeCell ref="Q465:Q469"/>
    <mergeCell ref="Q470:Q474"/>
    <mergeCell ref="Q475:Q479"/>
    <mergeCell ref="Q303:Q307"/>
    <mergeCell ref="Q308:Q312"/>
    <mergeCell ref="Q319:Q323"/>
    <mergeCell ref="Q324:Q328"/>
    <mergeCell ref="Q329:Q333"/>
    <mergeCell ref="Q334:Q338"/>
    <mergeCell ref="Q339:Q343"/>
    <mergeCell ref="Q344:Q348"/>
    <mergeCell ref="Q349:Q353"/>
    <mergeCell ref="Q354:Q358"/>
    <mergeCell ref="Q359:Q363"/>
    <mergeCell ref="Q364:Q368"/>
    <mergeCell ref="Q369:Q373"/>
    <mergeCell ref="Q374:Q378"/>
    <mergeCell ref="Q379:Q383"/>
    <mergeCell ref="Q384:Q388"/>
    <mergeCell ref="Q389:Q393"/>
    <mergeCell ref="Q218:Q222"/>
    <mergeCell ref="Q223:Q227"/>
    <mergeCell ref="Q228:Q232"/>
    <mergeCell ref="Q233:Q237"/>
    <mergeCell ref="Q238:Q242"/>
    <mergeCell ref="Q243:Q247"/>
    <mergeCell ref="Q248:Q252"/>
    <mergeCell ref="Q253:Q257"/>
    <mergeCell ref="Q258:Q262"/>
    <mergeCell ref="Q263:Q267"/>
    <mergeCell ref="Q268:Q272"/>
    <mergeCell ref="Q273:Q277"/>
    <mergeCell ref="Q278:Q282"/>
    <mergeCell ref="Q283:Q287"/>
    <mergeCell ref="Q288:Q292"/>
    <mergeCell ref="Q293:Q297"/>
    <mergeCell ref="Q298:Q302"/>
    <mergeCell ref="Q85:Q89"/>
    <mergeCell ref="Q90:Q94"/>
    <mergeCell ref="Q95:Q99"/>
    <mergeCell ref="Q100:Q104"/>
    <mergeCell ref="Q105:Q109"/>
    <mergeCell ref="Q116:Q120"/>
    <mergeCell ref="Q121:Q125"/>
    <mergeCell ref="Q126:Q130"/>
    <mergeCell ref="Q131:Q135"/>
    <mergeCell ref="Q136:Q140"/>
    <mergeCell ref="Q147:Q151"/>
    <mergeCell ref="Q152:Q156"/>
    <mergeCell ref="Q192:Q196"/>
    <mergeCell ref="Q197:Q201"/>
    <mergeCell ref="Q207:Q211"/>
    <mergeCell ref="Q202:Q206"/>
    <mergeCell ref="Q157:Q161"/>
    <mergeCell ref="Q162:Q166"/>
    <mergeCell ref="Q167:Q171"/>
    <mergeCell ref="Q172:Q176"/>
    <mergeCell ref="Q177:Q181"/>
    <mergeCell ref="Q182:Q186"/>
    <mergeCell ref="Q187:Q191"/>
    <mergeCell ref="Q1:Q2"/>
    <mergeCell ref="Q5:Q9"/>
    <mergeCell ref="Q10:Q14"/>
    <mergeCell ref="Q15:Q19"/>
    <mergeCell ref="Q20:Q24"/>
    <mergeCell ref="Q25:Q29"/>
    <mergeCell ref="Q30:Q34"/>
    <mergeCell ref="Q35:Q39"/>
    <mergeCell ref="Q40:Q44"/>
    <mergeCell ref="Q45:Q49"/>
    <mergeCell ref="Q50:Q54"/>
    <mergeCell ref="Q55:Q59"/>
    <mergeCell ref="Q60:Q64"/>
    <mergeCell ref="Q65:Q69"/>
    <mergeCell ref="Q70:Q74"/>
    <mergeCell ref="Q75:Q79"/>
    <mergeCell ref="Q80:Q84"/>
    <mergeCell ref="P136:P140"/>
    <mergeCell ref="O136:O140"/>
    <mergeCell ref="F136:F140"/>
    <mergeCell ref="E136:E140"/>
    <mergeCell ref="D136:D140"/>
    <mergeCell ref="C136:C140"/>
    <mergeCell ref="B136:B140"/>
    <mergeCell ref="A136:A140"/>
    <mergeCell ref="A1333:A1337"/>
    <mergeCell ref="A1338:A1342"/>
    <mergeCell ref="A1343:A1347"/>
    <mergeCell ref="A1348:A1352"/>
    <mergeCell ref="A1353:A1357"/>
    <mergeCell ref="A1429:A1433"/>
    <mergeCell ref="A1434:A1438"/>
    <mergeCell ref="A1439:A1443"/>
    <mergeCell ref="A1842:A1846"/>
    <mergeCell ref="B1842:B1846"/>
    <mergeCell ref="C1842:C1846"/>
    <mergeCell ref="D1842:D1846"/>
    <mergeCell ref="E1842:E1846"/>
    <mergeCell ref="F1842:F1846"/>
    <mergeCell ref="O1842:O1846"/>
    <mergeCell ref="P1842:P1846"/>
    <mergeCell ref="F1837:F1841"/>
    <mergeCell ref="O1837:O1841"/>
    <mergeCell ref="P1837:P1841"/>
    <mergeCell ref="B1822:B1826"/>
    <mergeCell ref="C1822:C1826"/>
    <mergeCell ref="D1822:D1826"/>
    <mergeCell ref="E1822:E1826"/>
    <mergeCell ref="F1822:F1826"/>
    <mergeCell ref="A1847:A1851"/>
    <mergeCell ref="B1847:B1851"/>
    <mergeCell ref="C1847:C1851"/>
    <mergeCell ref="D1847:D1851"/>
    <mergeCell ref="E1847:E1851"/>
    <mergeCell ref="F1847:F1851"/>
    <mergeCell ref="O1847:O1851"/>
    <mergeCell ref="P1847:P1851"/>
    <mergeCell ref="A1817:A1821"/>
    <mergeCell ref="B1817:B1821"/>
    <mergeCell ref="D1817:D1821"/>
    <mergeCell ref="E1817:E1821"/>
    <mergeCell ref="F1817:F1821"/>
    <mergeCell ref="O1817:O1821"/>
    <mergeCell ref="P1817:P1821"/>
    <mergeCell ref="A1822:A1826"/>
    <mergeCell ref="A1852:F1856"/>
    <mergeCell ref="O1852:O1856"/>
    <mergeCell ref="P1852:P1856"/>
    <mergeCell ref="A1832:A1836"/>
    <mergeCell ref="B1832:B1836"/>
    <mergeCell ref="C1832:C1836"/>
    <mergeCell ref="D1832:D1836"/>
    <mergeCell ref="E1832:E1836"/>
    <mergeCell ref="F1832:F1836"/>
    <mergeCell ref="O1832:O1836"/>
    <mergeCell ref="P1832:P1836"/>
    <mergeCell ref="A1837:A1841"/>
    <mergeCell ref="B1837:B1841"/>
    <mergeCell ref="C1837:C1841"/>
    <mergeCell ref="D1837:D1841"/>
    <mergeCell ref="E1837:E1841"/>
    <mergeCell ref="O1822:O1826"/>
    <mergeCell ref="P1822:P1826"/>
    <mergeCell ref="A1827:A1831"/>
    <mergeCell ref="B1827:B1831"/>
    <mergeCell ref="C1827:C1831"/>
    <mergeCell ref="D1827:D1831"/>
    <mergeCell ref="E1827:E1831"/>
    <mergeCell ref="F1827:F1831"/>
    <mergeCell ref="O1827:O1831"/>
    <mergeCell ref="P1827:P1831"/>
    <mergeCell ref="A1801:A1805"/>
    <mergeCell ref="B1801:B1805"/>
    <mergeCell ref="C1801:C1805"/>
    <mergeCell ref="D1801:D1805"/>
    <mergeCell ref="E1801:E1805"/>
    <mergeCell ref="F1801:F1805"/>
    <mergeCell ref="O1801:O1805"/>
    <mergeCell ref="P1801:P1805"/>
    <mergeCell ref="A1806:F1810"/>
    <mergeCell ref="O1806:O1810"/>
    <mergeCell ref="P1806:P1810"/>
    <mergeCell ref="A1811:P1811"/>
    <mergeCell ref="A1812:A1816"/>
    <mergeCell ref="B1812:B1816"/>
    <mergeCell ref="D1812:D1816"/>
    <mergeCell ref="E1812:E1816"/>
    <mergeCell ref="F1812:F1816"/>
    <mergeCell ref="O1812:O1816"/>
    <mergeCell ref="P1812:P1816"/>
    <mergeCell ref="C1812:C1816"/>
    <mergeCell ref="C1817:C1821"/>
    <mergeCell ref="A1786:A1790"/>
    <mergeCell ref="B1786:B1790"/>
    <mergeCell ref="C1786:C1790"/>
    <mergeCell ref="D1786:D1790"/>
    <mergeCell ref="E1786:E1790"/>
    <mergeCell ref="F1786:F1790"/>
    <mergeCell ref="O1786:O1790"/>
    <mergeCell ref="P1786:P1790"/>
    <mergeCell ref="A1791:A1795"/>
    <mergeCell ref="B1791:B1795"/>
    <mergeCell ref="C1791:C1795"/>
    <mergeCell ref="D1791:D1795"/>
    <mergeCell ref="E1791:E1795"/>
    <mergeCell ref="F1791:F1795"/>
    <mergeCell ref="O1791:O1795"/>
    <mergeCell ref="P1791:P1795"/>
    <mergeCell ref="A1796:A1800"/>
    <mergeCell ref="B1796:B1800"/>
    <mergeCell ref="C1796:C1800"/>
    <mergeCell ref="D1796:D1800"/>
    <mergeCell ref="E1796:E1800"/>
    <mergeCell ref="F1796:F1800"/>
    <mergeCell ref="O1796:O1800"/>
    <mergeCell ref="P1796:P1800"/>
    <mergeCell ref="A1771:A1775"/>
    <mergeCell ref="B1771:B1775"/>
    <mergeCell ref="C1771:C1775"/>
    <mergeCell ref="D1771:D1775"/>
    <mergeCell ref="E1771:E1775"/>
    <mergeCell ref="F1771:F1775"/>
    <mergeCell ref="O1771:O1775"/>
    <mergeCell ref="P1771:P1775"/>
    <mergeCell ref="A1776:A1780"/>
    <mergeCell ref="B1776:B1780"/>
    <mergeCell ref="C1776:C1780"/>
    <mergeCell ref="D1776:D1780"/>
    <mergeCell ref="E1776:E1780"/>
    <mergeCell ref="F1776:F1780"/>
    <mergeCell ref="O1776:O1780"/>
    <mergeCell ref="P1776:P1780"/>
    <mergeCell ref="A1781:A1785"/>
    <mergeCell ref="B1781:B1785"/>
    <mergeCell ref="C1781:C1785"/>
    <mergeCell ref="D1781:D1785"/>
    <mergeCell ref="E1781:E1785"/>
    <mergeCell ref="F1781:F1785"/>
    <mergeCell ref="O1781:O1785"/>
    <mergeCell ref="P1781:P1785"/>
    <mergeCell ref="A1756:A1760"/>
    <mergeCell ref="B1756:B1760"/>
    <mergeCell ref="C1756:C1760"/>
    <mergeCell ref="D1756:D1760"/>
    <mergeCell ref="E1756:E1760"/>
    <mergeCell ref="F1756:F1760"/>
    <mergeCell ref="O1756:O1760"/>
    <mergeCell ref="P1756:P1760"/>
    <mergeCell ref="A1761:A1765"/>
    <mergeCell ref="B1761:B1765"/>
    <mergeCell ref="C1761:C1765"/>
    <mergeCell ref="D1761:D1765"/>
    <mergeCell ref="E1761:E1765"/>
    <mergeCell ref="F1761:F1765"/>
    <mergeCell ref="O1761:O1765"/>
    <mergeCell ref="P1761:P1765"/>
    <mergeCell ref="A1766:A1770"/>
    <mergeCell ref="B1766:B1770"/>
    <mergeCell ref="C1766:C1770"/>
    <mergeCell ref="D1766:D1770"/>
    <mergeCell ref="E1766:E1770"/>
    <mergeCell ref="F1766:F1770"/>
    <mergeCell ref="O1766:O1770"/>
    <mergeCell ref="P1766:P1770"/>
    <mergeCell ref="A1741:A1745"/>
    <mergeCell ref="B1741:B1745"/>
    <mergeCell ref="C1741:C1745"/>
    <mergeCell ref="D1741:D1745"/>
    <mergeCell ref="E1741:E1745"/>
    <mergeCell ref="F1741:F1745"/>
    <mergeCell ref="O1741:O1745"/>
    <mergeCell ref="P1741:P1745"/>
    <mergeCell ref="A1746:A1750"/>
    <mergeCell ref="B1746:B1750"/>
    <mergeCell ref="C1746:C1750"/>
    <mergeCell ref="D1746:D1750"/>
    <mergeCell ref="E1746:E1750"/>
    <mergeCell ref="F1746:F1750"/>
    <mergeCell ref="O1746:O1750"/>
    <mergeCell ref="P1746:P1750"/>
    <mergeCell ref="A1751:A1755"/>
    <mergeCell ref="B1751:B1755"/>
    <mergeCell ref="C1751:C1755"/>
    <mergeCell ref="D1751:D1755"/>
    <mergeCell ref="E1751:E1755"/>
    <mergeCell ref="F1751:F1755"/>
    <mergeCell ref="O1751:O1755"/>
    <mergeCell ref="P1751:P1755"/>
    <mergeCell ref="A1726:A1730"/>
    <mergeCell ref="B1726:B1730"/>
    <mergeCell ref="C1726:C1730"/>
    <mergeCell ref="D1726:D1730"/>
    <mergeCell ref="E1726:E1730"/>
    <mergeCell ref="F1726:F1730"/>
    <mergeCell ref="O1726:O1730"/>
    <mergeCell ref="P1726:P1730"/>
    <mergeCell ref="A1731:A1735"/>
    <mergeCell ref="B1731:B1735"/>
    <mergeCell ref="C1731:C1735"/>
    <mergeCell ref="D1731:D1735"/>
    <mergeCell ref="E1731:E1735"/>
    <mergeCell ref="F1731:F1735"/>
    <mergeCell ref="O1731:O1735"/>
    <mergeCell ref="P1731:P1735"/>
    <mergeCell ref="A1736:A1740"/>
    <mergeCell ref="B1736:B1740"/>
    <mergeCell ref="C1736:C1740"/>
    <mergeCell ref="D1736:D1740"/>
    <mergeCell ref="E1736:E1740"/>
    <mergeCell ref="F1736:F1740"/>
    <mergeCell ref="O1736:O1740"/>
    <mergeCell ref="P1736:P1740"/>
    <mergeCell ref="A1711:A1715"/>
    <mergeCell ref="B1711:B1715"/>
    <mergeCell ref="C1711:C1715"/>
    <mergeCell ref="D1711:D1715"/>
    <mergeCell ref="E1711:E1715"/>
    <mergeCell ref="F1711:F1715"/>
    <mergeCell ref="O1711:O1715"/>
    <mergeCell ref="P1711:P1715"/>
    <mergeCell ref="A1716:A1720"/>
    <mergeCell ref="B1716:B1720"/>
    <mergeCell ref="C1716:C1720"/>
    <mergeCell ref="D1716:D1720"/>
    <mergeCell ref="E1716:E1720"/>
    <mergeCell ref="F1716:F1720"/>
    <mergeCell ref="O1716:O1720"/>
    <mergeCell ref="P1716:P1720"/>
    <mergeCell ref="A1721:A1725"/>
    <mergeCell ref="B1721:B1725"/>
    <mergeCell ref="C1721:C1725"/>
    <mergeCell ref="D1721:D1725"/>
    <mergeCell ref="E1721:E1725"/>
    <mergeCell ref="F1721:F1725"/>
    <mergeCell ref="O1721:O1725"/>
    <mergeCell ref="P1721:P1725"/>
    <mergeCell ref="A1696:A1700"/>
    <mergeCell ref="B1696:B1700"/>
    <mergeCell ref="C1696:C1700"/>
    <mergeCell ref="D1696:D1700"/>
    <mergeCell ref="E1696:E1700"/>
    <mergeCell ref="F1696:F1700"/>
    <mergeCell ref="O1696:O1700"/>
    <mergeCell ref="P1696:P1700"/>
    <mergeCell ref="A1701:A1705"/>
    <mergeCell ref="B1701:B1705"/>
    <mergeCell ref="C1701:C1705"/>
    <mergeCell ref="D1701:D1705"/>
    <mergeCell ref="E1701:E1705"/>
    <mergeCell ref="F1701:F1705"/>
    <mergeCell ref="O1701:O1705"/>
    <mergeCell ref="P1701:P1705"/>
    <mergeCell ref="A1706:A1710"/>
    <mergeCell ref="B1706:B1710"/>
    <mergeCell ref="C1706:C1710"/>
    <mergeCell ref="D1706:D1710"/>
    <mergeCell ref="E1706:E1710"/>
    <mergeCell ref="F1706:F1710"/>
    <mergeCell ref="O1706:O1710"/>
    <mergeCell ref="P1706:P1710"/>
    <mergeCell ref="A1680:A1684"/>
    <mergeCell ref="B1680:B1684"/>
    <mergeCell ref="C1680:C1684"/>
    <mergeCell ref="D1680:D1684"/>
    <mergeCell ref="E1680:E1684"/>
    <mergeCell ref="F1680:F1684"/>
    <mergeCell ref="O1680:O1684"/>
    <mergeCell ref="P1680:P1684"/>
    <mergeCell ref="A1685:F1689"/>
    <mergeCell ref="O1685:O1689"/>
    <mergeCell ref="P1685:P1689"/>
    <mergeCell ref="A1690:P1690"/>
    <mergeCell ref="A1691:A1695"/>
    <mergeCell ref="B1691:B1695"/>
    <mergeCell ref="C1691:C1695"/>
    <mergeCell ref="D1691:D1695"/>
    <mergeCell ref="E1691:E1695"/>
    <mergeCell ref="F1691:F1695"/>
    <mergeCell ref="O1691:O1695"/>
    <mergeCell ref="P1691:P1695"/>
    <mergeCell ref="A1669:A1673"/>
    <mergeCell ref="B1669:B1673"/>
    <mergeCell ref="C1669:C1673"/>
    <mergeCell ref="D1669:D1673"/>
    <mergeCell ref="E1669:E1673"/>
    <mergeCell ref="F1669:F1673"/>
    <mergeCell ref="O1669:O1673"/>
    <mergeCell ref="P1669:P1673"/>
    <mergeCell ref="A1674:A1679"/>
    <mergeCell ref="B1674:B1679"/>
    <mergeCell ref="C1674:C1679"/>
    <mergeCell ref="D1674:D1679"/>
    <mergeCell ref="E1674:E1679"/>
    <mergeCell ref="F1674:F1679"/>
    <mergeCell ref="G1674:G1675"/>
    <mergeCell ref="H1674:H1675"/>
    <mergeCell ref="I1674:I1675"/>
    <mergeCell ref="J1674:J1675"/>
    <mergeCell ref="K1674:K1675"/>
    <mergeCell ref="L1674:L1675"/>
    <mergeCell ref="M1674:M1675"/>
    <mergeCell ref="N1674:N1675"/>
    <mergeCell ref="O1674:O1679"/>
    <mergeCell ref="P1674:P1679"/>
    <mergeCell ref="A1652:A1656"/>
    <mergeCell ref="B1652:B1656"/>
    <mergeCell ref="C1652:C1656"/>
    <mergeCell ref="D1652:D1656"/>
    <mergeCell ref="E1652:E1656"/>
    <mergeCell ref="F1652:F1656"/>
    <mergeCell ref="O1652:O1656"/>
    <mergeCell ref="P1652:P1656"/>
    <mergeCell ref="A1657:A1661"/>
    <mergeCell ref="B1657:B1661"/>
    <mergeCell ref="C1657:C1661"/>
    <mergeCell ref="D1657:D1661"/>
    <mergeCell ref="E1657:E1661"/>
    <mergeCell ref="F1657:F1661"/>
    <mergeCell ref="O1657:O1661"/>
    <mergeCell ref="P1657:P1661"/>
    <mergeCell ref="A1662:A1668"/>
    <mergeCell ref="B1662:B1668"/>
    <mergeCell ref="C1662:C1668"/>
    <mergeCell ref="D1662:D1668"/>
    <mergeCell ref="E1662:E1668"/>
    <mergeCell ref="F1662:F1668"/>
    <mergeCell ref="G1662:G1664"/>
    <mergeCell ref="H1662:H1664"/>
    <mergeCell ref="I1662:I1664"/>
    <mergeCell ref="J1662:J1664"/>
    <mergeCell ref="K1662:K1664"/>
    <mergeCell ref="L1662:L1664"/>
    <mergeCell ref="M1662:M1664"/>
    <mergeCell ref="N1662:N1664"/>
    <mergeCell ref="O1662:O1668"/>
    <mergeCell ref="P1662:P1668"/>
    <mergeCell ref="A1640:A1644"/>
    <mergeCell ref="B1640:B1644"/>
    <mergeCell ref="C1640:C1644"/>
    <mergeCell ref="D1640:D1644"/>
    <mergeCell ref="E1640:E1644"/>
    <mergeCell ref="F1640:F1644"/>
    <mergeCell ref="O1640:O1644"/>
    <mergeCell ref="P1640:P1644"/>
    <mergeCell ref="A1645:A1651"/>
    <mergeCell ref="B1645:B1651"/>
    <mergeCell ref="C1645:C1651"/>
    <mergeCell ref="D1645:D1651"/>
    <mergeCell ref="E1645:E1651"/>
    <mergeCell ref="F1645:F1651"/>
    <mergeCell ref="G1645:G1647"/>
    <mergeCell ref="H1645:H1647"/>
    <mergeCell ref="I1645:I1647"/>
    <mergeCell ref="J1645:J1647"/>
    <mergeCell ref="K1645:K1647"/>
    <mergeCell ref="L1645:L1647"/>
    <mergeCell ref="M1645:M1647"/>
    <mergeCell ref="N1645:N1647"/>
    <mergeCell ref="O1645:O1651"/>
    <mergeCell ref="P1645:P1651"/>
    <mergeCell ref="A1628:A1632"/>
    <mergeCell ref="B1628:B1632"/>
    <mergeCell ref="C1628:C1632"/>
    <mergeCell ref="D1628:D1632"/>
    <mergeCell ref="E1628:E1632"/>
    <mergeCell ref="F1628:F1632"/>
    <mergeCell ref="O1628:O1632"/>
    <mergeCell ref="P1628:P1632"/>
    <mergeCell ref="A1633:A1639"/>
    <mergeCell ref="B1633:B1639"/>
    <mergeCell ref="C1633:C1639"/>
    <mergeCell ref="D1633:D1639"/>
    <mergeCell ref="E1633:E1639"/>
    <mergeCell ref="F1633:F1639"/>
    <mergeCell ref="G1633:G1635"/>
    <mergeCell ref="H1633:H1635"/>
    <mergeCell ref="I1633:I1635"/>
    <mergeCell ref="J1633:J1635"/>
    <mergeCell ref="K1633:K1635"/>
    <mergeCell ref="L1633:L1635"/>
    <mergeCell ref="M1633:M1635"/>
    <mergeCell ref="N1633:N1635"/>
    <mergeCell ref="O1633:O1639"/>
    <mergeCell ref="P1633:P1639"/>
    <mergeCell ref="A1614:A1620"/>
    <mergeCell ref="B1614:B1620"/>
    <mergeCell ref="C1614:C1620"/>
    <mergeCell ref="D1614:D1620"/>
    <mergeCell ref="E1614:E1620"/>
    <mergeCell ref="F1614:F1620"/>
    <mergeCell ref="G1614:G1616"/>
    <mergeCell ref="H1614:H1616"/>
    <mergeCell ref="I1614:I1616"/>
    <mergeCell ref="J1614:J1616"/>
    <mergeCell ref="K1614:K1616"/>
    <mergeCell ref="L1614:L1616"/>
    <mergeCell ref="M1614:M1616"/>
    <mergeCell ref="N1614:N1616"/>
    <mergeCell ref="O1614:O1620"/>
    <mergeCell ref="P1614:P1620"/>
    <mergeCell ref="A1621:A1627"/>
    <mergeCell ref="B1621:B1627"/>
    <mergeCell ref="C1621:C1627"/>
    <mergeCell ref="D1621:D1627"/>
    <mergeCell ref="E1621:E1627"/>
    <mergeCell ref="F1621:F1627"/>
    <mergeCell ref="G1621:G1623"/>
    <mergeCell ref="H1621:H1623"/>
    <mergeCell ref="I1621:I1623"/>
    <mergeCell ref="J1621:J1623"/>
    <mergeCell ref="K1621:K1623"/>
    <mergeCell ref="L1621:L1623"/>
    <mergeCell ref="M1621:M1623"/>
    <mergeCell ref="N1621:N1623"/>
    <mergeCell ref="O1621:O1627"/>
    <mergeCell ref="P1621:P1627"/>
    <mergeCell ref="A1600:A1606"/>
    <mergeCell ref="B1600:B1606"/>
    <mergeCell ref="C1600:C1606"/>
    <mergeCell ref="D1600:D1606"/>
    <mergeCell ref="E1600:E1606"/>
    <mergeCell ref="F1600:F1606"/>
    <mergeCell ref="G1600:G1602"/>
    <mergeCell ref="H1600:H1602"/>
    <mergeCell ref="I1600:I1602"/>
    <mergeCell ref="J1600:J1602"/>
    <mergeCell ref="K1600:K1602"/>
    <mergeCell ref="L1600:L1602"/>
    <mergeCell ref="M1600:M1602"/>
    <mergeCell ref="N1600:N1602"/>
    <mergeCell ref="O1600:O1606"/>
    <mergeCell ref="P1600:P1606"/>
    <mergeCell ref="A1607:A1613"/>
    <mergeCell ref="B1607:B1613"/>
    <mergeCell ref="C1607:C1613"/>
    <mergeCell ref="D1607:D1613"/>
    <mergeCell ref="E1607:E1613"/>
    <mergeCell ref="F1607:F1613"/>
    <mergeCell ref="G1607:G1609"/>
    <mergeCell ref="H1607:H1609"/>
    <mergeCell ref="I1607:I1609"/>
    <mergeCell ref="J1607:J1609"/>
    <mergeCell ref="K1607:K1609"/>
    <mergeCell ref="L1607:L1609"/>
    <mergeCell ref="M1607:M1609"/>
    <mergeCell ref="N1607:N1609"/>
    <mergeCell ref="O1607:O1613"/>
    <mergeCell ref="P1607:P1613"/>
    <mergeCell ref="A1586:A1592"/>
    <mergeCell ref="B1586:B1592"/>
    <mergeCell ref="C1586:C1592"/>
    <mergeCell ref="D1586:D1592"/>
    <mergeCell ref="E1586:E1592"/>
    <mergeCell ref="F1586:F1592"/>
    <mergeCell ref="G1586:G1588"/>
    <mergeCell ref="H1586:H1588"/>
    <mergeCell ref="I1586:I1588"/>
    <mergeCell ref="J1586:J1588"/>
    <mergeCell ref="K1586:K1588"/>
    <mergeCell ref="L1586:L1588"/>
    <mergeCell ref="M1586:M1588"/>
    <mergeCell ref="N1586:N1588"/>
    <mergeCell ref="O1586:O1592"/>
    <mergeCell ref="P1586:P1592"/>
    <mergeCell ref="A1593:A1599"/>
    <mergeCell ref="B1593:B1599"/>
    <mergeCell ref="C1593:C1599"/>
    <mergeCell ref="D1593:D1599"/>
    <mergeCell ref="E1593:E1599"/>
    <mergeCell ref="F1593:F1599"/>
    <mergeCell ref="G1593:G1595"/>
    <mergeCell ref="H1593:H1595"/>
    <mergeCell ref="I1593:I1595"/>
    <mergeCell ref="J1593:J1595"/>
    <mergeCell ref="K1593:K1595"/>
    <mergeCell ref="L1593:L1595"/>
    <mergeCell ref="M1593:M1595"/>
    <mergeCell ref="N1593:N1595"/>
    <mergeCell ref="O1593:O1599"/>
    <mergeCell ref="P1593:P1599"/>
    <mergeCell ref="A1572:A1578"/>
    <mergeCell ref="B1572:B1578"/>
    <mergeCell ref="C1572:C1578"/>
    <mergeCell ref="D1572:D1578"/>
    <mergeCell ref="E1572:E1578"/>
    <mergeCell ref="F1572:F1578"/>
    <mergeCell ref="G1572:G1574"/>
    <mergeCell ref="H1572:H1574"/>
    <mergeCell ref="I1572:I1574"/>
    <mergeCell ref="J1572:J1574"/>
    <mergeCell ref="K1572:K1574"/>
    <mergeCell ref="L1572:L1574"/>
    <mergeCell ref="M1572:M1574"/>
    <mergeCell ref="N1572:N1574"/>
    <mergeCell ref="O1572:O1578"/>
    <mergeCell ref="P1572:P1578"/>
    <mergeCell ref="A1579:A1585"/>
    <mergeCell ref="B1579:B1585"/>
    <mergeCell ref="C1579:C1585"/>
    <mergeCell ref="D1579:D1585"/>
    <mergeCell ref="E1579:E1585"/>
    <mergeCell ref="F1579:F1585"/>
    <mergeCell ref="G1579:G1581"/>
    <mergeCell ref="H1579:H1581"/>
    <mergeCell ref="I1579:I1581"/>
    <mergeCell ref="J1579:J1581"/>
    <mergeCell ref="K1579:K1581"/>
    <mergeCell ref="L1579:L1581"/>
    <mergeCell ref="M1579:M1581"/>
    <mergeCell ref="N1579:N1581"/>
    <mergeCell ref="O1579:O1585"/>
    <mergeCell ref="P1579:P1585"/>
    <mergeCell ref="A1558:A1564"/>
    <mergeCell ref="B1558:B1564"/>
    <mergeCell ref="C1558:C1564"/>
    <mergeCell ref="D1558:D1564"/>
    <mergeCell ref="E1558:E1564"/>
    <mergeCell ref="F1558:F1564"/>
    <mergeCell ref="G1558:G1560"/>
    <mergeCell ref="H1558:H1560"/>
    <mergeCell ref="I1558:I1560"/>
    <mergeCell ref="J1558:J1560"/>
    <mergeCell ref="K1558:K1560"/>
    <mergeCell ref="L1558:L1560"/>
    <mergeCell ref="M1558:M1560"/>
    <mergeCell ref="N1558:N1560"/>
    <mergeCell ref="O1558:O1564"/>
    <mergeCell ref="P1558:P1564"/>
    <mergeCell ref="A1565:A1571"/>
    <mergeCell ref="B1565:B1571"/>
    <mergeCell ref="C1565:C1571"/>
    <mergeCell ref="D1565:D1571"/>
    <mergeCell ref="E1565:E1571"/>
    <mergeCell ref="F1565:F1571"/>
    <mergeCell ref="G1565:G1567"/>
    <mergeCell ref="H1565:H1567"/>
    <mergeCell ref="I1565:I1567"/>
    <mergeCell ref="J1565:J1567"/>
    <mergeCell ref="K1565:K1567"/>
    <mergeCell ref="L1565:L1567"/>
    <mergeCell ref="M1565:M1567"/>
    <mergeCell ref="N1565:N1567"/>
    <mergeCell ref="O1565:O1571"/>
    <mergeCell ref="P1565:P1571"/>
    <mergeCell ref="A1544:A1550"/>
    <mergeCell ref="B1544:B1550"/>
    <mergeCell ref="C1544:C1550"/>
    <mergeCell ref="D1544:D1550"/>
    <mergeCell ref="E1544:E1550"/>
    <mergeCell ref="F1544:F1550"/>
    <mergeCell ref="G1544:G1546"/>
    <mergeCell ref="H1544:H1546"/>
    <mergeCell ref="I1544:I1546"/>
    <mergeCell ref="J1544:J1546"/>
    <mergeCell ref="K1544:K1546"/>
    <mergeCell ref="L1544:L1546"/>
    <mergeCell ref="M1544:M1546"/>
    <mergeCell ref="N1544:N1546"/>
    <mergeCell ref="O1544:O1550"/>
    <mergeCell ref="P1544:P1550"/>
    <mergeCell ref="A1551:A1557"/>
    <mergeCell ref="B1551:B1557"/>
    <mergeCell ref="C1551:C1557"/>
    <mergeCell ref="D1551:D1557"/>
    <mergeCell ref="E1551:E1557"/>
    <mergeCell ref="F1551:F1557"/>
    <mergeCell ref="G1551:G1553"/>
    <mergeCell ref="H1551:H1553"/>
    <mergeCell ref="I1551:I1553"/>
    <mergeCell ref="J1551:J1553"/>
    <mergeCell ref="K1551:K1553"/>
    <mergeCell ref="L1551:L1553"/>
    <mergeCell ref="M1551:M1553"/>
    <mergeCell ref="N1551:N1553"/>
    <mergeCell ref="O1551:O1557"/>
    <mergeCell ref="P1551:P1557"/>
    <mergeCell ref="A1530:A1536"/>
    <mergeCell ref="B1530:B1536"/>
    <mergeCell ref="C1530:C1536"/>
    <mergeCell ref="D1530:D1536"/>
    <mergeCell ref="E1530:E1536"/>
    <mergeCell ref="F1530:F1536"/>
    <mergeCell ref="G1530:G1532"/>
    <mergeCell ref="H1530:H1532"/>
    <mergeCell ref="I1530:I1532"/>
    <mergeCell ref="J1530:J1532"/>
    <mergeCell ref="K1530:K1532"/>
    <mergeCell ref="L1530:L1532"/>
    <mergeCell ref="M1530:M1532"/>
    <mergeCell ref="N1530:N1532"/>
    <mergeCell ref="O1530:O1536"/>
    <mergeCell ref="P1530:P1536"/>
    <mergeCell ref="A1537:A1543"/>
    <mergeCell ref="B1537:B1543"/>
    <mergeCell ref="C1537:C1543"/>
    <mergeCell ref="D1537:D1543"/>
    <mergeCell ref="E1537:E1543"/>
    <mergeCell ref="F1537:F1543"/>
    <mergeCell ref="G1537:G1539"/>
    <mergeCell ref="H1537:H1539"/>
    <mergeCell ref="I1537:I1539"/>
    <mergeCell ref="J1537:J1539"/>
    <mergeCell ref="K1537:K1539"/>
    <mergeCell ref="L1537:L1539"/>
    <mergeCell ref="M1537:M1539"/>
    <mergeCell ref="N1537:N1539"/>
    <mergeCell ref="O1537:O1543"/>
    <mergeCell ref="P1537:P1543"/>
    <mergeCell ref="A1516:A1522"/>
    <mergeCell ref="B1516:B1522"/>
    <mergeCell ref="C1516:C1522"/>
    <mergeCell ref="D1516:D1522"/>
    <mergeCell ref="E1516:E1522"/>
    <mergeCell ref="F1516:F1522"/>
    <mergeCell ref="G1516:G1518"/>
    <mergeCell ref="H1516:H1518"/>
    <mergeCell ref="I1516:I1518"/>
    <mergeCell ref="J1516:J1518"/>
    <mergeCell ref="K1516:K1518"/>
    <mergeCell ref="L1516:L1518"/>
    <mergeCell ref="M1516:M1518"/>
    <mergeCell ref="N1516:N1518"/>
    <mergeCell ref="O1516:O1522"/>
    <mergeCell ref="P1516:P1522"/>
    <mergeCell ref="A1523:A1529"/>
    <mergeCell ref="B1523:B1529"/>
    <mergeCell ref="C1523:C1529"/>
    <mergeCell ref="D1523:D1529"/>
    <mergeCell ref="E1523:E1529"/>
    <mergeCell ref="F1523:F1529"/>
    <mergeCell ref="G1523:G1525"/>
    <mergeCell ref="H1523:H1525"/>
    <mergeCell ref="I1523:I1525"/>
    <mergeCell ref="J1523:J1525"/>
    <mergeCell ref="K1523:K1525"/>
    <mergeCell ref="L1523:L1525"/>
    <mergeCell ref="M1523:M1525"/>
    <mergeCell ref="N1523:N1525"/>
    <mergeCell ref="O1523:O1529"/>
    <mergeCell ref="P1523:P1529"/>
    <mergeCell ref="A1502:A1508"/>
    <mergeCell ref="B1502:B1508"/>
    <mergeCell ref="C1502:C1508"/>
    <mergeCell ref="D1502:D1508"/>
    <mergeCell ref="E1502:E1508"/>
    <mergeCell ref="F1502:F1508"/>
    <mergeCell ref="G1502:G1504"/>
    <mergeCell ref="H1502:H1504"/>
    <mergeCell ref="I1502:I1504"/>
    <mergeCell ref="J1502:J1504"/>
    <mergeCell ref="K1502:K1504"/>
    <mergeCell ref="L1502:L1504"/>
    <mergeCell ref="M1502:M1504"/>
    <mergeCell ref="N1502:N1504"/>
    <mergeCell ref="O1502:O1508"/>
    <mergeCell ref="P1502:P1508"/>
    <mergeCell ref="A1509:A1515"/>
    <mergeCell ref="B1509:B1515"/>
    <mergeCell ref="C1509:C1515"/>
    <mergeCell ref="D1509:D1515"/>
    <mergeCell ref="E1509:E1515"/>
    <mergeCell ref="F1509:F1515"/>
    <mergeCell ref="G1509:G1511"/>
    <mergeCell ref="H1509:H1511"/>
    <mergeCell ref="I1509:I1511"/>
    <mergeCell ref="J1509:J1511"/>
    <mergeCell ref="K1509:K1511"/>
    <mergeCell ref="L1509:L1511"/>
    <mergeCell ref="M1509:M1511"/>
    <mergeCell ref="N1509:N1511"/>
    <mergeCell ref="O1509:O1515"/>
    <mergeCell ref="P1509:P1515"/>
    <mergeCell ref="A1488:A1494"/>
    <mergeCell ref="B1488:B1494"/>
    <mergeCell ref="C1488:C1494"/>
    <mergeCell ref="D1488:D1494"/>
    <mergeCell ref="E1488:E1494"/>
    <mergeCell ref="F1488:F1494"/>
    <mergeCell ref="G1488:G1490"/>
    <mergeCell ref="H1488:H1490"/>
    <mergeCell ref="I1488:I1490"/>
    <mergeCell ref="J1488:J1490"/>
    <mergeCell ref="K1488:K1490"/>
    <mergeCell ref="L1488:L1490"/>
    <mergeCell ref="M1488:M1490"/>
    <mergeCell ref="N1488:N1490"/>
    <mergeCell ref="O1488:O1494"/>
    <mergeCell ref="P1488:P1494"/>
    <mergeCell ref="A1495:A1501"/>
    <mergeCell ref="B1495:B1501"/>
    <mergeCell ref="C1495:C1501"/>
    <mergeCell ref="D1495:D1501"/>
    <mergeCell ref="E1495:E1501"/>
    <mergeCell ref="F1495:F1501"/>
    <mergeCell ref="G1495:G1497"/>
    <mergeCell ref="H1495:H1497"/>
    <mergeCell ref="I1495:I1497"/>
    <mergeCell ref="J1495:J1497"/>
    <mergeCell ref="K1495:K1497"/>
    <mergeCell ref="L1495:L1497"/>
    <mergeCell ref="M1495:M1497"/>
    <mergeCell ref="N1495:N1497"/>
    <mergeCell ref="O1495:O1501"/>
    <mergeCell ref="P1495:P1501"/>
    <mergeCell ref="A1474:A1480"/>
    <mergeCell ref="B1474:B1480"/>
    <mergeCell ref="C1474:C1480"/>
    <mergeCell ref="D1474:D1480"/>
    <mergeCell ref="E1474:E1480"/>
    <mergeCell ref="F1474:F1480"/>
    <mergeCell ref="G1474:G1476"/>
    <mergeCell ref="H1474:H1476"/>
    <mergeCell ref="I1474:I1476"/>
    <mergeCell ref="J1474:J1476"/>
    <mergeCell ref="K1474:K1476"/>
    <mergeCell ref="L1474:L1476"/>
    <mergeCell ref="M1474:M1476"/>
    <mergeCell ref="N1474:N1476"/>
    <mergeCell ref="O1474:O1480"/>
    <mergeCell ref="P1474:P1480"/>
    <mergeCell ref="A1481:A1487"/>
    <mergeCell ref="B1481:B1487"/>
    <mergeCell ref="C1481:C1487"/>
    <mergeCell ref="D1481:D1487"/>
    <mergeCell ref="E1481:E1487"/>
    <mergeCell ref="F1481:F1487"/>
    <mergeCell ref="G1481:G1483"/>
    <mergeCell ref="H1481:H1483"/>
    <mergeCell ref="I1481:I1483"/>
    <mergeCell ref="J1481:J1483"/>
    <mergeCell ref="K1481:K1483"/>
    <mergeCell ref="L1481:L1483"/>
    <mergeCell ref="M1481:M1483"/>
    <mergeCell ref="N1481:N1483"/>
    <mergeCell ref="O1481:O1487"/>
    <mergeCell ref="P1481:P1487"/>
    <mergeCell ref="A1467:A1473"/>
    <mergeCell ref="B1467:B1473"/>
    <mergeCell ref="C1467:C1473"/>
    <mergeCell ref="D1467:D1473"/>
    <mergeCell ref="E1467:E1473"/>
    <mergeCell ref="F1467:F1473"/>
    <mergeCell ref="G1467:G1469"/>
    <mergeCell ref="H1467:H1469"/>
    <mergeCell ref="I1467:I1469"/>
    <mergeCell ref="J1467:J1469"/>
    <mergeCell ref="K1467:K1469"/>
    <mergeCell ref="L1467:L1469"/>
    <mergeCell ref="M1467:M1469"/>
    <mergeCell ref="N1467:N1469"/>
    <mergeCell ref="O1467:O1473"/>
    <mergeCell ref="P1467:P1473"/>
    <mergeCell ref="A1459:P1459"/>
    <mergeCell ref="A1460:A1466"/>
    <mergeCell ref="B1460:B1466"/>
    <mergeCell ref="C1460:C1466"/>
    <mergeCell ref="D1460:D1466"/>
    <mergeCell ref="E1460:E1466"/>
    <mergeCell ref="F1460:F1466"/>
    <mergeCell ref="G1460:G1462"/>
    <mergeCell ref="H1460:H1462"/>
    <mergeCell ref="I1460:I1462"/>
    <mergeCell ref="J1460:J1462"/>
    <mergeCell ref="K1460:K1462"/>
    <mergeCell ref="L1460:L1462"/>
    <mergeCell ref="M1460:M1462"/>
    <mergeCell ref="N1460:N1462"/>
    <mergeCell ref="O1460:O1466"/>
    <mergeCell ref="P1460:P1466"/>
    <mergeCell ref="A1449:A1453"/>
    <mergeCell ref="B1449:B1453"/>
    <mergeCell ref="C1449:C1453"/>
    <mergeCell ref="D1449:D1453"/>
    <mergeCell ref="E1449:E1453"/>
    <mergeCell ref="F1449:F1453"/>
    <mergeCell ref="O1449:O1453"/>
    <mergeCell ref="P1449:P1453"/>
    <mergeCell ref="A1454:F1458"/>
    <mergeCell ref="O1454:O1458"/>
    <mergeCell ref="P1454:P1458"/>
    <mergeCell ref="A1444:A1448"/>
    <mergeCell ref="B1444:B1448"/>
    <mergeCell ref="C1444:C1448"/>
    <mergeCell ref="D1444:D1448"/>
    <mergeCell ref="E1444:E1448"/>
    <mergeCell ref="F1444:F1448"/>
    <mergeCell ref="O1444:O1448"/>
    <mergeCell ref="P1444:P1448"/>
    <mergeCell ref="B1434:B1438"/>
    <mergeCell ref="C1434:C1438"/>
    <mergeCell ref="D1434:D1438"/>
    <mergeCell ref="E1434:E1438"/>
    <mergeCell ref="F1434:F1438"/>
    <mergeCell ref="O1434:O1438"/>
    <mergeCell ref="P1434:P1438"/>
    <mergeCell ref="B1439:B1443"/>
    <mergeCell ref="C1439:C1443"/>
    <mergeCell ref="D1439:D1443"/>
    <mergeCell ref="E1439:E1443"/>
    <mergeCell ref="F1439:F1443"/>
    <mergeCell ref="O1439:O1443"/>
    <mergeCell ref="P1439:P1443"/>
    <mergeCell ref="B1429:B1433"/>
    <mergeCell ref="C1429:C1433"/>
    <mergeCell ref="D1429:D1433"/>
    <mergeCell ref="E1429:E1433"/>
    <mergeCell ref="F1429:F1433"/>
    <mergeCell ref="O1429:O1433"/>
    <mergeCell ref="P1429:P1433"/>
    <mergeCell ref="A1424:A1428"/>
    <mergeCell ref="B1424:B1428"/>
    <mergeCell ref="C1424:C1428"/>
    <mergeCell ref="D1424:D1428"/>
    <mergeCell ref="E1424:E1428"/>
    <mergeCell ref="F1424:F1428"/>
    <mergeCell ref="O1424:O1428"/>
    <mergeCell ref="P1424:P1428"/>
    <mergeCell ref="A1409:A1413"/>
    <mergeCell ref="B1409:B1413"/>
    <mergeCell ref="C1409:C1413"/>
    <mergeCell ref="D1409:D1413"/>
    <mergeCell ref="E1409:E1413"/>
    <mergeCell ref="F1409:F1413"/>
    <mergeCell ref="O1409:O1413"/>
    <mergeCell ref="P1409:P1413"/>
    <mergeCell ref="A1414:A1418"/>
    <mergeCell ref="B1414:B1418"/>
    <mergeCell ref="C1414:C1418"/>
    <mergeCell ref="D1414:D1418"/>
    <mergeCell ref="E1414:E1418"/>
    <mergeCell ref="F1414:F1418"/>
    <mergeCell ref="O1414:O1418"/>
    <mergeCell ref="P1414:P1418"/>
    <mergeCell ref="A1419:A1423"/>
    <mergeCell ref="B1419:B1423"/>
    <mergeCell ref="C1419:C1423"/>
    <mergeCell ref="D1419:D1423"/>
    <mergeCell ref="E1419:E1423"/>
    <mergeCell ref="F1419:F1423"/>
    <mergeCell ref="O1419:O1423"/>
    <mergeCell ref="P1419:P1423"/>
    <mergeCell ref="A1408:P1408"/>
    <mergeCell ref="A1393:A1397"/>
    <mergeCell ref="B1393:B1397"/>
    <mergeCell ref="C1393:C1397"/>
    <mergeCell ref="D1393:D1397"/>
    <mergeCell ref="E1393:E1397"/>
    <mergeCell ref="F1393:F1397"/>
    <mergeCell ref="O1393:O1397"/>
    <mergeCell ref="P1393:P1397"/>
    <mergeCell ref="A1398:A1402"/>
    <mergeCell ref="B1398:B1402"/>
    <mergeCell ref="C1398:C1402"/>
    <mergeCell ref="D1398:D1402"/>
    <mergeCell ref="E1398:E1402"/>
    <mergeCell ref="F1398:F1402"/>
    <mergeCell ref="O1398:O1402"/>
    <mergeCell ref="P1398:P1402"/>
    <mergeCell ref="A1403:F1407"/>
    <mergeCell ref="O1403:O1407"/>
    <mergeCell ref="P1403:P1407"/>
    <mergeCell ref="A1388:A1392"/>
    <mergeCell ref="B1388:B1392"/>
    <mergeCell ref="C1388:C1392"/>
    <mergeCell ref="D1388:D1392"/>
    <mergeCell ref="E1388:E1392"/>
    <mergeCell ref="F1388:F1392"/>
    <mergeCell ref="O1388:O1392"/>
    <mergeCell ref="P1388:P1392"/>
    <mergeCell ref="A1378:A1382"/>
    <mergeCell ref="B1378:B1382"/>
    <mergeCell ref="C1378:C1382"/>
    <mergeCell ref="D1378:D1382"/>
    <mergeCell ref="E1378:E1382"/>
    <mergeCell ref="F1378:F1382"/>
    <mergeCell ref="O1378:O1382"/>
    <mergeCell ref="P1378:P1382"/>
    <mergeCell ref="A1383:A1387"/>
    <mergeCell ref="B1383:B1387"/>
    <mergeCell ref="C1383:C1387"/>
    <mergeCell ref="D1383:D1387"/>
    <mergeCell ref="E1383:E1387"/>
    <mergeCell ref="F1383:F1387"/>
    <mergeCell ref="O1383:O1387"/>
    <mergeCell ref="P1383:P1387"/>
    <mergeCell ref="A1373:A1377"/>
    <mergeCell ref="B1373:B1377"/>
    <mergeCell ref="C1373:C1377"/>
    <mergeCell ref="D1373:D1377"/>
    <mergeCell ref="E1373:E1377"/>
    <mergeCell ref="F1373:F1377"/>
    <mergeCell ref="O1373:O1377"/>
    <mergeCell ref="P1373:P1377"/>
    <mergeCell ref="A1363:A1367"/>
    <mergeCell ref="B1363:B1367"/>
    <mergeCell ref="C1363:C1367"/>
    <mergeCell ref="D1363:D1367"/>
    <mergeCell ref="E1363:E1367"/>
    <mergeCell ref="F1363:F1367"/>
    <mergeCell ref="O1363:O1367"/>
    <mergeCell ref="P1363:P1367"/>
    <mergeCell ref="A1368:A1372"/>
    <mergeCell ref="B1368:B1372"/>
    <mergeCell ref="C1368:C1372"/>
    <mergeCell ref="D1368:D1372"/>
    <mergeCell ref="E1368:E1372"/>
    <mergeCell ref="F1368:F1372"/>
    <mergeCell ref="O1368:O1372"/>
    <mergeCell ref="P1368:P1372"/>
    <mergeCell ref="A1358:A1362"/>
    <mergeCell ref="B1358:B1362"/>
    <mergeCell ref="C1358:C1362"/>
    <mergeCell ref="D1358:D1362"/>
    <mergeCell ref="E1358:E1362"/>
    <mergeCell ref="F1358:F1362"/>
    <mergeCell ref="O1358:O1362"/>
    <mergeCell ref="B1348:B1352"/>
    <mergeCell ref="C1348:C1352"/>
    <mergeCell ref="D1348:D1352"/>
    <mergeCell ref="E1348:E1352"/>
    <mergeCell ref="F1348:F1352"/>
    <mergeCell ref="O1348:O1352"/>
    <mergeCell ref="B1353:B1357"/>
    <mergeCell ref="C1353:C1357"/>
    <mergeCell ref="D1353:D1357"/>
    <mergeCell ref="E1353:E1357"/>
    <mergeCell ref="F1353:F1357"/>
    <mergeCell ref="O1353:O1357"/>
    <mergeCell ref="B1333:B1337"/>
    <mergeCell ref="C1333:C1337"/>
    <mergeCell ref="D1333:D1337"/>
    <mergeCell ref="E1333:E1337"/>
    <mergeCell ref="F1333:F1337"/>
    <mergeCell ref="O1333:O1337"/>
    <mergeCell ref="B1338:B1342"/>
    <mergeCell ref="C1338:C1342"/>
    <mergeCell ref="D1338:D1342"/>
    <mergeCell ref="E1338:E1342"/>
    <mergeCell ref="F1338:F1342"/>
    <mergeCell ref="O1338:O1342"/>
    <mergeCell ref="B1343:B1347"/>
    <mergeCell ref="C1343:C1347"/>
    <mergeCell ref="D1343:D1347"/>
    <mergeCell ref="E1343:E1347"/>
    <mergeCell ref="F1343:F1347"/>
    <mergeCell ref="O1343:O1347"/>
    <mergeCell ref="A1303:A1307"/>
    <mergeCell ref="A1308:A1312"/>
    <mergeCell ref="A1313:A1317"/>
    <mergeCell ref="O1287:O1291"/>
    <mergeCell ref="P1287:P1291"/>
    <mergeCell ref="A1328:A1332"/>
    <mergeCell ref="B1328:B1332"/>
    <mergeCell ref="C1328:C1332"/>
    <mergeCell ref="D1328:D1332"/>
    <mergeCell ref="E1328:E1332"/>
    <mergeCell ref="F1328:F1332"/>
    <mergeCell ref="O1328:O1332"/>
    <mergeCell ref="A1318:A1322"/>
    <mergeCell ref="B1318:B1322"/>
    <mergeCell ref="C1318:C1322"/>
    <mergeCell ref="D1318:D1322"/>
    <mergeCell ref="E1318:E1322"/>
    <mergeCell ref="F1318:F1322"/>
    <mergeCell ref="O1318:O1322"/>
    <mergeCell ref="B1323:B1327"/>
    <mergeCell ref="C1323:C1327"/>
    <mergeCell ref="D1323:D1327"/>
    <mergeCell ref="E1323:E1327"/>
    <mergeCell ref="F1323:F1327"/>
    <mergeCell ref="O1323:O1327"/>
    <mergeCell ref="A1323:A1327"/>
    <mergeCell ref="B1313:B1317"/>
    <mergeCell ref="C1313:C1317"/>
    <mergeCell ref="D1313:D1317"/>
    <mergeCell ref="E1313:E1317"/>
    <mergeCell ref="F1313:F1317"/>
    <mergeCell ref="O1313:O1317"/>
    <mergeCell ref="B1303:B1307"/>
    <mergeCell ref="C1303:C1307"/>
    <mergeCell ref="D1303:D1307"/>
    <mergeCell ref="E1303:E1307"/>
    <mergeCell ref="F1303:F1307"/>
    <mergeCell ref="O1303:O1307"/>
    <mergeCell ref="B1308:B1312"/>
    <mergeCell ref="C1308:C1312"/>
    <mergeCell ref="D1308:D1312"/>
    <mergeCell ref="E1308:E1312"/>
    <mergeCell ref="F1308:F1312"/>
    <mergeCell ref="O1308:O1312"/>
    <mergeCell ref="B1298:B1302"/>
    <mergeCell ref="C1298:C1302"/>
    <mergeCell ref="D1298:D1302"/>
    <mergeCell ref="E1298:E1302"/>
    <mergeCell ref="F1298:F1302"/>
    <mergeCell ref="O1298:O1302"/>
    <mergeCell ref="A1298:A1302"/>
    <mergeCell ref="A1292:P1292"/>
    <mergeCell ref="A1293:A1297"/>
    <mergeCell ref="B1293:B1297"/>
    <mergeCell ref="C1293:C1297"/>
    <mergeCell ref="D1293:D1297"/>
    <mergeCell ref="E1293:E1297"/>
    <mergeCell ref="F1293:F1297"/>
    <mergeCell ref="O1293:O1297"/>
    <mergeCell ref="A1277:A1281"/>
    <mergeCell ref="B1277:B1281"/>
    <mergeCell ref="C1277:C1281"/>
    <mergeCell ref="D1277:D1281"/>
    <mergeCell ref="E1277:E1281"/>
    <mergeCell ref="F1277:F1281"/>
    <mergeCell ref="O1277:O1281"/>
    <mergeCell ref="A1282:A1286"/>
    <mergeCell ref="B1282:B1286"/>
    <mergeCell ref="C1282:C1286"/>
    <mergeCell ref="D1282:D1286"/>
    <mergeCell ref="E1282:E1286"/>
    <mergeCell ref="F1282:F1286"/>
    <mergeCell ref="O1282:O1286"/>
    <mergeCell ref="P1282:P1286"/>
    <mergeCell ref="A1287:F1291"/>
    <mergeCell ref="A1256:F1260"/>
    <mergeCell ref="O1256:O1260"/>
    <mergeCell ref="P1256:P1260"/>
    <mergeCell ref="A1261:P1261"/>
    <mergeCell ref="P1267:P1271"/>
    <mergeCell ref="A1272:A1276"/>
    <mergeCell ref="B1272:B1276"/>
    <mergeCell ref="C1272:C1276"/>
    <mergeCell ref="D1272:D1276"/>
    <mergeCell ref="E1272:E1276"/>
    <mergeCell ref="F1272:F1276"/>
    <mergeCell ref="O1272:O1276"/>
    <mergeCell ref="P1272:P1276"/>
    <mergeCell ref="A1267:A1271"/>
    <mergeCell ref="B1267:B1271"/>
    <mergeCell ref="C1267:C1271"/>
    <mergeCell ref="D1267:D1271"/>
    <mergeCell ref="E1267:E1271"/>
    <mergeCell ref="F1267:F1271"/>
    <mergeCell ref="O1267:O1271"/>
    <mergeCell ref="A1241:A1245"/>
    <mergeCell ref="B1241:B1245"/>
    <mergeCell ref="C1241:C1245"/>
    <mergeCell ref="D1241:D1245"/>
    <mergeCell ref="E1241:E1245"/>
    <mergeCell ref="F1241:F1245"/>
    <mergeCell ref="O1241:O1245"/>
    <mergeCell ref="P1241:P1245"/>
    <mergeCell ref="A1246:A1250"/>
    <mergeCell ref="B1246:B1250"/>
    <mergeCell ref="C1246:C1250"/>
    <mergeCell ref="D1246:D1250"/>
    <mergeCell ref="E1246:E1250"/>
    <mergeCell ref="F1246:F1250"/>
    <mergeCell ref="O1246:O1250"/>
    <mergeCell ref="P1246:P1250"/>
    <mergeCell ref="A1262:A1266"/>
    <mergeCell ref="B1262:B1266"/>
    <mergeCell ref="C1262:C1266"/>
    <mergeCell ref="D1262:D1266"/>
    <mergeCell ref="E1262:E1266"/>
    <mergeCell ref="F1262:F1266"/>
    <mergeCell ref="O1262:O1266"/>
    <mergeCell ref="P1262:P1266"/>
    <mergeCell ref="A1251:A1255"/>
    <mergeCell ref="B1251:B1255"/>
    <mergeCell ref="C1251:C1255"/>
    <mergeCell ref="D1251:D1255"/>
    <mergeCell ref="E1251:E1255"/>
    <mergeCell ref="F1251:F1255"/>
    <mergeCell ref="O1251:O1255"/>
    <mergeCell ref="P1251:P1255"/>
    <mergeCell ref="A1236:A1240"/>
    <mergeCell ref="B1236:B1240"/>
    <mergeCell ref="C1236:C1240"/>
    <mergeCell ref="D1236:D1240"/>
    <mergeCell ref="E1236:E1240"/>
    <mergeCell ref="F1236:F1240"/>
    <mergeCell ref="O1236:O1240"/>
    <mergeCell ref="P1236:P1240"/>
    <mergeCell ref="A1231:A1235"/>
    <mergeCell ref="B1231:B1235"/>
    <mergeCell ref="C1231:C1235"/>
    <mergeCell ref="D1231:D1235"/>
    <mergeCell ref="E1231:E1235"/>
    <mergeCell ref="F1231:F1235"/>
    <mergeCell ref="O1231:O1235"/>
    <mergeCell ref="P1231:P1235"/>
    <mergeCell ref="A1221:A1225"/>
    <mergeCell ref="B1221:B1225"/>
    <mergeCell ref="C1221:C1225"/>
    <mergeCell ref="D1221:D1225"/>
    <mergeCell ref="E1221:E1225"/>
    <mergeCell ref="F1221:F1225"/>
    <mergeCell ref="O1221:O1225"/>
    <mergeCell ref="P1221:P1225"/>
    <mergeCell ref="A1226:A1230"/>
    <mergeCell ref="B1226:B1230"/>
    <mergeCell ref="C1226:C1230"/>
    <mergeCell ref="D1226:D1230"/>
    <mergeCell ref="E1226:E1230"/>
    <mergeCell ref="F1226:F1230"/>
    <mergeCell ref="O1226:O1230"/>
    <mergeCell ref="P1226:P1230"/>
    <mergeCell ref="A1205:F1209"/>
    <mergeCell ref="O1205:O1209"/>
    <mergeCell ref="P1205:P1209"/>
    <mergeCell ref="A1210:P1210"/>
    <mergeCell ref="A1211:A1215"/>
    <mergeCell ref="B1211:B1215"/>
    <mergeCell ref="C1211:C1215"/>
    <mergeCell ref="D1211:D1215"/>
    <mergeCell ref="E1211:E1215"/>
    <mergeCell ref="F1211:F1215"/>
    <mergeCell ref="O1211:O1215"/>
    <mergeCell ref="P1211:P1215"/>
    <mergeCell ref="A1216:A1220"/>
    <mergeCell ref="B1216:B1220"/>
    <mergeCell ref="C1216:C1220"/>
    <mergeCell ref="D1216:D1220"/>
    <mergeCell ref="E1216:E1220"/>
    <mergeCell ref="F1216:F1220"/>
    <mergeCell ref="O1216:O1220"/>
    <mergeCell ref="P1216:P1220"/>
    <mergeCell ref="A1190:A1194"/>
    <mergeCell ref="B1190:B1194"/>
    <mergeCell ref="C1190:C1194"/>
    <mergeCell ref="D1190:D1194"/>
    <mergeCell ref="E1190:E1194"/>
    <mergeCell ref="F1190:F1194"/>
    <mergeCell ref="O1190:O1194"/>
    <mergeCell ref="P1190:P1194"/>
    <mergeCell ref="A1195:A1199"/>
    <mergeCell ref="B1195:B1199"/>
    <mergeCell ref="C1195:C1199"/>
    <mergeCell ref="D1195:D1199"/>
    <mergeCell ref="E1195:E1199"/>
    <mergeCell ref="F1195:F1199"/>
    <mergeCell ref="O1195:O1199"/>
    <mergeCell ref="P1195:P1199"/>
    <mergeCell ref="A1200:A1204"/>
    <mergeCell ref="B1200:B1204"/>
    <mergeCell ref="C1200:C1204"/>
    <mergeCell ref="D1200:D1204"/>
    <mergeCell ref="E1200:E1204"/>
    <mergeCell ref="F1200:F1204"/>
    <mergeCell ref="O1200:O1204"/>
    <mergeCell ref="P1200:P1204"/>
    <mergeCell ref="A1175:A1179"/>
    <mergeCell ref="B1175:B1179"/>
    <mergeCell ref="C1175:C1179"/>
    <mergeCell ref="D1175:D1179"/>
    <mergeCell ref="E1175:E1179"/>
    <mergeCell ref="F1175:F1179"/>
    <mergeCell ref="O1175:O1179"/>
    <mergeCell ref="P1175:P1179"/>
    <mergeCell ref="A1180:A1184"/>
    <mergeCell ref="B1180:B1184"/>
    <mergeCell ref="C1180:C1184"/>
    <mergeCell ref="D1180:D1184"/>
    <mergeCell ref="E1180:E1184"/>
    <mergeCell ref="F1180:F1184"/>
    <mergeCell ref="O1180:O1184"/>
    <mergeCell ref="P1180:P1184"/>
    <mergeCell ref="A1185:A1189"/>
    <mergeCell ref="B1185:B1189"/>
    <mergeCell ref="C1185:C1189"/>
    <mergeCell ref="D1185:D1189"/>
    <mergeCell ref="E1185:E1189"/>
    <mergeCell ref="F1185:F1189"/>
    <mergeCell ref="O1185:O1189"/>
    <mergeCell ref="P1185:P1189"/>
    <mergeCell ref="A1160:A1164"/>
    <mergeCell ref="B1160:B1164"/>
    <mergeCell ref="C1160:C1164"/>
    <mergeCell ref="D1160:D1164"/>
    <mergeCell ref="E1160:E1164"/>
    <mergeCell ref="F1160:F1164"/>
    <mergeCell ref="O1160:O1164"/>
    <mergeCell ref="P1160:P1164"/>
    <mergeCell ref="A1165:A1169"/>
    <mergeCell ref="B1165:B1169"/>
    <mergeCell ref="C1165:C1169"/>
    <mergeCell ref="D1165:D1169"/>
    <mergeCell ref="E1165:E1169"/>
    <mergeCell ref="F1165:F1169"/>
    <mergeCell ref="O1165:O1169"/>
    <mergeCell ref="P1165:P1169"/>
    <mergeCell ref="A1170:A1174"/>
    <mergeCell ref="B1170:B1174"/>
    <mergeCell ref="C1170:C1174"/>
    <mergeCell ref="D1170:D1174"/>
    <mergeCell ref="E1170:E1174"/>
    <mergeCell ref="F1170:F1174"/>
    <mergeCell ref="O1170:O1174"/>
    <mergeCell ref="P1170:P1174"/>
    <mergeCell ref="A1149:P1149"/>
    <mergeCell ref="A1150:A1154"/>
    <mergeCell ref="B1150:B1154"/>
    <mergeCell ref="C1150:C1154"/>
    <mergeCell ref="D1150:D1154"/>
    <mergeCell ref="E1150:E1154"/>
    <mergeCell ref="F1150:F1154"/>
    <mergeCell ref="O1150:O1154"/>
    <mergeCell ref="P1150:P1154"/>
    <mergeCell ref="A1155:A1159"/>
    <mergeCell ref="B1155:B1159"/>
    <mergeCell ref="C1155:C1159"/>
    <mergeCell ref="D1155:D1159"/>
    <mergeCell ref="E1155:E1159"/>
    <mergeCell ref="F1155:F1159"/>
    <mergeCell ref="O1155:O1159"/>
    <mergeCell ref="P1155:P1159"/>
    <mergeCell ref="A1133:A1137"/>
    <mergeCell ref="B1133:B1137"/>
    <mergeCell ref="C1133:C1137"/>
    <mergeCell ref="D1133:D1137"/>
    <mergeCell ref="E1133:E1137"/>
    <mergeCell ref="F1133:F1137"/>
    <mergeCell ref="O1133:O1137"/>
    <mergeCell ref="P1133:P1137"/>
    <mergeCell ref="A1138:A1142"/>
    <mergeCell ref="B1138:B1142"/>
    <mergeCell ref="C1138:C1142"/>
    <mergeCell ref="D1138:D1142"/>
    <mergeCell ref="E1138:E1142"/>
    <mergeCell ref="F1138:F1142"/>
    <mergeCell ref="O1138:O1142"/>
    <mergeCell ref="P1138:P1142"/>
    <mergeCell ref="A1143:F1148"/>
    <mergeCell ref="G1143:G1144"/>
    <mergeCell ref="H1143:H1144"/>
    <mergeCell ref="I1143:I1144"/>
    <mergeCell ref="J1143:J1144"/>
    <mergeCell ref="K1143:K1144"/>
    <mergeCell ref="L1143:L1144"/>
    <mergeCell ref="M1143:M1144"/>
    <mergeCell ref="N1143:N1144"/>
    <mergeCell ref="O1143:O1148"/>
    <mergeCell ref="P1143:P1148"/>
    <mergeCell ref="A1118:A1122"/>
    <mergeCell ref="B1118:B1122"/>
    <mergeCell ref="C1118:C1122"/>
    <mergeCell ref="D1118:D1122"/>
    <mergeCell ref="E1118:E1122"/>
    <mergeCell ref="F1118:F1122"/>
    <mergeCell ref="O1118:O1122"/>
    <mergeCell ref="P1118:P1122"/>
    <mergeCell ref="A1123:A1127"/>
    <mergeCell ref="B1123:B1127"/>
    <mergeCell ref="C1123:C1127"/>
    <mergeCell ref="D1123:D1127"/>
    <mergeCell ref="E1123:E1127"/>
    <mergeCell ref="F1123:F1127"/>
    <mergeCell ref="O1123:O1127"/>
    <mergeCell ref="P1123:P1127"/>
    <mergeCell ref="A1128:A1132"/>
    <mergeCell ref="B1128:B1132"/>
    <mergeCell ref="C1128:C1132"/>
    <mergeCell ref="D1128:D1132"/>
    <mergeCell ref="E1128:E1132"/>
    <mergeCell ref="F1128:F1132"/>
    <mergeCell ref="O1128:O1132"/>
    <mergeCell ref="P1128:P1132"/>
    <mergeCell ref="A1103:A1107"/>
    <mergeCell ref="B1103:B1107"/>
    <mergeCell ref="C1103:C1107"/>
    <mergeCell ref="D1103:D1107"/>
    <mergeCell ref="E1103:E1107"/>
    <mergeCell ref="F1103:F1107"/>
    <mergeCell ref="O1103:O1107"/>
    <mergeCell ref="P1103:P1107"/>
    <mergeCell ref="A1108:A1112"/>
    <mergeCell ref="B1108:B1112"/>
    <mergeCell ref="C1108:C1112"/>
    <mergeCell ref="D1108:D1112"/>
    <mergeCell ref="E1108:E1112"/>
    <mergeCell ref="F1108:F1112"/>
    <mergeCell ref="O1108:O1112"/>
    <mergeCell ref="P1108:P1112"/>
    <mergeCell ref="A1113:A1117"/>
    <mergeCell ref="B1113:B1117"/>
    <mergeCell ref="C1113:C1117"/>
    <mergeCell ref="D1113:D1117"/>
    <mergeCell ref="E1113:E1117"/>
    <mergeCell ref="F1113:F1117"/>
    <mergeCell ref="O1113:O1117"/>
    <mergeCell ref="P1113:P1117"/>
    <mergeCell ref="A1061:A1065"/>
    <mergeCell ref="B1061:B1065"/>
    <mergeCell ref="C1061:C1065"/>
    <mergeCell ref="D1061:D1065"/>
    <mergeCell ref="E1061:E1065"/>
    <mergeCell ref="F1061:F1065"/>
    <mergeCell ref="O1061:O1065"/>
    <mergeCell ref="P1061:P1065"/>
    <mergeCell ref="A1066:F1071"/>
    <mergeCell ref="G1066:G1067"/>
    <mergeCell ref="H1066:H1067"/>
    <mergeCell ref="I1066:I1067"/>
    <mergeCell ref="J1066:J1067"/>
    <mergeCell ref="K1066:K1067"/>
    <mergeCell ref="L1066:L1067"/>
    <mergeCell ref="M1066:M1067"/>
    <mergeCell ref="N1066:N1067"/>
    <mergeCell ref="O1066:O1071"/>
    <mergeCell ref="P1066:P1071"/>
    <mergeCell ref="A1046:A1050"/>
    <mergeCell ref="B1046:B1050"/>
    <mergeCell ref="C1046:C1050"/>
    <mergeCell ref="D1046:D1050"/>
    <mergeCell ref="E1046:E1050"/>
    <mergeCell ref="F1046:F1050"/>
    <mergeCell ref="O1046:O1050"/>
    <mergeCell ref="P1046:P1050"/>
    <mergeCell ref="B1051:B1055"/>
    <mergeCell ref="C1051:C1055"/>
    <mergeCell ref="D1051:D1055"/>
    <mergeCell ref="E1051:E1055"/>
    <mergeCell ref="F1051:F1055"/>
    <mergeCell ref="O1051:O1055"/>
    <mergeCell ref="P1051:P1055"/>
    <mergeCell ref="A1056:A1060"/>
    <mergeCell ref="B1056:B1060"/>
    <mergeCell ref="C1056:C1060"/>
    <mergeCell ref="D1056:D1060"/>
    <mergeCell ref="E1056:E1060"/>
    <mergeCell ref="F1056:F1060"/>
    <mergeCell ref="O1056:O1060"/>
    <mergeCell ref="P1056:P1060"/>
    <mergeCell ref="A1051:A1055"/>
    <mergeCell ref="A1041:A1045"/>
    <mergeCell ref="B1041:B1045"/>
    <mergeCell ref="C1041:C1045"/>
    <mergeCell ref="D1041:D1045"/>
    <mergeCell ref="E1041:E1045"/>
    <mergeCell ref="F1041:F1045"/>
    <mergeCell ref="O1041:O1045"/>
    <mergeCell ref="P1041:P1045"/>
    <mergeCell ref="A1036:A1040"/>
    <mergeCell ref="B1036:B1040"/>
    <mergeCell ref="C1036:C1040"/>
    <mergeCell ref="D1036:D1040"/>
    <mergeCell ref="E1036:E1040"/>
    <mergeCell ref="F1036:F1040"/>
    <mergeCell ref="O1036:O1040"/>
    <mergeCell ref="P1036:P1040"/>
    <mergeCell ref="A1031:A1035"/>
    <mergeCell ref="B1031:B1035"/>
    <mergeCell ref="C1031:C1035"/>
    <mergeCell ref="D1031:D1035"/>
    <mergeCell ref="E1031:E1035"/>
    <mergeCell ref="F1031:F1035"/>
    <mergeCell ref="O1031:O1035"/>
    <mergeCell ref="P1031:P1035"/>
    <mergeCell ref="A1021:A1025"/>
    <mergeCell ref="B1021:B1025"/>
    <mergeCell ref="C1021:C1025"/>
    <mergeCell ref="D1021:D1025"/>
    <mergeCell ref="E1021:E1025"/>
    <mergeCell ref="F1021:F1025"/>
    <mergeCell ref="O1021:O1025"/>
    <mergeCell ref="P1021:P1025"/>
    <mergeCell ref="A1026:A1030"/>
    <mergeCell ref="B1026:B1030"/>
    <mergeCell ref="C1026:C1030"/>
    <mergeCell ref="D1026:D1030"/>
    <mergeCell ref="E1026:E1030"/>
    <mergeCell ref="F1026:F1030"/>
    <mergeCell ref="O1026:O1030"/>
    <mergeCell ref="P1026:P1030"/>
    <mergeCell ref="A1015:P1015"/>
    <mergeCell ref="A1016:A1020"/>
    <mergeCell ref="B1016:B1020"/>
    <mergeCell ref="C1016:C1020"/>
    <mergeCell ref="D1016:D1020"/>
    <mergeCell ref="E1016:E1020"/>
    <mergeCell ref="F1016:F1020"/>
    <mergeCell ref="O1016:O1020"/>
    <mergeCell ref="P1016:P1020"/>
    <mergeCell ref="A1000:A1004"/>
    <mergeCell ref="B1000:B1004"/>
    <mergeCell ref="C1000:C1004"/>
    <mergeCell ref="D1000:D1004"/>
    <mergeCell ref="E1000:E1004"/>
    <mergeCell ref="F1000:F1004"/>
    <mergeCell ref="O1000:O1004"/>
    <mergeCell ref="P1000:P1004"/>
    <mergeCell ref="A1005:A1009"/>
    <mergeCell ref="B1005:B1009"/>
    <mergeCell ref="C1005:C1009"/>
    <mergeCell ref="D1005:D1009"/>
    <mergeCell ref="E1005:E1009"/>
    <mergeCell ref="F1005:F1009"/>
    <mergeCell ref="O1005:O1009"/>
    <mergeCell ref="P1005:P1009"/>
    <mergeCell ref="A1010:F1014"/>
    <mergeCell ref="O1010:O1014"/>
    <mergeCell ref="P1010:P1014"/>
    <mergeCell ref="A995:A999"/>
    <mergeCell ref="B995:B999"/>
    <mergeCell ref="C995:C999"/>
    <mergeCell ref="D995:D999"/>
    <mergeCell ref="E995:E999"/>
    <mergeCell ref="F995:F999"/>
    <mergeCell ref="O995:O999"/>
    <mergeCell ref="P995:P999"/>
    <mergeCell ref="A985:A989"/>
    <mergeCell ref="B985:B989"/>
    <mergeCell ref="C985:C989"/>
    <mergeCell ref="D985:D989"/>
    <mergeCell ref="E985:E989"/>
    <mergeCell ref="F985:F989"/>
    <mergeCell ref="O985:O989"/>
    <mergeCell ref="P985:P989"/>
    <mergeCell ref="A990:A994"/>
    <mergeCell ref="B990:B994"/>
    <mergeCell ref="C990:C994"/>
    <mergeCell ref="D990:D994"/>
    <mergeCell ref="E990:E994"/>
    <mergeCell ref="F990:F994"/>
    <mergeCell ref="O990:O994"/>
    <mergeCell ref="P990:P994"/>
    <mergeCell ref="A980:A984"/>
    <mergeCell ref="B980:B984"/>
    <mergeCell ref="C980:C984"/>
    <mergeCell ref="D980:D984"/>
    <mergeCell ref="E980:E984"/>
    <mergeCell ref="F980:F984"/>
    <mergeCell ref="O980:O984"/>
    <mergeCell ref="P980:P984"/>
    <mergeCell ref="A965:A969"/>
    <mergeCell ref="B965:B969"/>
    <mergeCell ref="C965:C969"/>
    <mergeCell ref="D965:D969"/>
    <mergeCell ref="E965:E969"/>
    <mergeCell ref="F965:F969"/>
    <mergeCell ref="O965:O969"/>
    <mergeCell ref="P965:P969"/>
    <mergeCell ref="A970:A974"/>
    <mergeCell ref="B970:B974"/>
    <mergeCell ref="C970:C974"/>
    <mergeCell ref="D970:D974"/>
    <mergeCell ref="E970:E974"/>
    <mergeCell ref="F970:F974"/>
    <mergeCell ref="O970:O974"/>
    <mergeCell ref="P970:P974"/>
    <mergeCell ref="A975:A979"/>
    <mergeCell ref="B975:B979"/>
    <mergeCell ref="C975:C979"/>
    <mergeCell ref="D975:D979"/>
    <mergeCell ref="E975:E979"/>
    <mergeCell ref="F975:F979"/>
    <mergeCell ref="O975:O979"/>
    <mergeCell ref="P975:P979"/>
    <mergeCell ref="A950:A954"/>
    <mergeCell ref="B950:B954"/>
    <mergeCell ref="C950:C954"/>
    <mergeCell ref="D950:D954"/>
    <mergeCell ref="E950:E954"/>
    <mergeCell ref="F950:F954"/>
    <mergeCell ref="O950:O954"/>
    <mergeCell ref="P950:P954"/>
    <mergeCell ref="A955:A959"/>
    <mergeCell ref="B955:B959"/>
    <mergeCell ref="C955:C959"/>
    <mergeCell ref="D955:D959"/>
    <mergeCell ref="E955:E959"/>
    <mergeCell ref="F955:F959"/>
    <mergeCell ref="O955:O959"/>
    <mergeCell ref="P955:P959"/>
    <mergeCell ref="A960:A964"/>
    <mergeCell ref="B960:B964"/>
    <mergeCell ref="C960:C964"/>
    <mergeCell ref="D960:D964"/>
    <mergeCell ref="E960:E964"/>
    <mergeCell ref="F960:F964"/>
    <mergeCell ref="O960:O964"/>
    <mergeCell ref="P960:P964"/>
    <mergeCell ref="A940:A944"/>
    <mergeCell ref="B940:B944"/>
    <mergeCell ref="C940:C944"/>
    <mergeCell ref="D940:D944"/>
    <mergeCell ref="E940:E944"/>
    <mergeCell ref="F940:F944"/>
    <mergeCell ref="O940:O944"/>
    <mergeCell ref="P940:P944"/>
    <mergeCell ref="A945:A949"/>
    <mergeCell ref="B945:B949"/>
    <mergeCell ref="C945:C949"/>
    <mergeCell ref="D945:D949"/>
    <mergeCell ref="E945:E949"/>
    <mergeCell ref="F945:F949"/>
    <mergeCell ref="O945:O949"/>
    <mergeCell ref="P945:P949"/>
    <mergeCell ref="A925:A929"/>
    <mergeCell ref="B925:B929"/>
    <mergeCell ref="C925:C929"/>
    <mergeCell ref="D925:D929"/>
    <mergeCell ref="E925:E929"/>
    <mergeCell ref="F925:F929"/>
    <mergeCell ref="O925:O929"/>
    <mergeCell ref="P925:P929"/>
    <mergeCell ref="A930:A934"/>
    <mergeCell ref="B930:B934"/>
    <mergeCell ref="C930:C934"/>
    <mergeCell ref="D930:D934"/>
    <mergeCell ref="E930:E934"/>
    <mergeCell ref="F930:F934"/>
    <mergeCell ref="O930:O934"/>
    <mergeCell ref="P930:P934"/>
    <mergeCell ref="A935:A939"/>
    <mergeCell ref="B935:B939"/>
    <mergeCell ref="C935:C939"/>
    <mergeCell ref="D935:D939"/>
    <mergeCell ref="E935:E939"/>
    <mergeCell ref="F935:F939"/>
    <mergeCell ref="O935:O939"/>
    <mergeCell ref="P935:P939"/>
    <mergeCell ref="A914:P914"/>
    <mergeCell ref="A915:A919"/>
    <mergeCell ref="B915:B919"/>
    <mergeCell ref="C915:C919"/>
    <mergeCell ref="D915:D919"/>
    <mergeCell ref="E915:E919"/>
    <mergeCell ref="F915:F919"/>
    <mergeCell ref="O915:O919"/>
    <mergeCell ref="P915:P919"/>
    <mergeCell ref="A920:A924"/>
    <mergeCell ref="B920:B924"/>
    <mergeCell ref="C920:C924"/>
    <mergeCell ref="D920:D924"/>
    <mergeCell ref="E920:E924"/>
    <mergeCell ref="F920:F924"/>
    <mergeCell ref="O920:O924"/>
    <mergeCell ref="P920:P924"/>
    <mergeCell ref="B899:B903"/>
    <mergeCell ref="C899:C903"/>
    <mergeCell ref="D899:D903"/>
    <mergeCell ref="E899:E903"/>
    <mergeCell ref="F899:F903"/>
    <mergeCell ref="O899:O903"/>
    <mergeCell ref="P899:P903"/>
    <mergeCell ref="A904:A908"/>
    <mergeCell ref="B904:B908"/>
    <mergeCell ref="C904:C908"/>
    <mergeCell ref="D904:D908"/>
    <mergeCell ref="E904:E908"/>
    <mergeCell ref="F904:F908"/>
    <mergeCell ref="O904:O908"/>
    <mergeCell ref="P904:P908"/>
    <mergeCell ref="A909:F913"/>
    <mergeCell ref="O909:O913"/>
    <mergeCell ref="P909:P913"/>
    <mergeCell ref="A899:A903"/>
    <mergeCell ref="B884:B888"/>
    <mergeCell ref="C884:C888"/>
    <mergeCell ref="D884:D888"/>
    <mergeCell ref="E884:E888"/>
    <mergeCell ref="F884:F888"/>
    <mergeCell ref="O884:O888"/>
    <mergeCell ref="P884:P888"/>
    <mergeCell ref="B889:B893"/>
    <mergeCell ref="C889:C893"/>
    <mergeCell ref="D889:D893"/>
    <mergeCell ref="E889:E893"/>
    <mergeCell ref="F889:F893"/>
    <mergeCell ref="O889:O893"/>
    <mergeCell ref="P889:P893"/>
    <mergeCell ref="A894:A898"/>
    <mergeCell ref="B894:B898"/>
    <mergeCell ref="C894:C898"/>
    <mergeCell ref="D894:D898"/>
    <mergeCell ref="E894:E898"/>
    <mergeCell ref="F894:F898"/>
    <mergeCell ref="O894:O898"/>
    <mergeCell ref="P894:P898"/>
    <mergeCell ref="A884:A888"/>
    <mergeCell ref="A889:A893"/>
    <mergeCell ref="A869:A873"/>
    <mergeCell ref="B869:B873"/>
    <mergeCell ref="C869:C873"/>
    <mergeCell ref="D869:D873"/>
    <mergeCell ref="E869:E873"/>
    <mergeCell ref="F869:F873"/>
    <mergeCell ref="O869:O873"/>
    <mergeCell ref="P869:P873"/>
    <mergeCell ref="A874:A878"/>
    <mergeCell ref="B874:B878"/>
    <mergeCell ref="C874:C878"/>
    <mergeCell ref="D874:D878"/>
    <mergeCell ref="E874:E878"/>
    <mergeCell ref="F874:F878"/>
    <mergeCell ref="O874:O878"/>
    <mergeCell ref="P874:P878"/>
    <mergeCell ref="A879:A883"/>
    <mergeCell ref="B879:B883"/>
    <mergeCell ref="C879:C883"/>
    <mergeCell ref="D879:D883"/>
    <mergeCell ref="E879:E883"/>
    <mergeCell ref="F879:F883"/>
    <mergeCell ref="O879:O883"/>
    <mergeCell ref="P879:P883"/>
    <mergeCell ref="A854:A858"/>
    <mergeCell ref="B854:B858"/>
    <mergeCell ref="C854:C858"/>
    <mergeCell ref="D854:D858"/>
    <mergeCell ref="E854:E858"/>
    <mergeCell ref="F854:F858"/>
    <mergeCell ref="O854:O858"/>
    <mergeCell ref="P854:P858"/>
    <mergeCell ref="A859:A863"/>
    <mergeCell ref="B859:B863"/>
    <mergeCell ref="C859:C863"/>
    <mergeCell ref="D859:D863"/>
    <mergeCell ref="E859:E863"/>
    <mergeCell ref="F859:F863"/>
    <mergeCell ref="O859:O863"/>
    <mergeCell ref="P859:P863"/>
    <mergeCell ref="A864:A868"/>
    <mergeCell ref="B864:B868"/>
    <mergeCell ref="C864:C868"/>
    <mergeCell ref="D864:D868"/>
    <mergeCell ref="E864:E868"/>
    <mergeCell ref="F864:F868"/>
    <mergeCell ref="O864:O868"/>
    <mergeCell ref="P864:P868"/>
    <mergeCell ref="A844:A848"/>
    <mergeCell ref="B844:B848"/>
    <mergeCell ref="C844:C848"/>
    <mergeCell ref="D844:D848"/>
    <mergeCell ref="E844:E848"/>
    <mergeCell ref="F844:F848"/>
    <mergeCell ref="O844:O848"/>
    <mergeCell ref="P844:P848"/>
    <mergeCell ref="A849:A853"/>
    <mergeCell ref="B849:B853"/>
    <mergeCell ref="C849:C853"/>
    <mergeCell ref="D849:D853"/>
    <mergeCell ref="E849:E853"/>
    <mergeCell ref="F849:F853"/>
    <mergeCell ref="O849:O853"/>
    <mergeCell ref="P849:P853"/>
    <mergeCell ref="A838:P838"/>
    <mergeCell ref="A839:A843"/>
    <mergeCell ref="B839:B843"/>
    <mergeCell ref="C839:C843"/>
    <mergeCell ref="D839:D843"/>
    <mergeCell ref="E839:E843"/>
    <mergeCell ref="F839:F843"/>
    <mergeCell ref="O839:O843"/>
    <mergeCell ref="P839:P843"/>
    <mergeCell ref="A828:A832"/>
    <mergeCell ref="B828:B832"/>
    <mergeCell ref="C828:C832"/>
    <mergeCell ref="D828:D832"/>
    <mergeCell ref="E828:E832"/>
    <mergeCell ref="F828:F832"/>
    <mergeCell ref="O828:O832"/>
    <mergeCell ref="P828:P832"/>
    <mergeCell ref="A833:F837"/>
    <mergeCell ref="O833:O837"/>
    <mergeCell ref="P833:P837"/>
    <mergeCell ref="A823:A827"/>
    <mergeCell ref="B823:B827"/>
    <mergeCell ref="C823:C827"/>
    <mergeCell ref="D823:D827"/>
    <mergeCell ref="E823:E827"/>
    <mergeCell ref="F823:F827"/>
    <mergeCell ref="O823:O827"/>
    <mergeCell ref="P823:P827"/>
    <mergeCell ref="A808:A812"/>
    <mergeCell ref="B808:B812"/>
    <mergeCell ref="C808:C812"/>
    <mergeCell ref="D808:D812"/>
    <mergeCell ref="E808:E812"/>
    <mergeCell ref="F808:F812"/>
    <mergeCell ref="O808:O812"/>
    <mergeCell ref="P808:P812"/>
    <mergeCell ref="A813:A817"/>
    <mergeCell ref="B813:B817"/>
    <mergeCell ref="C813:C817"/>
    <mergeCell ref="D813:D817"/>
    <mergeCell ref="E813:E817"/>
    <mergeCell ref="F813:F817"/>
    <mergeCell ref="O813:O817"/>
    <mergeCell ref="P813:P817"/>
    <mergeCell ref="A818:A822"/>
    <mergeCell ref="B818:B822"/>
    <mergeCell ref="C818:C822"/>
    <mergeCell ref="D818:D822"/>
    <mergeCell ref="E818:E822"/>
    <mergeCell ref="F818:F822"/>
    <mergeCell ref="O818:O822"/>
    <mergeCell ref="P818:P822"/>
    <mergeCell ref="A797:P797"/>
    <mergeCell ref="B798:B802"/>
    <mergeCell ref="C798:C802"/>
    <mergeCell ref="D798:D802"/>
    <mergeCell ref="E798:E802"/>
    <mergeCell ref="F798:F802"/>
    <mergeCell ref="O798:O802"/>
    <mergeCell ref="P798:P802"/>
    <mergeCell ref="A803:A807"/>
    <mergeCell ref="B803:B807"/>
    <mergeCell ref="C803:C807"/>
    <mergeCell ref="D803:D807"/>
    <mergeCell ref="E803:E807"/>
    <mergeCell ref="F803:F807"/>
    <mergeCell ref="O803:O807"/>
    <mergeCell ref="P803:P807"/>
    <mergeCell ref="A798:A802"/>
    <mergeCell ref="A792:F796"/>
    <mergeCell ref="O792:O796"/>
    <mergeCell ref="P792:P796"/>
    <mergeCell ref="A782:A786"/>
    <mergeCell ref="B782:B786"/>
    <mergeCell ref="C782:C786"/>
    <mergeCell ref="D782:D786"/>
    <mergeCell ref="E782:E786"/>
    <mergeCell ref="F782:F786"/>
    <mergeCell ref="O782:O786"/>
    <mergeCell ref="P782:P786"/>
    <mergeCell ref="A787:A791"/>
    <mergeCell ref="B787:B791"/>
    <mergeCell ref="C787:C791"/>
    <mergeCell ref="D787:D791"/>
    <mergeCell ref="E787:E791"/>
    <mergeCell ref="F787:F791"/>
    <mergeCell ref="O787:O791"/>
    <mergeCell ref="P787:P791"/>
    <mergeCell ref="A771:P771"/>
    <mergeCell ref="A772:A776"/>
    <mergeCell ref="B772:B776"/>
    <mergeCell ref="C772:C776"/>
    <mergeCell ref="D772:D776"/>
    <mergeCell ref="E772:E776"/>
    <mergeCell ref="F772:F776"/>
    <mergeCell ref="O772:O776"/>
    <mergeCell ref="P772:P776"/>
    <mergeCell ref="A777:A781"/>
    <mergeCell ref="B777:B781"/>
    <mergeCell ref="C777:C781"/>
    <mergeCell ref="D777:D781"/>
    <mergeCell ref="E777:E781"/>
    <mergeCell ref="F777:F781"/>
    <mergeCell ref="O777:O781"/>
    <mergeCell ref="P777:P781"/>
    <mergeCell ref="A756:A760"/>
    <mergeCell ref="B756:B760"/>
    <mergeCell ref="C756:C760"/>
    <mergeCell ref="D756:D760"/>
    <mergeCell ref="E756:E760"/>
    <mergeCell ref="F756:F760"/>
    <mergeCell ref="O756:O760"/>
    <mergeCell ref="P756:P760"/>
    <mergeCell ref="A761:A765"/>
    <mergeCell ref="B761:B765"/>
    <mergeCell ref="C761:C765"/>
    <mergeCell ref="D761:D765"/>
    <mergeCell ref="E761:E765"/>
    <mergeCell ref="F761:F765"/>
    <mergeCell ref="O761:O765"/>
    <mergeCell ref="P761:P765"/>
    <mergeCell ref="A766:F770"/>
    <mergeCell ref="O766:O770"/>
    <mergeCell ref="P766:P770"/>
    <mergeCell ref="A741:A745"/>
    <mergeCell ref="B741:B745"/>
    <mergeCell ref="C741:C745"/>
    <mergeCell ref="D741:D745"/>
    <mergeCell ref="E741:E745"/>
    <mergeCell ref="F741:F745"/>
    <mergeCell ref="O741:O745"/>
    <mergeCell ref="P741:P745"/>
    <mergeCell ref="A746:A750"/>
    <mergeCell ref="B746:B750"/>
    <mergeCell ref="C746:C750"/>
    <mergeCell ref="D746:D750"/>
    <mergeCell ref="E746:E750"/>
    <mergeCell ref="F746:F750"/>
    <mergeCell ref="O746:O750"/>
    <mergeCell ref="P746:P750"/>
    <mergeCell ref="A751:A755"/>
    <mergeCell ref="B751:B755"/>
    <mergeCell ref="C751:C755"/>
    <mergeCell ref="D751:D755"/>
    <mergeCell ref="E751:E755"/>
    <mergeCell ref="F751:F755"/>
    <mergeCell ref="O751:O755"/>
    <mergeCell ref="P751:P755"/>
    <mergeCell ref="A723:A727"/>
    <mergeCell ref="B723:B727"/>
    <mergeCell ref="C723:C727"/>
    <mergeCell ref="D723:D727"/>
    <mergeCell ref="E723:E727"/>
    <mergeCell ref="F723:F727"/>
    <mergeCell ref="O723:O727"/>
    <mergeCell ref="P723:P727"/>
    <mergeCell ref="A728:F732"/>
    <mergeCell ref="O728:O732"/>
    <mergeCell ref="P728:P732"/>
    <mergeCell ref="A733:P733"/>
    <mergeCell ref="A734:A740"/>
    <mergeCell ref="B734:B740"/>
    <mergeCell ref="C734:C740"/>
    <mergeCell ref="D734:D740"/>
    <mergeCell ref="E734:E740"/>
    <mergeCell ref="F734:F740"/>
    <mergeCell ref="G734:G736"/>
    <mergeCell ref="H734:H736"/>
    <mergeCell ref="I734:I736"/>
    <mergeCell ref="J734:J736"/>
    <mergeCell ref="K734:K736"/>
    <mergeCell ref="L734:L736"/>
    <mergeCell ref="M734:M736"/>
    <mergeCell ref="N734:N736"/>
    <mergeCell ref="O734:O740"/>
    <mergeCell ref="P734:P740"/>
    <mergeCell ref="A708:A712"/>
    <mergeCell ref="B708:B712"/>
    <mergeCell ref="C708:C712"/>
    <mergeCell ref="D708:D712"/>
    <mergeCell ref="E708:E712"/>
    <mergeCell ref="F708:F712"/>
    <mergeCell ref="O708:O712"/>
    <mergeCell ref="P708:P712"/>
    <mergeCell ref="A713:A717"/>
    <mergeCell ref="B713:B717"/>
    <mergeCell ref="C713:C717"/>
    <mergeCell ref="D713:D717"/>
    <mergeCell ref="E713:E717"/>
    <mergeCell ref="F713:F717"/>
    <mergeCell ref="O713:O717"/>
    <mergeCell ref="P713:P717"/>
    <mergeCell ref="A718:A722"/>
    <mergeCell ref="B718:B722"/>
    <mergeCell ref="C718:C722"/>
    <mergeCell ref="D718:D722"/>
    <mergeCell ref="E718:E722"/>
    <mergeCell ref="F718:F722"/>
    <mergeCell ref="O718:O722"/>
    <mergeCell ref="P718:P722"/>
    <mergeCell ref="A693:A697"/>
    <mergeCell ref="B693:B697"/>
    <mergeCell ref="C693:C697"/>
    <mergeCell ref="D693:D697"/>
    <mergeCell ref="E693:E697"/>
    <mergeCell ref="F693:F697"/>
    <mergeCell ref="O693:O697"/>
    <mergeCell ref="P693:P697"/>
    <mergeCell ref="A698:A702"/>
    <mergeCell ref="B698:B702"/>
    <mergeCell ref="C698:C702"/>
    <mergeCell ref="D698:D702"/>
    <mergeCell ref="E698:E702"/>
    <mergeCell ref="F698:F702"/>
    <mergeCell ref="O698:O702"/>
    <mergeCell ref="P698:P702"/>
    <mergeCell ref="A703:A707"/>
    <mergeCell ref="B703:B707"/>
    <mergeCell ref="C703:C707"/>
    <mergeCell ref="D703:D707"/>
    <mergeCell ref="E703:E707"/>
    <mergeCell ref="F703:F707"/>
    <mergeCell ref="O703:O707"/>
    <mergeCell ref="P703:P707"/>
    <mergeCell ref="A678:A682"/>
    <mergeCell ref="B678:B682"/>
    <mergeCell ref="C678:C682"/>
    <mergeCell ref="D678:D682"/>
    <mergeCell ref="E678:E682"/>
    <mergeCell ref="F678:F682"/>
    <mergeCell ref="O678:O682"/>
    <mergeCell ref="P678:P682"/>
    <mergeCell ref="A683:A687"/>
    <mergeCell ref="B683:B687"/>
    <mergeCell ref="C683:C687"/>
    <mergeCell ref="D683:D687"/>
    <mergeCell ref="E683:E687"/>
    <mergeCell ref="F683:F687"/>
    <mergeCell ref="O683:O687"/>
    <mergeCell ref="P683:P687"/>
    <mergeCell ref="A688:A692"/>
    <mergeCell ref="B688:B692"/>
    <mergeCell ref="C688:C692"/>
    <mergeCell ref="D688:D692"/>
    <mergeCell ref="E688:E692"/>
    <mergeCell ref="F688:F692"/>
    <mergeCell ref="O688:O692"/>
    <mergeCell ref="P688:P692"/>
    <mergeCell ref="A667:P667"/>
    <mergeCell ref="A668:A672"/>
    <mergeCell ref="B668:B672"/>
    <mergeCell ref="C668:C672"/>
    <mergeCell ref="D668:D672"/>
    <mergeCell ref="E668:E672"/>
    <mergeCell ref="F668:F672"/>
    <mergeCell ref="O668:O672"/>
    <mergeCell ref="P668:P672"/>
    <mergeCell ref="A673:A677"/>
    <mergeCell ref="B673:B677"/>
    <mergeCell ref="C673:C677"/>
    <mergeCell ref="D673:D677"/>
    <mergeCell ref="E673:E677"/>
    <mergeCell ref="F673:F677"/>
    <mergeCell ref="O673:O677"/>
    <mergeCell ref="P673:P677"/>
    <mergeCell ref="A652:A656"/>
    <mergeCell ref="B652:B656"/>
    <mergeCell ref="C652:C656"/>
    <mergeCell ref="D652:D656"/>
    <mergeCell ref="E652:E656"/>
    <mergeCell ref="F652:F656"/>
    <mergeCell ref="O652:O656"/>
    <mergeCell ref="P652:P656"/>
    <mergeCell ref="A657:A661"/>
    <mergeCell ref="B657:B661"/>
    <mergeCell ref="C657:C661"/>
    <mergeCell ref="D657:D661"/>
    <mergeCell ref="E657:E661"/>
    <mergeCell ref="F657:F661"/>
    <mergeCell ref="O657:O661"/>
    <mergeCell ref="P657:P661"/>
    <mergeCell ref="A662:F666"/>
    <mergeCell ref="O662:O666"/>
    <mergeCell ref="P662:P666"/>
    <mergeCell ref="A637:A641"/>
    <mergeCell ref="B637:B641"/>
    <mergeCell ref="C637:C641"/>
    <mergeCell ref="D637:D641"/>
    <mergeCell ref="F637:F641"/>
    <mergeCell ref="O637:O641"/>
    <mergeCell ref="P637:P641"/>
    <mergeCell ref="A642:A646"/>
    <mergeCell ref="B642:B646"/>
    <mergeCell ref="C642:C646"/>
    <mergeCell ref="D642:D646"/>
    <mergeCell ref="E642:E646"/>
    <mergeCell ref="F642:F646"/>
    <mergeCell ref="O642:O646"/>
    <mergeCell ref="P642:P646"/>
    <mergeCell ref="A647:A651"/>
    <mergeCell ref="B647:B651"/>
    <mergeCell ref="C647:C651"/>
    <mergeCell ref="D647:D651"/>
    <mergeCell ref="E647:E651"/>
    <mergeCell ref="F647:F651"/>
    <mergeCell ref="O647:O651"/>
    <mergeCell ref="P647:P651"/>
    <mergeCell ref="E637:E641"/>
    <mergeCell ref="A632:A636"/>
    <mergeCell ref="B632:B636"/>
    <mergeCell ref="C632:C636"/>
    <mergeCell ref="D632:D636"/>
    <mergeCell ref="E632:E636"/>
    <mergeCell ref="F632:F636"/>
    <mergeCell ref="O632:O636"/>
    <mergeCell ref="P632:P636"/>
    <mergeCell ref="A627:A631"/>
    <mergeCell ref="B627:B631"/>
    <mergeCell ref="C627:C631"/>
    <mergeCell ref="D627:D631"/>
    <mergeCell ref="E627:E631"/>
    <mergeCell ref="F627:F631"/>
    <mergeCell ref="O627:O631"/>
    <mergeCell ref="P627:P631"/>
    <mergeCell ref="A622:A626"/>
    <mergeCell ref="B622:B626"/>
    <mergeCell ref="C622:C626"/>
    <mergeCell ref="D622:D626"/>
    <mergeCell ref="E622:E626"/>
    <mergeCell ref="F622:F626"/>
    <mergeCell ref="O622:O626"/>
    <mergeCell ref="P622:P626"/>
    <mergeCell ref="A611:P611"/>
    <mergeCell ref="A612:A616"/>
    <mergeCell ref="B612:B616"/>
    <mergeCell ref="C612:C616"/>
    <mergeCell ref="D612:D616"/>
    <mergeCell ref="E612:E616"/>
    <mergeCell ref="F612:F616"/>
    <mergeCell ref="O612:O616"/>
    <mergeCell ref="P612:P616"/>
    <mergeCell ref="A617:A621"/>
    <mergeCell ref="B617:B621"/>
    <mergeCell ref="C617:C621"/>
    <mergeCell ref="D617:D621"/>
    <mergeCell ref="E617:E621"/>
    <mergeCell ref="F617:F621"/>
    <mergeCell ref="O617:O621"/>
    <mergeCell ref="P617:P621"/>
    <mergeCell ref="A596:A600"/>
    <mergeCell ref="B596:B600"/>
    <mergeCell ref="C596:C600"/>
    <mergeCell ref="D596:D600"/>
    <mergeCell ref="E596:E600"/>
    <mergeCell ref="F596:F600"/>
    <mergeCell ref="O596:O600"/>
    <mergeCell ref="P596:P600"/>
    <mergeCell ref="A601:A605"/>
    <mergeCell ref="B601:B605"/>
    <mergeCell ref="C601:C605"/>
    <mergeCell ref="D601:D605"/>
    <mergeCell ref="E601:E605"/>
    <mergeCell ref="F601:F605"/>
    <mergeCell ref="O601:O605"/>
    <mergeCell ref="P601:P605"/>
    <mergeCell ref="A606:F610"/>
    <mergeCell ref="O606:O610"/>
    <mergeCell ref="P606:P610"/>
    <mergeCell ref="A590:P590"/>
    <mergeCell ref="A591:A595"/>
    <mergeCell ref="B591:B595"/>
    <mergeCell ref="C591:C595"/>
    <mergeCell ref="D591:D595"/>
    <mergeCell ref="E591:E595"/>
    <mergeCell ref="F591:F595"/>
    <mergeCell ref="O591:O595"/>
    <mergeCell ref="P591:P595"/>
    <mergeCell ref="A575:A579"/>
    <mergeCell ref="B575:B579"/>
    <mergeCell ref="C575:C579"/>
    <mergeCell ref="D575:D579"/>
    <mergeCell ref="E575:E579"/>
    <mergeCell ref="F575:F579"/>
    <mergeCell ref="O575:O579"/>
    <mergeCell ref="P575:P579"/>
    <mergeCell ref="A580:A584"/>
    <mergeCell ref="B580:B584"/>
    <mergeCell ref="C580:C584"/>
    <mergeCell ref="D580:D584"/>
    <mergeCell ref="E580:E584"/>
    <mergeCell ref="F580:F584"/>
    <mergeCell ref="O580:O584"/>
    <mergeCell ref="P580:P584"/>
    <mergeCell ref="A585:F589"/>
    <mergeCell ref="O585:P589"/>
    <mergeCell ref="A560:A564"/>
    <mergeCell ref="B560:B564"/>
    <mergeCell ref="C560:C564"/>
    <mergeCell ref="D560:D564"/>
    <mergeCell ref="E560:E564"/>
    <mergeCell ref="F560:F564"/>
    <mergeCell ref="O560:O564"/>
    <mergeCell ref="P560:P564"/>
    <mergeCell ref="A565:A569"/>
    <mergeCell ref="B565:B569"/>
    <mergeCell ref="C565:C569"/>
    <mergeCell ref="D565:D569"/>
    <mergeCell ref="E565:E569"/>
    <mergeCell ref="F565:F569"/>
    <mergeCell ref="O565:O569"/>
    <mergeCell ref="P565:P569"/>
    <mergeCell ref="A570:A574"/>
    <mergeCell ref="B570:B574"/>
    <mergeCell ref="C570:C574"/>
    <mergeCell ref="D570:D574"/>
    <mergeCell ref="E570:E574"/>
    <mergeCell ref="F570:F574"/>
    <mergeCell ref="O570:O574"/>
    <mergeCell ref="P570:P574"/>
    <mergeCell ref="A555:A559"/>
    <mergeCell ref="B555:B559"/>
    <mergeCell ref="C555:C559"/>
    <mergeCell ref="D555:D559"/>
    <mergeCell ref="E555:E559"/>
    <mergeCell ref="F555:F559"/>
    <mergeCell ref="O555:O559"/>
    <mergeCell ref="P555:P559"/>
    <mergeCell ref="A550:A554"/>
    <mergeCell ref="B550:B554"/>
    <mergeCell ref="C550:C554"/>
    <mergeCell ref="D550:D554"/>
    <mergeCell ref="E550:E554"/>
    <mergeCell ref="F550:F554"/>
    <mergeCell ref="O550:O554"/>
    <mergeCell ref="P550:P554"/>
    <mergeCell ref="A545:A549"/>
    <mergeCell ref="B545:B549"/>
    <mergeCell ref="C545:C549"/>
    <mergeCell ref="D545:D549"/>
    <mergeCell ref="E545:E549"/>
    <mergeCell ref="F545:F549"/>
    <mergeCell ref="O545:O549"/>
    <mergeCell ref="P545:P549"/>
    <mergeCell ref="A530:A534"/>
    <mergeCell ref="B530:B534"/>
    <mergeCell ref="C530:C534"/>
    <mergeCell ref="D530:D534"/>
    <mergeCell ref="E530:E534"/>
    <mergeCell ref="F530:F534"/>
    <mergeCell ref="O530:O534"/>
    <mergeCell ref="P530:P534"/>
    <mergeCell ref="A535:A539"/>
    <mergeCell ref="B535:B539"/>
    <mergeCell ref="C535:C539"/>
    <mergeCell ref="D535:D539"/>
    <mergeCell ref="E535:E539"/>
    <mergeCell ref="F535:F539"/>
    <mergeCell ref="O535:O539"/>
    <mergeCell ref="P535:P539"/>
    <mergeCell ref="A540:A544"/>
    <mergeCell ref="B540:B544"/>
    <mergeCell ref="C540:C544"/>
    <mergeCell ref="D540:D544"/>
    <mergeCell ref="E540:E544"/>
    <mergeCell ref="F540:F544"/>
    <mergeCell ref="O540:O544"/>
    <mergeCell ref="P540:P544"/>
    <mergeCell ref="A525:A529"/>
    <mergeCell ref="B525:B529"/>
    <mergeCell ref="C525:C529"/>
    <mergeCell ref="D525:D529"/>
    <mergeCell ref="E525:E529"/>
    <mergeCell ref="F525:F529"/>
    <mergeCell ref="O525:O529"/>
    <mergeCell ref="P525:P529"/>
    <mergeCell ref="A520:A524"/>
    <mergeCell ref="B520:B524"/>
    <mergeCell ref="C520:C524"/>
    <mergeCell ref="D520:D524"/>
    <mergeCell ref="E520:E524"/>
    <mergeCell ref="F520:F524"/>
    <mergeCell ref="O520:O524"/>
    <mergeCell ref="P520:P524"/>
    <mergeCell ref="A505:A509"/>
    <mergeCell ref="B505:B509"/>
    <mergeCell ref="C505:C509"/>
    <mergeCell ref="D505:D509"/>
    <mergeCell ref="E505:E509"/>
    <mergeCell ref="F505:F509"/>
    <mergeCell ref="O505:O509"/>
    <mergeCell ref="P505:P509"/>
    <mergeCell ref="A510:A514"/>
    <mergeCell ref="B510:B514"/>
    <mergeCell ref="C510:C514"/>
    <mergeCell ref="D510:D514"/>
    <mergeCell ref="E510:E514"/>
    <mergeCell ref="F510:F514"/>
    <mergeCell ref="O510:O514"/>
    <mergeCell ref="P510:P514"/>
    <mergeCell ref="A515:A519"/>
    <mergeCell ref="B515:B519"/>
    <mergeCell ref="C515:C519"/>
    <mergeCell ref="D515:D519"/>
    <mergeCell ref="E515:E519"/>
    <mergeCell ref="F515:F519"/>
    <mergeCell ref="O515:O519"/>
    <mergeCell ref="P515:P519"/>
    <mergeCell ref="A500:A504"/>
    <mergeCell ref="B500:B504"/>
    <mergeCell ref="C500:C504"/>
    <mergeCell ref="D500:D504"/>
    <mergeCell ref="E500:E504"/>
    <mergeCell ref="F500:F504"/>
    <mergeCell ref="O500:O504"/>
    <mergeCell ref="P500:P504"/>
    <mergeCell ref="A495:A499"/>
    <mergeCell ref="B495:B499"/>
    <mergeCell ref="C495:C499"/>
    <mergeCell ref="D495:D499"/>
    <mergeCell ref="E495:E499"/>
    <mergeCell ref="F495:F499"/>
    <mergeCell ref="O495:O499"/>
    <mergeCell ref="P495:P499"/>
    <mergeCell ref="A485:A489"/>
    <mergeCell ref="B485:B489"/>
    <mergeCell ref="C485:C489"/>
    <mergeCell ref="D485:D489"/>
    <mergeCell ref="E485:E489"/>
    <mergeCell ref="F485:F489"/>
    <mergeCell ref="O485:O489"/>
    <mergeCell ref="P485:P489"/>
    <mergeCell ref="A490:A494"/>
    <mergeCell ref="B490:B494"/>
    <mergeCell ref="C490:C494"/>
    <mergeCell ref="D490:D494"/>
    <mergeCell ref="E490:E494"/>
    <mergeCell ref="F490:F494"/>
    <mergeCell ref="O490:O494"/>
    <mergeCell ref="P490:P494"/>
    <mergeCell ref="A480:A484"/>
    <mergeCell ref="B480:B484"/>
    <mergeCell ref="C480:C484"/>
    <mergeCell ref="D480:D484"/>
    <mergeCell ref="E480:E484"/>
    <mergeCell ref="F480:F484"/>
    <mergeCell ref="O480:O484"/>
    <mergeCell ref="P480:P484"/>
    <mergeCell ref="A475:A479"/>
    <mergeCell ref="B475:B479"/>
    <mergeCell ref="C475:C479"/>
    <mergeCell ref="D475:D479"/>
    <mergeCell ref="E475:E479"/>
    <mergeCell ref="F475:F479"/>
    <mergeCell ref="O475:O479"/>
    <mergeCell ref="P475:P479"/>
    <mergeCell ref="A470:A474"/>
    <mergeCell ref="B470:B474"/>
    <mergeCell ref="C470:C474"/>
    <mergeCell ref="D470:D474"/>
    <mergeCell ref="E470:E474"/>
    <mergeCell ref="F470:F474"/>
    <mergeCell ref="O470:O474"/>
    <mergeCell ref="P470:P474"/>
    <mergeCell ref="A459:F463"/>
    <mergeCell ref="O459:O463"/>
    <mergeCell ref="P459:P463"/>
    <mergeCell ref="A464:P464"/>
    <mergeCell ref="A465:A469"/>
    <mergeCell ref="B465:B469"/>
    <mergeCell ref="C465:C469"/>
    <mergeCell ref="D465:D469"/>
    <mergeCell ref="E465:E469"/>
    <mergeCell ref="F465:F469"/>
    <mergeCell ref="O465:O469"/>
    <mergeCell ref="P465:P469"/>
    <mergeCell ref="A444:A448"/>
    <mergeCell ref="B444:B448"/>
    <mergeCell ref="C444:C448"/>
    <mergeCell ref="D444:D448"/>
    <mergeCell ref="E444:E448"/>
    <mergeCell ref="F444:F448"/>
    <mergeCell ref="O444:O448"/>
    <mergeCell ref="P444:P448"/>
    <mergeCell ref="A449:A453"/>
    <mergeCell ref="B449:B453"/>
    <mergeCell ref="C449:C453"/>
    <mergeCell ref="D449:D453"/>
    <mergeCell ref="E449:E453"/>
    <mergeCell ref="F449:F453"/>
    <mergeCell ref="O449:O453"/>
    <mergeCell ref="P449:P453"/>
    <mergeCell ref="A454:A458"/>
    <mergeCell ref="B454:B458"/>
    <mergeCell ref="C454:C458"/>
    <mergeCell ref="D454:D458"/>
    <mergeCell ref="E454:E458"/>
    <mergeCell ref="F454:F458"/>
    <mergeCell ref="O454:O458"/>
    <mergeCell ref="P454:P458"/>
    <mergeCell ref="B429:B433"/>
    <mergeCell ref="C429:C433"/>
    <mergeCell ref="D429:D433"/>
    <mergeCell ref="E429:E433"/>
    <mergeCell ref="F429:F433"/>
    <mergeCell ref="O429:O433"/>
    <mergeCell ref="P429:P433"/>
    <mergeCell ref="B434:B438"/>
    <mergeCell ref="C434:C438"/>
    <mergeCell ref="D434:D438"/>
    <mergeCell ref="E434:E438"/>
    <mergeCell ref="F434:F438"/>
    <mergeCell ref="O434:O438"/>
    <mergeCell ref="P434:P438"/>
    <mergeCell ref="A439:A443"/>
    <mergeCell ref="B439:B443"/>
    <mergeCell ref="C439:C443"/>
    <mergeCell ref="D439:D443"/>
    <mergeCell ref="E439:E443"/>
    <mergeCell ref="F439:F443"/>
    <mergeCell ref="O439:O443"/>
    <mergeCell ref="P439:P443"/>
    <mergeCell ref="A429:A433"/>
    <mergeCell ref="A434:A438"/>
    <mergeCell ref="A414:A418"/>
    <mergeCell ref="B414:B418"/>
    <mergeCell ref="C414:C418"/>
    <mergeCell ref="D414:D418"/>
    <mergeCell ref="E414:E418"/>
    <mergeCell ref="F414:F418"/>
    <mergeCell ref="O414:O418"/>
    <mergeCell ref="P414:P418"/>
    <mergeCell ref="A419:A423"/>
    <mergeCell ref="B419:B423"/>
    <mergeCell ref="C419:C423"/>
    <mergeCell ref="D419:D423"/>
    <mergeCell ref="E419:E423"/>
    <mergeCell ref="F419:F423"/>
    <mergeCell ref="O419:O423"/>
    <mergeCell ref="P419:P423"/>
    <mergeCell ref="B424:B428"/>
    <mergeCell ref="C424:C428"/>
    <mergeCell ref="D424:D428"/>
    <mergeCell ref="E424:E428"/>
    <mergeCell ref="F424:F428"/>
    <mergeCell ref="O424:O428"/>
    <mergeCell ref="P424:P428"/>
    <mergeCell ref="A424:A428"/>
    <mergeCell ref="A399:A403"/>
    <mergeCell ref="B399:B403"/>
    <mergeCell ref="C399:C403"/>
    <mergeCell ref="D399:D403"/>
    <mergeCell ref="E399:E403"/>
    <mergeCell ref="F399:F403"/>
    <mergeCell ref="O399:O403"/>
    <mergeCell ref="P399:P403"/>
    <mergeCell ref="A404:A408"/>
    <mergeCell ref="B404:B408"/>
    <mergeCell ref="C404:C408"/>
    <mergeCell ref="D404:D408"/>
    <mergeCell ref="E404:E408"/>
    <mergeCell ref="F404:F408"/>
    <mergeCell ref="O404:O408"/>
    <mergeCell ref="P404:P408"/>
    <mergeCell ref="B409:B413"/>
    <mergeCell ref="C409:C413"/>
    <mergeCell ref="D409:D413"/>
    <mergeCell ref="E409:E413"/>
    <mergeCell ref="F409:F413"/>
    <mergeCell ref="O409:O413"/>
    <mergeCell ref="P409:P413"/>
    <mergeCell ref="A409:A413"/>
    <mergeCell ref="B384:B388"/>
    <mergeCell ref="C384:C388"/>
    <mergeCell ref="D384:D388"/>
    <mergeCell ref="E384:E388"/>
    <mergeCell ref="F384:F388"/>
    <mergeCell ref="O384:O388"/>
    <mergeCell ref="P384:P388"/>
    <mergeCell ref="A389:A393"/>
    <mergeCell ref="B389:B393"/>
    <mergeCell ref="C389:C393"/>
    <mergeCell ref="D389:D393"/>
    <mergeCell ref="E389:E393"/>
    <mergeCell ref="F389:F393"/>
    <mergeCell ref="O389:O393"/>
    <mergeCell ref="P389:P393"/>
    <mergeCell ref="A394:A398"/>
    <mergeCell ref="B394:B398"/>
    <mergeCell ref="C394:C398"/>
    <mergeCell ref="D394:D398"/>
    <mergeCell ref="E394:E398"/>
    <mergeCell ref="F394:F398"/>
    <mergeCell ref="O394:O398"/>
    <mergeCell ref="P394:P398"/>
    <mergeCell ref="A384:A388"/>
    <mergeCell ref="A369:A373"/>
    <mergeCell ref="B369:B373"/>
    <mergeCell ref="C369:C373"/>
    <mergeCell ref="D369:D373"/>
    <mergeCell ref="E369:E373"/>
    <mergeCell ref="F369:F373"/>
    <mergeCell ref="O369:O373"/>
    <mergeCell ref="P369:P373"/>
    <mergeCell ref="B374:B378"/>
    <mergeCell ref="C374:C378"/>
    <mergeCell ref="D374:D378"/>
    <mergeCell ref="E374:E378"/>
    <mergeCell ref="F374:F378"/>
    <mergeCell ref="O374:O378"/>
    <mergeCell ref="P374:P378"/>
    <mergeCell ref="A379:A383"/>
    <mergeCell ref="B379:B383"/>
    <mergeCell ref="C379:C383"/>
    <mergeCell ref="D379:D383"/>
    <mergeCell ref="E379:E383"/>
    <mergeCell ref="F379:F383"/>
    <mergeCell ref="O379:O383"/>
    <mergeCell ref="P379:P383"/>
    <mergeCell ref="A374:A378"/>
    <mergeCell ref="A354:A358"/>
    <mergeCell ref="B354:B358"/>
    <mergeCell ref="C354:C358"/>
    <mergeCell ref="D354:D358"/>
    <mergeCell ref="E354:E358"/>
    <mergeCell ref="F354:F358"/>
    <mergeCell ref="O354:O358"/>
    <mergeCell ref="P354:P358"/>
    <mergeCell ref="A359:A363"/>
    <mergeCell ref="B359:B363"/>
    <mergeCell ref="C359:C363"/>
    <mergeCell ref="D359:D363"/>
    <mergeCell ref="E359:E363"/>
    <mergeCell ref="F359:F363"/>
    <mergeCell ref="O359:O363"/>
    <mergeCell ref="P359:P363"/>
    <mergeCell ref="B364:B368"/>
    <mergeCell ref="C364:C368"/>
    <mergeCell ref="D364:D368"/>
    <mergeCell ref="E364:E368"/>
    <mergeCell ref="F364:F368"/>
    <mergeCell ref="O364:O368"/>
    <mergeCell ref="P364:P368"/>
    <mergeCell ref="A364:A368"/>
    <mergeCell ref="A339:A343"/>
    <mergeCell ref="B339:B343"/>
    <mergeCell ref="C339:C343"/>
    <mergeCell ref="D339:D343"/>
    <mergeCell ref="E339:E343"/>
    <mergeCell ref="F339:F343"/>
    <mergeCell ref="O339:O343"/>
    <mergeCell ref="P339:P343"/>
    <mergeCell ref="A344:A348"/>
    <mergeCell ref="B344:B348"/>
    <mergeCell ref="C344:C348"/>
    <mergeCell ref="D344:D348"/>
    <mergeCell ref="E344:E348"/>
    <mergeCell ref="F344:F348"/>
    <mergeCell ref="O344:O348"/>
    <mergeCell ref="P344:P348"/>
    <mergeCell ref="A349:A353"/>
    <mergeCell ref="B349:B353"/>
    <mergeCell ref="C349:C353"/>
    <mergeCell ref="D349:D353"/>
    <mergeCell ref="E349:E353"/>
    <mergeCell ref="F349:F353"/>
    <mergeCell ref="O349:O353"/>
    <mergeCell ref="P349:P353"/>
    <mergeCell ref="A324:A328"/>
    <mergeCell ref="B324:B328"/>
    <mergeCell ref="C324:C328"/>
    <mergeCell ref="D324:D328"/>
    <mergeCell ref="E324:E328"/>
    <mergeCell ref="F324:F328"/>
    <mergeCell ref="O324:O328"/>
    <mergeCell ref="P324:P328"/>
    <mergeCell ref="A329:A333"/>
    <mergeCell ref="B329:B333"/>
    <mergeCell ref="C329:C333"/>
    <mergeCell ref="D329:D333"/>
    <mergeCell ref="E329:E333"/>
    <mergeCell ref="F329:F333"/>
    <mergeCell ref="O329:O333"/>
    <mergeCell ref="P329:P333"/>
    <mergeCell ref="A334:A338"/>
    <mergeCell ref="B334:B338"/>
    <mergeCell ref="C334:C338"/>
    <mergeCell ref="D334:D338"/>
    <mergeCell ref="E334:E338"/>
    <mergeCell ref="F334:F338"/>
    <mergeCell ref="O334:O338"/>
    <mergeCell ref="P334:P338"/>
    <mergeCell ref="A308:A312"/>
    <mergeCell ref="B308:B312"/>
    <mergeCell ref="C308:C312"/>
    <mergeCell ref="D308:D312"/>
    <mergeCell ref="E308:E312"/>
    <mergeCell ref="F308:F312"/>
    <mergeCell ref="O308:O312"/>
    <mergeCell ref="P308:P312"/>
    <mergeCell ref="A313:F317"/>
    <mergeCell ref="O313:O317"/>
    <mergeCell ref="P313:P317"/>
    <mergeCell ref="A318:P318"/>
    <mergeCell ref="A319:A323"/>
    <mergeCell ref="B319:B323"/>
    <mergeCell ref="C319:C323"/>
    <mergeCell ref="D319:D323"/>
    <mergeCell ref="E319:E323"/>
    <mergeCell ref="F319:F323"/>
    <mergeCell ref="O319:O323"/>
    <mergeCell ref="P319:P323"/>
    <mergeCell ref="A303:A307"/>
    <mergeCell ref="B303:B307"/>
    <mergeCell ref="C303:C307"/>
    <mergeCell ref="D303:D307"/>
    <mergeCell ref="E303:E307"/>
    <mergeCell ref="F303:F307"/>
    <mergeCell ref="O303:O307"/>
    <mergeCell ref="P303:P307"/>
    <mergeCell ref="A288:A292"/>
    <mergeCell ref="B288:B292"/>
    <mergeCell ref="C288:C292"/>
    <mergeCell ref="D288:D292"/>
    <mergeCell ref="E288:E292"/>
    <mergeCell ref="F288:F292"/>
    <mergeCell ref="O288:O292"/>
    <mergeCell ref="P288:P292"/>
    <mergeCell ref="A293:A297"/>
    <mergeCell ref="B293:B297"/>
    <mergeCell ref="C293:C297"/>
    <mergeCell ref="D293:D297"/>
    <mergeCell ref="E293:E297"/>
    <mergeCell ref="F293:F297"/>
    <mergeCell ref="O293:O297"/>
    <mergeCell ref="P293:P297"/>
    <mergeCell ref="A298:A302"/>
    <mergeCell ref="B298:B302"/>
    <mergeCell ref="C298:C302"/>
    <mergeCell ref="D298:D302"/>
    <mergeCell ref="E298:E302"/>
    <mergeCell ref="F298:F302"/>
    <mergeCell ref="O298:O302"/>
    <mergeCell ref="P298:P302"/>
    <mergeCell ref="A278:A282"/>
    <mergeCell ref="B278:B282"/>
    <mergeCell ref="C278:C282"/>
    <mergeCell ref="D278:D282"/>
    <mergeCell ref="E278:E282"/>
    <mergeCell ref="F278:F282"/>
    <mergeCell ref="O278:O282"/>
    <mergeCell ref="P278:P282"/>
    <mergeCell ref="A283:A287"/>
    <mergeCell ref="B283:B287"/>
    <mergeCell ref="C283:C287"/>
    <mergeCell ref="D283:D287"/>
    <mergeCell ref="E283:E287"/>
    <mergeCell ref="F283:F287"/>
    <mergeCell ref="O283:O287"/>
    <mergeCell ref="P283:P287"/>
    <mergeCell ref="A273:A277"/>
    <mergeCell ref="B273:B277"/>
    <mergeCell ref="C273:C277"/>
    <mergeCell ref="D273:D277"/>
    <mergeCell ref="E273:E277"/>
    <mergeCell ref="F273:F277"/>
    <mergeCell ref="O273:O277"/>
    <mergeCell ref="P273:P277"/>
    <mergeCell ref="A258:A262"/>
    <mergeCell ref="B258:B262"/>
    <mergeCell ref="C258:C262"/>
    <mergeCell ref="D258:D262"/>
    <mergeCell ref="E258:E262"/>
    <mergeCell ref="F258:F262"/>
    <mergeCell ref="O258:O262"/>
    <mergeCell ref="P258:P262"/>
    <mergeCell ref="A263:A267"/>
    <mergeCell ref="B263:B267"/>
    <mergeCell ref="C263:C267"/>
    <mergeCell ref="D263:D267"/>
    <mergeCell ref="E263:E267"/>
    <mergeCell ref="F263:F267"/>
    <mergeCell ref="O263:O267"/>
    <mergeCell ref="P263:P267"/>
    <mergeCell ref="A268:A272"/>
    <mergeCell ref="B268:B272"/>
    <mergeCell ref="C268:C272"/>
    <mergeCell ref="D268:D272"/>
    <mergeCell ref="E268:E272"/>
    <mergeCell ref="F268:F272"/>
    <mergeCell ref="O268:O272"/>
    <mergeCell ref="P268:P272"/>
    <mergeCell ref="A248:A252"/>
    <mergeCell ref="B248:B252"/>
    <mergeCell ref="C248:C252"/>
    <mergeCell ref="D248:D252"/>
    <mergeCell ref="E248:E252"/>
    <mergeCell ref="F248:F252"/>
    <mergeCell ref="O248:O252"/>
    <mergeCell ref="P248:P252"/>
    <mergeCell ref="A253:A257"/>
    <mergeCell ref="B253:B257"/>
    <mergeCell ref="C253:C257"/>
    <mergeCell ref="D253:D257"/>
    <mergeCell ref="E253:E257"/>
    <mergeCell ref="F253:F257"/>
    <mergeCell ref="O253:O257"/>
    <mergeCell ref="P253:P257"/>
    <mergeCell ref="A243:A247"/>
    <mergeCell ref="B243:B247"/>
    <mergeCell ref="C243:C247"/>
    <mergeCell ref="D243:D247"/>
    <mergeCell ref="E243:E247"/>
    <mergeCell ref="F243:F247"/>
    <mergeCell ref="O243:O247"/>
    <mergeCell ref="P243:P247"/>
    <mergeCell ref="A233:A237"/>
    <mergeCell ref="B233:B237"/>
    <mergeCell ref="C233:C237"/>
    <mergeCell ref="D233:D237"/>
    <mergeCell ref="E233:E237"/>
    <mergeCell ref="F233:F237"/>
    <mergeCell ref="O233:O237"/>
    <mergeCell ref="P233:P237"/>
    <mergeCell ref="A238:A242"/>
    <mergeCell ref="B238:B242"/>
    <mergeCell ref="C238:C242"/>
    <mergeCell ref="D238:D242"/>
    <mergeCell ref="E238:E242"/>
    <mergeCell ref="F238:F242"/>
    <mergeCell ref="O238:O242"/>
    <mergeCell ref="P238:P242"/>
    <mergeCell ref="A223:A227"/>
    <mergeCell ref="B223:B227"/>
    <mergeCell ref="C223:C227"/>
    <mergeCell ref="D223:D227"/>
    <mergeCell ref="E223:E227"/>
    <mergeCell ref="F223:F227"/>
    <mergeCell ref="O223:O227"/>
    <mergeCell ref="P223:P227"/>
    <mergeCell ref="A228:A232"/>
    <mergeCell ref="B228:B232"/>
    <mergeCell ref="C228:C232"/>
    <mergeCell ref="D228:D232"/>
    <mergeCell ref="E228:E232"/>
    <mergeCell ref="F228:F232"/>
    <mergeCell ref="O228:O232"/>
    <mergeCell ref="P228:P232"/>
    <mergeCell ref="A217:P217"/>
    <mergeCell ref="A218:A222"/>
    <mergeCell ref="B218:B222"/>
    <mergeCell ref="C218:C222"/>
    <mergeCell ref="D218:D222"/>
    <mergeCell ref="E218:E222"/>
    <mergeCell ref="F218:F222"/>
    <mergeCell ref="O218:O222"/>
    <mergeCell ref="P218:P222"/>
    <mergeCell ref="A202:A206"/>
    <mergeCell ref="B202:B206"/>
    <mergeCell ref="C202:C206"/>
    <mergeCell ref="D202:D206"/>
    <mergeCell ref="E202:E206"/>
    <mergeCell ref="F202:F206"/>
    <mergeCell ref="O202:O206"/>
    <mergeCell ref="P202:P206"/>
    <mergeCell ref="A207:A211"/>
    <mergeCell ref="B207:B211"/>
    <mergeCell ref="C207:C211"/>
    <mergeCell ref="D207:D211"/>
    <mergeCell ref="E207:E211"/>
    <mergeCell ref="F207:F211"/>
    <mergeCell ref="O207:O211"/>
    <mergeCell ref="P207:P211"/>
    <mergeCell ref="A212:F216"/>
    <mergeCell ref="O212:O216"/>
    <mergeCell ref="P212:P216"/>
    <mergeCell ref="A187:A191"/>
    <mergeCell ref="B187:B191"/>
    <mergeCell ref="C187:C191"/>
    <mergeCell ref="D187:D191"/>
    <mergeCell ref="E187:E191"/>
    <mergeCell ref="F187:F191"/>
    <mergeCell ref="O187:O191"/>
    <mergeCell ref="P187:P191"/>
    <mergeCell ref="A192:A196"/>
    <mergeCell ref="B192:B196"/>
    <mergeCell ref="C192:C196"/>
    <mergeCell ref="D192:D196"/>
    <mergeCell ref="E192:E196"/>
    <mergeCell ref="F192:F196"/>
    <mergeCell ref="O192:O196"/>
    <mergeCell ref="P192:P196"/>
    <mergeCell ref="A197:A201"/>
    <mergeCell ref="B197:B201"/>
    <mergeCell ref="C197:C201"/>
    <mergeCell ref="D197:D201"/>
    <mergeCell ref="E197:E201"/>
    <mergeCell ref="F197:F201"/>
    <mergeCell ref="O197:O201"/>
    <mergeCell ref="P197:P201"/>
    <mergeCell ref="A172:A176"/>
    <mergeCell ref="B172:B176"/>
    <mergeCell ref="C172:C176"/>
    <mergeCell ref="D172:D176"/>
    <mergeCell ref="E172:E176"/>
    <mergeCell ref="F172:F176"/>
    <mergeCell ref="O172:O176"/>
    <mergeCell ref="P172:P176"/>
    <mergeCell ref="A177:A181"/>
    <mergeCell ref="B177:B181"/>
    <mergeCell ref="C177:C181"/>
    <mergeCell ref="D177:D181"/>
    <mergeCell ref="E177:E181"/>
    <mergeCell ref="F177:F181"/>
    <mergeCell ref="O177:O181"/>
    <mergeCell ref="P177:P181"/>
    <mergeCell ref="A182:A186"/>
    <mergeCell ref="B182:B186"/>
    <mergeCell ref="C182:C186"/>
    <mergeCell ref="D182:D186"/>
    <mergeCell ref="E182:E186"/>
    <mergeCell ref="F182:F186"/>
    <mergeCell ref="O182:O186"/>
    <mergeCell ref="P182:P186"/>
    <mergeCell ref="A157:A161"/>
    <mergeCell ref="B157:B161"/>
    <mergeCell ref="C157:C161"/>
    <mergeCell ref="D157:D161"/>
    <mergeCell ref="E157:E161"/>
    <mergeCell ref="F157:F161"/>
    <mergeCell ref="O157:O161"/>
    <mergeCell ref="P157:P161"/>
    <mergeCell ref="A162:A166"/>
    <mergeCell ref="B162:B166"/>
    <mergeCell ref="C162:C166"/>
    <mergeCell ref="D162:D166"/>
    <mergeCell ref="E162:E166"/>
    <mergeCell ref="F162:F166"/>
    <mergeCell ref="O162:O166"/>
    <mergeCell ref="P162:P166"/>
    <mergeCell ref="A167:A171"/>
    <mergeCell ref="B167:B171"/>
    <mergeCell ref="C167:C171"/>
    <mergeCell ref="D167:D171"/>
    <mergeCell ref="E167:E171"/>
    <mergeCell ref="F167:F171"/>
    <mergeCell ref="O167:O171"/>
    <mergeCell ref="P167:P171"/>
    <mergeCell ref="A141:F145"/>
    <mergeCell ref="O141:O145"/>
    <mergeCell ref="P141:P145"/>
    <mergeCell ref="A146:P146"/>
    <mergeCell ref="A147:A151"/>
    <mergeCell ref="B147:B151"/>
    <mergeCell ref="C147:C151"/>
    <mergeCell ref="D147:D151"/>
    <mergeCell ref="E147:E151"/>
    <mergeCell ref="F147:F151"/>
    <mergeCell ref="O147:O151"/>
    <mergeCell ref="P147:P151"/>
    <mergeCell ref="A152:A156"/>
    <mergeCell ref="B152:B156"/>
    <mergeCell ref="C152:C156"/>
    <mergeCell ref="D152:D156"/>
    <mergeCell ref="E152:E156"/>
    <mergeCell ref="F152:F156"/>
    <mergeCell ref="O152:O156"/>
    <mergeCell ref="P152:P156"/>
    <mergeCell ref="A126:A130"/>
    <mergeCell ref="B126:B130"/>
    <mergeCell ref="C126:C130"/>
    <mergeCell ref="D126:D130"/>
    <mergeCell ref="E126:E130"/>
    <mergeCell ref="F126:F130"/>
    <mergeCell ref="O126:O130"/>
    <mergeCell ref="P126:P130"/>
    <mergeCell ref="A131:A135"/>
    <mergeCell ref="B131:B135"/>
    <mergeCell ref="C131:C135"/>
    <mergeCell ref="D131:D135"/>
    <mergeCell ref="E131:E135"/>
    <mergeCell ref="F131:F135"/>
    <mergeCell ref="O131:O135"/>
    <mergeCell ref="P131:P135"/>
    <mergeCell ref="A115:P115"/>
    <mergeCell ref="A116:A120"/>
    <mergeCell ref="B116:B120"/>
    <mergeCell ref="C116:C120"/>
    <mergeCell ref="D116:D120"/>
    <mergeCell ref="E116:E120"/>
    <mergeCell ref="F116:F120"/>
    <mergeCell ref="O116:O120"/>
    <mergeCell ref="P116:P120"/>
    <mergeCell ref="A121:A125"/>
    <mergeCell ref="B121:B125"/>
    <mergeCell ref="C121:C125"/>
    <mergeCell ref="D121:D125"/>
    <mergeCell ref="E121:E125"/>
    <mergeCell ref="F121:F125"/>
    <mergeCell ref="O121:O125"/>
    <mergeCell ref="P121:P125"/>
    <mergeCell ref="A100:A104"/>
    <mergeCell ref="B100:B104"/>
    <mergeCell ref="C100:C104"/>
    <mergeCell ref="D100:D104"/>
    <mergeCell ref="E100:E104"/>
    <mergeCell ref="F100:F104"/>
    <mergeCell ref="O100:O104"/>
    <mergeCell ref="P100:P104"/>
    <mergeCell ref="A105:A109"/>
    <mergeCell ref="B105:B109"/>
    <mergeCell ref="C105:C109"/>
    <mergeCell ref="D105:D109"/>
    <mergeCell ref="E105:E109"/>
    <mergeCell ref="F105:F109"/>
    <mergeCell ref="O105:O109"/>
    <mergeCell ref="P105:P109"/>
    <mergeCell ref="A110:F114"/>
    <mergeCell ref="O110:O114"/>
    <mergeCell ref="P110:P114"/>
    <mergeCell ref="A85:A89"/>
    <mergeCell ref="B85:B89"/>
    <mergeCell ref="C85:C89"/>
    <mergeCell ref="D85:D89"/>
    <mergeCell ref="E85:E89"/>
    <mergeCell ref="F85:F89"/>
    <mergeCell ref="O85:O89"/>
    <mergeCell ref="P85:P89"/>
    <mergeCell ref="A90:A94"/>
    <mergeCell ref="B90:B94"/>
    <mergeCell ref="C90:C94"/>
    <mergeCell ref="D90:D94"/>
    <mergeCell ref="E90:E94"/>
    <mergeCell ref="F90:F94"/>
    <mergeCell ref="O90:O94"/>
    <mergeCell ref="P90:P94"/>
    <mergeCell ref="A95:A99"/>
    <mergeCell ref="B95:B99"/>
    <mergeCell ref="C95:C99"/>
    <mergeCell ref="D95:D99"/>
    <mergeCell ref="E95:E99"/>
    <mergeCell ref="F95:F99"/>
    <mergeCell ref="O95:O99"/>
    <mergeCell ref="P95:P99"/>
    <mergeCell ref="A70:A74"/>
    <mergeCell ref="B70:B74"/>
    <mergeCell ref="C70:C74"/>
    <mergeCell ref="D70:D74"/>
    <mergeCell ref="E70:E74"/>
    <mergeCell ref="F70:F74"/>
    <mergeCell ref="O70:O74"/>
    <mergeCell ref="P70:P74"/>
    <mergeCell ref="A75:A79"/>
    <mergeCell ref="B75:B79"/>
    <mergeCell ref="C75:C79"/>
    <mergeCell ref="D75:D79"/>
    <mergeCell ref="E75:E79"/>
    <mergeCell ref="F75:F79"/>
    <mergeCell ref="O75:O79"/>
    <mergeCell ref="P75:P79"/>
    <mergeCell ref="A80:A84"/>
    <mergeCell ref="B80:B84"/>
    <mergeCell ref="C80:C84"/>
    <mergeCell ref="D80:D84"/>
    <mergeCell ref="E80:E84"/>
    <mergeCell ref="F80:F84"/>
    <mergeCell ref="O80:O84"/>
    <mergeCell ref="P80:P84"/>
    <mergeCell ref="A55:A59"/>
    <mergeCell ref="B55:B59"/>
    <mergeCell ref="C55:C59"/>
    <mergeCell ref="D55:D59"/>
    <mergeCell ref="E55:E59"/>
    <mergeCell ref="F55:F59"/>
    <mergeCell ref="O55:O59"/>
    <mergeCell ref="P55:P59"/>
    <mergeCell ref="A60:A64"/>
    <mergeCell ref="B60:B64"/>
    <mergeCell ref="C60:C64"/>
    <mergeCell ref="D60:D64"/>
    <mergeCell ref="E60:E64"/>
    <mergeCell ref="F60:F64"/>
    <mergeCell ref="O60:O64"/>
    <mergeCell ref="P60:P64"/>
    <mergeCell ref="A65:A69"/>
    <mergeCell ref="B65:B69"/>
    <mergeCell ref="C65:C69"/>
    <mergeCell ref="D65:D69"/>
    <mergeCell ref="E65:E69"/>
    <mergeCell ref="F65:F69"/>
    <mergeCell ref="O65:O69"/>
    <mergeCell ref="P65:P69"/>
    <mergeCell ref="O50:O54"/>
    <mergeCell ref="P50:P54"/>
    <mergeCell ref="A35:A39"/>
    <mergeCell ref="B35:B39"/>
    <mergeCell ref="C35:C39"/>
    <mergeCell ref="D35:D39"/>
    <mergeCell ref="E35:E39"/>
    <mergeCell ref="F35:F39"/>
    <mergeCell ref="O35:O39"/>
    <mergeCell ref="P35:P39"/>
    <mergeCell ref="A40:A44"/>
    <mergeCell ref="B40:B44"/>
    <mergeCell ref="C40:C44"/>
    <mergeCell ref="D40:D44"/>
    <mergeCell ref="E40:E44"/>
    <mergeCell ref="F40:F44"/>
    <mergeCell ref="O40:O44"/>
    <mergeCell ref="P40:P44"/>
    <mergeCell ref="A45:A49"/>
    <mergeCell ref="B45:B49"/>
    <mergeCell ref="C45:C49"/>
    <mergeCell ref="D45:D49"/>
    <mergeCell ref="E45:E49"/>
    <mergeCell ref="F45:F49"/>
    <mergeCell ref="O45:O49"/>
    <mergeCell ref="P45:P49"/>
    <mergeCell ref="A1:A2"/>
    <mergeCell ref="B1:B2"/>
    <mergeCell ref="C1:C2"/>
    <mergeCell ref="D1:D2"/>
    <mergeCell ref="E1:E2"/>
    <mergeCell ref="O30:O34"/>
    <mergeCell ref="P30:P34"/>
    <mergeCell ref="A20:A24"/>
    <mergeCell ref="B20:B24"/>
    <mergeCell ref="C20:C24"/>
    <mergeCell ref="D20:D24"/>
    <mergeCell ref="E20:E24"/>
    <mergeCell ref="F20:F24"/>
    <mergeCell ref="O20:O24"/>
    <mergeCell ref="P20:P24"/>
    <mergeCell ref="A25:A29"/>
    <mergeCell ref="B25:B29"/>
    <mergeCell ref="C25:C29"/>
    <mergeCell ref="D25:D29"/>
    <mergeCell ref="E25:E29"/>
    <mergeCell ref="F25:F29"/>
    <mergeCell ref="O25:O29"/>
    <mergeCell ref="P25:P29"/>
    <mergeCell ref="B15:B19"/>
    <mergeCell ref="C15:C19"/>
    <mergeCell ref="D15:D19"/>
    <mergeCell ref="E15:E19"/>
    <mergeCell ref="F15:F19"/>
    <mergeCell ref="O15:O19"/>
    <mergeCell ref="P15:P19"/>
    <mergeCell ref="A5:A9"/>
    <mergeCell ref="B5:B9"/>
    <mergeCell ref="P1343:P1347"/>
    <mergeCell ref="P1338:P1342"/>
    <mergeCell ref="A1072:P1072"/>
    <mergeCell ref="E1083:E1087"/>
    <mergeCell ref="F1083:F1087"/>
    <mergeCell ref="O1083:O1087"/>
    <mergeCell ref="P1083:P1087"/>
    <mergeCell ref="A1088:A1092"/>
    <mergeCell ref="B1088:B1092"/>
    <mergeCell ref="C1088:C1092"/>
    <mergeCell ref="D1088:D1092"/>
    <mergeCell ref="E1088:E1092"/>
    <mergeCell ref="F1088:F1092"/>
    <mergeCell ref="O1088:O1092"/>
    <mergeCell ref="P1088:P1092"/>
    <mergeCell ref="A1093:A1097"/>
    <mergeCell ref="B1093:B1097"/>
    <mergeCell ref="O1078:O1082"/>
    <mergeCell ref="P1078:P1082"/>
    <mergeCell ref="A1098:A1102"/>
    <mergeCell ref="B1098:B1102"/>
    <mergeCell ref="C1098:C1102"/>
    <mergeCell ref="D1098:D1102"/>
    <mergeCell ref="E1098:E1102"/>
    <mergeCell ref="F1098:F1102"/>
    <mergeCell ref="O1098:O1102"/>
    <mergeCell ref="P1098:P1102"/>
    <mergeCell ref="A1083:A1087"/>
    <mergeCell ref="B1083:B1087"/>
    <mergeCell ref="C1083:C1087"/>
    <mergeCell ref="D1083:D1087"/>
    <mergeCell ref="A1073:A1077"/>
    <mergeCell ref="B1073:B1077"/>
    <mergeCell ref="C1073:C1077"/>
    <mergeCell ref="D1073:D1077"/>
    <mergeCell ref="E1073:E1077"/>
    <mergeCell ref="F1073:F1077"/>
    <mergeCell ref="O1073:O1077"/>
    <mergeCell ref="P1073:P1077"/>
    <mergeCell ref="A1078:A1082"/>
    <mergeCell ref="B1078:B1082"/>
    <mergeCell ref="C1078:C1082"/>
    <mergeCell ref="D1078:D1082"/>
    <mergeCell ref="E1078:E1082"/>
    <mergeCell ref="F1078:F1082"/>
    <mergeCell ref="C1093:C1097"/>
    <mergeCell ref="D1093:D1097"/>
    <mergeCell ref="E1093:E1097"/>
    <mergeCell ref="F1093:F1097"/>
    <mergeCell ref="O1093:O1097"/>
    <mergeCell ref="P1093:P1097"/>
    <mergeCell ref="F1:F2"/>
    <mergeCell ref="G1:N1"/>
    <mergeCell ref="A30:A34"/>
    <mergeCell ref="B30:B34"/>
    <mergeCell ref="C30:C34"/>
    <mergeCell ref="D30:D34"/>
    <mergeCell ref="E30:E34"/>
    <mergeCell ref="F30:F34"/>
    <mergeCell ref="A50:A54"/>
    <mergeCell ref="B50:B54"/>
    <mergeCell ref="C50:C54"/>
    <mergeCell ref="D50:D54"/>
    <mergeCell ref="E50:E54"/>
    <mergeCell ref="F50:F54"/>
    <mergeCell ref="O1:O2"/>
    <mergeCell ref="P1:P2"/>
    <mergeCell ref="A4:P4"/>
    <mergeCell ref="A15:A19"/>
    <mergeCell ref="C5:C9"/>
    <mergeCell ref="D5:D9"/>
    <mergeCell ref="E5:E9"/>
    <mergeCell ref="F5:F9"/>
    <mergeCell ref="O5:O9"/>
    <mergeCell ref="P5:P9"/>
    <mergeCell ref="A10:A14"/>
    <mergeCell ref="B10:B14"/>
    <mergeCell ref="C10:C14"/>
    <mergeCell ref="D10:D14"/>
    <mergeCell ref="E10:E14"/>
    <mergeCell ref="F10:F14"/>
    <mergeCell ref="O10:O14"/>
    <mergeCell ref="P10:P14"/>
  </mergeCells>
  <pageMargins left="0.7" right="0.7" top="0.75" bottom="0.75" header="0.3" footer="0.3"/>
  <pageSetup paperSize="9" scale="4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2"/>
  <sheetViews>
    <sheetView topLeftCell="A64" zoomScale="77" zoomScaleNormal="77" workbookViewId="0">
      <selection activeCell="G98" sqref="G98"/>
    </sheetView>
  </sheetViews>
  <sheetFormatPr defaultRowHeight="15" x14ac:dyDescent="0.25"/>
  <cols>
    <col min="1" max="1" width="23.42578125" style="1" customWidth="1"/>
    <col min="2" max="2" width="14" style="1" customWidth="1"/>
    <col min="3" max="3" width="16.85546875" style="1" customWidth="1"/>
    <col min="4" max="4" width="9.85546875" style="1" customWidth="1"/>
    <col min="5" max="5" width="9.140625" style="1"/>
    <col min="6" max="6" width="20.42578125" style="1" customWidth="1"/>
    <col min="7" max="7" width="17.85546875" style="1" customWidth="1"/>
    <col min="8" max="14" width="12.140625" style="1" customWidth="1"/>
    <col min="15" max="15" width="13.42578125" style="1" customWidth="1"/>
    <col min="16" max="16" width="20.7109375" style="1" customWidth="1"/>
    <col min="17" max="17" width="18.5703125" style="1" customWidth="1"/>
    <col min="18" max="16384" width="9.140625" style="1"/>
  </cols>
  <sheetData>
    <row r="1" spans="1:17" ht="54" customHeight="1" x14ac:dyDescent="0.25">
      <c r="A1" s="317" t="s">
        <v>2</v>
      </c>
      <c r="B1" s="317" t="s">
        <v>3</v>
      </c>
      <c r="C1" s="317" t="s">
        <v>4</v>
      </c>
      <c r="D1" s="317" t="s">
        <v>5</v>
      </c>
      <c r="E1" s="317" t="s">
        <v>6</v>
      </c>
      <c r="F1" s="317" t="s">
        <v>7</v>
      </c>
      <c r="G1" s="317" t="s">
        <v>8</v>
      </c>
      <c r="H1" s="317"/>
      <c r="I1" s="317"/>
      <c r="J1" s="317"/>
      <c r="K1" s="317"/>
      <c r="L1" s="317"/>
      <c r="M1" s="317"/>
      <c r="N1" s="317"/>
      <c r="O1" s="317" t="s">
        <v>9</v>
      </c>
      <c r="P1" s="317" t="s">
        <v>10</v>
      </c>
      <c r="Q1" s="597" t="s">
        <v>4153</v>
      </c>
    </row>
    <row r="2" spans="1:17" ht="24" x14ac:dyDescent="0.25">
      <c r="A2" s="318"/>
      <c r="B2" s="318"/>
      <c r="C2" s="318"/>
      <c r="D2" s="318"/>
      <c r="E2" s="318"/>
      <c r="F2" s="318"/>
      <c r="G2" s="11" t="s">
        <v>11</v>
      </c>
      <c r="H2" s="11" t="s">
        <v>12</v>
      </c>
      <c r="I2" s="11">
        <v>2025</v>
      </c>
      <c r="J2" s="11">
        <v>2026</v>
      </c>
      <c r="K2" s="11">
        <v>2027</v>
      </c>
      <c r="L2" s="11">
        <v>2028</v>
      </c>
      <c r="M2" s="11">
        <v>2029</v>
      </c>
      <c r="N2" s="11">
        <v>2030</v>
      </c>
      <c r="O2" s="318"/>
      <c r="P2" s="318"/>
      <c r="Q2" s="597"/>
    </row>
    <row r="3" spans="1:17" x14ac:dyDescent="0.25">
      <c r="A3" s="5">
        <v>1</v>
      </c>
      <c r="B3" s="5">
        <v>2</v>
      </c>
      <c r="C3" s="5">
        <v>3</v>
      </c>
      <c r="D3" s="5">
        <v>4</v>
      </c>
      <c r="E3" s="5">
        <v>5</v>
      </c>
      <c r="F3" s="5">
        <v>6</v>
      </c>
      <c r="G3" s="5">
        <v>7</v>
      </c>
      <c r="H3" s="5">
        <v>8</v>
      </c>
      <c r="I3" s="5">
        <v>9</v>
      </c>
      <c r="J3" s="5">
        <v>10</v>
      </c>
      <c r="K3" s="5">
        <v>11</v>
      </c>
      <c r="L3" s="5">
        <v>12</v>
      </c>
      <c r="M3" s="5">
        <v>13</v>
      </c>
      <c r="N3" s="5">
        <v>14</v>
      </c>
      <c r="O3" s="5">
        <v>15</v>
      </c>
      <c r="P3" s="5">
        <v>16</v>
      </c>
      <c r="Q3" s="217">
        <v>17</v>
      </c>
    </row>
    <row r="4" spans="1:17" x14ac:dyDescent="0.25">
      <c r="A4" s="319" t="s">
        <v>388</v>
      </c>
      <c r="B4" s="319"/>
      <c r="C4" s="319"/>
      <c r="D4" s="319"/>
      <c r="E4" s="319"/>
      <c r="F4" s="319"/>
      <c r="G4" s="319"/>
      <c r="H4" s="319"/>
      <c r="I4" s="319"/>
      <c r="J4" s="319"/>
      <c r="K4" s="319"/>
      <c r="L4" s="319"/>
      <c r="M4" s="319"/>
      <c r="N4" s="319"/>
      <c r="O4" s="319"/>
      <c r="P4" s="319"/>
    </row>
    <row r="5" spans="1:17" ht="68.25" customHeight="1" x14ac:dyDescent="0.25">
      <c r="A5" s="323" t="s">
        <v>1888</v>
      </c>
      <c r="B5" s="322" t="s">
        <v>63</v>
      </c>
      <c r="C5" s="317" t="s">
        <v>388</v>
      </c>
      <c r="D5" s="317" t="s">
        <v>160</v>
      </c>
      <c r="E5" s="317" t="s">
        <v>1889</v>
      </c>
      <c r="F5" s="317" t="s">
        <v>1890</v>
      </c>
      <c r="G5" s="37" t="s">
        <v>16</v>
      </c>
      <c r="H5" s="7">
        <f>SUM(H6:H9)</f>
        <v>50.1</v>
      </c>
      <c r="I5" s="7">
        <f t="shared" ref="I5:N5" si="0">SUM(I6:I9)</f>
        <v>5</v>
      </c>
      <c r="J5" s="7">
        <f t="shared" si="0"/>
        <v>45.1</v>
      </c>
      <c r="K5" s="7">
        <f t="shared" si="0"/>
        <v>0</v>
      </c>
      <c r="L5" s="7">
        <f t="shared" si="0"/>
        <v>0</v>
      </c>
      <c r="M5" s="7">
        <f t="shared" si="0"/>
        <v>0</v>
      </c>
      <c r="N5" s="7">
        <f t="shared" si="0"/>
        <v>0</v>
      </c>
      <c r="O5" s="322"/>
      <c r="P5" s="317">
        <v>0</v>
      </c>
      <c r="Q5" s="314" t="s">
        <v>4161</v>
      </c>
    </row>
    <row r="6" spans="1:17" x14ac:dyDescent="0.25">
      <c r="A6" s="323"/>
      <c r="B6" s="322"/>
      <c r="C6" s="317"/>
      <c r="D6" s="317"/>
      <c r="E6" s="317"/>
      <c r="F6" s="317"/>
      <c r="G6" s="37" t="s">
        <v>17</v>
      </c>
      <c r="H6" s="7">
        <f t="shared" ref="H6:H9" si="1">SUM(I6:N6)</f>
        <v>43.7</v>
      </c>
      <c r="I6" s="7">
        <v>0</v>
      </c>
      <c r="J6" s="7">
        <v>43.7</v>
      </c>
      <c r="K6" s="7">
        <v>0</v>
      </c>
      <c r="L6" s="7">
        <v>0</v>
      </c>
      <c r="M6" s="7">
        <v>0</v>
      </c>
      <c r="N6" s="7">
        <v>0</v>
      </c>
      <c r="O6" s="322"/>
      <c r="P6" s="317"/>
      <c r="Q6" s="315"/>
    </row>
    <row r="7" spans="1:17" ht="36" x14ac:dyDescent="0.25">
      <c r="A7" s="323"/>
      <c r="B7" s="322"/>
      <c r="C7" s="317"/>
      <c r="D7" s="317"/>
      <c r="E7" s="317"/>
      <c r="F7" s="317"/>
      <c r="G7" s="37" t="s">
        <v>1887</v>
      </c>
      <c r="H7" s="7">
        <f t="shared" si="1"/>
        <v>6.1</v>
      </c>
      <c r="I7" s="7">
        <v>5</v>
      </c>
      <c r="J7" s="7">
        <v>1.1000000000000001</v>
      </c>
      <c r="K7" s="7">
        <v>0</v>
      </c>
      <c r="L7" s="7">
        <v>0</v>
      </c>
      <c r="M7" s="7">
        <v>0</v>
      </c>
      <c r="N7" s="7">
        <v>0</v>
      </c>
      <c r="O7" s="322"/>
      <c r="P7" s="317"/>
      <c r="Q7" s="315"/>
    </row>
    <row r="8" spans="1:17" x14ac:dyDescent="0.25">
      <c r="A8" s="323"/>
      <c r="B8" s="322"/>
      <c r="C8" s="317"/>
      <c r="D8" s="317"/>
      <c r="E8" s="317"/>
      <c r="F8" s="317"/>
      <c r="G8" s="37" t="s">
        <v>19</v>
      </c>
      <c r="H8" s="7">
        <f t="shared" si="1"/>
        <v>0.3</v>
      </c>
      <c r="I8" s="7">
        <v>0</v>
      </c>
      <c r="J8" s="7">
        <v>0.3</v>
      </c>
      <c r="K8" s="7">
        <v>0</v>
      </c>
      <c r="L8" s="7">
        <v>0</v>
      </c>
      <c r="M8" s="7">
        <v>0</v>
      </c>
      <c r="N8" s="7">
        <v>0</v>
      </c>
      <c r="O8" s="322"/>
      <c r="P8" s="317"/>
      <c r="Q8" s="315"/>
    </row>
    <row r="9" spans="1:17" ht="24" x14ac:dyDescent="0.25">
      <c r="A9" s="323"/>
      <c r="B9" s="322"/>
      <c r="C9" s="317"/>
      <c r="D9" s="317"/>
      <c r="E9" s="317"/>
      <c r="F9" s="317"/>
      <c r="G9" s="37" t="s">
        <v>20</v>
      </c>
      <c r="H9" s="7">
        <f t="shared" si="1"/>
        <v>0</v>
      </c>
      <c r="I9" s="7">
        <v>0</v>
      </c>
      <c r="J9" s="7">
        <v>0</v>
      </c>
      <c r="K9" s="7">
        <v>0</v>
      </c>
      <c r="L9" s="7">
        <v>0</v>
      </c>
      <c r="M9" s="7">
        <v>0</v>
      </c>
      <c r="N9" s="7">
        <v>0</v>
      </c>
      <c r="O9" s="322"/>
      <c r="P9" s="317"/>
      <c r="Q9" s="315"/>
    </row>
    <row r="10" spans="1:17" ht="36" x14ac:dyDescent="0.25">
      <c r="A10" s="322" t="s">
        <v>26</v>
      </c>
      <c r="B10" s="322"/>
      <c r="C10" s="322"/>
      <c r="D10" s="322"/>
      <c r="E10" s="322"/>
      <c r="F10" s="322"/>
      <c r="G10" s="8" t="s">
        <v>16</v>
      </c>
      <c r="H10" s="10">
        <f>SUM(H5)</f>
        <v>50.1</v>
      </c>
      <c r="I10" s="10">
        <f t="shared" ref="I10:N10" si="2">SUM(I5)</f>
        <v>5</v>
      </c>
      <c r="J10" s="10">
        <f t="shared" si="2"/>
        <v>45.1</v>
      </c>
      <c r="K10" s="10">
        <f t="shared" si="2"/>
        <v>0</v>
      </c>
      <c r="L10" s="10">
        <f t="shared" si="2"/>
        <v>0</v>
      </c>
      <c r="M10" s="10">
        <f t="shared" si="2"/>
        <v>0</v>
      </c>
      <c r="N10" s="10">
        <f t="shared" si="2"/>
        <v>0</v>
      </c>
      <c r="O10" s="322"/>
      <c r="P10" s="322"/>
    </row>
    <row r="11" spans="1:17" ht="24" x14ac:dyDescent="0.25">
      <c r="A11" s="322"/>
      <c r="B11" s="322"/>
      <c r="C11" s="322"/>
      <c r="D11" s="322"/>
      <c r="E11" s="322"/>
      <c r="F11" s="322"/>
      <c r="G11" s="8" t="s">
        <v>267</v>
      </c>
      <c r="H11" s="10">
        <f t="shared" ref="H11:N14" si="3">SUM(H6)</f>
        <v>43.7</v>
      </c>
      <c r="I11" s="10">
        <f t="shared" si="3"/>
        <v>0</v>
      </c>
      <c r="J11" s="10">
        <f t="shared" si="3"/>
        <v>43.7</v>
      </c>
      <c r="K11" s="10">
        <f t="shared" si="3"/>
        <v>0</v>
      </c>
      <c r="L11" s="10">
        <f t="shared" si="3"/>
        <v>0</v>
      </c>
      <c r="M11" s="10">
        <f t="shared" si="3"/>
        <v>0</v>
      </c>
      <c r="N11" s="10">
        <f t="shared" si="3"/>
        <v>0</v>
      </c>
      <c r="O11" s="322"/>
      <c r="P11" s="322"/>
    </row>
    <row r="12" spans="1:17" ht="36" x14ac:dyDescent="0.25">
      <c r="A12" s="322"/>
      <c r="B12" s="322"/>
      <c r="C12" s="322"/>
      <c r="D12" s="322"/>
      <c r="E12" s="322"/>
      <c r="F12" s="322"/>
      <c r="G12" s="8" t="s">
        <v>1887</v>
      </c>
      <c r="H12" s="10">
        <f t="shared" si="3"/>
        <v>6.1</v>
      </c>
      <c r="I12" s="10">
        <f t="shared" si="3"/>
        <v>5</v>
      </c>
      <c r="J12" s="10">
        <f t="shared" si="3"/>
        <v>1.1000000000000001</v>
      </c>
      <c r="K12" s="10">
        <f t="shared" si="3"/>
        <v>0</v>
      </c>
      <c r="L12" s="10">
        <f t="shared" si="3"/>
        <v>0</v>
      </c>
      <c r="M12" s="10">
        <f t="shared" si="3"/>
        <v>0</v>
      </c>
      <c r="N12" s="10">
        <f t="shared" si="3"/>
        <v>0</v>
      </c>
      <c r="O12" s="322"/>
      <c r="P12" s="322"/>
    </row>
    <row r="13" spans="1:17" x14ac:dyDescent="0.25">
      <c r="A13" s="322"/>
      <c r="B13" s="322"/>
      <c r="C13" s="322"/>
      <c r="D13" s="322"/>
      <c r="E13" s="322"/>
      <c r="F13" s="322"/>
      <c r="G13" s="8" t="s">
        <v>19</v>
      </c>
      <c r="H13" s="10">
        <f t="shared" si="3"/>
        <v>0.3</v>
      </c>
      <c r="I13" s="10">
        <f t="shared" si="3"/>
        <v>0</v>
      </c>
      <c r="J13" s="10">
        <f t="shared" si="3"/>
        <v>0.3</v>
      </c>
      <c r="K13" s="10">
        <f t="shared" si="3"/>
        <v>0</v>
      </c>
      <c r="L13" s="10">
        <f t="shared" si="3"/>
        <v>0</v>
      </c>
      <c r="M13" s="10">
        <f t="shared" si="3"/>
        <v>0</v>
      </c>
      <c r="N13" s="10">
        <f t="shared" si="3"/>
        <v>0</v>
      </c>
      <c r="O13" s="322"/>
      <c r="P13" s="322"/>
    </row>
    <row r="14" spans="1:17" ht="24" x14ac:dyDescent="0.25">
      <c r="A14" s="322"/>
      <c r="B14" s="322"/>
      <c r="C14" s="322"/>
      <c r="D14" s="322"/>
      <c r="E14" s="322"/>
      <c r="F14" s="322"/>
      <c r="G14" s="8" t="s">
        <v>20</v>
      </c>
      <c r="H14" s="10">
        <f t="shared" si="3"/>
        <v>0</v>
      </c>
      <c r="I14" s="10">
        <f t="shared" si="3"/>
        <v>0</v>
      </c>
      <c r="J14" s="10">
        <f t="shared" si="3"/>
        <v>0</v>
      </c>
      <c r="K14" s="10">
        <f t="shared" si="3"/>
        <v>0</v>
      </c>
      <c r="L14" s="10">
        <f t="shared" si="3"/>
        <v>0</v>
      </c>
      <c r="M14" s="10">
        <f t="shared" si="3"/>
        <v>0</v>
      </c>
      <c r="N14" s="10">
        <f t="shared" si="3"/>
        <v>0</v>
      </c>
      <c r="O14" s="322"/>
      <c r="P14" s="322"/>
    </row>
    <row r="15" spans="1:17" x14ac:dyDescent="0.25">
      <c r="A15" s="319" t="s">
        <v>142</v>
      </c>
      <c r="B15" s="319"/>
      <c r="C15" s="319"/>
      <c r="D15" s="319"/>
      <c r="E15" s="319"/>
      <c r="F15" s="319"/>
      <c r="G15" s="319"/>
      <c r="H15" s="319"/>
      <c r="I15" s="319"/>
      <c r="J15" s="319"/>
      <c r="K15" s="319"/>
      <c r="L15" s="319"/>
      <c r="M15" s="319"/>
      <c r="N15" s="319"/>
      <c r="O15" s="319"/>
      <c r="P15" s="319"/>
    </row>
    <row r="16" spans="1:17" ht="36" x14ac:dyDescent="0.25">
      <c r="A16" s="323" t="s">
        <v>1891</v>
      </c>
      <c r="B16" s="317"/>
      <c r="C16" s="317" t="s">
        <v>142</v>
      </c>
      <c r="D16" s="317">
        <v>2025</v>
      </c>
      <c r="E16" s="317" t="s">
        <v>63</v>
      </c>
      <c r="F16" s="317" t="s">
        <v>1892</v>
      </c>
      <c r="G16" s="37" t="s">
        <v>16</v>
      </c>
      <c r="H16" s="7">
        <f>SUM(H17:H20)</f>
        <v>15</v>
      </c>
      <c r="I16" s="7">
        <f t="shared" ref="I16:N16" si="4">SUM(I17:I20)</f>
        <v>15</v>
      </c>
      <c r="J16" s="7">
        <f t="shared" si="4"/>
        <v>0</v>
      </c>
      <c r="K16" s="7">
        <f t="shared" si="4"/>
        <v>0</v>
      </c>
      <c r="L16" s="7">
        <f t="shared" si="4"/>
        <v>0</v>
      </c>
      <c r="M16" s="7">
        <f t="shared" si="4"/>
        <v>0</v>
      </c>
      <c r="N16" s="7">
        <f t="shared" si="4"/>
        <v>0</v>
      </c>
      <c r="O16" s="317"/>
      <c r="P16" s="317"/>
      <c r="Q16" s="314" t="s">
        <v>4190</v>
      </c>
    </row>
    <row r="17" spans="1:17" x14ac:dyDescent="0.25">
      <c r="A17" s="323"/>
      <c r="B17" s="317"/>
      <c r="C17" s="317"/>
      <c r="D17" s="317"/>
      <c r="E17" s="317"/>
      <c r="F17" s="317"/>
      <c r="G17" s="37" t="s">
        <v>267</v>
      </c>
      <c r="H17" s="7">
        <f t="shared" ref="H17:H20" si="5">SUM(I17:N17)</f>
        <v>0</v>
      </c>
      <c r="I17" s="7">
        <v>0</v>
      </c>
      <c r="J17" s="7">
        <v>0</v>
      </c>
      <c r="K17" s="7">
        <v>0</v>
      </c>
      <c r="L17" s="7">
        <v>0</v>
      </c>
      <c r="M17" s="7">
        <v>0</v>
      </c>
      <c r="N17" s="7">
        <v>0</v>
      </c>
      <c r="O17" s="317"/>
      <c r="P17" s="317"/>
      <c r="Q17" s="315"/>
    </row>
    <row r="18" spans="1:17" ht="36" x14ac:dyDescent="0.25">
      <c r="A18" s="323"/>
      <c r="B18" s="317"/>
      <c r="C18" s="317"/>
      <c r="D18" s="317"/>
      <c r="E18" s="317"/>
      <c r="F18" s="317"/>
      <c r="G18" s="37" t="s">
        <v>1887</v>
      </c>
      <c r="H18" s="7">
        <f t="shared" si="5"/>
        <v>0</v>
      </c>
      <c r="I18" s="7">
        <v>0</v>
      </c>
      <c r="J18" s="7">
        <v>0</v>
      </c>
      <c r="K18" s="7">
        <v>0</v>
      </c>
      <c r="L18" s="7">
        <v>0</v>
      </c>
      <c r="M18" s="7">
        <v>0</v>
      </c>
      <c r="N18" s="7">
        <v>0</v>
      </c>
      <c r="O18" s="317"/>
      <c r="P18" s="317"/>
      <c r="Q18" s="315"/>
    </row>
    <row r="19" spans="1:17" x14ac:dyDescent="0.25">
      <c r="A19" s="323"/>
      <c r="B19" s="317"/>
      <c r="C19" s="317"/>
      <c r="D19" s="317"/>
      <c r="E19" s="317"/>
      <c r="F19" s="317"/>
      <c r="G19" s="37" t="s">
        <v>19</v>
      </c>
      <c r="H19" s="7">
        <f t="shared" si="5"/>
        <v>0</v>
      </c>
      <c r="I19" s="7">
        <v>0</v>
      </c>
      <c r="J19" s="7">
        <v>0</v>
      </c>
      <c r="K19" s="7">
        <v>0</v>
      </c>
      <c r="L19" s="7">
        <v>0</v>
      </c>
      <c r="M19" s="7">
        <v>0</v>
      </c>
      <c r="N19" s="7">
        <v>0</v>
      </c>
      <c r="O19" s="317"/>
      <c r="P19" s="317"/>
      <c r="Q19" s="315"/>
    </row>
    <row r="20" spans="1:17" ht="24" x14ac:dyDescent="0.25">
      <c r="A20" s="323"/>
      <c r="B20" s="317"/>
      <c r="C20" s="317"/>
      <c r="D20" s="317"/>
      <c r="E20" s="317"/>
      <c r="F20" s="317"/>
      <c r="G20" s="37" t="s">
        <v>20</v>
      </c>
      <c r="H20" s="7">
        <f t="shared" si="5"/>
        <v>15</v>
      </c>
      <c r="I20" s="7">
        <v>15</v>
      </c>
      <c r="J20" s="7">
        <v>0</v>
      </c>
      <c r="K20" s="7">
        <v>0</v>
      </c>
      <c r="L20" s="7">
        <v>0</v>
      </c>
      <c r="M20" s="7">
        <v>0</v>
      </c>
      <c r="N20" s="7">
        <v>0</v>
      </c>
      <c r="O20" s="317"/>
      <c r="P20" s="317"/>
      <c r="Q20" s="315"/>
    </row>
    <row r="21" spans="1:17" ht="36" x14ac:dyDescent="0.25">
      <c r="A21" s="322" t="s">
        <v>26</v>
      </c>
      <c r="B21" s="322"/>
      <c r="C21" s="322"/>
      <c r="D21" s="322"/>
      <c r="E21" s="322"/>
      <c r="F21" s="322"/>
      <c r="G21" s="8" t="s">
        <v>16</v>
      </c>
      <c r="H21" s="10">
        <f>SUM(H16)</f>
        <v>15</v>
      </c>
      <c r="I21" s="10">
        <f t="shared" ref="I21:N21" si="6">SUM(I16)</f>
        <v>15</v>
      </c>
      <c r="J21" s="10">
        <f t="shared" si="6"/>
        <v>0</v>
      </c>
      <c r="K21" s="10">
        <f t="shared" si="6"/>
        <v>0</v>
      </c>
      <c r="L21" s="10">
        <f t="shared" si="6"/>
        <v>0</v>
      </c>
      <c r="M21" s="10">
        <f t="shared" si="6"/>
        <v>0</v>
      </c>
      <c r="N21" s="10">
        <f t="shared" si="6"/>
        <v>0</v>
      </c>
      <c r="O21" s="317"/>
      <c r="P21" s="317"/>
    </row>
    <row r="22" spans="1:17" ht="24" x14ac:dyDescent="0.25">
      <c r="A22" s="322"/>
      <c r="B22" s="322"/>
      <c r="C22" s="322"/>
      <c r="D22" s="322"/>
      <c r="E22" s="322"/>
      <c r="F22" s="322"/>
      <c r="G22" s="8" t="s">
        <v>267</v>
      </c>
      <c r="H22" s="10">
        <f t="shared" ref="H22:N25" si="7">SUM(H17)</f>
        <v>0</v>
      </c>
      <c r="I22" s="10">
        <f t="shared" si="7"/>
        <v>0</v>
      </c>
      <c r="J22" s="10">
        <f t="shared" si="7"/>
        <v>0</v>
      </c>
      <c r="K22" s="10">
        <f t="shared" si="7"/>
        <v>0</v>
      </c>
      <c r="L22" s="10">
        <f t="shared" si="7"/>
        <v>0</v>
      </c>
      <c r="M22" s="10">
        <f t="shared" si="7"/>
        <v>0</v>
      </c>
      <c r="N22" s="10">
        <f t="shared" si="7"/>
        <v>0</v>
      </c>
      <c r="O22" s="317"/>
      <c r="P22" s="317"/>
    </row>
    <row r="23" spans="1:17" ht="36" x14ac:dyDescent="0.25">
      <c r="A23" s="322"/>
      <c r="B23" s="322"/>
      <c r="C23" s="322"/>
      <c r="D23" s="322"/>
      <c r="E23" s="322"/>
      <c r="F23" s="322"/>
      <c r="G23" s="8" t="s">
        <v>1887</v>
      </c>
      <c r="H23" s="10">
        <f t="shared" si="7"/>
        <v>0</v>
      </c>
      <c r="I23" s="10">
        <f t="shared" si="7"/>
        <v>0</v>
      </c>
      <c r="J23" s="10">
        <f t="shared" si="7"/>
        <v>0</v>
      </c>
      <c r="K23" s="10">
        <f t="shared" si="7"/>
        <v>0</v>
      </c>
      <c r="L23" s="10">
        <f t="shared" si="7"/>
        <v>0</v>
      </c>
      <c r="M23" s="10">
        <f t="shared" si="7"/>
        <v>0</v>
      </c>
      <c r="N23" s="10">
        <f t="shared" si="7"/>
        <v>0</v>
      </c>
      <c r="O23" s="317"/>
      <c r="P23" s="317"/>
    </row>
    <row r="24" spans="1:17" x14ac:dyDescent="0.25">
      <c r="A24" s="322"/>
      <c r="B24" s="322"/>
      <c r="C24" s="322"/>
      <c r="D24" s="322"/>
      <c r="E24" s="322"/>
      <c r="F24" s="322"/>
      <c r="G24" s="8" t="s">
        <v>19</v>
      </c>
      <c r="H24" s="10">
        <f t="shared" si="7"/>
        <v>0</v>
      </c>
      <c r="I24" s="10">
        <f t="shared" si="7"/>
        <v>0</v>
      </c>
      <c r="J24" s="10">
        <f t="shared" si="7"/>
        <v>0</v>
      </c>
      <c r="K24" s="10">
        <f t="shared" si="7"/>
        <v>0</v>
      </c>
      <c r="L24" s="10">
        <f t="shared" si="7"/>
        <v>0</v>
      </c>
      <c r="M24" s="10">
        <f t="shared" si="7"/>
        <v>0</v>
      </c>
      <c r="N24" s="10">
        <f t="shared" si="7"/>
        <v>0</v>
      </c>
      <c r="O24" s="317"/>
      <c r="P24" s="317"/>
    </row>
    <row r="25" spans="1:17" ht="24" x14ac:dyDescent="0.25">
      <c r="A25" s="322"/>
      <c r="B25" s="322"/>
      <c r="C25" s="322"/>
      <c r="D25" s="322"/>
      <c r="E25" s="322"/>
      <c r="F25" s="322"/>
      <c r="G25" s="8" t="s">
        <v>20</v>
      </c>
      <c r="H25" s="10">
        <f t="shared" si="7"/>
        <v>15</v>
      </c>
      <c r="I25" s="10">
        <f t="shared" si="7"/>
        <v>15</v>
      </c>
      <c r="J25" s="10">
        <f t="shared" si="7"/>
        <v>0</v>
      </c>
      <c r="K25" s="10">
        <f t="shared" si="7"/>
        <v>0</v>
      </c>
      <c r="L25" s="10">
        <f t="shared" si="7"/>
        <v>0</v>
      </c>
      <c r="M25" s="10">
        <f t="shared" si="7"/>
        <v>0</v>
      </c>
      <c r="N25" s="10">
        <f t="shared" si="7"/>
        <v>0</v>
      </c>
      <c r="O25" s="317"/>
      <c r="P25" s="317"/>
    </row>
    <row r="26" spans="1:17" x14ac:dyDescent="0.25">
      <c r="A26" s="319" t="s">
        <v>149</v>
      </c>
      <c r="B26" s="319"/>
      <c r="C26" s="319"/>
      <c r="D26" s="319"/>
      <c r="E26" s="319"/>
      <c r="F26" s="319"/>
      <c r="G26" s="319"/>
      <c r="H26" s="319"/>
      <c r="I26" s="319"/>
      <c r="J26" s="319"/>
      <c r="K26" s="319"/>
      <c r="L26" s="319"/>
      <c r="M26" s="319"/>
      <c r="N26" s="319"/>
      <c r="O26" s="319"/>
      <c r="P26" s="319"/>
    </row>
    <row r="27" spans="1:17" ht="32.25" customHeight="1" x14ac:dyDescent="0.25">
      <c r="A27" s="323" t="s">
        <v>1893</v>
      </c>
      <c r="B27" s="317" t="s">
        <v>1894</v>
      </c>
      <c r="C27" s="317" t="s">
        <v>149</v>
      </c>
      <c r="D27" s="317" t="s">
        <v>311</v>
      </c>
      <c r="E27" s="317" t="s">
        <v>1895</v>
      </c>
      <c r="F27" s="317" t="s">
        <v>1896</v>
      </c>
      <c r="G27" s="37" t="s">
        <v>16</v>
      </c>
      <c r="H27" s="7">
        <f>SUM(H28:H31)</f>
        <v>1.5</v>
      </c>
      <c r="I27" s="7">
        <f t="shared" ref="I27:N37" si="8">SUM(I28:I31)</f>
        <v>0</v>
      </c>
      <c r="J27" s="7">
        <f t="shared" si="8"/>
        <v>0.5</v>
      </c>
      <c r="K27" s="7">
        <f t="shared" si="8"/>
        <v>0.5</v>
      </c>
      <c r="L27" s="7">
        <f t="shared" si="8"/>
        <v>0.5</v>
      </c>
      <c r="M27" s="7">
        <f t="shared" si="8"/>
        <v>0</v>
      </c>
      <c r="N27" s="7">
        <f t="shared" si="8"/>
        <v>0</v>
      </c>
      <c r="O27" s="317">
        <v>7400</v>
      </c>
      <c r="P27" s="317"/>
      <c r="Q27" s="314" t="s">
        <v>4191</v>
      </c>
    </row>
    <row r="28" spans="1:17" x14ac:dyDescent="0.25">
      <c r="A28" s="323"/>
      <c r="B28" s="317"/>
      <c r="C28" s="317"/>
      <c r="D28" s="317"/>
      <c r="E28" s="317"/>
      <c r="F28" s="317"/>
      <c r="G28" s="37" t="s">
        <v>17</v>
      </c>
      <c r="H28" s="7">
        <f t="shared" ref="H28:H31" si="9">SUM(I28:N28)</f>
        <v>0</v>
      </c>
      <c r="I28" s="7">
        <v>0</v>
      </c>
      <c r="J28" s="7">
        <v>0</v>
      </c>
      <c r="K28" s="7">
        <v>0</v>
      </c>
      <c r="L28" s="7">
        <v>0</v>
      </c>
      <c r="M28" s="7">
        <v>0</v>
      </c>
      <c r="N28" s="7">
        <v>0</v>
      </c>
      <c r="O28" s="317"/>
      <c r="P28" s="317"/>
      <c r="Q28" s="315"/>
    </row>
    <row r="29" spans="1:17" ht="36" x14ac:dyDescent="0.25">
      <c r="A29" s="323"/>
      <c r="B29" s="317"/>
      <c r="C29" s="317"/>
      <c r="D29" s="317"/>
      <c r="E29" s="317"/>
      <c r="F29" s="317"/>
      <c r="G29" s="37" t="s">
        <v>1887</v>
      </c>
      <c r="H29" s="7">
        <f t="shared" si="9"/>
        <v>0</v>
      </c>
      <c r="I29" s="7">
        <v>0</v>
      </c>
      <c r="J29" s="7">
        <v>0</v>
      </c>
      <c r="K29" s="7">
        <v>0</v>
      </c>
      <c r="L29" s="7">
        <v>0</v>
      </c>
      <c r="M29" s="7">
        <v>0</v>
      </c>
      <c r="N29" s="7">
        <v>0</v>
      </c>
      <c r="O29" s="317"/>
      <c r="P29" s="317"/>
      <c r="Q29" s="315"/>
    </row>
    <row r="30" spans="1:17" x14ac:dyDescent="0.25">
      <c r="A30" s="323"/>
      <c r="B30" s="317"/>
      <c r="C30" s="317"/>
      <c r="D30" s="317"/>
      <c r="E30" s="317"/>
      <c r="F30" s="317"/>
      <c r="G30" s="37" t="s">
        <v>19</v>
      </c>
      <c r="H30" s="7">
        <f t="shared" si="9"/>
        <v>0</v>
      </c>
      <c r="I30" s="7">
        <v>0</v>
      </c>
      <c r="J30" s="7">
        <v>0</v>
      </c>
      <c r="K30" s="7">
        <v>0</v>
      </c>
      <c r="L30" s="7">
        <v>0</v>
      </c>
      <c r="M30" s="7">
        <v>0</v>
      </c>
      <c r="N30" s="7">
        <v>0</v>
      </c>
      <c r="O30" s="317"/>
      <c r="P30" s="317"/>
      <c r="Q30" s="315"/>
    </row>
    <row r="31" spans="1:17" ht="24" x14ac:dyDescent="0.25">
      <c r="A31" s="323"/>
      <c r="B31" s="317"/>
      <c r="C31" s="317"/>
      <c r="D31" s="317"/>
      <c r="E31" s="317"/>
      <c r="F31" s="317"/>
      <c r="G31" s="37" t="s">
        <v>20</v>
      </c>
      <c r="H31" s="7">
        <f t="shared" si="9"/>
        <v>1.5</v>
      </c>
      <c r="I31" s="7">
        <v>0</v>
      </c>
      <c r="J31" s="7">
        <v>0.5</v>
      </c>
      <c r="K31" s="7">
        <v>0.5</v>
      </c>
      <c r="L31" s="7">
        <v>0.5</v>
      </c>
      <c r="M31" s="7">
        <v>0</v>
      </c>
      <c r="N31" s="7"/>
      <c r="O31" s="317"/>
      <c r="P31" s="317"/>
      <c r="Q31" s="315"/>
    </row>
    <row r="32" spans="1:17" ht="72" customHeight="1" x14ac:dyDescent="0.25">
      <c r="A32" s="323" t="s">
        <v>1897</v>
      </c>
      <c r="B32" s="317" t="s">
        <v>1894</v>
      </c>
      <c r="C32" s="317" t="s">
        <v>149</v>
      </c>
      <c r="D32" s="317" t="s">
        <v>1898</v>
      </c>
      <c r="E32" s="318" t="s">
        <v>1899</v>
      </c>
      <c r="F32" s="317" t="s">
        <v>1896</v>
      </c>
      <c r="G32" s="37" t="s">
        <v>16</v>
      </c>
      <c r="H32" s="7">
        <f>SUM(H33:H36)</f>
        <v>1.4000000000000001</v>
      </c>
      <c r="I32" s="7">
        <f t="shared" si="8"/>
        <v>0.2</v>
      </c>
      <c r="J32" s="7">
        <f t="shared" si="8"/>
        <v>0.2</v>
      </c>
      <c r="K32" s="7">
        <f t="shared" si="8"/>
        <v>0.2</v>
      </c>
      <c r="L32" s="7">
        <f t="shared" si="8"/>
        <v>0.2</v>
      </c>
      <c r="M32" s="7">
        <f t="shared" si="8"/>
        <v>0.3</v>
      </c>
      <c r="N32" s="7">
        <f t="shared" si="8"/>
        <v>0.3</v>
      </c>
      <c r="O32" s="317">
        <v>1000</v>
      </c>
      <c r="P32" s="317"/>
      <c r="Q32" s="314" t="s">
        <v>4191</v>
      </c>
    </row>
    <row r="33" spans="1:17" x14ac:dyDescent="0.25">
      <c r="A33" s="323"/>
      <c r="B33" s="317"/>
      <c r="C33" s="317"/>
      <c r="D33" s="317"/>
      <c r="E33" s="324"/>
      <c r="F33" s="317"/>
      <c r="G33" s="37" t="s">
        <v>17</v>
      </c>
      <c r="H33" s="7">
        <f t="shared" ref="H33:H36" si="10">SUM(I33:N33)</f>
        <v>0</v>
      </c>
      <c r="I33" s="7">
        <v>0</v>
      </c>
      <c r="J33" s="7">
        <v>0</v>
      </c>
      <c r="K33" s="7">
        <v>0</v>
      </c>
      <c r="L33" s="7">
        <v>0</v>
      </c>
      <c r="M33" s="7">
        <v>0</v>
      </c>
      <c r="N33" s="7">
        <v>0</v>
      </c>
      <c r="O33" s="317"/>
      <c r="P33" s="317"/>
      <c r="Q33" s="315"/>
    </row>
    <row r="34" spans="1:17" ht="36" x14ac:dyDescent="0.25">
      <c r="A34" s="323"/>
      <c r="B34" s="317"/>
      <c r="C34" s="317"/>
      <c r="D34" s="317"/>
      <c r="E34" s="324"/>
      <c r="F34" s="317"/>
      <c r="G34" s="37" t="s">
        <v>1887</v>
      </c>
      <c r="H34" s="7">
        <f t="shared" si="10"/>
        <v>0</v>
      </c>
      <c r="I34" s="7">
        <v>0</v>
      </c>
      <c r="J34" s="7">
        <v>0</v>
      </c>
      <c r="K34" s="7">
        <v>0</v>
      </c>
      <c r="L34" s="7">
        <v>0</v>
      </c>
      <c r="M34" s="7">
        <v>0</v>
      </c>
      <c r="N34" s="7">
        <v>0</v>
      </c>
      <c r="O34" s="317"/>
      <c r="P34" s="317"/>
      <c r="Q34" s="315"/>
    </row>
    <row r="35" spans="1:17" x14ac:dyDescent="0.25">
      <c r="A35" s="323"/>
      <c r="B35" s="317"/>
      <c r="C35" s="317"/>
      <c r="D35" s="317"/>
      <c r="E35" s="324"/>
      <c r="F35" s="317"/>
      <c r="G35" s="37" t="s">
        <v>19</v>
      </c>
      <c r="H35" s="7">
        <f t="shared" si="10"/>
        <v>0</v>
      </c>
      <c r="I35" s="7">
        <v>0</v>
      </c>
      <c r="J35" s="7">
        <v>0</v>
      </c>
      <c r="K35" s="7">
        <v>0</v>
      </c>
      <c r="L35" s="7">
        <v>0</v>
      </c>
      <c r="M35" s="7">
        <v>0</v>
      </c>
      <c r="N35" s="7">
        <v>0</v>
      </c>
      <c r="O35" s="317"/>
      <c r="P35" s="317"/>
      <c r="Q35" s="315"/>
    </row>
    <row r="36" spans="1:17" ht="24" x14ac:dyDescent="0.25">
      <c r="A36" s="323"/>
      <c r="B36" s="317"/>
      <c r="C36" s="317"/>
      <c r="D36" s="317"/>
      <c r="E36" s="325"/>
      <c r="F36" s="317"/>
      <c r="G36" s="37" t="s">
        <v>20</v>
      </c>
      <c r="H36" s="7">
        <f t="shared" si="10"/>
        <v>1.4000000000000001</v>
      </c>
      <c r="I36" s="7">
        <v>0.2</v>
      </c>
      <c r="J36" s="7">
        <v>0.2</v>
      </c>
      <c r="K36" s="7">
        <v>0.2</v>
      </c>
      <c r="L36" s="7">
        <v>0.2</v>
      </c>
      <c r="M36" s="7">
        <v>0.3</v>
      </c>
      <c r="N36" s="7">
        <v>0.3</v>
      </c>
      <c r="O36" s="317"/>
      <c r="P36" s="317"/>
      <c r="Q36" s="315"/>
    </row>
    <row r="37" spans="1:17" ht="36" x14ac:dyDescent="0.25">
      <c r="A37" s="322" t="s">
        <v>26</v>
      </c>
      <c r="B37" s="322"/>
      <c r="C37" s="322"/>
      <c r="D37" s="322"/>
      <c r="E37" s="322"/>
      <c r="F37" s="322"/>
      <c r="G37" s="8" t="s">
        <v>16</v>
      </c>
      <c r="H37" s="10">
        <f>SUM(H38:H41)</f>
        <v>2.8999999999999995</v>
      </c>
      <c r="I37" s="10">
        <f t="shared" si="8"/>
        <v>0.2</v>
      </c>
      <c r="J37" s="10">
        <f t="shared" si="8"/>
        <v>0.7</v>
      </c>
      <c r="K37" s="10">
        <f t="shared" si="8"/>
        <v>0.7</v>
      </c>
      <c r="L37" s="10">
        <f t="shared" si="8"/>
        <v>0.7</v>
      </c>
      <c r="M37" s="10">
        <f t="shared" si="8"/>
        <v>0.3</v>
      </c>
      <c r="N37" s="10">
        <f t="shared" si="8"/>
        <v>0.3</v>
      </c>
      <c r="O37" s="317"/>
      <c r="P37" s="317"/>
    </row>
    <row r="38" spans="1:17" ht="24" x14ac:dyDescent="0.25">
      <c r="A38" s="322"/>
      <c r="B38" s="322"/>
      <c r="C38" s="322"/>
      <c r="D38" s="322"/>
      <c r="E38" s="322"/>
      <c r="F38" s="322"/>
      <c r="G38" s="8" t="s">
        <v>17</v>
      </c>
      <c r="H38" s="10">
        <f t="shared" ref="H38:H41" si="11">SUM(I38:N38)</f>
        <v>0</v>
      </c>
      <c r="I38" s="10">
        <f t="shared" ref="I38:N41" si="12">I28+I33</f>
        <v>0</v>
      </c>
      <c r="J38" s="10">
        <f t="shared" si="12"/>
        <v>0</v>
      </c>
      <c r="K38" s="10">
        <f t="shared" si="12"/>
        <v>0</v>
      </c>
      <c r="L38" s="10">
        <f t="shared" si="12"/>
        <v>0</v>
      </c>
      <c r="M38" s="10">
        <f t="shared" si="12"/>
        <v>0</v>
      </c>
      <c r="N38" s="10">
        <f t="shared" si="12"/>
        <v>0</v>
      </c>
      <c r="O38" s="317"/>
      <c r="P38" s="317"/>
    </row>
    <row r="39" spans="1:17" ht="36" x14ac:dyDescent="0.25">
      <c r="A39" s="322"/>
      <c r="B39" s="322"/>
      <c r="C39" s="322"/>
      <c r="D39" s="322"/>
      <c r="E39" s="322"/>
      <c r="F39" s="322"/>
      <c r="G39" s="8" t="s">
        <v>1887</v>
      </c>
      <c r="H39" s="10">
        <f t="shared" si="11"/>
        <v>0</v>
      </c>
      <c r="I39" s="10">
        <f t="shared" si="12"/>
        <v>0</v>
      </c>
      <c r="J39" s="10">
        <f t="shared" si="12"/>
        <v>0</v>
      </c>
      <c r="K39" s="10">
        <f t="shared" si="12"/>
        <v>0</v>
      </c>
      <c r="L39" s="10">
        <f t="shared" si="12"/>
        <v>0</v>
      </c>
      <c r="M39" s="10">
        <f t="shared" si="12"/>
        <v>0</v>
      </c>
      <c r="N39" s="10">
        <f t="shared" si="12"/>
        <v>0</v>
      </c>
      <c r="O39" s="317"/>
      <c r="P39" s="317"/>
    </row>
    <row r="40" spans="1:17" x14ac:dyDescent="0.25">
      <c r="A40" s="322"/>
      <c r="B40" s="322"/>
      <c r="C40" s="322"/>
      <c r="D40" s="322"/>
      <c r="E40" s="322"/>
      <c r="F40" s="322"/>
      <c r="G40" s="8" t="s">
        <v>19</v>
      </c>
      <c r="H40" s="10">
        <f t="shared" si="11"/>
        <v>0</v>
      </c>
      <c r="I40" s="10">
        <f t="shared" si="12"/>
        <v>0</v>
      </c>
      <c r="J40" s="10">
        <f t="shared" si="12"/>
        <v>0</v>
      </c>
      <c r="K40" s="10">
        <f t="shared" si="12"/>
        <v>0</v>
      </c>
      <c r="L40" s="10">
        <f t="shared" si="12"/>
        <v>0</v>
      </c>
      <c r="M40" s="10">
        <f t="shared" si="12"/>
        <v>0</v>
      </c>
      <c r="N40" s="10">
        <f t="shared" si="12"/>
        <v>0</v>
      </c>
      <c r="O40" s="317"/>
      <c r="P40" s="317"/>
    </row>
    <row r="41" spans="1:17" ht="24" x14ac:dyDescent="0.25">
      <c r="A41" s="322"/>
      <c r="B41" s="322"/>
      <c r="C41" s="322"/>
      <c r="D41" s="322"/>
      <c r="E41" s="322"/>
      <c r="F41" s="322"/>
      <c r="G41" s="8" t="s">
        <v>20</v>
      </c>
      <c r="H41" s="10">
        <f t="shared" si="11"/>
        <v>2.8999999999999995</v>
      </c>
      <c r="I41" s="10">
        <f t="shared" si="12"/>
        <v>0.2</v>
      </c>
      <c r="J41" s="10">
        <f t="shared" si="12"/>
        <v>0.7</v>
      </c>
      <c r="K41" s="10">
        <f t="shared" si="12"/>
        <v>0.7</v>
      </c>
      <c r="L41" s="10">
        <f t="shared" si="12"/>
        <v>0.7</v>
      </c>
      <c r="M41" s="10">
        <f t="shared" si="12"/>
        <v>0.3</v>
      </c>
      <c r="N41" s="10">
        <f t="shared" si="12"/>
        <v>0.3</v>
      </c>
      <c r="O41" s="317"/>
      <c r="P41" s="317"/>
    </row>
    <row r="42" spans="1:17" x14ac:dyDescent="0.25">
      <c r="A42" s="319" t="s">
        <v>13</v>
      </c>
      <c r="B42" s="319"/>
      <c r="C42" s="319"/>
      <c r="D42" s="319"/>
      <c r="E42" s="319"/>
      <c r="F42" s="319"/>
      <c r="G42" s="319"/>
      <c r="H42" s="319"/>
      <c r="I42" s="319"/>
      <c r="J42" s="319"/>
      <c r="K42" s="319"/>
      <c r="L42" s="319"/>
      <c r="M42" s="319"/>
      <c r="N42" s="319"/>
      <c r="O42" s="319"/>
      <c r="P42" s="319"/>
    </row>
    <row r="43" spans="1:17" ht="36" x14ac:dyDescent="0.25">
      <c r="A43" s="323" t="s">
        <v>1900</v>
      </c>
      <c r="B43" s="317"/>
      <c r="C43" s="317" t="s">
        <v>1901</v>
      </c>
      <c r="D43" s="317" t="s">
        <v>66</v>
      </c>
      <c r="E43" s="317"/>
      <c r="F43" s="317" t="s">
        <v>1902</v>
      </c>
      <c r="G43" s="37" t="s">
        <v>16</v>
      </c>
      <c r="H43" s="7">
        <f>SUM(H44:H47)</f>
        <v>15</v>
      </c>
      <c r="I43" s="7">
        <f t="shared" ref="I43:N48" si="13">SUM(I44:I47)</f>
        <v>0</v>
      </c>
      <c r="J43" s="7">
        <f t="shared" si="13"/>
        <v>0</v>
      </c>
      <c r="K43" s="7">
        <f t="shared" si="13"/>
        <v>0</v>
      </c>
      <c r="L43" s="7">
        <f t="shared" si="13"/>
        <v>0</v>
      </c>
      <c r="M43" s="7">
        <f t="shared" si="13"/>
        <v>7</v>
      </c>
      <c r="N43" s="7">
        <f t="shared" si="13"/>
        <v>8</v>
      </c>
      <c r="O43" s="317"/>
      <c r="P43" s="317">
        <v>20409</v>
      </c>
      <c r="Q43" s="314" t="s">
        <v>4192</v>
      </c>
    </row>
    <row r="44" spans="1:17" x14ac:dyDescent="0.25">
      <c r="A44" s="323"/>
      <c r="B44" s="317"/>
      <c r="C44" s="317"/>
      <c r="D44" s="317"/>
      <c r="E44" s="317"/>
      <c r="F44" s="317"/>
      <c r="G44" s="37" t="s">
        <v>17</v>
      </c>
      <c r="H44" s="7">
        <f t="shared" ref="H44:H47" si="14">SUM(I44:N44)</f>
        <v>0</v>
      </c>
      <c r="I44" s="7">
        <v>0</v>
      </c>
      <c r="J44" s="7">
        <v>0</v>
      </c>
      <c r="K44" s="7">
        <v>0</v>
      </c>
      <c r="L44" s="7">
        <v>0</v>
      </c>
      <c r="M44" s="7">
        <v>0</v>
      </c>
      <c r="N44" s="7">
        <v>0</v>
      </c>
      <c r="O44" s="317"/>
      <c r="P44" s="317"/>
      <c r="Q44" s="315"/>
    </row>
    <row r="45" spans="1:17" ht="36" x14ac:dyDescent="0.25">
      <c r="A45" s="323"/>
      <c r="B45" s="317"/>
      <c r="C45" s="317"/>
      <c r="D45" s="317"/>
      <c r="E45" s="317"/>
      <c r="F45" s="317"/>
      <c r="G45" s="37" t="s">
        <v>1887</v>
      </c>
      <c r="H45" s="7">
        <f t="shared" si="14"/>
        <v>15</v>
      </c>
      <c r="I45" s="7">
        <v>0</v>
      </c>
      <c r="J45" s="7">
        <v>0</v>
      </c>
      <c r="K45" s="7">
        <v>0</v>
      </c>
      <c r="L45" s="7">
        <v>0</v>
      </c>
      <c r="M45" s="7">
        <v>7</v>
      </c>
      <c r="N45" s="7">
        <v>8</v>
      </c>
      <c r="O45" s="317"/>
      <c r="P45" s="317"/>
      <c r="Q45" s="315"/>
    </row>
    <row r="46" spans="1:17" x14ac:dyDescent="0.25">
      <c r="A46" s="323"/>
      <c r="B46" s="317"/>
      <c r="C46" s="317"/>
      <c r="D46" s="317"/>
      <c r="E46" s="317"/>
      <c r="F46" s="317"/>
      <c r="G46" s="37" t="s">
        <v>19</v>
      </c>
      <c r="H46" s="7">
        <f t="shared" si="14"/>
        <v>0</v>
      </c>
      <c r="I46" s="7">
        <v>0</v>
      </c>
      <c r="J46" s="7">
        <v>0</v>
      </c>
      <c r="K46" s="7">
        <v>0</v>
      </c>
      <c r="L46" s="7">
        <v>0</v>
      </c>
      <c r="M46" s="7">
        <v>0</v>
      </c>
      <c r="N46" s="7">
        <v>0</v>
      </c>
      <c r="O46" s="317"/>
      <c r="P46" s="317"/>
      <c r="Q46" s="315"/>
    </row>
    <row r="47" spans="1:17" ht="24" x14ac:dyDescent="0.25">
      <c r="A47" s="323"/>
      <c r="B47" s="317"/>
      <c r="C47" s="317"/>
      <c r="D47" s="317"/>
      <c r="E47" s="317"/>
      <c r="F47" s="317"/>
      <c r="G47" s="37" t="s">
        <v>20</v>
      </c>
      <c r="H47" s="7">
        <f t="shared" si="14"/>
        <v>0</v>
      </c>
      <c r="I47" s="7">
        <v>0</v>
      </c>
      <c r="J47" s="7">
        <v>0</v>
      </c>
      <c r="K47" s="7">
        <v>0</v>
      </c>
      <c r="L47" s="7">
        <v>0</v>
      </c>
      <c r="M47" s="7">
        <v>0</v>
      </c>
      <c r="N47" s="7">
        <v>0</v>
      </c>
      <c r="O47" s="317"/>
      <c r="P47" s="317"/>
      <c r="Q47" s="315"/>
    </row>
    <row r="48" spans="1:17" ht="36" x14ac:dyDescent="0.25">
      <c r="A48" s="322" t="s">
        <v>26</v>
      </c>
      <c r="B48" s="322"/>
      <c r="C48" s="322"/>
      <c r="D48" s="322"/>
      <c r="E48" s="322"/>
      <c r="F48" s="322"/>
      <c r="G48" s="8" t="s">
        <v>16</v>
      </c>
      <c r="H48" s="10">
        <f>SUM(H49:H52)</f>
        <v>15</v>
      </c>
      <c r="I48" s="10">
        <f t="shared" si="13"/>
        <v>0</v>
      </c>
      <c r="J48" s="10">
        <f t="shared" si="13"/>
        <v>0</v>
      </c>
      <c r="K48" s="10">
        <f t="shared" si="13"/>
        <v>0</v>
      </c>
      <c r="L48" s="10">
        <f t="shared" si="13"/>
        <v>0</v>
      </c>
      <c r="M48" s="10">
        <f t="shared" si="13"/>
        <v>7</v>
      </c>
      <c r="N48" s="10">
        <f t="shared" si="13"/>
        <v>8</v>
      </c>
      <c r="O48" s="317"/>
      <c r="P48" s="317"/>
    </row>
    <row r="49" spans="1:17" ht="24" x14ac:dyDescent="0.25">
      <c r="A49" s="322"/>
      <c r="B49" s="322"/>
      <c r="C49" s="322"/>
      <c r="D49" s="322"/>
      <c r="E49" s="322"/>
      <c r="F49" s="322"/>
      <c r="G49" s="8" t="s">
        <v>17</v>
      </c>
      <c r="H49" s="10">
        <f t="shared" ref="H49:H52" si="15">SUM(I49:N49)</f>
        <v>0</v>
      </c>
      <c r="I49" s="10">
        <f t="shared" ref="I49:N52" si="16">I44</f>
        <v>0</v>
      </c>
      <c r="J49" s="10">
        <f t="shared" si="16"/>
        <v>0</v>
      </c>
      <c r="K49" s="10">
        <f t="shared" si="16"/>
        <v>0</v>
      </c>
      <c r="L49" s="10">
        <f t="shared" si="16"/>
        <v>0</v>
      </c>
      <c r="M49" s="10">
        <f t="shared" si="16"/>
        <v>0</v>
      </c>
      <c r="N49" s="10">
        <f t="shared" si="16"/>
        <v>0</v>
      </c>
      <c r="O49" s="317"/>
      <c r="P49" s="317"/>
    </row>
    <row r="50" spans="1:17" ht="36" x14ac:dyDescent="0.25">
      <c r="A50" s="322"/>
      <c r="B50" s="322"/>
      <c r="C50" s="322"/>
      <c r="D50" s="322"/>
      <c r="E50" s="322"/>
      <c r="F50" s="322"/>
      <c r="G50" s="8" t="s">
        <v>1887</v>
      </c>
      <c r="H50" s="10">
        <f t="shared" si="15"/>
        <v>15</v>
      </c>
      <c r="I50" s="10">
        <f t="shared" si="16"/>
        <v>0</v>
      </c>
      <c r="J50" s="10">
        <f t="shared" si="16"/>
        <v>0</v>
      </c>
      <c r="K50" s="10">
        <f t="shared" si="16"/>
        <v>0</v>
      </c>
      <c r="L50" s="10">
        <f t="shared" si="16"/>
        <v>0</v>
      </c>
      <c r="M50" s="10">
        <f t="shared" si="16"/>
        <v>7</v>
      </c>
      <c r="N50" s="10">
        <f t="shared" si="16"/>
        <v>8</v>
      </c>
      <c r="O50" s="317"/>
      <c r="P50" s="317"/>
    </row>
    <row r="51" spans="1:17" x14ac:dyDescent="0.25">
      <c r="A51" s="322"/>
      <c r="B51" s="322"/>
      <c r="C51" s="322"/>
      <c r="D51" s="322"/>
      <c r="E51" s="322"/>
      <c r="F51" s="322"/>
      <c r="G51" s="8" t="s">
        <v>19</v>
      </c>
      <c r="H51" s="10">
        <f t="shared" si="15"/>
        <v>0</v>
      </c>
      <c r="I51" s="10">
        <f t="shared" si="16"/>
        <v>0</v>
      </c>
      <c r="J51" s="10">
        <f t="shared" si="16"/>
        <v>0</v>
      </c>
      <c r="K51" s="10">
        <f t="shared" si="16"/>
        <v>0</v>
      </c>
      <c r="L51" s="10">
        <f t="shared" si="16"/>
        <v>0</v>
      </c>
      <c r="M51" s="10">
        <f t="shared" si="16"/>
        <v>0</v>
      </c>
      <c r="N51" s="10">
        <f t="shared" si="16"/>
        <v>0</v>
      </c>
      <c r="O51" s="317"/>
      <c r="P51" s="317"/>
    </row>
    <row r="52" spans="1:17" ht="24" x14ac:dyDescent="0.25">
      <c r="A52" s="322"/>
      <c r="B52" s="322"/>
      <c r="C52" s="322"/>
      <c r="D52" s="322"/>
      <c r="E52" s="322"/>
      <c r="F52" s="322"/>
      <c r="G52" s="8" t="s">
        <v>20</v>
      </c>
      <c r="H52" s="10">
        <f t="shared" si="15"/>
        <v>0</v>
      </c>
      <c r="I52" s="10">
        <f t="shared" si="16"/>
        <v>0</v>
      </c>
      <c r="J52" s="10">
        <f t="shared" si="16"/>
        <v>0</v>
      </c>
      <c r="K52" s="10">
        <f t="shared" si="16"/>
        <v>0</v>
      </c>
      <c r="L52" s="10">
        <f t="shared" si="16"/>
        <v>0</v>
      </c>
      <c r="M52" s="10">
        <f t="shared" si="16"/>
        <v>0</v>
      </c>
      <c r="N52" s="10">
        <f t="shared" si="16"/>
        <v>0</v>
      </c>
      <c r="O52" s="317"/>
      <c r="P52" s="317"/>
    </row>
    <row r="53" spans="1:17" x14ac:dyDescent="0.25">
      <c r="A53" s="319" t="s">
        <v>775</v>
      </c>
      <c r="B53" s="319"/>
      <c r="C53" s="319"/>
      <c r="D53" s="319"/>
      <c r="E53" s="319"/>
      <c r="F53" s="319"/>
      <c r="G53" s="319"/>
      <c r="H53" s="319"/>
      <c r="I53" s="319"/>
      <c r="J53" s="319"/>
      <c r="K53" s="319"/>
      <c r="L53" s="319"/>
      <c r="M53" s="319"/>
      <c r="N53" s="319"/>
      <c r="O53" s="319"/>
      <c r="P53" s="319"/>
    </row>
    <row r="54" spans="1:17" ht="63" customHeight="1" x14ac:dyDescent="0.25">
      <c r="A54" s="323" t="s">
        <v>1903</v>
      </c>
      <c r="B54" s="317" t="s">
        <v>1904</v>
      </c>
      <c r="C54" s="317" t="s">
        <v>775</v>
      </c>
      <c r="D54" s="317">
        <v>2028</v>
      </c>
      <c r="E54" s="317" t="s">
        <v>1905</v>
      </c>
      <c r="F54" s="317" t="s">
        <v>1906</v>
      </c>
      <c r="G54" s="37" t="s">
        <v>16</v>
      </c>
      <c r="H54" s="7">
        <f>SUM(H55:H58)</f>
        <v>2</v>
      </c>
      <c r="I54" s="7">
        <f t="shared" ref="I54:N59" si="17">SUM(I55:I58)</f>
        <v>0</v>
      </c>
      <c r="J54" s="7">
        <f t="shared" si="17"/>
        <v>0</v>
      </c>
      <c r="K54" s="7">
        <f t="shared" si="17"/>
        <v>0</v>
      </c>
      <c r="L54" s="7">
        <f t="shared" si="17"/>
        <v>2</v>
      </c>
      <c r="M54" s="7">
        <f t="shared" si="17"/>
        <v>0</v>
      </c>
      <c r="N54" s="7">
        <f t="shared" si="17"/>
        <v>0</v>
      </c>
      <c r="O54" s="317"/>
      <c r="P54" s="317"/>
      <c r="Q54" s="314" t="s">
        <v>4185</v>
      </c>
    </row>
    <row r="55" spans="1:17" x14ac:dyDescent="0.25">
      <c r="A55" s="323"/>
      <c r="B55" s="317"/>
      <c r="C55" s="317"/>
      <c r="D55" s="317"/>
      <c r="E55" s="317"/>
      <c r="F55" s="317"/>
      <c r="G55" s="37" t="s">
        <v>267</v>
      </c>
      <c r="H55" s="7">
        <f t="shared" ref="H55:H58" si="18">SUM(I55:N55)</f>
        <v>0</v>
      </c>
      <c r="I55" s="7">
        <v>0</v>
      </c>
      <c r="J55" s="7">
        <v>0</v>
      </c>
      <c r="K55" s="7">
        <v>0</v>
      </c>
      <c r="L55" s="7">
        <v>0</v>
      </c>
      <c r="M55" s="7">
        <v>0</v>
      </c>
      <c r="N55" s="7">
        <v>0</v>
      </c>
      <c r="O55" s="317"/>
      <c r="P55" s="317"/>
      <c r="Q55" s="315"/>
    </row>
    <row r="56" spans="1:17" ht="36" x14ac:dyDescent="0.25">
      <c r="A56" s="323"/>
      <c r="B56" s="317"/>
      <c r="C56" s="317"/>
      <c r="D56" s="317"/>
      <c r="E56" s="317"/>
      <c r="F56" s="317"/>
      <c r="G56" s="37" t="s">
        <v>1887</v>
      </c>
      <c r="H56" s="7">
        <f t="shared" si="18"/>
        <v>0</v>
      </c>
      <c r="I56" s="7">
        <v>0</v>
      </c>
      <c r="J56" s="7">
        <v>0</v>
      </c>
      <c r="K56" s="7">
        <v>0</v>
      </c>
      <c r="L56" s="7">
        <v>0</v>
      </c>
      <c r="M56" s="7">
        <v>0</v>
      </c>
      <c r="N56" s="7">
        <v>0</v>
      </c>
      <c r="O56" s="317"/>
      <c r="P56" s="317"/>
      <c r="Q56" s="315"/>
    </row>
    <row r="57" spans="1:17" x14ac:dyDescent="0.25">
      <c r="A57" s="323"/>
      <c r="B57" s="317"/>
      <c r="C57" s="317"/>
      <c r="D57" s="317"/>
      <c r="E57" s="317"/>
      <c r="F57" s="317"/>
      <c r="G57" s="37" t="s">
        <v>19</v>
      </c>
      <c r="H57" s="7">
        <f t="shared" si="18"/>
        <v>2</v>
      </c>
      <c r="I57" s="7">
        <v>0</v>
      </c>
      <c r="J57" s="7">
        <v>0</v>
      </c>
      <c r="K57" s="7">
        <v>0</v>
      </c>
      <c r="L57" s="7">
        <v>2</v>
      </c>
      <c r="M57" s="7">
        <v>0</v>
      </c>
      <c r="N57" s="7">
        <v>0</v>
      </c>
      <c r="O57" s="317"/>
      <c r="P57" s="317"/>
      <c r="Q57" s="315"/>
    </row>
    <row r="58" spans="1:17" ht="24" x14ac:dyDescent="0.25">
      <c r="A58" s="323"/>
      <c r="B58" s="317"/>
      <c r="C58" s="317"/>
      <c r="D58" s="317"/>
      <c r="E58" s="317"/>
      <c r="F58" s="317"/>
      <c r="G58" s="37" t="s">
        <v>20</v>
      </c>
      <c r="H58" s="7">
        <f t="shared" si="18"/>
        <v>0</v>
      </c>
      <c r="I58" s="7">
        <v>0</v>
      </c>
      <c r="J58" s="7">
        <v>0</v>
      </c>
      <c r="K58" s="7">
        <v>0</v>
      </c>
      <c r="L58" s="7">
        <v>0</v>
      </c>
      <c r="M58" s="7">
        <v>0</v>
      </c>
      <c r="N58" s="7">
        <v>0</v>
      </c>
      <c r="O58" s="317"/>
      <c r="P58" s="317"/>
      <c r="Q58" s="315"/>
    </row>
    <row r="59" spans="1:17" ht="36" x14ac:dyDescent="0.25">
      <c r="A59" s="322" t="s">
        <v>26</v>
      </c>
      <c r="B59" s="322"/>
      <c r="C59" s="322"/>
      <c r="D59" s="322"/>
      <c r="E59" s="322"/>
      <c r="F59" s="322"/>
      <c r="G59" s="8" t="s">
        <v>16</v>
      </c>
      <c r="H59" s="10">
        <f>SUM(H60:H63)</f>
        <v>2</v>
      </c>
      <c r="I59" s="10">
        <f t="shared" si="17"/>
        <v>0</v>
      </c>
      <c r="J59" s="10">
        <f t="shared" si="17"/>
        <v>0</v>
      </c>
      <c r="K59" s="10">
        <f t="shared" si="17"/>
        <v>0</v>
      </c>
      <c r="L59" s="10">
        <f t="shared" si="17"/>
        <v>2</v>
      </c>
      <c r="M59" s="10">
        <f t="shared" si="17"/>
        <v>0</v>
      </c>
      <c r="N59" s="10">
        <f t="shared" si="17"/>
        <v>0</v>
      </c>
      <c r="O59" s="317"/>
      <c r="P59" s="317"/>
    </row>
    <row r="60" spans="1:17" ht="24" x14ac:dyDescent="0.25">
      <c r="A60" s="322"/>
      <c r="B60" s="322"/>
      <c r="C60" s="322"/>
      <c r="D60" s="322"/>
      <c r="E60" s="322"/>
      <c r="F60" s="322"/>
      <c r="G60" s="8" t="s">
        <v>267</v>
      </c>
      <c r="H60" s="10">
        <f t="shared" ref="H60:H63" si="19">SUM(I60:N60)</f>
        <v>0</v>
      </c>
      <c r="I60" s="10">
        <f t="shared" ref="I60:N63" si="20">SUM(I55)</f>
        <v>0</v>
      </c>
      <c r="J60" s="10">
        <f t="shared" si="20"/>
        <v>0</v>
      </c>
      <c r="K60" s="10">
        <f t="shared" si="20"/>
        <v>0</v>
      </c>
      <c r="L60" s="10">
        <f t="shared" si="20"/>
        <v>0</v>
      </c>
      <c r="M60" s="10">
        <f t="shared" si="20"/>
        <v>0</v>
      </c>
      <c r="N60" s="10">
        <f t="shared" si="20"/>
        <v>0</v>
      </c>
      <c r="O60" s="317"/>
      <c r="P60" s="317"/>
    </row>
    <row r="61" spans="1:17" ht="36" x14ac:dyDescent="0.25">
      <c r="A61" s="322"/>
      <c r="B61" s="322"/>
      <c r="C61" s="322"/>
      <c r="D61" s="322"/>
      <c r="E61" s="322"/>
      <c r="F61" s="322"/>
      <c r="G61" s="8" t="s">
        <v>1887</v>
      </c>
      <c r="H61" s="10">
        <f t="shared" si="19"/>
        <v>0</v>
      </c>
      <c r="I61" s="10">
        <f t="shared" si="20"/>
        <v>0</v>
      </c>
      <c r="J61" s="10">
        <f t="shared" si="20"/>
        <v>0</v>
      </c>
      <c r="K61" s="10">
        <f t="shared" si="20"/>
        <v>0</v>
      </c>
      <c r="L61" s="10">
        <f t="shared" si="20"/>
        <v>0</v>
      </c>
      <c r="M61" s="10">
        <f t="shared" si="20"/>
        <v>0</v>
      </c>
      <c r="N61" s="10">
        <f t="shared" si="20"/>
        <v>0</v>
      </c>
      <c r="O61" s="317"/>
      <c r="P61" s="317"/>
    </row>
    <row r="62" spans="1:17" x14ac:dyDescent="0.25">
      <c r="A62" s="322"/>
      <c r="B62" s="322"/>
      <c r="C62" s="322"/>
      <c r="D62" s="322"/>
      <c r="E62" s="322"/>
      <c r="F62" s="322"/>
      <c r="G62" s="8" t="s">
        <v>19</v>
      </c>
      <c r="H62" s="10">
        <f t="shared" si="19"/>
        <v>2</v>
      </c>
      <c r="I62" s="10">
        <f t="shared" si="20"/>
        <v>0</v>
      </c>
      <c r="J62" s="10">
        <f t="shared" si="20"/>
        <v>0</v>
      </c>
      <c r="K62" s="10">
        <f t="shared" si="20"/>
        <v>0</v>
      </c>
      <c r="L62" s="10">
        <f t="shared" si="20"/>
        <v>2</v>
      </c>
      <c r="M62" s="10">
        <f t="shared" si="20"/>
        <v>0</v>
      </c>
      <c r="N62" s="10">
        <f t="shared" si="20"/>
        <v>0</v>
      </c>
      <c r="O62" s="317"/>
      <c r="P62" s="317"/>
    </row>
    <row r="63" spans="1:17" ht="24" x14ac:dyDescent="0.25">
      <c r="A63" s="322"/>
      <c r="B63" s="322"/>
      <c r="C63" s="322"/>
      <c r="D63" s="322"/>
      <c r="E63" s="322"/>
      <c r="F63" s="322"/>
      <c r="G63" s="8" t="s">
        <v>20</v>
      </c>
      <c r="H63" s="10">
        <f t="shared" si="19"/>
        <v>0</v>
      </c>
      <c r="I63" s="10">
        <f t="shared" si="20"/>
        <v>0</v>
      </c>
      <c r="J63" s="10">
        <f t="shared" si="20"/>
        <v>0</v>
      </c>
      <c r="K63" s="10">
        <f t="shared" si="20"/>
        <v>0</v>
      </c>
      <c r="L63" s="10">
        <f t="shared" si="20"/>
        <v>0</v>
      </c>
      <c r="M63" s="10">
        <f t="shared" si="20"/>
        <v>0</v>
      </c>
      <c r="N63" s="10">
        <f t="shared" si="20"/>
        <v>0</v>
      </c>
      <c r="O63" s="317"/>
      <c r="P63" s="317"/>
    </row>
    <row r="64" spans="1:17" x14ac:dyDescent="0.25">
      <c r="A64" s="319" t="s">
        <v>222</v>
      </c>
      <c r="B64" s="319"/>
      <c r="C64" s="319"/>
      <c r="D64" s="319"/>
      <c r="E64" s="319"/>
      <c r="F64" s="319"/>
      <c r="G64" s="319"/>
      <c r="H64" s="319"/>
      <c r="I64" s="319"/>
      <c r="J64" s="319"/>
      <c r="K64" s="319"/>
      <c r="L64" s="319"/>
      <c r="M64" s="319"/>
      <c r="N64" s="319"/>
      <c r="O64" s="319"/>
      <c r="P64" s="319"/>
    </row>
    <row r="65" spans="1:17" ht="36" x14ac:dyDescent="0.25">
      <c r="A65" s="281" t="s">
        <v>1907</v>
      </c>
      <c r="B65" s="281" t="s">
        <v>929</v>
      </c>
      <c r="C65" s="281" t="s">
        <v>1908</v>
      </c>
      <c r="D65" s="281">
        <v>2029</v>
      </c>
      <c r="E65" s="379"/>
      <c r="F65" s="604"/>
      <c r="G65" s="119" t="s">
        <v>16</v>
      </c>
      <c r="H65" s="47">
        <f t="shared" ref="H65:H69" si="21">I65+J65+K65+L65+M65+N65</f>
        <v>48</v>
      </c>
      <c r="I65" s="44">
        <f t="shared" ref="I65:N65" si="22">I66+I67+I68+I69</f>
        <v>0</v>
      </c>
      <c r="J65" s="47">
        <f t="shared" si="22"/>
        <v>0</v>
      </c>
      <c r="K65" s="44">
        <f t="shared" si="22"/>
        <v>0</v>
      </c>
      <c r="L65" s="47">
        <f t="shared" si="22"/>
        <v>0</v>
      </c>
      <c r="M65" s="44">
        <f t="shared" si="22"/>
        <v>48</v>
      </c>
      <c r="N65" s="47">
        <f t="shared" si="22"/>
        <v>0</v>
      </c>
      <c r="O65" s="484">
        <v>6760</v>
      </c>
      <c r="P65" s="281" t="s">
        <v>1909</v>
      </c>
      <c r="Q65" s="314" t="s">
        <v>4165</v>
      </c>
    </row>
    <row r="66" spans="1:17" x14ac:dyDescent="0.25">
      <c r="A66" s="279"/>
      <c r="B66" s="279"/>
      <c r="C66" s="279"/>
      <c r="D66" s="279"/>
      <c r="E66" s="603"/>
      <c r="F66" s="605"/>
      <c r="G66" s="79" t="s">
        <v>17</v>
      </c>
      <c r="H66" s="44">
        <f t="shared" si="21"/>
        <v>0</v>
      </c>
      <c r="I66" s="120">
        <v>0</v>
      </c>
      <c r="J66" s="121">
        <v>0</v>
      </c>
      <c r="K66" s="120">
        <v>0</v>
      </c>
      <c r="L66" s="121">
        <v>0</v>
      </c>
      <c r="M66" s="120">
        <v>0</v>
      </c>
      <c r="N66" s="121">
        <v>0</v>
      </c>
      <c r="O66" s="486"/>
      <c r="P66" s="282"/>
      <c r="Q66" s="315"/>
    </row>
    <row r="67" spans="1:17" ht="36" x14ac:dyDescent="0.25">
      <c r="A67" s="279"/>
      <c r="B67" s="279"/>
      <c r="C67" s="279"/>
      <c r="D67" s="279"/>
      <c r="E67" s="603"/>
      <c r="F67" s="605"/>
      <c r="G67" s="79" t="s">
        <v>1887</v>
      </c>
      <c r="H67" s="47">
        <f t="shared" si="21"/>
        <v>45.6</v>
      </c>
      <c r="I67" s="121">
        <v>0</v>
      </c>
      <c r="J67" s="120">
        <v>0</v>
      </c>
      <c r="K67" s="121">
        <v>0</v>
      </c>
      <c r="L67" s="120">
        <v>0</v>
      </c>
      <c r="M67" s="121">
        <v>45.6</v>
      </c>
      <c r="N67" s="120">
        <v>0</v>
      </c>
      <c r="O67" s="485"/>
      <c r="P67" s="282"/>
      <c r="Q67" s="315"/>
    </row>
    <row r="68" spans="1:17" x14ac:dyDescent="0.25">
      <c r="A68" s="279"/>
      <c r="B68" s="279"/>
      <c r="C68" s="279"/>
      <c r="D68" s="279"/>
      <c r="E68" s="603"/>
      <c r="F68" s="605"/>
      <c r="G68" s="79" t="s">
        <v>19</v>
      </c>
      <c r="H68" s="44">
        <f t="shared" si="21"/>
        <v>2.4</v>
      </c>
      <c r="I68" s="120">
        <v>0</v>
      </c>
      <c r="J68" s="121">
        <v>0</v>
      </c>
      <c r="K68" s="120">
        <v>0</v>
      </c>
      <c r="L68" s="121">
        <v>0</v>
      </c>
      <c r="M68" s="120">
        <v>2.4</v>
      </c>
      <c r="N68" s="121">
        <v>0</v>
      </c>
      <c r="O68" s="486"/>
      <c r="P68" s="282"/>
      <c r="Q68" s="315"/>
    </row>
    <row r="69" spans="1:17" ht="24" x14ac:dyDescent="0.25">
      <c r="A69" s="279"/>
      <c r="B69" s="279"/>
      <c r="C69" s="301"/>
      <c r="D69" s="279"/>
      <c r="E69" s="603"/>
      <c r="F69" s="605"/>
      <c r="G69" s="122" t="s">
        <v>20</v>
      </c>
      <c r="H69" s="47">
        <f t="shared" si="21"/>
        <v>0</v>
      </c>
      <c r="I69" s="121">
        <v>0</v>
      </c>
      <c r="J69" s="123">
        <v>0</v>
      </c>
      <c r="K69" s="121">
        <v>0</v>
      </c>
      <c r="L69" s="123">
        <v>0</v>
      </c>
      <c r="M69" s="121">
        <v>0</v>
      </c>
      <c r="N69" s="123">
        <v>0</v>
      </c>
      <c r="O69" s="486"/>
      <c r="P69" s="283"/>
      <c r="Q69" s="315"/>
    </row>
    <row r="70" spans="1:17" ht="36" x14ac:dyDescent="0.25">
      <c r="A70" s="322" t="s">
        <v>26</v>
      </c>
      <c r="B70" s="322"/>
      <c r="C70" s="322"/>
      <c r="D70" s="322"/>
      <c r="E70" s="322"/>
      <c r="F70" s="322"/>
      <c r="G70" s="272" t="s">
        <v>16</v>
      </c>
      <c r="H70" s="10">
        <f>SUM(H65)</f>
        <v>48</v>
      </c>
      <c r="I70" s="10">
        <f t="shared" ref="I70:N70" si="23">SUM(I65)</f>
        <v>0</v>
      </c>
      <c r="J70" s="10">
        <f t="shared" si="23"/>
        <v>0</v>
      </c>
      <c r="K70" s="10">
        <f t="shared" si="23"/>
        <v>0</v>
      </c>
      <c r="L70" s="10">
        <f t="shared" si="23"/>
        <v>0</v>
      </c>
      <c r="M70" s="10">
        <f t="shared" si="23"/>
        <v>48</v>
      </c>
      <c r="N70" s="10">
        <f t="shared" si="23"/>
        <v>0</v>
      </c>
      <c r="O70" s="322"/>
      <c r="P70" s="322"/>
    </row>
    <row r="71" spans="1:17" ht="24" x14ac:dyDescent="0.25">
      <c r="A71" s="322"/>
      <c r="B71" s="322"/>
      <c r="C71" s="322"/>
      <c r="D71" s="322"/>
      <c r="E71" s="322"/>
      <c r="F71" s="322"/>
      <c r="G71" s="8" t="s">
        <v>17</v>
      </c>
      <c r="H71" s="10">
        <f t="shared" ref="H71:N74" si="24">SUM(H66)</f>
        <v>0</v>
      </c>
      <c r="I71" s="10">
        <f t="shared" si="24"/>
        <v>0</v>
      </c>
      <c r="J71" s="10">
        <f t="shared" si="24"/>
        <v>0</v>
      </c>
      <c r="K71" s="10">
        <f t="shared" si="24"/>
        <v>0</v>
      </c>
      <c r="L71" s="10">
        <f t="shared" si="24"/>
        <v>0</v>
      </c>
      <c r="M71" s="10">
        <f t="shared" si="24"/>
        <v>0</v>
      </c>
      <c r="N71" s="10">
        <f t="shared" si="24"/>
        <v>0</v>
      </c>
      <c r="O71" s="322"/>
      <c r="P71" s="322"/>
    </row>
    <row r="72" spans="1:17" ht="36" x14ac:dyDescent="0.25">
      <c r="A72" s="322"/>
      <c r="B72" s="322"/>
      <c r="C72" s="322"/>
      <c r="D72" s="322"/>
      <c r="E72" s="322"/>
      <c r="F72" s="322"/>
      <c r="G72" s="8" t="s">
        <v>1887</v>
      </c>
      <c r="H72" s="10">
        <f t="shared" si="24"/>
        <v>45.6</v>
      </c>
      <c r="I72" s="10">
        <f t="shared" si="24"/>
        <v>0</v>
      </c>
      <c r="J72" s="10">
        <f t="shared" si="24"/>
        <v>0</v>
      </c>
      <c r="K72" s="10">
        <f t="shared" si="24"/>
        <v>0</v>
      </c>
      <c r="L72" s="10">
        <f t="shared" si="24"/>
        <v>0</v>
      </c>
      <c r="M72" s="10">
        <f t="shared" si="24"/>
        <v>45.6</v>
      </c>
      <c r="N72" s="10">
        <f t="shared" si="24"/>
        <v>0</v>
      </c>
      <c r="O72" s="322"/>
      <c r="P72" s="322"/>
    </row>
    <row r="73" spans="1:17" x14ac:dyDescent="0.25">
      <c r="A73" s="322"/>
      <c r="B73" s="322"/>
      <c r="C73" s="322"/>
      <c r="D73" s="322"/>
      <c r="E73" s="322"/>
      <c r="F73" s="322"/>
      <c r="G73" s="8" t="s">
        <v>19</v>
      </c>
      <c r="H73" s="10">
        <f t="shared" si="24"/>
        <v>2.4</v>
      </c>
      <c r="I73" s="10">
        <f t="shared" si="24"/>
        <v>0</v>
      </c>
      <c r="J73" s="10">
        <f t="shared" si="24"/>
        <v>0</v>
      </c>
      <c r="K73" s="10">
        <f t="shared" si="24"/>
        <v>0</v>
      </c>
      <c r="L73" s="10">
        <f t="shared" si="24"/>
        <v>0</v>
      </c>
      <c r="M73" s="10">
        <f t="shared" si="24"/>
        <v>2.4</v>
      </c>
      <c r="N73" s="10">
        <f t="shared" si="24"/>
        <v>0</v>
      </c>
      <c r="O73" s="322"/>
      <c r="P73" s="322"/>
    </row>
    <row r="74" spans="1:17" ht="24" x14ac:dyDescent="0.25">
      <c r="A74" s="322"/>
      <c r="B74" s="322"/>
      <c r="C74" s="322"/>
      <c r="D74" s="322"/>
      <c r="E74" s="322"/>
      <c r="F74" s="322"/>
      <c r="G74" s="8" t="s">
        <v>20</v>
      </c>
      <c r="H74" s="10">
        <f t="shared" si="24"/>
        <v>0</v>
      </c>
      <c r="I74" s="10">
        <f t="shared" si="24"/>
        <v>0</v>
      </c>
      <c r="J74" s="10">
        <f t="shared" si="24"/>
        <v>0</v>
      </c>
      <c r="K74" s="10">
        <f t="shared" si="24"/>
        <v>0</v>
      </c>
      <c r="L74" s="10">
        <f t="shared" si="24"/>
        <v>0</v>
      </c>
      <c r="M74" s="10">
        <f t="shared" si="24"/>
        <v>0</v>
      </c>
      <c r="N74" s="10">
        <f t="shared" si="24"/>
        <v>0</v>
      </c>
      <c r="O74" s="322"/>
      <c r="P74" s="322"/>
    </row>
    <row r="75" spans="1:17" x14ac:dyDescent="0.25">
      <c r="A75" s="322" t="s">
        <v>53</v>
      </c>
      <c r="B75" s="322"/>
      <c r="C75" s="322"/>
      <c r="D75" s="322"/>
      <c r="E75" s="322"/>
      <c r="F75" s="322"/>
      <c r="G75" s="322"/>
      <c r="H75" s="322"/>
      <c r="I75" s="322"/>
      <c r="J75" s="322"/>
      <c r="K75" s="322"/>
      <c r="L75" s="322"/>
      <c r="M75" s="322"/>
      <c r="N75" s="322"/>
      <c r="O75" s="322"/>
      <c r="P75" s="322"/>
    </row>
    <row r="76" spans="1:17" ht="36" customHeight="1" x14ac:dyDescent="0.25">
      <c r="A76" s="320" t="s">
        <v>1910</v>
      </c>
      <c r="B76" s="303" t="s">
        <v>4239</v>
      </c>
      <c r="C76" s="303" t="s">
        <v>53</v>
      </c>
      <c r="D76" s="303" t="s">
        <v>4260</v>
      </c>
      <c r="E76" s="303">
        <v>500</v>
      </c>
      <c r="F76" s="303" t="s">
        <v>4261</v>
      </c>
      <c r="G76" s="132" t="s">
        <v>16</v>
      </c>
      <c r="H76" s="53">
        <f>SUM(H77:H80)</f>
        <v>455</v>
      </c>
      <c r="I76" s="53">
        <f t="shared" ref="I76:N76" si="25">SUM(I77:I80)</f>
        <v>0</v>
      </c>
      <c r="J76" s="53">
        <f t="shared" si="25"/>
        <v>5</v>
      </c>
      <c r="K76" s="53">
        <f t="shared" si="25"/>
        <v>0</v>
      </c>
      <c r="L76" s="53">
        <v>0</v>
      </c>
      <c r="M76" s="53">
        <v>450</v>
      </c>
      <c r="N76" s="53">
        <f t="shared" si="25"/>
        <v>0</v>
      </c>
      <c r="O76" s="303">
        <v>500000</v>
      </c>
      <c r="P76" s="303" t="s">
        <v>4262</v>
      </c>
      <c r="Q76" s="314" t="s">
        <v>4184</v>
      </c>
    </row>
    <row r="77" spans="1:17" x14ac:dyDescent="0.25">
      <c r="A77" s="320"/>
      <c r="B77" s="303"/>
      <c r="C77" s="303"/>
      <c r="D77" s="303"/>
      <c r="E77" s="303"/>
      <c r="F77" s="303"/>
      <c r="G77" s="132" t="s">
        <v>17</v>
      </c>
      <c r="H77" s="53">
        <f>SUM(I77:N77)</f>
        <v>0</v>
      </c>
      <c r="I77" s="53">
        <v>0</v>
      </c>
      <c r="J77" s="53">
        <v>0</v>
      </c>
      <c r="K77" s="53">
        <v>0</v>
      </c>
      <c r="L77" s="53">
        <v>0</v>
      </c>
      <c r="M77" s="53">
        <v>0</v>
      </c>
      <c r="N77" s="53">
        <v>0</v>
      </c>
      <c r="O77" s="303"/>
      <c r="P77" s="303"/>
      <c r="Q77" s="315"/>
    </row>
    <row r="78" spans="1:17" ht="36" x14ac:dyDescent="0.25">
      <c r="A78" s="320"/>
      <c r="B78" s="303"/>
      <c r="C78" s="303"/>
      <c r="D78" s="303"/>
      <c r="E78" s="303"/>
      <c r="F78" s="303"/>
      <c r="G78" s="132" t="s">
        <v>1887</v>
      </c>
      <c r="H78" s="53">
        <f>SUM(I78:N78)</f>
        <v>360</v>
      </c>
      <c r="I78" s="53">
        <v>0</v>
      </c>
      <c r="J78" s="53">
        <v>0</v>
      </c>
      <c r="K78" s="53">
        <v>0</v>
      </c>
      <c r="L78" s="53">
        <v>0</v>
      </c>
      <c r="M78" s="53">
        <v>360</v>
      </c>
      <c r="N78" s="53">
        <v>0</v>
      </c>
      <c r="O78" s="303"/>
      <c r="P78" s="303"/>
      <c r="Q78" s="315"/>
    </row>
    <row r="79" spans="1:17" x14ac:dyDescent="0.25">
      <c r="A79" s="320"/>
      <c r="B79" s="303"/>
      <c r="C79" s="303"/>
      <c r="D79" s="303"/>
      <c r="E79" s="303"/>
      <c r="F79" s="303"/>
      <c r="G79" s="132" t="s">
        <v>19</v>
      </c>
      <c r="H79" s="53">
        <f>SUM(I79:N79)</f>
        <v>95</v>
      </c>
      <c r="I79" s="53">
        <v>0</v>
      </c>
      <c r="J79" s="53">
        <v>5</v>
      </c>
      <c r="K79" s="53">
        <v>0</v>
      </c>
      <c r="L79" s="53">
        <v>0</v>
      </c>
      <c r="M79" s="53">
        <v>90</v>
      </c>
      <c r="N79" s="53">
        <v>0</v>
      </c>
      <c r="O79" s="303"/>
      <c r="P79" s="303"/>
      <c r="Q79" s="315"/>
    </row>
    <row r="80" spans="1:17" ht="24" x14ac:dyDescent="0.25">
      <c r="A80" s="320"/>
      <c r="B80" s="303"/>
      <c r="C80" s="303"/>
      <c r="D80" s="303"/>
      <c r="E80" s="303"/>
      <c r="F80" s="303"/>
      <c r="G80" s="132" t="s">
        <v>20</v>
      </c>
      <c r="H80" s="53">
        <f>SUM(I80:N80)</f>
        <v>0</v>
      </c>
      <c r="I80" s="53">
        <v>0</v>
      </c>
      <c r="J80" s="53">
        <v>0</v>
      </c>
      <c r="K80" s="53">
        <v>0</v>
      </c>
      <c r="L80" s="53">
        <v>0</v>
      </c>
      <c r="M80" s="53">
        <v>0</v>
      </c>
      <c r="N80" s="53">
        <v>0</v>
      </c>
      <c r="O80" s="303"/>
      <c r="P80" s="303"/>
      <c r="Q80" s="315"/>
    </row>
    <row r="81" spans="1:16" ht="36" x14ac:dyDescent="0.25">
      <c r="A81" s="322" t="s">
        <v>1911</v>
      </c>
      <c r="B81" s="322"/>
      <c r="C81" s="322"/>
      <c r="D81" s="322"/>
      <c r="E81" s="322"/>
      <c r="F81" s="322"/>
      <c r="G81" s="8" t="s">
        <v>16</v>
      </c>
      <c r="H81" s="10">
        <f t="shared" ref="H81:N81" si="26">SUM(H82:H85)</f>
        <v>455</v>
      </c>
      <c r="I81" s="10">
        <f t="shared" si="26"/>
        <v>0</v>
      </c>
      <c r="J81" s="10">
        <f t="shared" si="26"/>
        <v>5</v>
      </c>
      <c r="K81" s="10">
        <f t="shared" si="26"/>
        <v>0</v>
      </c>
      <c r="L81" s="10">
        <f t="shared" si="26"/>
        <v>0</v>
      </c>
      <c r="M81" s="10">
        <f t="shared" si="26"/>
        <v>450</v>
      </c>
      <c r="N81" s="10">
        <f t="shared" si="26"/>
        <v>0</v>
      </c>
      <c r="O81" s="322"/>
      <c r="P81" s="322"/>
    </row>
    <row r="82" spans="1:16" ht="24" x14ac:dyDescent="0.25">
      <c r="A82" s="322"/>
      <c r="B82" s="322"/>
      <c r="C82" s="322"/>
      <c r="D82" s="322"/>
      <c r="E82" s="322"/>
      <c r="F82" s="322"/>
      <c r="G82" s="8" t="s">
        <v>17</v>
      </c>
      <c r="H82" s="10">
        <f t="shared" ref="H82:H85" si="27">SUM(I82:N82)</f>
        <v>0</v>
      </c>
      <c r="I82" s="10">
        <f t="shared" ref="I82:I85" si="28">I77</f>
        <v>0</v>
      </c>
      <c r="J82" s="10">
        <f t="shared" ref="J82:J85" si="29">J77</f>
        <v>0</v>
      </c>
      <c r="K82" s="10">
        <f t="shared" ref="K82:K85" si="30">K77</f>
        <v>0</v>
      </c>
      <c r="L82" s="10">
        <f t="shared" ref="L82:L85" si="31">L77</f>
        <v>0</v>
      </c>
      <c r="M82" s="10">
        <f t="shared" ref="M82:M85" si="32">M77</f>
        <v>0</v>
      </c>
      <c r="N82" s="10">
        <f t="shared" ref="N82:N85" si="33">N77</f>
        <v>0</v>
      </c>
      <c r="O82" s="322"/>
      <c r="P82" s="322"/>
    </row>
    <row r="83" spans="1:16" ht="36" x14ac:dyDescent="0.25">
      <c r="A83" s="322"/>
      <c r="B83" s="322"/>
      <c r="C83" s="322"/>
      <c r="D83" s="322"/>
      <c r="E83" s="322"/>
      <c r="F83" s="322"/>
      <c r="G83" s="8" t="s">
        <v>1887</v>
      </c>
      <c r="H83" s="10">
        <f t="shared" si="27"/>
        <v>360</v>
      </c>
      <c r="I83" s="10">
        <f t="shared" si="28"/>
        <v>0</v>
      </c>
      <c r="J83" s="10">
        <f t="shared" si="29"/>
        <v>0</v>
      </c>
      <c r="K83" s="10">
        <f t="shared" si="30"/>
        <v>0</v>
      </c>
      <c r="L83" s="10">
        <f t="shared" si="31"/>
        <v>0</v>
      </c>
      <c r="M83" s="10">
        <f t="shared" si="32"/>
        <v>360</v>
      </c>
      <c r="N83" s="10">
        <f t="shared" si="33"/>
        <v>0</v>
      </c>
      <c r="O83" s="322"/>
      <c r="P83" s="322"/>
    </row>
    <row r="84" spans="1:16" x14ac:dyDescent="0.25">
      <c r="A84" s="322"/>
      <c r="B84" s="322"/>
      <c r="C84" s="322"/>
      <c r="D84" s="322"/>
      <c r="E84" s="322"/>
      <c r="F84" s="322"/>
      <c r="G84" s="8" t="s">
        <v>19</v>
      </c>
      <c r="H84" s="10">
        <f t="shared" si="27"/>
        <v>95</v>
      </c>
      <c r="I84" s="10">
        <f t="shared" si="28"/>
        <v>0</v>
      </c>
      <c r="J84" s="10">
        <f t="shared" si="29"/>
        <v>5</v>
      </c>
      <c r="K84" s="10">
        <f t="shared" si="30"/>
        <v>0</v>
      </c>
      <c r="L84" s="10">
        <f t="shared" si="31"/>
        <v>0</v>
      </c>
      <c r="M84" s="10">
        <f t="shared" si="32"/>
        <v>90</v>
      </c>
      <c r="N84" s="10">
        <f t="shared" si="33"/>
        <v>0</v>
      </c>
      <c r="O84" s="322"/>
      <c r="P84" s="322"/>
    </row>
    <row r="85" spans="1:16" ht="24" x14ac:dyDescent="0.25">
      <c r="A85" s="322"/>
      <c r="B85" s="322"/>
      <c r="C85" s="322"/>
      <c r="D85" s="322"/>
      <c r="E85" s="322"/>
      <c r="F85" s="322"/>
      <c r="G85" s="8" t="s">
        <v>20</v>
      </c>
      <c r="H85" s="10">
        <f t="shared" si="27"/>
        <v>0</v>
      </c>
      <c r="I85" s="10">
        <f t="shared" si="28"/>
        <v>0</v>
      </c>
      <c r="J85" s="10">
        <f t="shared" si="29"/>
        <v>0</v>
      </c>
      <c r="K85" s="10">
        <f t="shared" si="30"/>
        <v>0</v>
      </c>
      <c r="L85" s="10">
        <f t="shared" si="31"/>
        <v>0</v>
      </c>
      <c r="M85" s="10">
        <f t="shared" si="32"/>
        <v>0</v>
      </c>
      <c r="N85" s="10">
        <f t="shared" si="33"/>
        <v>0</v>
      </c>
      <c r="O85" s="322"/>
      <c r="P85" s="322"/>
    </row>
    <row r="88" spans="1:16" x14ac:dyDescent="0.25">
      <c r="H88" s="267"/>
      <c r="I88" s="267"/>
      <c r="J88" s="267"/>
      <c r="K88" s="267"/>
      <c r="L88" s="267"/>
      <c r="M88" s="267"/>
      <c r="N88" s="267"/>
    </row>
    <row r="89" spans="1:16" x14ac:dyDescent="0.25">
      <c r="H89" s="267"/>
      <c r="I89" s="267"/>
      <c r="J89" s="267"/>
      <c r="K89" s="267"/>
      <c r="L89" s="267"/>
      <c r="M89" s="267"/>
      <c r="N89" s="267"/>
    </row>
    <row r="90" spans="1:16" x14ac:dyDescent="0.25">
      <c r="H90" s="267"/>
      <c r="I90" s="267"/>
      <c r="J90" s="267"/>
      <c r="K90" s="267"/>
      <c r="L90" s="267"/>
      <c r="M90" s="267"/>
      <c r="N90" s="267"/>
    </row>
    <row r="91" spans="1:16" x14ac:dyDescent="0.25">
      <c r="H91" s="267"/>
      <c r="I91" s="267"/>
      <c r="J91" s="267"/>
      <c r="K91" s="267"/>
      <c r="L91" s="267"/>
      <c r="M91" s="267"/>
      <c r="N91" s="267"/>
    </row>
    <row r="92" spans="1:16" x14ac:dyDescent="0.25">
      <c r="H92" s="267"/>
      <c r="I92" s="267"/>
      <c r="J92" s="267"/>
      <c r="K92" s="267"/>
      <c r="L92" s="267"/>
      <c r="M92" s="267"/>
      <c r="N92" s="267"/>
    </row>
  </sheetData>
  <autoFilter ref="A1:Q85">
    <filterColumn colId="6" showButton="0"/>
    <filterColumn colId="7" showButton="0"/>
    <filterColumn colId="8" showButton="0"/>
    <filterColumn colId="9" showButton="0"/>
    <filterColumn colId="10" showButton="0"/>
    <filterColumn colId="11" showButton="0"/>
    <filterColumn colId="12" showButton="0"/>
  </autoFilter>
  <mergeCells count="110">
    <mergeCell ref="Q1:Q2"/>
    <mergeCell ref="Q5:Q9"/>
    <mergeCell ref="Q16:Q20"/>
    <mergeCell ref="Q27:Q31"/>
    <mergeCell ref="Q32:Q36"/>
    <mergeCell ref="Q43:Q47"/>
    <mergeCell ref="Q54:Q58"/>
    <mergeCell ref="Q65:Q69"/>
    <mergeCell ref="Q76:Q80"/>
    <mergeCell ref="A81:F85"/>
    <mergeCell ref="O81:O85"/>
    <mergeCell ref="P81:P85"/>
    <mergeCell ref="A70:F74"/>
    <mergeCell ref="O70:O74"/>
    <mergeCell ref="P70:P74"/>
    <mergeCell ref="A75:P75"/>
    <mergeCell ref="A76:A80"/>
    <mergeCell ref="B76:B80"/>
    <mergeCell ref="C76:C80"/>
    <mergeCell ref="D76:D80"/>
    <mergeCell ref="E76:E80"/>
    <mergeCell ref="F76:F80"/>
    <mergeCell ref="O76:O80"/>
    <mergeCell ref="P76:P80"/>
    <mergeCell ref="A65:A69"/>
    <mergeCell ref="B65:B69"/>
    <mergeCell ref="C65:C69"/>
    <mergeCell ref="D65:D69"/>
    <mergeCell ref="E65:E69"/>
    <mergeCell ref="F65:F69"/>
    <mergeCell ref="O65:O69"/>
    <mergeCell ref="P65:P69"/>
    <mergeCell ref="A59:F63"/>
    <mergeCell ref="O59:O63"/>
    <mergeCell ref="P59:P63"/>
    <mergeCell ref="A64:P64"/>
    <mergeCell ref="A53:P53"/>
    <mergeCell ref="A54:A58"/>
    <mergeCell ref="B54:B58"/>
    <mergeCell ref="C54:C58"/>
    <mergeCell ref="D54:D58"/>
    <mergeCell ref="E54:E58"/>
    <mergeCell ref="F54:F58"/>
    <mergeCell ref="O54:O58"/>
    <mergeCell ref="P54:P58"/>
    <mergeCell ref="A48:F52"/>
    <mergeCell ref="O48:O52"/>
    <mergeCell ref="P48:P52"/>
    <mergeCell ref="A42:P42"/>
    <mergeCell ref="A43:A47"/>
    <mergeCell ref="B43:B47"/>
    <mergeCell ref="C43:C47"/>
    <mergeCell ref="D43:D47"/>
    <mergeCell ref="E43:E47"/>
    <mergeCell ref="F43:F47"/>
    <mergeCell ref="O43:O47"/>
    <mergeCell ref="P43:P47"/>
    <mergeCell ref="A32:A36"/>
    <mergeCell ref="B32:B36"/>
    <mergeCell ref="C32:C36"/>
    <mergeCell ref="D32:D36"/>
    <mergeCell ref="E32:E36"/>
    <mergeCell ref="F32:F36"/>
    <mergeCell ref="O32:O36"/>
    <mergeCell ref="P32:P36"/>
    <mergeCell ref="A37:F41"/>
    <mergeCell ref="O37:O41"/>
    <mergeCell ref="P37:P41"/>
    <mergeCell ref="A21:F25"/>
    <mergeCell ref="O21:O25"/>
    <mergeCell ref="P21:P25"/>
    <mergeCell ref="A26:P26"/>
    <mergeCell ref="A27:A31"/>
    <mergeCell ref="B27:B31"/>
    <mergeCell ref="C27:C31"/>
    <mergeCell ref="D27:D31"/>
    <mergeCell ref="E27:E31"/>
    <mergeCell ref="F27:F31"/>
    <mergeCell ref="O27:O31"/>
    <mergeCell ref="P27:P31"/>
    <mergeCell ref="A16:A20"/>
    <mergeCell ref="B16:B20"/>
    <mergeCell ref="C16:C20"/>
    <mergeCell ref="D16:D20"/>
    <mergeCell ref="E16:E20"/>
    <mergeCell ref="F16:F20"/>
    <mergeCell ref="O16:O20"/>
    <mergeCell ref="P16:P20"/>
    <mergeCell ref="A15:P15"/>
    <mergeCell ref="A10:F14"/>
    <mergeCell ref="O10:O14"/>
    <mergeCell ref="P10:P14"/>
    <mergeCell ref="A5:A9"/>
    <mergeCell ref="B5:B9"/>
    <mergeCell ref="C5:C9"/>
    <mergeCell ref="D5:D9"/>
    <mergeCell ref="E5:E9"/>
    <mergeCell ref="F5:F9"/>
    <mergeCell ref="O5:O9"/>
    <mergeCell ref="P5:P9"/>
    <mergeCell ref="A4:P4"/>
    <mergeCell ref="A1:A2"/>
    <mergeCell ref="B1:B2"/>
    <mergeCell ref="C1:C2"/>
    <mergeCell ref="D1:D2"/>
    <mergeCell ref="E1:E2"/>
    <mergeCell ref="F1:F2"/>
    <mergeCell ref="G1:N1"/>
    <mergeCell ref="O1:O2"/>
    <mergeCell ref="P1:P2"/>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topLeftCell="A976" zoomScale="80" zoomScaleNormal="80" workbookViewId="0">
      <selection activeCell="H680" sqref="H680"/>
    </sheetView>
  </sheetViews>
  <sheetFormatPr defaultRowHeight="15" x14ac:dyDescent="0.25"/>
  <cols>
    <col min="1" max="1" width="23.42578125" style="1" customWidth="1"/>
    <col min="2" max="2" width="17.7109375" style="1" customWidth="1"/>
    <col min="3" max="3" width="16.85546875" style="1" customWidth="1"/>
    <col min="4" max="4" width="9.85546875" style="1" customWidth="1"/>
    <col min="5" max="5" width="9.140625" style="1"/>
    <col min="6" max="6" width="20.42578125" style="1" customWidth="1"/>
    <col min="7" max="7" width="17.85546875" style="1" customWidth="1"/>
    <col min="8" max="14" width="12.140625" style="1" customWidth="1"/>
    <col min="15" max="15" width="13.42578125" style="1" customWidth="1"/>
    <col min="16" max="16" width="20.7109375" style="1" customWidth="1"/>
    <col min="17" max="17" width="16.7109375" style="1" customWidth="1"/>
    <col min="18" max="16384" width="9.140625" style="1"/>
  </cols>
  <sheetData>
    <row r="1" spans="1:17" ht="53.25" customHeight="1" x14ac:dyDescent="0.25">
      <c r="A1" s="317" t="s">
        <v>2</v>
      </c>
      <c r="B1" s="317" t="s">
        <v>3</v>
      </c>
      <c r="C1" s="317" t="s">
        <v>4</v>
      </c>
      <c r="D1" s="317" t="s">
        <v>5</v>
      </c>
      <c r="E1" s="317" t="s">
        <v>6</v>
      </c>
      <c r="F1" s="317" t="s">
        <v>7</v>
      </c>
      <c r="G1" s="317" t="s">
        <v>8</v>
      </c>
      <c r="H1" s="317"/>
      <c r="I1" s="317"/>
      <c r="J1" s="317"/>
      <c r="K1" s="317"/>
      <c r="L1" s="317"/>
      <c r="M1" s="317"/>
      <c r="N1" s="317"/>
      <c r="O1" s="317" t="s">
        <v>9</v>
      </c>
      <c r="P1" s="317" t="s">
        <v>10</v>
      </c>
      <c r="Q1" s="597" t="s">
        <v>4153</v>
      </c>
    </row>
    <row r="2" spans="1:17" ht="24" x14ac:dyDescent="0.25">
      <c r="A2" s="318"/>
      <c r="B2" s="318"/>
      <c r="C2" s="318"/>
      <c r="D2" s="318"/>
      <c r="E2" s="318"/>
      <c r="F2" s="318"/>
      <c r="G2" s="11" t="s">
        <v>11</v>
      </c>
      <c r="H2" s="11" t="s">
        <v>12</v>
      </c>
      <c r="I2" s="11">
        <v>2025</v>
      </c>
      <c r="J2" s="11">
        <v>2026</v>
      </c>
      <c r="K2" s="11">
        <v>2027</v>
      </c>
      <c r="L2" s="11">
        <v>2028</v>
      </c>
      <c r="M2" s="11">
        <v>2029</v>
      </c>
      <c r="N2" s="11">
        <v>2030</v>
      </c>
      <c r="O2" s="318"/>
      <c r="P2" s="318"/>
      <c r="Q2" s="597"/>
    </row>
    <row r="3" spans="1:17" x14ac:dyDescent="0.25">
      <c r="A3" s="5">
        <v>1</v>
      </c>
      <c r="B3" s="5">
        <v>2</v>
      </c>
      <c r="C3" s="5">
        <v>3</v>
      </c>
      <c r="D3" s="5">
        <v>4</v>
      </c>
      <c r="E3" s="5">
        <v>5</v>
      </c>
      <c r="F3" s="5">
        <v>6</v>
      </c>
      <c r="G3" s="5">
        <v>7</v>
      </c>
      <c r="H3" s="5">
        <v>8</v>
      </c>
      <c r="I3" s="5">
        <v>9</v>
      </c>
      <c r="J3" s="5">
        <v>10</v>
      </c>
      <c r="K3" s="5">
        <v>11</v>
      </c>
      <c r="L3" s="5">
        <v>12</v>
      </c>
      <c r="M3" s="5">
        <v>13</v>
      </c>
      <c r="N3" s="5">
        <v>14</v>
      </c>
      <c r="O3" s="5">
        <v>15</v>
      </c>
      <c r="P3" s="5">
        <v>16</v>
      </c>
      <c r="Q3" s="217">
        <v>17</v>
      </c>
    </row>
    <row r="4" spans="1:17" x14ac:dyDescent="0.25">
      <c r="A4" s="319" t="s">
        <v>53</v>
      </c>
      <c r="B4" s="319"/>
      <c r="C4" s="319"/>
      <c r="D4" s="319"/>
      <c r="E4" s="319"/>
      <c r="F4" s="319"/>
      <c r="G4" s="319"/>
      <c r="H4" s="319"/>
      <c r="I4" s="319"/>
      <c r="J4" s="319"/>
      <c r="K4" s="319"/>
      <c r="L4" s="319"/>
      <c r="M4" s="319"/>
      <c r="N4" s="319"/>
      <c r="O4" s="319"/>
      <c r="P4" s="319"/>
    </row>
    <row r="5" spans="1:17" ht="51" customHeight="1" x14ac:dyDescent="0.25">
      <c r="A5" s="348" t="s">
        <v>1912</v>
      </c>
      <c r="B5" s="348" t="s">
        <v>1913</v>
      </c>
      <c r="C5" s="316" t="s">
        <v>53</v>
      </c>
      <c r="D5" s="316" t="s">
        <v>484</v>
      </c>
      <c r="E5" s="316" t="s">
        <v>1914</v>
      </c>
      <c r="F5" s="316" t="s">
        <v>1915</v>
      </c>
      <c r="G5" s="233" t="s">
        <v>16</v>
      </c>
      <c r="H5" s="234">
        <f>SUM(H6:H9)</f>
        <v>520.70000000000005</v>
      </c>
      <c r="I5" s="234">
        <f t="shared" ref="I5:N5" si="0">SUM(I6:I9)</f>
        <v>0</v>
      </c>
      <c r="J5" s="234">
        <f t="shared" si="0"/>
        <v>0</v>
      </c>
      <c r="K5" s="234">
        <f t="shared" si="0"/>
        <v>0</v>
      </c>
      <c r="L5" s="234">
        <f t="shared" si="0"/>
        <v>0</v>
      </c>
      <c r="M5" s="234">
        <f t="shared" si="0"/>
        <v>220</v>
      </c>
      <c r="N5" s="234">
        <f t="shared" si="0"/>
        <v>300.7</v>
      </c>
      <c r="O5" s="316">
        <v>14600</v>
      </c>
      <c r="P5" s="316" t="s">
        <v>4263</v>
      </c>
      <c r="Q5" s="314" t="s">
        <v>4154</v>
      </c>
    </row>
    <row r="6" spans="1:17" x14ac:dyDescent="0.25">
      <c r="A6" s="348"/>
      <c r="B6" s="348"/>
      <c r="C6" s="316"/>
      <c r="D6" s="316"/>
      <c r="E6" s="316"/>
      <c r="F6" s="316"/>
      <c r="G6" s="233" t="s">
        <v>58</v>
      </c>
      <c r="H6" s="234">
        <f>SUM(I6:N6)</f>
        <v>515.5</v>
      </c>
      <c r="I6" s="234">
        <v>0</v>
      </c>
      <c r="J6" s="234">
        <v>0</v>
      </c>
      <c r="K6" s="234">
        <v>0</v>
      </c>
      <c r="L6" s="234">
        <v>0</v>
      </c>
      <c r="M6" s="234">
        <v>217.8</v>
      </c>
      <c r="N6" s="234">
        <v>297.7</v>
      </c>
      <c r="O6" s="316"/>
      <c r="P6" s="316"/>
      <c r="Q6" s="315"/>
    </row>
    <row r="7" spans="1:17" ht="36" x14ac:dyDescent="0.25">
      <c r="A7" s="348"/>
      <c r="B7" s="348"/>
      <c r="C7" s="316"/>
      <c r="D7" s="316"/>
      <c r="E7" s="316"/>
      <c r="F7" s="316"/>
      <c r="G7" s="233" t="s">
        <v>18</v>
      </c>
      <c r="H7" s="234">
        <f>SUM(I7:N7)</f>
        <v>5.2</v>
      </c>
      <c r="I7" s="234">
        <v>0</v>
      </c>
      <c r="J7" s="234">
        <v>0</v>
      </c>
      <c r="K7" s="234">
        <v>0</v>
      </c>
      <c r="L7" s="234">
        <v>0</v>
      </c>
      <c r="M7" s="234">
        <v>2.2000000000000002</v>
      </c>
      <c r="N7" s="234">
        <v>3</v>
      </c>
      <c r="O7" s="316"/>
      <c r="P7" s="316"/>
      <c r="Q7" s="315"/>
    </row>
    <row r="8" spans="1:17" x14ac:dyDescent="0.25">
      <c r="A8" s="348"/>
      <c r="B8" s="348"/>
      <c r="C8" s="316"/>
      <c r="D8" s="316"/>
      <c r="E8" s="316"/>
      <c r="F8" s="316"/>
      <c r="G8" s="233" t="s">
        <v>19</v>
      </c>
      <c r="H8" s="234">
        <f>SUM(I8:N8)</f>
        <v>0</v>
      </c>
      <c r="I8" s="234">
        <v>0</v>
      </c>
      <c r="J8" s="234">
        <v>0</v>
      </c>
      <c r="K8" s="234">
        <v>0</v>
      </c>
      <c r="L8" s="234">
        <v>0</v>
      </c>
      <c r="M8" s="234">
        <v>0</v>
      </c>
      <c r="N8" s="234">
        <v>0</v>
      </c>
      <c r="O8" s="316"/>
      <c r="P8" s="316"/>
      <c r="Q8" s="315"/>
    </row>
    <row r="9" spans="1:17" ht="24" x14ac:dyDescent="0.25">
      <c r="A9" s="348"/>
      <c r="B9" s="348"/>
      <c r="C9" s="316"/>
      <c r="D9" s="316"/>
      <c r="E9" s="316"/>
      <c r="F9" s="316"/>
      <c r="G9" s="233" t="s">
        <v>20</v>
      </c>
      <c r="H9" s="234">
        <f>SUM(I9:N9)</f>
        <v>0</v>
      </c>
      <c r="I9" s="234">
        <v>0</v>
      </c>
      <c r="J9" s="234">
        <v>0</v>
      </c>
      <c r="K9" s="234">
        <v>0</v>
      </c>
      <c r="L9" s="234">
        <v>0</v>
      </c>
      <c r="M9" s="234">
        <v>0</v>
      </c>
      <c r="N9" s="234">
        <v>0</v>
      </c>
      <c r="O9" s="316"/>
      <c r="P9" s="316"/>
      <c r="Q9" s="315"/>
    </row>
    <row r="10" spans="1:17" ht="51" customHeight="1" x14ac:dyDescent="0.25">
      <c r="A10" s="421" t="s">
        <v>4264</v>
      </c>
      <c r="B10" s="421" t="s">
        <v>1913</v>
      </c>
      <c r="C10" s="424" t="s">
        <v>53</v>
      </c>
      <c r="D10" s="424" t="s">
        <v>484</v>
      </c>
      <c r="E10" s="424" t="s">
        <v>1916</v>
      </c>
      <c r="F10" s="424" t="s">
        <v>1915</v>
      </c>
      <c r="G10" s="233" t="s">
        <v>16</v>
      </c>
      <c r="H10" s="234">
        <f>SUM(H11:H14)</f>
        <v>713.5</v>
      </c>
      <c r="I10" s="234">
        <f t="shared" ref="I10:N10" si="1">SUM(I11:I14)</f>
        <v>0</v>
      </c>
      <c r="J10" s="234">
        <f>SUM(J11:J14)</f>
        <v>0</v>
      </c>
      <c r="K10" s="234">
        <f t="shared" si="1"/>
        <v>0</v>
      </c>
      <c r="L10" s="234">
        <f t="shared" si="1"/>
        <v>0</v>
      </c>
      <c r="M10" s="234">
        <f t="shared" si="1"/>
        <v>350</v>
      </c>
      <c r="N10" s="234">
        <f t="shared" si="1"/>
        <v>363.5</v>
      </c>
      <c r="O10" s="424">
        <v>37800</v>
      </c>
      <c r="P10" s="424" t="s">
        <v>4263</v>
      </c>
      <c r="Q10" s="314" t="s">
        <v>4154</v>
      </c>
    </row>
    <row r="11" spans="1:17" x14ac:dyDescent="0.25">
      <c r="A11" s="422"/>
      <c r="B11" s="422"/>
      <c r="C11" s="425"/>
      <c r="D11" s="425"/>
      <c r="E11" s="425"/>
      <c r="F11" s="425"/>
      <c r="G11" s="233" t="s">
        <v>58</v>
      </c>
      <c r="H11" s="234">
        <f>SUM(I11:N11)</f>
        <v>706.4</v>
      </c>
      <c r="I11" s="234">
        <v>0</v>
      </c>
      <c r="J11" s="234">
        <v>0</v>
      </c>
      <c r="K11" s="234">
        <v>0</v>
      </c>
      <c r="L11" s="234">
        <v>0</v>
      </c>
      <c r="M11" s="234">
        <v>346.5</v>
      </c>
      <c r="N11" s="234">
        <v>359.9</v>
      </c>
      <c r="O11" s="425"/>
      <c r="P11" s="425"/>
      <c r="Q11" s="315"/>
    </row>
    <row r="12" spans="1:17" ht="36" x14ac:dyDescent="0.25">
      <c r="A12" s="422"/>
      <c r="B12" s="422"/>
      <c r="C12" s="425"/>
      <c r="D12" s="425"/>
      <c r="E12" s="425"/>
      <c r="F12" s="425"/>
      <c r="G12" s="233" t="s">
        <v>18</v>
      </c>
      <c r="H12" s="234">
        <f t="shared" ref="H12:H14" si="2">SUM(I12:N12)</f>
        <v>7.1</v>
      </c>
      <c r="I12" s="234">
        <v>0</v>
      </c>
      <c r="J12" s="234">
        <v>0</v>
      </c>
      <c r="K12" s="234">
        <v>0</v>
      </c>
      <c r="L12" s="234">
        <v>0</v>
      </c>
      <c r="M12" s="234">
        <v>3.5</v>
      </c>
      <c r="N12" s="234">
        <v>3.6</v>
      </c>
      <c r="O12" s="425"/>
      <c r="P12" s="425"/>
      <c r="Q12" s="315"/>
    </row>
    <row r="13" spans="1:17" x14ac:dyDescent="0.25">
      <c r="A13" s="422"/>
      <c r="B13" s="422"/>
      <c r="C13" s="425"/>
      <c r="D13" s="425"/>
      <c r="E13" s="425"/>
      <c r="F13" s="425"/>
      <c r="G13" s="233" t="s">
        <v>19</v>
      </c>
      <c r="H13" s="234">
        <f t="shared" si="2"/>
        <v>0</v>
      </c>
      <c r="I13" s="234">
        <v>0</v>
      </c>
      <c r="J13" s="234">
        <v>0</v>
      </c>
      <c r="K13" s="234">
        <v>0</v>
      </c>
      <c r="L13" s="234">
        <v>0</v>
      </c>
      <c r="M13" s="234">
        <v>0</v>
      </c>
      <c r="N13" s="234">
        <v>0</v>
      </c>
      <c r="O13" s="425"/>
      <c r="P13" s="425"/>
      <c r="Q13" s="315"/>
    </row>
    <row r="14" spans="1:17" ht="24" x14ac:dyDescent="0.25">
      <c r="A14" s="423"/>
      <c r="B14" s="423"/>
      <c r="C14" s="426"/>
      <c r="D14" s="426"/>
      <c r="E14" s="426"/>
      <c r="F14" s="426"/>
      <c r="G14" s="233" t="s">
        <v>20</v>
      </c>
      <c r="H14" s="234">
        <f t="shared" si="2"/>
        <v>0</v>
      </c>
      <c r="I14" s="234">
        <v>0</v>
      </c>
      <c r="J14" s="234">
        <v>0</v>
      </c>
      <c r="K14" s="234">
        <v>0</v>
      </c>
      <c r="L14" s="234">
        <v>0</v>
      </c>
      <c r="M14" s="234">
        <v>0</v>
      </c>
      <c r="N14" s="234">
        <v>0</v>
      </c>
      <c r="O14" s="426"/>
      <c r="P14" s="426"/>
      <c r="Q14" s="315"/>
    </row>
    <row r="15" spans="1:17" ht="51" customHeight="1" x14ac:dyDescent="0.25">
      <c r="A15" s="348" t="s">
        <v>4265</v>
      </c>
      <c r="B15" s="348" t="s">
        <v>1913</v>
      </c>
      <c r="C15" s="316" t="s">
        <v>53</v>
      </c>
      <c r="D15" s="316" t="s">
        <v>484</v>
      </c>
      <c r="E15" s="316" t="s">
        <v>1916</v>
      </c>
      <c r="F15" s="316" t="s">
        <v>1915</v>
      </c>
      <c r="G15" s="233" t="s">
        <v>16</v>
      </c>
      <c r="H15" s="234">
        <f>SUM(H16:H19)</f>
        <v>713.5</v>
      </c>
      <c r="I15" s="234">
        <f t="shared" ref="I15:N15" si="3">SUM(I16:I19)</f>
        <v>0</v>
      </c>
      <c r="J15" s="234">
        <f t="shared" si="3"/>
        <v>0</v>
      </c>
      <c r="K15" s="234">
        <f t="shared" si="3"/>
        <v>0</v>
      </c>
      <c r="L15" s="234">
        <f t="shared" si="3"/>
        <v>0</v>
      </c>
      <c r="M15" s="234">
        <f t="shared" si="3"/>
        <v>350</v>
      </c>
      <c r="N15" s="234">
        <f t="shared" si="3"/>
        <v>363.5</v>
      </c>
      <c r="O15" s="316">
        <v>35500</v>
      </c>
      <c r="P15" s="316" t="s">
        <v>4263</v>
      </c>
      <c r="Q15" s="314" t="s">
        <v>4154</v>
      </c>
    </row>
    <row r="16" spans="1:17" x14ac:dyDescent="0.25">
      <c r="A16" s="348"/>
      <c r="B16" s="348"/>
      <c r="C16" s="316"/>
      <c r="D16" s="316"/>
      <c r="E16" s="316"/>
      <c r="F16" s="316"/>
      <c r="G16" s="233" t="s">
        <v>58</v>
      </c>
      <c r="H16" s="234">
        <f t="shared" ref="H16:H19" si="4">SUM(I16:N16)</f>
        <v>706.4</v>
      </c>
      <c r="I16" s="234">
        <v>0</v>
      </c>
      <c r="J16" s="234">
        <v>0</v>
      </c>
      <c r="K16" s="234">
        <v>0</v>
      </c>
      <c r="L16" s="234">
        <v>0</v>
      </c>
      <c r="M16" s="234">
        <v>346.5</v>
      </c>
      <c r="N16" s="234">
        <v>359.9</v>
      </c>
      <c r="O16" s="316"/>
      <c r="P16" s="316"/>
      <c r="Q16" s="315"/>
    </row>
    <row r="17" spans="1:17" ht="36" x14ac:dyDescent="0.25">
      <c r="A17" s="348"/>
      <c r="B17" s="348"/>
      <c r="C17" s="316"/>
      <c r="D17" s="316"/>
      <c r="E17" s="316"/>
      <c r="F17" s="316"/>
      <c r="G17" s="233" t="s">
        <v>18</v>
      </c>
      <c r="H17" s="234">
        <f t="shared" si="4"/>
        <v>7.1</v>
      </c>
      <c r="I17" s="234">
        <v>0</v>
      </c>
      <c r="J17" s="234">
        <v>0</v>
      </c>
      <c r="K17" s="234">
        <v>0</v>
      </c>
      <c r="L17" s="234">
        <v>0</v>
      </c>
      <c r="M17" s="234">
        <v>3.5</v>
      </c>
      <c r="N17" s="234">
        <v>3.6</v>
      </c>
      <c r="O17" s="316"/>
      <c r="P17" s="316"/>
      <c r="Q17" s="315"/>
    </row>
    <row r="18" spans="1:17" x14ac:dyDescent="0.25">
      <c r="A18" s="348"/>
      <c r="B18" s="348"/>
      <c r="C18" s="316"/>
      <c r="D18" s="316"/>
      <c r="E18" s="316"/>
      <c r="F18" s="316"/>
      <c r="G18" s="233" t="s">
        <v>19</v>
      </c>
      <c r="H18" s="234">
        <f t="shared" si="4"/>
        <v>0</v>
      </c>
      <c r="I18" s="234">
        <v>0</v>
      </c>
      <c r="J18" s="234">
        <v>0</v>
      </c>
      <c r="K18" s="234">
        <v>0</v>
      </c>
      <c r="L18" s="234">
        <v>0</v>
      </c>
      <c r="M18" s="234">
        <v>0</v>
      </c>
      <c r="N18" s="234">
        <v>0</v>
      </c>
      <c r="O18" s="316"/>
      <c r="P18" s="316"/>
      <c r="Q18" s="315"/>
    </row>
    <row r="19" spans="1:17" ht="24" x14ac:dyDescent="0.25">
      <c r="A19" s="348"/>
      <c r="B19" s="348"/>
      <c r="C19" s="316"/>
      <c r="D19" s="316"/>
      <c r="E19" s="316"/>
      <c r="F19" s="316"/>
      <c r="G19" s="233" t="s">
        <v>20</v>
      </c>
      <c r="H19" s="234">
        <f t="shared" si="4"/>
        <v>0</v>
      </c>
      <c r="I19" s="234">
        <v>0</v>
      </c>
      <c r="J19" s="234">
        <v>0</v>
      </c>
      <c r="K19" s="234">
        <v>0</v>
      </c>
      <c r="L19" s="234">
        <v>0</v>
      </c>
      <c r="M19" s="234">
        <v>0</v>
      </c>
      <c r="N19" s="234">
        <v>0</v>
      </c>
      <c r="O19" s="316"/>
      <c r="P19" s="316"/>
      <c r="Q19" s="315"/>
    </row>
    <row r="20" spans="1:17" ht="51" customHeight="1" x14ac:dyDescent="0.25">
      <c r="A20" s="292" t="s">
        <v>1917</v>
      </c>
      <c r="B20" s="292" t="s">
        <v>1913</v>
      </c>
      <c r="C20" s="279" t="s">
        <v>53</v>
      </c>
      <c r="D20" s="279">
        <v>2030</v>
      </c>
      <c r="E20" s="279" t="s">
        <v>1918</v>
      </c>
      <c r="F20" s="279" t="s">
        <v>1915</v>
      </c>
      <c r="G20" s="43" t="s">
        <v>16</v>
      </c>
      <c r="H20" s="44">
        <f>SUM(H21:H24)</f>
        <v>84</v>
      </c>
      <c r="I20" s="44">
        <f t="shared" ref="I20:N20" si="5">SUM(I21:I24)</f>
        <v>0</v>
      </c>
      <c r="J20" s="44">
        <f t="shared" si="5"/>
        <v>0</v>
      </c>
      <c r="K20" s="44">
        <f t="shared" si="5"/>
        <v>0</v>
      </c>
      <c r="L20" s="44">
        <f t="shared" si="5"/>
        <v>0</v>
      </c>
      <c r="M20" s="44">
        <f t="shared" si="5"/>
        <v>0</v>
      </c>
      <c r="N20" s="44">
        <f t="shared" si="5"/>
        <v>84</v>
      </c>
      <c r="O20" s="279">
        <v>12000</v>
      </c>
      <c r="P20" s="279"/>
      <c r="Q20" s="314" t="s">
        <v>4154</v>
      </c>
    </row>
    <row r="21" spans="1:17" x14ac:dyDescent="0.25">
      <c r="A21" s="292"/>
      <c r="B21" s="292"/>
      <c r="C21" s="279"/>
      <c r="D21" s="279"/>
      <c r="E21" s="279"/>
      <c r="F21" s="279"/>
      <c r="G21" s="43" t="s">
        <v>58</v>
      </c>
      <c r="H21" s="44">
        <f t="shared" ref="H21:H24" si="6">SUM(I21:N21)</f>
        <v>60.5</v>
      </c>
      <c r="I21" s="44">
        <v>0</v>
      </c>
      <c r="J21" s="44">
        <v>0</v>
      </c>
      <c r="K21" s="44">
        <v>0</v>
      </c>
      <c r="L21" s="44">
        <v>0</v>
      </c>
      <c r="M21" s="44">
        <v>0</v>
      </c>
      <c r="N21" s="44">
        <v>60.5</v>
      </c>
      <c r="O21" s="279"/>
      <c r="P21" s="279"/>
      <c r="Q21" s="315"/>
    </row>
    <row r="22" spans="1:17" ht="36" x14ac:dyDescent="0.25">
      <c r="A22" s="292"/>
      <c r="B22" s="292"/>
      <c r="C22" s="279"/>
      <c r="D22" s="279"/>
      <c r="E22" s="279"/>
      <c r="F22" s="279"/>
      <c r="G22" s="43" t="s">
        <v>18</v>
      </c>
      <c r="H22" s="44">
        <f t="shared" si="6"/>
        <v>23.5</v>
      </c>
      <c r="I22" s="44">
        <v>0</v>
      </c>
      <c r="J22" s="44">
        <v>0</v>
      </c>
      <c r="K22" s="44">
        <v>0</v>
      </c>
      <c r="L22" s="44">
        <v>0</v>
      </c>
      <c r="M22" s="44">
        <v>0</v>
      </c>
      <c r="N22" s="44">
        <v>23.5</v>
      </c>
      <c r="O22" s="279"/>
      <c r="P22" s="279"/>
      <c r="Q22" s="315"/>
    </row>
    <row r="23" spans="1:17" x14ac:dyDescent="0.25">
      <c r="A23" s="292"/>
      <c r="B23" s="292"/>
      <c r="C23" s="279"/>
      <c r="D23" s="279"/>
      <c r="E23" s="279"/>
      <c r="F23" s="279"/>
      <c r="G23" s="43" t="s">
        <v>19</v>
      </c>
      <c r="H23" s="44">
        <f t="shared" si="6"/>
        <v>0</v>
      </c>
      <c r="I23" s="44">
        <v>0</v>
      </c>
      <c r="J23" s="44">
        <v>0</v>
      </c>
      <c r="K23" s="44">
        <v>0</v>
      </c>
      <c r="L23" s="44">
        <v>0</v>
      </c>
      <c r="M23" s="44">
        <v>0</v>
      </c>
      <c r="N23" s="44">
        <v>0</v>
      </c>
      <c r="O23" s="279"/>
      <c r="P23" s="279"/>
      <c r="Q23" s="315"/>
    </row>
    <row r="24" spans="1:17" ht="24" x14ac:dyDescent="0.25">
      <c r="A24" s="292"/>
      <c r="B24" s="292"/>
      <c r="C24" s="279"/>
      <c r="D24" s="279"/>
      <c r="E24" s="279"/>
      <c r="F24" s="279"/>
      <c r="G24" s="43" t="s">
        <v>20</v>
      </c>
      <c r="H24" s="44">
        <f t="shared" si="6"/>
        <v>0</v>
      </c>
      <c r="I24" s="44">
        <v>0</v>
      </c>
      <c r="J24" s="44">
        <v>0</v>
      </c>
      <c r="K24" s="44">
        <v>0</v>
      </c>
      <c r="L24" s="44">
        <v>0</v>
      </c>
      <c r="M24" s="44">
        <v>0</v>
      </c>
      <c r="N24" s="44">
        <v>0</v>
      </c>
      <c r="O24" s="279"/>
      <c r="P24" s="279"/>
      <c r="Q24" s="315"/>
    </row>
    <row r="25" spans="1:17" ht="51" customHeight="1" x14ac:dyDescent="0.25">
      <c r="A25" s="348" t="s">
        <v>1919</v>
      </c>
      <c r="B25" s="348" t="s">
        <v>1913</v>
      </c>
      <c r="C25" s="316" t="s">
        <v>53</v>
      </c>
      <c r="D25" s="316">
        <v>2029</v>
      </c>
      <c r="E25" s="316" t="s">
        <v>1920</v>
      </c>
      <c r="F25" s="316" t="s">
        <v>1915</v>
      </c>
      <c r="G25" s="233" t="s">
        <v>16</v>
      </c>
      <c r="H25" s="234">
        <f>SUM(H26:H29)</f>
        <v>13.9</v>
      </c>
      <c r="I25" s="234">
        <f t="shared" ref="I25:N25" si="7">SUM(I26:I29)</f>
        <v>0</v>
      </c>
      <c r="J25" s="234">
        <f t="shared" si="7"/>
        <v>0</v>
      </c>
      <c r="K25" s="234">
        <f t="shared" si="7"/>
        <v>0</v>
      </c>
      <c r="L25" s="234">
        <f t="shared" si="7"/>
        <v>0</v>
      </c>
      <c r="M25" s="234">
        <f t="shared" si="7"/>
        <v>13.9</v>
      </c>
      <c r="N25" s="234">
        <f t="shared" si="7"/>
        <v>0</v>
      </c>
      <c r="O25" s="316">
        <v>135</v>
      </c>
      <c r="P25" s="316" t="s">
        <v>4263</v>
      </c>
      <c r="Q25" s="314" t="s">
        <v>4154</v>
      </c>
    </row>
    <row r="26" spans="1:17" x14ac:dyDescent="0.25">
      <c r="A26" s="348"/>
      <c r="B26" s="348"/>
      <c r="C26" s="316"/>
      <c r="D26" s="316"/>
      <c r="E26" s="316"/>
      <c r="F26" s="316"/>
      <c r="G26" s="233" t="s">
        <v>58</v>
      </c>
      <c r="H26" s="234">
        <f t="shared" ref="H26:H29" si="8">SUM(I26:N26)</f>
        <v>13.8</v>
      </c>
      <c r="I26" s="234">
        <v>0</v>
      </c>
      <c r="J26" s="234">
        <v>0</v>
      </c>
      <c r="K26" s="234">
        <v>0</v>
      </c>
      <c r="L26" s="234">
        <v>0</v>
      </c>
      <c r="M26" s="234">
        <v>13.8</v>
      </c>
      <c r="N26" s="234">
        <v>0</v>
      </c>
      <c r="O26" s="316"/>
      <c r="P26" s="316"/>
      <c r="Q26" s="315"/>
    </row>
    <row r="27" spans="1:17" ht="36" x14ac:dyDescent="0.25">
      <c r="A27" s="348"/>
      <c r="B27" s="348"/>
      <c r="C27" s="316"/>
      <c r="D27" s="316"/>
      <c r="E27" s="316"/>
      <c r="F27" s="316"/>
      <c r="G27" s="233" t="s">
        <v>18</v>
      </c>
      <c r="H27" s="234">
        <f t="shared" si="8"/>
        <v>0.1</v>
      </c>
      <c r="I27" s="234">
        <v>0</v>
      </c>
      <c r="J27" s="234">
        <v>0</v>
      </c>
      <c r="K27" s="234">
        <v>0</v>
      </c>
      <c r="L27" s="234">
        <v>0</v>
      </c>
      <c r="M27" s="234">
        <v>0.1</v>
      </c>
      <c r="N27" s="234">
        <v>0</v>
      </c>
      <c r="O27" s="316"/>
      <c r="P27" s="316"/>
      <c r="Q27" s="315"/>
    </row>
    <row r="28" spans="1:17" x14ac:dyDescent="0.25">
      <c r="A28" s="348"/>
      <c r="B28" s="348"/>
      <c r="C28" s="316"/>
      <c r="D28" s="316"/>
      <c r="E28" s="316"/>
      <c r="F28" s="316"/>
      <c r="G28" s="233" t="s">
        <v>19</v>
      </c>
      <c r="H28" s="234">
        <f t="shared" si="8"/>
        <v>0</v>
      </c>
      <c r="I28" s="234">
        <v>0</v>
      </c>
      <c r="J28" s="234">
        <v>0</v>
      </c>
      <c r="K28" s="234">
        <v>0</v>
      </c>
      <c r="L28" s="234">
        <v>0</v>
      </c>
      <c r="M28" s="234">
        <v>0</v>
      </c>
      <c r="N28" s="234">
        <v>0</v>
      </c>
      <c r="O28" s="316"/>
      <c r="P28" s="316"/>
      <c r="Q28" s="315"/>
    </row>
    <row r="29" spans="1:17" ht="24" x14ac:dyDescent="0.25">
      <c r="A29" s="348"/>
      <c r="B29" s="348"/>
      <c r="C29" s="316"/>
      <c r="D29" s="316"/>
      <c r="E29" s="316"/>
      <c r="F29" s="316"/>
      <c r="G29" s="233" t="s">
        <v>20</v>
      </c>
      <c r="H29" s="234">
        <f t="shared" si="8"/>
        <v>0</v>
      </c>
      <c r="I29" s="234">
        <v>0</v>
      </c>
      <c r="J29" s="234">
        <v>0</v>
      </c>
      <c r="K29" s="234">
        <v>0</v>
      </c>
      <c r="L29" s="234">
        <v>0</v>
      </c>
      <c r="M29" s="234">
        <v>0</v>
      </c>
      <c r="N29" s="234">
        <v>0</v>
      </c>
      <c r="O29" s="316"/>
      <c r="P29" s="316"/>
      <c r="Q29" s="315"/>
    </row>
    <row r="30" spans="1:17" ht="51" customHeight="1" x14ac:dyDescent="0.25">
      <c r="A30" s="348" t="s">
        <v>1921</v>
      </c>
      <c r="B30" s="348" t="s">
        <v>1913</v>
      </c>
      <c r="C30" s="316" t="s">
        <v>53</v>
      </c>
      <c r="D30" s="316" t="s">
        <v>484</v>
      </c>
      <c r="E30" s="316" t="s">
        <v>1922</v>
      </c>
      <c r="F30" s="316" t="s">
        <v>1915</v>
      </c>
      <c r="G30" s="233" t="s">
        <v>16</v>
      </c>
      <c r="H30" s="234">
        <f>SUM(H31:H34)</f>
        <v>172.7</v>
      </c>
      <c r="I30" s="234">
        <f t="shared" ref="I30:N30" si="9">SUM(I31:I34)</f>
        <v>0</v>
      </c>
      <c r="J30" s="234">
        <f t="shared" si="9"/>
        <v>0</v>
      </c>
      <c r="K30" s="234">
        <f t="shared" si="9"/>
        <v>0</v>
      </c>
      <c r="L30" s="234">
        <f t="shared" si="9"/>
        <v>0</v>
      </c>
      <c r="M30" s="234">
        <f t="shared" si="9"/>
        <v>100</v>
      </c>
      <c r="N30" s="234">
        <f t="shared" si="9"/>
        <v>72.7</v>
      </c>
      <c r="O30" s="316">
        <v>24155</v>
      </c>
      <c r="P30" s="316" t="s">
        <v>4263</v>
      </c>
      <c r="Q30" s="314" t="s">
        <v>4154</v>
      </c>
    </row>
    <row r="31" spans="1:17" x14ac:dyDescent="0.25">
      <c r="A31" s="348"/>
      <c r="B31" s="348"/>
      <c r="C31" s="316"/>
      <c r="D31" s="316"/>
      <c r="E31" s="316"/>
      <c r="F31" s="316"/>
      <c r="G31" s="233" t="s">
        <v>58</v>
      </c>
      <c r="H31" s="234">
        <f t="shared" ref="H31:H34" si="10">SUM(I31:N31)</f>
        <v>171</v>
      </c>
      <c r="I31" s="234">
        <v>0</v>
      </c>
      <c r="J31" s="234">
        <v>0</v>
      </c>
      <c r="K31" s="234">
        <v>0</v>
      </c>
      <c r="L31" s="234">
        <v>0</v>
      </c>
      <c r="M31" s="234">
        <v>99</v>
      </c>
      <c r="N31" s="234">
        <v>72</v>
      </c>
      <c r="O31" s="316"/>
      <c r="P31" s="316"/>
      <c r="Q31" s="315"/>
    </row>
    <row r="32" spans="1:17" ht="36" x14ac:dyDescent="0.25">
      <c r="A32" s="348"/>
      <c r="B32" s="348"/>
      <c r="C32" s="316"/>
      <c r="D32" s="316"/>
      <c r="E32" s="316"/>
      <c r="F32" s="316"/>
      <c r="G32" s="233" t="s">
        <v>18</v>
      </c>
      <c r="H32" s="234">
        <f t="shared" si="10"/>
        <v>1.7</v>
      </c>
      <c r="I32" s="234">
        <v>0</v>
      </c>
      <c r="J32" s="234">
        <v>0</v>
      </c>
      <c r="K32" s="234">
        <v>0</v>
      </c>
      <c r="L32" s="234">
        <v>0</v>
      </c>
      <c r="M32" s="234">
        <v>1</v>
      </c>
      <c r="N32" s="234">
        <v>0.7</v>
      </c>
      <c r="O32" s="316"/>
      <c r="P32" s="316"/>
      <c r="Q32" s="315"/>
    </row>
    <row r="33" spans="1:17" x14ac:dyDescent="0.25">
      <c r="A33" s="348"/>
      <c r="B33" s="348"/>
      <c r="C33" s="316"/>
      <c r="D33" s="316"/>
      <c r="E33" s="316"/>
      <c r="F33" s="316"/>
      <c r="G33" s="233" t="s">
        <v>19</v>
      </c>
      <c r="H33" s="234">
        <f t="shared" si="10"/>
        <v>0</v>
      </c>
      <c r="I33" s="234">
        <v>0</v>
      </c>
      <c r="J33" s="234">
        <v>0</v>
      </c>
      <c r="K33" s="234">
        <v>0</v>
      </c>
      <c r="L33" s="234">
        <v>0</v>
      </c>
      <c r="M33" s="234">
        <v>0</v>
      </c>
      <c r="N33" s="234">
        <v>0</v>
      </c>
      <c r="O33" s="316"/>
      <c r="P33" s="316"/>
      <c r="Q33" s="315"/>
    </row>
    <row r="34" spans="1:17" ht="24" x14ac:dyDescent="0.25">
      <c r="A34" s="348"/>
      <c r="B34" s="348"/>
      <c r="C34" s="316"/>
      <c r="D34" s="316"/>
      <c r="E34" s="316"/>
      <c r="F34" s="316"/>
      <c r="G34" s="233" t="s">
        <v>20</v>
      </c>
      <c r="H34" s="234">
        <f t="shared" si="10"/>
        <v>0</v>
      </c>
      <c r="I34" s="234">
        <v>0</v>
      </c>
      <c r="J34" s="234">
        <v>0</v>
      </c>
      <c r="K34" s="234">
        <v>0</v>
      </c>
      <c r="L34" s="234">
        <v>0</v>
      </c>
      <c r="M34" s="234">
        <v>0</v>
      </c>
      <c r="N34" s="234">
        <v>0</v>
      </c>
      <c r="O34" s="316"/>
      <c r="P34" s="316"/>
      <c r="Q34" s="315"/>
    </row>
    <row r="35" spans="1:17" ht="51" customHeight="1" x14ac:dyDescent="0.25">
      <c r="A35" s="348" t="s">
        <v>1923</v>
      </c>
      <c r="B35" s="348" t="s">
        <v>1913</v>
      </c>
      <c r="C35" s="316" t="s">
        <v>53</v>
      </c>
      <c r="D35" s="316">
        <v>2030</v>
      </c>
      <c r="E35" s="316" t="s">
        <v>1914</v>
      </c>
      <c r="F35" s="316" t="s">
        <v>1915</v>
      </c>
      <c r="G35" s="233" t="s">
        <v>16</v>
      </c>
      <c r="H35" s="234">
        <f>SUM(H36:H39)</f>
        <v>67.900000000000006</v>
      </c>
      <c r="I35" s="234">
        <f t="shared" ref="I35:N35" si="11">SUM(I36:I39)</f>
        <v>0</v>
      </c>
      <c r="J35" s="234">
        <f t="shared" si="11"/>
        <v>0</v>
      </c>
      <c r="K35" s="234">
        <f t="shared" si="11"/>
        <v>0</v>
      </c>
      <c r="L35" s="234">
        <f t="shared" si="11"/>
        <v>0</v>
      </c>
      <c r="M35" s="234">
        <f t="shared" si="11"/>
        <v>0</v>
      </c>
      <c r="N35" s="234">
        <f t="shared" si="11"/>
        <v>67.900000000000006</v>
      </c>
      <c r="O35" s="316">
        <v>5266</v>
      </c>
      <c r="P35" s="316" t="s">
        <v>4263</v>
      </c>
      <c r="Q35" s="314" t="s">
        <v>4154</v>
      </c>
    </row>
    <row r="36" spans="1:17" x14ac:dyDescent="0.25">
      <c r="A36" s="348"/>
      <c r="B36" s="348"/>
      <c r="C36" s="316"/>
      <c r="D36" s="316"/>
      <c r="E36" s="316"/>
      <c r="F36" s="316"/>
      <c r="G36" s="233" t="s">
        <v>58</v>
      </c>
      <c r="H36" s="234">
        <f t="shared" ref="H36:H39" si="12">SUM(I36:N36)</f>
        <v>67.2</v>
      </c>
      <c r="I36" s="234">
        <v>0</v>
      </c>
      <c r="J36" s="234">
        <v>0</v>
      </c>
      <c r="K36" s="234">
        <v>0</v>
      </c>
      <c r="L36" s="234">
        <v>0</v>
      </c>
      <c r="M36" s="234">
        <v>0</v>
      </c>
      <c r="N36" s="234">
        <v>67.2</v>
      </c>
      <c r="O36" s="316"/>
      <c r="P36" s="316"/>
      <c r="Q36" s="315"/>
    </row>
    <row r="37" spans="1:17" ht="36" x14ac:dyDescent="0.25">
      <c r="A37" s="348"/>
      <c r="B37" s="348"/>
      <c r="C37" s="316"/>
      <c r="D37" s="316"/>
      <c r="E37" s="316"/>
      <c r="F37" s="316"/>
      <c r="G37" s="233" t="s">
        <v>18</v>
      </c>
      <c r="H37" s="234">
        <f t="shared" si="12"/>
        <v>0.7</v>
      </c>
      <c r="I37" s="234">
        <v>0</v>
      </c>
      <c r="J37" s="234">
        <v>0</v>
      </c>
      <c r="K37" s="234">
        <v>0</v>
      </c>
      <c r="L37" s="234">
        <v>0</v>
      </c>
      <c r="M37" s="234">
        <v>0</v>
      </c>
      <c r="N37" s="234">
        <v>0.7</v>
      </c>
      <c r="O37" s="316"/>
      <c r="P37" s="316"/>
      <c r="Q37" s="315"/>
    </row>
    <row r="38" spans="1:17" x14ac:dyDescent="0.25">
      <c r="A38" s="348"/>
      <c r="B38" s="348"/>
      <c r="C38" s="316"/>
      <c r="D38" s="316"/>
      <c r="E38" s="316"/>
      <c r="F38" s="316"/>
      <c r="G38" s="233" t="s">
        <v>19</v>
      </c>
      <c r="H38" s="234">
        <f t="shared" si="12"/>
        <v>0</v>
      </c>
      <c r="I38" s="234">
        <v>0</v>
      </c>
      <c r="J38" s="234">
        <v>0</v>
      </c>
      <c r="K38" s="234">
        <v>0</v>
      </c>
      <c r="L38" s="234">
        <v>0</v>
      </c>
      <c r="M38" s="234">
        <v>0</v>
      </c>
      <c r="N38" s="234">
        <v>0</v>
      </c>
      <c r="O38" s="316"/>
      <c r="P38" s="316"/>
      <c r="Q38" s="315"/>
    </row>
    <row r="39" spans="1:17" ht="24" x14ac:dyDescent="0.25">
      <c r="A39" s="348"/>
      <c r="B39" s="348"/>
      <c r="C39" s="316"/>
      <c r="D39" s="316"/>
      <c r="E39" s="316"/>
      <c r="F39" s="316"/>
      <c r="G39" s="233" t="s">
        <v>20</v>
      </c>
      <c r="H39" s="234">
        <f t="shared" si="12"/>
        <v>0</v>
      </c>
      <c r="I39" s="234">
        <v>0</v>
      </c>
      <c r="J39" s="234">
        <v>0</v>
      </c>
      <c r="K39" s="234">
        <v>0</v>
      </c>
      <c r="L39" s="234">
        <v>0</v>
      </c>
      <c r="M39" s="234">
        <v>0</v>
      </c>
      <c r="N39" s="234">
        <v>0</v>
      </c>
      <c r="O39" s="316"/>
      <c r="P39" s="316"/>
      <c r="Q39" s="315"/>
    </row>
    <row r="40" spans="1:17" ht="72" customHeight="1" x14ac:dyDescent="0.25">
      <c r="A40" s="348" t="s">
        <v>1924</v>
      </c>
      <c r="B40" s="348" t="s">
        <v>1913</v>
      </c>
      <c r="C40" s="316" t="s">
        <v>53</v>
      </c>
      <c r="D40" s="316">
        <v>2029</v>
      </c>
      <c r="E40" s="316" t="s">
        <v>1925</v>
      </c>
      <c r="F40" s="316" t="s">
        <v>1915</v>
      </c>
      <c r="G40" s="233" t="s">
        <v>16</v>
      </c>
      <c r="H40" s="234">
        <f>SUM(H41:H44)</f>
        <v>95.4</v>
      </c>
      <c r="I40" s="234">
        <f t="shared" ref="I40:N40" si="13">SUM(I41:I44)</f>
        <v>0</v>
      </c>
      <c r="J40" s="234">
        <f t="shared" si="13"/>
        <v>0</v>
      </c>
      <c r="K40" s="234">
        <f t="shared" si="13"/>
        <v>0</v>
      </c>
      <c r="L40" s="234">
        <f t="shared" si="13"/>
        <v>0</v>
      </c>
      <c r="M40" s="234">
        <f t="shared" si="13"/>
        <v>95.4</v>
      </c>
      <c r="N40" s="234">
        <f t="shared" si="13"/>
        <v>0</v>
      </c>
      <c r="O40" s="316">
        <v>30846</v>
      </c>
      <c r="P40" s="316" t="s">
        <v>4263</v>
      </c>
      <c r="Q40" s="314" t="s">
        <v>4154</v>
      </c>
    </row>
    <row r="41" spans="1:17" x14ac:dyDescent="0.25">
      <c r="A41" s="348"/>
      <c r="B41" s="348"/>
      <c r="C41" s="316"/>
      <c r="D41" s="316"/>
      <c r="E41" s="316"/>
      <c r="F41" s="316"/>
      <c r="G41" s="233" t="s">
        <v>58</v>
      </c>
      <c r="H41" s="234">
        <f t="shared" ref="H41:H44" si="14">SUM(I41:N41)</f>
        <v>94.4</v>
      </c>
      <c r="I41" s="234">
        <v>0</v>
      </c>
      <c r="J41" s="234">
        <v>0</v>
      </c>
      <c r="K41" s="234">
        <v>0</v>
      </c>
      <c r="L41" s="234">
        <v>0</v>
      </c>
      <c r="M41" s="234">
        <v>94.4</v>
      </c>
      <c r="N41" s="234">
        <v>0</v>
      </c>
      <c r="O41" s="316"/>
      <c r="P41" s="316"/>
      <c r="Q41" s="315"/>
    </row>
    <row r="42" spans="1:17" ht="36" x14ac:dyDescent="0.25">
      <c r="A42" s="348"/>
      <c r="B42" s="348"/>
      <c r="C42" s="316"/>
      <c r="D42" s="316"/>
      <c r="E42" s="316"/>
      <c r="F42" s="316"/>
      <c r="G42" s="233" t="s">
        <v>18</v>
      </c>
      <c r="H42" s="234">
        <f t="shared" si="14"/>
        <v>1</v>
      </c>
      <c r="I42" s="234">
        <v>0</v>
      </c>
      <c r="J42" s="234">
        <v>0</v>
      </c>
      <c r="K42" s="234">
        <v>0</v>
      </c>
      <c r="L42" s="234">
        <v>0</v>
      </c>
      <c r="M42" s="234">
        <v>1</v>
      </c>
      <c r="N42" s="234">
        <v>0</v>
      </c>
      <c r="O42" s="316"/>
      <c r="P42" s="316"/>
      <c r="Q42" s="315"/>
    </row>
    <row r="43" spans="1:17" x14ac:dyDescent="0.25">
      <c r="A43" s="348"/>
      <c r="B43" s="348"/>
      <c r="C43" s="316"/>
      <c r="D43" s="316"/>
      <c r="E43" s="316"/>
      <c r="F43" s="316"/>
      <c r="G43" s="233" t="s">
        <v>19</v>
      </c>
      <c r="H43" s="234">
        <f t="shared" si="14"/>
        <v>0</v>
      </c>
      <c r="I43" s="234">
        <v>0</v>
      </c>
      <c r="J43" s="234">
        <v>0</v>
      </c>
      <c r="K43" s="234">
        <v>0</v>
      </c>
      <c r="L43" s="234">
        <v>0</v>
      </c>
      <c r="M43" s="234">
        <v>0</v>
      </c>
      <c r="N43" s="234">
        <v>0</v>
      </c>
      <c r="O43" s="316"/>
      <c r="P43" s="316"/>
      <c r="Q43" s="315"/>
    </row>
    <row r="44" spans="1:17" ht="24" x14ac:dyDescent="0.25">
      <c r="A44" s="348"/>
      <c r="B44" s="348"/>
      <c r="C44" s="316"/>
      <c r="D44" s="316"/>
      <c r="E44" s="316"/>
      <c r="F44" s="316"/>
      <c r="G44" s="233" t="s">
        <v>20</v>
      </c>
      <c r="H44" s="234">
        <f t="shared" si="14"/>
        <v>0</v>
      </c>
      <c r="I44" s="234">
        <v>0</v>
      </c>
      <c r="J44" s="234">
        <v>0</v>
      </c>
      <c r="K44" s="234">
        <v>0</v>
      </c>
      <c r="L44" s="234">
        <v>0</v>
      </c>
      <c r="M44" s="234">
        <v>0</v>
      </c>
      <c r="N44" s="234">
        <v>0</v>
      </c>
      <c r="O44" s="316"/>
      <c r="P44" s="316"/>
      <c r="Q44" s="315"/>
    </row>
    <row r="45" spans="1:17" ht="51" customHeight="1" x14ac:dyDescent="0.25">
      <c r="A45" s="348" t="s">
        <v>1926</v>
      </c>
      <c r="B45" s="348" t="s">
        <v>1913</v>
      </c>
      <c r="C45" s="316" t="s">
        <v>53</v>
      </c>
      <c r="D45" s="316" t="s">
        <v>484</v>
      </c>
      <c r="E45" s="316" t="s">
        <v>1916</v>
      </c>
      <c r="F45" s="316" t="s">
        <v>1915</v>
      </c>
      <c r="G45" s="233" t="s">
        <v>16</v>
      </c>
      <c r="H45" s="234">
        <f>SUM(H46:H49)</f>
        <v>251.1</v>
      </c>
      <c r="I45" s="234">
        <f t="shared" ref="I45:N45" si="15">SUM(I46:I49)</f>
        <v>0</v>
      </c>
      <c r="J45" s="234">
        <f t="shared" si="15"/>
        <v>0</v>
      </c>
      <c r="K45" s="234">
        <f t="shared" si="15"/>
        <v>0</v>
      </c>
      <c r="L45" s="234">
        <f t="shared" si="15"/>
        <v>0</v>
      </c>
      <c r="M45" s="234">
        <f t="shared" si="15"/>
        <v>155.4</v>
      </c>
      <c r="N45" s="234">
        <f t="shared" si="15"/>
        <v>95.7</v>
      </c>
      <c r="O45" s="316">
        <v>30486</v>
      </c>
      <c r="P45" s="316" t="s">
        <v>4263</v>
      </c>
      <c r="Q45" s="314" t="s">
        <v>4154</v>
      </c>
    </row>
    <row r="46" spans="1:17" x14ac:dyDescent="0.25">
      <c r="A46" s="348"/>
      <c r="B46" s="348"/>
      <c r="C46" s="316"/>
      <c r="D46" s="316"/>
      <c r="E46" s="316"/>
      <c r="F46" s="316"/>
      <c r="G46" s="233" t="s">
        <v>58</v>
      </c>
      <c r="H46" s="234">
        <f t="shared" ref="H46:H49" si="16">SUM(I46:N46)</f>
        <v>248.5</v>
      </c>
      <c r="I46" s="234">
        <v>0</v>
      </c>
      <c r="J46" s="234">
        <v>0</v>
      </c>
      <c r="K46" s="234">
        <v>0</v>
      </c>
      <c r="L46" s="234">
        <v>0</v>
      </c>
      <c r="M46" s="234">
        <v>153.80000000000001</v>
      </c>
      <c r="N46" s="234">
        <v>94.7</v>
      </c>
      <c r="O46" s="316"/>
      <c r="P46" s="316"/>
      <c r="Q46" s="315"/>
    </row>
    <row r="47" spans="1:17" ht="36" x14ac:dyDescent="0.25">
      <c r="A47" s="348"/>
      <c r="B47" s="348"/>
      <c r="C47" s="316"/>
      <c r="D47" s="316"/>
      <c r="E47" s="316"/>
      <c r="F47" s="316"/>
      <c r="G47" s="233" t="s">
        <v>18</v>
      </c>
      <c r="H47" s="234">
        <f t="shared" si="16"/>
        <v>2.6</v>
      </c>
      <c r="I47" s="234">
        <v>0</v>
      </c>
      <c r="J47" s="234">
        <v>0</v>
      </c>
      <c r="K47" s="234">
        <v>0</v>
      </c>
      <c r="L47" s="234">
        <v>0</v>
      </c>
      <c r="M47" s="234">
        <v>1.6</v>
      </c>
      <c r="N47" s="234">
        <v>1</v>
      </c>
      <c r="O47" s="316"/>
      <c r="P47" s="316"/>
      <c r="Q47" s="315"/>
    </row>
    <row r="48" spans="1:17" x14ac:dyDescent="0.25">
      <c r="A48" s="348"/>
      <c r="B48" s="348"/>
      <c r="C48" s="316"/>
      <c r="D48" s="316"/>
      <c r="E48" s="316"/>
      <c r="F48" s="316"/>
      <c r="G48" s="233" t="s">
        <v>19</v>
      </c>
      <c r="H48" s="234">
        <f t="shared" si="16"/>
        <v>0</v>
      </c>
      <c r="I48" s="234">
        <v>0</v>
      </c>
      <c r="J48" s="234">
        <v>0</v>
      </c>
      <c r="K48" s="234">
        <v>0</v>
      </c>
      <c r="L48" s="234">
        <v>0</v>
      </c>
      <c r="M48" s="234">
        <v>0</v>
      </c>
      <c r="N48" s="234">
        <v>0</v>
      </c>
      <c r="O48" s="316"/>
      <c r="P48" s="316"/>
      <c r="Q48" s="315"/>
    </row>
    <row r="49" spans="1:17" ht="24" x14ac:dyDescent="0.25">
      <c r="A49" s="348"/>
      <c r="B49" s="348"/>
      <c r="C49" s="316"/>
      <c r="D49" s="316"/>
      <c r="E49" s="316"/>
      <c r="F49" s="316"/>
      <c r="G49" s="233" t="s">
        <v>20</v>
      </c>
      <c r="H49" s="234">
        <f t="shared" si="16"/>
        <v>0</v>
      </c>
      <c r="I49" s="234">
        <v>0</v>
      </c>
      <c r="J49" s="234">
        <v>0</v>
      </c>
      <c r="K49" s="234">
        <v>0</v>
      </c>
      <c r="L49" s="234">
        <v>0</v>
      </c>
      <c r="M49" s="234">
        <v>0</v>
      </c>
      <c r="N49" s="234">
        <v>0</v>
      </c>
      <c r="O49" s="316"/>
      <c r="P49" s="316"/>
      <c r="Q49" s="315"/>
    </row>
    <row r="50" spans="1:17" ht="51" customHeight="1" x14ac:dyDescent="0.25">
      <c r="A50" s="348" t="s">
        <v>1927</v>
      </c>
      <c r="B50" s="348" t="s">
        <v>1913</v>
      </c>
      <c r="C50" s="316" t="s">
        <v>53</v>
      </c>
      <c r="D50" s="316" t="s">
        <v>484</v>
      </c>
      <c r="E50" s="316" t="s">
        <v>1928</v>
      </c>
      <c r="F50" s="316" t="s">
        <v>1915</v>
      </c>
      <c r="G50" s="233" t="s">
        <v>16</v>
      </c>
      <c r="H50" s="234">
        <f>SUM(H51:H54)</f>
        <v>361.80000000000007</v>
      </c>
      <c r="I50" s="234">
        <f t="shared" ref="I50:N50" si="17">SUM(I51:I54)</f>
        <v>0</v>
      </c>
      <c r="J50" s="234">
        <f t="shared" si="17"/>
        <v>0</v>
      </c>
      <c r="K50" s="234">
        <f t="shared" si="17"/>
        <v>0</v>
      </c>
      <c r="L50" s="234">
        <f t="shared" si="17"/>
        <v>0</v>
      </c>
      <c r="M50" s="234">
        <f t="shared" si="17"/>
        <v>212</v>
      </c>
      <c r="N50" s="234">
        <f t="shared" si="17"/>
        <v>149.80000000000001</v>
      </c>
      <c r="O50" s="316">
        <v>43998</v>
      </c>
      <c r="P50" s="316" t="s">
        <v>4263</v>
      </c>
      <c r="Q50" s="314" t="s">
        <v>4154</v>
      </c>
    </row>
    <row r="51" spans="1:17" x14ac:dyDescent="0.25">
      <c r="A51" s="348"/>
      <c r="B51" s="348"/>
      <c r="C51" s="316"/>
      <c r="D51" s="316"/>
      <c r="E51" s="316"/>
      <c r="F51" s="316"/>
      <c r="G51" s="233" t="s">
        <v>58</v>
      </c>
      <c r="H51" s="234">
        <f t="shared" ref="H51:H54" si="18">SUM(I51:N51)</f>
        <v>358.20000000000005</v>
      </c>
      <c r="I51" s="234">
        <v>0</v>
      </c>
      <c r="J51" s="234">
        <v>0</v>
      </c>
      <c r="K51" s="234">
        <v>0</v>
      </c>
      <c r="L51" s="234">
        <v>0</v>
      </c>
      <c r="M51" s="234">
        <v>209.9</v>
      </c>
      <c r="N51" s="234">
        <v>148.30000000000001</v>
      </c>
      <c r="O51" s="316"/>
      <c r="P51" s="316"/>
      <c r="Q51" s="315"/>
    </row>
    <row r="52" spans="1:17" ht="36" x14ac:dyDescent="0.25">
      <c r="A52" s="348"/>
      <c r="B52" s="348"/>
      <c r="C52" s="316"/>
      <c r="D52" s="316"/>
      <c r="E52" s="316"/>
      <c r="F52" s="316"/>
      <c r="G52" s="233" t="s">
        <v>18</v>
      </c>
      <c r="H52" s="234">
        <f t="shared" si="18"/>
        <v>3.6</v>
      </c>
      <c r="I52" s="234">
        <v>0</v>
      </c>
      <c r="J52" s="234">
        <v>0</v>
      </c>
      <c r="K52" s="234">
        <v>0</v>
      </c>
      <c r="L52" s="234">
        <v>0</v>
      </c>
      <c r="M52" s="234">
        <v>2.1</v>
      </c>
      <c r="N52" s="234">
        <v>1.5</v>
      </c>
      <c r="O52" s="316"/>
      <c r="P52" s="316"/>
      <c r="Q52" s="315"/>
    </row>
    <row r="53" spans="1:17" x14ac:dyDescent="0.25">
      <c r="A53" s="348"/>
      <c r="B53" s="348"/>
      <c r="C53" s="316"/>
      <c r="D53" s="316"/>
      <c r="E53" s="316"/>
      <c r="F53" s="316"/>
      <c r="G53" s="233" t="s">
        <v>19</v>
      </c>
      <c r="H53" s="234">
        <f t="shared" si="18"/>
        <v>0</v>
      </c>
      <c r="I53" s="234">
        <v>0</v>
      </c>
      <c r="J53" s="234">
        <v>0</v>
      </c>
      <c r="K53" s="234">
        <v>0</v>
      </c>
      <c r="L53" s="234">
        <v>0</v>
      </c>
      <c r="M53" s="234">
        <v>0</v>
      </c>
      <c r="N53" s="234">
        <v>0</v>
      </c>
      <c r="O53" s="316"/>
      <c r="P53" s="316"/>
      <c r="Q53" s="315"/>
    </row>
    <row r="54" spans="1:17" ht="24" x14ac:dyDescent="0.25">
      <c r="A54" s="348"/>
      <c r="B54" s="348"/>
      <c r="C54" s="316"/>
      <c r="D54" s="316"/>
      <c r="E54" s="316"/>
      <c r="F54" s="316"/>
      <c r="G54" s="233" t="s">
        <v>20</v>
      </c>
      <c r="H54" s="234">
        <f t="shared" si="18"/>
        <v>0</v>
      </c>
      <c r="I54" s="234">
        <v>0</v>
      </c>
      <c r="J54" s="234">
        <v>0</v>
      </c>
      <c r="K54" s="234">
        <v>0</v>
      </c>
      <c r="L54" s="234">
        <v>0</v>
      </c>
      <c r="M54" s="234">
        <v>0</v>
      </c>
      <c r="N54" s="234">
        <v>0</v>
      </c>
      <c r="O54" s="316"/>
      <c r="P54" s="316"/>
      <c r="Q54" s="315"/>
    </row>
    <row r="55" spans="1:17" ht="51" customHeight="1" x14ac:dyDescent="0.25">
      <c r="A55" s="348" t="s">
        <v>1929</v>
      </c>
      <c r="B55" s="348" t="s">
        <v>1913</v>
      </c>
      <c r="C55" s="316" t="s">
        <v>53</v>
      </c>
      <c r="D55" s="316">
        <v>2030</v>
      </c>
      <c r="E55" s="316" t="s">
        <v>1930</v>
      </c>
      <c r="F55" s="316" t="s">
        <v>1915</v>
      </c>
      <c r="G55" s="233" t="s">
        <v>16</v>
      </c>
      <c r="H55" s="234">
        <f>SUM(H56:H59)</f>
        <v>131.4</v>
      </c>
      <c r="I55" s="234">
        <f t="shared" ref="I55:N55" si="19">SUM(I56:I59)</f>
        <v>0</v>
      </c>
      <c r="J55" s="234">
        <f t="shared" si="19"/>
        <v>0</v>
      </c>
      <c r="K55" s="234">
        <f t="shared" si="19"/>
        <v>0</v>
      </c>
      <c r="L55" s="234">
        <f t="shared" si="19"/>
        <v>0</v>
      </c>
      <c r="M55" s="234">
        <f t="shared" si="19"/>
        <v>0</v>
      </c>
      <c r="N55" s="234">
        <f t="shared" si="19"/>
        <v>131.4</v>
      </c>
      <c r="O55" s="316">
        <v>73000</v>
      </c>
      <c r="P55" s="316" t="s">
        <v>4263</v>
      </c>
      <c r="Q55" s="314" t="s">
        <v>4154</v>
      </c>
    </row>
    <row r="56" spans="1:17" x14ac:dyDescent="0.25">
      <c r="A56" s="348"/>
      <c r="B56" s="348"/>
      <c r="C56" s="316"/>
      <c r="D56" s="316"/>
      <c r="E56" s="316"/>
      <c r="F56" s="316"/>
      <c r="G56" s="233" t="s">
        <v>58</v>
      </c>
      <c r="H56" s="234">
        <f t="shared" ref="H56:H59" si="20">SUM(I56:N56)</f>
        <v>130.1</v>
      </c>
      <c r="I56" s="234">
        <v>0</v>
      </c>
      <c r="J56" s="234">
        <v>0</v>
      </c>
      <c r="K56" s="234">
        <v>0</v>
      </c>
      <c r="L56" s="234">
        <v>0</v>
      </c>
      <c r="M56" s="234">
        <v>0</v>
      </c>
      <c r="N56" s="234">
        <v>130.1</v>
      </c>
      <c r="O56" s="316"/>
      <c r="P56" s="316"/>
      <c r="Q56" s="315"/>
    </row>
    <row r="57" spans="1:17" ht="36" x14ac:dyDescent="0.25">
      <c r="A57" s="348"/>
      <c r="B57" s="348"/>
      <c r="C57" s="316"/>
      <c r="D57" s="316"/>
      <c r="E57" s="316"/>
      <c r="F57" s="316"/>
      <c r="G57" s="233" t="s">
        <v>18</v>
      </c>
      <c r="H57" s="234">
        <f t="shared" si="20"/>
        <v>1.3</v>
      </c>
      <c r="I57" s="234">
        <v>0</v>
      </c>
      <c r="J57" s="234">
        <v>0</v>
      </c>
      <c r="K57" s="234">
        <v>0</v>
      </c>
      <c r="L57" s="234">
        <v>0</v>
      </c>
      <c r="M57" s="234">
        <v>0</v>
      </c>
      <c r="N57" s="234">
        <v>1.3</v>
      </c>
      <c r="O57" s="316"/>
      <c r="P57" s="316"/>
      <c r="Q57" s="315"/>
    </row>
    <row r="58" spans="1:17" x14ac:dyDescent="0.25">
      <c r="A58" s="348"/>
      <c r="B58" s="348"/>
      <c r="C58" s="316"/>
      <c r="D58" s="316"/>
      <c r="E58" s="316"/>
      <c r="F58" s="316"/>
      <c r="G58" s="233" t="s">
        <v>19</v>
      </c>
      <c r="H58" s="234">
        <f t="shared" si="20"/>
        <v>0</v>
      </c>
      <c r="I58" s="234">
        <v>0</v>
      </c>
      <c r="J58" s="234">
        <v>0</v>
      </c>
      <c r="K58" s="234">
        <v>0</v>
      </c>
      <c r="L58" s="234">
        <v>0</v>
      </c>
      <c r="M58" s="234">
        <v>0</v>
      </c>
      <c r="N58" s="234">
        <v>0</v>
      </c>
      <c r="O58" s="316"/>
      <c r="P58" s="316"/>
      <c r="Q58" s="315"/>
    </row>
    <row r="59" spans="1:17" ht="24" x14ac:dyDescent="0.25">
      <c r="A59" s="348"/>
      <c r="B59" s="348"/>
      <c r="C59" s="316"/>
      <c r="D59" s="316"/>
      <c r="E59" s="316"/>
      <c r="F59" s="316"/>
      <c r="G59" s="233" t="s">
        <v>20</v>
      </c>
      <c r="H59" s="234">
        <f t="shared" si="20"/>
        <v>0</v>
      </c>
      <c r="I59" s="234">
        <v>0</v>
      </c>
      <c r="J59" s="234">
        <v>0</v>
      </c>
      <c r="K59" s="234">
        <v>0</v>
      </c>
      <c r="L59" s="234">
        <v>0</v>
      </c>
      <c r="M59" s="234">
        <v>0</v>
      </c>
      <c r="N59" s="234">
        <v>0</v>
      </c>
      <c r="O59" s="316"/>
      <c r="P59" s="316"/>
      <c r="Q59" s="315"/>
    </row>
    <row r="60" spans="1:17" ht="51" customHeight="1" x14ac:dyDescent="0.25">
      <c r="A60" s="421" t="s">
        <v>1931</v>
      </c>
      <c r="B60" s="421" t="s">
        <v>1913</v>
      </c>
      <c r="C60" s="424" t="s">
        <v>53</v>
      </c>
      <c r="D60" s="424" t="s">
        <v>484</v>
      </c>
      <c r="E60" s="424" t="s">
        <v>1932</v>
      </c>
      <c r="F60" s="424" t="s">
        <v>1915</v>
      </c>
      <c r="G60" s="233" t="s">
        <v>16</v>
      </c>
      <c r="H60" s="234">
        <f>SUM(H61:H64)</f>
        <v>166.79999999999998</v>
      </c>
      <c r="I60" s="234">
        <f t="shared" ref="I60:N60" si="21">SUM(I61:I64)</f>
        <v>0</v>
      </c>
      <c r="J60" s="234">
        <f t="shared" si="21"/>
        <v>0</v>
      </c>
      <c r="K60" s="234">
        <f t="shared" si="21"/>
        <v>0</v>
      </c>
      <c r="L60" s="234">
        <f t="shared" si="21"/>
        <v>0</v>
      </c>
      <c r="M60" s="234">
        <f t="shared" si="21"/>
        <v>96.5</v>
      </c>
      <c r="N60" s="234">
        <f t="shared" si="21"/>
        <v>70.3</v>
      </c>
      <c r="O60" s="424">
        <v>70000</v>
      </c>
      <c r="P60" s="424" t="s">
        <v>4263</v>
      </c>
      <c r="Q60" s="314" t="s">
        <v>4154</v>
      </c>
    </row>
    <row r="61" spans="1:17" x14ac:dyDescent="0.25">
      <c r="A61" s="422"/>
      <c r="B61" s="422"/>
      <c r="C61" s="425"/>
      <c r="D61" s="425"/>
      <c r="E61" s="425"/>
      <c r="F61" s="425"/>
      <c r="G61" s="233" t="s">
        <v>58</v>
      </c>
      <c r="H61" s="234">
        <f t="shared" ref="H61:H64" si="22">SUM(I61:N61)</f>
        <v>165.1</v>
      </c>
      <c r="I61" s="234">
        <v>0</v>
      </c>
      <c r="J61" s="234">
        <v>0</v>
      </c>
      <c r="K61" s="234">
        <v>0</v>
      </c>
      <c r="L61" s="234">
        <v>0</v>
      </c>
      <c r="M61" s="234">
        <v>95.5</v>
      </c>
      <c r="N61" s="234">
        <v>69.599999999999994</v>
      </c>
      <c r="O61" s="425"/>
      <c r="P61" s="425"/>
      <c r="Q61" s="315"/>
    </row>
    <row r="62" spans="1:17" ht="36" x14ac:dyDescent="0.25">
      <c r="A62" s="422"/>
      <c r="B62" s="422"/>
      <c r="C62" s="425"/>
      <c r="D62" s="425"/>
      <c r="E62" s="425"/>
      <c r="F62" s="425"/>
      <c r="G62" s="233" t="s">
        <v>18</v>
      </c>
      <c r="H62" s="234">
        <f t="shared" si="22"/>
        <v>1.7</v>
      </c>
      <c r="I62" s="234">
        <v>0</v>
      </c>
      <c r="J62" s="234">
        <v>0</v>
      </c>
      <c r="K62" s="234">
        <v>0</v>
      </c>
      <c r="L62" s="234">
        <v>0</v>
      </c>
      <c r="M62" s="234">
        <v>1</v>
      </c>
      <c r="N62" s="234">
        <v>0.7</v>
      </c>
      <c r="O62" s="425"/>
      <c r="P62" s="425"/>
      <c r="Q62" s="315"/>
    </row>
    <row r="63" spans="1:17" x14ac:dyDescent="0.25">
      <c r="A63" s="422"/>
      <c r="B63" s="422"/>
      <c r="C63" s="425"/>
      <c r="D63" s="425"/>
      <c r="E63" s="425"/>
      <c r="F63" s="425"/>
      <c r="G63" s="233" t="s">
        <v>19</v>
      </c>
      <c r="H63" s="234">
        <f t="shared" si="22"/>
        <v>0</v>
      </c>
      <c r="I63" s="234">
        <v>0</v>
      </c>
      <c r="J63" s="234">
        <v>0</v>
      </c>
      <c r="K63" s="234">
        <v>0</v>
      </c>
      <c r="L63" s="234">
        <v>0</v>
      </c>
      <c r="M63" s="234">
        <v>0</v>
      </c>
      <c r="N63" s="234">
        <v>0</v>
      </c>
      <c r="O63" s="425"/>
      <c r="P63" s="425"/>
      <c r="Q63" s="315"/>
    </row>
    <row r="64" spans="1:17" ht="24" x14ac:dyDescent="0.25">
      <c r="A64" s="423"/>
      <c r="B64" s="423"/>
      <c r="C64" s="426"/>
      <c r="D64" s="426"/>
      <c r="E64" s="426"/>
      <c r="F64" s="426"/>
      <c r="G64" s="233" t="s">
        <v>20</v>
      </c>
      <c r="H64" s="234">
        <f t="shared" si="22"/>
        <v>0</v>
      </c>
      <c r="I64" s="234">
        <v>0</v>
      </c>
      <c r="J64" s="234">
        <v>0</v>
      </c>
      <c r="K64" s="234">
        <v>0</v>
      </c>
      <c r="L64" s="234">
        <v>0</v>
      </c>
      <c r="M64" s="234">
        <v>0</v>
      </c>
      <c r="N64" s="234">
        <v>0</v>
      </c>
      <c r="O64" s="426"/>
      <c r="P64" s="426"/>
      <c r="Q64" s="315"/>
    </row>
    <row r="65" spans="1:17" ht="51" customHeight="1" x14ac:dyDescent="0.25">
      <c r="A65" s="348" t="s">
        <v>1933</v>
      </c>
      <c r="B65" s="348" t="s">
        <v>1913</v>
      </c>
      <c r="C65" s="316" t="s">
        <v>53</v>
      </c>
      <c r="D65" s="316" t="s">
        <v>484</v>
      </c>
      <c r="E65" s="316" t="s">
        <v>1934</v>
      </c>
      <c r="F65" s="316" t="s">
        <v>1915</v>
      </c>
      <c r="G65" s="233" t="s">
        <v>16</v>
      </c>
      <c r="H65" s="234">
        <f>SUM(H66:H69)</f>
        <v>155.6</v>
      </c>
      <c r="I65" s="234">
        <f t="shared" ref="I65:N65" si="23">SUM(I66:I69)</f>
        <v>0</v>
      </c>
      <c r="J65" s="234">
        <f t="shared" si="23"/>
        <v>0</v>
      </c>
      <c r="K65" s="234">
        <f t="shared" si="23"/>
        <v>0</v>
      </c>
      <c r="L65" s="234">
        <f t="shared" si="23"/>
        <v>0</v>
      </c>
      <c r="M65" s="234">
        <f t="shared" si="23"/>
        <v>98.9</v>
      </c>
      <c r="N65" s="234">
        <f t="shared" si="23"/>
        <v>56.7</v>
      </c>
      <c r="O65" s="316">
        <v>70000</v>
      </c>
      <c r="P65" s="316" t="s">
        <v>4263</v>
      </c>
      <c r="Q65" s="314" t="s">
        <v>4154</v>
      </c>
    </row>
    <row r="66" spans="1:17" x14ac:dyDescent="0.25">
      <c r="A66" s="348"/>
      <c r="B66" s="348"/>
      <c r="C66" s="316"/>
      <c r="D66" s="316"/>
      <c r="E66" s="316"/>
      <c r="F66" s="316"/>
      <c r="G66" s="233" t="s">
        <v>58</v>
      </c>
      <c r="H66" s="234">
        <f t="shared" ref="H66:H69" si="24">SUM(I66:N66)</f>
        <v>154</v>
      </c>
      <c r="I66" s="234">
        <v>0</v>
      </c>
      <c r="J66" s="234">
        <v>0</v>
      </c>
      <c r="K66" s="234">
        <v>0</v>
      </c>
      <c r="L66" s="234">
        <v>0</v>
      </c>
      <c r="M66" s="234">
        <v>97.9</v>
      </c>
      <c r="N66" s="234">
        <v>56.1</v>
      </c>
      <c r="O66" s="316"/>
      <c r="P66" s="316"/>
      <c r="Q66" s="315"/>
    </row>
    <row r="67" spans="1:17" ht="36" x14ac:dyDescent="0.25">
      <c r="A67" s="348"/>
      <c r="B67" s="348"/>
      <c r="C67" s="316"/>
      <c r="D67" s="316"/>
      <c r="E67" s="316"/>
      <c r="F67" s="316"/>
      <c r="G67" s="233" t="s">
        <v>18</v>
      </c>
      <c r="H67" s="234">
        <f t="shared" si="24"/>
        <v>1.6</v>
      </c>
      <c r="I67" s="234">
        <v>0</v>
      </c>
      <c r="J67" s="234">
        <v>0</v>
      </c>
      <c r="K67" s="234">
        <v>0</v>
      </c>
      <c r="L67" s="234">
        <v>0</v>
      </c>
      <c r="M67" s="234">
        <v>1</v>
      </c>
      <c r="N67" s="234">
        <v>0.6</v>
      </c>
      <c r="O67" s="316"/>
      <c r="P67" s="316"/>
      <c r="Q67" s="315"/>
    </row>
    <row r="68" spans="1:17" x14ac:dyDescent="0.25">
      <c r="A68" s="348"/>
      <c r="B68" s="348"/>
      <c r="C68" s="316"/>
      <c r="D68" s="316"/>
      <c r="E68" s="316"/>
      <c r="F68" s="316"/>
      <c r="G68" s="233" t="s">
        <v>19</v>
      </c>
      <c r="H68" s="234">
        <f t="shared" si="24"/>
        <v>0</v>
      </c>
      <c r="I68" s="234">
        <v>0</v>
      </c>
      <c r="J68" s="234">
        <v>0</v>
      </c>
      <c r="K68" s="234">
        <v>0</v>
      </c>
      <c r="L68" s="234">
        <v>0</v>
      </c>
      <c r="M68" s="234">
        <v>0</v>
      </c>
      <c r="N68" s="234">
        <v>0</v>
      </c>
      <c r="O68" s="316"/>
      <c r="P68" s="316"/>
      <c r="Q68" s="315"/>
    </row>
    <row r="69" spans="1:17" ht="24" x14ac:dyDescent="0.25">
      <c r="A69" s="348"/>
      <c r="B69" s="348"/>
      <c r="C69" s="316"/>
      <c r="D69" s="316"/>
      <c r="E69" s="316"/>
      <c r="F69" s="316"/>
      <c r="G69" s="233" t="s">
        <v>20</v>
      </c>
      <c r="H69" s="234">
        <f t="shared" si="24"/>
        <v>0</v>
      </c>
      <c r="I69" s="234">
        <v>0</v>
      </c>
      <c r="J69" s="234">
        <v>0</v>
      </c>
      <c r="K69" s="234">
        <v>0</v>
      </c>
      <c r="L69" s="234">
        <v>0</v>
      </c>
      <c r="M69" s="234">
        <v>0</v>
      </c>
      <c r="N69" s="234">
        <v>0</v>
      </c>
      <c r="O69" s="316"/>
      <c r="P69" s="316"/>
      <c r="Q69" s="315"/>
    </row>
    <row r="70" spans="1:17" ht="51" customHeight="1" x14ac:dyDescent="0.25">
      <c r="A70" s="348" t="s">
        <v>1935</v>
      </c>
      <c r="B70" s="348" t="s">
        <v>1913</v>
      </c>
      <c r="C70" s="316" t="s">
        <v>53</v>
      </c>
      <c r="D70" s="316" t="s">
        <v>484</v>
      </c>
      <c r="E70" s="316" t="s">
        <v>1936</v>
      </c>
      <c r="F70" s="316" t="s">
        <v>1915</v>
      </c>
      <c r="G70" s="233" t="s">
        <v>16</v>
      </c>
      <c r="H70" s="234">
        <f>SUM(H71:H74)</f>
        <v>163.4</v>
      </c>
      <c r="I70" s="234">
        <f t="shared" ref="I70:N70" si="25">SUM(I71:I74)</f>
        <v>0</v>
      </c>
      <c r="J70" s="234">
        <f t="shared" si="25"/>
        <v>0</v>
      </c>
      <c r="K70" s="234">
        <f t="shared" si="25"/>
        <v>0</v>
      </c>
      <c r="L70" s="234">
        <f t="shared" si="25"/>
        <v>0</v>
      </c>
      <c r="M70" s="234">
        <f t="shared" si="25"/>
        <v>98.8</v>
      </c>
      <c r="N70" s="234">
        <f t="shared" si="25"/>
        <v>64.599999999999994</v>
      </c>
      <c r="O70" s="316">
        <v>70000</v>
      </c>
      <c r="P70" s="316" t="s">
        <v>4263</v>
      </c>
      <c r="Q70" s="314" t="s">
        <v>4154</v>
      </c>
    </row>
    <row r="71" spans="1:17" x14ac:dyDescent="0.25">
      <c r="A71" s="348"/>
      <c r="B71" s="348"/>
      <c r="C71" s="316"/>
      <c r="D71" s="316"/>
      <c r="E71" s="316"/>
      <c r="F71" s="316"/>
      <c r="G71" s="233" t="s">
        <v>58</v>
      </c>
      <c r="H71" s="234">
        <f>SUM(I71:N71)</f>
        <v>161.80000000000001</v>
      </c>
      <c r="I71" s="234">
        <v>0</v>
      </c>
      <c r="J71" s="234">
        <v>0</v>
      </c>
      <c r="K71" s="234">
        <v>0</v>
      </c>
      <c r="L71" s="234">
        <v>0</v>
      </c>
      <c r="M71" s="234">
        <v>97.8</v>
      </c>
      <c r="N71" s="234">
        <v>64</v>
      </c>
      <c r="O71" s="316"/>
      <c r="P71" s="316"/>
      <c r="Q71" s="315"/>
    </row>
    <row r="72" spans="1:17" ht="36" x14ac:dyDescent="0.25">
      <c r="A72" s="348"/>
      <c r="B72" s="348"/>
      <c r="C72" s="316"/>
      <c r="D72" s="316"/>
      <c r="E72" s="316"/>
      <c r="F72" s="316"/>
      <c r="G72" s="233" t="s">
        <v>18</v>
      </c>
      <c r="H72" s="234">
        <f>SUM(I72:N72)</f>
        <v>1.6</v>
      </c>
      <c r="I72" s="234">
        <v>0</v>
      </c>
      <c r="J72" s="234">
        <v>0</v>
      </c>
      <c r="K72" s="234">
        <v>0</v>
      </c>
      <c r="L72" s="234">
        <v>0</v>
      </c>
      <c r="M72" s="234">
        <v>1</v>
      </c>
      <c r="N72" s="234">
        <v>0.6</v>
      </c>
      <c r="O72" s="316"/>
      <c r="P72" s="316"/>
      <c r="Q72" s="315"/>
    </row>
    <row r="73" spans="1:17" x14ac:dyDescent="0.25">
      <c r="A73" s="348"/>
      <c r="B73" s="348"/>
      <c r="C73" s="316"/>
      <c r="D73" s="316"/>
      <c r="E73" s="316"/>
      <c r="F73" s="316"/>
      <c r="G73" s="233" t="s">
        <v>19</v>
      </c>
      <c r="H73" s="234">
        <f>SUM(I73:N73)</f>
        <v>0</v>
      </c>
      <c r="I73" s="234">
        <v>0</v>
      </c>
      <c r="J73" s="234">
        <v>0</v>
      </c>
      <c r="K73" s="234">
        <v>0</v>
      </c>
      <c r="L73" s="234">
        <v>0</v>
      </c>
      <c r="M73" s="234">
        <v>0</v>
      </c>
      <c r="N73" s="234">
        <v>0</v>
      </c>
      <c r="O73" s="316"/>
      <c r="P73" s="316"/>
      <c r="Q73" s="315"/>
    </row>
    <row r="74" spans="1:17" ht="24" x14ac:dyDescent="0.25">
      <c r="A74" s="348"/>
      <c r="B74" s="348"/>
      <c r="C74" s="316"/>
      <c r="D74" s="316"/>
      <c r="E74" s="316"/>
      <c r="F74" s="316"/>
      <c r="G74" s="233" t="s">
        <v>20</v>
      </c>
      <c r="H74" s="234">
        <f>SUM(I74:N74)</f>
        <v>0</v>
      </c>
      <c r="I74" s="234">
        <v>0</v>
      </c>
      <c r="J74" s="234">
        <v>0</v>
      </c>
      <c r="K74" s="234">
        <v>0</v>
      </c>
      <c r="L74" s="234">
        <v>0</v>
      </c>
      <c r="M74" s="234">
        <v>0</v>
      </c>
      <c r="N74" s="234">
        <v>0</v>
      </c>
      <c r="O74" s="316"/>
      <c r="P74" s="316"/>
      <c r="Q74" s="315"/>
    </row>
    <row r="75" spans="1:17" ht="36" customHeight="1" x14ac:dyDescent="0.25">
      <c r="A75" s="348" t="s">
        <v>1937</v>
      </c>
      <c r="B75" s="316" t="s">
        <v>63</v>
      </c>
      <c r="C75" s="316" t="s">
        <v>53</v>
      </c>
      <c r="D75" s="316">
        <v>2025</v>
      </c>
      <c r="E75" s="316" t="s">
        <v>1938</v>
      </c>
      <c r="F75" s="316" t="s">
        <v>304</v>
      </c>
      <c r="G75" s="233" t="s">
        <v>16</v>
      </c>
      <c r="H75" s="234">
        <f>SUM(H76:H79)</f>
        <v>27.1</v>
      </c>
      <c r="I75" s="234">
        <f t="shared" ref="I75:N75" si="26">I76+I77+I78+I79</f>
        <v>27.1</v>
      </c>
      <c r="J75" s="234">
        <f t="shared" si="26"/>
        <v>0</v>
      </c>
      <c r="K75" s="234">
        <f t="shared" si="26"/>
        <v>0</v>
      </c>
      <c r="L75" s="234">
        <f t="shared" si="26"/>
        <v>0</v>
      </c>
      <c r="M75" s="234">
        <f t="shared" si="26"/>
        <v>0</v>
      </c>
      <c r="N75" s="234">
        <f t="shared" si="26"/>
        <v>0</v>
      </c>
      <c r="O75" s="316">
        <v>12000</v>
      </c>
      <c r="P75" s="316" t="s">
        <v>1939</v>
      </c>
      <c r="Q75" s="314" t="s">
        <v>4154</v>
      </c>
    </row>
    <row r="76" spans="1:17" x14ac:dyDescent="0.25">
      <c r="A76" s="348"/>
      <c r="B76" s="316"/>
      <c r="C76" s="316"/>
      <c r="D76" s="316"/>
      <c r="E76" s="316"/>
      <c r="F76" s="316"/>
      <c r="G76" s="233" t="s">
        <v>58</v>
      </c>
      <c r="H76" s="234">
        <f>SUM(I76:N76)</f>
        <v>0</v>
      </c>
      <c r="I76" s="234">
        <v>0</v>
      </c>
      <c r="J76" s="234">
        <v>0</v>
      </c>
      <c r="K76" s="234">
        <v>0</v>
      </c>
      <c r="L76" s="234">
        <v>0</v>
      </c>
      <c r="M76" s="234">
        <v>0</v>
      </c>
      <c r="N76" s="234">
        <v>0</v>
      </c>
      <c r="O76" s="316"/>
      <c r="P76" s="316"/>
      <c r="Q76" s="315"/>
    </row>
    <row r="77" spans="1:17" ht="36" x14ac:dyDescent="0.25">
      <c r="A77" s="348"/>
      <c r="B77" s="316"/>
      <c r="C77" s="316"/>
      <c r="D77" s="316"/>
      <c r="E77" s="316"/>
      <c r="F77" s="316"/>
      <c r="G77" s="233" t="s">
        <v>18</v>
      </c>
      <c r="H77" s="234">
        <f>SUM(I77:N77)</f>
        <v>27.1</v>
      </c>
      <c r="I77" s="234">
        <v>27.1</v>
      </c>
      <c r="J77" s="234">
        <v>0</v>
      </c>
      <c r="K77" s="234">
        <v>0</v>
      </c>
      <c r="L77" s="234">
        <v>0</v>
      </c>
      <c r="M77" s="234">
        <v>0</v>
      </c>
      <c r="N77" s="234">
        <v>0</v>
      </c>
      <c r="O77" s="316"/>
      <c r="P77" s="316"/>
      <c r="Q77" s="315"/>
    </row>
    <row r="78" spans="1:17" x14ac:dyDescent="0.25">
      <c r="A78" s="348"/>
      <c r="B78" s="316"/>
      <c r="C78" s="316"/>
      <c r="D78" s="316"/>
      <c r="E78" s="316"/>
      <c r="F78" s="316"/>
      <c r="G78" s="233" t="s">
        <v>19</v>
      </c>
      <c r="H78" s="234">
        <f>SUM(I78:N78)</f>
        <v>0</v>
      </c>
      <c r="I78" s="234">
        <v>0</v>
      </c>
      <c r="J78" s="234">
        <v>0</v>
      </c>
      <c r="K78" s="234">
        <v>0</v>
      </c>
      <c r="L78" s="234">
        <v>0</v>
      </c>
      <c r="M78" s="234">
        <v>0</v>
      </c>
      <c r="N78" s="234">
        <v>0</v>
      </c>
      <c r="O78" s="316"/>
      <c r="P78" s="316"/>
      <c r="Q78" s="315"/>
    </row>
    <row r="79" spans="1:17" ht="24" x14ac:dyDescent="0.25">
      <c r="A79" s="348"/>
      <c r="B79" s="316"/>
      <c r="C79" s="316"/>
      <c r="D79" s="316"/>
      <c r="E79" s="316"/>
      <c r="F79" s="316"/>
      <c r="G79" s="233" t="s">
        <v>20</v>
      </c>
      <c r="H79" s="234">
        <f>SUM(I79:N79)</f>
        <v>0</v>
      </c>
      <c r="I79" s="234">
        <v>0</v>
      </c>
      <c r="J79" s="234">
        <v>0</v>
      </c>
      <c r="K79" s="234">
        <v>0</v>
      </c>
      <c r="L79" s="234">
        <v>0</v>
      </c>
      <c r="M79" s="234">
        <v>0</v>
      </c>
      <c r="N79" s="234">
        <v>0</v>
      </c>
      <c r="O79" s="316"/>
      <c r="P79" s="316"/>
      <c r="Q79" s="315"/>
    </row>
    <row r="80" spans="1:17" ht="36" x14ac:dyDescent="0.25">
      <c r="A80" s="320" t="s">
        <v>1940</v>
      </c>
      <c r="B80" s="303"/>
      <c r="C80" s="303" t="s">
        <v>53</v>
      </c>
      <c r="D80" s="303" t="s">
        <v>344</v>
      </c>
      <c r="E80" s="303">
        <v>300</v>
      </c>
      <c r="F80" s="303"/>
      <c r="G80" s="55" t="s">
        <v>16</v>
      </c>
      <c r="H80" s="54">
        <f>SUM(H81:H84)</f>
        <v>1611.9</v>
      </c>
      <c r="I80" s="53">
        <f t="shared" ref="I80:N80" si="27">I81+I82+I83+I84</f>
        <v>0</v>
      </c>
      <c r="J80" s="54">
        <f t="shared" si="27"/>
        <v>0</v>
      </c>
      <c r="K80" s="53">
        <f t="shared" si="27"/>
        <v>42.4</v>
      </c>
      <c r="L80" s="54">
        <f t="shared" si="27"/>
        <v>500</v>
      </c>
      <c r="M80" s="53">
        <f t="shared" si="27"/>
        <v>500</v>
      </c>
      <c r="N80" s="54">
        <f t="shared" si="27"/>
        <v>569.5</v>
      </c>
      <c r="O80" s="305">
        <v>12000</v>
      </c>
      <c r="P80" s="305" t="s">
        <v>1939</v>
      </c>
      <c r="Q80" s="314" t="s">
        <v>4154</v>
      </c>
    </row>
    <row r="81" spans="1:17" x14ac:dyDescent="0.25">
      <c r="A81" s="320"/>
      <c r="B81" s="303"/>
      <c r="C81" s="303"/>
      <c r="D81" s="303"/>
      <c r="E81" s="303"/>
      <c r="F81" s="303"/>
      <c r="G81" s="52" t="s">
        <v>58</v>
      </c>
      <c r="H81" s="53">
        <f t="shared" ref="H81:H84" si="28">SUM(I81:N81)</f>
        <v>0</v>
      </c>
      <c r="I81" s="54">
        <v>0</v>
      </c>
      <c r="J81" s="53">
        <v>0</v>
      </c>
      <c r="K81" s="54">
        <v>0</v>
      </c>
      <c r="L81" s="53">
        <v>0</v>
      </c>
      <c r="M81" s="54">
        <v>0</v>
      </c>
      <c r="N81" s="53">
        <v>0</v>
      </c>
      <c r="O81" s="303"/>
      <c r="P81" s="303"/>
      <c r="Q81" s="315"/>
    </row>
    <row r="82" spans="1:17" ht="36" x14ac:dyDescent="0.25">
      <c r="A82" s="320"/>
      <c r="B82" s="303"/>
      <c r="C82" s="303"/>
      <c r="D82" s="303"/>
      <c r="E82" s="303"/>
      <c r="F82" s="303"/>
      <c r="G82" s="55" t="s">
        <v>18</v>
      </c>
      <c r="H82" s="54">
        <f t="shared" si="28"/>
        <v>1611.9</v>
      </c>
      <c r="I82" s="53">
        <v>0</v>
      </c>
      <c r="J82" s="54">
        <v>0</v>
      </c>
      <c r="K82" s="53">
        <v>42.4</v>
      </c>
      <c r="L82" s="54">
        <v>500</v>
      </c>
      <c r="M82" s="53">
        <v>500</v>
      </c>
      <c r="N82" s="54">
        <v>569.5</v>
      </c>
      <c r="O82" s="303"/>
      <c r="P82" s="303"/>
      <c r="Q82" s="315"/>
    </row>
    <row r="83" spans="1:17" x14ac:dyDescent="0.25">
      <c r="A83" s="320"/>
      <c r="B83" s="303"/>
      <c r="C83" s="303"/>
      <c r="D83" s="303"/>
      <c r="E83" s="303"/>
      <c r="F83" s="303"/>
      <c r="G83" s="52" t="s">
        <v>19</v>
      </c>
      <c r="H83" s="53">
        <f t="shared" si="28"/>
        <v>0</v>
      </c>
      <c r="I83" s="54">
        <v>0</v>
      </c>
      <c r="J83" s="53">
        <v>0</v>
      </c>
      <c r="K83" s="54">
        <v>0</v>
      </c>
      <c r="L83" s="53">
        <v>0</v>
      </c>
      <c r="M83" s="54">
        <v>0</v>
      </c>
      <c r="N83" s="53">
        <v>0</v>
      </c>
      <c r="O83" s="303"/>
      <c r="P83" s="303"/>
      <c r="Q83" s="315"/>
    </row>
    <row r="84" spans="1:17" ht="24" x14ac:dyDescent="0.25">
      <c r="A84" s="320"/>
      <c r="B84" s="303"/>
      <c r="C84" s="303"/>
      <c r="D84" s="303"/>
      <c r="E84" s="303"/>
      <c r="F84" s="303"/>
      <c r="G84" s="55" t="s">
        <v>20</v>
      </c>
      <c r="H84" s="54">
        <f t="shared" si="28"/>
        <v>0</v>
      </c>
      <c r="I84" s="53">
        <v>0</v>
      </c>
      <c r="J84" s="54">
        <v>0</v>
      </c>
      <c r="K84" s="53">
        <v>0</v>
      </c>
      <c r="L84" s="54">
        <v>0</v>
      </c>
      <c r="M84" s="53">
        <v>0</v>
      </c>
      <c r="N84" s="124">
        <v>0</v>
      </c>
      <c r="O84" s="305"/>
      <c r="P84" s="606"/>
      <c r="Q84" s="315"/>
    </row>
    <row r="85" spans="1:17" ht="36" x14ac:dyDescent="0.25">
      <c r="A85" s="306" t="s">
        <v>106</v>
      </c>
      <c r="B85" s="306"/>
      <c r="C85" s="306"/>
      <c r="D85" s="306"/>
      <c r="E85" s="306"/>
      <c r="F85" s="306"/>
      <c r="G85" s="48" t="s">
        <v>16</v>
      </c>
      <c r="H85" s="49">
        <f>SUM(H5,H10,H15,H20,H25,H30,H35,H40,H45,H50,H55,H60,H65,H70,H75,H80)</f>
        <v>5250.7000000000007</v>
      </c>
      <c r="I85" s="49">
        <f t="shared" ref="I85:N85" si="29">SUM(I5,I10,I15,I20,I25,I30,I35,I40,I45,I50,I55,I60,I65,I70,I75,I80)</f>
        <v>27.1</v>
      </c>
      <c r="J85" s="49">
        <f t="shared" si="29"/>
        <v>0</v>
      </c>
      <c r="K85" s="49">
        <f t="shared" si="29"/>
        <v>42.4</v>
      </c>
      <c r="L85" s="49">
        <f t="shared" si="29"/>
        <v>500</v>
      </c>
      <c r="M85" s="49">
        <f t="shared" si="29"/>
        <v>2290.9000000000005</v>
      </c>
      <c r="N85" s="49">
        <f t="shared" si="29"/>
        <v>2390.3000000000002</v>
      </c>
      <c r="O85" s="306">
        <v>377786</v>
      </c>
      <c r="P85" s="279"/>
    </row>
    <row r="86" spans="1:17" ht="24" x14ac:dyDescent="0.25">
      <c r="A86" s="306"/>
      <c r="B86" s="306"/>
      <c r="C86" s="306"/>
      <c r="D86" s="306"/>
      <c r="E86" s="306"/>
      <c r="F86" s="306"/>
      <c r="G86" s="48" t="s">
        <v>58</v>
      </c>
      <c r="H86" s="49">
        <f t="shared" ref="H86:N89" si="30">SUM(H6,H11,H16,H21,H26,H31,H36,H41,H46,H51,H56,H61,H66,H71,H76,H81)</f>
        <v>3552.9000000000005</v>
      </c>
      <c r="I86" s="49">
        <f t="shared" si="30"/>
        <v>0</v>
      </c>
      <c r="J86" s="49">
        <f t="shared" si="30"/>
        <v>0</v>
      </c>
      <c r="K86" s="49">
        <f t="shared" si="30"/>
        <v>0</v>
      </c>
      <c r="L86" s="49">
        <f t="shared" si="30"/>
        <v>0</v>
      </c>
      <c r="M86" s="49">
        <f t="shared" si="30"/>
        <v>1772.9</v>
      </c>
      <c r="N86" s="49">
        <f t="shared" si="30"/>
        <v>1779.9999999999998</v>
      </c>
      <c r="O86" s="306"/>
      <c r="P86" s="279"/>
    </row>
    <row r="87" spans="1:17" ht="36" x14ac:dyDescent="0.25">
      <c r="A87" s="306"/>
      <c r="B87" s="306"/>
      <c r="C87" s="306"/>
      <c r="D87" s="306"/>
      <c r="E87" s="306"/>
      <c r="F87" s="306"/>
      <c r="G87" s="48" t="s">
        <v>18</v>
      </c>
      <c r="H87" s="49">
        <f t="shared" si="30"/>
        <v>1697.8000000000002</v>
      </c>
      <c r="I87" s="49">
        <f t="shared" si="30"/>
        <v>27.1</v>
      </c>
      <c r="J87" s="49">
        <f t="shared" si="30"/>
        <v>0</v>
      </c>
      <c r="K87" s="49">
        <f t="shared" si="30"/>
        <v>42.4</v>
      </c>
      <c r="L87" s="49">
        <f t="shared" si="30"/>
        <v>500</v>
      </c>
      <c r="M87" s="49">
        <f t="shared" si="30"/>
        <v>518</v>
      </c>
      <c r="N87" s="49">
        <f t="shared" si="30"/>
        <v>610.29999999999995</v>
      </c>
      <c r="O87" s="306"/>
      <c r="P87" s="279"/>
    </row>
    <row r="88" spans="1:17" x14ac:dyDescent="0.25">
      <c r="A88" s="306"/>
      <c r="B88" s="306"/>
      <c r="C88" s="306"/>
      <c r="D88" s="306"/>
      <c r="E88" s="306"/>
      <c r="F88" s="306"/>
      <c r="G88" s="48" t="s">
        <v>19</v>
      </c>
      <c r="H88" s="49">
        <f t="shared" si="30"/>
        <v>0</v>
      </c>
      <c r="I88" s="49">
        <f t="shared" si="30"/>
        <v>0</v>
      </c>
      <c r="J88" s="49">
        <f t="shared" si="30"/>
        <v>0</v>
      </c>
      <c r="K88" s="49">
        <f t="shared" si="30"/>
        <v>0</v>
      </c>
      <c r="L88" s="49">
        <f t="shared" si="30"/>
        <v>0</v>
      </c>
      <c r="M88" s="49">
        <f t="shared" si="30"/>
        <v>0</v>
      </c>
      <c r="N88" s="49">
        <f t="shared" si="30"/>
        <v>0</v>
      </c>
      <c r="O88" s="306"/>
      <c r="P88" s="279"/>
    </row>
    <row r="89" spans="1:17" ht="24" x14ac:dyDescent="0.25">
      <c r="A89" s="306"/>
      <c r="B89" s="306"/>
      <c r="C89" s="306"/>
      <c r="D89" s="306"/>
      <c r="E89" s="306"/>
      <c r="F89" s="306"/>
      <c r="G89" s="48" t="s">
        <v>20</v>
      </c>
      <c r="H89" s="49">
        <f t="shared" si="30"/>
        <v>0</v>
      </c>
      <c r="I89" s="49">
        <f t="shared" si="30"/>
        <v>0</v>
      </c>
      <c r="J89" s="49">
        <f t="shared" si="30"/>
        <v>0</v>
      </c>
      <c r="K89" s="49">
        <f t="shared" si="30"/>
        <v>0</v>
      </c>
      <c r="L89" s="49">
        <f t="shared" si="30"/>
        <v>0</v>
      </c>
      <c r="M89" s="49">
        <f t="shared" si="30"/>
        <v>0</v>
      </c>
      <c r="N89" s="49">
        <f t="shared" si="30"/>
        <v>0</v>
      </c>
      <c r="O89" s="306"/>
      <c r="P89" s="279"/>
    </row>
    <row r="90" spans="1:17" x14ac:dyDescent="0.25">
      <c r="A90" s="294" t="s">
        <v>107</v>
      </c>
      <c r="B90" s="294"/>
      <c r="C90" s="294"/>
      <c r="D90" s="294"/>
      <c r="E90" s="294"/>
      <c r="F90" s="294"/>
      <c r="G90" s="294"/>
      <c r="H90" s="294"/>
      <c r="I90" s="294"/>
      <c r="J90" s="294"/>
      <c r="K90" s="294"/>
      <c r="L90" s="294"/>
      <c r="M90" s="294"/>
      <c r="N90" s="294"/>
      <c r="O90" s="294"/>
      <c r="P90" s="294"/>
    </row>
    <row r="91" spans="1:17" ht="42" customHeight="1" x14ac:dyDescent="0.25">
      <c r="A91" s="292" t="s">
        <v>1941</v>
      </c>
      <c r="B91" s="292" t="s">
        <v>1913</v>
      </c>
      <c r="C91" s="279" t="s">
        <v>107</v>
      </c>
      <c r="D91" s="279" t="s">
        <v>66</v>
      </c>
      <c r="E91" s="279" t="s">
        <v>1942</v>
      </c>
      <c r="F91" s="281" t="s">
        <v>1943</v>
      </c>
      <c r="G91" s="43" t="s">
        <v>16</v>
      </c>
      <c r="H91" s="44">
        <f t="shared" ref="H91:N91" si="31">SUM(H92:H95)</f>
        <v>535.5</v>
      </c>
      <c r="I91" s="44">
        <f t="shared" si="31"/>
        <v>0</v>
      </c>
      <c r="J91" s="44">
        <f t="shared" si="31"/>
        <v>0</v>
      </c>
      <c r="K91" s="44">
        <f t="shared" si="31"/>
        <v>0</v>
      </c>
      <c r="L91" s="44">
        <f t="shared" si="31"/>
        <v>161.5</v>
      </c>
      <c r="M91" s="44">
        <f t="shared" si="31"/>
        <v>181.10000000000002</v>
      </c>
      <c r="N91" s="44">
        <f t="shared" si="31"/>
        <v>192.9</v>
      </c>
      <c r="O91" s="279">
        <v>95440</v>
      </c>
      <c r="P91" s="306"/>
      <c r="Q91" s="314" t="s">
        <v>4154</v>
      </c>
    </row>
    <row r="92" spans="1:17" x14ac:dyDescent="0.25">
      <c r="A92" s="292"/>
      <c r="B92" s="292"/>
      <c r="C92" s="279"/>
      <c r="D92" s="279"/>
      <c r="E92" s="279"/>
      <c r="F92" s="282"/>
      <c r="G92" s="43" t="s">
        <v>17</v>
      </c>
      <c r="H92" s="44">
        <f t="shared" ref="H92:H105" si="32">SUM(I92:N92)</f>
        <v>385.6</v>
      </c>
      <c r="I92" s="44">
        <v>0</v>
      </c>
      <c r="J92" s="44">
        <v>0</v>
      </c>
      <c r="K92" s="44">
        <v>0</v>
      </c>
      <c r="L92" s="44">
        <v>116.3</v>
      </c>
      <c r="M92" s="44">
        <v>130.4</v>
      </c>
      <c r="N92" s="44">
        <v>138.9</v>
      </c>
      <c r="O92" s="279"/>
      <c r="P92" s="306"/>
      <c r="Q92" s="315"/>
    </row>
    <row r="93" spans="1:17" ht="36" x14ac:dyDescent="0.25">
      <c r="A93" s="292"/>
      <c r="B93" s="292"/>
      <c r="C93" s="279"/>
      <c r="D93" s="279"/>
      <c r="E93" s="279"/>
      <c r="F93" s="282"/>
      <c r="G93" s="43" t="s">
        <v>18</v>
      </c>
      <c r="H93" s="44">
        <f t="shared" si="32"/>
        <v>149.9</v>
      </c>
      <c r="I93" s="44">
        <v>0</v>
      </c>
      <c r="J93" s="44">
        <v>0</v>
      </c>
      <c r="K93" s="44">
        <v>0</v>
      </c>
      <c r="L93" s="44">
        <v>45.2</v>
      </c>
      <c r="M93" s="44">
        <v>50.7</v>
      </c>
      <c r="N93" s="44">
        <v>54</v>
      </c>
      <c r="O93" s="279"/>
      <c r="P93" s="306"/>
      <c r="Q93" s="315"/>
    </row>
    <row r="94" spans="1:17" x14ac:dyDescent="0.25">
      <c r="A94" s="292"/>
      <c r="B94" s="292"/>
      <c r="C94" s="279"/>
      <c r="D94" s="279"/>
      <c r="E94" s="279"/>
      <c r="F94" s="282"/>
      <c r="G94" s="43" t="s">
        <v>19</v>
      </c>
      <c r="H94" s="44">
        <f t="shared" si="32"/>
        <v>0</v>
      </c>
      <c r="I94" s="44">
        <v>0</v>
      </c>
      <c r="J94" s="44">
        <v>0</v>
      </c>
      <c r="K94" s="44">
        <v>0</v>
      </c>
      <c r="L94" s="44">
        <v>0</v>
      </c>
      <c r="M94" s="44">
        <v>0</v>
      </c>
      <c r="N94" s="44">
        <v>0</v>
      </c>
      <c r="O94" s="279"/>
      <c r="P94" s="306"/>
      <c r="Q94" s="315"/>
    </row>
    <row r="95" spans="1:17" ht="24" x14ac:dyDescent="0.25">
      <c r="A95" s="292"/>
      <c r="B95" s="292"/>
      <c r="C95" s="279"/>
      <c r="D95" s="279"/>
      <c r="E95" s="279"/>
      <c r="F95" s="283"/>
      <c r="G95" s="43" t="s">
        <v>20</v>
      </c>
      <c r="H95" s="44">
        <f t="shared" si="32"/>
        <v>0</v>
      </c>
      <c r="I95" s="44">
        <v>0</v>
      </c>
      <c r="J95" s="44">
        <v>0</v>
      </c>
      <c r="K95" s="44">
        <v>0</v>
      </c>
      <c r="L95" s="44">
        <v>0</v>
      </c>
      <c r="M95" s="44">
        <v>0</v>
      </c>
      <c r="N95" s="44">
        <v>0</v>
      </c>
      <c r="O95" s="279"/>
      <c r="P95" s="306"/>
      <c r="Q95" s="315"/>
    </row>
    <row r="96" spans="1:17" ht="42" customHeight="1" x14ac:dyDescent="0.25">
      <c r="A96" s="292" t="s">
        <v>1944</v>
      </c>
      <c r="B96" s="292" t="s">
        <v>1913</v>
      </c>
      <c r="C96" s="279" t="s">
        <v>107</v>
      </c>
      <c r="D96" s="279" t="s">
        <v>484</v>
      </c>
      <c r="E96" s="279" t="s">
        <v>1945</v>
      </c>
      <c r="F96" s="281" t="s">
        <v>1943</v>
      </c>
      <c r="G96" s="43" t="s">
        <v>16</v>
      </c>
      <c r="H96" s="44">
        <f t="shared" ref="H96:N96" si="33">SUM(H97:H100)</f>
        <v>383.8</v>
      </c>
      <c r="I96" s="44">
        <f t="shared" si="33"/>
        <v>0</v>
      </c>
      <c r="J96" s="44">
        <f t="shared" si="33"/>
        <v>0</v>
      </c>
      <c r="K96" s="44">
        <f t="shared" si="33"/>
        <v>0</v>
      </c>
      <c r="L96" s="44">
        <f t="shared" si="33"/>
        <v>0</v>
      </c>
      <c r="M96" s="44">
        <f t="shared" si="33"/>
        <v>212</v>
      </c>
      <c r="N96" s="44">
        <f t="shared" si="33"/>
        <v>171.8</v>
      </c>
      <c r="O96" s="279">
        <v>95440</v>
      </c>
      <c r="P96" s="306"/>
      <c r="Q96" s="314" t="s">
        <v>4154</v>
      </c>
    </row>
    <row r="97" spans="1:17" x14ac:dyDescent="0.25">
      <c r="A97" s="292"/>
      <c r="B97" s="292"/>
      <c r="C97" s="279"/>
      <c r="D97" s="279"/>
      <c r="E97" s="279"/>
      <c r="F97" s="282"/>
      <c r="G97" s="43" t="s">
        <v>17</v>
      </c>
      <c r="H97" s="44">
        <f t="shared" si="32"/>
        <v>276.3</v>
      </c>
      <c r="I97" s="44">
        <v>0</v>
      </c>
      <c r="J97" s="44">
        <v>0</v>
      </c>
      <c r="K97" s="44">
        <v>0</v>
      </c>
      <c r="L97" s="44">
        <v>0</v>
      </c>
      <c r="M97" s="44">
        <v>152.6</v>
      </c>
      <c r="N97" s="44">
        <v>123.7</v>
      </c>
      <c r="O97" s="279"/>
      <c r="P97" s="306"/>
      <c r="Q97" s="315"/>
    </row>
    <row r="98" spans="1:17" ht="36" x14ac:dyDescent="0.25">
      <c r="A98" s="292"/>
      <c r="B98" s="292"/>
      <c r="C98" s="279"/>
      <c r="D98" s="279"/>
      <c r="E98" s="279"/>
      <c r="F98" s="282"/>
      <c r="G98" s="43" t="s">
        <v>18</v>
      </c>
      <c r="H98" s="44">
        <f t="shared" si="32"/>
        <v>107.5</v>
      </c>
      <c r="I98" s="44">
        <v>0</v>
      </c>
      <c r="J98" s="44">
        <v>0</v>
      </c>
      <c r="K98" s="44">
        <v>0</v>
      </c>
      <c r="L98" s="44">
        <v>0</v>
      </c>
      <c r="M98" s="44">
        <v>59.4</v>
      </c>
      <c r="N98" s="44">
        <v>48.1</v>
      </c>
      <c r="O98" s="279"/>
      <c r="P98" s="306"/>
      <c r="Q98" s="315"/>
    </row>
    <row r="99" spans="1:17" x14ac:dyDescent="0.25">
      <c r="A99" s="292"/>
      <c r="B99" s="292"/>
      <c r="C99" s="279"/>
      <c r="D99" s="279"/>
      <c r="E99" s="279"/>
      <c r="F99" s="282"/>
      <c r="G99" s="43" t="s">
        <v>19</v>
      </c>
      <c r="H99" s="44">
        <f t="shared" si="32"/>
        <v>0</v>
      </c>
      <c r="I99" s="44">
        <v>0</v>
      </c>
      <c r="J99" s="44">
        <v>0</v>
      </c>
      <c r="K99" s="44">
        <v>0</v>
      </c>
      <c r="L99" s="44">
        <v>0</v>
      </c>
      <c r="M99" s="44">
        <v>0</v>
      </c>
      <c r="N99" s="44">
        <v>0</v>
      </c>
      <c r="O99" s="279"/>
      <c r="P99" s="306"/>
      <c r="Q99" s="315"/>
    </row>
    <row r="100" spans="1:17" ht="24" x14ac:dyDescent="0.25">
      <c r="A100" s="292"/>
      <c r="B100" s="292"/>
      <c r="C100" s="279"/>
      <c r="D100" s="279"/>
      <c r="E100" s="279"/>
      <c r="F100" s="283"/>
      <c r="G100" s="43" t="s">
        <v>20</v>
      </c>
      <c r="H100" s="44">
        <f t="shared" si="32"/>
        <v>0</v>
      </c>
      <c r="I100" s="44">
        <v>0</v>
      </c>
      <c r="J100" s="44">
        <v>0</v>
      </c>
      <c r="K100" s="44">
        <v>0</v>
      </c>
      <c r="L100" s="44">
        <v>0</v>
      </c>
      <c r="M100" s="44">
        <v>0</v>
      </c>
      <c r="N100" s="44">
        <v>0</v>
      </c>
      <c r="O100" s="279"/>
      <c r="P100" s="306"/>
      <c r="Q100" s="315"/>
    </row>
    <row r="101" spans="1:17" ht="36" x14ac:dyDescent="0.25">
      <c r="A101" s="292" t="s">
        <v>1946</v>
      </c>
      <c r="B101" s="292" t="s">
        <v>63</v>
      </c>
      <c r="C101" s="279" t="s">
        <v>107</v>
      </c>
      <c r="D101" s="279">
        <v>2028</v>
      </c>
      <c r="E101" s="279" t="s">
        <v>1947</v>
      </c>
      <c r="F101" s="281" t="s">
        <v>1948</v>
      </c>
      <c r="G101" s="43" t="s">
        <v>16</v>
      </c>
      <c r="H101" s="44">
        <f t="shared" ref="H101:N101" si="34">SUM(H102:H105)</f>
        <v>235</v>
      </c>
      <c r="I101" s="44">
        <f t="shared" si="34"/>
        <v>0</v>
      </c>
      <c r="J101" s="44">
        <f t="shared" si="34"/>
        <v>0</v>
      </c>
      <c r="K101" s="44">
        <f t="shared" si="34"/>
        <v>0</v>
      </c>
      <c r="L101" s="44">
        <f t="shared" si="34"/>
        <v>235</v>
      </c>
      <c r="M101" s="44">
        <f t="shared" si="34"/>
        <v>0</v>
      </c>
      <c r="N101" s="44">
        <f t="shared" si="34"/>
        <v>0</v>
      </c>
      <c r="O101" s="279">
        <v>28328</v>
      </c>
      <c r="P101" s="306"/>
      <c r="Q101" s="314" t="s">
        <v>4154</v>
      </c>
    </row>
    <row r="102" spans="1:17" x14ac:dyDescent="0.25">
      <c r="A102" s="292"/>
      <c r="B102" s="292"/>
      <c r="C102" s="279"/>
      <c r="D102" s="279"/>
      <c r="E102" s="279"/>
      <c r="F102" s="282"/>
      <c r="G102" s="43" t="s">
        <v>17</v>
      </c>
      <c r="H102" s="44">
        <f t="shared" si="32"/>
        <v>0</v>
      </c>
      <c r="I102" s="44">
        <v>0</v>
      </c>
      <c r="J102" s="44">
        <v>0</v>
      </c>
      <c r="K102" s="44">
        <v>0</v>
      </c>
      <c r="L102" s="44">
        <v>0</v>
      </c>
      <c r="M102" s="44">
        <v>0</v>
      </c>
      <c r="N102" s="44">
        <v>0</v>
      </c>
      <c r="O102" s="279"/>
      <c r="P102" s="306"/>
      <c r="Q102" s="315"/>
    </row>
    <row r="103" spans="1:17" ht="36" x14ac:dyDescent="0.25">
      <c r="A103" s="292"/>
      <c r="B103" s="292"/>
      <c r="C103" s="279"/>
      <c r="D103" s="279"/>
      <c r="E103" s="279"/>
      <c r="F103" s="282"/>
      <c r="G103" s="43" t="s">
        <v>18</v>
      </c>
      <c r="H103" s="44">
        <f t="shared" si="32"/>
        <v>235</v>
      </c>
      <c r="I103" s="44">
        <v>0</v>
      </c>
      <c r="J103" s="44">
        <v>0</v>
      </c>
      <c r="K103" s="44">
        <v>0</v>
      </c>
      <c r="L103" s="44">
        <v>235</v>
      </c>
      <c r="M103" s="44">
        <v>0</v>
      </c>
      <c r="N103" s="44">
        <v>0</v>
      </c>
      <c r="O103" s="279"/>
      <c r="P103" s="306"/>
      <c r="Q103" s="315"/>
    </row>
    <row r="104" spans="1:17" x14ac:dyDescent="0.25">
      <c r="A104" s="292"/>
      <c r="B104" s="292"/>
      <c r="C104" s="279"/>
      <c r="D104" s="279"/>
      <c r="E104" s="279"/>
      <c r="F104" s="282"/>
      <c r="G104" s="43" t="s">
        <v>19</v>
      </c>
      <c r="H104" s="44">
        <f t="shared" si="32"/>
        <v>0</v>
      </c>
      <c r="I104" s="44">
        <v>0</v>
      </c>
      <c r="J104" s="44">
        <v>0</v>
      </c>
      <c r="K104" s="44">
        <v>0</v>
      </c>
      <c r="L104" s="44">
        <v>0</v>
      </c>
      <c r="M104" s="44">
        <v>0</v>
      </c>
      <c r="N104" s="44">
        <v>0</v>
      </c>
      <c r="O104" s="279"/>
      <c r="P104" s="306"/>
      <c r="Q104" s="315"/>
    </row>
    <row r="105" spans="1:17" ht="24" x14ac:dyDescent="0.25">
      <c r="A105" s="292"/>
      <c r="B105" s="292"/>
      <c r="C105" s="279"/>
      <c r="D105" s="279"/>
      <c r="E105" s="279"/>
      <c r="F105" s="283"/>
      <c r="G105" s="43" t="s">
        <v>20</v>
      </c>
      <c r="H105" s="44">
        <f t="shared" si="32"/>
        <v>0</v>
      </c>
      <c r="I105" s="44">
        <v>0</v>
      </c>
      <c r="J105" s="44">
        <v>0</v>
      </c>
      <c r="K105" s="44">
        <v>0</v>
      </c>
      <c r="L105" s="44">
        <v>0</v>
      </c>
      <c r="M105" s="44">
        <v>0</v>
      </c>
      <c r="N105" s="44">
        <v>0</v>
      </c>
      <c r="O105" s="279"/>
      <c r="P105" s="306"/>
      <c r="Q105" s="315"/>
    </row>
    <row r="106" spans="1:17" ht="36" x14ac:dyDescent="0.25">
      <c r="A106" s="306" t="s">
        <v>106</v>
      </c>
      <c r="B106" s="306"/>
      <c r="C106" s="306"/>
      <c r="D106" s="306"/>
      <c r="E106" s="306"/>
      <c r="F106" s="306"/>
      <c r="G106" s="48" t="s">
        <v>16</v>
      </c>
      <c r="H106" s="49">
        <f>SUM(H91,H96,H101)</f>
        <v>1154.3</v>
      </c>
      <c r="I106" s="49">
        <f t="shared" ref="I106:N106" si="35">SUM(I91,I96,I101)</f>
        <v>0</v>
      </c>
      <c r="J106" s="49">
        <f t="shared" si="35"/>
        <v>0</v>
      </c>
      <c r="K106" s="49">
        <f t="shared" si="35"/>
        <v>0</v>
      </c>
      <c r="L106" s="49">
        <f t="shared" si="35"/>
        <v>396.5</v>
      </c>
      <c r="M106" s="49">
        <f t="shared" si="35"/>
        <v>393.1</v>
      </c>
      <c r="N106" s="49">
        <f t="shared" si="35"/>
        <v>364.70000000000005</v>
      </c>
      <c r="O106" s="306">
        <v>123768</v>
      </c>
      <c r="P106" s="279"/>
    </row>
    <row r="107" spans="1:17" ht="24" x14ac:dyDescent="0.25">
      <c r="A107" s="306"/>
      <c r="B107" s="306"/>
      <c r="C107" s="306"/>
      <c r="D107" s="306"/>
      <c r="E107" s="306"/>
      <c r="F107" s="306"/>
      <c r="G107" s="48" t="s">
        <v>17</v>
      </c>
      <c r="H107" s="49">
        <f t="shared" ref="H107:N110" si="36">SUM(H92,H97,H102)</f>
        <v>661.90000000000009</v>
      </c>
      <c r="I107" s="49">
        <f t="shared" si="36"/>
        <v>0</v>
      </c>
      <c r="J107" s="49">
        <f t="shared" si="36"/>
        <v>0</v>
      </c>
      <c r="K107" s="49">
        <f t="shared" si="36"/>
        <v>0</v>
      </c>
      <c r="L107" s="49">
        <f t="shared" si="36"/>
        <v>116.3</v>
      </c>
      <c r="M107" s="49">
        <f t="shared" si="36"/>
        <v>283</v>
      </c>
      <c r="N107" s="49">
        <f t="shared" si="36"/>
        <v>262.60000000000002</v>
      </c>
      <c r="O107" s="306"/>
      <c r="P107" s="279"/>
    </row>
    <row r="108" spans="1:17" ht="36" x14ac:dyDescent="0.25">
      <c r="A108" s="306"/>
      <c r="B108" s="306"/>
      <c r="C108" s="306"/>
      <c r="D108" s="306"/>
      <c r="E108" s="306"/>
      <c r="F108" s="306"/>
      <c r="G108" s="48" t="s">
        <v>18</v>
      </c>
      <c r="H108" s="49">
        <f t="shared" si="36"/>
        <v>492.4</v>
      </c>
      <c r="I108" s="49">
        <f t="shared" si="36"/>
        <v>0</v>
      </c>
      <c r="J108" s="49">
        <f t="shared" si="36"/>
        <v>0</v>
      </c>
      <c r="K108" s="49">
        <f t="shared" si="36"/>
        <v>0</v>
      </c>
      <c r="L108" s="49">
        <f t="shared" si="36"/>
        <v>280.2</v>
      </c>
      <c r="M108" s="49">
        <f t="shared" si="36"/>
        <v>110.1</v>
      </c>
      <c r="N108" s="49">
        <f t="shared" si="36"/>
        <v>102.1</v>
      </c>
      <c r="O108" s="306"/>
      <c r="P108" s="279"/>
    </row>
    <row r="109" spans="1:17" x14ac:dyDescent="0.25">
      <c r="A109" s="306"/>
      <c r="B109" s="306"/>
      <c r="C109" s="306"/>
      <c r="D109" s="306"/>
      <c r="E109" s="306"/>
      <c r="F109" s="306"/>
      <c r="G109" s="48" t="s">
        <v>19</v>
      </c>
      <c r="H109" s="49">
        <f t="shared" si="36"/>
        <v>0</v>
      </c>
      <c r="I109" s="49">
        <f t="shared" si="36"/>
        <v>0</v>
      </c>
      <c r="J109" s="49">
        <f t="shared" si="36"/>
        <v>0</v>
      </c>
      <c r="K109" s="49">
        <f t="shared" si="36"/>
        <v>0</v>
      </c>
      <c r="L109" s="49">
        <f t="shared" si="36"/>
        <v>0</v>
      </c>
      <c r="M109" s="49">
        <f t="shared" si="36"/>
        <v>0</v>
      </c>
      <c r="N109" s="49">
        <f t="shared" si="36"/>
        <v>0</v>
      </c>
      <c r="O109" s="306"/>
      <c r="P109" s="279"/>
    </row>
    <row r="110" spans="1:17" ht="24" x14ac:dyDescent="0.25">
      <c r="A110" s="306"/>
      <c r="B110" s="306"/>
      <c r="C110" s="306"/>
      <c r="D110" s="306"/>
      <c r="E110" s="306"/>
      <c r="F110" s="306"/>
      <c r="G110" s="48" t="s">
        <v>20</v>
      </c>
      <c r="H110" s="49">
        <f t="shared" si="36"/>
        <v>0</v>
      </c>
      <c r="I110" s="49">
        <f t="shared" si="36"/>
        <v>0</v>
      </c>
      <c r="J110" s="49">
        <f t="shared" si="36"/>
        <v>0</v>
      </c>
      <c r="K110" s="49">
        <f t="shared" si="36"/>
        <v>0</v>
      </c>
      <c r="L110" s="49">
        <f t="shared" si="36"/>
        <v>0</v>
      </c>
      <c r="M110" s="49">
        <f t="shared" si="36"/>
        <v>0</v>
      </c>
      <c r="N110" s="49">
        <f t="shared" si="36"/>
        <v>0</v>
      </c>
      <c r="O110" s="306"/>
      <c r="P110" s="279"/>
    </row>
    <row r="111" spans="1:17" x14ac:dyDescent="0.25">
      <c r="A111" s="294" t="s">
        <v>126</v>
      </c>
      <c r="B111" s="294"/>
      <c r="C111" s="294"/>
      <c r="D111" s="294"/>
      <c r="E111" s="294"/>
      <c r="F111" s="294"/>
      <c r="G111" s="294"/>
      <c r="H111" s="294"/>
      <c r="I111" s="294"/>
      <c r="J111" s="294"/>
      <c r="K111" s="294"/>
      <c r="L111" s="294"/>
      <c r="M111" s="294"/>
      <c r="N111" s="294"/>
      <c r="O111" s="294"/>
      <c r="P111" s="294"/>
    </row>
    <row r="112" spans="1:17" ht="51" customHeight="1" x14ac:dyDescent="0.25">
      <c r="A112" s="292" t="s">
        <v>1949</v>
      </c>
      <c r="B112" s="292" t="s">
        <v>1913</v>
      </c>
      <c r="C112" s="279" t="s">
        <v>126</v>
      </c>
      <c r="D112" s="279">
        <v>2028</v>
      </c>
      <c r="E112" s="279" t="s">
        <v>1950</v>
      </c>
      <c r="F112" s="279" t="s">
        <v>1951</v>
      </c>
      <c r="G112" s="43" t="s">
        <v>16</v>
      </c>
      <c r="H112" s="44">
        <f t="shared" ref="H112:N112" si="37">SUM(H113:H116)</f>
        <v>77.400000000000006</v>
      </c>
      <c r="I112" s="44">
        <f t="shared" si="37"/>
        <v>0</v>
      </c>
      <c r="J112" s="44">
        <f t="shared" si="37"/>
        <v>0</v>
      </c>
      <c r="K112" s="44">
        <f t="shared" si="37"/>
        <v>0</v>
      </c>
      <c r="L112" s="44">
        <f t="shared" si="37"/>
        <v>0</v>
      </c>
      <c r="M112" s="44">
        <f t="shared" si="37"/>
        <v>77.400000000000006</v>
      </c>
      <c r="N112" s="44">
        <f t="shared" si="37"/>
        <v>0</v>
      </c>
      <c r="O112" s="297">
        <v>14906</v>
      </c>
      <c r="P112" s="279"/>
      <c r="Q112" s="314" t="s">
        <v>4154</v>
      </c>
    </row>
    <row r="113" spans="1:17" x14ac:dyDescent="0.25">
      <c r="A113" s="292"/>
      <c r="B113" s="292"/>
      <c r="C113" s="279"/>
      <c r="D113" s="279"/>
      <c r="E113" s="279"/>
      <c r="F113" s="279"/>
      <c r="G113" s="43" t="s">
        <v>49</v>
      </c>
      <c r="H113" s="44">
        <f t="shared" ref="H113:H146" si="38">SUM(I113:N113)</f>
        <v>75.7</v>
      </c>
      <c r="I113" s="44">
        <v>0</v>
      </c>
      <c r="J113" s="44">
        <v>0</v>
      </c>
      <c r="K113" s="44">
        <v>0</v>
      </c>
      <c r="L113" s="44">
        <v>0</v>
      </c>
      <c r="M113" s="44">
        <v>75.7</v>
      </c>
      <c r="N113" s="44">
        <v>0</v>
      </c>
      <c r="O113" s="297"/>
      <c r="P113" s="279"/>
      <c r="Q113" s="315"/>
    </row>
    <row r="114" spans="1:17" ht="36" x14ac:dyDescent="0.25">
      <c r="A114" s="292"/>
      <c r="B114" s="292"/>
      <c r="C114" s="279"/>
      <c r="D114" s="279"/>
      <c r="E114" s="279"/>
      <c r="F114" s="279"/>
      <c r="G114" s="43" t="s">
        <v>18</v>
      </c>
      <c r="H114" s="44">
        <f t="shared" si="38"/>
        <v>1.7</v>
      </c>
      <c r="I114" s="44">
        <v>0</v>
      </c>
      <c r="J114" s="44">
        <v>0</v>
      </c>
      <c r="K114" s="44">
        <v>0</v>
      </c>
      <c r="L114" s="44">
        <v>0</v>
      </c>
      <c r="M114" s="44">
        <v>1.7</v>
      </c>
      <c r="N114" s="44">
        <v>0</v>
      </c>
      <c r="O114" s="297"/>
      <c r="P114" s="279"/>
      <c r="Q114" s="315"/>
    </row>
    <row r="115" spans="1:17" x14ac:dyDescent="0.25">
      <c r="A115" s="292"/>
      <c r="B115" s="292"/>
      <c r="C115" s="279"/>
      <c r="D115" s="279"/>
      <c r="E115" s="279"/>
      <c r="F115" s="279"/>
      <c r="G115" s="43" t="s">
        <v>19</v>
      </c>
      <c r="H115" s="44">
        <f t="shared" si="38"/>
        <v>0</v>
      </c>
      <c r="I115" s="44">
        <v>0</v>
      </c>
      <c r="J115" s="44">
        <v>0</v>
      </c>
      <c r="K115" s="44">
        <v>0</v>
      </c>
      <c r="L115" s="44">
        <v>0</v>
      </c>
      <c r="M115" s="44">
        <v>0</v>
      </c>
      <c r="N115" s="44">
        <v>0</v>
      </c>
      <c r="O115" s="297"/>
      <c r="P115" s="279"/>
      <c r="Q115" s="315"/>
    </row>
    <row r="116" spans="1:17" ht="24" x14ac:dyDescent="0.25">
      <c r="A116" s="292"/>
      <c r="B116" s="292"/>
      <c r="C116" s="279"/>
      <c r="D116" s="279"/>
      <c r="E116" s="279"/>
      <c r="F116" s="279"/>
      <c r="G116" s="43" t="s">
        <v>20</v>
      </c>
      <c r="H116" s="44">
        <f t="shared" si="38"/>
        <v>0</v>
      </c>
      <c r="I116" s="44">
        <v>0</v>
      </c>
      <c r="J116" s="44">
        <v>0</v>
      </c>
      <c r="K116" s="44">
        <v>0</v>
      </c>
      <c r="L116" s="44">
        <v>0</v>
      </c>
      <c r="M116" s="44">
        <v>0</v>
      </c>
      <c r="N116" s="44">
        <v>0</v>
      </c>
      <c r="O116" s="297"/>
      <c r="P116" s="279"/>
      <c r="Q116" s="315"/>
    </row>
    <row r="117" spans="1:17" ht="51" customHeight="1" x14ac:dyDescent="0.25">
      <c r="A117" s="292" t="s">
        <v>1952</v>
      </c>
      <c r="B117" s="292" t="s">
        <v>1913</v>
      </c>
      <c r="C117" s="279" t="s">
        <v>126</v>
      </c>
      <c r="D117" s="279" t="s">
        <v>86</v>
      </c>
      <c r="E117" s="279" t="s">
        <v>1953</v>
      </c>
      <c r="F117" s="279" t="s">
        <v>1951</v>
      </c>
      <c r="G117" s="43" t="s">
        <v>16</v>
      </c>
      <c r="H117" s="44">
        <f t="shared" ref="H117:N117" si="39">SUM(H118:H121)</f>
        <v>151.29999999999998</v>
      </c>
      <c r="I117" s="44">
        <f t="shared" si="39"/>
        <v>0</v>
      </c>
      <c r="J117" s="44">
        <f t="shared" si="39"/>
        <v>0</v>
      </c>
      <c r="K117" s="44">
        <f t="shared" si="39"/>
        <v>0</v>
      </c>
      <c r="L117" s="44">
        <f t="shared" si="39"/>
        <v>94.6</v>
      </c>
      <c r="M117" s="44">
        <f t="shared" si="39"/>
        <v>56.699999999999996</v>
      </c>
      <c r="N117" s="44">
        <f t="shared" si="39"/>
        <v>0</v>
      </c>
      <c r="O117" s="297">
        <v>13550</v>
      </c>
      <c r="P117" s="279"/>
      <c r="Q117" s="314" t="s">
        <v>4154</v>
      </c>
    </row>
    <row r="118" spans="1:17" x14ac:dyDescent="0.25">
      <c r="A118" s="292"/>
      <c r="B118" s="292"/>
      <c r="C118" s="279"/>
      <c r="D118" s="279"/>
      <c r="E118" s="279"/>
      <c r="F118" s="279"/>
      <c r="G118" s="43" t="s">
        <v>49</v>
      </c>
      <c r="H118" s="44">
        <f t="shared" si="38"/>
        <v>108.89999999999999</v>
      </c>
      <c r="I118" s="44">
        <v>0</v>
      </c>
      <c r="J118" s="44">
        <v>0</v>
      </c>
      <c r="K118" s="44">
        <v>0</v>
      </c>
      <c r="L118" s="44">
        <v>68.099999999999994</v>
      </c>
      <c r="M118" s="44">
        <v>40.799999999999997</v>
      </c>
      <c r="N118" s="44">
        <v>0</v>
      </c>
      <c r="O118" s="297"/>
      <c r="P118" s="279"/>
      <c r="Q118" s="315"/>
    </row>
    <row r="119" spans="1:17" ht="36" x14ac:dyDescent="0.25">
      <c r="A119" s="292"/>
      <c r="B119" s="292"/>
      <c r="C119" s="279"/>
      <c r="D119" s="279"/>
      <c r="E119" s="279"/>
      <c r="F119" s="279"/>
      <c r="G119" s="43" t="s">
        <v>18</v>
      </c>
      <c r="H119" s="44">
        <f t="shared" si="38"/>
        <v>42.4</v>
      </c>
      <c r="I119" s="44">
        <v>0</v>
      </c>
      <c r="J119" s="44">
        <v>0</v>
      </c>
      <c r="K119" s="44">
        <v>0</v>
      </c>
      <c r="L119" s="44">
        <v>26.5</v>
      </c>
      <c r="M119" s="44">
        <v>15.9</v>
      </c>
      <c r="N119" s="44">
        <v>0</v>
      </c>
      <c r="O119" s="297"/>
      <c r="P119" s="279"/>
      <c r="Q119" s="315"/>
    </row>
    <row r="120" spans="1:17" x14ac:dyDescent="0.25">
      <c r="A120" s="292"/>
      <c r="B120" s="292"/>
      <c r="C120" s="279"/>
      <c r="D120" s="279"/>
      <c r="E120" s="279"/>
      <c r="F120" s="279"/>
      <c r="G120" s="43" t="s">
        <v>19</v>
      </c>
      <c r="H120" s="44">
        <f t="shared" si="38"/>
        <v>0</v>
      </c>
      <c r="I120" s="44">
        <v>0</v>
      </c>
      <c r="J120" s="44">
        <v>0</v>
      </c>
      <c r="K120" s="44">
        <v>0</v>
      </c>
      <c r="L120" s="44">
        <v>0</v>
      </c>
      <c r="M120" s="44">
        <v>0</v>
      </c>
      <c r="N120" s="44">
        <v>0</v>
      </c>
      <c r="O120" s="297"/>
      <c r="P120" s="279"/>
      <c r="Q120" s="315"/>
    </row>
    <row r="121" spans="1:17" ht="24" x14ac:dyDescent="0.25">
      <c r="A121" s="292"/>
      <c r="B121" s="292"/>
      <c r="C121" s="279"/>
      <c r="D121" s="279"/>
      <c r="E121" s="279"/>
      <c r="F121" s="279"/>
      <c r="G121" s="43" t="s">
        <v>20</v>
      </c>
      <c r="H121" s="44">
        <f t="shared" si="38"/>
        <v>0</v>
      </c>
      <c r="I121" s="44">
        <v>0</v>
      </c>
      <c r="J121" s="44">
        <v>0</v>
      </c>
      <c r="K121" s="44">
        <v>0</v>
      </c>
      <c r="L121" s="44">
        <v>0</v>
      </c>
      <c r="M121" s="44">
        <v>0</v>
      </c>
      <c r="N121" s="44">
        <v>0</v>
      </c>
      <c r="O121" s="297"/>
      <c r="P121" s="279"/>
      <c r="Q121" s="315"/>
    </row>
    <row r="122" spans="1:17" ht="51" customHeight="1" x14ac:dyDescent="0.25">
      <c r="A122" s="292" t="s">
        <v>1954</v>
      </c>
      <c r="B122" s="292" t="s">
        <v>1913</v>
      </c>
      <c r="C122" s="279" t="s">
        <v>126</v>
      </c>
      <c r="D122" s="279">
        <v>2029</v>
      </c>
      <c r="E122" s="279">
        <v>25</v>
      </c>
      <c r="F122" s="279" t="s">
        <v>1951</v>
      </c>
      <c r="G122" s="43" t="s">
        <v>16</v>
      </c>
      <c r="H122" s="44">
        <f t="shared" ref="H122:N122" si="40">SUM(H123:H126)</f>
        <v>24.3</v>
      </c>
      <c r="I122" s="44">
        <f t="shared" si="40"/>
        <v>0</v>
      </c>
      <c r="J122" s="44">
        <f t="shared" si="40"/>
        <v>0</v>
      </c>
      <c r="K122" s="44">
        <f t="shared" si="40"/>
        <v>0</v>
      </c>
      <c r="L122" s="44">
        <f t="shared" si="40"/>
        <v>0</v>
      </c>
      <c r="M122" s="44">
        <f t="shared" si="40"/>
        <v>24.3</v>
      </c>
      <c r="N122" s="44">
        <f t="shared" si="40"/>
        <v>0</v>
      </c>
      <c r="O122" s="297">
        <v>2036</v>
      </c>
      <c r="P122" s="279"/>
      <c r="Q122" s="314" t="s">
        <v>4154</v>
      </c>
    </row>
    <row r="123" spans="1:17" x14ac:dyDescent="0.25">
      <c r="A123" s="292"/>
      <c r="B123" s="292"/>
      <c r="C123" s="279"/>
      <c r="D123" s="279"/>
      <c r="E123" s="279"/>
      <c r="F123" s="279"/>
      <c r="G123" s="43" t="s">
        <v>49</v>
      </c>
      <c r="H123" s="44">
        <f t="shared" si="38"/>
        <v>17.5</v>
      </c>
      <c r="I123" s="44">
        <v>0</v>
      </c>
      <c r="J123" s="44">
        <v>0</v>
      </c>
      <c r="K123" s="44">
        <v>0</v>
      </c>
      <c r="L123" s="44">
        <v>0</v>
      </c>
      <c r="M123" s="44">
        <v>17.5</v>
      </c>
      <c r="N123" s="44">
        <v>0</v>
      </c>
      <c r="O123" s="297"/>
      <c r="P123" s="279"/>
      <c r="Q123" s="315"/>
    </row>
    <row r="124" spans="1:17" ht="36" x14ac:dyDescent="0.25">
      <c r="A124" s="292"/>
      <c r="B124" s="292"/>
      <c r="C124" s="279"/>
      <c r="D124" s="279"/>
      <c r="E124" s="279"/>
      <c r="F124" s="279"/>
      <c r="G124" s="43" t="s">
        <v>18</v>
      </c>
      <c r="H124" s="44">
        <f t="shared" si="38"/>
        <v>6.8</v>
      </c>
      <c r="I124" s="44">
        <v>0</v>
      </c>
      <c r="J124" s="44">
        <v>0</v>
      </c>
      <c r="K124" s="44">
        <v>0</v>
      </c>
      <c r="L124" s="44">
        <v>0</v>
      </c>
      <c r="M124" s="44">
        <v>6.8</v>
      </c>
      <c r="N124" s="44">
        <v>0</v>
      </c>
      <c r="O124" s="297"/>
      <c r="P124" s="279"/>
      <c r="Q124" s="315"/>
    </row>
    <row r="125" spans="1:17" x14ac:dyDescent="0.25">
      <c r="A125" s="292"/>
      <c r="B125" s="292"/>
      <c r="C125" s="279"/>
      <c r="D125" s="279"/>
      <c r="E125" s="279"/>
      <c r="F125" s="279"/>
      <c r="G125" s="43" t="s">
        <v>19</v>
      </c>
      <c r="H125" s="44">
        <f t="shared" si="38"/>
        <v>0</v>
      </c>
      <c r="I125" s="44">
        <v>0</v>
      </c>
      <c r="J125" s="44">
        <v>0</v>
      </c>
      <c r="K125" s="44">
        <v>0</v>
      </c>
      <c r="L125" s="44">
        <v>0</v>
      </c>
      <c r="M125" s="44">
        <v>0</v>
      </c>
      <c r="N125" s="44">
        <v>0</v>
      </c>
      <c r="O125" s="297"/>
      <c r="P125" s="279"/>
      <c r="Q125" s="315"/>
    </row>
    <row r="126" spans="1:17" ht="24" x14ac:dyDescent="0.25">
      <c r="A126" s="292"/>
      <c r="B126" s="292"/>
      <c r="C126" s="279"/>
      <c r="D126" s="279"/>
      <c r="E126" s="279"/>
      <c r="F126" s="279"/>
      <c r="G126" s="43" t="s">
        <v>20</v>
      </c>
      <c r="H126" s="44">
        <f t="shared" si="38"/>
        <v>0</v>
      </c>
      <c r="I126" s="44">
        <v>0</v>
      </c>
      <c r="J126" s="44">
        <v>0</v>
      </c>
      <c r="K126" s="44">
        <v>0</v>
      </c>
      <c r="L126" s="44">
        <v>0</v>
      </c>
      <c r="M126" s="44">
        <v>0</v>
      </c>
      <c r="N126" s="44">
        <v>0</v>
      </c>
      <c r="O126" s="297"/>
      <c r="P126" s="279"/>
      <c r="Q126" s="315"/>
    </row>
    <row r="127" spans="1:17" ht="51" customHeight="1" x14ac:dyDescent="0.25">
      <c r="A127" s="292" t="s">
        <v>1955</v>
      </c>
      <c r="B127" s="292" t="s">
        <v>1913</v>
      </c>
      <c r="C127" s="279" t="s">
        <v>126</v>
      </c>
      <c r="D127" s="279">
        <v>2028</v>
      </c>
      <c r="E127" s="279">
        <v>15</v>
      </c>
      <c r="F127" s="279" t="s">
        <v>1951</v>
      </c>
      <c r="G127" s="43" t="s">
        <v>16</v>
      </c>
      <c r="H127" s="44">
        <f t="shared" ref="H127:N127" si="41">SUM(H128:H131)</f>
        <v>12.799999999999999</v>
      </c>
      <c r="I127" s="44">
        <f t="shared" si="41"/>
        <v>0</v>
      </c>
      <c r="J127" s="44">
        <f t="shared" si="41"/>
        <v>0</v>
      </c>
      <c r="K127" s="44">
        <f t="shared" si="41"/>
        <v>0</v>
      </c>
      <c r="L127" s="44">
        <f t="shared" si="41"/>
        <v>12.799999999999999</v>
      </c>
      <c r="M127" s="44">
        <f t="shared" si="41"/>
        <v>0</v>
      </c>
      <c r="N127" s="44">
        <f t="shared" si="41"/>
        <v>0</v>
      </c>
      <c r="O127" s="279">
        <v>530</v>
      </c>
      <c r="P127" s="279"/>
      <c r="Q127" s="314" t="s">
        <v>4154</v>
      </c>
    </row>
    <row r="128" spans="1:17" x14ac:dyDescent="0.25">
      <c r="A128" s="292"/>
      <c r="B128" s="292"/>
      <c r="C128" s="279"/>
      <c r="D128" s="279"/>
      <c r="E128" s="279"/>
      <c r="F128" s="279"/>
      <c r="G128" s="43" t="s">
        <v>49</v>
      </c>
      <c r="H128" s="44">
        <f t="shared" si="38"/>
        <v>9.1999999999999993</v>
      </c>
      <c r="I128" s="44">
        <v>0</v>
      </c>
      <c r="J128" s="44">
        <v>0</v>
      </c>
      <c r="K128" s="44">
        <v>0</v>
      </c>
      <c r="L128" s="44">
        <v>9.1999999999999993</v>
      </c>
      <c r="M128" s="44">
        <v>0</v>
      </c>
      <c r="N128" s="44">
        <v>0</v>
      </c>
      <c r="O128" s="279"/>
      <c r="P128" s="279"/>
      <c r="Q128" s="315"/>
    </row>
    <row r="129" spans="1:17" ht="36" x14ac:dyDescent="0.25">
      <c r="A129" s="292"/>
      <c r="B129" s="292"/>
      <c r="C129" s="279"/>
      <c r="D129" s="279"/>
      <c r="E129" s="279"/>
      <c r="F129" s="279"/>
      <c r="G129" s="43" t="s">
        <v>18</v>
      </c>
      <c r="H129" s="44">
        <f t="shared" si="38"/>
        <v>3.6</v>
      </c>
      <c r="I129" s="44">
        <v>0</v>
      </c>
      <c r="J129" s="44">
        <v>0</v>
      </c>
      <c r="K129" s="44">
        <v>0</v>
      </c>
      <c r="L129" s="44">
        <v>3.6</v>
      </c>
      <c r="M129" s="44">
        <v>0</v>
      </c>
      <c r="N129" s="44">
        <v>0</v>
      </c>
      <c r="O129" s="279"/>
      <c r="P129" s="279"/>
      <c r="Q129" s="315"/>
    </row>
    <row r="130" spans="1:17" x14ac:dyDescent="0.25">
      <c r="A130" s="292"/>
      <c r="B130" s="292"/>
      <c r="C130" s="279"/>
      <c r="D130" s="279"/>
      <c r="E130" s="279"/>
      <c r="F130" s="279"/>
      <c r="G130" s="43" t="s">
        <v>19</v>
      </c>
      <c r="H130" s="44">
        <f t="shared" si="38"/>
        <v>0</v>
      </c>
      <c r="I130" s="44">
        <v>0</v>
      </c>
      <c r="J130" s="44">
        <v>0</v>
      </c>
      <c r="K130" s="44">
        <v>0</v>
      </c>
      <c r="L130" s="44">
        <v>0</v>
      </c>
      <c r="M130" s="44">
        <v>0</v>
      </c>
      <c r="N130" s="44">
        <v>0</v>
      </c>
      <c r="O130" s="279"/>
      <c r="P130" s="279"/>
      <c r="Q130" s="315"/>
    </row>
    <row r="131" spans="1:17" ht="24" x14ac:dyDescent="0.25">
      <c r="A131" s="292"/>
      <c r="B131" s="292"/>
      <c r="C131" s="279"/>
      <c r="D131" s="279"/>
      <c r="E131" s="279"/>
      <c r="F131" s="279"/>
      <c r="G131" s="43" t="s">
        <v>20</v>
      </c>
      <c r="H131" s="44">
        <f t="shared" si="38"/>
        <v>0</v>
      </c>
      <c r="I131" s="44">
        <v>0</v>
      </c>
      <c r="J131" s="44">
        <v>0</v>
      </c>
      <c r="K131" s="44">
        <v>0</v>
      </c>
      <c r="L131" s="44">
        <v>0</v>
      </c>
      <c r="M131" s="44">
        <v>0</v>
      </c>
      <c r="N131" s="44">
        <v>0</v>
      </c>
      <c r="O131" s="279"/>
      <c r="P131" s="279"/>
      <c r="Q131" s="315"/>
    </row>
    <row r="132" spans="1:17" ht="51" customHeight="1" x14ac:dyDescent="0.25">
      <c r="A132" s="292" t="s">
        <v>1956</v>
      </c>
      <c r="B132" s="292" t="s">
        <v>1913</v>
      </c>
      <c r="C132" s="279" t="s">
        <v>126</v>
      </c>
      <c r="D132" s="279">
        <v>2028</v>
      </c>
      <c r="E132" s="279">
        <v>15</v>
      </c>
      <c r="F132" s="279" t="s">
        <v>1951</v>
      </c>
      <c r="G132" s="43" t="s">
        <v>16</v>
      </c>
      <c r="H132" s="44">
        <f t="shared" ref="H132:N132" si="42">SUM(H133:H136)</f>
        <v>12.799999999999999</v>
      </c>
      <c r="I132" s="44">
        <f t="shared" si="42"/>
        <v>0</v>
      </c>
      <c r="J132" s="44">
        <f t="shared" si="42"/>
        <v>0</v>
      </c>
      <c r="K132" s="44">
        <f t="shared" si="42"/>
        <v>0</v>
      </c>
      <c r="L132" s="44">
        <f t="shared" si="42"/>
        <v>12.799999999999999</v>
      </c>
      <c r="M132" s="44">
        <f t="shared" si="42"/>
        <v>0</v>
      </c>
      <c r="N132" s="44">
        <f t="shared" si="42"/>
        <v>0</v>
      </c>
      <c r="O132" s="279">
        <v>600</v>
      </c>
      <c r="P132" s="279"/>
      <c r="Q132" s="314" t="s">
        <v>4154</v>
      </c>
    </row>
    <row r="133" spans="1:17" x14ac:dyDescent="0.25">
      <c r="A133" s="292"/>
      <c r="B133" s="292"/>
      <c r="C133" s="279"/>
      <c r="D133" s="279"/>
      <c r="E133" s="279"/>
      <c r="F133" s="279"/>
      <c r="G133" s="43" t="s">
        <v>49</v>
      </c>
      <c r="H133" s="44">
        <f t="shared" si="38"/>
        <v>9.1999999999999993</v>
      </c>
      <c r="I133" s="44">
        <v>0</v>
      </c>
      <c r="J133" s="44">
        <v>0</v>
      </c>
      <c r="K133" s="44">
        <v>0</v>
      </c>
      <c r="L133" s="44">
        <v>9.1999999999999993</v>
      </c>
      <c r="M133" s="44">
        <v>0</v>
      </c>
      <c r="N133" s="44">
        <v>0</v>
      </c>
      <c r="O133" s="279"/>
      <c r="P133" s="279"/>
      <c r="Q133" s="315"/>
    </row>
    <row r="134" spans="1:17" ht="36" x14ac:dyDescent="0.25">
      <c r="A134" s="292"/>
      <c r="B134" s="292"/>
      <c r="C134" s="279"/>
      <c r="D134" s="279"/>
      <c r="E134" s="279"/>
      <c r="F134" s="279"/>
      <c r="G134" s="43" t="s">
        <v>18</v>
      </c>
      <c r="H134" s="44">
        <f t="shared" si="38"/>
        <v>3.6</v>
      </c>
      <c r="I134" s="44">
        <v>0</v>
      </c>
      <c r="J134" s="44">
        <v>0</v>
      </c>
      <c r="K134" s="44">
        <v>0</v>
      </c>
      <c r="L134" s="44">
        <v>3.6</v>
      </c>
      <c r="M134" s="44">
        <v>0</v>
      </c>
      <c r="N134" s="44">
        <v>0</v>
      </c>
      <c r="O134" s="279"/>
      <c r="P134" s="279"/>
      <c r="Q134" s="315"/>
    </row>
    <row r="135" spans="1:17" x14ac:dyDescent="0.25">
      <c r="A135" s="292"/>
      <c r="B135" s="292"/>
      <c r="C135" s="279"/>
      <c r="D135" s="279"/>
      <c r="E135" s="279"/>
      <c r="F135" s="279"/>
      <c r="G135" s="43" t="s">
        <v>19</v>
      </c>
      <c r="H135" s="44">
        <f t="shared" si="38"/>
        <v>0</v>
      </c>
      <c r="I135" s="44">
        <v>0</v>
      </c>
      <c r="J135" s="44">
        <v>0</v>
      </c>
      <c r="K135" s="44">
        <v>0</v>
      </c>
      <c r="L135" s="44">
        <v>0</v>
      </c>
      <c r="M135" s="44">
        <v>0</v>
      </c>
      <c r="N135" s="44">
        <v>0</v>
      </c>
      <c r="O135" s="279"/>
      <c r="P135" s="279"/>
      <c r="Q135" s="315"/>
    </row>
    <row r="136" spans="1:17" ht="24" x14ac:dyDescent="0.25">
      <c r="A136" s="292"/>
      <c r="B136" s="292"/>
      <c r="C136" s="279"/>
      <c r="D136" s="279"/>
      <c r="E136" s="279"/>
      <c r="F136" s="279"/>
      <c r="G136" s="43" t="s">
        <v>20</v>
      </c>
      <c r="H136" s="44">
        <f t="shared" si="38"/>
        <v>0</v>
      </c>
      <c r="I136" s="44">
        <v>0</v>
      </c>
      <c r="J136" s="44">
        <v>0</v>
      </c>
      <c r="K136" s="44">
        <v>0</v>
      </c>
      <c r="L136" s="44">
        <v>0</v>
      </c>
      <c r="M136" s="44">
        <v>0</v>
      </c>
      <c r="N136" s="44">
        <v>0</v>
      </c>
      <c r="O136" s="279"/>
      <c r="P136" s="279"/>
      <c r="Q136" s="315"/>
    </row>
    <row r="137" spans="1:17" ht="51" customHeight="1" x14ac:dyDescent="0.25">
      <c r="A137" s="292" t="s">
        <v>1957</v>
      </c>
      <c r="B137" s="292" t="s">
        <v>1913</v>
      </c>
      <c r="C137" s="279" t="s">
        <v>126</v>
      </c>
      <c r="D137" s="279">
        <v>2029</v>
      </c>
      <c r="E137" s="279">
        <v>15</v>
      </c>
      <c r="F137" s="279" t="s">
        <v>1951</v>
      </c>
      <c r="G137" s="43" t="s">
        <v>16</v>
      </c>
      <c r="H137" s="44">
        <f t="shared" ref="H137:N137" si="43">SUM(H138:H141)</f>
        <v>13.9</v>
      </c>
      <c r="I137" s="44">
        <f t="shared" si="43"/>
        <v>0</v>
      </c>
      <c r="J137" s="44">
        <f t="shared" si="43"/>
        <v>0</v>
      </c>
      <c r="K137" s="44">
        <f t="shared" si="43"/>
        <v>0</v>
      </c>
      <c r="L137" s="44">
        <f t="shared" si="43"/>
        <v>0</v>
      </c>
      <c r="M137" s="44">
        <f t="shared" si="43"/>
        <v>13.9</v>
      </c>
      <c r="N137" s="44">
        <f t="shared" si="43"/>
        <v>0</v>
      </c>
      <c r="O137" s="279">
        <v>434</v>
      </c>
      <c r="P137" s="279"/>
      <c r="Q137" s="314" t="s">
        <v>4154</v>
      </c>
    </row>
    <row r="138" spans="1:17" x14ac:dyDescent="0.25">
      <c r="A138" s="292"/>
      <c r="B138" s="292"/>
      <c r="C138" s="279"/>
      <c r="D138" s="279"/>
      <c r="E138" s="279"/>
      <c r="F138" s="279"/>
      <c r="G138" s="43" t="s">
        <v>49</v>
      </c>
      <c r="H138" s="44">
        <f t="shared" si="38"/>
        <v>10</v>
      </c>
      <c r="I138" s="44">
        <v>0</v>
      </c>
      <c r="J138" s="44">
        <v>0</v>
      </c>
      <c r="K138" s="44">
        <v>0</v>
      </c>
      <c r="L138" s="44">
        <v>0</v>
      </c>
      <c r="M138" s="44">
        <v>10</v>
      </c>
      <c r="N138" s="44">
        <v>0</v>
      </c>
      <c r="O138" s="279"/>
      <c r="P138" s="279"/>
      <c r="Q138" s="315"/>
    </row>
    <row r="139" spans="1:17" ht="36" x14ac:dyDescent="0.25">
      <c r="A139" s="292"/>
      <c r="B139" s="292"/>
      <c r="C139" s="279"/>
      <c r="D139" s="279"/>
      <c r="E139" s="279"/>
      <c r="F139" s="279"/>
      <c r="G139" s="43" t="s">
        <v>18</v>
      </c>
      <c r="H139" s="44">
        <f t="shared" si="38"/>
        <v>3.9</v>
      </c>
      <c r="I139" s="44">
        <v>0</v>
      </c>
      <c r="J139" s="44">
        <v>0</v>
      </c>
      <c r="K139" s="44">
        <v>0</v>
      </c>
      <c r="L139" s="44">
        <v>0</v>
      </c>
      <c r="M139" s="44">
        <v>3.9</v>
      </c>
      <c r="N139" s="44">
        <v>0</v>
      </c>
      <c r="O139" s="279"/>
      <c r="P139" s="279"/>
      <c r="Q139" s="315"/>
    </row>
    <row r="140" spans="1:17" x14ac:dyDescent="0.25">
      <c r="A140" s="292"/>
      <c r="B140" s="292"/>
      <c r="C140" s="279"/>
      <c r="D140" s="279"/>
      <c r="E140" s="279"/>
      <c r="F140" s="279"/>
      <c r="G140" s="43" t="s">
        <v>19</v>
      </c>
      <c r="H140" s="44">
        <f t="shared" si="38"/>
        <v>0</v>
      </c>
      <c r="I140" s="44">
        <v>0</v>
      </c>
      <c r="J140" s="44">
        <v>0</v>
      </c>
      <c r="K140" s="44">
        <v>0</v>
      </c>
      <c r="L140" s="44">
        <v>0</v>
      </c>
      <c r="M140" s="44">
        <v>0</v>
      </c>
      <c r="N140" s="44">
        <v>0</v>
      </c>
      <c r="O140" s="279"/>
      <c r="P140" s="279"/>
      <c r="Q140" s="315"/>
    </row>
    <row r="141" spans="1:17" ht="24" x14ac:dyDescent="0.25">
      <c r="A141" s="292"/>
      <c r="B141" s="292"/>
      <c r="C141" s="279"/>
      <c r="D141" s="279"/>
      <c r="E141" s="279"/>
      <c r="F141" s="279"/>
      <c r="G141" s="43" t="s">
        <v>20</v>
      </c>
      <c r="H141" s="44">
        <f t="shared" si="38"/>
        <v>0</v>
      </c>
      <c r="I141" s="44">
        <v>0</v>
      </c>
      <c r="J141" s="44">
        <v>0</v>
      </c>
      <c r="K141" s="44">
        <v>0</v>
      </c>
      <c r="L141" s="44">
        <v>0</v>
      </c>
      <c r="M141" s="44">
        <v>0</v>
      </c>
      <c r="N141" s="44">
        <v>0</v>
      </c>
      <c r="O141" s="279"/>
      <c r="P141" s="279"/>
      <c r="Q141" s="315"/>
    </row>
    <row r="142" spans="1:17" ht="51" customHeight="1" x14ac:dyDescent="0.25">
      <c r="A142" s="292" t="s">
        <v>1958</v>
      </c>
      <c r="B142" s="292" t="s">
        <v>1913</v>
      </c>
      <c r="C142" s="279" t="s">
        <v>126</v>
      </c>
      <c r="D142" s="279">
        <v>2029</v>
      </c>
      <c r="E142" s="279">
        <v>15</v>
      </c>
      <c r="F142" s="279" t="s">
        <v>1951</v>
      </c>
      <c r="G142" s="43" t="s">
        <v>16</v>
      </c>
      <c r="H142" s="44">
        <f t="shared" ref="H142:N142" si="44">SUM(H143:H146)</f>
        <v>13.9</v>
      </c>
      <c r="I142" s="44">
        <f t="shared" si="44"/>
        <v>0</v>
      </c>
      <c r="J142" s="44">
        <f t="shared" si="44"/>
        <v>0</v>
      </c>
      <c r="K142" s="44">
        <f t="shared" si="44"/>
        <v>0</v>
      </c>
      <c r="L142" s="44">
        <f t="shared" si="44"/>
        <v>0</v>
      </c>
      <c r="M142" s="44">
        <f t="shared" si="44"/>
        <v>13.9</v>
      </c>
      <c r="N142" s="44">
        <f t="shared" si="44"/>
        <v>0</v>
      </c>
      <c r="O142" s="279">
        <v>555</v>
      </c>
      <c r="P142" s="279"/>
      <c r="Q142" s="314" t="s">
        <v>4154</v>
      </c>
    </row>
    <row r="143" spans="1:17" x14ac:dyDescent="0.25">
      <c r="A143" s="292"/>
      <c r="B143" s="292"/>
      <c r="C143" s="279"/>
      <c r="D143" s="279"/>
      <c r="E143" s="279"/>
      <c r="F143" s="279"/>
      <c r="G143" s="43" t="s">
        <v>49</v>
      </c>
      <c r="H143" s="44">
        <f t="shared" si="38"/>
        <v>10</v>
      </c>
      <c r="I143" s="44">
        <v>0</v>
      </c>
      <c r="J143" s="44">
        <v>0</v>
      </c>
      <c r="K143" s="44">
        <v>0</v>
      </c>
      <c r="L143" s="44">
        <v>0</v>
      </c>
      <c r="M143" s="44">
        <v>10</v>
      </c>
      <c r="N143" s="44">
        <v>0</v>
      </c>
      <c r="O143" s="279"/>
      <c r="P143" s="279"/>
      <c r="Q143" s="315"/>
    </row>
    <row r="144" spans="1:17" ht="36" x14ac:dyDescent="0.25">
      <c r="A144" s="292"/>
      <c r="B144" s="292"/>
      <c r="C144" s="279"/>
      <c r="D144" s="279"/>
      <c r="E144" s="279"/>
      <c r="F144" s="279"/>
      <c r="G144" s="43" t="s">
        <v>18</v>
      </c>
      <c r="H144" s="44">
        <f t="shared" si="38"/>
        <v>3.9</v>
      </c>
      <c r="I144" s="44">
        <v>0</v>
      </c>
      <c r="J144" s="44">
        <v>0</v>
      </c>
      <c r="K144" s="44">
        <v>0</v>
      </c>
      <c r="L144" s="44">
        <v>0</v>
      </c>
      <c r="M144" s="44">
        <v>3.9</v>
      </c>
      <c r="N144" s="44">
        <v>0</v>
      </c>
      <c r="O144" s="279"/>
      <c r="P144" s="279"/>
      <c r="Q144" s="315"/>
    </row>
    <row r="145" spans="1:17" x14ac:dyDescent="0.25">
      <c r="A145" s="292"/>
      <c r="B145" s="292"/>
      <c r="C145" s="279"/>
      <c r="D145" s="279"/>
      <c r="E145" s="279"/>
      <c r="F145" s="279"/>
      <c r="G145" s="43" t="s">
        <v>19</v>
      </c>
      <c r="H145" s="44">
        <f t="shared" si="38"/>
        <v>0</v>
      </c>
      <c r="I145" s="44">
        <v>0</v>
      </c>
      <c r="J145" s="44">
        <v>0</v>
      </c>
      <c r="K145" s="44">
        <v>0</v>
      </c>
      <c r="L145" s="44">
        <v>0</v>
      </c>
      <c r="M145" s="44">
        <v>0</v>
      </c>
      <c r="N145" s="44">
        <v>0</v>
      </c>
      <c r="O145" s="279"/>
      <c r="P145" s="279"/>
      <c r="Q145" s="315"/>
    </row>
    <row r="146" spans="1:17" ht="24" x14ac:dyDescent="0.25">
      <c r="A146" s="292"/>
      <c r="B146" s="292"/>
      <c r="C146" s="279"/>
      <c r="D146" s="279"/>
      <c r="E146" s="279"/>
      <c r="F146" s="279"/>
      <c r="G146" s="43" t="s">
        <v>20</v>
      </c>
      <c r="H146" s="44">
        <f t="shared" si="38"/>
        <v>0</v>
      </c>
      <c r="I146" s="44">
        <v>0</v>
      </c>
      <c r="J146" s="44">
        <v>0</v>
      </c>
      <c r="K146" s="44">
        <v>0</v>
      </c>
      <c r="L146" s="44">
        <v>0</v>
      </c>
      <c r="M146" s="44">
        <v>0</v>
      </c>
      <c r="N146" s="44">
        <v>0</v>
      </c>
      <c r="O146" s="279"/>
      <c r="P146" s="279"/>
      <c r="Q146" s="315"/>
    </row>
    <row r="147" spans="1:17" ht="36" x14ac:dyDescent="0.25">
      <c r="A147" s="306" t="s">
        <v>26</v>
      </c>
      <c r="B147" s="306"/>
      <c r="C147" s="306"/>
      <c r="D147" s="306"/>
      <c r="E147" s="306"/>
      <c r="F147" s="306"/>
      <c r="G147" s="48" t="s">
        <v>16</v>
      </c>
      <c r="H147" s="49">
        <f>SUM(H112,H117,H122,H127,H132,H137,H142)</f>
        <v>306.39999999999998</v>
      </c>
      <c r="I147" s="49">
        <f t="shared" ref="I147:N147" si="45">SUM(I112,I117,I122,I127,I132,I137,I142)</f>
        <v>0</v>
      </c>
      <c r="J147" s="49">
        <f t="shared" si="45"/>
        <v>0</v>
      </c>
      <c r="K147" s="49">
        <f t="shared" si="45"/>
        <v>0</v>
      </c>
      <c r="L147" s="49">
        <f t="shared" si="45"/>
        <v>120.19999999999999</v>
      </c>
      <c r="M147" s="49">
        <f t="shared" si="45"/>
        <v>186.20000000000002</v>
      </c>
      <c r="N147" s="49">
        <f t="shared" si="45"/>
        <v>0</v>
      </c>
      <c r="O147" s="306">
        <v>13550</v>
      </c>
      <c r="P147" s="294"/>
    </row>
    <row r="148" spans="1:17" ht="24" x14ac:dyDescent="0.25">
      <c r="A148" s="306"/>
      <c r="B148" s="306"/>
      <c r="C148" s="306"/>
      <c r="D148" s="306"/>
      <c r="E148" s="306"/>
      <c r="F148" s="306"/>
      <c r="G148" s="48" t="s">
        <v>17</v>
      </c>
      <c r="H148" s="49">
        <f t="shared" ref="H148:N151" si="46">SUM(H113,H118,H123,H128,H133,H138,H143)</f>
        <v>240.49999999999997</v>
      </c>
      <c r="I148" s="49">
        <f t="shared" si="46"/>
        <v>0</v>
      </c>
      <c r="J148" s="49">
        <f t="shared" si="46"/>
        <v>0</v>
      </c>
      <c r="K148" s="49">
        <f t="shared" si="46"/>
        <v>0</v>
      </c>
      <c r="L148" s="49">
        <f t="shared" si="46"/>
        <v>86.5</v>
      </c>
      <c r="M148" s="49">
        <f t="shared" si="46"/>
        <v>154</v>
      </c>
      <c r="N148" s="49">
        <f t="shared" si="46"/>
        <v>0</v>
      </c>
      <c r="O148" s="306"/>
      <c r="P148" s="294"/>
    </row>
    <row r="149" spans="1:17" ht="36" x14ac:dyDescent="0.25">
      <c r="A149" s="306"/>
      <c r="B149" s="306"/>
      <c r="C149" s="306"/>
      <c r="D149" s="306"/>
      <c r="E149" s="306"/>
      <c r="F149" s="306"/>
      <c r="G149" s="48" t="s">
        <v>18</v>
      </c>
      <c r="H149" s="49">
        <f t="shared" si="46"/>
        <v>65.900000000000006</v>
      </c>
      <c r="I149" s="49">
        <f t="shared" si="46"/>
        <v>0</v>
      </c>
      <c r="J149" s="49">
        <f t="shared" si="46"/>
        <v>0</v>
      </c>
      <c r="K149" s="49">
        <f t="shared" si="46"/>
        <v>0</v>
      </c>
      <c r="L149" s="49">
        <f t="shared" si="46"/>
        <v>33.700000000000003</v>
      </c>
      <c r="M149" s="49">
        <f t="shared" si="46"/>
        <v>32.200000000000003</v>
      </c>
      <c r="N149" s="49">
        <f t="shared" si="46"/>
        <v>0</v>
      </c>
      <c r="O149" s="306"/>
      <c r="P149" s="294"/>
    </row>
    <row r="150" spans="1:17" x14ac:dyDescent="0.25">
      <c r="A150" s="306"/>
      <c r="B150" s="306"/>
      <c r="C150" s="306"/>
      <c r="D150" s="306"/>
      <c r="E150" s="306"/>
      <c r="F150" s="306"/>
      <c r="G150" s="48" t="s">
        <v>19</v>
      </c>
      <c r="H150" s="49">
        <f t="shared" si="46"/>
        <v>0</v>
      </c>
      <c r="I150" s="49">
        <f t="shared" si="46"/>
        <v>0</v>
      </c>
      <c r="J150" s="49">
        <f t="shared" si="46"/>
        <v>0</v>
      </c>
      <c r="K150" s="49">
        <f t="shared" si="46"/>
        <v>0</v>
      </c>
      <c r="L150" s="49">
        <f t="shared" si="46"/>
        <v>0</v>
      </c>
      <c r="M150" s="49">
        <f t="shared" si="46"/>
        <v>0</v>
      </c>
      <c r="N150" s="49">
        <f t="shared" si="46"/>
        <v>0</v>
      </c>
      <c r="O150" s="306"/>
      <c r="P150" s="294"/>
    </row>
    <row r="151" spans="1:17" ht="24" x14ac:dyDescent="0.25">
      <c r="A151" s="306"/>
      <c r="B151" s="306"/>
      <c r="C151" s="306"/>
      <c r="D151" s="306"/>
      <c r="E151" s="306"/>
      <c r="F151" s="306"/>
      <c r="G151" s="48" t="s">
        <v>20</v>
      </c>
      <c r="H151" s="49">
        <f t="shared" si="46"/>
        <v>0</v>
      </c>
      <c r="I151" s="49">
        <f t="shared" si="46"/>
        <v>0</v>
      </c>
      <c r="J151" s="49">
        <f t="shared" si="46"/>
        <v>0</v>
      </c>
      <c r="K151" s="49">
        <f t="shared" si="46"/>
        <v>0</v>
      </c>
      <c r="L151" s="49">
        <f t="shared" si="46"/>
        <v>0</v>
      </c>
      <c r="M151" s="49">
        <f t="shared" si="46"/>
        <v>0</v>
      </c>
      <c r="N151" s="49">
        <f t="shared" si="46"/>
        <v>0</v>
      </c>
      <c r="O151" s="306"/>
      <c r="P151" s="294"/>
    </row>
    <row r="152" spans="1:17" x14ac:dyDescent="0.25">
      <c r="A152" s="294" t="s">
        <v>388</v>
      </c>
      <c r="B152" s="294"/>
      <c r="C152" s="294"/>
      <c r="D152" s="294"/>
      <c r="E152" s="294"/>
      <c r="F152" s="294"/>
      <c r="G152" s="294"/>
      <c r="H152" s="294"/>
      <c r="I152" s="294"/>
      <c r="J152" s="294"/>
      <c r="K152" s="294"/>
      <c r="L152" s="294"/>
      <c r="M152" s="294"/>
      <c r="N152" s="294"/>
      <c r="O152" s="294"/>
      <c r="P152" s="294"/>
    </row>
    <row r="153" spans="1:17" ht="36" x14ac:dyDescent="0.25">
      <c r="A153" s="292" t="s">
        <v>1959</v>
      </c>
      <c r="B153" s="292" t="s">
        <v>573</v>
      </c>
      <c r="C153" s="279" t="s">
        <v>388</v>
      </c>
      <c r="D153" s="279">
        <v>2025</v>
      </c>
      <c r="E153" s="279"/>
      <c r="F153" s="279" t="s">
        <v>244</v>
      </c>
      <c r="G153" s="43" t="s">
        <v>16</v>
      </c>
      <c r="H153" s="44">
        <f t="shared" ref="H153:N153" si="47">SUM(H154:H157)</f>
        <v>49.8</v>
      </c>
      <c r="I153" s="44">
        <f t="shared" si="47"/>
        <v>49.8</v>
      </c>
      <c r="J153" s="44">
        <f t="shared" si="47"/>
        <v>0</v>
      </c>
      <c r="K153" s="44">
        <f t="shared" si="47"/>
        <v>0</v>
      </c>
      <c r="L153" s="44">
        <f t="shared" si="47"/>
        <v>0</v>
      </c>
      <c r="M153" s="44">
        <f t="shared" si="47"/>
        <v>0</v>
      </c>
      <c r="N153" s="44">
        <f t="shared" si="47"/>
        <v>0</v>
      </c>
      <c r="O153" s="279">
        <v>44618</v>
      </c>
      <c r="P153" s="306"/>
      <c r="Q153" s="314" t="s">
        <v>4154</v>
      </c>
    </row>
    <row r="154" spans="1:17" x14ac:dyDescent="0.25">
      <c r="A154" s="292"/>
      <c r="B154" s="292"/>
      <c r="C154" s="279"/>
      <c r="D154" s="279"/>
      <c r="E154" s="279"/>
      <c r="F154" s="279"/>
      <c r="G154" s="43" t="s">
        <v>17</v>
      </c>
      <c r="H154" s="44">
        <f t="shared" ref="H154:H197" si="48">SUM(I154:N154)</f>
        <v>0</v>
      </c>
      <c r="I154" s="44">
        <v>0</v>
      </c>
      <c r="J154" s="44">
        <v>0</v>
      </c>
      <c r="K154" s="44">
        <v>0</v>
      </c>
      <c r="L154" s="44">
        <v>0</v>
      </c>
      <c r="M154" s="44">
        <v>0</v>
      </c>
      <c r="N154" s="44">
        <v>0</v>
      </c>
      <c r="O154" s="279"/>
      <c r="P154" s="306"/>
      <c r="Q154" s="315"/>
    </row>
    <row r="155" spans="1:17" ht="36" x14ac:dyDescent="0.25">
      <c r="A155" s="292"/>
      <c r="B155" s="292"/>
      <c r="C155" s="279"/>
      <c r="D155" s="279"/>
      <c r="E155" s="279"/>
      <c r="F155" s="279"/>
      <c r="G155" s="43" t="s">
        <v>18</v>
      </c>
      <c r="H155" s="44">
        <f t="shared" si="48"/>
        <v>49.8</v>
      </c>
      <c r="I155" s="44">
        <v>49.8</v>
      </c>
      <c r="J155" s="44">
        <v>0</v>
      </c>
      <c r="K155" s="44">
        <v>0</v>
      </c>
      <c r="L155" s="44">
        <v>0</v>
      </c>
      <c r="M155" s="44">
        <v>0</v>
      </c>
      <c r="N155" s="44">
        <v>0</v>
      </c>
      <c r="O155" s="279"/>
      <c r="P155" s="306"/>
      <c r="Q155" s="315"/>
    </row>
    <row r="156" spans="1:17" x14ac:dyDescent="0.25">
      <c r="A156" s="292"/>
      <c r="B156" s="292"/>
      <c r="C156" s="279"/>
      <c r="D156" s="279"/>
      <c r="E156" s="279"/>
      <c r="F156" s="279"/>
      <c r="G156" s="43" t="s">
        <v>19</v>
      </c>
      <c r="H156" s="44">
        <f t="shared" si="48"/>
        <v>0</v>
      </c>
      <c r="I156" s="44">
        <v>0</v>
      </c>
      <c r="J156" s="44">
        <v>0</v>
      </c>
      <c r="K156" s="44">
        <v>0</v>
      </c>
      <c r="L156" s="44">
        <v>0</v>
      </c>
      <c r="M156" s="44">
        <v>0</v>
      </c>
      <c r="N156" s="44">
        <v>0</v>
      </c>
      <c r="O156" s="279"/>
      <c r="P156" s="306"/>
      <c r="Q156" s="315"/>
    </row>
    <row r="157" spans="1:17" ht="24" x14ac:dyDescent="0.25">
      <c r="A157" s="292"/>
      <c r="B157" s="292"/>
      <c r="C157" s="279"/>
      <c r="D157" s="279"/>
      <c r="E157" s="279"/>
      <c r="F157" s="279"/>
      <c r="G157" s="43" t="s">
        <v>20</v>
      </c>
      <c r="H157" s="44">
        <f t="shared" si="48"/>
        <v>0</v>
      </c>
      <c r="I157" s="44">
        <v>0</v>
      </c>
      <c r="J157" s="44">
        <v>0</v>
      </c>
      <c r="K157" s="44">
        <v>0</v>
      </c>
      <c r="L157" s="44">
        <v>0</v>
      </c>
      <c r="M157" s="44">
        <v>0</v>
      </c>
      <c r="N157" s="44">
        <v>0</v>
      </c>
      <c r="O157" s="279"/>
      <c r="P157" s="306"/>
      <c r="Q157" s="315"/>
    </row>
    <row r="158" spans="1:17" ht="51" customHeight="1" x14ac:dyDescent="0.25">
      <c r="A158" s="292" t="s">
        <v>1960</v>
      </c>
      <c r="B158" s="292" t="s">
        <v>1913</v>
      </c>
      <c r="C158" s="279" t="s">
        <v>388</v>
      </c>
      <c r="D158" s="279">
        <v>2028</v>
      </c>
      <c r="E158" s="279" t="s">
        <v>1920</v>
      </c>
      <c r="F158" s="279" t="s">
        <v>1915</v>
      </c>
      <c r="G158" s="43" t="s">
        <v>16</v>
      </c>
      <c r="H158" s="44">
        <f t="shared" ref="H158:N158" si="49">SUM(H159:H162)</f>
        <v>7.4</v>
      </c>
      <c r="I158" s="44">
        <f t="shared" si="49"/>
        <v>0</v>
      </c>
      <c r="J158" s="44">
        <f t="shared" si="49"/>
        <v>0</v>
      </c>
      <c r="K158" s="44">
        <f t="shared" si="49"/>
        <v>0</v>
      </c>
      <c r="L158" s="44">
        <f t="shared" si="49"/>
        <v>7.4</v>
      </c>
      <c r="M158" s="44">
        <f t="shared" si="49"/>
        <v>0</v>
      </c>
      <c r="N158" s="44">
        <f t="shared" si="49"/>
        <v>0</v>
      </c>
      <c r="O158" s="297">
        <v>1120</v>
      </c>
      <c r="P158" s="306"/>
      <c r="Q158" s="314" t="s">
        <v>4154</v>
      </c>
    </row>
    <row r="159" spans="1:17" x14ac:dyDescent="0.25">
      <c r="A159" s="292"/>
      <c r="B159" s="292"/>
      <c r="C159" s="279"/>
      <c r="D159" s="279"/>
      <c r="E159" s="279"/>
      <c r="F159" s="279"/>
      <c r="G159" s="43" t="s">
        <v>17</v>
      </c>
      <c r="H159" s="44">
        <f t="shared" si="48"/>
        <v>7.2</v>
      </c>
      <c r="I159" s="44">
        <v>0</v>
      </c>
      <c r="J159" s="44">
        <v>0</v>
      </c>
      <c r="K159" s="44">
        <v>0</v>
      </c>
      <c r="L159" s="44">
        <v>7.2</v>
      </c>
      <c r="M159" s="44">
        <v>0</v>
      </c>
      <c r="N159" s="44">
        <v>0</v>
      </c>
      <c r="O159" s="297"/>
      <c r="P159" s="306"/>
      <c r="Q159" s="315"/>
    </row>
    <row r="160" spans="1:17" ht="36" x14ac:dyDescent="0.25">
      <c r="A160" s="292"/>
      <c r="B160" s="292"/>
      <c r="C160" s="279"/>
      <c r="D160" s="279"/>
      <c r="E160" s="279"/>
      <c r="F160" s="279"/>
      <c r="G160" s="43" t="s">
        <v>18</v>
      </c>
      <c r="H160" s="44">
        <f t="shared" si="48"/>
        <v>0.2</v>
      </c>
      <c r="I160" s="44">
        <v>0</v>
      </c>
      <c r="J160" s="44">
        <v>0</v>
      </c>
      <c r="K160" s="44">
        <v>0</v>
      </c>
      <c r="L160" s="44">
        <v>0.2</v>
      </c>
      <c r="M160" s="44">
        <v>0</v>
      </c>
      <c r="N160" s="44">
        <v>0</v>
      </c>
      <c r="O160" s="297"/>
      <c r="P160" s="306"/>
      <c r="Q160" s="315"/>
    </row>
    <row r="161" spans="1:17" x14ac:dyDescent="0.25">
      <c r="A161" s="292"/>
      <c r="B161" s="292"/>
      <c r="C161" s="279"/>
      <c r="D161" s="279"/>
      <c r="E161" s="279"/>
      <c r="F161" s="279"/>
      <c r="G161" s="43" t="s">
        <v>19</v>
      </c>
      <c r="H161" s="44">
        <f t="shared" si="48"/>
        <v>0</v>
      </c>
      <c r="I161" s="44">
        <v>0</v>
      </c>
      <c r="J161" s="44">
        <v>0</v>
      </c>
      <c r="K161" s="44">
        <v>0</v>
      </c>
      <c r="L161" s="44">
        <v>0</v>
      </c>
      <c r="M161" s="44">
        <v>0</v>
      </c>
      <c r="N161" s="44">
        <v>0</v>
      </c>
      <c r="O161" s="297"/>
      <c r="P161" s="306"/>
      <c r="Q161" s="315"/>
    </row>
    <row r="162" spans="1:17" ht="24" x14ac:dyDescent="0.25">
      <c r="A162" s="292"/>
      <c r="B162" s="292"/>
      <c r="C162" s="279"/>
      <c r="D162" s="279"/>
      <c r="E162" s="279"/>
      <c r="F162" s="279"/>
      <c r="G162" s="43" t="s">
        <v>20</v>
      </c>
      <c r="H162" s="44">
        <f t="shared" si="48"/>
        <v>0</v>
      </c>
      <c r="I162" s="44">
        <v>0</v>
      </c>
      <c r="J162" s="44">
        <v>0</v>
      </c>
      <c r="K162" s="44">
        <v>0</v>
      </c>
      <c r="L162" s="44">
        <v>0</v>
      </c>
      <c r="M162" s="44">
        <v>0</v>
      </c>
      <c r="N162" s="44">
        <v>0</v>
      </c>
      <c r="O162" s="297"/>
      <c r="P162" s="306"/>
      <c r="Q162" s="315"/>
    </row>
    <row r="163" spans="1:17" ht="51" customHeight="1" x14ac:dyDescent="0.25">
      <c r="A163" s="292" t="s">
        <v>1961</v>
      </c>
      <c r="B163" s="292" t="s">
        <v>1913</v>
      </c>
      <c r="C163" s="279" t="s">
        <v>388</v>
      </c>
      <c r="D163" s="279">
        <v>2029</v>
      </c>
      <c r="E163" s="279" t="s">
        <v>1920</v>
      </c>
      <c r="F163" s="279" t="s">
        <v>1915</v>
      </c>
      <c r="G163" s="43" t="s">
        <v>16</v>
      </c>
      <c r="H163" s="44">
        <f t="shared" ref="H163:N163" si="50">SUM(H164:H167)</f>
        <v>12.200000000000001</v>
      </c>
      <c r="I163" s="44">
        <f t="shared" si="50"/>
        <v>0</v>
      </c>
      <c r="J163" s="44">
        <f t="shared" si="50"/>
        <v>0</v>
      </c>
      <c r="K163" s="44">
        <f t="shared" si="50"/>
        <v>0</v>
      </c>
      <c r="L163" s="44">
        <f t="shared" si="50"/>
        <v>0</v>
      </c>
      <c r="M163" s="44">
        <f t="shared" si="50"/>
        <v>12.200000000000001</v>
      </c>
      <c r="N163" s="44">
        <f t="shared" si="50"/>
        <v>0</v>
      </c>
      <c r="O163" s="279">
        <v>285</v>
      </c>
      <c r="P163" s="306"/>
      <c r="Q163" s="314" t="s">
        <v>4154</v>
      </c>
    </row>
    <row r="164" spans="1:17" x14ac:dyDescent="0.25">
      <c r="A164" s="292"/>
      <c r="B164" s="292"/>
      <c r="C164" s="279"/>
      <c r="D164" s="279"/>
      <c r="E164" s="279"/>
      <c r="F164" s="279"/>
      <c r="G164" s="43" t="s">
        <v>17</v>
      </c>
      <c r="H164" s="44">
        <f t="shared" si="48"/>
        <v>8.8000000000000007</v>
      </c>
      <c r="I164" s="44">
        <v>0</v>
      </c>
      <c r="J164" s="44">
        <v>0</v>
      </c>
      <c r="K164" s="44">
        <v>0</v>
      </c>
      <c r="L164" s="44">
        <v>0</v>
      </c>
      <c r="M164" s="44">
        <v>8.8000000000000007</v>
      </c>
      <c r="N164" s="44">
        <v>0</v>
      </c>
      <c r="O164" s="279"/>
      <c r="P164" s="306"/>
      <c r="Q164" s="315"/>
    </row>
    <row r="165" spans="1:17" ht="36" x14ac:dyDescent="0.25">
      <c r="A165" s="292"/>
      <c r="B165" s="292"/>
      <c r="C165" s="279"/>
      <c r="D165" s="279"/>
      <c r="E165" s="279"/>
      <c r="F165" s="279"/>
      <c r="G165" s="43" t="s">
        <v>18</v>
      </c>
      <c r="H165" s="44">
        <f t="shared" si="48"/>
        <v>3.4</v>
      </c>
      <c r="I165" s="44">
        <v>0</v>
      </c>
      <c r="J165" s="44">
        <v>0</v>
      </c>
      <c r="K165" s="44">
        <v>0</v>
      </c>
      <c r="L165" s="44">
        <v>0</v>
      </c>
      <c r="M165" s="44">
        <v>3.4</v>
      </c>
      <c r="N165" s="44">
        <v>0</v>
      </c>
      <c r="O165" s="279"/>
      <c r="P165" s="306"/>
      <c r="Q165" s="315"/>
    </row>
    <row r="166" spans="1:17" x14ac:dyDescent="0.25">
      <c r="A166" s="292"/>
      <c r="B166" s="292"/>
      <c r="C166" s="279"/>
      <c r="D166" s="279"/>
      <c r="E166" s="279"/>
      <c r="F166" s="279"/>
      <c r="G166" s="43" t="s">
        <v>19</v>
      </c>
      <c r="H166" s="44">
        <f t="shared" si="48"/>
        <v>0</v>
      </c>
      <c r="I166" s="44">
        <v>0</v>
      </c>
      <c r="J166" s="44">
        <v>0</v>
      </c>
      <c r="K166" s="44">
        <v>0</v>
      </c>
      <c r="L166" s="44">
        <v>0</v>
      </c>
      <c r="M166" s="44">
        <v>0</v>
      </c>
      <c r="N166" s="44">
        <v>0</v>
      </c>
      <c r="O166" s="279"/>
      <c r="P166" s="306"/>
      <c r="Q166" s="315"/>
    </row>
    <row r="167" spans="1:17" ht="24" x14ac:dyDescent="0.25">
      <c r="A167" s="292"/>
      <c r="B167" s="292"/>
      <c r="C167" s="279"/>
      <c r="D167" s="279"/>
      <c r="E167" s="279"/>
      <c r="F167" s="279"/>
      <c r="G167" s="43" t="s">
        <v>20</v>
      </c>
      <c r="H167" s="44">
        <f t="shared" si="48"/>
        <v>0</v>
      </c>
      <c r="I167" s="44">
        <v>0</v>
      </c>
      <c r="J167" s="44">
        <v>0</v>
      </c>
      <c r="K167" s="44">
        <v>0</v>
      </c>
      <c r="L167" s="44">
        <v>0</v>
      </c>
      <c r="M167" s="44">
        <v>0</v>
      </c>
      <c r="N167" s="44">
        <v>0</v>
      </c>
      <c r="O167" s="279"/>
      <c r="P167" s="306"/>
      <c r="Q167" s="315"/>
    </row>
    <row r="168" spans="1:17" ht="51" customHeight="1" x14ac:dyDescent="0.25">
      <c r="A168" s="292" t="s">
        <v>1962</v>
      </c>
      <c r="B168" s="292" t="s">
        <v>1913</v>
      </c>
      <c r="C168" s="279" t="s">
        <v>388</v>
      </c>
      <c r="D168" s="279">
        <v>2029</v>
      </c>
      <c r="E168" s="279" t="s">
        <v>1963</v>
      </c>
      <c r="F168" s="279" t="s">
        <v>1915</v>
      </c>
      <c r="G168" s="43" t="s">
        <v>16</v>
      </c>
      <c r="H168" s="44">
        <f t="shared" ref="H168:N168" si="51">SUM(H169:H172)</f>
        <v>24.3</v>
      </c>
      <c r="I168" s="44">
        <f t="shared" si="51"/>
        <v>0</v>
      </c>
      <c r="J168" s="44">
        <f t="shared" si="51"/>
        <v>0</v>
      </c>
      <c r="K168" s="44">
        <f t="shared" si="51"/>
        <v>0</v>
      </c>
      <c r="L168" s="44">
        <f t="shared" si="51"/>
        <v>0</v>
      </c>
      <c r="M168" s="44">
        <f t="shared" si="51"/>
        <v>24.3</v>
      </c>
      <c r="N168" s="44">
        <f t="shared" si="51"/>
        <v>0</v>
      </c>
      <c r="O168" s="297">
        <v>2287</v>
      </c>
      <c r="P168" s="306"/>
      <c r="Q168" s="314" t="s">
        <v>4154</v>
      </c>
    </row>
    <row r="169" spans="1:17" x14ac:dyDescent="0.25">
      <c r="A169" s="292"/>
      <c r="B169" s="292"/>
      <c r="C169" s="279"/>
      <c r="D169" s="279"/>
      <c r="E169" s="279"/>
      <c r="F169" s="279"/>
      <c r="G169" s="43" t="s">
        <v>17</v>
      </c>
      <c r="H169" s="44">
        <f t="shared" si="48"/>
        <v>17.5</v>
      </c>
      <c r="I169" s="44">
        <v>0</v>
      </c>
      <c r="J169" s="44">
        <v>0</v>
      </c>
      <c r="K169" s="44">
        <v>0</v>
      </c>
      <c r="L169" s="44">
        <v>0</v>
      </c>
      <c r="M169" s="44">
        <v>17.5</v>
      </c>
      <c r="N169" s="44">
        <v>0</v>
      </c>
      <c r="O169" s="297"/>
      <c r="P169" s="306"/>
      <c r="Q169" s="315"/>
    </row>
    <row r="170" spans="1:17" ht="36" x14ac:dyDescent="0.25">
      <c r="A170" s="292"/>
      <c r="B170" s="292"/>
      <c r="C170" s="279"/>
      <c r="D170" s="279"/>
      <c r="E170" s="279"/>
      <c r="F170" s="279"/>
      <c r="G170" s="43" t="s">
        <v>18</v>
      </c>
      <c r="H170" s="44">
        <f t="shared" si="48"/>
        <v>6.8</v>
      </c>
      <c r="I170" s="44">
        <v>0</v>
      </c>
      <c r="J170" s="44">
        <v>0</v>
      </c>
      <c r="K170" s="44">
        <v>0</v>
      </c>
      <c r="L170" s="44">
        <v>0</v>
      </c>
      <c r="M170" s="44">
        <v>6.8</v>
      </c>
      <c r="N170" s="44">
        <v>0</v>
      </c>
      <c r="O170" s="297"/>
      <c r="P170" s="306"/>
      <c r="Q170" s="315"/>
    </row>
    <row r="171" spans="1:17" x14ac:dyDescent="0.25">
      <c r="A171" s="292"/>
      <c r="B171" s="292"/>
      <c r="C171" s="279"/>
      <c r="D171" s="279"/>
      <c r="E171" s="279"/>
      <c r="F171" s="279"/>
      <c r="G171" s="43" t="s">
        <v>19</v>
      </c>
      <c r="H171" s="44">
        <f t="shared" si="48"/>
        <v>0</v>
      </c>
      <c r="I171" s="44">
        <v>0</v>
      </c>
      <c r="J171" s="44">
        <v>0</v>
      </c>
      <c r="K171" s="44">
        <v>0</v>
      </c>
      <c r="L171" s="44">
        <v>0</v>
      </c>
      <c r="M171" s="44">
        <v>0</v>
      </c>
      <c r="N171" s="44">
        <v>0</v>
      </c>
      <c r="O171" s="297"/>
      <c r="P171" s="306"/>
      <c r="Q171" s="315"/>
    </row>
    <row r="172" spans="1:17" ht="24" x14ac:dyDescent="0.25">
      <c r="A172" s="292"/>
      <c r="B172" s="292"/>
      <c r="C172" s="279"/>
      <c r="D172" s="279"/>
      <c r="E172" s="279"/>
      <c r="F172" s="279"/>
      <c r="G172" s="43" t="s">
        <v>20</v>
      </c>
      <c r="H172" s="44">
        <f t="shared" si="48"/>
        <v>0</v>
      </c>
      <c r="I172" s="44">
        <v>0</v>
      </c>
      <c r="J172" s="44">
        <v>0</v>
      </c>
      <c r="K172" s="44">
        <v>0</v>
      </c>
      <c r="L172" s="44">
        <v>0</v>
      </c>
      <c r="M172" s="44">
        <v>0</v>
      </c>
      <c r="N172" s="44">
        <v>0</v>
      </c>
      <c r="O172" s="297"/>
      <c r="P172" s="306"/>
      <c r="Q172" s="315"/>
    </row>
    <row r="173" spans="1:17" ht="51" customHeight="1" x14ac:dyDescent="0.25">
      <c r="A173" s="292" t="s">
        <v>1964</v>
      </c>
      <c r="B173" s="292" t="s">
        <v>1913</v>
      </c>
      <c r="C173" s="279" t="s">
        <v>388</v>
      </c>
      <c r="D173" s="279">
        <v>2029</v>
      </c>
      <c r="E173" s="279" t="s">
        <v>1920</v>
      </c>
      <c r="F173" s="279" t="s">
        <v>1915</v>
      </c>
      <c r="G173" s="43" t="s">
        <v>16</v>
      </c>
      <c r="H173" s="44">
        <f t="shared" ref="H173:N173" si="52">SUM(H174:H177)</f>
        <v>12.200000000000001</v>
      </c>
      <c r="I173" s="44">
        <f t="shared" si="52"/>
        <v>0</v>
      </c>
      <c r="J173" s="44">
        <f t="shared" si="52"/>
        <v>0</v>
      </c>
      <c r="K173" s="44">
        <f t="shared" si="52"/>
        <v>0</v>
      </c>
      <c r="L173" s="44">
        <f t="shared" si="52"/>
        <v>0</v>
      </c>
      <c r="M173" s="44">
        <f t="shared" si="52"/>
        <v>12.200000000000001</v>
      </c>
      <c r="N173" s="44">
        <f t="shared" si="52"/>
        <v>0</v>
      </c>
      <c r="O173" s="279">
        <v>431</v>
      </c>
      <c r="P173" s="306"/>
      <c r="Q173" s="314" t="s">
        <v>4154</v>
      </c>
    </row>
    <row r="174" spans="1:17" x14ac:dyDescent="0.25">
      <c r="A174" s="292"/>
      <c r="B174" s="292"/>
      <c r="C174" s="279"/>
      <c r="D174" s="279"/>
      <c r="E174" s="279"/>
      <c r="F174" s="279"/>
      <c r="G174" s="43" t="s">
        <v>17</v>
      </c>
      <c r="H174" s="44">
        <f t="shared" si="48"/>
        <v>8.8000000000000007</v>
      </c>
      <c r="I174" s="44">
        <v>0</v>
      </c>
      <c r="J174" s="44">
        <v>0</v>
      </c>
      <c r="K174" s="44">
        <v>0</v>
      </c>
      <c r="L174" s="44">
        <v>0</v>
      </c>
      <c r="M174" s="44">
        <v>8.8000000000000007</v>
      </c>
      <c r="N174" s="44">
        <v>0</v>
      </c>
      <c r="O174" s="279"/>
      <c r="P174" s="306"/>
      <c r="Q174" s="315"/>
    </row>
    <row r="175" spans="1:17" ht="36" x14ac:dyDescent="0.25">
      <c r="A175" s="292"/>
      <c r="B175" s="292"/>
      <c r="C175" s="279"/>
      <c r="D175" s="279"/>
      <c r="E175" s="279"/>
      <c r="F175" s="279"/>
      <c r="G175" s="43" t="s">
        <v>18</v>
      </c>
      <c r="H175" s="44">
        <f t="shared" si="48"/>
        <v>3.4</v>
      </c>
      <c r="I175" s="44">
        <v>0</v>
      </c>
      <c r="J175" s="44">
        <v>0</v>
      </c>
      <c r="K175" s="44">
        <v>0</v>
      </c>
      <c r="L175" s="44">
        <v>0</v>
      </c>
      <c r="M175" s="44">
        <v>3.4</v>
      </c>
      <c r="N175" s="44">
        <v>0</v>
      </c>
      <c r="O175" s="279"/>
      <c r="P175" s="306"/>
      <c r="Q175" s="315"/>
    </row>
    <row r="176" spans="1:17" x14ac:dyDescent="0.25">
      <c r="A176" s="292"/>
      <c r="B176" s="292"/>
      <c r="C176" s="279"/>
      <c r="D176" s="279"/>
      <c r="E176" s="279"/>
      <c r="F176" s="279"/>
      <c r="G176" s="43" t="s">
        <v>19</v>
      </c>
      <c r="H176" s="44">
        <f t="shared" si="48"/>
        <v>0</v>
      </c>
      <c r="I176" s="44">
        <v>0</v>
      </c>
      <c r="J176" s="44">
        <v>0</v>
      </c>
      <c r="K176" s="44">
        <v>0</v>
      </c>
      <c r="L176" s="44">
        <v>0</v>
      </c>
      <c r="M176" s="44">
        <v>0</v>
      </c>
      <c r="N176" s="44">
        <v>0</v>
      </c>
      <c r="O176" s="279"/>
      <c r="P176" s="306"/>
      <c r="Q176" s="315"/>
    </row>
    <row r="177" spans="1:17" ht="24" x14ac:dyDescent="0.25">
      <c r="A177" s="292"/>
      <c r="B177" s="292"/>
      <c r="C177" s="279"/>
      <c r="D177" s="279"/>
      <c r="E177" s="279"/>
      <c r="F177" s="279"/>
      <c r="G177" s="43" t="s">
        <v>20</v>
      </c>
      <c r="H177" s="44">
        <f t="shared" si="48"/>
        <v>0</v>
      </c>
      <c r="I177" s="44">
        <v>0</v>
      </c>
      <c r="J177" s="44">
        <v>0</v>
      </c>
      <c r="K177" s="44">
        <v>0</v>
      </c>
      <c r="L177" s="44">
        <v>0</v>
      </c>
      <c r="M177" s="44">
        <v>0</v>
      </c>
      <c r="N177" s="44">
        <v>0</v>
      </c>
      <c r="O177" s="279"/>
      <c r="P177" s="306"/>
      <c r="Q177" s="315"/>
    </row>
    <row r="178" spans="1:17" ht="51" customHeight="1" x14ac:dyDescent="0.25">
      <c r="A178" s="292" t="s">
        <v>1965</v>
      </c>
      <c r="B178" s="292" t="s">
        <v>1913</v>
      </c>
      <c r="C178" s="279" t="s">
        <v>388</v>
      </c>
      <c r="D178" s="279">
        <v>2029</v>
      </c>
      <c r="E178" s="279" t="s">
        <v>1920</v>
      </c>
      <c r="F178" s="279" t="s">
        <v>1915</v>
      </c>
      <c r="G178" s="43" t="s">
        <v>16</v>
      </c>
      <c r="H178" s="44">
        <f t="shared" ref="H178:N178" si="53">SUM(H179:H182)</f>
        <v>12.200000000000001</v>
      </c>
      <c r="I178" s="44">
        <f t="shared" si="53"/>
        <v>0</v>
      </c>
      <c r="J178" s="44">
        <f t="shared" si="53"/>
        <v>0</v>
      </c>
      <c r="K178" s="44">
        <f t="shared" si="53"/>
        <v>0</v>
      </c>
      <c r="L178" s="44">
        <f t="shared" si="53"/>
        <v>0</v>
      </c>
      <c r="M178" s="44">
        <f t="shared" si="53"/>
        <v>12.200000000000001</v>
      </c>
      <c r="N178" s="44">
        <f t="shared" si="53"/>
        <v>0</v>
      </c>
      <c r="O178" s="279">
        <v>188</v>
      </c>
      <c r="P178" s="306"/>
      <c r="Q178" s="314" t="s">
        <v>4154</v>
      </c>
    </row>
    <row r="179" spans="1:17" x14ac:dyDescent="0.25">
      <c r="A179" s="292"/>
      <c r="B179" s="292"/>
      <c r="C179" s="279"/>
      <c r="D179" s="279"/>
      <c r="E179" s="279"/>
      <c r="F179" s="279"/>
      <c r="G179" s="43" t="s">
        <v>17</v>
      </c>
      <c r="H179" s="44">
        <f t="shared" si="48"/>
        <v>8.8000000000000007</v>
      </c>
      <c r="I179" s="44">
        <v>0</v>
      </c>
      <c r="J179" s="44">
        <v>0</v>
      </c>
      <c r="K179" s="44">
        <v>0</v>
      </c>
      <c r="L179" s="44">
        <v>0</v>
      </c>
      <c r="M179" s="44">
        <v>8.8000000000000007</v>
      </c>
      <c r="N179" s="44">
        <v>0</v>
      </c>
      <c r="O179" s="279"/>
      <c r="P179" s="306"/>
      <c r="Q179" s="315"/>
    </row>
    <row r="180" spans="1:17" ht="36" x14ac:dyDescent="0.25">
      <c r="A180" s="292"/>
      <c r="B180" s="292"/>
      <c r="C180" s="279"/>
      <c r="D180" s="279"/>
      <c r="E180" s="279"/>
      <c r="F180" s="279"/>
      <c r="G180" s="43" t="s">
        <v>18</v>
      </c>
      <c r="H180" s="44">
        <f t="shared" si="48"/>
        <v>3.4</v>
      </c>
      <c r="I180" s="44">
        <v>0</v>
      </c>
      <c r="J180" s="44">
        <v>0</v>
      </c>
      <c r="K180" s="44">
        <v>0</v>
      </c>
      <c r="L180" s="44">
        <v>0</v>
      </c>
      <c r="M180" s="44">
        <v>3.4</v>
      </c>
      <c r="N180" s="44">
        <v>0</v>
      </c>
      <c r="O180" s="279"/>
      <c r="P180" s="306"/>
      <c r="Q180" s="315"/>
    </row>
    <row r="181" spans="1:17" x14ac:dyDescent="0.25">
      <c r="A181" s="292"/>
      <c r="B181" s="292"/>
      <c r="C181" s="279"/>
      <c r="D181" s="279"/>
      <c r="E181" s="279"/>
      <c r="F181" s="279"/>
      <c r="G181" s="43" t="s">
        <v>19</v>
      </c>
      <c r="H181" s="44">
        <f t="shared" si="48"/>
        <v>0</v>
      </c>
      <c r="I181" s="44">
        <v>0</v>
      </c>
      <c r="J181" s="44">
        <v>0</v>
      </c>
      <c r="K181" s="44">
        <v>0</v>
      </c>
      <c r="L181" s="44">
        <v>0</v>
      </c>
      <c r="M181" s="44">
        <v>0</v>
      </c>
      <c r="N181" s="44">
        <v>0</v>
      </c>
      <c r="O181" s="279"/>
      <c r="P181" s="306"/>
      <c r="Q181" s="315"/>
    </row>
    <row r="182" spans="1:17" ht="24" x14ac:dyDescent="0.25">
      <c r="A182" s="292"/>
      <c r="B182" s="292"/>
      <c r="C182" s="279"/>
      <c r="D182" s="279"/>
      <c r="E182" s="279"/>
      <c r="F182" s="279"/>
      <c r="G182" s="43" t="s">
        <v>20</v>
      </c>
      <c r="H182" s="44">
        <f t="shared" si="48"/>
        <v>0</v>
      </c>
      <c r="I182" s="44">
        <v>0</v>
      </c>
      <c r="J182" s="44">
        <v>0</v>
      </c>
      <c r="K182" s="44">
        <v>0</v>
      </c>
      <c r="L182" s="44">
        <v>0</v>
      </c>
      <c r="M182" s="44">
        <v>0</v>
      </c>
      <c r="N182" s="44">
        <v>0</v>
      </c>
      <c r="O182" s="279"/>
      <c r="P182" s="306"/>
      <c r="Q182" s="315"/>
    </row>
    <row r="183" spans="1:17" ht="51" customHeight="1" x14ac:dyDescent="0.25">
      <c r="A183" s="292" t="s">
        <v>1966</v>
      </c>
      <c r="B183" s="292" t="s">
        <v>1913</v>
      </c>
      <c r="C183" s="279" t="s">
        <v>388</v>
      </c>
      <c r="D183" s="279">
        <v>2025</v>
      </c>
      <c r="E183" s="279" t="s">
        <v>1967</v>
      </c>
      <c r="F183" s="279" t="s">
        <v>1915</v>
      </c>
      <c r="G183" s="43" t="s">
        <v>16</v>
      </c>
      <c r="H183" s="44">
        <f t="shared" ref="H183:N183" si="54">SUM(H184:H187)</f>
        <v>1285.9000000000001</v>
      </c>
      <c r="I183" s="44">
        <f t="shared" si="54"/>
        <v>15.2</v>
      </c>
      <c r="J183" s="44">
        <f t="shared" si="54"/>
        <v>0</v>
      </c>
      <c r="K183" s="44">
        <f t="shared" si="54"/>
        <v>600</v>
      </c>
      <c r="L183" s="44">
        <f t="shared" si="54"/>
        <v>670.7</v>
      </c>
      <c r="M183" s="44">
        <f t="shared" si="54"/>
        <v>0</v>
      </c>
      <c r="N183" s="44">
        <f t="shared" si="54"/>
        <v>0</v>
      </c>
      <c r="O183" s="279">
        <v>44618</v>
      </c>
      <c r="P183" s="306"/>
      <c r="Q183" s="314" t="s">
        <v>4154</v>
      </c>
    </row>
    <row r="184" spans="1:17" x14ac:dyDescent="0.25">
      <c r="A184" s="292"/>
      <c r="B184" s="292"/>
      <c r="C184" s="279"/>
      <c r="D184" s="279"/>
      <c r="E184" s="279"/>
      <c r="F184" s="279"/>
      <c r="G184" s="43" t="s">
        <v>17</v>
      </c>
      <c r="H184" s="44">
        <f t="shared" si="48"/>
        <v>914.9</v>
      </c>
      <c r="I184" s="44">
        <v>0</v>
      </c>
      <c r="J184" s="44">
        <v>0</v>
      </c>
      <c r="K184" s="44">
        <v>432</v>
      </c>
      <c r="L184" s="44">
        <v>482.9</v>
      </c>
      <c r="M184" s="44">
        <v>0</v>
      </c>
      <c r="N184" s="44">
        <v>0</v>
      </c>
      <c r="O184" s="279"/>
      <c r="P184" s="306"/>
      <c r="Q184" s="315"/>
    </row>
    <row r="185" spans="1:17" ht="36" x14ac:dyDescent="0.25">
      <c r="A185" s="292"/>
      <c r="B185" s="292"/>
      <c r="C185" s="279"/>
      <c r="D185" s="279"/>
      <c r="E185" s="279"/>
      <c r="F185" s="279"/>
      <c r="G185" s="43" t="s">
        <v>18</v>
      </c>
      <c r="H185" s="44">
        <f t="shared" si="48"/>
        <v>371</v>
      </c>
      <c r="I185" s="44">
        <v>15.2</v>
      </c>
      <c r="J185" s="44">
        <v>0</v>
      </c>
      <c r="K185" s="44">
        <v>168</v>
      </c>
      <c r="L185" s="44">
        <v>187.8</v>
      </c>
      <c r="M185" s="44">
        <v>0</v>
      </c>
      <c r="N185" s="44">
        <v>0</v>
      </c>
      <c r="O185" s="279"/>
      <c r="P185" s="306"/>
      <c r="Q185" s="315"/>
    </row>
    <row r="186" spans="1:17" x14ac:dyDescent="0.25">
      <c r="A186" s="292"/>
      <c r="B186" s="292"/>
      <c r="C186" s="279"/>
      <c r="D186" s="279"/>
      <c r="E186" s="279"/>
      <c r="F186" s="279"/>
      <c r="G186" s="43" t="s">
        <v>19</v>
      </c>
      <c r="H186" s="44">
        <f t="shared" si="48"/>
        <v>0</v>
      </c>
      <c r="I186" s="44">
        <v>0</v>
      </c>
      <c r="J186" s="44">
        <v>0</v>
      </c>
      <c r="K186" s="44">
        <v>0</v>
      </c>
      <c r="L186" s="44">
        <v>0</v>
      </c>
      <c r="M186" s="44">
        <v>0</v>
      </c>
      <c r="N186" s="44">
        <v>0</v>
      </c>
      <c r="O186" s="279"/>
      <c r="P186" s="306"/>
      <c r="Q186" s="315"/>
    </row>
    <row r="187" spans="1:17" ht="24" x14ac:dyDescent="0.25">
      <c r="A187" s="292"/>
      <c r="B187" s="292"/>
      <c r="C187" s="279"/>
      <c r="D187" s="279"/>
      <c r="E187" s="279"/>
      <c r="F187" s="279"/>
      <c r="G187" s="43" t="s">
        <v>20</v>
      </c>
      <c r="H187" s="44">
        <f t="shared" si="48"/>
        <v>0</v>
      </c>
      <c r="I187" s="44">
        <v>0</v>
      </c>
      <c r="J187" s="44">
        <v>0</v>
      </c>
      <c r="K187" s="44">
        <v>0</v>
      </c>
      <c r="L187" s="44">
        <v>0</v>
      </c>
      <c r="M187" s="44">
        <v>0</v>
      </c>
      <c r="N187" s="44">
        <v>0</v>
      </c>
      <c r="O187" s="279"/>
      <c r="P187" s="306"/>
      <c r="Q187" s="315"/>
    </row>
    <row r="188" spans="1:17" ht="51" customHeight="1" x14ac:dyDescent="0.25">
      <c r="A188" s="292" t="s">
        <v>1968</v>
      </c>
      <c r="B188" s="292" t="s">
        <v>1913</v>
      </c>
      <c r="C188" s="279" t="s">
        <v>388</v>
      </c>
      <c r="D188" s="279" t="s">
        <v>484</v>
      </c>
      <c r="E188" s="279" t="s">
        <v>1969</v>
      </c>
      <c r="F188" s="279" t="s">
        <v>1915</v>
      </c>
      <c r="G188" s="43" t="s">
        <v>16</v>
      </c>
      <c r="H188" s="44">
        <f t="shared" ref="H188:N188" si="55">SUM(H189:H192)</f>
        <v>305.10000000000002</v>
      </c>
      <c r="I188" s="44">
        <f t="shared" si="55"/>
        <v>0</v>
      </c>
      <c r="J188" s="44">
        <f t="shared" si="55"/>
        <v>0</v>
      </c>
      <c r="K188" s="44">
        <f t="shared" si="55"/>
        <v>0</v>
      </c>
      <c r="L188" s="44">
        <f t="shared" si="55"/>
        <v>0</v>
      </c>
      <c r="M188" s="44">
        <f t="shared" si="55"/>
        <v>150</v>
      </c>
      <c r="N188" s="44">
        <f t="shared" si="55"/>
        <v>155.1</v>
      </c>
      <c r="O188" s="297">
        <v>44618</v>
      </c>
      <c r="P188" s="306"/>
      <c r="Q188" s="314" t="s">
        <v>4154</v>
      </c>
    </row>
    <row r="189" spans="1:17" x14ac:dyDescent="0.25">
      <c r="A189" s="292"/>
      <c r="B189" s="292"/>
      <c r="C189" s="279"/>
      <c r="D189" s="279"/>
      <c r="E189" s="279"/>
      <c r="F189" s="279"/>
      <c r="G189" s="43" t="s">
        <v>17</v>
      </c>
      <c r="H189" s="44">
        <f t="shared" si="48"/>
        <v>219.7</v>
      </c>
      <c r="I189" s="44">
        <v>0</v>
      </c>
      <c r="J189" s="44">
        <v>0</v>
      </c>
      <c r="K189" s="44">
        <v>0</v>
      </c>
      <c r="L189" s="44">
        <v>0</v>
      </c>
      <c r="M189" s="44">
        <v>108</v>
      </c>
      <c r="N189" s="44">
        <v>111.7</v>
      </c>
      <c r="O189" s="297"/>
      <c r="P189" s="306"/>
      <c r="Q189" s="315"/>
    </row>
    <row r="190" spans="1:17" ht="36" x14ac:dyDescent="0.25">
      <c r="A190" s="292"/>
      <c r="B190" s="292"/>
      <c r="C190" s="279"/>
      <c r="D190" s="279"/>
      <c r="E190" s="279"/>
      <c r="F190" s="279"/>
      <c r="G190" s="43" t="s">
        <v>18</v>
      </c>
      <c r="H190" s="44">
        <f t="shared" si="48"/>
        <v>85.4</v>
      </c>
      <c r="I190" s="44">
        <v>0</v>
      </c>
      <c r="J190" s="44">
        <v>0</v>
      </c>
      <c r="K190" s="44">
        <v>0</v>
      </c>
      <c r="L190" s="44">
        <v>0</v>
      </c>
      <c r="M190" s="44">
        <v>42</v>
      </c>
      <c r="N190" s="44">
        <v>43.4</v>
      </c>
      <c r="O190" s="297"/>
      <c r="P190" s="306"/>
      <c r="Q190" s="315"/>
    </row>
    <row r="191" spans="1:17" x14ac:dyDescent="0.25">
      <c r="A191" s="292"/>
      <c r="B191" s="292"/>
      <c r="C191" s="279"/>
      <c r="D191" s="279"/>
      <c r="E191" s="279"/>
      <c r="F191" s="279"/>
      <c r="G191" s="43" t="s">
        <v>19</v>
      </c>
      <c r="H191" s="44">
        <f t="shared" si="48"/>
        <v>0</v>
      </c>
      <c r="I191" s="44">
        <v>0</v>
      </c>
      <c r="J191" s="44">
        <v>0</v>
      </c>
      <c r="K191" s="44">
        <v>0</v>
      </c>
      <c r="L191" s="44">
        <v>0</v>
      </c>
      <c r="M191" s="44">
        <v>0</v>
      </c>
      <c r="N191" s="44">
        <v>0</v>
      </c>
      <c r="O191" s="297"/>
      <c r="P191" s="306"/>
      <c r="Q191" s="315"/>
    </row>
    <row r="192" spans="1:17" ht="24" x14ac:dyDescent="0.25">
      <c r="A192" s="292"/>
      <c r="B192" s="292"/>
      <c r="C192" s="279"/>
      <c r="D192" s="279"/>
      <c r="E192" s="279"/>
      <c r="F192" s="279"/>
      <c r="G192" s="43" t="s">
        <v>20</v>
      </c>
      <c r="H192" s="44">
        <f t="shared" si="48"/>
        <v>0</v>
      </c>
      <c r="I192" s="44">
        <v>0</v>
      </c>
      <c r="J192" s="44">
        <v>0</v>
      </c>
      <c r="K192" s="44">
        <v>0</v>
      </c>
      <c r="L192" s="44">
        <v>0</v>
      </c>
      <c r="M192" s="44">
        <v>0</v>
      </c>
      <c r="N192" s="44">
        <v>0</v>
      </c>
      <c r="O192" s="297"/>
      <c r="P192" s="306"/>
      <c r="Q192" s="315"/>
    </row>
    <row r="193" spans="1:17" ht="51" customHeight="1" x14ac:dyDescent="0.25">
      <c r="A193" s="292" t="s">
        <v>1970</v>
      </c>
      <c r="B193" s="292" t="s">
        <v>1913</v>
      </c>
      <c r="C193" s="279" t="s">
        <v>388</v>
      </c>
      <c r="D193" s="279">
        <v>2030</v>
      </c>
      <c r="E193" s="279" t="s">
        <v>1971</v>
      </c>
      <c r="F193" s="279" t="s">
        <v>1915</v>
      </c>
      <c r="G193" s="43" t="s">
        <v>16</v>
      </c>
      <c r="H193" s="44">
        <f t="shared" ref="H193:N193" si="56">SUM(H194:H197)</f>
        <v>38.099999999999994</v>
      </c>
      <c r="I193" s="44">
        <f t="shared" si="56"/>
        <v>0</v>
      </c>
      <c r="J193" s="44">
        <f t="shared" si="56"/>
        <v>0</v>
      </c>
      <c r="K193" s="44">
        <f t="shared" si="56"/>
        <v>0</v>
      </c>
      <c r="L193" s="44">
        <f t="shared" si="56"/>
        <v>0</v>
      </c>
      <c r="M193" s="44">
        <f t="shared" si="56"/>
        <v>0</v>
      </c>
      <c r="N193" s="44">
        <f t="shared" si="56"/>
        <v>38.099999999999994</v>
      </c>
      <c r="O193" s="297">
        <v>44618</v>
      </c>
      <c r="P193" s="306"/>
      <c r="Q193" s="314" t="s">
        <v>4154</v>
      </c>
    </row>
    <row r="194" spans="1:17" x14ac:dyDescent="0.25">
      <c r="A194" s="292"/>
      <c r="B194" s="292"/>
      <c r="C194" s="279"/>
      <c r="D194" s="279"/>
      <c r="E194" s="279"/>
      <c r="F194" s="279"/>
      <c r="G194" s="43" t="s">
        <v>17</v>
      </c>
      <c r="H194" s="44">
        <f t="shared" si="48"/>
        <v>27.4</v>
      </c>
      <c r="I194" s="44">
        <v>0</v>
      </c>
      <c r="J194" s="44">
        <v>0</v>
      </c>
      <c r="K194" s="44">
        <v>0</v>
      </c>
      <c r="L194" s="44">
        <v>0</v>
      </c>
      <c r="M194" s="44">
        <v>0</v>
      </c>
      <c r="N194" s="44">
        <v>27.4</v>
      </c>
      <c r="O194" s="297"/>
      <c r="P194" s="306"/>
      <c r="Q194" s="315"/>
    </row>
    <row r="195" spans="1:17" ht="36" x14ac:dyDescent="0.25">
      <c r="A195" s="292"/>
      <c r="B195" s="292"/>
      <c r="C195" s="279"/>
      <c r="D195" s="279"/>
      <c r="E195" s="279"/>
      <c r="F195" s="279"/>
      <c r="G195" s="43" t="s">
        <v>18</v>
      </c>
      <c r="H195" s="44">
        <f t="shared" si="48"/>
        <v>10.7</v>
      </c>
      <c r="I195" s="44">
        <v>0</v>
      </c>
      <c r="J195" s="44">
        <v>0</v>
      </c>
      <c r="K195" s="44">
        <v>0</v>
      </c>
      <c r="L195" s="44">
        <v>0</v>
      </c>
      <c r="M195" s="44">
        <v>0</v>
      </c>
      <c r="N195" s="44">
        <v>10.7</v>
      </c>
      <c r="O195" s="297"/>
      <c r="P195" s="306"/>
      <c r="Q195" s="315"/>
    </row>
    <row r="196" spans="1:17" x14ac:dyDescent="0.25">
      <c r="A196" s="292"/>
      <c r="B196" s="292"/>
      <c r="C196" s="279"/>
      <c r="D196" s="279"/>
      <c r="E196" s="279"/>
      <c r="F196" s="279"/>
      <c r="G196" s="43" t="s">
        <v>19</v>
      </c>
      <c r="H196" s="44">
        <f t="shared" si="48"/>
        <v>0</v>
      </c>
      <c r="I196" s="44">
        <v>0</v>
      </c>
      <c r="J196" s="44">
        <v>0</v>
      </c>
      <c r="K196" s="44">
        <v>0</v>
      </c>
      <c r="L196" s="44">
        <v>0</v>
      </c>
      <c r="M196" s="44">
        <v>0</v>
      </c>
      <c r="N196" s="44">
        <v>0</v>
      </c>
      <c r="O196" s="297"/>
      <c r="P196" s="306"/>
      <c r="Q196" s="315"/>
    </row>
    <row r="197" spans="1:17" ht="24" x14ac:dyDescent="0.25">
      <c r="A197" s="292"/>
      <c r="B197" s="292"/>
      <c r="C197" s="279"/>
      <c r="D197" s="279"/>
      <c r="E197" s="279"/>
      <c r="F197" s="279"/>
      <c r="G197" s="43" t="s">
        <v>20</v>
      </c>
      <c r="H197" s="44">
        <f t="shared" si="48"/>
        <v>0</v>
      </c>
      <c r="I197" s="44">
        <v>0</v>
      </c>
      <c r="J197" s="44">
        <v>0</v>
      </c>
      <c r="K197" s="44">
        <v>0</v>
      </c>
      <c r="L197" s="44">
        <v>0</v>
      </c>
      <c r="M197" s="44">
        <v>0</v>
      </c>
      <c r="N197" s="44">
        <v>0</v>
      </c>
      <c r="O197" s="297"/>
      <c r="P197" s="306"/>
      <c r="Q197" s="315"/>
    </row>
    <row r="198" spans="1:17" ht="36" x14ac:dyDescent="0.25">
      <c r="A198" s="306" t="s">
        <v>26</v>
      </c>
      <c r="B198" s="306"/>
      <c r="C198" s="306"/>
      <c r="D198" s="306"/>
      <c r="E198" s="306"/>
      <c r="F198" s="306"/>
      <c r="G198" s="48" t="s">
        <v>16</v>
      </c>
      <c r="H198" s="49">
        <f>SUM(H153,H158,H163,H168,H173,H178,H183,H188,H193)</f>
        <v>1747.1999999999998</v>
      </c>
      <c r="I198" s="49">
        <f t="shared" ref="I198:N198" si="57">SUM(I153,I158,I163,I168,I173,I178,I183,I188,I193)</f>
        <v>65</v>
      </c>
      <c r="J198" s="49">
        <f t="shared" si="57"/>
        <v>0</v>
      </c>
      <c r="K198" s="49">
        <f t="shared" si="57"/>
        <v>600</v>
      </c>
      <c r="L198" s="49">
        <f t="shared" si="57"/>
        <v>678.1</v>
      </c>
      <c r="M198" s="49">
        <f t="shared" si="57"/>
        <v>210.9</v>
      </c>
      <c r="N198" s="49">
        <f t="shared" si="57"/>
        <v>193.2</v>
      </c>
      <c r="O198" s="607">
        <v>44618</v>
      </c>
      <c r="P198" s="306"/>
    </row>
    <row r="199" spans="1:17" ht="24" x14ac:dyDescent="0.25">
      <c r="A199" s="306"/>
      <c r="B199" s="306"/>
      <c r="C199" s="306"/>
      <c r="D199" s="306"/>
      <c r="E199" s="306"/>
      <c r="F199" s="306"/>
      <c r="G199" s="48" t="s">
        <v>17</v>
      </c>
      <c r="H199" s="49">
        <f t="shared" ref="H199:N202" si="58">SUM(H154,H159,H164,H169,H174,H179,H184,H189,H194)</f>
        <v>1213.1000000000001</v>
      </c>
      <c r="I199" s="49">
        <f t="shared" si="58"/>
        <v>0</v>
      </c>
      <c r="J199" s="49">
        <f t="shared" si="58"/>
        <v>0</v>
      </c>
      <c r="K199" s="49">
        <f t="shared" si="58"/>
        <v>432</v>
      </c>
      <c r="L199" s="49">
        <f t="shared" si="58"/>
        <v>490.09999999999997</v>
      </c>
      <c r="M199" s="49">
        <f t="shared" si="58"/>
        <v>151.9</v>
      </c>
      <c r="N199" s="49">
        <f t="shared" si="58"/>
        <v>139.1</v>
      </c>
      <c r="O199" s="607"/>
      <c r="P199" s="306"/>
    </row>
    <row r="200" spans="1:17" ht="36" x14ac:dyDescent="0.25">
      <c r="A200" s="306"/>
      <c r="B200" s="306"/>
      <c r="C200" s="306"/>
      <c r="D200" s="306"/>
      <c r="E200" s="306"/>
      <c r="F200" s="306"/>
      <c r="G200" s="48" t="s">
        <v>18</v>
      </c>
      <c r="H200" s="49">
        <f t="shared" si="58"/>
        <v>534.1</v>
      </c>
      <c r="I200" s="49">
        <f t="shared" si="58"/>
        <v>65</v>
      </c>
      <c r="J200" s="49">
        <f t="shared" si="58"/>
        <v>0</v>
      </c>
      <c r="K200" s="49">
        <f t="shared" si="58"/>
        <v>168</v>
      </c>
      <c r="L200" s="49">
        <f t="shared" si="58"/>
        <v>188</v>
      </c>
      <c r="M200" s="49">
        <f t="shared" si="58"/>
        <v>59</v>
      </c>
      <c r="N200" s="49">
        <f t="shared" si="58"/>
        <v>54.099999999999994</v>
      </c>
      <c r="O200" s="607"/>
      <c r="P200" s="306"/>
    </row>
    <row r="201" spans="1:17" x14ac:dyDescent="0.25">
      <c r="A201" s="306"/>
      <c r="B201" s="306"/>
      <c r="C201" s="306"/>
      <c r="D201" s="306"/>
      <c r="E201" s="306"/>
      <c r="F201" s="306"/>
      <c r="G201" s="48" t="s">
        <v>19</v>
      </c>
      <c r="H201" s="49">
        <f t="shared" si="58"/>
        <v>0</v>
      </c>
      <c r="I201" s="49">
        <f t="shared" si="58"/>
        <v>0</v>
      </c>
      <c r="J201" s="49">
        <f t="shared" si="58"/>
        <v>0</v>
      </c>
      <c r="K201" s="49">
        <f t="shared" si="58"/>
        <v>0</v>
      </c>
      <c r="L201" s="49">
        <f t="shared" si="58"/>
        <v>0</v>
      </c>
      <c r="M201" s="49">
        <f t="shared" si="58"/>
        <v>0</v>
      </c>
      <c r="N201" s="49">
        <f t="shared" si="58"/>
        <v>0</v>
      </c>
      <c r="O201" s="607"/>
      <c r="P201" s="306"/>
    </row>
    <row r="202" spans="1:17" ht="24" x14ac:dyDescent="0.25">
      <c r="A202" s="306"/>
      <c r="B202" s="306"/>
      <c r="C202" s="306"/>
      <c r="D202" s="306"/>
      <c r="E202" s="306"/>
      <c r="F202" s="306"/>
      <c r="G202" s="48" t="s">
        <v>20</v>
      </c>
      <c r="H202" s="49">
        <f t="shared" si="58"/>
        <v>0</v>
      </c>
      <c r="I202" s="49">
        <f t="shared" si="58"/>
        <v>0</v>
      </c>
      <c r="J202" s="49">
        <f t="shared" si="58"/>
        <v>0</v>
      </c>
      <c r="K202" s="49">
        <f t="shared" si="58"/>
        <v>0</v>
      </c>
      <c r="L202" s="49">
        <f t="shared" si="58"/>
        <v>0</v>
      </c>
      <c r="M202" s="49">
        <f t="shared" si="58"/>
        <v>0</v>
      </c>
      <c r="N202" s="49">
        <f t="shared" si="58"/>
        <v>0</v>
      </c>
      <c r="O202" s="607"/>
      <c r="P202" s="306"/>
    </row>
    <row r="203" spans="1:17" x14ac:dyDescent="0.25">
      <c r="A203" s="294" t="s">
        <v>443</v>
      </c>
      <c r="B203" s="294"/>
      <c r="C203" s="294"/>
      <c r="D203" s="294"/>
      <c r="E203" s="294"/>
      <c r="F203" s="294"/>
      <c r="G203" s="294"/>
      <c r="H203" s="294"/>
      <c r="I203" s="294"/>
      <c r="J203" s="294"/>
      <c r="K203" s="294"/>
      <c r="L203" s="294"/>
      <c r="M203" s="294"/>
      <c r="N203" s="294"/>
      <c r="O203" s="294"/>
      <c r="P203" s="294"/>
    </row>
    <row r="204" spans="1:17" ht="36" x14ac:dyDescent="0.25">
      <c r="A204" s="292" t="s">
        <v>1972</v>
      </c>
      <c r="B204" s="292" t="s">
        <v>573</v>
      </c>
      <c r="C204" s="279" t="s">
        <v>443</v>
      </c>
      <c r="D204" s="279">
        <v>2025</v>
      </c>
      <c r="E204" s="279"/>
      <c r="F204" s="279" t="s">
        <v>1973</v>
      </c>
      <c r="G204" s="43" t="s">
        <v>16</v>
      </c>
      <c r="H204" s="44">
        <f t="shared" ref="H204:N204" si="59">SUM(H205:H208)</f>
        <v>41</v>
      </c>
      <c r="I204" s="44">
        <f t="shared" si="59"/>
        <v>41</v>
      </c>
      <c r="J204" s="44">
        <f t="shared" si="59"/>
        <v>0</v>
      </c>
      <c r="K204" s="44">
        <f t="shared" si="59"/>
        <v>0</v>
      </c>
      <c r="L204" s="44">
        <f t="shared" si="59"/>
        <v>0</v>
      </c>
      <c r="M204" s="44">
        <f t="shared" si="59"/>
        <v>0</v>
      </c>
      <c r="N204" s="44">
        <f t="shared" si="59"/>
        <v>0</v>
      </c>
      <c r="O204" s="279">
        <v>2565</v>
      </c>
      <c r="P204" s="306"/>
      <c r="Q204" s="314" t="s">
        <v>4154</v>
      </c>
    </row>
    <row r="205" spans="1:17" x14ac:dyDescent="0.25">
      <c r="A205" s="292"/>
      <c r="B205" s="292"/>
      <c r="C205" s="279"/>
      <c r="D205" s="279"/>
      <c r="E205" s="279"/>
      <c r="F205" s="279"/>
      <c r="G205" s="43" t="s">
        <v>17</v>
      </c>
      <c r="H205" s="44">
        <f t="shared" ref="H205:H243" si="60">SUM(I205:N205)</f>
        <v>22.3</v>
      </c>
      <c r="I205" s="44">
        <v>22.3</v>
      </c>
      <c r="J205" s="44">
        <v>0</v>
      </c>
      <c r="K205" s="44">
        <v>0</v>
      </c>
      <c r="L205" s="44">
        <v>0</v>
      </c>
      <c r="M205" s="44">
        <v>0</v>
      </c>
      <c r="N205" s="44">
        <v>0</v>
      </c>
      <c r="O205" s="279"/>
      <c r="P205" s="306"/>
      <c r="Q205" s="315"/>
    </row>
    <row r="206" spans="1:17" ht="36" x14ac:dyDescent="0.25">
      <c r="A206" s="292"/>
      <c r="B206" s="292"/>
      <c r="C206" s="279"/>
      <c r="D206" s="279"/>
      <c r="E206" s="279"/>
      <c r="F206" s="279"/>
      <c r="G206" s="43" t="s">
        <v>18</v>
      </c>
      <c r="H206" s="44">
        <f t="shared" si="60"/>
        <v>18.7</v>
      </c>
      <c r="I206" s="44">
        <v>18.7</v>
      </c>
      <c r="J206" s="44">
        <v>0</v>
      </c>
      <c r="K206" s="44">
        <v>0</v>
      </c>
      <c r="L206" s="44">
        <v>0</v>
      </c>
      <c r="M206" s="44">
        <v>0</v>
      </c>
      <c r="N206" s="44">
        <v>0</v>
      </c>
      <c r="O206" s="279"/>
      <c r="P206" s="306"/>
      <c r="Q206" s="315"/>
    </row>
    <row r="207" spans="1:17" x14ac:dyDescent="0.25">
      <c r="A207" s="292"/>
      <c r="B207" s="292"/>
      <c r="C207" s="279"/>
      <c r="D207" s="279"/>
      <c r="E207" s="279"/>
      <c r="F207" s="279"/>
      <c r="G207" s="43" t="s">
        <v>19</v>
      </c>
      <c r="H207" s="44">
        <f t="shared" si="60"/>
        <v>0</v>
      </c>
      <c r="I207" s="44">
        <v>0</v>
      </c>
      <c r="J207" s="44">
        <v>0</v>
      </c>
      <c r="K207" s="44">
        <v>0</v>
      </c>
      <c r="L207" s="44">
        <v>0</v>
      </c>
      <c r="M207" s="44">
        <v>0</v>
      </c>
      <c r="N207" s="44">
        <v>0</v>
      </c>
      <c r="O207" s="279"/>
      <c r="P207" s="306"/>
      <c r="Q207" s="315"/>
    </row>
    <row r="208" spans="1:17" ht="24" x14ac:dyDescent="0.25">
      <c r="A208" s="292"/>
      <c r="B208" s="292"/>
      <c r="C208" s="279"/>
      <c r="D208" s="279"/>
      <c r="E208" s="279"/>
      <c r="F208" s="279"/>
      <c r="G208" s="43" t="s">
        <v>20</v>
      </c>
      <c r="H208" s="44">
        <f t="shared" si="60"/>
        <v>0</v>
      </c>
      <c r="I208" s="44">
        <v>0</v>
      </c>
      <c r="J208" s="44">
        <v>0</v>
      </c>
      <c r="K208" s="44">
        <v>0</v>
      </c>
      <c r="L208" s="44">
        <v>0</v>
      </c>
      <c r="M208" s="44">
        <v>0</v>
      </c>
      <c r="N208" s="44">
        <v>0</v>
      </c>
      <c r="O208" s="279"/>
      <c r="P208" s="306"/>
      <c r="Q208" s="315"/>
    </row>
    <row r="209" spans="1:17" ht="36" x14ac:dyDescent="0.25">
      <c r="A209" s="292" t="s">
        <v>1974</v>
      </c>
      <c r="B209" s="292" t="s">
        <v>573</v>
      </c>
      <c r="C209" s="279" t="s">
        <v>443</v>
      </c>
      <c r="D209" s="279">
        <v>2025</v>
      </c>
      <c r="E209" s="279"/>
      <c r="F209" s="279" t="s">
        <v>244</v>
      </c>
      <c r="G209" s="43" t="s">
        <v>16</v>
      </c>
      <c r="H209" s="44">
        <f t="shared" ref="H209:N209" si="61">SUM(H210:H213)</f>
        <v>41</v>
      </c>
      <c r="I209" s="44">
        <f t="shared" si="61"/>
        <v>41</v>
      </c>
      <c r="J209" s="44">
        <f t="shared" si="61"/>
        <v>0</v>
      </c>
      <c r="K209" s="44">
        <f t="shared" si="61"/>
        <v>0</v>
      </c>
      <c r="L209" s="44">
        <f t="shared" si="61"/>
        <v>0</v>
      </c>
      <c r="M209" s="44">
        <f t="shared" si="61"/>
        <v>0</v>
      </c>
      <c r="N209" s="44">
        <f t="shared" si="61"/>
        <v>0</v>
      </c>
      <c r="O209" s="279">
        <v>1418</v>
      </c>
      <c r="P209" s="306"/>
      <c r="Q209" s="314" t="s">
        <v>4154</v>
      </c>
    </row>
    <row r="210" spans="1:17" x14ac:dyDescent="0.25">
      <c r="A210" s="292"/>
      <c r="B210" s="292"/>
      <c r="C210" s="279"/>
      <c r="D210" s="279"/>
      <c r="E210" s="279"/>
      <c r="F210" s="279"/>
      <c r="G210" s="43" t="s">
        <v>17</v>
      </c>
      <c r="H210" s="44">
        <f t="shared" si="60"/>
        <v>22.3</v>
      </c>
      <c r="I210" s="44">
        <v>22.3</v>
      </c>
      <c r="J210" s="44">
        <v>0</v>
      </c>
      <c r="K210" s="44">
        <v>0</v>
      </c>
      <c r="L210" s="44">
        <v>0</v>
      </c>
      <c r="M210" s="44">
        <v>0</v>
      </c>
      <c r="N210" s="44">
        <v>0</v>
      </c>
      <c r="O210" s="279"/>
      <c r="P210" s="306"/>
      <c r="Q210" s="315"/>
    </row>
    <row r="211" spans="1:17" ht="36" x14ac:dyDescent="0.25">
      <c r="A211" s="292"/>
      <c r="B211" s="292"/>
      <c r="C211" s="279"/>
      <c r="D211" s="279"/>
      <c r="E211" s="279"/>
      <c r="F211" s="279"/>
      <c r="G211" s="43" t="s">
        <v>18</v>
      </c>
      <c r="H211" s="44">
        <f t="shared" si="60"/>
        <v>18.7</v>
      </c>
      <c r="I211" s="44">
        <v>18.7</v>
      </c>
      <c r="J211" s="44">
        <v>0</v>
      </c>
      <c r="K211" s="44">
        <v>0</v>
      </c>
      <c r="L211" s="44">
        <v>0</v>
      </c>
      <c r="M211" s="44">
        <v>0</v>
      </c>
      <c r="N211" s="44">
        <v>0</v>
      </c>
      <c r="O211" s="279"/>
      <c r="P211" s="306"/>
      <c r="Q211" s="315"/>
    </row>
    <row r="212" spans="1:17" x14ac:dyDescent="0.25">
      <c r="A212" s="292"/>
      <c r="B212" s="292"/>
      <c r="C212" s="279"/>
      <c r="D212" s="279"/>
      <c r="E212" s="279"/>
      <c r="F212" s="279"/>
      <c r="G212" s="43" t="s">
        <v>19</v>
      </c>
      <c r="H212" s="44">
        <f t="shared" si="60"/>
        <v>0</v>
      </c>
      <c r="I212" s="44">
        <v>0</v>
      </c>
      <c r="J212" s="44">
        <v>0</v>
      </c>
      <c r="K212" s="44">
        <v>0</v>
      </c>
      <c r="L212" s="44">
        <v>0</v>
      </c>
      <c r="M212" s="44">
        <v>0</v>
      </c>
      <c r="N212" s="44">
        <v>0</v>
      </c>
      <c r="O212" s="279"/>
      <c r="P212" s="306"/>
      <c r="Q212" s="315"/>
    </row>
    <row r="213" spans="1:17" ht="24" x14ac:dyDescent="0.25">
      <c r="A213" s="292"/>
      <c r="B213" s="292"/>
      <c r="C213" s="279"/>
      <c r="D213" s="279"/>
      <c r="E213" s="279"/>
      <c r="F213" s="279"/>
      <c r="G213" s="43" t="s">
        <v>20</v>
      </c>
      <c r="H213" s="44">
        <f t="shared" si="60"/>
        <v>0</v>
      </c>
      <c r="I213" s="44">
        <v>0</v>
      </c>
      <c r="J213" s="44">
        <v>0</v>
      </c>
      <c r="K213" s="44">
        <v>0</v>
      </c>
      <c r="L213" s="44">
        <v>0</v>
      </c>
      <c r="M213" s="44">
        <v>0</v>
      </c>
      <c r="N213" s="44">
        <v>0</v>
      </c>
      <c r="O213" s="279"/>
      <c r="P213" s="306"/>
      <c r="Q213" s="315"/>
    </row>
    <row r="214" spans="1:17" ht="51" customHeight="1" x14ac:dyDescent="0.25">
      <c r="A214" s="292" t="s">
        <v>1975</v>
      </c>
      <c r="B214" s="292" t="s">
        <v>1913</v>
      </c>
      <c r="C214" s="279" t="s">
        <v>443</v>
      </c>
      <c r="D214" s="279">
        <v>2025</v>
      </c>
      <c r="E214" s="279" t="s">
        <v>1920</v>
      </c>
      <c r="F214" s="279" t="s">
        <v>1915</v>
      </c>
      <c r="G214" s="43" t="s">
        <v>16</v>
      </c>
      <c r="H214" s="44">
        <f t="shared" ref="H214:N214" si="62">SUM(H215:H218)</f>
        <v>7.4</v>
      </c>
      <c r="I214" s="44">
        <f t="shared" si="62"/>
        <v>7.4</v>
      </c>
      <c r="J214" s="44">
        <f t="shared" si="62"/>
        <v>0</v>
      </c>
      <c r="K214" s="44">
        <f t="shared" si="62"/>
        <v>0</v>
      </c>
      <c r="L214" s="44">
        <f t="shared" si="62"/>
        <v>0</v>
      </c>
      <c r="M214" s="44">
        <f t="shared" si="62"/>
        <v>0</v>
      </c>
      <c r="N214" s="44">
        <f t="shared" si="62"/>
        <v>0</v>
      </c>
      <c r="O214" s="279">
        <v>435</v>
      </c>
      <c r="P214" s="279"/>
      <c r="Q214" s="314" t="s">
        <v>4154</v>
      </c>
    </row>
    <row r="215" spans="1:17" x14ac:dyDescent="0.25">
      <c r="A215" s="292"/>
      <c r="B215" s="292"/>
      <c r="C215" s="279"/>
      <c r="D215" s="279"/>
      <c r="E215" s="279"/>
      <c r="F215" s="279"/>
      <c r="G215" s="43" t="s">
        <v>49</v>
      </c>
      <c r="H215" s="44">
        <f t="shared" si="60"/>
        <v>7.2</v>
      </c>
      <c r="I215" s="44">
        <v>7.2</v>
      </c>
      <c r="J215" s="44">
        <v>0</v>
      </c>
      <c r="K215" s="44">
        <v>0</v>
      </c>
      <c r="L215" s="44">
        <v>0</v>
      </c>
      <c r="M215" s="44">
        <v>0</v>
      </c>
      <c r="N215" s="44">
        <v>0</v>
      </c>
      <c r="O215" s="279"/>
      <c r="P215" s="279"/>
      <c r="Q215" s="315"/>
    </row>
    <row r="216" spans="1:17" ht="36" x14ac:dyDescent="0.25">
      <c r="A216" s="292"/>
      <c r="B216" s="292"/>
      <c r="C216" s="279"/>
      <c r="D216" s="279"/>
      <c r="E216" s="279"/>
      <c r="F216" s="279"/>
      <c r="G216" s="43" t="s">
        <v>18</v>
      </c>
      <c r="H216" s="44">
        <f t="shared" si="60"/>
        <v>0.2</v>
      </c>
      <c r="I216" s="44">
        <v>0.2</v>
      </c>
      <c r="J216" s="44">
        <v>0</v>
      </c>
      <c r="K216" s="44">
        <v>0</v>
      </c>
      <c r="L216" s="44">
        <v>0</v>
      </c>
      <c r="M216" s="44">
        <v>0</v>
      </c>
      <c r="N216" s="44">
        <v>0</v>
      </c>
      <c r="O216" s="279"/>
      <c r="P216" s="279"/>
      <c r="Q216" s="315"/>
    </row>
    <row r="217" spans="1:17" x14ac:dyDescent="0.25">
      <c r="A217" s="292"/>
      <c r="B217" s="292"/>
      <c r="C217" s="279"/>
      <c r="D217" s="279"/>
      <c r="E217" s="279"/>
      <c r="F217" s="279"/>
      <c r="G217" s="43" t="s">
        <v>19</v>
      </c>
      <c r="H217" s="44">
        <f t="shared" si="60"/>
        <v>0</v>
      </c>
      <c r="I217" s="44">
        <v>0</v>
      </c>
      <c r="J217" s="44">
        <v>0</v>
      </c>
      <c r="K217" s="44">
        <v>0</v>
      </c>
      <c r="L217" s="44">
        <v>0</v>
      </c>
      <c r="M217" s="44">
        <v>0</v>
      </c>
      <c r="N217" s="44">
        <v>0</v>
      </c>
      <c r="O217" s="279"/>
      <c r="P217" s="279"/>
      <c r="Q217" s="315"/>
    </row>
    <row r="218" spans="1:17" ht="24" x14ac:dyDescent="0.25">
      <c r="A218" s="292"/>
      <c r="B218" s="292"/>
      <c r="C218" s="279"/>
      <c r="D218" s="279"/>
      <c r="E218" s="279"/>
      <c r="F218" s="279"/>
      <c r="G218" s="43" t="s">
        <v>20</v>
      </c>
      <c r="H218" s="44">
        <f t="shared" si="60"/>
        <v>0</v>
      </c>
      <c r="I218" s="44">
        <v>0</v>
      </c>
      <c r="J218" s="44">
        <v>0</v>
      </c>
      <c r="K218" s="44">
        <v>0</v>
      </c>
      <c r="L218" s="44">
        <v>0</v>
      </c>
      <c r="M218" s="44">
        <v>0</v>
      </c>
      <c r="N218" s="44">
        <v>0</v>
      </c>
      <c r="O218" s="279"/>
      <c r="P218" s="279"/>
      <c r="Q218" s="315"/>
    </row>
    <row r="219" spans="1:17" ht="51" customHeight="1" x14ac:dyDescent="0.25">
      <c r="A219" s="292" t="s">
        <v>1976</v>
      </c>
      <c r="B219" s="292" t="s">
        <v>1913</v>
      </c>
      <c r="C219" s="279" t="s">
        <v>443</v>
      </c>
      <c r="D219" s="279">
        <v>2029</v>
      </c>
      <c r="E219" s="279" t="s">
        <v>1920</v>
      </c>
      <c r="F219" s="279" t="s">
        <v>1915</v>
      </c>
      <c r="G219" s="43" t="s">
        <v>16</v>
      </c>
      <c r="H219" s="44">
        <f t="shared" ref="H219:N219" si="63">SUM(H220:H223)</f>
        <v>12.200000000000001</v>
      </c>
      <c r="I219" s="44">
        <f t="shared" si="63"/>
        <v>0</v>
      </c>
      <c r="J219" s="44">
        <f t="shared" si="63"/>
        <v>0</v>
      </c>
      <c r="K219" s="44">
        <f t="shared" si="63"/>
        <v>0</v>
      </c>
      <c r="L219" s="44">
        <f t="shared" si="63"/>
        <v>0</v>
      </c>
      <c r="M219" s="44">
        <f t="shared" si="63"/>
        <v>12.200000000000001</v>
      </c>
      <c r="N219" s="44">
        <f t="shared" si="63"/>
        <v>0</v>
      </c>
      <c r="O219" s="279">
        <v>751</v>
      </c>
      <c r="P219" s="279"/>
      <c r="Q219" s="314" t="s">
        <v>4154</v>
      </c>
    </row>
    <row r="220" spans="1:17" x14ac:dyDescent="0.25">
      <c r="A220" s="292"/>
      <c r="B220" s="292"/>
      <c r="C220" s="279"/>
      <c r="D220" s="279"/>
      <c r="E220" s="279"/>
      <c r="F220" s="279"/>
      <c r="G220" s="43" t="s">
        <v>49</v>
      </c>
      <c r="H220" s="44">
        <f t="shared" si="60"/>
        <v>8.8000000000000007</v>
      </c>
      <c r="I220" s="44">
        <v>0</v>
      </c>
      <c r="J220" s="44">
        <v>0</v>
      </c>
      <c r="K220" s="44">
        <v>0</v>
      </c>
      <c r="L220" s="44">
        <v>0</v>
      </c>
      <c r="M220" s="44">
        <v>8.8000000000000007</v>
      </c>
      <c r="N220" s="44">
        <v>0</v>
      </c>
      <c r="O220" s="279"/>
      <c r="P220" s="279"/>
      <c r="Q220" s="315"/>
    </row>
    <row r="221" spans="1:17" ht="36" x14ac:dyDescent="0.25">
      <c r="A221" s="292"/>
      <c r="B221" s="292"/>
      <c r="C221" s="279"/>
      <c r="D221" s="279"/>
      <c r="E221" s="279"/>
      <c r="F221" s="279"/>
      <c r="G221" s="43" t="s">
        <v>18</v>
      </c>
      <c r="H221" s="44">
        <f t="shared" si="60"/>
        <v>3.4</v>
      </c>
      <c r="I221" s="44">
        <v>0</v>
      </c>
      <c r="J221" s="44">
        <v>0</v>
      </c>
      <c r="K221" s="44">
        <v>0</v>
      </c>
      <c r="L221" s="44">
        <v>0</v>
      </c>
      <c r="M221" s="44">
        <v>3.4</v>
      </c>
      <c r="N221" s="44">
        <v>0</v>
      </c>
      <c r="O221" s="279"/>
      <c r="P221" s="279"/>
      <c r="Q221" s="315"/>
    </row>
    <row r="222" spans="1:17" x14ac:dyDescent="0.25">
      <c r="A222" s="292"/>
      <c r="B222" s="292"/>
      <c r="C222" s="279"/>
      <c r="D222" s="279"/>
      <c r="E222" s="279"/>
      <c r="F222" s="279"/>
      <c r="G222" s="43" t="s">
        <v>19</v>
      </c>
      <c r="H222" s="44">
        <f t="shared" si="60"/>
        <v>0</v>
      </c>
      <c r="I222" s="44">
        <v>0</v>
      </c>
      <c r="J222" s="44">
        <v>0</v>
      </c>
      <c r="K222" s="44">
        <v>0</v>
      </c>
      <c r="L222" s="44">
        <v>0</v>
      </c>
      <c r="M222" s="44">
        <v>0</v>
      </c>
      <c r="N222" s="44">
        <v>0</v>
      </c>
      <c r="O222" s="279"/>
      <c r="P222" s="279"/>
      <c r="Q222" s="315"/>
    </row>
    <row r="223" spans="1:17" ht="24" x14ac:dyDescent="0.25">
      <c r="A223" s="292"/>
      <c r="B223" s="292"/>
      <c r="C223" s="279"/>
      <c r="D223" s="279"/>
      <c r="E223" s="279"/>
      <c r="F223" s="279"/>
      <c r="G223" s="43" t="s">
        <v>20</v>
      </c>
      <c r="H223" s="44">
        <f t="shared" si="60"/>
        <v>0</v>
      </c>
      <c r="I223" s="44">
        <v>0</v>
      </c>
      <c r="J223" s="44">
        <v>0</v>
      </c>
      <c r="K223" s="44">
        <v>0</v>
      </c>
      <c r="L223" s="44">
        <v>0</v>
      </c>
      <c r="M223" s="44">
        <v>0</v>
      </c>
      <c r="N223" s="44">
        <v>0</v>
      </c>
      <c r="O223" s="279"/>
      <c r="P223" s="279"/>
      <c r="Q223" s="315"/>
    </row>
    <row r="224" spans="1:17" ht="51" customHeight="1" x14ac:dyDescent="0.25">
      <c r="A224" s="292" t="s">
        <v>1977</v>
      </c>
      <c r="B224" s="292" t="s">
        <v>1913</v>
      </c>
      <c r="C224" s="279" t="s">
        <v>443</v>
      </c>
      <c r="D224" s="279">
        <v>2029</v>
      </c>
      <c r="E224" s="279" t="s">
        <v>1920</v>
      </c>
      <c r="F224" s="279" t="s">
        <v>1915</v>
      </c>
      <c r="G224" s="43" t="s">
        <v>16</v>
      </c>
      <c r="H224" s="44">
        <f t="shared" ref="H224:N224" si="64">SUM(H225:H228)</f>
        <v>12.200000000000001</v>
      </c>
      <c r="I224" s="44">
        <f t="shared" si="64"/>
        <v>0</v>
      </c>
      <c r="J224" s="44">
        <f t="shared" si="64"/>
        <v>0</v>
      </c>
      <c r="K224" s="44">
        <f t="shared" si="64"/>
        <v>0</v>
      </c>
      <c r="L224" s="44">
        <f t="shared" si="64"/>
        <v>0</v>
      </c>
      <c r="M224" s="44">
        <f t="shared" si="64"/>
        <v>12.200000000000001</v>
      </c>
      <c r="N224" s="44">
        <f t="shared" si="64"/>
        <v>0</v>
      </c>
      <c r="O224" s="279">
        <v>535</v>
      </c>
      <c r="P224" s="279"/>
      <c r="Q224" s="314" t="s">
        <v>4154</v>
      </c>
    </row>
    <row r="225" spans="1:17" x14ac:dyDescent="0.25">
      <c r="A225" s="292"/>
      <c r="B225" s="292"/>
      <c r="C225" s="279"/>
      <c r="D225" s="279"/>
      <c r="E225" s="279"/>
      <c r="F225" s="279"/>
      <c r="G225" s="43" t="s">
        <v>49</v>
      </c>
      <c r="H225" s="44">
        <f t="shared" si="60"/>
        <v>8.8000000000000007</v>
      </c>
      <c r="I225" s="44">
        <v>0</v>
      </c>
      <c r="J225" s="44">
        <v>0</v>
      </c>
      <c r="K225" s="44">
        <v>0</v>
      </c>
      <c r="L225" s="44">
        <v>0</v>
      </c>
      <c r="M225" s="44">
        <v>8.8000000000000007</v>
      </c>
      <c r="N225" s="44">
        <v>0</v>
      </c>
      <c r="O225" s="279"/>
      <c r="P225" s="279"/>
      <c r="Q225" s="315"/>
    </row>
    <row r="226" spans="1:17" ht="36" x14ac:dyDescent="0.25">
      <c r="A226" s="292"/>
      <c r="B226" s="292"/>
      <c r="C226" s="279"/>
      <c r="D226" s="279"/>
      <c r="E226" s="279"/>
      <c r="F226" s="279"/>
      <c r="G226" s="43" t="s">
        <v>18</v>
      </c>
      <c r="H226" s="44">
        <f t="shared" si="60"/>
        <v>3.4</v>
      </c>
      <c r="I226" s="44">
        <v>0</v>
      </c>
      <c r="J226" s="44">
        <v>0</v>
      </c>
      <c r="K226" s="44">
        <v>0</v>
      </c>
      <c r="L226" s="44">
        <v>0</v>
      </c>
      <c r="M226" s="44">
        <v>3.4</v>
      </c>
      <c r="N226" s="44">
        <v>0</v>
      </c>
      <c r="O226" s="279"/>
      <c r="P226" s="279"/>
      <c r="Q226" s="315"/>
    </row>
    <row r="227" spans="1:17" x14ac:dyDescent="0.25">
      <c r="A227" s="292"/>
      <c r="B227" s="292"/>
      <c r="C227" s="279"/>
      <c r="D227" s="279"/>
      <c r="E227" s="279"/>
      <c r="F227" s="279"/>
      <c r="G227" s="43" t="s">
        <v>19</v>
      </c>
      <c r="H227" s="44">
        <f t="shared" si="60"/>
        <v>0</v>
      </c>
      <c r="I227" s="44">
        <v>0</v>
      </c>
      <c r="J227" s="44">
        <v>0</v>
      </c>
      <c r="K227" s="44">
        <v>0</v>
      </c>
      <c r="L227" s="44">
        <v>0</v>
      </c>
      <c r="M227" s="44">
        <v>0</v>
      </c>
      <c r="N227" s="44">
        <v>0</v>
      </c>
      <c r="O227" s="279"/>
      <c r="P227" s="279"/>
      <c r="Q227" s="315"/>
    </row>
    <row r="228" spans="1:17" ht="24" x14ac:dyDescent="0.25">
      <c r="A228" s="292"/>
      <c r="B228" s="292"/>
      <c r="C228" s="279"/>
      <c r="D228" s="279"/>
      <c r="E228" s="279"/>
      <c r="F228" s="279"/>
      <c r="G228" s="43" t="s">
        <v>20</v>
      </c>
      <c r="H228" s="44">
        <f t="shared" si="60"/>
        <v>0</v>
      </c>
      <c r="I228" s="44">
        <v>0</v>
      </c>
      <c r="J228" s="44">
        <v>0</v>
      </c>
      <c r="K228" s="44">
        <v>0</v>
      </c>
      <c r="L228" s="44">
        <v>0</v>
      </c>
      <c r="M228" s="44">
        <v>0</v>
      </c>
      <c r="N228" s="44">
        <v>0</v>
      </c>
      <c r="O228" s="279"/>
      <c r="P228" s="279"/>
      <c r="Q228" s="315"/>
    </row>
    <row r="229" spans="1:17" ht="51" customHeight="1" x14ac:dyDescent="0.25">
      <c r="A229" s="292" t="s">
        <v>1978</v>
      </c>
      <c r="B229" s="292" t="s">
        <v>1913</v>
      </c>
      <c r="C229" s="279" t="s">
        <v>443</v>
      </c>
      <c r="D229" s="279">
        <v>2028</v>
      </c>
      <c r="E229" s="279" t="s">
        <v>1920</v>
      </c>
      <c r="F229" s="279" t="s">
        <v>1915</v>
      </c>
      <c r="G229" s="43" t="s">
        <v>16</v>
      </c>
      <c r="H229" s="44">
        <f t="shared" ref="H229:N229" si="65">SUM(H230:H233)</f>
        <v>12.799999999999999</v>
      </c>
      <c r="I229" s="44">
        <f t="shared" si="65"/>
        <v>0</v>
      </c>
      <c r="J229" s="44">
        <f t="shared" si="65"/>
        <v>0</v>
      </c>
      <c r="K229" s="44">
        <f t="shared" si="65"/>
        <v>0</v>
      </c>
      <c r="L229" s="44">
        <f t="shared" si="65"/>
        <v>12.799999999999999</v>
      </c>
      <c r="M229" s="44">
        <f t="shared" si="65"/>
        <v>0</v>
      </c>
      <c r="N229" s="44">
        <f t="shared" si="65"/>
        <v>0</v>
      </c>
      <c r="O229" s="279">
        <v>171</v>
      </c>
      <c r="P229" s="279"/>
      <c r="Q229" s="314" t="s">
        <v>4154</v>
      </c>
    </row>
    <row r="230" spans="1:17" x14ac:dyDescent="0.25">
      <c r="A230" s="292"/>
      <c r="B230" s="292"/>
      <c r="C230" s="279"/>
      <c r="D230" s="279"/>
      <c r="E230" s="279"/>
      <c r="F230" s="279"/>
      <c r="G230" s="43" t="s">
        <v>49</v>
      </c>
      <c r="H230" s="44">
        <f t="shared" si="60"/>
        <v>9.1999999999999993</v>
      </c>
      <c r="I230" s="44">
        <v>0</v>
      </c>
      <c r="J230" s="44">
        <v>0</v>
      </c>
      <c r="K230" s="44">
        <v>0</v>
      </c>
      <c r="L230" s="44">
        <v>9.1999999999999993</v>
      </c>
      <c r="M230" s="44">
        <v>0</v>
      </c>
      <c r="N230" s="44">
        <v>0</v>
      </c>
      <c r="O230" s="279"/>
      <c r="P230" s="279"/>
      <c r="Q230" s="315"/>
    </row>
    <row r="231" spans="1:17" ht="36" x14ac:dyDescent="0.25">
      <c r="A231" s="292"/>
      <c r="B231" s="292"/>
      <c r="C231" s="279"/>
      <c r="D231" s="279"/>
      <c r="E231" s="279"/>
      <c r="F231" s="279"/>
      <c r="G231" s="43" t="s">
        <v>18</v>
      </c>
      <c r="H231" s="44">
        <f t="shared" si="60"/>
        <v>3.6</v>
      </c>
      <c r="I231" s="44">
        <v>0</v>
      </c>
      <c r="J231" s="44">
        <v>0</v>
      </c>
      <c r="K231" s="44">
        <v>0</v>
      </c>
      <c r="L231" s="44">
        <v>3.6</v>
      </c>
      <c r="M231" s="44">
        <v>0</v>
      </c>
      <c r="N231" s="44">
        <v>0</v>
      </c>
      <c r="O231" s="279"/>
      <c r="P231" s="279"/>
      <c r="Q231" s="315"/>
    </row>
    <row r="232" spans="1:17" x14ac:dyDescent="0.25">
      <c r="A232" s="292"/>
      <c r="B232" s="292"/>
      <c r="C232" s="279"/>
      <c r="D232" s="279"/>
      <c r="E232" s="279"/>
      <c r="F232" s="279"/>
      <c r="G232" s="43" t="s">
        <v>19</v>
      </c>
      <c r="H232" s="44">
        <f t="shared" si="60"/>
        <v>0</v>
      </c>
      <c r="I232" s="44">
        <v>0</v>
      </c>
      <c r="J232" s="44">
        <v>0</v>
      </c>
      <c r="K232" s="44">
        <v>0</v>
      </c>
      <c r="L232" s="44">
        <v>0</v>
      </c>
      <c r="M232" s="44">
        <v>0</v>
      </c>
      <c r="N232" s="44">
        <v>0</v>
      </c>
      <c r="O232" s="279"/>
      <c r="P232" s="279"/>
      <c r="Q232" s="315"/>
    </row>
    <row r="233" spans="1:17" ht="24" x14ac:dyDescent="0.25">
      <c r="A233" s="292"/>
      <c r="B233" s="292"/>
      <c r="C233" s="279"/>
      <c r="D233" s="279"/>
      <c r="E233" s="279"/>
      <c r="F233" s="279"/>
      <c r="G233" s="43" t="s">
        <v>20</v>
      </c>
      <c r="H233" s="44">
        <f t="shared" si="60"/>
        <v>0</v>
      </c>
      <c r="I233" s="44">
        <v>0</v>
      </c>
      <c r="J233" s="44">
        <v>0</v>
      </c>
      <c r="K233" s="44">
        <v>0</v>
      </c>
      <c r="L233" s="44">
        <v>0</v>
      </c>
      <c r="M233" s="44">
        <v>0</v>
      </c>
      <c r="N233" s="44">
        <v>0</v>
      </c>
      <c r="O233" s="279"/>
      <c r="P233" s="279"/>
      <c r="Q233" s="315"/>
    </row>
    <row r="234" spans="1:17" ht="51" customHeight="1" x14ac:dyDescent="0.25">
      <c r="A234" s="292" t="s">
        <v>1979</v>
      </c>
      <c r="B234" s="292" t="s">
        <v>1913</v>
      </c>
      <c r="C234" s="279" t="s">
        <v>443</v>
      </c>
      <c r="D234" s="279">
        <v>2028</v>
      </c>
      <c r="E234" s="279" t="s">
        <v>1980</v>
      </c>
      <c r="F234" s="279" t="s">
        <v>1915</v>
      </c>
      <c r="G234" s="43" t="s">
        <v>16</v>
      </c>
      <c r="H234" s="44">
        <f t="shared" ref="H234:N234" si="66">SUM(H235:H238)</f>
        <v>81.099999999999994</v>
      </c>
      <c r="I234" s="44">
        <f t="shared" si="66"/>
        <v>0</v>
      </c>
      <c r="J234" s="44">
        <f t="shared" si="66"/>
        <v>0</v>
      </c>
      <c r="K234" s="44">
        <f t="shared" si="66"/>
        <v>0</v>
      </c>
      <c r="L234" s="44">
        <f t="shared" si="66"/>
        <v>81.099999999999994</v>
      </c>
      <c r="M234" s="44">
        <f t="shared" si="66"/>
        <v>0</v>
      </c>
      <c r="N234" s="44">
        <f t="shared" si="66"/>
        <v>0</v>
      </c>
      <c r="O234" s="279">
        <v>30733</v>
      </c>
      <c r="P234" s="279"/>
      <c r="Q234" s="314" t="s">
        <v>4154</v>
      </c>
    </row>
    <row r="235" spans="1:17" x14ac:dyDescent="0.25">
      <c r="A235" s="292"/>
      <c r="B235" s="292"/>
      <c r="C235" s="279"/>
      <c r="D235" s="279"/>
      <c r="E235" s="279"/>
      <c r="F235" s="279"/>
      <c r="G235" s="43" t="s">
        <v>49</v>
      </c>
      <c r="H235" s="44">
        <f t="shared" si="60"/>
        <v>58.4</v>
      </c>
      <c r="I235" s="44">
        <v>0</v>
      </c>
      <c r="J235" s="44">
        <v>0</v>
      </c>
      <c r="K235" s="44">
        <v>0</v>
      </c>
      <c r="L235" s="44">
        <v>58.4</v>
      </c>
      <c r="M235" s="44">
        <v>0</v>
      </c>
      <c r="N235" s="44">
        <v>0</v>
      </c>
      <c r="O235" s="279"/>
      <c r="P235" s="279"/>
      <c r="Q235" s="315"/>
    </row>
    <row r="236" spans="1:17" ht="36" x14ac:dyDescent="0.25">
      <c r="A236" s="292"/>
      <c r="B236" s="292"/>
      <c r="C236" s="279"/>
      <c r="D236" s="279"/>
      <c r="E236" s="279"/>
      <c r="F236" s="279"/>
      <c r="G236" s="43" t="s">
        <v>18</v>
      </c>
      <c r="H236" s="44">
        <f t="shared" si="60"/>
        <v>22.7</v>
      </c>
      <c r="I236" s="44">
        <v>0</v>
      </c>
      <c r="J236" s="44">
        <v>0</v>
      </c>
      <c r="K236" s="44">
        <v>0</v>
      </c>
      <c r="L236" s="44">
        <v>22.7</v>
      </c>
      <c r="M236" s="44">
        <v>0</v>
      </c>
      <c r="N236" s="44">
        <v>0</v>
      </c>
      <c r="O236" s="279"/>
      <c r="P236" s="279"/>
      <c r="Q236" s="315"/>
    </row>
    <row r="237" spans="1:17" x14ac:dyDescent="0.25">
      <c r="A237" s="292"/>
      <c r="B237" s="292"/>
      <c r="C237" s="279"/>
      <c r="D237" s="279"/>
      <c r="E237" s="279"/>
      <c r="F237" s="279"/>
      <c r="G237" s="43" t="s">
        <v>19</v>
      </c>
      <c r="H237" s="44">
        <f t="shared" si="60"/>
        <v>0</v>
      </c>
      <c r="I237" s="44">
        <v>0</v>
      </c>
      <c r="J237" s="44">
        <v>0</v>
      </c>
      <c r="K237" s="44">
        <v>0</v>
      </c>
      <c r="L237" s="44">
        <v>0</v>
      </c>
      <c r="M237" s="44">
        <v>0</v>
      </c>
      <c r="N237" s="44">
        <v>0</v>
      </c>
      <c r="O237" s="279"/>
      <c r="P237" s="279"/>
      <c r="Q237" s="315"/>
    </row>
    <row r="238" spans="1:17" ht="24" x14ac:dyDescent="0.25">
      <c r="A238" s="292"/>
      <c r="B238" s="292"/>
      <c r="C238" s="279"/>
      <c r="D238" s="279"/>
      <c r="E238" s="279"/>
      <c r="F238" s="279"/>
      <c r="G238" s="43" t="s">
        <v>20</v>
      </c>
      <c r="H238" s="44">
        <f t="shared" si="60"/>
        <v>0</v>
      </c>
      <c r="I238" s="44">
        <v>0</v>
      </c>
      <c r="J238" s="44">
        <v>0</v>
      </c>
      <c r="K238" s="44">
        <v>0</v>
      </c>
      <c r="L238" s="44">
        <v>0</v>
      </c>
      <c r="M238" s="44">
        <v>0</v>
      </c>
      <c r="N238" s="44">
        <v>0</v>
      </c>
      <c r="O238" s="279"/>
      <c r="P238" s="279"/>
      <c r="Q238" s="315"/>
    </row>
    <row r="239" spans="1:17" ht="51" customHeight="1" x14ac:dyDescent="0.25">
      <c r="A239" s="292" t="s">
        <v>1981</v>
      </c>
      <c r="B239" s="292" t="s">
        <v>1913</v>
      </c>
      <c r="C239" s="279" t="s">
        <v>443</v>
      </c>
      <c r="D239" s="279">
        <v>2028</v>
      </c>
      <c r="E239" s="279" t="s">
        <v>1982</v>
      </c>
      <c r="F239" s="279" t="s">
        <v>1915</v>
      </c>
      <c r="G239" s="43" t="s">
        <v>16</v>
      </c>
      <c r="H239" s="44">
        <f t="shared" ref="H239:N239" si="67">SUM(H240:H243)</f>
        <v>62.9</v>
      </c>
      <c r="I239" s="44">
        <f t="shared" si="67"/>
        <v>0</v>
      </c>
      <c r="J239" s="44">
        <f t="shared" si="67"/>
        <v>0</v>
      </c>
      <c r="K239" s="44">
        <f t="shared" si="67"/>
        <v>0</v>
      </c>
      <c r="L239" s="44">
        <f t="shared" si="67"/>
        <v>62.9</v>
      </c>
      <c r="M239" s="44">
        <f t="shared" si="67"/>
        <v>0</v>
      </c>
      <c r="N239" s="44">
        <f t="shared" si="67"/>
        <v>0</v>
      </c>
      <c r="O239" s="279">
        <v>30733</v>
      </c>
      <c r="P239" s="279"/>
      <c r="Q239" s="314" t="s">
        <v>4154</v>
      </c>
    </row>
    <row r="240" spans="1:17" x14ac:dyDescent="0.25">
      <c r="A240" s="292"/>
      <c r="B240" s="292"/>
      <c r="C240" s="279"/>
      <c r="D240" s="279"/>
      <c r="E240" s="279"/>
      <c r="F240" s="279"/>
      <c r="G240" s="43" t="s">
        <v>49</v>
      </c>
      <c r="H240" s="44">
        <f t="shared" si="60"/>
        <v>45.3</v>
      </c>
      <c r="I240" s="44">
        <v>0</v>
      </c>
      <c r="J240" s="44">
        <v>0</v>
      </c>
      <c r="K240" s="44">
        <v>0</v>
      </c>
      <c r="L240" s="44">
        <v>45.3</v>
      </c>
      <c r="M240" s="44">
        <v>0</v>
      </c>
      <c r="N240" s="44">
        <v>0</v>
      </c>
      <c r="O240" s="279"/>
      <c r="P240" s="279"/>
      <c r="Q240" s="315"/>
    </row>
    <row r="241" spans="1:17" ht="36" x14ac:dyDescent="0.25">
      <c r="A241" s="292"/>
      <c r="B241" s="292"/>
      <c r="C241" s="279"/>
      <c r="D241" s="279"/>
      <c r="E241" s="279"/>
      <c r="F241" s="279"/>
      <c r="G241" s="43" t="s">
        <v>18</v>
      </c>
      <c r="H241" s="44">
        <f t="shared" si="60"/>
        <v>17.600000000000001</v>
      </c>
      <c r="I241" s="44">
        <v>0</v>
      </c>
      <c r="J241" s="44">
        <v>0</v>
      </c>
      <c r="K241" s="44">
        <v>0</v>
      </c>
      <c r="L241" s="44">
        <v>17.600000000000001</v>
      </c>
      <c r="M241" s="44">
        <v>0</v>
      </c>
      <c r="N241" s="44">
        <v>0</v>
      </c>
      <c r="O241" s="279"/>
      <c r="P241" s="279"/>
      <c r="Q241" s="315"/>
    </row>
    <row r="242" spans="1:17" x14ac:dyDescent="0.25">
      <c r="A242" s="292"/>
      <c r="B242" s="292"/>
      <c r="C242" s="279"/>
      <c r="D242" s="279"/>
      <c r="E242" s="279"/>
      <c r="F242" s="279"/>
      <c r="G242" s="43" t="s">
        <v>19</v>
      </c>
      <c r="H242" s="44">
        <f t="shared" si="60"/>
        <v>0</v>
      </c>
      <c r="I242" s="44">
        <v>0</v>
      </c>
      <c r="J242" s="44">
        <v>0</v>
      </c>
      <c r="K242" s="44">
        <v>0</v>
      </c>
      <c r="L242" s="44">
        <v>0</v>
      </c>
      <c r="M242" s="44">
        <v>0</v>
      </c>
      <c r="N242" s="44">
        <v>0</v>
      </c>
      <c r="O242" s="279"/>
      <c r="P242" s="279"/>
      <c r="Q242" s="315"/>
    </row>
    <row r="243" spans="1:17" ht="24" x14ac:dyDescent="0.25">
      <c r="A243" s="292"/>
      <c r="B243" s="292"/>
      <c r="C243" s="279"/>
      <c r="D243" s="279"/>
      <c r="E243" s="279"/>
      <c r="F243" s="279"/>
      <c r="G243" s="43" t="s">
        <v>20</v>
      </c>
      <c r="H243" s="44">
        <f t="shared" si="60"/>
        <v>0</v>
      </c>
      <c r="I243" s="44">
        <v>0</v>
      </c>
      <c r="J243" s="44">
        <v>0</v>
      </c>
      <c r="K243" s="44">
        <v>0</v>
      </c>
      <c r="L243" s="44">
        <v>0</v>
      </c>
      <c r="M243" s="44">
        <v>0</v>
      </c>
      <c r="N243" s="44">
        <v>0</v>
      </c>
      <c r="O243" s="279"/>
      <c r="P243" s="279"/>
      <c r="Q243" s="315"/>
    </row>
    <row r="244" spans="1:17" ht="36" x14ac:dyDescent="0.25">
      <c r="A244" s="284" t="s">
        <v>1983</v>
      </c>
      <c r="B244" s="284" t="s">
        <v>1984</v>
      </c>
      <c r="C244" s="281" t="s">
        <v>1985</v>
      </c>
      <c r="D244" s="281">
        <v>2030</v>
      </c>
      <c r="E244" s="281" t="s">
        <v>1963</v>
      </c>
      <c r="F244" s="281" t="s">
        <v>1986</v>
      </c>
      <c r="G244" s="46" t="s">
        <v>16</v>
      </c>
      <c r="H244" s="95">
        <f>SUM(H245:H248)</f>
        <v>18.100000000000001</v>
      </c>
      <c r="I244" s="47">
        <f>SUM(I245:I248)</f>
        <v>0</v>
      </c>
      <c r="J244" s="95">
        <f>SUM(J245:J248)</f>
        <v>0</v>
      </c>
      <c r="K244" s="47">
        <f>SUM(K245:K248)</f>
        <v>0</v>
      </c>
      <c r="L244" s="95">
        <f>SUM(L245:L248)</f>
        <v>0</v>
      </c>
      <c r="M244" s="47">
        <v>0</v>
      </c>
      <c r="N244" s="95">
        <v>18.100000000000001</v>
      </c>
      <c r="O244" s="281">
        <v>30733</v>
      </c>
      <c r="P244" s="281" t="s">
        <v>1987</v>
      </c>
      <c r="Q244" s="314" t="s">
        <v>4154</v>
      </c>
    </row>
    <row r="245" spans="1:17" x14ac:dyDescent="0.25">
      <c r="A245" s="292"/>
      <c r="B245" s="292"/>
      <c r="C245" s="279"/>
      <c r="D245" s="279"/>
      <c r="E245" s="279"/>
      <c r="F245" s="279"/>
      <c r="G245" s="43" t="s">
        <v>49</v>
      </c>
      <c r="H245" s="47">
        <f t="shared" ref="H245:H248" si="68">SUM(I245:N245)</f>
        <v>17.919</v>
      </c>
      <c r="I245" s="44">
        <v>0</v>
      </c>
      <c r="J245" s="47">
        <v>0</v>
      </c>
      <c r="K245" s="44">
        <v>0</v>
      </c>
      <c r="L245" s="47">
        <v>0</v>
      </c>
      <c r="M245" s="44">
        <v>0</v>
      </c>
      <c r="N245" s="47">
        <f>N244-N246</f>
        <v>17.919</v>
      </c>
      <c r="O245" s="279"/>
      <c r="P245" s="279"/>
      <c r="Q245" s="315"/>
    </row>
    <row r="246" spans="1:17" ht="36" x14ac:dyDescent="0.25">
      <c r="A246" s="292"/>
      <c r="B246" s="292"/>
      <c r="C246" s="279"/>
      <c r="D246" s="279"/>
      <c r="E246" s="279"/>
      <c r="F246" s="279"/>
      <c r="G246" s="46" t="s">
        <v>18</v>
      </c>
      <c r="H246" s="44">
        <f t="shared" si="68"/>
        <v>0.18100000000000002</v>
      </c>
      <c r="I246" s="47">
        <v>0</v>
      </c>
      <c r="J246" s="44">
        <v>0</v>
      </c>
      <c r="K246" s="47">
        <v>0</v>
      </c>
      <c r="L246" s="44">
        <v>0</v>
      </c>
      <c r="M246" s="47">
        <v>0</v>
      </c>
      <c r="N246" s="44">
        <f>N244*1%</f>
        <v>0.18100000000000002</v>
      </c>
      <c r="O246" s="279"/>
      <c r="P246" s="279"/>
      <c r="Q246" s="315"/>
    </row>
    <row r="247" spans="1:17" x14ac:dyDescent="0.25">
      <c r="A247" s="292"/>
      <c r="B247" s="292"/>
      <c r="C247" s="279"/>
      <c r="D247" s="279"/>
      <c r="E247" s="279"/>
      <c r="F247" s="279"/>
      <c r="G247" s="43" t="s">
        <v>19</v>
      </c>
      <c r="H247" s="47">
        <f t="shared" si="68"/>
        <v>0</v>
      </c>
      <c r="I247" s="44">
        <v>0</v>
      </c>
      <c r="J247" s="47">
        <v>0</v>
      </c>
      <c r="K247" s="44">
        <v>0</v>
      </c>
      <c r="L247" s="47">
        <v>0</v>
      </c>
      <c r="M247" s="44">
        <v>0</v>
      </c>
      <c r="N247" s="47">
        <v>0</v>
      </c>
      <c r="O247" s="279"/>
      <c r="P247" s="279"/>
      <c r="Q247" s="315"/>
    </row>
    <row r="248" spans="1:17" ht="24" x14ac:dyDescent="0.25">
      <c r="A248" s="284"/>
      <c r="B248" s="284"/>
      <c r="C248" s="281"/>
      <c r="D248" s="281"/>
      <c r="E248" s="281"/>
      <c r="F248" s="281"/>
      <c r="G248" s="91" t="s">
        <v>20</v>
      </c>
      <c r="H248" s="117">
        <f t="shared" si="68"/>
        <v>0</v>
      </c>
      <c r="I248" s="117">
        <v>0</v>
      </c>
      <c r="J248" s="117">
        <v>0</v>
      </c>
      <c r="K248" s="117">
        <v>0</v>
      </c>
      <c r="L248" s="117">
        <v>0</v>
      </c>
      <c r="M248" s="117">
        <v>0</v>
      </c>
      <c r="N248" s="117">
        <v>0</v>
      </c>
      <c r="O248" s="281"/>
      <c r="P248" s="281"/>
      <c r="Q248" s="315"/>
    </row>
    <row r="249" spans="1:17" ht="36" x14ac:dyDescent="0.25">
      <c r="A249" s="306" t="s">
        <v>26</v>
      </c>
      <c r="B249" s="306"/>
      <c r="C249" s="306"/>
      <c r="D249" s="306"/>
      <c r="E249" s="306"/>
      <c r="F249" s="306"/>
      <c r="G249" s="48" t="s">
        <v>16</v>
      </c>
      <c r="H249" s="49">
        <f>SUM(H204,H209,H214,H219,H224,H229,H234,H239,H244)</f>
        <v>288.7</v>
      </c>
      <c r="I249" s="49">
        <f t="shared" ref="I249:N249" si="69">SUM(I204,I209,I214,I219,I224,I229,I234,I239,I244)</f>
        <v>89.4</v>
      </c>
      <c r="J249" s="49">
        <f t="shared" si="69"/>
        <v>0</v>
      </c>
      <c r="K249" s="49">
        <f t="shared" si="69"/>
        <v>0</v>
      </c>
      <c r="L249" s="49">
        <f t="shared" si="69"/>
        <v>156.79999999999998</v>
      </c>
      <c r="M249" s="49">
        <f t="shared" si="69"/>
        <v>24.400000000000002</v>
      </c>
      <c r="N249" s="49">
        <f t="shared" si="69"/>
        <v>18.100000000000001</v>
      </c>
      <c r="O249" s="607">
        <v>30733</v>
      </c>
      <c r="P249" s="279"/>
    </row>
    <row r="250" spans="1:17" ht="24" x14ac:dyDescent="0.25">
      <c r="A250" s="306"/>
      <c r="B250" s="306"/>
      <c r="C250" s="306"/>
      <c r="D250" s="306"/>
      <c r="E250" s="306"/>
      <c r="F250" s="306"/>
      <c r="G250" s="48" t="s">
        <v>17</v>
      </c>
      <c r="H250" s="49">
        <f t="shared" ref="H250:N253" si="70">SUM(H205,H210,H215,H220,H225,H230,H235,H240,H245)</f>
        <v>200.21900000000002</v>
      </c>
      <c r="I250" s="49">
        <f t="shared" si="70"/>
        <v>51.800000000000004</v>
      </c>
      <c r="J250" s="49">
        <f t="shared" si="70"/>
        <v>0</v>
      </c>
      <c r="K250" s="49">
        <f t="shared" si="70"/>
        <v>0</v>
      </c>
      <c r="L250" s="49">
        <f t="shared" si="70"/>
        <v>112.89999999999999</v>
      </c>
      <c r="M250" s="49">
        <f t="shared" si="70"/>
        <v>17.600000000000001</v>
      </c>
      <c r="N250" s="49">
        <f t="shared" si="70"/>
        <v>17.919</v>
      </c>
      <c r="O250" s="607"/>
      <c r="P250" s="279"/>
    </row>
    <row r="251" spans="1:17" ht="36" x14ac:dyDescent="0.25">
      <c r="A251" s="306"/>
      <c r="B251" s="306"/>
      <c r="C251" s="306"/>
      <c r="D251" s="306"/>
      <c r="E251" s="306"/>
      <c r="F251" s="306"/>
      <c r="G251" s="48" t="s">
        <v>18</v>
      </c>
      <c r="H251" s="49">
        <f t="shared" si="70"/>
        <v>88.481000000000009</v>
      </c>
      <c r="I251" s="49">
        <f t="shared" si="70"/>
        <v>37.6</v>
      </c>
      <c r="J251" s="49">
        <f t="shared" si="70"/>
        <v>0</v>
      </c>
      <c r="K251" s="49">
        <f t="shared" si="70"/>
        <v>0</v>
      </c>
      <c r="L251" s="49">
        <f t="shared" si="70"/>
        <v>43.900000000000006</v>
      </c>
      <c r="M251" s="49">
        <f t="shared" si="70"/>
        <v>6.8</v>
      </c>
      <c r="N251" s="49">
        <f t="shared" si="70"/>
        <v>0.18100000000000002</v>
      </c>
      <c r="O251" s="607"/>
      <c r="P251" s="279"/>
    </row>
    <row r="252" spans="1:17" x14ac:dyDescent="0.25">
      <c r="A252" s="306"/>
      <c r="B252" s="306"/>
      <c r="C252" s="306"/>
      <c r="D252" s="306"/>
      <c r="E252" s="306"/>
      <c r="F252" s="306"/>
      <c r="G252" s="48" t="s">
        <v>19</v>
      </c>
      <c r="H252" s="49">
        <f t="shared" si="70"/>
        <v>0</v>
      </c>
      <c r="I252" s="49">
        <f t="shared" si="70"/>
        <v>0</v>
      </c>
      <c r="J252" s="49">
        <f t="shared" si="70"/>
        <v>0</v>
      </c>
      <c r="K252" s="49">
        <f t="shared" si="70"/>
        <v>0</v>
      </c>
      <c r="L252" s="49">
        <f t="shared" si="70"/>
        <v>0</v>
      </c>
      <c r="M252" s="49">
        <f t="shared" si="70"/>
        <v>0</v>
      </c>
      <c r="N252" s="49">
        <f t="shared" si="70"/>
        <v>0</v>
      </c>
      <c r="O252" s="607"/>
      <c r="P252" s="279"/>
    </row>
    <row r="253" spans="1:17" ht="24" x14ac:dyDescent="0.25">
      <c r="A253" s="306"/>
      <c r="B253" s="306"/>
      <c r="C253" s="306"/>
      <c r="D253" s="306"/>
      <c r="E253" s="306"/>
      <c r="F253" s="306"/>
      <c r="G253" s="48" t="s">
        <v>20</v>
      </c>
      <c r="H253" s="49">
        <f t="shared" si="70"/>
        <v>0</v>
      </c>
      <c r="I253" s="49">
        <f t="shared" si="70"/>
        <v>0</v>
      </c>
      <c r="J253" s="49">
        <f t="shared" si="70"/>
        <v>0</v>
      </c>
      <c r="K253" s="49">
        <f t="shared" si="70"/>
        <v>0</v>
      </c>
      <c r="L253" s="49">
        <f t="shared" si="70"/>
        <v>0</v>
      </c>
      <c r="M253" s="49">
        <f t="shared" si="70"/>
        <v>0</v>
      </c>
      <c r="N253" s="49">
        <f t="shared" si="70"/>
        <v>0</v>
      </c>
      <c r="O253" s="607"/>
      <c r="P253" s="279"/>
    </row>
    <row r="254" spans="1:17" x14ac:dyDescent="0.25">
      <c r="A254" s="294" t="s">
        <v>486</v>
      </c>
      <c r="B254" s="294"/>
      <c r="C254" s="294"/>
      <c r="D254" s="294"/>
      <c r="E254" s="294"/>
      <c r="F254" s="294"/>
      <c r="G254" s="294"/>
      <c r="H254" s="294"/>
      <c r="I254" s="294"/>
      <c r="J254" s="294"/>
      <c r="K254" s="294"/>
      <c r="L254" s="294"/>
      <c r="M254" s="294"/>
      <c r="N254" s="294"/>
      <c r="O254" s="294"/>
      <c r="P254" s="294"/>
    </row>
    <row r="255" spans="1:17" ht="51" customHeight="1" x14ac:dyDescent="0.25">
      <c r="A255" s="292" t="s">
        <v>1988</v>
      </c>
      <c r="B255" s="292" t="s">
        <v>1913</v>
      </c>
      <c r="C255" s="279" t="s">
        <v>486</v>
      </c>
      <c r="D255" s="279">
        <v>2028</v>
      </c>
      <c r="E255" s="279" t="s">
        <v>1920</v>
      </c>
      <c r="F255" s="279" t="s">
        <v>1915</v>
      </c>
      <c r="G255" s="43" t="s">
        <v>16</v>
      </c>
      <c r="H255" s="44">
        <f t="shared" ref="H255:N255" si="71">SUM(H256:H259)</f>
        <v>7.4</v>
      </c>
      <c r="I255" s="44">
        <f t="shared" si="71"/>
        <v>0</v>
      </c>
      <c r="J255" s="44">
        <f t="shared" si="71"/>
        <v>0</v>
      </c>
      <c r="K255" s="44">
        <f t="shared" si="71"/>
        <v>0</v>
      </c>
      <c r="L255" s="44">
        <f t="shared" si="71"/>
        <v>7.4</v>
      </c>
      <c r="M255" s="44">
        <f t="shared" si="71"/>
        <v>0</v>
      </c>
      <c r="N255" s="44">
        <f t="shared" si="71"/>
        <v>0</v>
      </c>
      <c r="O255" s="279">
        <v>445</v>
      </c>
      <c r="P255" s="328"/>
      <c r="Q255" s="314" t="s">
        <v>4154</v>
      </c>
    </row>
    <row r="256" spans="1:17" x14ac:dyDescent="0.25">
      <c r="A256" s="292"/>
      <c r="B256" s="292"/>
      <c r="C256" s="279"/>
      <c r="D256" s="279"/>
      <c r="E256" s="279"/>
      <c r="F256" s="279"/>
      <c r="G256" s="43" t="s">
        <v>49</v>
      </c>
      <c r="H256" s="44">
        <f t="shared" ref="H256:H259" si="72">SUM(I256:N256)</f>
        <v>7.2</v>
      </c>
      <c r="I256" s="44">
        <v>0</v>
      </c>
      <c r="J256" s="44">
        <v>0</v>
      </c>
      <c r="K256" s="44">
        <v>0</v>
      </c>
      <c r="L256" s="44">
        <v>7.2</v>
      </c>
      <c r="M256" s="44">
        <v>0</v>
      </c>
      <c r="N256" s="44">
        <v>0</v>
      </c>
      <c r="O256" s="279"/>
      <c r="P256" s="328"/>
      <c r="Q256" s="315"/>
    </row>
    <row r="257" spans="1:17" ht="36" x14ac:dyDescent="0.25">
      <c r="A257" s="292"/>
      <c r="B257" s="292"/>
      <c r="C257" s="279"/>
      <c r="D257" s="279"/>
      <c r="E257" s="279"/>
      <c r="F257" s="279"/>
      <c r="G257" s="43" t="s">
        <v>18</v>
      </c>
      <c r="H257" s="44">
        <f t="shared" si="72"/>
        <v>0.2</v>
      </c>
      <c r="I257" s="44">
        <v>0</v>
      </c>
      <c r="J257" s="44">
        <v>0</v>
      </c>
      <c r="K257" s="44">
        <v>0</v>
      </c>
      <c r="L257" s="44">
        <v>0.2</v>
      </c>
      <c r="M257" s="44">
        <v>0</v>
      </c>
      <c r="N257" s="44">
        <v>0</v>
      </c>
      <c r="O257" s="279"/>
      <c r="P257" s="328"/>
      <c r="Q257" s="315"/>
    </row>
    <row r="258" spans="1:17" x14ac:dyDescent="0.25">
      <c r="A258" s="292"/>
      <c r="B258" s="292"/>
      <c r="C258" s="279"/>
      <c r="D258" s="279"/>
      <c r="E258" s="279"/>
      <c r="F258" s="279"/>
      <c r="G258" s="43" t="s">
        <v>19</v>
      </c>
      <c r="H258" s="44">
        <f t="shared" si="72"/>
        <v>0</v>
      </c>
      <c r="I258" s="44">
        <v>0</v>
      </c>
      <c r="J258" s="44">
        <v>0</v>
      </c>
      <c r="K258" s="44">
        <v>0</v>
      </c>
      <c r="L258" s="44">
        <v>0</v>
      </c>
      <c r="M258" s="44">
        <v>0</v>
      </c>
      <c r="N258" s="44">
        <v>0</v>
      </c>
      <c r="O258" s="279"/>
      <c r="P258" s="328"/>
      <c r="Q258" s="315"/>
    </row>
    <row r="259" spans="1:17" ht="24" x14ac:dyDescent="0.25">
      <c r="A259" s="292"/>
      <c r="B259" s="292"/>
      <c r="C259" s="279"/>
      <c r="D259" s="279"/>
      <c r="E259" s="279"/>
      <c r="F259" s="279"/>
      <c r="G259" s="43" t="s">
        <v>20</v>
      </c>
      <c r="H259" s="44">
        <f t="shared" si="72"/>
        <v>0</v>
      </c>
      <c r="I259" s="44">
        <v>0</v>
      </c>
      <c r="J259" s="44">
        <v>0</v>
      </c>
      <c r="K259" s="44">
        <v>0</v>
      </c>
      <c r="L259" s="44">
        <v>0</v>
      </c>
      <c r="M259" s="44">
        <v>0</v>
      </c>
      <c r="N259" s="44">
        <v>0</v>
      </c>
      <c r="O259" s="279"/>
      <c r="P259" s="328"/>
      <c r="Q259" s="315"/>
    </row>
    <row r="260" spans="1:17" ht="51" customHeight="1" x14ac:dyDescent="0.25">
      <c r="A260" s="292" t="s">
        <v>1989</v>
      </c>
      <c r="B260" s="292" t="s">
        <v>1913</v>
      </c>
      <c r="C260" s="279" t="s">
        <v>486</v>
      </c>
      <c r="D260" s="279">
        <v>2028</v>
      </c>
      <c r="E260" s="279" t="s">
        <v>1920</v>
      </c>
      <c r="F260" s="279" t="s">
        <v>1915</v>
      </c>
      <c r="G260" s="43" t="s">
        <v>16</v>
      </c>
      <c r="H260" s="44">
        <f t="shared" ref="H260:N260" si="73">SUM(H261:H264)</f>
        <v>7.4</v>
      </c>
      <c r="I260" s="44">
        <f t="shared" si="73"/>
        <v>0</v>
      </c>
      <c r="J260" s="44">
        <f t="shared" si="73"/>
        <v>0</v>
      </c>
      <c r="K260" s="44">
        <f t="shared" si="73"/>
        <v>0</v>
      </c>
      <c r="L260" s="44">
        <f t="shared" si="73"/>
        <v>7.4</v>
      </c>
      <c r="M260" s="44">
        <f t="shared" si="73"/>
        <v>0</v>
      </c>
      <c r="N260" s="44">
        <f t="shared" si="73"/>
        <v>0</v>
      </c>
      <c r="O260" s="279">
        <v>417</v>
      </c>
      <c r="P260" s="328"/>
      <c r="Q260" s="314" t="s">
        <v>4154</v>
      </c>
    </row>
    <row r="261" spans="1:17" x14ac:dyDescent="0.25">
      <c r="A261" s="292"/>
      <c r="B261" s="292"/>
      <c r="C261" s="279"/>
      <c r="D261" s="279"/>
      <c r="E261" s="279"/>
      <c r="F261" s="279"/>
      <c r="G261" s="43" t="s">
        <v>49</v>
      </c>
      <c r="H261" s="44">
        <f t="shared" ref="H261:H264" si="74">SUM(I261:N261)</f>
        <v>7.2</v>
      </c>
      <c r="I261" s="44">
        <v>0</v>
      </c>
      <c r="J261" s="44">
        <v>0</v>
      </c>
      <c r="K261" s="44">
        <v>0</v>
      </c>
      <c r="L261" s="44">
        <v>7.2</v>
      </c>
      <c r="M261" s="44">
        <v>0</v>
      </c>
      <c r="N261" s="44">
        <v>0</v>
      </c>
      <c r="O261" s="279"/>
      <c r="P261" s="328"/>
      <c r="Q261" s="315"/>
    </row>
    <row r="262" spans="1:17" ht="36" x14ac:dyDescent="0.25">
      <c r="A262" s="292"/>
      <c r="B262" s="292"/>
      <c r="C262" s="279"/>
      <c r="D262" s="279"/>
      <c r="E262" s="279"/>
      <c r="F262" s="279"/>
      <c r="G262" s="43" t="s">
        <v>18</v>
      </c>
      <c r="H262" s="44">
        <f t="shared" si="74"/>
        <v>0.2</v>
      </c>
      <c r="I262" s="44">
        <v>0</v>
      </c>
      <c r="J262" s="44">
        <v>0</v>
      </c>
      <c r="K262" s="44">
        <v>0</v>
      </c>
      <c r="L262" s="44">
        <v>0.2</v>
      </c>
      <c r="M262" s="44">
        <v>0</v>
      </c>
      <c r="N262" s="44">
        <v>0</v>
      </c>
      <c r="O262" s="279"/>
      <c r="P262" s="328"/>
      <c r="Q262" s="315"/>
    </row>
    <row r="263" spans="1:17" x14ac:dyDescent="0.25">
      <c r="A263" s="292"/>
      <c r="B263" s="292"/>
      <c r="C263" s="279"/>
      <c r="D263" s="279"/>
      <c r="E263" s="279"/>
      <c r="F263" s="279"/>
      <c r="G263" s="43" t="s">
        <v>19</v>
      </c>
      <c r="H263" s="44">
        <f t="shared" si="74"/>
        <v>0</v>
      </c>
      <c r="I263" s="44">
        <v>0</v>
      </c>
      <c r="J263" s="44">
        <v>0</v>
      </c>
      <c r="K263" s="44">
        <v>0</v>
      </c>
      <c r="L263" s="44">
        <v>0</v>
      </c>
      <c r="M263" s="44">
        <v>0</v>
      </c>
      <c r="N263" s="44">
        <v>0</v>
      </c>
      <c r="O263" s="279"/>
      <c r="P263" s="328"/>
      <c r="Q263" s="315"/>
    </row>
    <row r="264" spans="1:17" ht="24" x14ac:dyDescent="0.25">
      <c r="A264" s="292"/>
      <c r="B264" s="292"/>
      <c r="C264" s="279"/>
      <c r="D264" s="279"/>
      <c r="E264" s="279"/>
      <c r="F264" s="279"/>
      <c r="G264" s="43" t="s">
        <v>20</v>
      </c>
      <c r="H264" s="44">
        <f t="shared" si="74"/>
        <v>0</v>
      </c>
      <c r="I264" s="44">
        <v>0</v>
      </c>
      <c r="J264" s="44">
        <v>0</v>
      </c>
      <c r="K264" s="44">
        <v>0</v>
      </c>
      <c r="L264" s="44">
        <v>0</v>
      </c>
      <c r="M264" s="44">
        <v>0</v>
      </c>
      <c r="N264" s="44">
        <v>0</v>
      </c>
      <c r="O264" s="279"/>
      <c r="P264" s="328"/>
      <c r="Q264" s="315"/>
    </row>
    <row r="265" spans="1:17" ht="51" customHeight="1" x14ac:dyDescent="0.25">
      <c r="A265" s="292" t="s">
        <v>1990</v>
      </c>
      <c r="B265" s="292" t="s">
        <v>1913</v>
      </c>
      <c r="C265" s="279" t="s">
        <v>486</v>
      </c>
      <c r="D265" s="279">
        <v>2030</v>
      </c>
      <c r="E265" s="279" t="s">
        <v>1920</v>
      </c>
      <c r="F265" s="279" t="s">
        <v>1915</v>
      </c>
      <c r="G265" s="43" t="s">
        <v>16</v>
      </c>
      <c r="H265" s="44">
        <f t="shared" ref="H265:N265" si="75">SUM(H266:H269)</f>
        <v>12.799999999999999</v>
      </c>
      <c r="I265" s="44">
        <f t="shared" si="75"/>
        <v>0</v>
      </c>
      <c r="J265" s="44">
        <f t="shared" si="75"/>
        <v>0</v>
      </c>
      <c r="K265" s="44">
        <f t="shared" si="75"/>
        <v>0</v>
      </c>
      <c r="L265" s="44">
        <f t="shared" si="75"/>
        <v>0</v>
      </c>
      <c r="M265" s="44">
        <f t="shared" si="75"/>
        <v>0</v>
      </c>
      <c r="N265" s="44">
        <f t="shared" si="75"/>
        <v>12.799999999999999</v>
      </c>
      <c r="O265" s="279">
        <v>546</v>
      </c>
      <c r="P265" s="328"/>
      <c r="Q265" s="314" t="s">
        <v>4154</v>
      </c>
    </row>
    <row r="266" spans="1:17" x14ac:dyDescent="0.25">
      <c r="A266" s="292"/>
      <c r="B266" s="292"/>
      <c r="C266" s="279"/>
      <c r="D266" s="279"/>
      <c r="E266" s="279"/>
      <c r="F266" s="279"/>
      <c r="G266" s="43" t="s">
        <v>49</v>
      </c>
      <c r="H266" s="44">
        <f t="shared" ref="H266:H279" si="76">SUM(I266:N266)</f>
        <v>9.1999999999999993</v>
      </c>
      <c r="I266" s="44">
        <v>0</v>
      </c>
      <c r="J266" s="44">
        <v>0</v>
      </c>
      <c r="K266" s="44">
        <v>0</v>
      </c>
      <c r="L266" s="44">
        <v>0</v>
      </c>
      <c r="M266" s="44">
        <v>0</v>
      </c>
      <c r="N266" s="44">
        <v>9.1999999999999993</v>
      </c>
      <c r="O266" s="279"/>
      <c r="P266" s="328"/>
      <c r="Q266" s="315"/>
    </row>
    <row r="267" spans="1:17" ht="36" x14ac:dyDescent="0.25">
      <c r="A267" s="292"/>
      <c r="B267" s="292"/>
      <c r="C267" s="279"/>
      <c r="D267" s="279"/>
      <c r="E267" s="279"/>
      <c r="F267" s="279"/>
      <c r="G267" s="43" t="s">
        <v>18</v>
      </c>
      <c r="H267" s="44">
        <f t="shared" si="76"/>
        <v>3.6</v>
      </c>
      <c r="I267" s="44">
        <v>0</v>
      </c>
      <c r="J267" s="44">
        <v>0</v>
      </c>
      <c r="K267" s="44">
        <v>0</v>
      </c>
      <c r="L267" s="44">
        <v>0</v>
      </c>
      <c r="M267" s="44">
        <v>0</v>
      </c>
      <c r="N267" s="44">
        <v>3.6</v>
      </c>
      <c r="O267" s="279"/>
      <c r="P267" s="328"/>
      <c r="Q267" s="315"/>
    </row>
    <row r="268" spans="1:17" x14ac:dyDescent="0.25">
      <c r="A268" s="292"/>
      <c r="B268" s="292"/>
      <c r="C268" s="279"/>
      <c r="D268" s="279"/>
      <c r="E268" s="279"/>
      <c r="F268" s="279"/>
      <c r="G268" s="43" t="s">
        <v>19</v>
      </c>
      <c r="H268" s="44">
        <f t="shared" si="76"/>
        <v>0</v>
      </c>
      <c r="I268" s="44">
        <v>0</v>
      </c>
      <c r="J268" s="44">
        <v>0</v>
      </c>
      <c r="K268" s="44">
        <v>0</v>
      </c>
      <c r="L268" s="44">
        <v>0</v>
      </c>
      <c r="M268" s="44">
        <v>0</v>
      </c>
      <c r="N268" s="44">
        <v>0</v>
      </c>
      <c r="O268" s="279"/>
      <c r="P268" s="328"/>
      <c r="Q268" s="315"/>
    </row>
    <row r="269" spans="1:17" ht="24" x14ac:dyDescent="0.25">
      <c r="A269" s="292"/>
      <c r="B269" s="292"/>
      <c r="C269" s="279"/>
      <c r="D269" s="279"/>
      <c r="E269" s="279"/>
      <c r="F269" s="279"/>
      <c r="G269" s="43" t="s">
        <v>20</v>
      </c>
      <c r="H269" s="44">
        <f t="shared" si="76"/>
        <v>0</v>
      </c>
      <c r="I269" s="44">
        <v>0</v>
      </c>
      <c r="J269" s="44">
        <v>0</v>
      </c>
      <c r="K269" s="44">
        <v>0</v>
      </c>
      <c r="L269" s="44">
        <v>0</v>
      </c>
      <c r="M269" s="44">
        <v>0</v>
      </c>
      <c r="N269" s="44">
        <v>0</v>
      </c>
      <c r="O269" s="279"/>
      <c r="P269" s="328"/>
      <c r="Q269" s="315"/>
    </row>
    <row r="270" spans="1:17" ht="51" customHeight="1" x14ac:dyDescent="0.25">
      <c r="A270" s="292" t="s">
        <v>1991</v>
      </c>
      <c r="B270" s="292" t="s">
        <v>1913</v>
      </c>
      <c r="C270" s="279" t="s">
        <v>486</v>
      </c>
      <c r="D270" s="279">
        <v>2029</v>
      </c>
      <c r="E270" s="279" t="s">
        <v>1950</v>
      </c>
      <c r="F270" s="279" t="s">
        <v>1915</v>
      </c>
      <c r="G270" s="43" t="s">
        <v>16</v>
      </c>
      <c r="H270" s="44">
        <f t="shared" ref="H270:N270" si="77">SUM(H271:H274)</f>
        <v>62.3</v>
      </c>
      <c r="I270" s="44">
        <f t="shared" si="77"/>
        <v>0</v>
      </c>
      <c r="J270" s="44">
        <f t="shared" si="77"/>
        <v>0</v>
      </c>
      <c r="K270" s="44">
        <f t="shared" si="77"/>
        <v>0</v>
      </c>
      <c r="L270" s="44">
        <f t="shared" si="77"/>
        <v>0</v>
      </c>
      <c r="M270" s="44">
        <f t="shared" si="77"/>
        <v>62.3</v>
      </c>
      <c r="N270" s="44">
        <f t="shared" si="77"/>
        <v>0</v>
      </c>
      <c r="O270" s="297">
        <v>28415</v>
      </c>
      <c r="P270" s="328"/>
      <c r="Q270" s="314" t="s">
        <v>4154</v>
      </c>
    </row>
    <row r="271" spans="1:17" x14ac:dyDescent="0.25">
      <c r="A271" s="292"/>
      <c r="B271" s="292"/>
      <c r="C271" s="279"/>
      <c r="D271" s="279"/>
      <c r="E271" s="279"/>
      <c r="F271" s="279"/>
      <c r="G271" s="43" t="s">
        <v>49</v>
      </c>
      <c r="H271" s="44">
        <f t="shared" si="76"/>
        <v>44.9</v>
      </c>
      <c r="I271" s="44">
        <v>0</v>
      </c>
      <c r="J271" s="44">
        <v>0</v>
      </c>
      <c r="K271" s="44">
        <v>0</v>
      </c>
      <c r="L271" s="44">
        <v>0</v>
      </c>
      <c r="M271" s="44">
        <v>44.9</v>
      </c>
      <c r="N271" s="44">
        <v>0</v>
      </c>
      <c r="O271" s="297"/>
      <c r="P271" s="328"/>
      <c r="Q271" s="315"/>
    </row>
    <row r="272" spans="1:17" ht="36" x14ac:dyDescent="0.25">
      <c r="A272" s="292"/>
      <c r="B272" s="292"/>
      <c r="C272" s="279"/>
      <c r="D272" s="279"/>
      <c r="E272" s="279"/>
      <c r="F272" s="279"/>
      <c r="G272" s="43" t="s">
        <v>18</v>
      </c>
      <c r="H272" s="44">
        <f t="shared" si="76"/>
        <v>17.399999999999999</v>
      </c>
      <c r="I272" s="44">
        <v>0</v>
      </c>
      <c r="J272" s="44">
        <v>0</v>
      </c>
      <c r="K272" s="44">
        <v>0</v>
      </c>
      <c r="L272" s="44">
        <v>0</v>
      </c>
      <c r="M272" s="44">
        <v>17.399999999999999</v>
      </c>
      <c r="N272" s="44">
        <v>0</v>
      </c>
      <c r="O272" s="297"/>
      <c r="P272" s="328"/>
      <c r="Q272" s="315"/>
    </row>
    <row r="273" spans="1:17" x14ac:dyDescent="0.25">
      <c r="A273" s="292"/>
      <c r="B273" s="292"/>
      <c r="C273" s="279"/>
      <c r="D273" s="279"/>
      <c r="E273" s="279"/>
      <c r="F273" s="279"/>
      <c r="G273" s="43" t="s">
        <v>19</v>
      </c>
      <c r="H273" s="44">
        <f t="shared" si="76"/>
        <v>0</v>
      </c>
      <c r="I273" s="44">
        <v>0</v>
      </c>
      <c r="J273" s="44">
        <v>0</v>
      </c>
      <c r="K273" s="44">
        <v>0</v>
      </c>
      <c r="L273" s="44">
        <v>0</v>
      </c>
      <c r="M273" s="44">
        <v>0</v>
      </c>
      <c r="N273" s="44">
        <v>0</v>
      </c>
      <c r="O273" s="297"/>
      <c r="P273" s="328"/>
      <c r="Q273" s="315"/>
    </row>
    <row r="274" spans="1:17" ht="24" x14ac:dyDescent="0.25">
      <c r="A274" s="292"/>
      <c r="B274" s="292"/>
      <c r="C274" s="279"/>
      <c r="D274" s="279"/>
      <c r="E274" s="279"/>
      <c r="F274" s="279"/>
      <c r="G274" s="43" t="s">
        <v>20</v>
      </c>
      <c r="H274" s="44">
        <f t="shared" si="76"/>
        <v>0</v>
      </c>
      <c r="I274" s="44">
        <v>0</v>
      </c>
      <c r="J274" s="44">
        <v>0</v>
      </c>
      <c r="K274" s="44">
        <v>0</v>
      </c>
      <c r="L274" s="44">
        <v>0</v>
      </c>
      <c r="M274" s="44">
        <v>0</v>
      </c>
      <c r="N274" s="44">
        <v>0</v>
      </c>
      <c r="O274" s="297"/>
      <c r="P274" s="328"/>
      <c r="Q274" s="315"/>
    </row>
    <row r="275" spans="1:17" ht="51" customHeight="1" x14ac:dyDescent="0.25">
      <c r="A275" s="292" t="s">
        <v>1992</v>
      </c>
      <c r="B275" s="292" t="s">
        <v>1913</v>
      </c>
      <c r="C275" s="279" t="s">
        <v>486</v>
      </c>
      <c r="D275" s="279">
        <v>2028</v>
      </c>
      <c r="E275" s="279" t="s">
        <v>1993</v>
      </c>
      <c r="F275" s="279" t="s">
        <v>1915</v>
      </c>
      <c r="G275" s="43" t="s">
        <v>16</v>
      </c>
      <c r="H275" s="44">
        <f t="shared" ref="H275:N275" si="78">SUM(H276:H279)</f>
        <v>21.3</v>
      </c>
      <c r="I275" s="44">
        <f t="shared" si="78"/>
        <v>0</v>
      </c>
      <c r="J275" s="44">
        <f t="shared" si="78"/>
        <v>0</v>
      </c>
      <c r="K275" s="44">
        <f t="shared" si="78"/>
        <v>0</v>
      </c>
      <c r="L275" s="44">
        <f t="shared" si="78"/>
        <v>21.3</v>
      </c>
      <c r="M275" s="44">
        <f t="shared" si="78"/>
        <v>0</v>
      </c>
      <c r="N275" s="44">
        <f t="shared" si="78"/>
        <v>0</v>
      </c>
      <c r="O275" s="297">
        <v>28415</v>
      </c>
      <c r="P275" s="328"/>
      <c r="Q275" s="314" t="s">
        <v>4154</v>
      </c>
    </row>
    <row r="276" spans="1:17" x14ac:dyDescent="0.25">
      <c r="A276" s="292"/>
      <c r="B276" s="292"/>
      <c r="C276" s="279"/>
      <c r="D276" s="279"/>
      <c r="E276" s="279"/>
      <c r="F276" s="279"/>
      <c r="G276" s="43" t="s">
        <v>49</v>
      </c>
      <c r="H276" s="44">
        <f t="shared" si="76"/>
        <v>15.3</v>
      </c>
      <c r="I276" s="44">
        <v>0</v>
      </c>
      <c r="J276" s="44">
        <v>0</v>
      </c>
      <c r="K276" s="44">
        <v>0</v>
      </c>
      <c r="L276" s="44">
        <v>15.3</v>
      </c>
      <c r="M276" s="44">
        <v>0</v>
      </c>
      <c r="N276" s="44">
        <v>0</v>
      </c>
      <c r="O276" s="297"/>
      <c r="P276" s="328"/>
      <c r="Q276" s="315"/>
    </row>
    <row r="277" spans="1:17" ht="36" x14ac:dyDescent="0.25">
      <c r="A277" s="292"/>
      <c r="B277" s="292"/>
      <c r="C277" s="279"/>
      <c r="D277" s="279"/>
      <c r="E277" s="279"/>
      <c r="F277" s="279"/>
      <c r="G277" s="43" t="s">
        <v>18</v>
      </c>
      <c r="H277" s="44">
        <f t="shared" si="76"/>
        <v>6</v>
      </c>
      <c r="I277" s="44">
        <v>0</v>
      </c>
      <c r="J277" s="44">
        <v>0</v>
      </c>
      <c r="K277" s="44">
        <v>0</v>
      </c>
      <c r="L277" s="44">
        <v>6</v>
      </c>
      <c r="M277" s="44">
        <v>0</v>
      </c>
      <c r="N277" s="44">
        <v>0</v>
      </c>
      <c r="O277" s="297"/>
      <c r="P277" s="328"/>
      <c r="Q277" s="315"/>
    </row>
    <row r="278" spans="1:17" x14ac:dyDescent="0.25">
      <c r="A278" s="292"/>
      <c r="B278" s="292"/>
      <c r="C278" s="279"/>
      <c r="D278" s="279"/>
      <c r="E278" s="279"/>
      <c r="F278" s="279"/>
      <c r="G278" s="43" t="s">
        <v>19</v>
      </c>
      <c r="H278" s="44">
        <f t="shared" si="76"/>
        <v>0</v>
      </c>
      <c r="I278" s="44">
        <v>0</v>
      </c>
      <c r="J278" s="44">
        <v>0</v>
      </c>
      <c r="K278" s="44">
        <v>0</v>
      </c>
      <c r="L278" s="44">
        <v>0</v>
      </c>
      <c r="M278" s="44">
        <v>0</v>
      </c>
      <c r="N278" s="44">
        <v>0</v>
      </c>
      <c r="O278" s="297"/>
      <c r="P278" s="328"/>
      <c r="Q278" s="315"/>
    </row>
    <row r="279" spans="1:17" ht="24" x14ac:dyDescent="0.25">
      <c r="A279" s="292"/>
      <c r="B279" s="292"/>
      <c r="C279" s="279"/>
      <c r="D279" s="279"/>
      <c r="E279" s="279"/>
      <c r="F279" s="279"/>
      <c r="G279" s="43" t="s">
        <v>20</v>
      </c>
      <c r="H279" s="44">
        <f t="shared" si="76"/>
        <v>0</v>
      </c>
      <c r="I279" s="44">
        <v>0</v>
      </c>
      <c r="J279" s="44">
        <v>0</v>
      </c>
      <c r="K279" s="44">
        <v>0</v>
      </c>
      <c r="L279" s="44">
        <v>0</v>
      </c>
      <c r="M279" s="44">
        <v>0</v>
      </c>
      <c r="N279" s="44">
        <v>0</v>
      </c>
      <c r="O279" s="297"/>
      <c r="P279" s="328"/>
      <c r="Q279" s="315"/>
    </row>
    <row r="280" spans="1:17" ht="36" x14ac:dyDescent="0.25">
      <c r="A280" s="306" t="s">
        <v>26</v>
      </c>
      <c r="B280" s="306"/>
      <c r="C280" s="306"/>
      <c r="D280" s="306"/>
      <c r="E280" s="306"/>
      <c r="F280" s="306"/>
      <c r="G280" s="48" t="s">
        <v>16</v>
      </c>
      <c r="H280" s="49">
        <f>SUM(H255,H260,H265,H270,H275)</f>
        <v>111.2</v>
      </c>
      <c r="I280" s="49">
        <f t="shared" ref="I280:N280" si="79">SUM(I255,I260,I265,I270,I275)</f>
        <v>0</v>
      </c>
      <c r="J280" s="49">
        <f t="shared" si="79"/>
        <v>0</v>
      </c>
      <c r="K280" s="49">
        <f t="shared" si="79"/>
        <v>0</v>
      </c>
      <c r="L280" s="49">
        <f t="shared" si="79"/>
        <v>36.1</v>
      </c>
      <c r="M280" s="49">
        <f t="shared" si="79"/>
        <v>62.3</v>
      </c>
      <c r="N280" s="49">
        <f t="shared" si="79"/>
        <v>12.799999999999999</v>
      </c>
      <c r="O280" s="607">
        <v>28415</v>
      </c>
      <c r="P280" s="328"/>
    </row>
    <row r="281" spans="1:17" ht="24" x14ac:dyDescent="0.25">
      <c r="A281" s="306"/>
      <c r="B281" s="306"/>
      <c r="C281" s="306"/>
      <c r="D281" s="306"/>
      <c r="E281" s="306"/>
      <c r="F281" s="306"/>
      <c r="G281" s="48" t="s">
        <v>17</v>
      </c>
      <c r="H281" s="49">
        <f t="shared" ref="H281:N284" si="80">SUM(H256,H261,H266,H271,H276)</f>
        <v>83.8</v>
      </c>
      <c r="I281" s="49">
        <f t="shared" si="80"/>
        <v>0</v>
      </c>
      <c r="J281" s="49">
        <f t="shared" si="80"/>
        <v>0</v>
      </c>
      <c r="K281" s="49">
        <f t="shared" si="80"/>
        <v>0</v>
      </c>
      <c r="L281" s="49">
        <f t="shared" si="80"/>
        <v>29.700000000000003</v>
      </c>
      <c r="M281" s="49">
        <f t="shared" si="80"/>
        <v>44.9</v>
      </c>
      <c r="N281" s="49">
        <f t="shared" si="80"/>
        <v>9.1999999999999993</v>
      </c>
      <c r="O281" s="607"/>
      <c r="P281" s="328"/>
    </row>
    <row r="282" spans="1:17" ht="36" x14ac:dyDescent="0.25">
      <c r="A282" s="306"/>
      <c r="B282" s="306"/>
      <c r="C282" s="306"/>
      <c r="D282" s="306"/>
      <c r="E282" s="306"/>
      <c r="F282" s="306"/>
      <c r="G282" s="48" t="s">
        <v>18</v>
      </c>
      <c r="H282" s="49">
        <f t="shared" si="80"/>
        <v>27.4</v>
      </c>
      <c r="I282" s="49">
        <f t="shared" si="80"/>
        <v>0</v>
      </c>
      <c r="J282" s="49">
        <f t="shared" si="80"/>
        <v>0</v>
      </c>
      <c r="K282" s="49">
        <f t="shared" si="80"/>
        <v>0</v>
      </c>
      <c r="L282" s="49">
        <f t="shared" si="80"/>
        <v>6.4</v>
      </c>
      <c r="M282" s="49">
        <f t="shared" si="80"/>
        <v>17.399999999999999</v>
      </c>
      <c r="N282" s="49">
        <f t="shared" si="80"/>
        <v>3.6</v>
      </c>
      <c r="O282" s="607"/>
      <c r="P282" s="328"/>
    </row>
    <row r="283" spans="1:17" x14ac:dyDescent="0.25">
      <c r="A283" s="306"/>
      <c r="B283" s="306"/>
      <c r="C283" s="306"/>
      <c r="D283" s="306"/>
      <c r="E283" s="306"/>
      <c r="F283" s="306"/>
      <c r="G283" s="48" t="s">
        <v>19</v>
      </c>
      <c r="H283" s="49">
        <f t="shared" si="80"/>
        <v>0</v>
      </c>
      <c r="I283" s="49">
        <f t="shared" si="80"/>
        <v>0</v>
      </c>
      <c r="J283" s="49">
        <f t="shared" si="80"/>
        <v>0</v>
      </c>
      <c r="K283" s="49">
        <f t="shared" si="80"/>
        <v>0</v>
      </c>
      <c r="L283" s="49">
        <f t="shared" si="80"/>
        <v>0</v>
      </c>
      <c r="M283" s="49">
        <f t="shared" si="80"/>
        <v>0</v>
      </c>
      <c r="N283" s="49">
        <f t="shared" si="80"/>
        <v>0</v>
      </c>
      <c r="O283" s="607"/>
      <c r="P283" s="328"/>
    </row>
    <row r="284" spans="1:17" ht="24" x14ac:dyDescent="0.25">
      <c r="A284" s="306"/>
      <c r="B284" s="306"/>
      <c r="C284" s="306"/>
      <c r="D284" s="306"/>
      <c r="E284" s="306"/>
      <c r="F284" s="306"/>
      <c r="G284" s="48" t="s">
        <v>20</v>
      </c>
      <c r="H284" s="49">
        <f t="shared" si="80"/>
        <v>0</v>
      </c>
      <c r="I284" s="49">
        <f t="shared" si="80"/>
        <v>0</v>
      </c>
      <c r="J284" s="49">
        <f t="shared" si="80"/>
        <v>0</v>
      </c>
      <c r="K284" s="49">
        <f t="shared" si="80"/>
        <v>0</v>
      </c>
      <c r="L284" s="49">
        <f t="shared" si="80"/>
        <v>0</v>
      </c>
      <c r="M284" s="49">
        <f t="shared" si="80"/>
        <v>0</v>
      </c>
      <c r="N284" s="49">
        <f t="shared" si="80"/>
        <v>0</v>
      </c>
      <c r="O284" s="607"/>
      <c r="P284" s="328"/>
    </row>
    <row r="285" spans="1:17" x14ac:dyDescent="0.25">
      <c r="A285" s="294" t="s">
        <v>136</v>
      </c>
      <c r="B285" s="294"/>
      <c r="C285" s="294"/>
      <c r="D285" s="294"/>
      <c r="E285" s="294"/>
      <c r="F285" s="294"/>
      <c r="G285" s="294"/>
      <c r="H285" s="294"/>
      <c r="I285" s="294"/>
      <c r="J285" s="294"/>
      <c r="K285" s="294"/>
      <c r="L285" s="294"/>
      <c r="M285" s="294"/>
      <c r="N285" s="294"/>
      <c r="O285" s="294"/>
      <c r="P285" s="294"/>
    </row>
    <row r="286" spans="1:17" ht="43.5" customHeight="1" x14ac:dyDescent="0.25">
      <c r="A286" s="292" t="s">
        <v>1994</v>
      </c>
      <c r="B286" s="292" t="s">
        <v>1913</v>
      </c>
      <c r="C286" s="279" t="s">
        <v>136</v>
      </c>
      <c r="D286" s="279">
        <v>2029</v>
      </c>
      <c r="E286" s="279" t="s">
        <v>1995</v>
      </c>
      <c r="F286" s="279" t="s">
        <v>1915</v>
      </c>
      <c r="G286" s="43" t="s">
        <v>16</v>
      </c>
      <c r="H286" s="44">
        <f t="shared" ref="H286:N286" si="81">SUM(H287:H290)</f>
        <v>95.8</v>
      </c>
      <c r="I286" s="44">
        <f t="shared" si="81"/>
        <v>0</v>
      </c>
      <c r="J286" s="44">
        <f t="shared" si="81"/>
        <v>0</v>
      </c>
      <c r="K286" s="44">
        <f t="shared" si="81"/>
        <v>0</v>
      </c>
      <c r="L286" s="44">
        <f t="shared" si="81"/>
        <v>0</v>
      </c>
      <c r="M286" s="44">
        <f t="shared" si="81"/>
        <v>95.8</v>
      </c>
      <c r="N286" s="44">
        <f t="shared" si="81"/>
        <v>0</v>
      </c>
      <c r="O286" s="297">
        <v>19914</v>
      </c>
      <c r="P286" s="279"/>
      <c r="Q286" s="314" t="s">
        <v>4154</v>
      </c>
    </row>
    <row r="287" spans="1:17" x14ac:dyDescent="0.25">
      <c r="A287" s="292"/>
      <c r="B287" s="292"/>
      <c r="C287" s="279"/>
      <c r="D287" s="279"/>
      <c r="E287" s="279"/>
      <c r="F287" s="279"/>
      <c r="G287" s="43" t="s">
        <v>49</v>
      </c>
      <c r="H287" s="44">
        <f t="shared" ref="H287:H320" si="82">SUM(I287:N287)</f>
        <v>69</v>
      </c>
      <c r="I287" s="44">
        <v>0</v>
      </c>
      <c r="J287" s="44">
        <v>0</v>
      </c>
      <c r="K287" s="44">
        <v>0</v>
      </c>
      <c r="L287" s="44">
        <v>0</v>
      </c>
      <c r="M287" s="44">
        <v>69</v>
      </c>
      <c r="N287" s="44">
        <v>0</v>
      </c>
      <c r="O287" s="297"/>
      <c r="P287" s="279"/>
      <c r="Q287" s="315"/>
    </row>
    <row r="288" spans="1:17" x14ac:dyDescent="0.25">
      <c r="A288" s="292"/>
      <c r="B288" s="292"/>
      <c r="C288" s="279"/>
      <c r="D288" s="279"/>
      <c r="E288" s="279"/>
      <c r="F288" s="279"/>
      <c r="G288" s="43" t="s">
        <v>1996</v>
      </c>
      <c r="H288" s="44">
        <f t="shared" si="82"/>
        <v>26.8</v>
      </c>
      <c r="I288" s="44">
        <v>0</v>
      </c>
      <c r="J288" s="44">
        <v>0</v>
      </c>
      <c r="K288" s="44">
        <v>0</v>
      </c>
      <c r="L288" s="44">
        <v>0</v>
      </c>
      <c r="M288" s="44">
        <v>26.8</v>
      </c>
      <c r="N288" s="44">
        <v>0</v>
      </c>
      <c r="O288" s="297"/>
      <c r="P288" s="279"/>
      <c r="Q288" s="315"/>
    </row>
    <row r="289" spans="1:17" ht="24" x14ac:dyDescent="0.25">
      <c r="A289" s="292"/>
      <c r="B289" s="292"/>
      <c r="C289" s="279"/>
      <c r="D289" s="279"/>
      <c r="E289" s="279"/>
      <c r="F289" s="279"/>
      <c r="G289" s="43" t="s">
        <v>463</v>
      </c>
      <c r="H289" s="44">
        <f t="shared" si="82"/>
        <v>0</v>
      </c>
      <c r="I289" s="44">
        <v>0</v>
      </c>
      <c r="J289" s="44">
        <v>0</v>
      </c>
      <c r="K289" s="44">
        <v>0</v>
      </c>
      <c r="L289" s="44">
        <v>0</v>
      </c>
      <c r="M289" s="44">
        <v>0</v>
      </c>
      <c r="N289" s="44">
        <v>0</v>
      </c>
      <c r="O289" s="297"/>
      <c r="P289" s="279"/>
      <c r="Q289" s="315"/>
    </row>
    <row r="290" spans="1:17" ht="24" x14ac:dyDescent="0.25">
      <c r="A290" s="292"/>
      <c r="B290" s="292"/>
      <c r="C290" s="279"/>
      <c r="D290" s="279"/>
      <c r="E290" s="279"/>
      <c r="F290" s="279"/>
      <c r="G290" s="43" t="s">
        <v>20</v>
      </c>
      <c r="H290" s="44">
        <f t="shared" si="82"/>
        <v>0</v>
      </c>
      <c r="I290" s="44">
        <v>0</v>
      </c>
      <c r="J290" s="44">
        <v>0</v>
      </c>
      <c r="K290" s="44">
        <v>0</v>
      </c>
      <c r="L290" s="44">
        <v>0</v>
      </c>
      <c r="M290" s="44">
        <v>0</v>
      </c>
      <c r="N290" s="44">
        <v>0</v>
      </c>
      <c r="O290" s="297"/>
      <c r="P290" s="279"/>
      <c r="Q290" s="315"/>
    </row>
    <row r="291" spans="1:17" ht="41.25" customHeight="1" x14ac:dyDescent="0.25">
      <c r="A291" s="292" t="s">
        <v>1997</v>
      </c>
      <c r="B291" s="292" t="s">
        <v>1913</v>
      </c>
      <c r="C291" s="279" t="s">
        <v>136</v>
      </c>
      <c r="D291" s="279">
        <v>2029</v>
      </c>
      <c r="E291" s="279" t="s">
        <v>1995</v>
      </c>
      <c r="F291" s="279" t="s">
        <v>1915</v>
      </c>
      <c r="G291" s="43" t="s">
        <v>16</v>
      </c>
      <c r="H291" s="44">
        <f t="shared" ref="H291:N291" si="83">SUM(H292:H295)</f>
        <v>31.3</v>
      </c>
      <c r="I291" s="44">
        <f t="shared" si="83"/>
        <v>0</v>
      </c>
      <c r="J291" s="44">
        <f t="shared" si="83"/>
        <v>0</v>
      </c>
      <c r="K291" s="44">
        <f t="shared" si="83"/>
        <v>0</v>
      </c>
      <c r="L291" s="44">
        <f t="shared" si="83"/>
        <v>0</v>
      </c>
      <c r="M291" s="44">
        <f t="shared" si="83"/>
        <v>31.3</v>
      </c>
      <c r="N291" s="44">
        <f t="shared" si="83"/>
        <v>0</v>
      </c>
      <c r="O291" s="297">
        <v>19914</v>
      </c>
      <c r="P291" s="279"/>
      <c r="Q291" s="314" t="s">
        <v>4154</v>
      </c>
    </row>
    <row r="292" spans="1:17" x14ac:dyDescent="0.25">
      <c r="A292" s="292"/>
      <c r="B292" s="292"/>
      <c r="C292" s="279"/>
      <c r="D292" s="279"/>
      <c r="E292" s="279"/>
      <c r="F292" s="279"/>
      <c r="G292" s="43" t="s">
        <v>49</v>
      </c>
      <c r="H292" s="44">
        <f t="shared" si="82"/>
        <v>22.5</v>
      </c>
      <c r="I292" s="44">
        <v>0</v>
      </c>
      <c r="J292" s="44">
        <v>0</v>
      </c>
      <c r="K292" s="44">
        <v>0</v>
      </c>
      <c r="L292" s="44">
        <v>0</v>
      </c>
      <c r="M292" s="44">
        <v>22.5</v>
      </c>
      <c r="N292" s="44">
        <v>0</v>
      </c>
      <c r="O292" s="297"/>
      <c r="P292" s="279"/>
      <c r="Q292" s="315"/>
    </row>
    <row r="293" spans="1:17" x14ac:dyDescent="0.25">
      <c r="A293" s="292"/>
      <c r="B293" s="292"/>
      <c r="C293" s="279"/>
      <c r="D293" s="279"/>
      <c r="E293" s="279"/>
      <c r="F293" s="279"/>
      <c r="G293" s="43" t="s">
        <v>1996</v>
      </c>
      <c r="H293" s="44">
        <f t="shared" si="82"/>
        <v>8.8000000000000007</v>
      </c>
      <c r="I293" s="44">
        <v>0</v>
      </c>
      <c r="J293" s="44">
        <v>0</v>
      </c>
      <c r="K293" s="44">
        <v>0</v>
      </c>
      <c r="L293" s="44">
        <v>0</v>
      </c>
      <c r="M293" s="44">
        <v>8.8000000000000007</v>
      </c>
      <c r="N293" s="44">
        <v>0</v>
      </c>
      <c r="O293" s="297"/>
      <c r="P293" s="279"/>
      <c r="Q293" s="315"/>
    </row>
    <row r="294" spans="1:17" ht="24" x14ac:dyDescent="0.25">
      <c r="A294" s="292"/>
      <c r="B294" s="292"/>
      <c r="C294" s="279"/>
      <c r="D294" s="279"/>
      <c r="E294" s="279"/>
      <c r="F294" s="279"/>
      <c r="G294" s="43" t="s">
        <v>463</v>
      </c>
      <c r="H294" s="44">
        <f t="shared" si="82"/>
        <v>0</v>
      </c>
      <c r="I294" s="44">
        <v>0</v>
      </c>
      <c r="J294" s="44">
        <v>0</v>
      </c>
      <c r="K294" s="44">
        <v>0</v>
      </c>
      <c r="L294" s="44">
        <v>0</v>
      </c>
      <c r="M294" s="44">
        <v>0</v>
      </c>
      <c r="N294" s="44">
        <v>0</v>
      </c>
      <c r="O294" s="297"/>
      <c r="P294" s="279"/>
      <c r="Q294" s="315"/>
    </row>
    <row r="295" spans="1:17" ht="24" x14ac:dyDescent="0.25">
      <c r="A295" s="292"/>
      <c r="B295" s="292"/>
      <c r="C295" s="279"/>
      <c r="D295" s="279"/>
      <c r="E295" s="279"/>
      <c r="F295" s="279"/>
      <c r="G295" s="43" t="s">
        <v>20</v>
      </c>
      <c r="H295" s="44">
        <f t="shared" si="82"/>
        <v>0</v>
      </c>
      <c r="I295" s="44">
        <v>0</v>
      </c>
      <c r="J295" s="44">
        <v>0</v>
      </c>
      <c r="K295" s="44">
        <v>0</v>
      </c>
      <c r="L295" s="44">
        <v>0</v>
      </c>
      <c r="M295" s="44">
        <v>0</v>
      </c>
      <c r="N295" s="44">
        <v>0</v>
      </c>
      <c r="O295" s="297"/>
      <c r="P295" s="279"/>
      <c r="Q295" s="315"/>
    </row>
    <row r="296" spans="1:17" ht="33.75" customHeight="1" x14ac:dyDescent="0.25">
      <c r="A296" s="292" t="s">
        <v>1998</v>
      </c>
      <c r="B296" s="292" t="s">
        <v>1913</v>
      </c>
      <c r="C296" s="279" t="s">
        <v>136</v>
      </c>
      <c r="D296" s="279">
        <v>2025</v>
      </c>
      <c r="E296" s="279" t="s">
        <v>1963</v>
      </c>
      <c r="F296" s="279" t="s">
        <v>1915</v>
      </c>
      <c r="G296" s="43" t="s">
        <v>16</v>
      </c>
      <c r="H296" s="44">
        <f t="shared" ref="H296:N296" si="84">SUM(H297:H300)</f>
        <v>45.8</v>
      </c>
      <c r="I296" s="44">
        <f t="shared" si="84"/>
        <v>45.8</v>
      </c>
      <c r="J296" s="44">
        <f t="shared" si="84"/>
        <v>0</v>
      </c>
      <c r="K296" s="44">
        <f t="shared" si="84"/>
        <v>0</v>
      </c>
      <c r="L296" s="44">
        <f t="shared" si="84"/>
        <v>0</v>
      </c>
      <c r="M296" s="44">
        <f t="shared" si="84"/>
        <v>0</v>
      </c>
      <c r="N296" s="44">
        <f t="shared" si="84"/>
        <v>0</v>
      </c>
      <c r="O296" s="297">
        <v>1648</v>
      </c>
      <c r="P296" s="279"/>
      <c r="Q296" s="314" t="s">
        <v>4154</v>
      </c>
    </row>
    <row r="297" spans="1:17" x14ac:dyDescent="0.25">
      <c r="A297" s="292"/>
      <c r="B297" s="292"/>
      <c r="C297" s="279"/>
      <c r="D297" s="279"/>
      <c r="E297" s="279"/>
      <c r="F297" s="279"/>
      <c r="G297" s="43" t="s">
        <v>49</v>
      </c>
      <c r="H297" s="44">
        <f t="shared" si="82"/>
        <v>22.3</v>
      </c>
      <c r="I297" s="125">
        <v>22.3</v>
      </c>
      <c r="J297" s="44">
        <v>0</v>
      </c>
      <c r="K297" s="44">
        <v>0</v>
      </c>
      <c r="L297" s="44">
        <v>0</v>
      </c>
      <c r="M297" s="44">
        <v>0</v>
      </c>
      <c r="N297" s="44">
        <v>0</v>
      </c>
      <c r="O297" s="297"/>
      <c r="P297" s="279"/>
      <c r="Q297" s="315"/>
    </row>
    <row r="298" spans="1:17" x14ac:dyDescent="0.25">
      <c r="A298" s="292"/>
      <c r="B298" s="292"/>
      <c r="C298" s="279"/>
      <c r="D298" s="279"/>
      <c r="E298" s="279"/>
      <c r="F298" s="279"/>
      <c r="G298" s="43" t="s">
        <v>1996</v>
      </c>
      <c r="H298" s="44">
        <f t="shared" si="82"/>
        <v>23.5</v>
      </c>
      <c r="I298" s="125">
        <v>23.5</v>
      </c>
      <c r="J298" s="44">
        <v>0</v>
      </c>
      <c r="K298" s="44">
        <v>0</v>
      </c>
      <c r="L298" s="44">
        <v>0</v>
      </c>
      <c r="M298" s="44">
        <v>0</v>
      </c>
      <c r="N298" s="44">
        <v>0</v>
      </c>
      <c r="O298" s="297"/>
      <c r="P298" s="279"/>
      <c r="Q298" s="315"/>
    </row>
    <row r="299" spans="1:17" ht="24" x14ac:dyDescent="0.25">
      <c r="A299" s="292"/>
      <c r="B299" s="292"/>
      <c r="C299" s="279"/>
      <c r="D299" s="279"/>
      <c r="E299" s="279"/>
      <c r="F299" s="279"/>
      <c r="G299" s="43" t="s">
        <v>463</v>
      </c>
      <c r="H299" s="44">
        <f t="shared" si="82"/>
        <v>0</v>
      </c>
      <c r="I299" s="44">
        <v>0</v>
      </c>
      <c r="J299" s="44">
        <v>0</v>
      </c>
      <c r="K299" s="44">
        <v>0</v>
      </c>
      <c r="L299" s="44">
        <v>0</v>
      </c>
      <c r="M299" s="44">
        <v>0</v>
      </c>
      <c r="N299" s="44">
        <v>0</v>
      </c>
      <c r="O299" s="297"/>
      <c r="P299" s="279"/>
      <c r="Q299" s="315"/>
    </row>
    <row r="300" spans="1:17" ht="24" x14ac:dyDescent="0.25">
      <c r="A300" s="292"/>
      <c r="B300" s="292"/>
      <c r="C300" s="279"/>
      <c r="D300" s="279"/>
      <c r="E300" s="279"/>
      <c r="F300" s="279"/>
      <c r="G300" s="43" t="s">
        <v>20</v>
      </c>
      <c r="H300" s="44">
        <f t="shared" si="82"/>
        <v>0</v>
      </c>
      <c r="I300" s="44">
        <v>0</v>
      </c>
      <c r="J300" s="44">
        <v>0</v>
      </c>
      <c r="K300" s="44">
        <v>0</v>
      </c>
      <c r="L300" s="44">
        <v>0</v>
      </c>
      <c r="M300" s="44">
        <v>0</v>
      </c>
      <c r="N300" s="44">
        <v>0</v>
      </c>
      <c r="O300" s="297"/>
      <c r="P300" s="279"/>
      <c r="Q300" s="315"/>
    </row>
    <row r="301" spans="1:17" ht="63" customHeight="1" x14ac:dyDescent="0.25">
      <c r="A301" s="292" t="s">
        <v>1999</v>
      </c>
      <c r="B301" s="292" t="s">
        <v>1913</v>
      </c>
      <c r="C301" s="279" t="s">
        <v>136</v>
      </c>
      <c r="D301" s="279">
        <v>2030</v>
      </c>
      <c r="E301" s="279" t="s">
        <v>1920</v>
      </c>
      <c r="F301" s="279" t="s">
        <v>1915</v>
      </c>
      <c r="G301" s="43" t="s">
        <v>16</v>
      </c>
      <c r="H301" s="44">
        <f t="shared" ref="H301:N301" si="85">SUM(H302:H305)</f>
        <v>19.399999999999999</v>
      </c>
      <c r="I301" s="44">
        <f t="shared" si="85"/>
        <v>0</v>
      </c>
      <c r="J301" s="44">
        <f t="shared" si="85"/>
        <v>0</v>
      </c>
      <c r="K301" s="44">
        <f t="shared" si="85"/>
        <v>0</v>
      </c>
      <c r="L301" s="44">
        <f t="shared" si="85"/>
        <v>0</v>
      </c>
      <c r="M301" s="44">
        <f t="shared" si="85"/>
        <v>0</v>
      </c>
      <c r="N301" s="44">
        <f t="shared" si="85"/>
        <v>19.399999999999999</v>
      </c>
      <c r="O301" s="279">
        <v>859</v>
      </c>
      <c r="P301" s="279"/>
      <c r="Q301" s="314" t="s">
        <v>4154</v>
      </c>
    </row>
    <row r="302" spans="1:17" x14ac:dyDescent="0.25">
      <c r="A302" s="292"/>
      <c r="B302" s="292"/>
      <c r="C302" s="279"/>
      <c r="D302" s="279"/>
      <c r="E302" s="279"/>
      <c r="F302" s="279"/>
      <c r="G302" s="43" t="s">
        <v>17</v>
      </c>
      <c r="H302" s="44">
        <f t="shared" si="82"/>
        <v>14</v>
      </c>
      <c r="I302" s="44">
        <v>0</v>
      </c>
      <c r="J302" s="44">
        <v>0</v>
      </c>
      <c r="K302" s="44">
        <v>0</v>
      </c>
      <c r="L302" s="44">
        <v>0</v>
      </c>
      <c r="M302" s="44">
        <v>0</v>
      </c>
      <c r="N302" s="44">
        <v>14</v>
      </c>
      <c r="O302" s="279"/>
      <c r="P302" s="279"/>
      <c r="Q302" s="315"/>
    </row>
    <row r="303" spans="1:17" x14ac:dyDescent="0.25">
      <c r="A303" s="292"/>
      <c r="B303" s="292"/>
      <c r="C303" s="279"/>
      <c r="D303" s="279"/>
      <c r="E303" s="279"/>
      <c r="F303" s="279"/>
      <c r="G303" s="43" t="s">
        <v>1996</v>
      </c>
      <c r="H303" s="44">
        <f t="shared" si="82"/>
        <v>5.4</v>
      </c>
      <c r="I303" s="44">
        <v>0</v>
      </c>
      <c r="J303" s="44">
        <v>0</v>
      </c>
      <c r="K303" s="44">
        <v>0</v>
      </c>
      <c r="L303" s="44">
        <v>0</v>
      </c>
      <c r="M303" s="44">
        <v>0</v>
      </c>
      <c r="N303" s="44">
        <v>5.4</v>
      </c>
      <c r="O303" s="279"/>
      <c r="P303" s="279"/>
      <c r="Q303" s="315"/>
    </row>
    <row r="304" spans="1:17" ht="24" x14ac:dyDescent="0.25">
      <c r="A304" s="292"/>
      <c r="B304" s="292"/>
      <c r="C304" s="279"/>
      <c r="D304" s="279"/>
      <c r="E304" s="279"/>
      <c r="F304" s="279"/>
      <c r="G304" s="43" t="s">
        <v>463</v>
      </c>
      <c r="H304" s="44">
        <f t="shared" si="82"/>
        <v>0</v>
      </c>
      <c r="I304" s="44">
        <v>0</v>
      </c>
      <c r="J304" s="44">
        <v>0</v>
      </c>
      <c r="K304" s="44">
        <v>0</v>
      </c>
      <c r="L304" s="44">
        <v>0</v>
      </c>
      <c r="M304" s="44">
        <v>0</v>
      </c>
      <c r="N304" s="44">
        <v>0</v>
      </c>
      <c r="O304" s="279"/>
      <c r="P304" s="279"/>
      <c r="Q304" s="315"/>
    </row>
    <row r="305" spans="1:17" ht="24" x14ac:dyDescent="0.25">
      <c r="A305" s="292"/>
      <c r="B305" s="292"/>
      <c r="C305" s="279"/>
      <c r="D305" s="279"/>
      <c r="E305" s="279"/>
      <c r="F305" s="279"/>
      <c r="G305" s="43" t="s">
        <v>20</v>
      </c>
      <c r="H305" s="44">
        <f t="shared" si="82"/>
        <v>0</v>
      </c>
      <c r="I305" s="44">
        <v>0</v>
      </c>
      <c r="J305" s="44">
        <v>0</v>
      </c>
      <c r="K305" s="44">
        <v>0</v>
      </c>
      <c r="L305" s="44">
        <v>0</v>
      </c>
      <c r="M305" s="44">
        <v>0</v>
      </c>
      <c r="N305" s="44">
        <v>0</v>
      </c>
      <c r="O305" s="279"/>
      <c r="P305" s="279"/>
      <c r="Q305" s="315"/>
    </row>
    <row r="306" spans="1:17" ht="63" customHeight="1" x14ac:dyDescent="0.25">
      <c r="A306" s="292" t="s">
        <v>2000</v>
      </c>
      <c r="B306" s="292" t="s">
        <v>1913</v>
      </c>
      <c r="C306" s="279" t="s">
        <v>136</v>
      </c>
      <c r="D306" s="279">
        <v>2029</v>
      </c>
      <c r="E306" s="279" t="s">
        <v>1920</v>
      </c>
      <c r="F306" s="279" t="s">
        <v>1915</v>
      </c>
      <c r="G306" s="43" t="s">
        <v>16</v>
      </c>
      <c r="H306" s="44">
        <f t="shared" ref="H306:N306" si="86">SUM(H307:H310)</f>
        <v>18.600000000000001</v>
      </c>
      <c r="I306" s="44">
        <f t="shared" si="86"/>
        <v>0</v>
      </c>
      <c r="J306" s="44">
        <f t="shared" si="86"/>
        <v>0</v>
      </c>
      <c r="K306" s="44">
        <f t="shared" si="86"/>
        <v>0</v>
      </c>
      <c r="L306" s="44">
        <f t="shared" si="86"/>
        <v>0</v>
      </c>
      <c r="M306" s="44">
        <f t="shared" si="86"/>
        <v>18.600000000000001</v>
      </c>
      <c r="N306" s="44">
        <f t="shared" si="86"/>
        <v>0</v>
      </c>
      <c r="O306" s="279">
        <v>973</v>
      </c>
      <c r="P306" s="279"/>
      <c r="Q306" s="314" t="s">
        <v>4154</v>
      </c>
    </row>
    <row r="307" spans="1:17" x14ac:dyDescent="0.25">
      <c r="A307" s="292"/>
      <c r="B307" s="292"/>
      <c r="C307" s="279"/>
      <c r="D307" s="279"/>
      <c r="E307" s="279"/>
      <c r="F307" s="279"/>
      <c r="G307" s="43" t="s">
        <v>17</v>
      </c>
      <c r="H307" s="44">
        <f t="shared" si="82"/>
        <v>13.4</v>
      </c>
      <c r="I307" s="44">
        <v>0</v>
      </c>
      <c r="J307" s="44">
        <v>0</v>
      </c>
      <c r="K307" s="44">
        <v>0</v>
      </c>
      <c r="L307" s="44">
        <v>0</v>
      </c>
      <c r="M307" s="44">
        <v>13.4</v>
      </c>
      <c r="N307" s="44">
        <v>0</v>
      </c>
      <c r="O307" s="279"/>
      <c r="P307" s="279"/>
      <c r="Q307" s="315"/>
    </row>
    <row r="308" spans="1:17" x14ac:dyDescent="0.25">
      <c r="A308" s="292"/>
      <c r="B308" s="292"/>
      <c r="C308" s="279"/>
      <c r="D308" s="279"/>
      <c r="E308" s="279"/>
      <c r="F308" s="279"/>
      <c r="G308" s="43" t="s">
        <v>1996</v>
      </c>
      <c r="H308" s="44">
        <f t="shared" si="82"/>
        <v>5.2</v>
      </c>
      <c r="I308" s="44">
        <v>0</v>
      </c>
      <c r="J308" s="44">
        <v>0</v>
      </c>
      <c r="K308" s="44">
        <v>0</v>
      </c>
      <c r="L308" s="44">
        <v>0</v>
      </c>
      <c r="M308" s="44">
        <v>5.2</v>
      </c>
      <c r="N308" s="44">
        <v>0</v>
      </c>
      <c r="O308" s="279"/>
      <c r="P308" s="279"/>
      <c r="Q308" s="315"/>
    </row>
    <row r="309" spans="1:17" ht="24" x14ac:dyDescent="0.25">
      <c r="A309" s="292"/>
      <c r="B309" s="292"/>
      <c r="C309" s="279"/>
      <c r="D309" s="279"/>
      <c r="E309" s="279"/>
      <c r="F309" s="279"/>
      <c r="G309" s="43" t="s">
        <v>463</v>
      </c>
      <c r="H309" s="44">
        <f t="shared" si="82"/>
        <v>0</v>
      </c>
      <c r="I309" s="44">
        <v>0</v>
      </c>
      <c r="J309" s="44">
        <v>0</v>
      </c>
      <c r="K309" s="44">
        <v>0</v>
      </c>
      <c r="L309" s="44">
        <v>0</v>
      </c>
      <c r="M309" s="44">
        <v>0</v>
      </c>
      <c r="N309" s="44">
        <v>0</v>
      </c>
      <c r="O309" s="279"/>
      <c r="P309" s="279"/>
      <c r="Q309" s="315"/>
    </row>
    <row r="310" spans="1:17" ht="24" x14ac:dyDescent="0.25">
      <c r="A310" s="292"/>
      <c r="B310" s="292"/>
      <c r="C310" s="279"/>
      <c r="D310" s="279"/>
      <c r="E310" s="279"/>
      <c r="F310" s="279"/>
      <c r="G310" s="43" t="s">
        <v>20</v>
      </c>
      <c r="H310" s="44">
        <f t="shared" si="82"/>
        <v>0</v>
      </c>
      <c r="I310" s="44">
        <v>0</v>
      </c>
      <c r="J310" s="44">
        <v>0</v>
      </c>
      <c r="K310" s="44">
        <v>0</v>
      </c>
      <c r="L310" s="44">
        <v>0</v>
      </c>
      <c r="M310" s="44">
        <v>0</v>
      </c>
      <c r="N310" s="44">
        <v>0</v>
      </c>
      <c r="O310" s="279"/>
      <c r="P310" s="279"/>
      <c r="Q310" s="315"/>
    </row>
    <row r="311" spans="1:17" ht="63" customHeight="1" x14ac:dyDescent="0.25">
      <c r="A311" s="292" t="s">
        <v>2000</v>
      </c>
      <c r="B311" s="292" t="s">
        <v>1913</v>
      </c>
      <c r="C311" s="279" t="s">
        <v>136</v>
      </c>
      <c r="D311" s="279">
        <v>2029</v>
      </c>
      <c r="E311" s="279" t="s">
        <v>1920</v>
      </c>
      <c r="F311" s="279" t="s">
        <v>1915</v>
      </c>
      <c r="G311" s="43" t="s">
        <v>16</v>
      </c>
      <c r="H311" s="44">
        <f t="shared" ref="H311:N311" si="87">SUM(H312:H315)</f>
        <v>13.9</v>
      </c>
      <c r="I311" s="44">
        <f t="shared" si="87"/>
        <v>0</v>
      </c>
      <c r="J311" s="44">
        <f t="shared" si="87"/>
        <v>0</v>
      </c>
      <c r="K311" s="44">
        <f t="shared" si="87"/>
        <v>0</v>
      </c>
      <c r="L311" s="44">
        <f t="shared" si="87"/>
        <v>0</v>
      </c>
      <c r="M311" s="44">
        <f t="shared" si="87"/>
        <v>13.9</v>
      </c>
      <c r="N311" s="44">
        <f t="shared" si="87"/>
        <v>0</v>
      </c>
      <c r="O311" s="279">
        <v>320</v>
      </c>
      <c r="P311" s="279"/>
      <c r="Q311" s="314" t="s">
        <v>4154</v>
      </c>
    </row>
    <row r="312" spans="1:17" x14ac:dyDescent="0.25">
      <c r="A312" s="292"/>
      <c r="B312" s="292"/>
      <c r="C312" s="279"/>
      <c r="D312" s="279"/>
      <c r="E312" s="279"/>
      <c r="F312" s="279"/>
      <c r="G312" s="43" t="s">
        <v>17</v>
      </c>
      <c r="H312" s="44">
        <f t="shared" si="82"/>
        <v>10</v>
      </c>
      <c r="I312" s="44">
        <v>0</v>
      </c>
      <c r="J312" s="44">
        <v>0</v>
      </c>
      <c r="K312" s="44">
        <v>0</v>
      </c>
      <c r="L312" s="44">
        <v>0</v>
      </c>
      <c r="M312" s="44">
        <v>10</v>
      </c>
      <c r="N312" s="44">
        <v>0</v>
      </c>
      <c r="O312" s="279"/>
      <c r="P312" s="279"/>
      <c r="Q312" s="315"/>
    </row>
    <row r="313" spans="1:17" x14ac:dyDescent="0.25">
      <c r="A313" s="292"/>
      <c r="B313" s="292"/>
      <c r="C313" s="279"/>
      <c r="D313" s="279"/>
      <c r="E313" s="279"/>
      <c r="F313" s="279"/>
      <c r="G313" s="43" t="s">
        <v>1996</v>
      </c>
      <c r="H313" s="44">
        <f t="shared" si="82"/>
        <v>3.9</v>
      </c>
      <c r="I313" s="44">
        <v>0</v>
      </c>
      <c r="J313" s="44">
        <v>0</v>
      </c>
      <c r="K313" s="44">
        <v>0</v>
      </c>
      <c r="L313" s="44">
        <v>0</v>
      </c>
      <c r="M313" s="44">
        <v>3.9</v>
      </c>
      <c r="N313" s="44">
        <v>0</v>
      </c>
      <c r="O313" s="279"/>
      <c r="P313" s="279"/>
      <c r="Q313" s="315"/>
    </row>
    <row r="314" spans="1:17" ht="24" x14ac:dyDescent="0.25">
      <c r="A314" s="292"/>
      <c r="B314" s="292"/>
      <c r="C314" s="279"/>
      <c r="D314" s="279"/>
      <c r="E314" s="279"/>
      <c r="F314" s="279"/>
      <c r="G314" s="43" t="s">
        <v>463</v>
      </c>
      <c r="H314" s="44">
        <f t="shared" si="82"/>
        <v>0</v>
      </c>
      <c r="I314" s="44">
        <v>0</v>
      </c>
      <c r="J314" s="44">
        <v>0</v>
      </c>
      <c r="K314" s="44">
        <v>0</v>
      </c>
      <c r="L314" s="44">
        <v>0</v>
      </c>
      <c r="M314" s="44">
        <v>0</v>
      </c>
      <c r="N314" s="44">
        <v>0</v>
      </c>
      <c r="O314" s="279"/>
      <c r="P314" s="279"/>
      <c r="Q314" s="315"/>
    </row>
    <row r="315" spans="1:17" ht="24" x14ac:dyDescent="0.25">
      <c r="A315" s="292"/>
      <c r="B315" s="292"/>
      <c r="C315" s="279"/>
      <c r="D315" s="279"/>
      <c r="E315" s="279"/>
      <c r="F315" s="279"/>
      <c r="G315" s="43" t="s">
        <v>20</v>
      </c>
      <c r="H315" s="44">
        <f t="shared" si="82"/>
        <v>0</v>
      </c>
      <c r="I315" s="44">
        <v>0</v>
      </c>
      <c r="J315" s="44">
        <v>0</v>
      </c>
      <c r="K315" s="44">
        <v>0</v>
      </c>
      <c r="L315" s="44">
        <v>0</v>
      </c>
      <c r="M315" s="44">
        <v>0</v>
      </c>
      <c r="N315" s="44">
        <v>0</v>
      </c>
      <c r="O315" s="279"/>
      <c r="P315" s="279"/>
      <c r="Q315" s="315"/>
    </row>
    <row r="316" spans="1:17" ht="63" customHeight="1" x14ac:dyDescent="0.25">
      <c r="A316" s="292" t="s">
        <v>2001</v>
      </c>
      <c r="B316" s="292" t="s">
        <v>1913</v>
      </c>
      <c r="C316" s="279" t="s">
        <v>136</v>
      </c>
      <c r="D316" s="279">
        <v>2028</v>
      </c>
      <c r="E316" s="279" t="s">
        <v>1920</v>
      </c>
      <c r="F316" s="279" t="s">
        <v>1915</v>
      </c>
      <c r="G316" s="43" t="s">
        <v>16</v>
      </c>
      <c r="H316" s="44">
        <f t="shared" ref="H316:N316" si="88">SUM(H317:H320)</f>
        <v>12.799999999999999</v>
      </c>
      <c r="I316" s="44">
        <f t="shared" si="88"/>
        <v>0</v>
      </c>
      <c r="J316" s="44">
        <f t="shared" si="88"/>
        <v>0</v>
      </c>
      <c r="K316" s="44">
        <f t="shared" si="88"/>
        <v>0</v>
      </c>
      <c r="L316" s="44">
        <f t="shared" si="88"/>
        <v>12.799999999999999</v>
      </c>
      <c r="M316" s="44">
        <f t="shared" si="88"/>
        <v>0</v>
      </c>
      <c r="N316" s="44">
        <f t="shared" si="88"/>
        <v>0</v>
      </c>
      <c r="O316" s="279">
        <v>773</v>
      </c>
      <c r="P316" s="279"/>
      <c r="Q316" s="314" t="s">
        <v>4154</v>
      </c>
    </row>
    <row r="317" spans="1:17" x14ac:dyDescent="0.25">
      <c r="A317" s="292"/>
      <c r="B317" s="292"/>
      <c r="C317" s="279"/>
      <c r="D317" s="279"/>
      <c r="E317" s="279"/>
      <c r="F317" s="279"/>
      <c r="G317" s="43" t="s">
        <v>17</v>
      </c>
      <c r="H317" s="44">
        <f t="shared" si="82"/>
        <v>9.1999999999999993</v>
      </c>
      <c r="I317" s="44">
        <v>0</v>
      </c>
      <c r="J317" s="44">
        <v>0</v>
      </c>
      <c r="K317" s="44">
        <v>0</v>
      </c>
      <c r="L317" s="44">
        <v>9.1999999999999993</v>
      </c>
      <c r="M317" s="44">
        <v>0</v>
      </c>
      <c r="N317" s="44">
        <v>0</v>
      </c>
      <c r="O317" s="279"/>
      <c r="P317" s="279"/>
      <c r="Q317" s="315"/>
    </row>
    <row r="318" spans="1:17" x14ac:dyDescent="0.25">
      <c r="A318" s="292"/>
      <c r="B318" s="292"/>
      <c r="C318" s="279"/>
      <c r="D318" s="279"/>
      <c r="E318" s="279"/>
      <c r="F318" s="279"/>
      <c r="G318" s="43" t="s">
        <v>1996</v>
      </c>
      <c r="H318" s="44">
        <f t="shared" si="82"/>
        <v>3.6</v>
      </c>
      <c r="I318" s="44">
        <v>0</v>
      </c>
      <c r="J318" s="44">
        <v>0</v>
      </c>
      <c r="K318" s="44">
        <v>0</v>
      </c>
      <c r="L318" s="44">
        <v>3.6</v>
      </c>
      <c r="M318" s="44">
        <v>0</v>
      </c>
      <c r="N318" s="44">
        <v>0</v>
      </c>
      <c r="O318" s="279"/>
      <c r="P318" s="279"/>
      <c r="Q318" s="315"/>
    </row>
    <row r="319" spans="1:17" ht="24" x14ac:dyDescent="0.25">
      <c r="A319" s="292"/>
      <c r="B319" s="292"/>
      <c r="C319" s="279"/>
      <c r="D319" s="279"/>
      <c r="E319" s="279"/>
      <c r="F319" s="279"/>
      <c r="G319" s="43" t="s">
        <v>463</v>
      </c>
      <c r="H319" s="44">
        <f t="shared" si="82"/>
        <v>0</v>
      </c>
      <c r="I319" s="44">
        <v>0</v>
      </c>
      <c r="J319" s="44">
        <v>0</v>
      </c>
      <c r="K319" s="44">
        <v>0</v>
      </c>
      <c r="L319" s="44">
        <v>0</v>
      </c>
      <c r="M319" s="44">
        <v>0</v>
      </c>
      <c r="N319" s="44">
        <v>0</v>
      </c>
      <c r="O319" s="279"/>
      <c r="P319" s="279"/>
      <c r="Q319" s="315"/>
    </row>
    <row r="320" spans="1:17" ht="24" x14ac:dyDescent="0.25">
      <c r="A320" s="292"/>
      <c r="B320" s="292"/>
      <c r="C320" s="279"/>
      <c r="D320" s="279"/>
      <c r="E320" s="279"/>
      <c r="F320" s="279"/>
      <c r="G320" s="43" t="s">
        <v>20</v>
      </c>
      <c r="H320" s="44">
        <f t="shared" si="82"/>
        <v>0</v>
      </c>
      <c r="I320" s="44">
        <v>0</v>
      </c>
      <c r="J320" s="44">
        <v>0</v>
      </c>
      <c r="K320" s="44">
        <v>0</v>
      </c>
      <c r="L320" s="44">
        <v>0</v>
      </c>
      <c r="M320" s="44">
        <v>0</v>
      </c>
      <c r="N320" s="44">
        <v>0</v>
      </c>
      <c r="O320" s="279"/>
      <c r="P320" s="279"/>
      <c r="Q320" s="315"/>
    </row>
    <row r="321" spans="1:17" ht="36" x14ac:dyDescent="0.25">
      <c r="A321" s="306" t="s">
        <v>26</v>
      </c>
      <c r="B321" s="306"/>
      <c r="C321" s="306"/>
      <c r="D321" s="306"/>
      <c r="E321" s="306"/>
      <c r="F321" s="306"/>
      <c r="G321" s="48" t="s">
        <v>16</v>
      </c>
      <c r="H321" s="49">
        <f>SUM(H286,H291,H296,H301,H306,H311,H316)</f>
        <v>237.6</v>
      </c>
      <c r="I321" s="49">
        <f t="shared" ref="I321:N321" si="89">SUM(I286,I291,I296,I301,I306,I311,I316)</f>
        <v>45.8</v>
      </c>
      <c r="J321" s="49">
        <f t="shared" si="89"/>
        <v>0</v>
      </c>
      <c r="K321" s="49">
        <f t="shared" si="89"/>
        <v>0</v>
      </c>
      <c r="L321" s="49">
        <f t="shared" si="89"/>
        <v>12.799999999999999</v>
      </c>
      <c r="M321" s="49">
        <f t="shared" si="89"/>
        <v>159.6</v>
      </c>
      <c r="N321" s="49">
        <f t="shared" si="89"/>
        <v>19.399999999999999</v>
      </c>
      <c r="O321" s="607">
        <v>19914</v>
      </c>
      <c r="P321" s="279"/>
    </row>
    <row r="322" spans="1:17" ht="24" x14ac:dyDescent="0.25">
      <c r="A322" s="306"/>
      <c r="B322" s="306"/>
      <c r="C322" s="306"/>
      <c r="D322" s="306"/>
      <c r="E322" s="306"/>
      <c r="F322" s="306"/>
      <c r="G322" s="48" t="s">
        <v>17</v>
      </c>
      <c r="H322" s="49">
        <f t="shared" ref="H322:N325" si="90">SUM(H287,H292,H297,H302,H307,H312,H317)</f>
        <v>160.39999999999998</v>
      </c>
      <c r="I322" s="49">
        <f t="shared" si="90"/>
        <v>22.3</v>
      </c>
      <c r="J322" s="49">
        <f t="shared" si="90"/>
        <v>0</v>
      </c>
      <c r="K322" s="49">
        <f t="shared" si="90"/>
        <v>0</v>
      </c>
      <c r="L322" s="49">
        <f t="shared" si="90"/>
        <v>9.1999999999999993</v>
      </c>
      <c r="M322" s="49">
        <f t="shared" si="90"/>
        <v>114.9</v>
      </c>
      <c r="N322" s="49">
        <f t="shared" si="90"/>
        <v>14</v>
      </c>
      <c r="O322" s="607"/>
      <c r="P322" s="279"/>
    </row>
    <row r="323" spans="1:17" ht="24" x14ac:dyDescent="0.25">
      <c r="A323" s="306"/>
      <c r="B323" s="306"/>
      <c r="C323" s="306"/>
      <c r="D323" s="306"/>
      <c r="E323" s="306"/>
      <c r="F323" s="306"/>
      <c r="G323" s="48" t="s">
        <v>1996</v>
      </c>
      <c r="H323" s="49">
        <f t="shared" si="90"/>
        <v>77.2</v>
      </c>
      <c r="I323" s="49">
        <f t="shared" si="90"/>
        <v>23.5</v>
      </c>
      <c r="J323" s="49">
        <f t="shared" si="90"/>
        <v>0</v>
      </c>
      <c r="K323" s="49">
        <f t="shared" si="90"/>
        <v>0</v>
      </c>
      <c r="L323" s="49">
        <f t="shared" si="90"/>
        <v>3.6</v>
      </c>
      <c r="M323" s="49">
        <f t="shared" si="90"/>
        <v>44.7</v>
      </c>
      <c r="N323" s="49">
        <f t="shared" si="90"/>
        <v>5.4</v>
      </c>
      <c r="O323" s="607"/>
      <c r="P323" s="279"/>
    </row>
    <row r="324" spans="1:17" ht="24" x14ac:dyDescent="0.25">
      <c r="A324" s="306"/>
      <c r="B324" s="306"/>
      <c r="C324" s="306"/>
      <c r="D324" s="306"/>
      <c r="E324" s="306"/>
      <c r="F324" s="306"/>
      <c r="G324" s="48" t="s">
        <v>463</v>
      </c>
      <c r="H324" s="49">
        <f t="shared" si="90"/>
        <v>0</v>
      </c>
      <c r="I324" s="49">
        <f t="shared" si="90"/>
        <v>0</v>
      </c>
      <c r="J324" s="49">
        <f t="shared" si="90"/>
        <v>0</v>
      </c>
      <c r="K324" s="49">
        <f t="shared" si="90"/>
        <v>0</v>
      </c>
      <c r="L324" s="49">
        <f t="shared" si="90"/>
        <v>0</v>
      </c>
      <c r="M324" s="49">
        <f t="shared" si="90"/>
        <v>0</v>
      </c>
      <c r="N324" s="49">
        <f t="shared" si="90"/>
        <v>0</v>
      </c>
      <c r="O324" s="607"/>
      <c r="P324" s="279"/>
    </row>
    <row r="325" spans="1:17" ht="24" x14ac:dyDescent="0.25">
      <c r="A325" s="306"/>
      <c r="B325" s="306"/>
      <c r="C325" s="306"/>
      <c r="D325" s="306"/>
      <c r="E325" s="306"/>
      <c r="F325" s="306"/>
      <c r="G325" s="48" t="s">
        <v>20</v>
      </c>
      <c r="H325" s="49">
        <f t="shared" si="90"/>
        <v>0</v>
      </c>
      <c r="I325" s="49">
        <f t="shared" si="90"/>
        <v>0</v>
      </c>
      <c r="J325" s="49">
        <f t="shared" si="90"/>
        <v>0</v>
      </c>
      <c r="K325" s="49">
        <f t="shared" si="90"/>
        <v>0</v>
      </c>
      <c r="L325" s="49">
        <f t="shared" si="90"/>
        <v>0</v>
      </c>
      <c r="M325" s="49">
        <f t="shared" si="90"/>
        <v>0</v>
      </c>
      <c r="N325" s="49">
        <f t="shared" si="90"/>
        <v>0</v>
      </c>
      <c r="O325" s="607"/>
      <c r="P325" s="279"/>
    </row>
    <row r="326" spans="1:17" x14ac:dyDescent="0.25">
      <c r="A326" s="294" t="s">
        <v>142</v>
      </c>
      <c r="B326" s="294"/>
      <c r="C326" s="294"/>
      <c r="D326" s="294"/>
      <c r="E326" s="294"/>
      <c r="F326" s="294"/>
      <c r="G326" s="294"/>
      <c r="H326" s="294"/>
      <c r="I326" s="294"/>
      <c r="J326" s="294"/>
      <c r="K326" s="294"/>
      <c r="L326" s="294"/>
      <c r="M326" s="294"/>
      <c r="N326" s="294"/>
      <c r="O326" s="294"/>
      <c r="P326" s="294"/>
    </row>
    <row r="327" spans="1:17" ht="51" customHeight="1" x14ac:dyDescent="0.25">
      <c r="A327" s="292" t="s">
        <v>2002</v>
      </c>
      <c r="B327" s="292" t="s">
        <v>1913</v>
      </c>
      <c r="C327" s="279" t="s">
        <v>142</v>
      </c>
      <c r="D327" s="279" t="s">
        <v>86</v>
      </c>
      <c r="E327" s="279" t="s">
        <v>2003</v>
      </c>
      <c r="F327" s="279" t="s">
        <v>1915</v>
      </c>
      <c r="G327" s="43" t="s">
        <v>16</v>
      </c>
      <c r="H327" s="44">
        <f t="shared" ref="H327:N327" si="91">SUM(H328:H331)</f>
        <v>145.80000000000001</v>
      </c>
      <c r="I327" s="44">
        <f t="shared" si="91"/>
        <v>0</v>
      </c>
      <c r="J327" s="44">
        <f t="shared" si="91"/>
        <v>0</v>
      </c>
      <c r="K327" s="44">
        <f t="shared" si="91"/>
        <v>0</v>
      </c>
      <c r="L327" s="44">
        <f t="shared" si="91"/>
        <v>90.399999999999991</v>
      </c>
      <c r="M327" s="44">
        <f t="shared" si="91"/>
        <v>55.4</v>
      </c>
      <c r="N327" s="44">
        <f t="shared" si="91"/>
        <v>0</v>
      </c>
      <c r="O327" s="279">
        <v>43508</v>
      </c>
      <c r="P327" s="279"/>
      <c r="Q327" s="314" t="s">
        <v>4154</v>
      </c>
    </row>
    <row r="328" spans="1:17" x14ac:dyDescent="0.25">
      <c r="A328" s="292"/>
      <c r="B328" s="292"/>
      <c r="C328" s="279"/>
      <c r="D328" s="279"/>
      <c r="E328" s="279"/>
      <c r="F328" s="279"/>
      <c r="G328" s="43" t="s">
        <v>17</v>
      </c>
      <c r="H328" s="44">
        <f t="shared" ref="H328:H391" si="92">SUM(I328:N328)</f>
        <v>105</v>
      </c>
      <c r="I328" s="44">
        <v>0</v>
      </c>
      <c r="J328" s="44">
        <v>0</v>
      </c>
      <c r="K328" s="44">
        <v>0</v>
      </c>
      <c r="L328" s="44">
        <v>65.099999999999994</v>
      </c>
      <c r="M328" s="44">
        <v>39.9</v>
      </c>
      <c r="N328" s="44">
        <v>0</v>
      </c>
      <c r="O328" s="279"/>
      <c r="P328" s="279"/>
      <c r="Q328" s="315"/>
    </row>
    <row r="329" spans="1:17" ht="36" x14ac:dyDescent="0.25">
      <c r="A329" s="292"/>
      <c r="B329" s="292"/>
      <c r="C329" s="279"/>
      <c r="D329" s="279"/>
      <c r="E329" s="279"/>
      <c r="F329" s="279"/>
      <c r="G329" s="43" t="s">
        <v>18</v>
      </c>
      <c r="H329" s="44">
        <f t="shared" si="92"/>
        <v>40.799999999999997</v>
      </c>
      <c r="I329" s="44">
        <v>0</v>
      </c>
      <c r="J329" s="44">
        <v>0</v>
      </c>
      <c r="K329" s="44">
        <v>0</v>
      </c>
      <c r="L329" s="44">
        <v>25.3</v>
      </c>
      <c r="M329" s="44">
        <v>15.5</v>
      </c>
      <c r="N329" s="44">
        <v>0</v>
      </c>
      <c r="O329" s="279"/>
      <c r="P329" s="279"/>
      <c r="Q329" s="315"/>
    </row>
    <row r="330" spans="1:17" x14ac:dyDescent="0.25">
      <c r="A330" s="292"/>
      <c r="B330" s="292"/>
      <c r="C330" s="279"/>
      <c r="D330" s="279"/>
      <c r="E330" s="279"/>
      <c r="F330" s="279"/>
      <c r="G330" s="43" t="s">
        <v>19</v>
      </c>
      <c r="H330" s="44">
        <f t="shared" si="92"/>
        <v>0</v>
      </c>
      <c r="I330" s="44">
        <v>0</v>
      </c>
      <c r="J330" s="44">
        <v>0</v>
      </c>
      <c r="K330" s="44">
        <v>0</v>
      </c>
      <c r="L330" s="44">
        <v>0</v>
      </c>
      <c r="M330" s="44">
        <v>0</v>
      </c>
      <c r="N330" s="44">
        <v>0</v>
      </c>
      <c r="O330" s="279"/>
      <c r="P330" s="279"/>
      <c r="Q330" s="315"/>
    </row>
    <row r="331" spans="1:17" ht="24" x14ac:dyDescent="0.25">
      <c r="A331" s="292"/>
      <c r="B331" s="292"/>
      <c r="C331" s="279"/>
      <c r="D331" s="279"/>
      <c r="E331" s="279"/>
      <c r="F331" s="279"/>
      <c r="G331" s="43" t="s">
        <v>20</v>
      </c>
      <c r="H331" s="44">
        <f t="shared" si="92"/>
        <v>0</v>
      </c>
      <c r="I331" s="44">
        <v>0</v>
      </c>
      <c r="J331" s="44">
        <v>0</v>
      </c>
      <c r="K331" s="44">
        <v>0</v>
      </c>
      <c r="L331" s="44">
        <v>0</v>
      </c>
      <c r="M331" s="44">
        <v>0</v>
      </c>
      <c r="N331" s="44">
        <v>0</v>
      </c>
      <c r="O331" s="279"/>
      <c r="P331" s="279"/>
      <c r="Q331" s="315"/>
    </row>
    <row r="332" spans="1:17" ht="51" customHeight="1" x14ac:dyDescent="0.25">
      <c r="A332" s="292" t="s">
        <v>2004</v>
      </c>
      <c r="B332" s="292" t="s">
        <v>1913</v>
      </c>
      <c r="C332" s="279" t="s">
        <v>142</v>
      </c>
      <c r="D332" s="279" t="s">
        <v>86</v>
      </c>
      <c r="E332" s="279" t="s">
        <v>2005</v>
      </c>
      <c r="F332" s="279" t="s">
        <v>1915</v>
      </c>
      <c r="G332" s="43" t="s">
        <v>16</v>
      </c>
      <c r="H332" s="44">
        <f t="shared" ref="H332:N332" si="93">SUM(H333:H336)</f>
        <v>216.49999999999997</v>
      </c>
      <c r="I332" s="44">
        <f t="shared" si="93"/>
        <v>0</v>
      </c>
      <c r="J332" s="44">
        <f t="shared" si="93"/>
        <v>0</v>
      </c>
      <c r="K332" s="44">
        <f t="shared" si="93"/>
        <v>0</v>
      </c>
      <c r="L332" s="44">
        <f t="shared" si="93"/>
        <v>115.39999999999999</v>
      </c>
      <c r="M332" s="44">
        <f t="shared" si="93"/>
        <v>101.1</v>
      </c>
      <c r="N332" s="44">
        <f t="shared" si="93"/>
        <v>0</v>
      </c>
      <c r="O332" s="279">
        <v>23320</v>
      </c>
      <c r="P332" s="279"/>
      <c r="Q332" s="314" t="s">
        <v>4154</v>
      </c>
    </row>
    <row r="333" spans="1:17" x14ac:dyDescent="0.25">
      <c r="A333" s="292"/>
      <c r="B333" s="292"/>
      <c r="C333" s="279"/>
      <c r="D333" s="279"/>
      <c r="E333" s="279"/>
      <c r="F333" s="279"/>
      <c r="G333" s="43" t="s">
        <v>17</v>
      </c>
      <c r="H333" s="44">
        <f t="shared" si="92"/>
        <v>155.89999999999998</v>
      </c>
      <c r="I333" s="44">
        <v>0</v>
      </c>
      <c r="J333" s="44">
        <v>0</v>
      </c>
      <c r="K333" s="44">
        <v>0</v>
      </c>
      <c r="L333" s="44">
        <v>83.1</v>
      </c>
      <c r="M333" s="44">
        <v>72.8</v>
      </c>
      <c r="N333" s="44">
        <v>0</v>
      </c>
      <c r="O333" s="279"/>
      <c r="P333" s="279"/>
      <c r="Q333" s="315"/>
    </row>
    <row r="334" spans="1:17" ht="36" x14ac:dyDescent="0.25">
      <c r="A334" s="292"/>
      <c r="B334" s="292"/>
      <c r="C334" s="279"/>
      <c r="D334" s="279"/>
      <c r="E334" s="279"/>
      <c r="F334" s="279"/>
      <c r="G334" s="43" t="s">
        <v>18</v>
      </c>
      <c r="H334" s="44">
        <f t="shared" si="92"/>
        <v>60.599999999999994</v>
      </c>
      <c r="I334" s="44">
        <v>0</v>
      </c>
      <c r="J334" s="44">
        <v>0</v>
      </c>
      <c r="K334" s="44">
        <v>0</v>
      </c>
      <c r="L334" s="44">
        <v>32.299999999999997</v>
      </c>
      <c r="M334" s="44">
        <v>28.3</v>
      </c>
      <c r="N334" s="44">
        <v>0</v>
      </c>
      <c r="O334" s="279"/>
      <c r="P334" s="279"/>
      <c r="Q334" s="315"/>
    </row>
    <row r="335" spans="1:17" x14ac:dyDescent="0.25">
      <c r="A335" s="292"/>
      <c r="B335" s="292"/>
      <c r="C335" s="279"/>
      <c r="D335" s="279"/>
      <c r="E335" s="279"/>
      <c r="F335" s="279"/>
      <c r="G335" s="43" t="s">
        <v>19</v>
      </c>
      <c r="H335" s="44">
        <f t="shared" si="92"/>
        <v>0</v>
      </c>
      <c r="I335" s="44">
        <v>0</v>
      </c>
      <c r="J335" s="44">
        <v>0</v>
      </c>
      <c r="K335" s="44">
        <v>0</v>
      </c>
      <c r="L335" s="44">
        <v>0</v>
      </c>
      <c r="M335" s="44">
        <v>0</v>
      </c>
      <c r="N335" s="44">
        <v>0</v>
      </c>
      <c r="O335" s="279"/>
      <c r="P335" s="279"/>
      <c r="Q335" s="315"/>
    </row>
    <row r="336" spans="1:17" ht="24" x14ac:dyDescent="0.25">
      <c r="A336" s="292"/>
      <c r="B336" s="292"/>
      <c r="C336" s="279"/>
      <c r="D336" s="279"/>
      <c r="E336" s="279"/>
      <c r="F336" s="279"/>
      <c r="G336" s="43" t="s">
        <v>20</v>
      </c>
      <c r="H336" s="44">
        <f t="shared" si="92"/>
        <v>0</v>
      </c>
      <c r="I336" s="44">
        <v>0</v>
      </c>
      <c r="J336" s="44">
        <v>0</v>
      </c>
      <c r="K336" s="44">
        <v>0</v>
      </c>
      <c r="L336" s="44">
        <v>0</v>
      </c>
      <c r="M336" s="44">
        <v>0</v>
      </c>
      <c r="N336" s="44">
        <v>0</v>
      </c>
      <c r="O336" s="279"/>
      <c r="P336" s="279"/>
      <c r="Q336" s="315"/>
    </row>
    <row r="337" spans="1:17" ht="51" customHeight="1" x14ac:dyDescent="0.25">
      <c r="A337" s="292" t="s">
        <v>2006</v>
      </c>
      <c r="B337" s="292" t="s">
        <v>1913</v>
      </c>
      <c r="C337" s="279" t="s">
        <v>142</v>
      </c>
      <c r="D337" s="279">
        <v>2029</v>
      </c>
      <c r="E337" s="279" t="s">
        <v>2007</v>
      </c>
      <c r="F337" s="279" t="s">
        <v>1915</v>
      </c>
      <c r="G337" s="43" t="s">
        <v>16</v>
      </c>
      <c r="H337" s="44">
        <f t="shared" ref="H337:N337" si="94">SUM(H338:H341)</f>
        <v>96.5</v>
      </c>
      <c r="I337" s="44">
        <f t="shared" si="94"/>
        <v>0</v>
      </c>
      <c r="J337" s="44">
        <f t="shared" si="94"/>
        <v>0</v>
      </c>
      <c r="K337" s="44">
        <f t="shared" si="94"/>
        <v>0</v>
      </c>
      <c r="L337" s="44">
        <f t="shared" si="94"/>
        <v>0</v>
      </c>
      <c r="M337" s="44">
        <f t="shared" si="94"/>
        <v>96.5</v>
      </c>
      <c r="N337" s="44">
        <f t="shared" si="94"/>
        <v>0</v>
      </c>
      <c r="O337" s="279">
        <v>43508</v>
      </c>
      <c r="P337" s="279"/>
      <c r="Q337" s="314" t="s">
        <v>4154</v>
      </c>
    </row>
    <row r="338" spans="1:17" x14ac:dyDescent="0.25">
      <c r="A338" s="292"/>
      <c r="B338" s="292"/>
      <c r="C338" s="279"/>
      <c r="D338" s="279"/>
      <c r="E338" s="279"/>
      <c r="F338" s="279"/>
      <c r="G338" s="43" t="s">
        <v>58</v>
      </c>
      <c r="H338" s="44">
        <f t="shared" si="92"/>
        <v>69.5</v>
      </c>
      <c r="I338" s="44">
        <v>0</v>
      </c>
      <c r="J338" s="44">
        <v>0</v>
      </c>
      <c r="K338" s="44">
        <v>0</v>
      </c>
      <c r="L338" s="44">
        <v>0</v>
      </c>
      <c r="M338" s="44">
        <v>69.5</v>
      </c>
      <c r="N338" s="44">
        <v>0</v>
      </c>
      <c r="O338" s="279"/>
      <c r="P338" s="279"/>
      <c r="Q338" s="315"/>
    </row>
    <row r="339" spans="1:17" ht="36" x14ac:dyDescent="0.25">
      <c r="A339" s="292"/>
      <c r="B339" s="292"/>
      <c r="C339" s="279"/>
      <c r="D339" s="279"/>
      <c r="E339" s="279"/>
      <c r="F339" s="279"/>
      <c r="G339" s="43" t="s">
        <v>18</v>
      </c>
      <c r="H339" s="44">
        <f t="shared" si="92"/>
        <v>27</v>
      </c>
      <c r="I339" s="44">
        <v>0</v>
      </c>
      <c r="J339" s="44">
        <v>0</v>
      </c>
      <c r="K339" s="44">
        <v>0</v>
      </c>
      <c r="L339" s="44">
        <v>0</v>
      </c>
      <c r="M339" s="44">
        <v>27</v>
      </c>
      <c r="N339" s="44">
        <v>0</v>
      </c>
      <c r="O339" s="279"/>
      <c r="P339" s="279"/>
      <c r="Q339" s="315"/>
    </row>
    <row r="340" spans="1:17" x14ac:dyDescent="0.25">
      <c r="A340" s="292"/>
      <c r="B340" s="292"/>
      <c r="C340" s="279"/>
      <c r="D340" s="279"/>
      <c r="E340" s="279"/>
      <c r="F340" s="279"/>
      <c r="G340" s="43" t="s">
        <v>19</v>
      </c>
      <c r="H340" s="44">
        <f t="shared" si="92"/>
        <v>0</v>
      </c>
      <c r="I340" s="44">
        <v>0</v>
      </c>
      <c r="J340" s="44">
        <v>0</v>
      </c>
      <c r="K340" s="44">
        <v>0</v>
      </c>
      <c r="L340" s="44">
        <v>0</v>
      </c>
      <c r="M340" s="44">
        <v>0</v>
      </c>
      <c r="N340" s="44">
        <v>0</v>
      </c>
      <c r="O340" s="279"/>
      <c r="P340" s="279"/>
      <c r="Q340" s="315"/>
    </row>
    <row r="341" spans="1:17" ht="24" x14ac:dyDescent="0.25">
      <c r="A341" s="292"/>
      <c r="B341" s="292"/>
      <c r="C341" s="279"/>
      <c r="D341" s="279"/>
      <c r="E341" s="279"/>
      <c r="F341" s="279"/>
      <c r="G341" s="43" t="s">
        <v>20</v>
      </c>
      <c r="H341" s="44">
        <f t="shared" si="92"/>
        <v>0</v>
      </c>
      <c r="I341" s="44">
        <v>0</v>
      </c>
      <c r="J341" s="44">
        <v>0</v>
      </c>
      <c r="K341" s="44">
        <v>0</v>
      </c>
      <c r="L341" s="44">
        <v>0</v>
      </c>
      <c r="M341" s="44">
        <v>0</v>
      </c>
      <c r="N341" s="44">
        <v>0</v>
      </c>
      <c r="O341" s="279"/>
      <c r="P341" s="279"/>
      <c r="Q341" s="315"/>
    </row>
    <row r="342" spans="1:17" ht="51" customHeight="1" x14ac:dyDescent="0.25">
      <c r="A342" s="292" t="s">
        <v>2008</v>
      </c>
      <c r="B342" s="292" t="s">
        <v>1913</v>
      </c>
      <c r="C342" s="279" t="s">
        <v>142</v>
      </c>
      <c r="D342" s="279">
        <v>2029</v>
      </c>
      <c r="E342" s="279" t="s">
        <v>2009</v>
      </c>
      <c r="F342" s="279" t="s">
        <v>1915</v>
      </c>
      <c r="G342" s="43" t="s">
        <v>16</v>
      </c>
      <c r="H342" s="44">
        <f t="shared" ref="H342:N342" si="95">SUM(H343:H346)</f>
        <v>13.9</v>
      </c>
      <c r="I342" s="44">
        <f t="shared" si="95"/>
        <v>0</v>
      </c>
      <c r="J342" s="44">
        <f t="shared" si="95"/>
        <v>0</v>
      </c>
      <c r="K342" s="44">
        <f t="shared" si="95"/>
        <v>0</v>
      </c>
      <c r="L342" s="44">
        <f t="shared" si="95"/>
        <v>0</v>
      </c>
      <c r="M342" s="44">
        <f t="shared" si="95"/>
        <v>13.9</v>
      </c>
      <c r="N342" s="44">
        <f t="shared" si="95"/>
        <v>0</v>
      </c>
      <c r="O342" s="279">
        <v>349</v>
      </c>
      <c r="P342" s="279"/>
      <c r="Q342" s="314" t="s">
        <v>4154</v>
      </c>
    </row>
    <row r="343" spans="1:17" x14ac:dyDescent="0.25">
      <c r="A343" s="292"/>
      <c r="B343" s="292"/>
      <c r="C343" s="279"/>
      <c r="D343" s="279"/>
      <c r="E343" s="279"/>
      <c r="F343" s="279"/>
      <c r="G343" s="43" t="s">
        <v>49</v>
      </c>
      <c r="H343" s="44">
        <f t="shared" si="92"/>
        <v>10</v>
      </c>
      <c r="I343" s="44">
        <v>0</v>
      </c>
      <c r="J343" s="44">
        <v>0</v>
      </c>
      <c r="K343" s="44">
        <v>0</v>
      </c>
      <c r="L343" s="44">
        <v>0</v>
      </c>
      <c r="M343" s="44">
        <v>10</v>
      </c>
      <c r="N343" s="44">
        <v>0</v>
      </c>
      <c r="O343" s="279"/>
      <c r="P343" s="279"/>
      <c r="Q343" s="315"/>
    </row>
    <row r="344" spans="1:17" ht="36" x14ac:dyDescent="0.25">
      <c r="A344" s="292"/>
      <c r="B344" s="292"/>
      <c r="C344" s="279"/>
      <c r="D344" s="279"/>
      <c r="E344" s="279"/>
      <c r="F344" s="279"/>
      <c r="G344" s="43" t="s">
        <v>18</v>
      </c>
      <c r="H344" s="44">
        <f t="shared" si="92"/>
        <v>3.9</v>
      </c>
      <c r="I344" s="44">
        <v>0</v>
      </c>
      <c r="J344" s="44">
        <v>0</v>
      </c>
      <c r="K344" s="44">
        <v>0</v>
      </c>
      <c r="L344" s="44">
        <v>0</v>
      </c>
      <c r="M344" s="44">
        <v>3.9</v>
      </c>
      <c r="N344" s="44">
        <v>0</v>
      </c>
      <c r="O344" s="279"/>
      <c r="P344" s="279"/>
      <c r="Q344" s="315"/>
    </row>
    <row r="345" spans="1:17" x14ac:dyDescent="0.25">
      <c r="A345" s="292"/>
      <c r="B345" s="292"/>
      <c r="C345" s="279"/>
      <c r="D345" s="279"/>
      <c r="E345" s="279"/>
      <c r="F345" s="279"/>
      <c r="G345" s="43" t="s">
        <v>19</v>
      </c>
      <c r="H345" s="44">
        <f t="shared" si="92"/>
        <v>0</v>
      </c>
      <c r="I345" s="44">
        <v>0</v>
      </c>
      <c r="J345" s="44">
        <v>0</v>
      </c>
      <c r="K345" s="44">
        <v>0</v>
      </c>
      <c r="L345" s="44">
        <v>0</v>
      </c>
      <c r="M345" s="44">
        <v>0</v>
      </c>
      <c r="N345" s="44">
        <v>0</v>
      </c>
      <c r="O345" s="279"/>
      <c r="P345" s="279"/>
      <c r="Q345" s="315"/>
    </row>
    <row r="346" spans="1:17" ht="24" x14ac:dyDescent="0.25">
      <c r="A346" s="292"/>
      <c r="B346" s="292"/>
      <c r="C346" s="279"/>
      <c r="D346" s="279"/>
      <c r="E346" s="279"/>
      <c r="F346" s="279"/>
      <c r="G346" s="43" t="s">
        <v>20</v>
      </c>
      <c r="H346" s="44">
        <f t="shared" si="92"/>
        <v>0</v>
      </c>
      <c r="I346" s="44">
        <v>0</v>
      </c>
      <c r="J346" s="44">
        <v>0</v>
      </c>
      <c r="K346" s="44">
        <v>0</v>
      </c>
      <c r="L346" s="44">
        <v>0</v>
      </c>
      <c r="M346" s="44">
        <v>0</v>
      </c>
      <c r="N346" s="44">
        <v>0</v>
      </c>
      <c r="O346" s="279"/>
      <c r="P346" s="279"/>
      <c r="Q346" s="315"/>
    </row>
    <row r="347" spans="1:17" ht="51" customHeight="1" x14ac:dyDescent="0.25">
      <c r="A347" s="292" t="s">
        <v>2010</v>
      </c>
      <c r="B347" s="292" t="s">
        <v>1913</v>
      </c>
      <c r="C347" s="279" t="s">
        <v>142</v>
      </c>
      <c r="D347" s="279">
        <v>2029</v>
      </c>
      <c r="E347" s="279" t="s">
        <v>1920</v>
      </c>
      <c r="F347" s="279" t="s">
        <v>1915</v>
      </c>
      <c r="G347" s="43" t="s">
        <v>16</v>
      </c>
      <c r="H347" s="44">
        <f t="shared" ref="H347:N347" si="96">SUM(H348:H351)</f>
        <v>13.9</v>
      </c>
      <c r="I347" s="44">
        <f t="shared" si="96"/>
        <v>0</v>
      </c>
      <c r="J347" s="44">
        <f t="shared" si="96"/>
        <v>0</v>
      </c>
      <c r="K347" s="44">
        <f t="shared" si="96"/>
        <v>0</v>
      </c>
      <c r="L347" s="44">
        <f t="shared" si="96"/>
        <v>0</v>
      </c>
      <c r="M347" s="44">
        <f t="shared" si="96"/>
        <v>13.9</v>
      </c>
      <c r="N347" s="44">
        <f t="shared" si="96"/>
        <v>0</v>
      </c>
      <c r="O347" s="279">
        <v>741</v>
      </c>
      <c r="P347" s="279"/>
      <c r="Q347" s="314" t="s">
        <v>4154</v>
      </c>
    </row>
    <row r="348" spans="1:17" x14ac:dyDescent="0.25">
      <c r="A348" s="292"/>
      <c r="B348" s="292"/>
      <c r="C348" s="279"/>
      <c r="D348" s="279"/>
      <c r="E348" s="279"/>
      <c r="F348" s="279"/>
      <c r="G348" s="43" t="s">
        <v>49</v>
      </c>
      <c r="H348" s="44">
        <f t="shared" si="92"/>
        <v>10</v>
      </c>
      <c r="I348" s="44">
        <v>0</v>
      </c>
      <c r="J348" s="44">
        <v>0</v>
      </c>
      <c r="K348" s="44">
        <v>0</v>
      </c>
      <c r="L348" s="44">
        <v>0</v>
      </c>
      <c r="M348" s="44">
        <v>10</v>
      </c>
      <c r="N348" s="44">
        <v>0</v>
      </c>
      <c r="O348" s="279"/>
      <c r="P348" s="279"/>
      <c r="Q348" s="315"/>
    </row>
    <row r="349" spans="1:17" ht="36" x14ac:dyDescent="0.25">
      <c r="A349" s="292"/>
      <c r="B349" s="292"/>
      <c r="C349" s="279"/>
      <c r="D349" s="279"/>
      <c r="E349" s="279"/>
      <c r="F349" s="279"/>
      <c r="G349" s="43" t="s">
        <v>18</v>
      </c>
      <c r="H349" s="44">
        <f t="shared" si="92"/>
        <v>3.9</v>
      </c>
      <c r="I349" s="44">
        <v>0</v>
      </c>
      <c r="J349" s="44">
        <v>0</v>
      </c>
      <c r="K349" s="44">
        <v>0</v>
      </c>
      <c r="L349" s="44">
        <v>0</v>
      </c>
      <c r="M349" s="44">
        <v>3.9</v>
      </c>
      <c r="N349" s="44">
        <v>0</v>
      </c>
      <c r="O349" s="279"/>
      <c r="P349" s="279"/>
      <c r="Q349" s="315"/>
    </row>
    <row r="350" spans="1:17" x14ac:dyDescent="0.25">
      <c r="A350" s="292"/>
      <c r="B350" s="292"/>
      <c r="C350" s="279"/>
      <c r="D350" s="279"/>
      <c r="E350" s="279"/>
      <c r="F350" s="279"/>
      <c r="G350" s="43" t="s">
        <v>19</v>
      </c>
      <c r="H350" s="44">
        <f t="shared" si="92"/>
        <v>0</v>
      </c>
      <c r="I350" s="44">
        <v>0</v>
      </c>
      <c r="J350" s="44">
        <v>0</v>
      </c>
      <c r="K350" s="44">
        <v>0</v>
      </c>
      <c r="L350" s="44">
        <v>0</v>
      </c>
      <c r="M350" s="44">
        <v>0</v>
      </c>
      <c r="N350" s="44">
        <v>0</v>
      </c>
      <c r="O350" s="279"/>
      <c r="P350" s="279"/>
      <c r="Q350" s="315"/>
    </row>
    <row r="351" spans="1:17" ht="24" x14ac:dyDescent="0.25">
      <c r="A351" s="292"/>
      <c r="B351" s="292"/>
      <c r="C351" s="279"/>
      <c r="D351" s="279"/>
      <c r="E351" s="279"/>
      <c r="F351" s="279"/>
      <c r="G351" s="43" t="s">
        <v>20</v>
      </c>
      <c r="H351" s="44">
        <f t="shared" si="92"/>
        <v>0</v>
      </c>
      <c r="I351" s="44">
        <v>0</v>
      </c>
      <c r="J351" s="44">
        <v>0</v>
      </c>
      <c r="K351" s="44">
        <v>0</v>
      </c>
      <c r="L351" s="44">
        <v>0</v>
      </c>
      <c r="M351" s="44">
        <v>0</v>
      </c>
      <c r="N351" s="44">
        <v>0</v>
      </c>
      <c r="O351" s="279"/>
      <c r="P351" s="279"/>
      <c r="Q351" s="315"/>
    </row>
    <row r="352" spans="1:17" ht="51" customHeight="1" x14ac:dyDescent="0.25">
      <c r="A352" s="292" t="s">
        <v>2011</v>
      </c>
      <c r="B352" s="292" t="s">
        <v>1913</v>
      </c>
      <c r="C352" s="279" t="s">
        <v>142</v>
      </c>
      <c r="D352" s="279">
        <v>2029</v>
      </c>
      <c r="E352" s="279" t="s">
        <v>1920</v>
      </c>
      <c r="F352" s="279" t="s">
        <v>1915</v>
      </c>
      <c r="G352" s="43" t="s">
        <v>16</v>
      </c>
      <c r="H352" s="44">
        <f t="shared" ref="H352:N352" si="97">SUM(H353:H356)</f>
        <v>13.9</v>
      </c>
      <c r="I352" s="44">
        <f t="shared" si="97"/>
        <v>0</v>
      </c>
      <c r="J352" s="44">
        <f t="shared" si="97"/>
        <v>0</v>
      </c>
      <c r="K352" s="44">
        <f t="shared" si="97"/>
        <v>0</v>
      </c>
      <c r="L352" s="44">
        <f t="shared" si="97"/>
        <v>0</v>
      </c>
      <c r="M352" s="44">
        <f t="shared" si="97"/>
        <v>13.9</v>
      </c>
      <c r="N352" s="44">
        <f t="shared" si="97"/>
        <v>0</v>
      </c>
      <c r="O352" s="279">
        <v>337</v>
      </c>
      <c r="P352" s="279"/>
      <c r="Q352" s="314" t="s">
        <v>4154</v>
      </c>
    </row>
    <row r="353" spans="1:17" x14ac:dyDescent="0.25">
      <c r="A353" s="292"/>
      <c r="B353" s="292"/>
      <c r="C353" s="279"/>
      <c r="D353" s="279"/>
      <c r="E353" s="279"/>
      <c r="F353" s="279"/>
      <c r="G353" s="43" t="s">
        <v>49</v>
      </c>
      <c r="H353" s="44">
        <f t="shared" si="92"/>
        <v>10</v>
      </c>
      <c r="I353" s="44">
        <v>0</v>
      </c>
      <c r="J353" s="44">
        <v>0</v>
      </c>
      <c r="K353" s="44">
        <v>0</v>
      </c>
      <c r="L353" s="44">
        <v>0</v>
      </c>
      <c r="M353" s="44">
        <v>10</v>
      </c>
      <c r="N353" s="44">
        <v>0</v>
      </c>
      <c r="O353" s="279"/>
      <c r="P353" s="279"/>
      <c r="Q353" s="315"/>
    </row>
    <row r="354" spans="1:17" ht="36" x14ac:dyDescent="0.25">
      <c r="A354" s="292"/>
      <c r="B354" s="292"/>
      <c r="C354" s="279"/>
      <c r="D354" s="279"/>
      <c r="E354" s="279"/>
      <c r="F354" s="279"/>
      <c r="G354" s="43" t="s">
        <v>18</v>
      </c>
      <c r="H354" s="44">
        <f t="shared" si="92"/>
        <v>3.9</v>
      </c>
      <c r="I354" s="44">
        <v>0</v>
      </c>
      <c r="J354" s="44">
        <v>0</v>
      </c>
      <c r="K354" s="44">
        <v>0</v>
      </c>
      <c r="L354" s="44">
        <v>0</v>
      </c>
      <c r="M354" s="44">
        <v>3.9</v>
      </c>
      <c r="N354" s="44">
        <v>0</v>
      </c>
      <c r="O354" s="279"/>
      <c r="P354" s="279"/>
      <c r="Q354" s="315"/>
    </row>
    <row r="355" spans="1:17" x14ac:dyDescent="0.25">
      <c r="A355" s="292"/>
      <c r="B355" s="292"/>
      <c r="C355" s="279"/>
      <c r="D355" s="279"/>
      <c r="E355" s="279"/>
      <c r="F355" s="279"/>
      <c r="G355" s="43" t="s">
        <v>19</v>
      </c>
      <c r="H355" s="44">
        <f t="shared" si="92"/>
        <v>0</v>
      </c>
      <c r="I355" s="44">
        <v>0</v>
      </c>
      <c r="J355" s="44">
        <v>0</v>
      </c>
      <c r="K355" s="44">
        <v>0</v>
      </c>
      <c r="L355" s="44">
        <v>0</v>
      </c>
      <c r="M355" s="44">
        <v>0</v>
      </c>
      <c r="N355" s="44">
        <v>0</v>
      </c>
      <c r="O355" s="279"/>
      <c r="P355" s="279"/>
      <c r="Q355" s="315"/>
    </row>
    <row r="356" spans="1:17" ht="24" x14ac:dyDescent="0.25">
      <c r="A356" s="292"/>
      <c r="B356" s="292"/>
      <c r="C356" s="279"/>
      <c r="D356" s="279"/>
      <c r="E356" s="279"/>
      <c r="F356" s="279"/>
      <c r="G356" s="43" t="s">
        <v>20</v>
      </c>
      <c r="H356" s="44">
        <f t="shared" si="92"/>
        <v>0</v>
      </c>
      <c r="I356" s="44">
        <v>0</v>
      </c>
      <c r="J356" s="44">
        <v>0</v>
      </c>
      <c r="K356" s="44">
        <v>0</v>
      </c>
      <c r="L356" s="44">
        <v>0</v>
      </c>
      <c r="M356" s="44">
        <v>0</v>
      </c>
      <c r="N356" s="44">
        <v>0</v>
      </c>
      <c r="O356" s="279"/>
      <c r="P356" s="279"/>
      <c r="Q356" s="315"/>
    </row>
    <row r="357" spans="1:17" ht="51" customHeight="1" x14ac:dyDescent="0.25">
      <c r="A357" s="292" t="s">
        <v>2012</v>
      </c>
      <c r="B357" s="292" t="s">
        <v>1913</v>
      </c>
      <c r="C357" s="279" t="s">
        <v>142</v>
      </c>
      <c r="D357" s="279">
        <v>2028</v>
      </c>
      <c r="E357" s="279" t="s">
        <v>1920</v>
      </c>
      <c r="F357" s="279" t="s">
        <v>1915</v>
      </c>
      <c r="G357" s="43" t="s">
        <v>16</v>
      </c>
      <c r="H357" s="44">
        <f t="shared" ref="H357:N357" si="98">SUM(H358:H361)</f>
        <v>12.200000000000001</v>
      </c>
      <c r="I357" s="44">
        <f t="shared" si="98"/>
        <v>0</v>
      </c>
      <c r="J357" s="44">
        <f t="shared" si="98"/>
        <v>0</v>
      </c>
      <c r="K357" s="44">
        <f t="shared" si="98"/>
        <v>0</v>
      </c>
      <c r="L357" s="44">
        <f t="shared" si="98"/>
        <v>12.200000000000001</v>
      </c>
      <c r="M357" s="44">
        <f t="shared" si="98"/>
        <v>0</v>
      </c>
      <c r="N357" s="44">
        <f t="shared" si="98"/>
        <v>0</v>
      </c>
      <c r="O357" s="279">
        <v>271</v>
      </c>
      <c r="P357" s="279"/>
      <c r="Q357" s="314" t="s">
        <v>4154</v>
      </c>
    </row>
    <row r="358" spans="1:17" x14ac:dyDescent="0.25">
      <c r="A358" s="292"/>
      <c r="B358" s="292"/>
      <c r="C358" s="279"/>
      <c r="D358" s="279"/>
      <c r="E358" s="279"/>
      <c r="F358" s="279"/>
      <c r="G358" s="43" t="s">
        <v>49</v>
      </c>
      <c r="H358" s="44">
        <f t="shared" si="92"/>
        <v>8.8000000000000007</v>
      </c>
      <c r="I358" s="44">
        <v>0</v>
      </c>
      <c r="J358" s="44">
        <v>0</v>
      </c>
      <c r="K358" s="44">
        <v>0</v>
      </c>
      <c r="L358" s="44">
        <v>8.8000000000000007</v>
      </c>
      <c r="M358" s="44">
        <v>0</v>
      </c>
      <c r="N358" s="44">
        <v>0</v>
      </c>
      <c r="O358" s="279"/>
      <c r="P358" s="279"/>
      <c r="Q358" s="315"/>
    </row>
    <row r="359" spans="1:17" ht="36" x14ac:dyDescent="0.25">
      <c r="A359" s="292"/>
      <c r="B359" s="292"/>
      <c r="C359" s="279"/>
      <c r="D359" s="279"/>
      <c r="E359" s="279"/>
      <c r="F359" s="279"/>
      <c r="G359" s="43" t="s">
        <v>18</v>
      </c>
      <c r="H359" s="44">
        <f t="shared" si="92"/>
        <v>3.4</v>
      </c>
      <c r="I359" s="44">
        <v>0</v>
      </c>
      <c r="J359" s="44">
        <v>0</v>
      </c>
      <c r="K359" s="44">
        <v>0</v>
      </c>
      <c r="L359" s="44">
        <v>3.4</v>
      </c>
      <c r="M359" s="44">
        <v>0</v>
      </c>
      <c r="N359" s="44">
        <v>0</v>
      </c>
      <c r="O359" s="279"/>
      <c r="P359" s="279"/>
      <c r="Q359" s="315"/>
    </row>
    <row r="360" spans="1:17" x14ac:dyDescent="0.25">
      <c r="A360" s="292"/>
      <c r="B360" s="292"/>
      <c r="C360" s="279"/>
      <c r="D360" s="279"/>
      <c r="E360" s="279"/>
      <c r="F360" s="279"/>
      <c r="G360" s="43" t="s">
        <v>19</v>
      </c>
      <c r="H360" s="44">
        <f t="shared" si="92"/>
        <v>0</v>
      </c>
      <c r="I360" s="44">
        <v>0</v>
      </c>
      <c r="J360" s="44">
        <v>0</v>
      </c>
      <c r="K360" s="44">
        <v>0</v>
      </c>
      <c r="L360" s="44">
        <v>0</v>
      </c>
      <c r="M360" s="44">
        <v>0</v>
      </c>
      <c r="N360" s="44">
        <v>0</v>
      </c>
      <c r="O360" s="279"/>
      <c r="P360" s="279"/>
      <c r="Q360" s="315"/>
    </row>
    <row r="361" spans="1:17" ht="24" x14ac:dyDescent="0.25">
      <c r="A361" s="292"/>
      <c r="B361" s="292"/>
      <c r="C361" s="279"/>
      <c r="D361" s="279"/>
      <c r="E361" s="279"/>
      <c r="F361" s="279"/>
      <c r="G361" s="43" t="s">
        <v>20</v>
      </c>
      <c r="H361" s="44">
        <f t="shared" si="92"/>
        <v>0</v>
      </c>
      <c r="I361" s="44">
        <v>0</v>
      </c>
      <c r="J361" s="44">
        <v>0</v>
      </c>
      <c r="K361" s="44">
        <v>0</v>
      </c>
      <c r="L361" s="44">
        <v>0</v>
      </c>
      <c r="M361" s="44">
        <v>0</v>
      </c>
      <c r="N361" s="44">
        <v>0</v>
      </c>
      <c r="O361" s="279"/>
      <c r="P361" s="279"/>
      <c r="Q361" s="315"/>
    </row>
    <row r="362" spans="1:17" ht="51" customHeight="1" x14ac:dyDescent="0.25">
      <c r="A362" s="292" t="s">
        <v>2013</v>
      </c>
      <c r="B362" s="292" t="s">
        <v>1913</v>
      </c>
      <c r="C362" s="279" t="s">
        <v>142</v>
      </c>
      <c r="D362" s="279">
        <v>2028</v>
      </c>
      <c r="E362" s="279" t="s">
        <v>1920</v>
      </c>
      <c r="F362" s="279" t="s">
        <v>1915</v>
      </c>
      <c r="G362" s="43" t="s">
        <v>16</v>
      </c>
      <c r="H362" s="44">
        <f t="shared" ref="H362:N362" si="99">SUM(H363:H366)</f>
        <v>12.200000000000001</v>
      </c>
      <c r="I362" s="44">
        <f t="shared" si="99"/>
        <v>0</v>
      </c>
      <c r="J362" s="44">
        <f t="shared" si="99"/>
        <v>0</v>
      </c>
      <c r="K362" s="44">
        <f t="shared" si="99"/>
        <v>0</v>
      </c>
      <c r="L362" s="44">
        <f t="shared" si="99"/>
        <v>12.200000000000001</v>
      </c>
      <c r="M362" s="44">
        <f t="shared" si="99"/>
        <v>0</v>
      </c>
      <c r="N362" s="44">
        <f t="shared" si="99"/>
        <v>0</v>
      </c>
      <c r="O362" s="279">
        <v>596</v>
      </c>
      <c r="P362" s="279"/>
      <c r="Q362" s="314" t="s">
        <v>4154</v>
      </c>
    </row>
    <row r="363" spans="1:17" x14ac:dyDescent="0.25">
      <c r="A363" s="292"/>
      <c r="B363" s="292"/>
      <c r="C363" s="279"/>
      <c r="D363" s="279"/>
      <c r="E363" s="279"/>
      <c r="F363" s="279"/>
      <c r="G363" s="43" t="s">
        <v>49</v>
      </c>
      <c r="H363" s="44">
        <f t="shared" si="92"/>
        <v>8.8000000000000007</v>
      </c>
      <c r="I363" s="44">
        <v>0</v>
      </c>
      <c r="J363" s="44">
        <v>0</v>
      </c>
      <c r="K363" s="44">
        <v>0</v>
      </c>
      <c r="L363" s="44">
        <v>8.8000000000000007</v>
      </c>
      <c r="M363" s="44">
        <v>0</v>
      </c>
      <c r="N363" s="44">
        <v>0</v>
      </c>
      <c r="O363" s="279"/>
      <c r="P363" s="279"/>
      <c r="Q363" s="315"/>
    </row>
    <row r="364" spans="1:17" ht="36" x14ac:dyDescent="0.25">
      <c r="A364" s="292"/>
      <c r="B364" s="292"/>
      <c r="C364" s="279"/>
      <c r="D364" s="279"/>
      <c r="E364" s="279"/>
      <c r="F364" s="279"/>
      <c r="G364" s="43" t="s">
        <v>18</v>
      </c>
      <c r="H364" s="44">
        <f t="shared" si="92"/>
        <v>3.4</v>
      </c>
      <c r="I364" s="44">
        <v>0</v>
      </c>
      <c r="J364" s="44">
        <v>0</v>
      </c>
      <c r="K364" s="44">
        <v>0</v>
      </c>
      <c r="L364" s="44">
        <v>3.4</v>
      </c>
      <c r="M364" s="44">
        <v>0</v>
      </c>
      <c r="N364" s="44">
        <v>0</v>
      </c>
      <c r="O364" s="279"/>
      <c r="P364" s="279"/>
      <c r="Q364" s="315"/>
    </row>
    <row r="365" spans="1:17" x14ac:dyDescent="0.25">
      <c r="A365" s="292"/>
      <c r="B365" s="292"/>
      <c r="C365" s="279"/>
      <c r="D365" s="279"/>
      <c r="E365" s="279"/>
      <c r="F365" s="279"/>
      <c r="G365" s="43" t="s">
        <v>19</v>
      </c>
      <c r="H365" s="44">
        <f t="shared" si="92"/>
        <v>0</v>
      </c>
      <c r="I365" s="44">
        <v>0</v>
      </c>
      <c r="J365" s="44">
        <v>0</v>
      </c>
      <c r="K365" s="44">
        <v>0</v>
      </c>
      <c r="L365" s="44">
        <v>0</v>
      </c>
      <c r="M365" s="44">
        <v>0</v>
      </c>
      <c r="N365" s="44">
        <v>0</v>
      </c>
      <c r="O365" s="279"/>
      <c r="P365" s="279"/>
      <c r="Q365" s="315"/>
    </row>
    <row r="366" spans="1:17" ht="24" x14ac:dyDescent="0.25">
      <c r="A366" s="292"/>
      <c r="B366" s="292"/>
      <c r="C366" s="279"/>
      <c r="D366" s="279"/>
      <c r="E366" s="279"/>
      <c r="F366" s="279"/>
      <c r="G366" s="43" t="s">
        <v>20</v>
      </c>
      <c r="H366" s="44">
        <f t="shared" si="92"/>
        <v>0</v>
      </c>
      <c r="I366" s="44">
        <v>0</v>
      </c>
      <c r="J366" s="44">
        <v>0</v>
      </c>
      <c r="K366" s="44">
        <v>0</v>
      </c>
      <c r="L366" s="44">
        <v>0</v>
      </c>
      <c r="M366" s="44">
        <v>0</v>
      </c>
      <c r="N366" s="44">
        <v>0</v>
      </c>
      <c r="O366" s="279"/>
      <c r="P366" s="279"/>
      <c r="Q366" s="315"/>
    </row>
    <row r="367" spans="1:17" ht="51" customHeight="1" x14ac:dyDescent="0.25">
      <c r="A367" s="292" t="s">
        <v>2014</v>
      </c>
      <c r="B367" s="292" t="s">
        <v>1913</v>
      </c>
      <c r="C367" s="279" t="s">
        <v>142</v>
      </c>
      <c r="D367" s="279">
        <v>2030</v>
      </c>
      <c r="E367" s="279" t="s">
        <v>1920</v>
      </c>
      <c r="F367" s="279" t="s">
        <v>1915</v>
      </c>
      <c r="G367" s="43" t="s">
        <v>16</v>
      </c>
      <c r="H367" s="44">
        <f t="shared" ref="H367:N367" si="100">SUM(H368:H371)</f>
        <v>19.399999999999999</v>
      </c>
      <c r="I367" s="44">
        <f t="shared" si="100"/>
        <v>0</v>
      </c>
      <c r="J367" s="44">
        <f t="shared" si="100"/>
        <v>0</v>
      </c>
      <c r="K367" s="44">
        <f t="shared" si="100"/>
        <v>0</v>
      </c>
      <c r="L367" s="44">
        <f t="shared" si="100"/>
        <v>0</v>
      </c>
      <c r="M367" s="44">
        <f t="shared" si="100"/>
        <v>0</v>
      </c>
      <c r="N367" s="44">
        <f t="shared" si="100"/>
        <v>19.399999999999999</v>
      </c>
      <c r="O367" s="279">
        <v>959</v>
      </c>
      <c r="P367" s="279"/>
      <c r="Q367" s="314" t="s">
        <v>4154</v>
      </c>
    </row>
    <row r="368" spans="1:17" x14ac:dyDescent="0.25">
      <c r="A368" s="292"/>
      <c r="B368" s="292"/>
      <c r="C368" s="279"/>
      <c r="D368" s="279"/>
      <c r="E368" s="279"/>
      <c r="F368" s="279"/>
      <c r="G368" s="43" t="s">
        <v>49</v>
      </c>
      <c r="H368" s="44">
        <f t="shared" si="92"/>
        <v>14</v>
      </c>
      <c r="I368" s="44">
        <v>0</v>
      </c>
      <c r="J368" s="44">
        <v>0</v>
      </c>
      <c r="K368" s="44">
        <v>0</v>
      </c>
      <c r="L368" s="44">
        <v>0</v>
      </c>
      <c r="M368" s="44">
        <v>0</v>
      </c>
      <c r="N368" s="44">
        <v>14</v>
      </c>
      <c r="O368" s="279"/>
      <c r="P368" s="279"/>
      <c r="Q368" s="315"/>
    </row>
    <row r="369" spans="1:17" ht="36" x14ac:dyDescent="0.25">
      <c r="A369" s="292"/>
      <c r="B369" s="292"/>
      <c r="C369" s="279"/>
      <c r="D369" s="279"/>
      <c r="E369" s="279"/>
      <c r="F369" s="279"/>
      <c r="G369" s="43" t="s">
        <v>18</v>
      </c>
      <c r="H369" s="44">
        <f t="shared" si="92"/>
        <v>5.4</v>
      </c>
      <c r="I369" s="44">
        <v>0</v>
      </c>
      <c r="J369" s="44">
        <v>0</v>
      </c>
      <c r="K369" s="44">
        <v>0</v>
      </c>
      <c r="L369" s="44">
        <v>0</v>
      </c>
      <c r="M369" s="44">
        <v>0</v>
      </c>
      <c r="N369" s="44">
        <v>5.4</v>
      </c>
      <c r="O369" s="279"/>
      <c r="P369" s="279"/>
      <c r="Q369" s="315"/>
    </row>
    <row r="370" spans="1:17" x14ac:dyDescent="0.25">
      <c r="A370" s="292"/>
      <c r="B370" s="292"/>
      <c r="C370" s="279"/>
      <c r="D370" s="279"/>
      <c r="E370" s="279"/>
      <c r="F370" s="279"/>
      <c r="G370" s="43" t="s">
        <v>19</v>
      </c>
      <c r="H370" s="44">
        <f t="shared" si="92"/>
        <v>0</v>
      </c>
      <c r="I370" s="44">
        <v>0</v>
      </c>
      <c r="J370" s="44">
        <v>0</v>
      </c>
      <c r="K370" s="44">
        <v>0</v>
      </c>
      <c r="L370" s="44">
        <v>0</v>
      </c>
      <c r="M370" s="44">
        <v>0</v>
      </c>
      <c r="N370" s="44">
        <v>0</v>
      </c>
      <c r="O370" s="279"/>
      <c r="P370" s="279"/>
      <c r="Q370" s="315"/>
    </row>
    <row r="371" spans="1:17" ht="24" x14ac:dyDescent="0.25">
      <c r="A371" s="292"/>
      <c r="B371" s="292"/>
      <c r="C371" s="279"/>
      <c r="D371" s="279"/>
      <c r="E371" s="279"/>
      <c r="F371" s="279"/>
      <c r="G371" s="43" t="s">
        <v>20</v>
      </c>
      <c r="H371" s="44">
        <f t="shared" si="92"/>
        <v>0</v>
      </c>
      <c r="I371" s="44">
        <v>0</v>
      </c>
      <c r="J371" s="44">
        <v>0</v>
      </c>
      <c r="K371" s="44">
        <v>0</v>
      </c>
      <c r="L371" s="44">
        <v>0</v>
      </c>
      <c r="M371" s="44">
        <v>0</v>
      </c>
      <c r="N371" s="44">
        <v>0</v>
      </c>
      <c r="O371" s="279"/>
      <c r="P371" s="279"/>
      <c r="Q371" s="315"/>
    </row>
    <row r="372" spans="1:17" ht="51" customHeight="1" x14ac:dyDescent="0.25">
      <c r="A372" s="292" t="s">
        <v>2015</v>
      </c>
      <c r="B372" s="292" t="s">
        <v>1913</v>
      </c>
      <c r="C372" s="279" t="s">
        <v>142</v>
      </c>
      <c r="D372" s="279">
        <v>2029</v>
      </c>
      <c r="E372" s="279" t="s">
        <v>1920</v>
      </c>
      <c r="F372" s="279" t="s">
        <v>1915</v>
      </c>
      <c r="G372" s="43" t="s">
        <v>16</v>
      </c>
      <c r="H372" s="44">
        <f t="shared" ref="H372:N372" si="101">SUM(H373:H376)</f>
        <v>13.9</v>
      </c>
      <c r="I372" s="44">
        <f t="shared" si="101"/>
        <v>0</v>
      </c>
      <c r="J372" s="44">
        <f t="shared" si="101"/>
        <v>0</v>
      </c>
      <c r="K372" s="44">
        <f t="shared" si="101"/>
        <v>0</v>
      </c>
      <c r="L372" s="44">
        <f t="shared" si="101"/>
        <v>0</v>
      </c>
      <c r="M372" s="44">
        <f t="shared" si="101"/>
        <v>13.9</v>
      </c>
      <c r="N372" s="44">
        <f t="shared" si="101"/>
        <v>0</v>
      </c>
      <c r="O372" s="279">
        <v>639</v>
      </c>
      <c r="P372" s="279"/>
      <c r="Q372" s="314" t="s">
        <v>4154</v>
      </c>
    </row>
    <row r="373" spans="1:17" x14ac:dyDescent="0.25">
      <c r="A373" s="292"/>
      <c r="B373" s="292"/>
      <c r="C373" s="279"/>
      <c r="D373" s="279"/>
      <c r="E373" s="279"/>
      <c r="F373" s="279"/>
      <c r="G373" s="43" t="s">
        <v>49</v>
      </c>
      <c r="H373" s="44">
        <f t="shared" si="92"/>
        <v>10</v>
      </c>
      <c r="I373" s="44">
        <v>0</v>
      </c>
      <c r="J373" s="44">
        <v>0</v>
      </c>
      <c r="K373" s="44">
        <v>0</v>
      </c>
      <c r="L373" s="44">
        <v>0</v>
      </c>
      <c r="M373" s="44">
        <v>10</v>
      </c>
      <c r="N373" s="44">
        <v>0</v>
      </c>
      <c r="O373" s="279"/>
      <c r="P373" s="279"/>
      <c r="Q373" s="315"/>
    </row>
    <row r="374" spans="1:17" ht="36" x14ac:dyDescent="0.25">
      <c r="A374" s="292"/>
      <c r="B374" s="292"/>
      <c r="C374" s="279"/>
      <c r="D374" s="279"/>
      <c r="E374" s="279"/>
      <c r="F374" s="279"/>
      <c r="G374" s="43" t="s">
        <v>18</v>
      </c>
      <c r="H374" s="44">
        <f t="shared" si="92"/>
        <v>3.9</v>
      </c>
      <c r="I374" s="44">
        <v>0</v>
      </c>
      <c r="J374" s="44">
        <v>0</v>
      </c>
      <c r="K374" s="44">
        <v>0</v>
      </c>
      <c r="L374" s="44">
        <v>0</v>
      </c>
      <c r="M374" s="44">
        <v>3.9</v>
      </c>
      <c r="N374" s="44">
        <v>0</v>
      </c>
      <c r="O374" s="279"/>
      <c r="P374" s="279"/>
      <c r="Q374" s="315"/>
    </row>
    <row r="375" spans="1:17" x14ac:dyDescent="0.25">
      <c r="A375" s="292"/>
      <c r="B375" s="292"/>
      <c r="C375" s="279"/>
      <c r="D375" s="279"/>
      <c r="E375" s="279"/>
      <c r="F375" s="279"/>
      <c r="G375" s="43" t="s">
        <v>19</v>
      </c>
      <c r="H375" s="44">
        <f t="shared" si="92"/>
        <v>0</v>
      </c>
      <c r="I375" s="44">
        <v>0</v>
      </c>
      <c r="J375" s="44">
        <v>0</v>
      </c>
      <c r="K375" s="44">
        <v>0</v>
      </c>
      <c r="L375" s="44">
        <v>0</v>
      </c>
      <c r="M375" s="44">
        <v>0</v>
      </c>
      <c r="N375" s="44">
        <v>0</v>
      </c>
      <c r="O375" s="279"/>
      <c r="P375" s="279"/>
      <c r="Q375" s="315"/>
    </row>
    <row r="376" spans="1:17" ht="24" x14ac:dyDescent="0.25">
      <c r="A376" s="292"/>
      <c r="B376" s="292"/>
      <c r="C376" s="279"/>
      <c r="D376" s="279"/>
      <c r="E376" s="279"/>
      <c r="F376" s="279"/>
      <c r="G376" s="43" t="s">
        <v>20</v>
      </c>
      <c r="H376" s="44">
        <f t="shared" si="92"/>
        <v>0</v>
      </c>
      <c r="I376" s="44">
        <v>0</v>
      </c>
      <c r="J376" s="44">
        <v>0</v>
      </c>
      <c r="K376" s="44">
        <v>0</v>
      </c>
      <c r="L376" s="44">
        <v>0</v>
      </c>
      <c r="M376" s="44">
        <v>0</v>
      </c>
      <c r="N376" s="44">
        <v>0</v>
      </c>
      <c r="O376" s="279"/>
      <c r="P376" s="279"/>
      <c r="Q376" s="315"/>
    </row>
    <row r="377" spans="1:17" ht="51" customHeight="1" x14ac:dyDescent="0.25">
      <c r="A377" s="292" t="s">
        <v>2016</v>
      </c>
      <c r="B377" s="292" t="s">
        <v>1913</v>
      </c>
      <c r="C377" s="279" t="s">
        <v>142</v>
      </c>
      <c r="D377" s="279">
        <v>2028</v>
      </c>
      <c r="E377" s="279" t="s">
        <v>1963</v>
      </c>
      <c r="F377" s="279" t="s">
        <v>1915</v>
      </c>
      <c r="G377" s="43" t="s">
        <v>16</v>
      </c>
      <c r="H377" s="44">
        <f t="shared" ref="H377:N377" si="102">SUM(H378:H381)</f>
        <v>24.3</v>
      </c>
      <c r="I377" s="44">
        <f t="shared" si="102"/>
        <v>0</v>
      </c>
      <c r="J377" s="44">
        <f t="shared" si="102"/>
        <v>0</v>
      </c>
      <c r="K377" s="44">
        <f t="shared" si="102"/>
        <v>0</v>
      </c>
      <c r="L377" s="44">
        <f t="shared" si="102"/>
        <v>24.3</v>
      </c>
      <c r="M377" s="44">
        <f t="shared" si="102"/>
        <v>0</v>
      </c>
      <c r="N377" s="44">
        <f t="shared" si="102"/>
        <v>0</v>
      </c>
      <c r="O377" s="279">
        <v>2152</v>
      </c>
      <c r="P377" s="279"/>
      <c r="Q377" s="314" t="s">
        <v>4154</v>
      </c>
    </row>
    <row r="378" spans="1:17" x14ac:dyDescent="0.25">
      <c r="A378" s="292"/>
      <c r="B378" s="292"/>
      <c r="C378" s="279"/>
      <c r="D378" s="279"/>
      <c r="E378" s="279"/>
      <c r="F378" s="279"/>
      <c r="G378" s="43" t="s">
        <v>49</v>
      </c>
      <c r="H378" s="44">
        <f t="shared" si="92"/>
        <v>17.5</v>
      </c>
      <c r="I378" s="44">
        <v>0</v>
      </c>
      <c r="J378" s="44">
        <v>0</v>
      </c>
      <c r="K378" s="44">
        <v>0</v>
      </c>
      <c r="L378" s="44">
        <v>17.5</v>
      </c>
      <c r="M378" s="44">
        <v>0</v>
      </c>
      <c r="N378" s="44">
        <v>0</v>
      </c>
      <c r="O378" s="279"/>
      <c r="P378" s="279"/>
      <c r="Q378" s="315"/>
    </row>
    <row r="379" spans="1:17" ht="36" x14ac:dyDescent="0.25">
      <c r="A379" s="292"/>
      <c r="B379" s="292"/>
      <c r="C379" s="279"/>
      <c r="D379" s="279"/>
      <c r="E379" s="279"/>
      <c r="F379" s="279"/>
      <c r="G379" s="43" t="s">
        <v>18</v>
      </c>
      <c r="H379" s="44">
        <f t="shared" si="92"/>
        <v>6.8</v>
      </c>
      <c r="I379" s="44">
        <v>0</v>
      </c>
      <c r="J379" s="44">
        <v>0</v>
      </c>
      <c r="K379" s="44">
        <v>0</v>
      </c>
      <c r="L379" s="44">
        <v>6.8</v>
      </c>
      <c r="M379" s="44">
        <v>0</v>
      </c>
      <c r="N379" s="44">
        <v>0</v>
      </c>
      <c r="O379" s="279"/>
      <c r="P379" s="279"/>
      <c r="Q379" s="315"/>
    </row>
    <row r="380" spans="1:17" x14ac:dyDescent="0.25">
      <c r="A380" s="292"/>
      <c r="B380" s="292"/>
      <c r="C380" s="279"/>
      <c r="D380" s="279"/>
      <c r="E380" s="279"/>
      <c r="F380" s="279"/>
      <c r="G380" s="43" t="s">
        <v>19</v>
      </c>
      <c r="H380" s="44">
        <f t="shared" si="92"/>
        <v>0</v>
      </c>
      <c r="I380" s="44">
        <v>0</v>
      </c>
      <c r="J380" s="44">
        <v>0</v>
      </c>
      <c r="K380" s="44">
        <v>0</v>
      </c>
      <c r="L380" s="44">
        <v>0</v>
      </c>
      <c r="M380" s="44">
        <v>0</v>
      </c>
      <c r="N380" s="44">
        <v>0</v>
      </c>
      <c r="O380" s="279"/>
      <c r="P380" s="279"/>
      <c r="Q380" s="315"/>
    </row>
    <row r="381" spans="1:17" ht="24" x14ac:dyDescent="0.25">
      <c r="A381" s="292"/>
      <c r="B381" s="292"/>
      <c r="C381" s="279"/>
      <c r="D381" s="279"/>
      <c r="E381" s="279"/>
      <c r="F381" s="279"/>
      <c r="G381" s="43" t="s">
        <v>20</v>
      </c>
      <c r="H381" s="44">
        <f t="shared" si="92"/>
        <v>0</v>
      </c>
      <c r="I381" s="44">
        <v>0</v>
      </c>
      <c r="J381" s="44">
        <v>0</v>
      </c>
      <c r="K381" s="44">
        <v>0</v>
      </c>
      <c r="L381" s="44">
        <v>0</v>
      </c>
      <c r="M381" s="44">
        <v>0</v>
      </c>
      <c r="N381" s="44">
        <v>0</v>
      </c>
      <c r="O381" s="279"/>
      <c r="P381" s="279"/>
      <c r="Q381" s="315"/>
    </row>
    <row r="382" spans="1:17" ht="51" customHeight="1" x14ac:dyDescent="0.25">
      <c r="A382" s="292" t="s">
        <v>2017</v>
      </c>
      <c r="B382" s="292" t="s">
        <v>1913</v>
      </c>
      <c r="C382" s="279" t="s">
        <v>142</v>
      </c>
      <c r="D382" s="279">
        <v>2030</v>
      </c>
      <c r="E382" s="279" t="s">
        <v>1963</v>
      </c>
      <c r="F382" s="279" t="s">
        <v>1915</v>
      </c>
      <c r="G382" s="43" t="s">
        <v>16</v>
      </c>
      <c r="H382" s="44">
        <f t="shared" ref="H382:N382" si="103">SUM(H383:H386)</f>
        <v>29.2</v>
      </c>
      <c r="I382" s="44">
        <f t="shared" si="103"/>
        <v>0</v>
      </c>
      <c r="J382" s="44">
        <f t="shared" si="103"/>
        <v>0</v>
      </c>
      <c r="K382" s="44">
        <f t="shared" si="103"/>
        <v>0</v>
      </c>
      <c r="L382" s="44">
        <f t="shared" si="103"/>
        <v>0</v>
      </c>
      <c r="M382" s="44">
        <f t="shared" si="103"/>
        <v>0</v>
      </c>
      <c r="N382" s="44">
        <f t="shared" si="103"/>
        <v>29.2</v>
      </c>
      <c r="O382" s="279">
        <v>2323</v>
      </c>
      <c r="P382" s="279"/>
      <c r="Q382" s="314" t="s">
        <v>4154</v>
      </c>
    </row>
    <row r="383" spans="1:17" x14ac:dyDescent="0.25">
      <c r="A383" s="292"/>
      <c r="B383" s="292"/>
      <c r="C383" s="279"/>
      <c r="D383" s="279"/>
      <c r="E383" s="279"/>
      <c r="F383" s="279"/>
      <c r="G383" s="43" t="s">
        <v>49</v>
      </c>
      <c r="H383" s="44">
        <f t="shared" si="92"/>
        <v>21</v>
      </c>
      <c r="I383" s="44">
        <v>0</v>
      </c>
      <c r="J383" s="44">
        <v>0</v>
      </c>
      <c r="K383" s="44">
        <v>0</v>
      </c>
      <c r="L383" s="44">
        <v>0</v>
      </c>
      <c r="M383" s="44">
        <v>0</v>
      </c>
      <c r="N383" s="44">
        <v>21</v>
      </c>
      <c r="O383" s="279"/>
      <c r="P383" s="279"/>
      <c r="Q383" s="315"/>
    </row>
    <row r="384" spans="1:17" ht="36" x14ac:dyDescent="0.25">
      <c r="A384" s="292"/>
      <c r="B384" s="292"/>
      <c r="C384" s="279"/>
      <c r="D384" s="279"/>
      <c r="E384" s="279"/>
      <c r="F384" s="279"/>
      <c r="G384" s="43" t="s">
        <v>18</v>
      </c>
      <c r="H384" s="44">
        <f t="shared" si="92"/>
        <v>8.1999999999999993</v>
      </c>
      <c r="I384" s="44">
        <v>0</v>
      </c>
      <c r="J384" s="44">
        <v>0</v>
      </c>
      <c r="K384" s="44">
        <v>0</v>
      </c>
      <c r="L384" s="44">
        <v>0</v>
      </c>
      <c r="M384" s="44">
        <v>0</v>
      </c>
      <c r="N384" s="44">
        <v>8.1999999999999993</v>
      </c>
      <c r="O384" s="279"/>
      <c r="P384" s="279"/>
      <c r="Q384" s="315"/>
    </row>
    <row r="385" spans="1:17" x14ac:dyDescent="0.25">
      <c r="A385" s="292"/>
      <c r="B385" s="292"/>
      <c r="C385" s="279"/>
      <c r="D385" s="279"/>
      <c r="E385" s="279"/>
      <c r="F385" s="279"/>
      <c r="G385" s="43" t="s">
        <v>19</v>
      </c>
      <c r="H385" s="44">
        <f t="shared" si="92"/>
        <v>0</v>
      </c>
      <c r="I385" s="44">
        <v>0</v>
      </c>
      <c r="J385" s="44">
        <v>0</v>
      </c>
      <c r="K385" s="44">
        <v>0</v>
      </c>
      <c r="L385" s="44">
        <v>0</v>
      </c>
      <c r="M385" s="44">
        <v>0</v>
      </c>
      <c r="N385" s="44">
        <v>0</v>
      </c>
      <c r="O385" s="279"/>
      <c r="P385" s="279"/>
      <c r="Q385" s="315"/>
    </row>
    <row r="386" spans="1:17" ht="24" x14ac:dyDescent="0.25">
      <c r="A386" s="292"/>
      <c r="B386" s="292"/>
      <c r="C386" s="279"/>
      <c r="D386" s="279"/>
      <c r="E386" s="279"/>
      <c r="F386" s="279"/>
      <c r="G386" s="43" t="s">
        <v>20</v>
      </c>
      <c r="H386" s="44">
        <f t="shared" si="92"/>
        <v>0</v>
      </c>
      <c r="I386" s="44">
        <v>0</v>
      </c>
      <c r="J386" s="44">
        <v>0</v>
      </c>
      <c r="K386" s="44">
        <v>0</v>
      </c>
      <c r="L386" s="44">
        <v>0</v>
      </c>
      <c r="M386" s="44">
        <v>0</v>
      </c>
      <c r="N386" s="44">
        <v>0</v>
      </c>
      <c r="O386" s="279"/>
      <c r="P386" s="279"/>
      <c r="Q386" s="315"/>
    </row>
    <row r="387" spans="1:17" ht="51" customHeight="1" x14ac:dyDescent="0.25">
      <c r="A387" s="292" t="s">
        <v>2018</v>
      </c>
      <c r="B387" s="292" t="s">
        <v>1913</v>
      </c>
      <c r="C387" s="279" t="s">
        <v>142</v>
      </c>
      <c r="D387" s="279">
        <v>2028</v>
      </c>
      <c r="E387" s="279" t="s">
        <v>1920</v>
      </c>
      <c r="F387" s="279" t="s">
        <v>2019</v>
      </c>
      <c r="G387" s="43" t="s">
        <v>16</v>
      </c>
      <c r="H387" s="44">
        <f t="shared" ref="H387:N387" si="104">SUM(H388:H391)</f>
        <v>7.4</v>
      </c>
      <c r="I387" s="44">
        <f t="shared" si="104"/>
        <v>0</v>
      </c>
      <c r="J387" s="44">
        <f t="shared" si="104"/>
        <v>0</v>
      </c>
      <c r="K387" s="44">
        <f t="shared" si="104"/>
        <v>0</v>
      </c>
      <c r="L387" s="44">
        <f t="shared" si="104"/>
        <v>7.4</v>
      </c>
      <c r="M387" s="44">
        <f t="shared" si="104"/>
        <v>0</v>
      </c>
      <c r="N387" s="44">
        <f t="shared" si="104"/>
        <v>0</v>
      </c>
      <c r="O387" s="279">
        <v>273</v>
      </c>
      <c r="P387" s="279"/>
      <c r="Q387" s="314" t="s">
        <v>4154</v>
      </c>
    </row>
    <row r="388" spans="1:17" x14ac:dyDescent="0.25">
      <c r="A388" s="292"/>
      <c r="B388" s="292"/>
      <c r="C388" s="279"/>
      <c r="D388" s="279"/>
      <c r="E388" s="279"/>
      <c r="F388" s="279"/>
      <c r="G388" s="43" t="s">
        <v>49</v>
      </c>
      <c r="H388" s="44">
        <f t="shared" si="92"/>
        <v>7.2</v>
      </c>
      <c r="I388" s="44">
        <v>0</v>
      </c>
      <c r="J388" s="44">
        <v>0</v>
      </c>
      <c r="K388" s="44">
        <v>0</v>
      </c>
      <c r="L388" s="44">
        <v>7.2</v>
      </c>
      <c r="M388" s="44">
        <v>0</v>
      </c>
      <c r="N388" s="44">
        <v>0</v>
      </c>
      <c r="O388" s="279"/>
      <c r="P388" s="279"/>
      <c r="Q388" s="315"/>
    </row>
    <row r="389" spans="1:17" ht="36" x14ac:dyDescent="0.25">
      <c r="A389" s="292"/>
      <c r="B389" s="292"/>
      <c r="C389" s="279"/>
      <c r="D389" s="279"/>
      <c r="E389" s="279"/>
      <c r="F389" s="279"/>
      <c r="G389" s="43" t="s">
        <v>18</v>
      </c>
      <c r="H389" s="44">
        <f t="shared" si="92"/>
        <v>0.2</v>
      </c>
      <c r="I389" s="44">
        <v>0</v>
      </c>
      <c r="J389" s="44">
        <v>0</v>
      </c>
      <c r="K389" s="44">
        <v>0</v>
      </c>
      <c r="L389" s="44">
        <v>0.2</v>
      </c>
      <c r="M389" s="44">
        <v>0</v>
      </c>
      <c r="N389" s="44">
        <v>0</v>
      </c>
      <c r="O389" s="279"/>
      <c r="P389" s="279"/>
      <c r="Q389" s="315"/>
    </row>
    <row r="390" spans="1:17" x14ac:dyDescent="0.25">
      <c r="A390" s="292"/>
      <c r="B390" s="292"/>
      <c r="C390" s="279"/>
      <c r="D390" s="279"/>
      <c r="E390" s="279"/>
      <c r="F390" s="279"/>
      <c r="G390" s="43" t="s">
        <v>19</v>
      </c>
      <c r="H390" s="44">
        <f t="shared" si="92"/>
        <v>0</v>
      </c>
      <c r="I390" s="44">
        <v>0</v>
      </c>
      <c r="J390" s="44">
        <v>0</v>
      </c>
      <c r="K390" s="44">
        <v>0</v>
      </c>
      <c r="L390" s="44">
        <v>0</v>
      </c>
      <c r="M390" s="44">
        <v>0</v>
      </c>
      <c r="N390" s="44">
        <v>0</v>
      </c>
      <c r="O390" s="279"/>
      <c r="P390" s="279"/>
      <c r="Q390" s="315"/>
    </row>
    <row r="391" spans="1:17" ht="24" x14ac:dyDescent="0.25">
      <c r="A391" s="292"/>
      <c r="B391" s="292"/>
      <c r="C391" s="279"/>
      <c r="D391" s="279"/>
      <c r="E391" s="279"/>
      <c r="F391" s="279"/>
      <c r="G391" s="43" t="s">
        <v>20</v>
      </c>
      <c r="H391" s="44">
        <f t="shared" si="92"/>
        <v>0</v>
      </c>
      <c r="I391" s="44">
        <v>0</v>
      </c>
      <c r="J391" s="44">
        <v>0</v>
      </c>
      <c r="K391" s="44">
        <v>0</v>
      </c>
      <c r="L391" s="44">
        <v>0</v>
      </c>
      <c r="M391" s="44">
        <v>0</v>
      </c>
      <c r="N391" s="44">
        <v>0</v>
      </c>
      <c r="O391" s="279"/>
      <c r="P391" s="279"/>
      <c r="Q391" s="315"/>
    </row>
    <row r="392" spans="1:17" ht="51" customHeight="1" x14ac:dyDescent="0.25">
      <c r="A392" s="292" t="s">
        <v>2020</v>
      </c>
      <c r="B392" s="292" t="s">
        <v>1913</v>
      </c>
      <c r="C392" s="279" t="s">
        <v>142</v>
      </c>
      <c r="D392" s="279">
        <v>2028</v>
      </c>
      <c r="E392" s="279" t="s">
        <v>1920</v>
      </c>
      <c r="F392" s="279" t="s">
        <v>2019</v>
      </c>
      <c r="G392" s="43" t="s">
        <v>16</v>
      </c>
      <c r="H392" s="44">
        <f t="shared" ref="H392:N392" si="105">SUM(H393:H396)</f>
        <v>7.4</v>
      </c>
      <c r="I392" s="44">
        <f t="shared" si="105"/>
        <v>0</v>
      </c>
      <c r="J392" s="44">
        <f t="shared" si="105"/>
        <v>0</v>
      </c>
      <c r="K392" s="44">
        <f t="shared" si="105"/>
        <v>0</v>
      </c>
      <c r="L392" s="44">
        <f t="shared" si="105"/>
        <v>7.4</v>
      </c>
      <c r="M392" s="44">
        <f t="shared" si="105"/>
        <v>0</v>
      </c>
      <c r="N392" s="44">
        <f t="shared" si="105"/>
        <v>0</v>
      </c>
      <c r="O392" s="279">
        <v>183</v>
      </c>
      <c r="P392" s="279"/>
      <c r="Q392" s="314" t="s">
        <v>4154</v>
      </c>
    </row>
    <row r="393" spans="1:17" x14ac:dyDescent="0.25">
      <c r="A393" s="292"/>
      <c r="B393" s="292"/>
      <c r="C393" s="279"/>
      <c r="D393" s="279"/>
      <c r="E393" s="279"/>
      <c r="F393" s="279"/>
      <c r="G393" s="43" t="s">
        <v>49</v>
      </c>
      <c r="H393" s="44">
        <f t="shared" ref="H393:H396" si="106">SUM(I393:N393)</f>
        <v>7.2</v>
      </c>
      <c r="I393" s="44">
        <v>0</v>
      </c>
      <c r="J393" s="44">
        <v>0</v>
      </c>
      <c r="K393" s="44">
        <v>0</v>
      </c>
      <c r="L393" s="44">
        <v>7.2</v>
      </c>
      <c r="M393" s="44">
        <v>0</v>
      </c>
      <c r="N393" s="44">
        <v>0</v>
      </c>
      <c r="O393" s="279"/>
      <c r="P393" s="279"/>
      <c r="Q393" s="315"/>
    </row>
    <row r="394" spans="1:17" ht="36" x14ac:dyDescent="0.25">
      <c r="A394" s="292"/>
      <c r="B394" s="292"/>
      <c r="C394" s="279"/>
      <c r="D394" s="279"/>
      <c r="E394" s="279"/>
      <c r="F394" s="279"/>
      <c r="G394" s="43" t="s">
        <v>18</v>
      </c>
      <c r="H394" s="44">
        <f t="shared" si="106"/>
        <v>0.2</v>
      </c>
      <c r="I394" s="44">
        <v>0</v>
      </c>
      <c r="J394" s="44">
        <v>0</v>
      </c>
      <c r="K394" s="44">
        <v>0</v>
      </c>
      <c r="L394" s="44">
        <v>0.2</v>
      </c>
      <c r="M394" s="44">
        <v>0</v>
      </c>
      <c r="N394" s="44">
        <v>0</v>
      </c>
      <c r="O394" s="279"/>
      <c r="P394" s="279"/>
      <c r="Q394" s="315"/>
    </row>
    <row r="395" spans="1:17" x14ac:dyDescent="0.25">
      <c r="A395" s="292"/>
      <c r="B395" s="292"/>
      <c r="C395" s="279"/>
      <c r="D395" s="279"/>
      <c r="E395" s="279"/>
      <c r="F395" s="279"/>
      <c r="G395" s="43" t="s">
        <v>19</v>
      </c>
      <c r="H395" s="44">
        <f t="shared" si="106"/>
        <v>0</v>
      </c>
      <c r="I395" s="44">
        <v>0</v>
      </c>
      <c r="J395" s="44">
        <v>0</v>
      </c>
      <c r="K395" s="44">
        <v>0</v>
      </c>
      <c r="L395" s="44">
        <v>0</v>
      </c>
      <c r="M395" s="44">
        <v>0</v>
      </c>
      <c r="N395" s="44">
        <v>0</v>
      </c>
      <c r="O395" s="279"/>
      <c r="P395" s="279"/>
      <c r="Q395" s="315"/>
    </row>
    <row r="396" spans="1:17" ht="24" x14ac:dyDescent="0.25">
      <c r="A396" s="292"/>
      <c r="B396" s="292"/>
      <c r="C396" s="279"/>
      <c r="D396" s="279"/>
      <c r="E396" s="279"/>
      <c r="F396" s="279"/>
      <c r="G396" s="43" t="s">
        <v>20</v>
      </c>
      <c r="H396" s="44">
        <f t="shared" si="106"/>
        <v>0</v>
      </c>
      <c r="I396" s="44">
        <v>0</v>
      </c>
      <c r="J396" s="44">
        <v>0</v>
      </c>
      <c r="K396" s="44">
        <v>0</v>
      </c>
      <c r="L396" s="44">
        <v>0</v>
      </c>
      <c r="M396" s="44">
        <v>0</v>
      </c>
      <c r="N396" s="44">
        <v>0</v>
      </c>
      <c r="O396" s="279"/>
      <c r="P396" s="279"/>
      <c r="Q396" s="315"/>
    </row>
    <row r="397" spans="1:17" ht="36" x14ac:dyDescent="0.25">
      <c r="A397" s="284" t="s">
        <v>2021</v>
      </c>
      <c r="B397" s="284" t="s">
        <v>1913</v>
      </c>
      <c r="C397" s="281" t="s">
        <v>142</v>
      </c>
      <c r="D397" s="281">
        <v>2027</v>
      </c>
      <c r="E397" s="281" t="s">
        <v>1963</v>
      </c>
      <c r="F397" s="281" t="s">
        <v>1915</v>
      </c>
      <c r="G397" s="46" t="s">
        <v>16</v>
      </c>
      <c r="H397" s="95">
        <f>SUM(H398:H401)</f>
        <v>10.9</v>
      </c>
      <c r="I397" s="47">
        <f>SUM(I398:I401)</f>
        <v>0</v>
      </c>
      <c r="J397" s="95">
        <f>SUM(J398:J401)</f>
        <v>0</v>
      </c>
      <c r="K397" s="47">
        <v>10.9</v>
      </c>
      <c r="L397" s="95">
        <f>SUM(L398:L401)</f>
        <v>0</v>
      </c>
      <c r="M397" s="47">
        <f>SUM(M398:M401)</f>
        <v>0</v>
      </c>
      <c r="N397" s="95">
        <v>0</v>
      </c>
      <c r="O397" s="281">
        <v>3000</v>
      </c>
      <c r="P397" s="281" t="s">
        <v>2022</v>
      </c>
      <c r="Q397" s="314" t="s">
        <v>4154</v>
      </c>
    </row>
    <row r="398" spans="1:17" x14ac:dyDescent="0.25">
      <c r="A398" s="292"/>
      <c r="B398" s="292"/>
      <c r="C398" s="279"/>
      <c r="D398" s="279"/>
      <c r="E398" s="279"/>
      <c r="F398" s="279"/>
      <c r="G398" s="43" t="s">
        <v>58</v>
      </c>
      <c r="H398" s="47">
        <f t="shared" ref="H398:H401" si="107">SUM(I398:N398)</f>
        <v>10.791</v>
      </c>
      <c r="I398" s="44">
        <v>0</v>
      </c>
      <c r="J398" s="47">
        <v>0</v>
      </c>
      <c r="K398" s="44">
        <f>K397-K399</f>
        <v>10.791</v>
      </c>
      <c r="L398" s="47">
        <v>0</v>
      </c>
      <c r="M398" s="44">
        <v>0</v>
      </c>
      <c r="N398" s="47">
        <v>0</v>
      </c>
      <c r="O398" s="279"/>
      <c r="P398" s="282"/>
      <c r="Q398" s="315"/>
    </row>
    <row r="399" spans="1:17" ht="36" x14ac:dyDescent="0.25">
      <c r="A399" s="292"/>
      <c r="B399" s="292"/>
      <c r="C399" s="279"/>
      <c r="D399" s="279"/>
      <c r="E399" s="279"/>
      <c r="F399" s="279"/>
      <c r="G399" s="46" t="s">
        <v>18</v>
      </c>
      <c r="H399" s="44">
        <f t="shared" si="107"/>
        <v>0.109</v>
      </c>
      <c r="I399" s="47">
        <v>0</v>
      </c>
      <c r="J399" s="44">
        <v>0</v>
      </c>
      <c r="K399" s="47">
        <f>K397*1%</f>
        <v>0.109</v>
      </c>
      <c r="L399" s="44">
        <v>0</v>
      </c>
      <c r="M399" s="47">
        <v>0</v>
      </c>
      <c r="N399" s="44">
        <v>0</v>
      </c>
      <c r="O399" s="279"/>
      <c r="P399" s="282"/>
      <c r="Q399" s="315"/>
    </row>
    <row r="400" spans="1:17" x14ac:dyDescent="0.25">
      <c r="A400" s="292"/>
      <c r="B400" s="292"/>
      <c r="C400" s="279"/>
      <c r="D400" s="279"/>
      <c r="E400" s="279"/>
      <c r="F400" s="279"/>
      <c r="G400" s="43" t="s">
        <v>19</v>
      </c>
      <c r="H400" s="47">
        <f t="shared" si="107"/>
        <v>0</v>
      </c>
      <c r="I400" s="44">
        <v>0</v>
      </c>
      <c r="J400" s="47">
        <v>0</v>
      </c>
      <c r="K400" s="44">
        <v>0</v>
      </c>
      <c r="L400" s="47">
        <v>0</v>
      </c>
      <c r="M400" s="44">
        <v>0</v>
      </c>
      <c r="N400" s="47">
        <v>0</v>
      </c>
      <c r="O400" s="279"/>
      <c r="P400" s="282"/>
      <c r="Q400" s="315"/>
    </row>
    <row r="401" spans="1:17" ht="24" x14ac:dyDescent="0.25">
      <c r="A401" s="292"/>
      <c r="B401" s="292"/>
      <c r="C401" s="281"/>
      <c r="D401" s="301"/>
      <c r="E401" s="281"/>
      <c r="F401" s="301"/>
      <c r="G401" s="91" t="s">
        <v>20</v>
      </c>
      <c r="H401" s="117">
        <f t="shared" si="107"/>
        <v>0</v>
      </c>
      <c r="I401" s="117">
        <v>0</v>
      </c>
      <c r="J401" s="117">
        <v>0</v>
      </c>
      <c r="K401" s="117">
        <v>0</v>
      </c>
      <c r="L401" s="117">
        <v>0</v>
      </c>
      <c r="M401" s="117">
        <v>0</v>
      </c>
      <c r="N401" s="117">
        <v>0</v>
      </c>
      <c r="O401" s="281"/>
      <c r="P401" s="283"/>
      <c r="Q401" s="315"/>
    </row>
    <row r="402" spans="1:17" ht="36" x14ac:dyDescent="0.25">
      <c r="A402" s="306" t="s">
        <v>26</v>
      </c>
      <c r="B402" s="306"/>
      <c r="C402" s="306"/>
      <c r="D402" s="306"/>
      <c r="E402" s="306"/>
      <c r="F402" s="306"/>
      <c r="G402" s="48" t="s">
        <v>16</v>
      </c>
      <c r="H402" s="49">
        <f>SUM(H327,H332,H337,H342,H347,H352,H357,H362,H367,H372,H377,H382,H387,H392,H397)</f>
        <v>637.39999999999986</v>
      </c>
      <c r="I402" s="49">
        <f t="shared" ref="I402:N402" si="108">SUM(I327,I332,I337,I342,I347,I352,I357,I362,I367,I372,I377,I382,I387,I392,I397)</f>
        <v>0</v>
      </c>
      <c r="J402" s="49">
        <f t="shared" si="108"/>
        <v>0</v>
      </c>
      <c r="K402" s="49">
        <f t="shared" si="108"/>
        <v>10.9</v>
      </c>
      <c r="L402" s="49">
        <f t="shared" si="108"/>
        <v>269.29999999999995</v>
      </c>
      <c r="M402" s="49">
        <f t="shared" si="108"/>
        <v>308.59999999999991</v>
      </c>
      <c r="N402" s="49">
        <f t="shared" si="108"/>
        <v>48.599999999999994</v>
      </c>
      <c r="O402" s="306">
        <v>52331</v>
      </c>
      <c r="P402" s="279"/>
    </row>
    <row r="403" spans="1:17" ht="24" x14ac:dyDescent="0.25">
      <c r="A403" s="306"/>
      <c r="B403" s="306"/>
      <c r="C403" s="306"/>
      <c r="D403" s="306"/>
      <c r="E403" s="306"/>
      <c r="F403" s="306"/>
      <c r="G403" s="48" t="s">
        <v>49</v>
      </c>
      <c r="H403" s="49">
        <f t="shared" ref="H403:N406" si="109">SUM(H328,H333,H338,H343,H348,H353,H358,H363,H368,H373,H378,H383,H388,H393,H398)</f>
        <v>465.69099999999997</v>
      </c>
      <c r="I403" s="49">
        <f t="shared" si="109"/>
        <v>0</v>
      </c>
      <c r="J403" s="49">
        <f t="shared" si="109"/>
        <v>0</v>
      </c>
      <c r="K403" s="49">
        <f t="shared" si="109"/>
        <v>10.791</v>
      </c>
      <c r="L403" s="49">
        <f t="shared" si="109"/>
        <v>197.7</v>
      </c>
      <c r="M403" s="49">
        <f t="shared" si="109"/>
        <v>222.2</v>
      </c>
      <c r="N403" s="49">
        <f t="shared" si="109"/>
        <v>35</v>
      </c>
      <c r="O403" s="306"/>
      <c r="P403" s="279"/>
    </row>
    <row r="404" spans="1:17" ht="36" x14ac:dyDescent="0.25">
      <c r="A404" s="306"/>
      <c r="B404" s="306"/>
      <c r="C404" s="306"/>
      <c r="D404" s="306"/>
      <c r="E404" s="306"/>
      <c r="F404" s="306"/>
      <c r="G404" s="48" t="s">
        <v>18</v>
      </c>
      <c r="H404" s="49">
        <f t="shared" si="109"/>
        <v>171.709</v>
      </c>
      <c r="I404" s="49">
        <f t="shared" si="109"/>
        <v>0</v>
      </c>
      <c r="J404" s="49">
        <f t="shared" si="109"/>
        <v>0</v>
      </c>
      <c r="K404" s="49">
        <f t="shared" si="109"/>
        <v>0.109</v>
      </c>
      <c r="L404" s="49">
        <f t="shared" si="109"/>
        <v>71.599999999999994</v>
      </c>
      <c r="M404" s="49">
        <f t="shared" si="109"/>
        <v>86.40000000000002</v>
      </c>
      <c r="N404" s="49">
        <f t="shared" si="109"/>
        <v>13.6</v>
      </c>
      <c r="O404" s="306"/>
      <c r="P404" s="279"/>
    </row>
    <row r="405" spans="1:17" x14ac:dyDescent="0.25">
      <c r="A405" s="306"/>
      <c r="B405" s="306"/>
      <c r="C405" s="306"/>
      <c r="D405" s="306"/>
      <c r="E405" s="306"/>
      <c r="F405" s="306"/>
      <c r="G405" s="48" t="s">
        <v>19</v>
      </c>
      <c r="H405" s="49">
        <f t="shared" si="109"/>
        <v>0</v>
      </c>
      <c r="I405" s="49">
        <f t="shared" si="109"/>
        <v>0</v>
      </c>
      <c r="J405" s="49">
        <f t="shared" si="109"/>
        <v>0</v>
      </c>
      <c r="K405" s="49">
        <f t="shared" si="109"/>
        <v>0</v>
      </c>
      <c r="L405" s="49">
        <f t="shared" si="109"/>
        <v>0</v>
      </c>
      <c r="M405" s="49">
        <f t="shared" si="109"/>
        <v>0</v>
      </c>
      <c r="N405" s="49">
        <f t="shared" si="109"/>
        <v>0</v>
      </c>
      <c r="O405" s="306"/>
      <c r="P405" s="279"/>
    </row>
    <row r="406" spans="1:17" ht="24" x14ac:dyDescent="0.25">
      <c r="A406" s="306"/>
      <c r="B406" s="306"/>
      <c r="C406" s="306"/>
      <c r="D406" s="306"/>
      <c r="E406" s="306"/>
      <c r="F406" s="306"/>
      <c r="G406" s="48" t="s">
        <v>20</v>
      </c>
      <c r="H406" s="49">
        <f t="shared" si="109"/>
        <v>0</v>
      </c>
      <c r="I406" s="49">
        <f t="shared" si="109"/>
        <v>0</v>
      </c>
      <c r="J406" s="49">
        <f t="shared" si="109"/>
        <v>0</v>
      </c>
      <c r="K406" s="49">
        <f t="shared" si="109"/>
        <v>0</v>
      </c>
      <c r="L406" s="49">
        <f t="shared" si="109"/>
        <v>0</v>
      </c>
      <c r="M406" s="49">
        <f t="shared" si="109"/>
        <v>0</v>
      </c>
      <c r="N406" s="49">
        <f t="shared" si="109"/>
        <v>0</v>
      </c>
      <c r="O406" s="306"/>
      <c r="P406" s="279"/>
    </row>
    <row r="407" spans="1:17" x14ac:dyDescent="0.25">
      <c r="A407" s="294" t="s">
        <v>2023</v>
      </c>
      <c r="B407" s="294"/>
      <c r="C407" s="294"/>
      <c r="D407" s="294"/>
      <c r="E407" s="294"/>
      <c r="F407" s="294"/>
      <c r="G407" s="294"/>
      <c r="H407" s="294"/>
      <c r="I407" s="294"/>
      <c r="J407" s="294"/>
      <c r="K407" s="294"/>
      <c r="L407" s="294"/>
      <c r="M407" s="294"/>
      <c r="N407" s="294"/>
      <c r="O407" s="294"/>
      <c r="P407" s="294"/>
    </row>
    <row r="408" spans="1:17" ht="51" customHeight="1" x14ac:dyDescent="0.25">
      <c r="A408" s="292" t="s">
        <v>2024</v>
      </c>
      <c r="B408" s="292" t="s">
        <v>1913</v>
      </c>
      <c r="C408" s="279" t="s">
        <v>2023</v>
      </c>
      <c r="D408" s="279">
        <v>2030</v>
      </c>
      <c r="E408" s="279" t="s">
        <v>1963</v>
      </c>
      <c r="F408" s="279" t="s">
        <v>1915</v>
      </c>
      <c r="G408" s="43" t="s">
        <v>16</v>
      </c>
      <c r="H408" s="44">
        <f t="shared" ref="H408:N408" si="110">SUM(H409:H412)</f>
        <v>29.2</v>
      </c>
      <c r="I408" s="44">
        <f t="shared" si="110"/>
        <v>0</v>
      </c>
      <c r="J408" s="44">
        <f t="shared" si="110"/>
        <v>0</v>
      </c>
      <c r="K408" s="44">
        <f t="shared" si="110"/>
        <v>0</v>
      </c>
      <c r="L408" s="44">
        <f t="shared" si="110"/>
        <v>0</v>
      </c>
      <c r="M408" s="44">
        <f t="shared" si="110"/>
        <v>0</v>
      </c>
      <c r="N408" s="44">
        <f t="shared" si="110"/>
        <v>29.2</v>
      </c>
      <c r="O408" s="279">
        <v>2099</v>
      </c>
      <c r="P408" s="279"/>
      <c r="Q408" s="314" t="s">
        <v>4154</v>
      </c>
    </row>
    <row r="409" spans="1:17" x14ac:dyDescent="0.25">
      <c r="A409" s="292"/>
      <c r="B409" s="292"/>
      <c r="C409" s="279"/>
      <c r="D409" s="279"/>
      <c r="E409" s="279"/>
      <c r="F409" s="279"/>
      <c r="G409" s="43" t="s">
        <v>49</v>
      </c>
      <c r="H409" s="44">
        <f t="shared" ref="H409:H412" si="111">SUM(I409:N409)</f>
        <v>21</v>
      </c>
      <c r="I409" s="44">
        <v>0</v>
      </c>
      <c r="J409" s="44">
        <v>0</v>
      </c>
      <c r="K409" s="44">
        <v>0</v>
      </c>
      <c r="L409" s="44">
        <v>0</v>
      </c>
      <c r="M409" s="44">
        <v>0</v>
      </c>
      <c r="N409" s="44">
        <v>21</v>
      </c>
      <c r="O409" s="279"/>
      <c r="P409" s="279"/>
      <c r="Q409" s="315"/>
    </row>
    <row r="410" spans="1:17" ht="36" x14ac:dyDescent="0.25">
      <c r="A410" s="292"/>
      <c r="B410" s="292"/>
      <c r="C410" s="279"/>
      <c r="D410" s="279"/>
      <c r="E410" s="279"/>
      <c r="F410" s="279"/>
      <c r="G410" s="43" t="s">
        <v>18</v>
      </c>
      <c r="H410" s="44">
        <f t="shared" si="111"/>
        <v>8.1999999999999993</v>
      </c>
      <c r="I410" s="44">
        <v>0</v>
      </c>
      <c r="J410" s="44">
        <v>0</v>
      </c>
      <c r="K410" s="44">
        <v>0</v>
      </c>
      <c r="L410" s="44">
        <v>0</v>
      </c>
      <c r="M410" s="44">
        <v>0</v>
      </c>
      <c r="N410" s="44">
        <v>8.1999999999999993</v>
      </c>
      <c r="O410" s="279"/>
      <c r="P410" s="279"/>
      <c r="Q410" s="315"/>
    </row>
    <row r="411" spans="1:17" x14ac:dyDescent="0.25">
      <c r="A411" s="292"/>
      <c r="B411" s="292"/>
      <c r="C411" s="279"/>
      <c r="D411" s="279"/>
      <c r="E411" s="279"/>
      <c r="F411" s="279"/>
      <c r="G411" s="43" t="s">
        <v>19</v>
      </c>
      <c r="H411" s="44">
        <f t="shared" si="111"/>
        <v>0</v>
      </c>
      <c r="I411" s="44">
        <v>0</v>
      </c>
      <c r="J411" s="44">
        <v>0</v>
      </c>
      <c r="K411" s="44">
        <v>0</v>
      </c>
      <c r="L411" s="44">
        <v>0</v>
      </c>
      <c r="M411" s="44">
        <v>0</v>
      </c>
      <c r="N411" s="44">
        <v>0</v>
      </c>
      <c r="O411" s="279"/>
      <c r="P411" s="279"/>
      <c r="Q411" s="315"/>
    </row>
    <row r="412" spans="1:17" ht="24" x14ac:dyDescent="0.25">
      <c r="A412" s="292"/>
      <c r="B412" s="292"/>
      <c r="C412" s="279"/>
      <c r="D412" s="279"/>
      <c r="E412" s="279"/>
      <c r="F412" s="279"/>
      <c r="G412" s="43" t="s">
        <v>20</v>
      </c>
      <c r="H412" s="44">
        <f t="shared" si="111"/>
        <v>0</v>
      </c>
      <c r="I412" s="44">
        <v>0</v>
      </c>
      <c r="J412" s="44">
        <v>0</v>
      </c>
      <c r="K412" s="44">
        <v>0</v>
      </c>
      <c r="L412" s="44">
        <v>0</v>
      </c>
      <c r="M412" s="44">
        <v>0</v>
      </c>
      <c r="N412" s="44">
        <v>0</v>
      </c>
      <c r="O412" s="279"/>
      <c r="P412" s="279"/>
      <c r="Q412" s="315"/>
    </row>
    <row r="413" spans="1:17" ht="51" customHeight="1" x14ac:dyDescent="0.25">
      <c r="A413" s="292" t="s">
        <v>2025</v>
      </c>
      <c r="B413" s="292" t="s">
        <v>1913</v>
      </c>
      <c r="C413" s="279" t="s">
        <v>2023</v>
      </c>
      <c r="D413" s="279">
        <v>2028</v>
      </c>
      <c r="E413" s="279" t="s">
        <v>1920</v>
      </c>
      <c r="F413" s="279" t="s">
        <v>1915</v>
      </c>
      <c r="G413" s="43" t="s">
        <v>16</v>
      </c>
      <c r="H413" s="44">
        <f t="shared" ref="H413:N413" si="112">SUM(H414:H417)</f>
        <v>12.799999999999999</v>
      </c>
      <c r="I413" s="44">
        <f t="shared" si="112"/>
        <v>0</v>
      </c>
      <c r="J413" s="44">
        <f t="shared" si="112"/>
        <v>0</v>
      </c>
      <c r="K413" s="44">
        <f t="shared" si="112"/>
        <v>0</v>
      </c>
      <c r="L413" s="44">
        <f t="shared" si="112"/>
        <v>12.799999999999999</v>
      </c>
      <c r="M413" s="44">
        <f t="shared" si="112"/>
        <v>0</v>
      </c>
      <c r="N413" s="44">
        <f t="shared" si="112"/>
        <v>0</v>
      </c>
      <c r="O413" s="279">
        <v>270</v>
      </c>
      <c r="P413" s="279"/>
      <c r="Q413" s="314" t="s">
        <v>4154</v>
      </c>
    </row>
    <row r="414" spans="1:17" x14ac:dyDescent="0.25">
      <c r="A414" s="292"/>
      <c r="B414" s="292"/>
      <c r="C414" s="279"/>
      <c r="D414" s="279"/>
      <c r="E414" s="279"/>
      <c r="F414" s="279"/>
      <c r="G414" s="43" t="s">
        <v>49</v>
      </c>
      <c r="H414" s="44">
        <f t="shared" ref="H414:H442" si="113">SUM(I414:N414)</f>
        <v>9.1999999999999993</v>
      </c>
      <c r="I414" s="44">
        <v>0</v>
      </c>
      <c r="J414" s="44">
        <v>0</v>
      </c>
      <c r="K414" s="44">
        <v>0</v>
      </c>
      <c r="L414" s="44">
        <v>9.1999999999999993</v>
      </c>
      <c r="M414" s="44">
        <v>0</v>
      </c>
      <c r="N414" s="44">
        <v>0</v>
      </c>
      <c r="O414" s="279"/>
      <c r="P414" s="279"/>
      <c r="Q414" s="315"/>
    </row>
    <row r="415" spans="1:17" ht="36" x14ac:dyDescent="0.25">
      <c r="A415" s="292"/>
      <c r="B415" s="292"/>
      <c r="C415" s="279"/>
      <c r="D415" s="279"/>
      <c r="E415" s="279"/>
      <c r="F415" s="279"/>
      <c r="G415" s="43" t="s">
        <v>18</v>
      </c>
      <c r="H415" s="44">
        <f t="shared" si="113"/>
        <v>3.6</v>
      </c>
      <c r="I415" s="44">
        <v>0</v>
      </c>
      <c r="J415" s="44">
        <v>0</v>
      </c>
      <c r="K415" s="44">
        <v>0</v>
      </c>
      <c r="L415" s="44">
        <v>3.6</v>
      </c>
      <c r="M415" s="44">
        <v>0</v>
      </c>
      <c r="N415" s="44">
        <v>0</v>
      </c>
      <c r="O415" s="279"/>
      <c r="P415" s="279"/>
      <c r="Q415" s="315"/>
    </row>
    <row r="416" spans="1:17" x14ac:dyDescent="0.25">
      <c r="A416" s="292"/>
      <c r="B416" s="292"/>
      <c r="C416" s="279"/>
      <c r="D416" s="279"/>
      <c r="E416" s="279"/>
      <c r="F416" s="279"/>
      <c r="G416" s="43" t="s">
        <v>19</v>
      </c>
      <c r="H416" s="44">
        <f t="shared" si="113"/>
        <v>0</v>
      </c>
      <c r="I416" s="44">
        <v>0</v>
      </c>
      <c r="J416" s="44">
        <v>0</v>
      </c>
      <c r="K416" s="44">
        <v>0</v>
      </c>
      <c r="L416" s="44">
        <v>0</v>
      </c>
      <c r="M416" s="44">
        <v>0</v>
      </c>
      <c r="N416" s="44">
        <v>0</v>
      </c>
      <c r="O416" s="279"/>
      <c r="P416" s="279"/>
      <c r="Q416" s="315"/>
    </row>
    <row r="417" spans="1:17" ht="24" x14ac:dyDescent="0.25">
      <c r="A417" s="292"/>
      <c r="B417" s="292"/>
      <c r="C417" s="279"/>
      <c r="D417" s="279"/>
      <c r="E417" s="279"/>
      <c r="F417" s="279"/>
      <c r="G417" s="43" t="s">
        <v>20</v>
      </c>
      <c r="H417" s="44">
        <f t="shared" si="113"/>
        <v>0</v>
      </c>
      <c r="I417" s="44">
        <v>0</v>
      </c>
      <c r="J417" s="44">
        <v>0</v>
      </c>
      <c r="K417" s="44">
        <v>0</v>
      </c>
      <c r="L417" s="44">
        <v>0</v>
      </c>
      <c r="M417" s="44">
        <v>0</v>
      </c>
      <c r="N417" s="44">
        <v>0</v>
      </c>
      <c r="O417" s="279"/>
      <c r="P417" s="279"/>
      <c r="Q417" s="315"/>
    </row>
    <row r="418" spans="1:17" ht="51" customHeight="1" x14ac:dyDescent="0.25">
      <c r="A418" s="292" t="s">
        <v>2026</v>
      </c>
      <c r="B418" s="292" t="s">
        <v>1913</v>
      </c>
      <c r="C418" s="279" t="s">
        <v>2023</v>
      </c>
      <c r="D418" s="279">
        <v>2029</v>
      </c>
      <c r="E418" s="279" t="s">
        <v>1920</v>
      </c>
      <c r="F418" s="279" t="s">
        <v>1915</v>
      </c>
      <c r="G418" s="43" t="s">
        <v>16</v>
      </c>
      <c r="H418" s="44">
        <f t="shared" ref="H418:N418" si="114">SUM(H419:H422)</f>
        <v>12.200000000000001</v>
      </c>
      <c r="I418" s="44">
        <f t="shared" si="114"/>
        <v>0</v>
      </c>
      <c r="J418" s="44">
        <f t="shared" si="114"/>
        <v>0</v>
      </c>
      <c r="K418" s="44">
        <f t="shared" si="114"/>
        <v>0</v>
      </c>
      <c r="L418" s="44">
        <f t="shared" si="114"/>
        <v>0</v>
      </c>
      <c r="M418" s="44">
        <f t="shared" si="114"/>
        <v>12.200000000000001</v>
      </c>
      <c r="N418" s="44">
        <f t="shared" si="114"/>
        <v>0</v>
      </c>
      <c r="O418" s="279">
        <v>209</v>
      </c>
      <c r="P418" s="279"/>
      <c r="Q418" s="314" t="s">
        <v>4154</v>
      </c>
    </row>
    <row r="419" spans="1:17" x14ac:dyDescent="0.25">
      <c r="A419" s="292"/>
      <c r="B419" s="292"/>
      <c r="C419" s="279"/>
      <c r="D419" s="279"/>
      <c r="E419" s="279"/>
      <c r="F419" s="279"/>
      <c r="G419" s="43" t="s">
        <v>49</v>
      </c>
      <c r="H419" s="44">
        <f t="shared" si="113"/>
        <v>8.8000000000000007</v>
      </c>
      <c r="I419" s="44">
        <v>0</v>
      </c>
      <c r="J419" s="44">
        <v>0</v>
      </c>
      <c r="K419" s="44">
        <v>0</v>
      </c>
      <c r="L419" s="44">
        <v>0</v>
      </c>
      <c r="M419" s="44">
        <v>8.8000000000000007</v>
      </c>
      <c r="N419" s="44">
        <v>0</v>
      </c>
      <c r="O419" s="279"/>
      <c r="P419" s="279"/>
      <c r="Q419" s="315"/>
    </row>
    <row r="420" spans="1:17" ht="36" x14ac:dyDescent="0.25">
      <c r="A420" s="292"/>
      <c r="B420" s="292"/>
      <c r="C420" s="279"/>
      <c r="D420" s="279"/>
      <c r="E420" s="279"/>
      <c r="F420" s="279"/>
      <c r="G420" s="43" t="s">
        <v>18</v>
      </c>
      <c r="H420" s="44">
        <f t="shared" si="113"/>
        <v>3.4</v>
      </c>
      <c r="I420" s="44">
        <v>0</v>
      </c>
      <c r="J420" s="44">
        <v>0</v>
      </c>
      <c r="K420" s="44">
        <v>0</v>
      </c>
      <c r="L420" s="44">
        <v>0</v>
      </c>
      <c r="M420" s="44">
        <v>3.4</v>
      </c>
      <c r="N420" s="44">
        <v>0</v>
      </c>
      <c r="O420" s="279"/>
      <c r="P420" s="279"/>
      <c r="Q420" s="315"/>
    </row>
    <row r="421" spans="1:17" x14ac:dyDescent="0.25">
      <c r="A421" s="292"/>
      <c r="B421" s="292"/>
      <c r="C421" s="279"/>
      <c r="D421" s="279"/>
      <c r="E421" s="279"/>
      <c r="F421" s="279"/>
      <c r="G421" s="43" t="s">
        <v>19</v>
      </c>
      <c r="H421" s="44">
        <f t="shared" si="113"/>
        <v>0</v>
      </c>
      <c r="I421" s="44">
        <v>0</v>
      </c>
      <c r="J421" s="44">
        <v>0</v>
      </c>
      <c r="K421" s="44">
        <v>0</v>
      </c>
      <c r="L421" s="44">
        <v>0</v>
      </c>
      <c r="M421" s="44">
        <v>0</v>
      </c>
      <c r="N421" s="44">
        <v>0</v>
      </c>
      <c r="O421" s="279"/>
      <c r="P421" s="279"/>
      <c r="Q421" s="315"/>
    </row>
    <row r="422" spans="1:17" ht="24" x14ac:dyDescent="0.25">
      <c r="A422" s="292"/>
      <c r="B422" s="292"/>
      <c r="C422" s="279"/>
      <c r="D422" s="279"/>
      <c r="E422" s="279"/>
      <c r="F422" s="279"/>
      <c r="G422" s="43" t="s">
        <v>20</v>
      </c>
      <c r="H422" s="44">
        <f t="shared" si="113"/>
        <v>0</v>
      </c>
      <c r="I422" s="44">
        <v>0</v>
      </c>
      <c r="J422" s="44">
        <v>0</v>
      </c>
      <c r="K422" s="44">
        <v>0</v>
      </c>
      <c r="L422" s="44">
        <v>0</v>
      </c>
      <c r="M422" s="44">
        <v>0</v>
      </c>
      <c r="N422" s="44">
        <v>0</v>
      </c>
      <c r="O422" s="279"/>
      <c r="P422" s="279"/>
      <c r="Q422" s="315"/>
    </row>
    <row r="423" spans="1:17" ht="51" customHeight="1" x14ac:dyDescent="0.25">
      <c r="A423" s="292" t="s">
        <v>2027</v>
      </c>
      <c r="B423" s="292" t="s">
        <v>1913</v>
      </c>
      <c r="C423" s="279" t="s">
        <v>2023</v>
      </c>
      <c r="D423" s="279">
        <v>2029</v>
      </c>
      <c r="E423" s="279" t="s">
        <v>1920</v>
      </c>
      <c r="F423" s="279" t="s">
        <v>1915</v>
      </c>
      <c r="G423" s="43" t="s">
        <v>16</v>
      </c>
      <c r="H423" s="44">
        <f t="shared" ref="H423:N423" si="115">SUM(H424:H427)</f>
        <v>12.799999999999999</v>
      </c>
      <c r="I423" s="44">
        <f t="shared" si="115"/>
        <v>0</v>
      </c>
      <c r="J423" s="44">
        <f t="shared" si="115"/>
        <v>0</v>
      </c>
      <c r="K423" s="44">
        <f t="shared" si="115"/>
        <v>0</v>
      </c>
      <c r="L423" s="44">
        <f t="shared" si="115"/>
        <v>0</v>
      </c>
      <c r="M423" s="44">
        <f t="shared" si="115"/>
        <v>12.799999999999999</v>
      </c>
      <c r="N423" s="44">
        <f t="shared" si="115"/>
        <v>0</v>
      </c>
      <c r="O423" s="279">
        <v>493</v>
      </c>
      <c r="P423" s="279"/>
      <c r="Q423" s="314" t="s">
        <v>4154</v>
      </c>
    </row>
    <row r="424" spans="1:17" x14ac:dyDescent="0.25">
      <c r="A424" s="292"/>
      <c r="B424" s="292"/>
      <c r="C424" s="279"/>
      <c r="D424" s="279"/>
      <c r="E424" s="279"/>
      <c r="F424" s="279"/>
      <c r="G424" s="43" t="s">
        <v>49</v>
      </c>
      <c r="H424" s="44">
        <f t="shared" si="113"/>
        <v>9.1999999999999993</v>
      </c>
      <c r="I424" s="44">
        <v>0</v>
      </c>
      <c r="J424" s="44">
        <v>0</v>
      </c>
      <c r="K424" s="44">
        <v>0</v>
      </c>
      <c r="L424" s="44">
        <v>0</v>
      </c>
      <c r="M424" s="44">
        <v>9.1999999999999993</v>
      </c>
      <c r="N424" s="44">
        <v>0</v>
      </c>
      <c r="O424" s="279"/>
      <c r="P424" s="279"/>
      <c r="Q424" s="315"/>
    </row>
    <row r="425" spans="1:17" ht="36" x14ac:dyDescent="0.25">
      <c r="A425" s="292"/>
      <c r="B425" s="292"/>
      <c r="C425" s="279"/>
      <c r="D425" s="279"/>
      <c r="E425" s="279"/>
      <c r="F425" s="279"/>
      <c r="G425" s="43" t="s">
        <v>18</v>
      </c>
      <c r="H425" s="44">
        <f t="shared" si="113"/>
        <v>3.6</v>
      </c>
      <c r="I425" s="44">
        <v>0</v>
      </c>
      <c r="J425" s="44">
        <v>0</v>
      </c>
      <c r="K425" s="44">
        <v>0</v>
      </c>
      <c r="L425" s="44">
        <v>0</v>
      </c>
      <c r="M425" s="44">
        <v>3.6</v>
      </c>
      <c r="N425" s="44">
        <v>0</v>
      </c>
      <c r="O425" s="279"/>
      <c r="P425" s="279"/>
      <c r="Q425" s="315"/>
    </row>
    <row r="426" spans="1:17" x14ac:dyDescent="0.25">
      <c r="A426" s="292"/>
      <c r="B426" s="292"/>
      <c r="C426" s="279"/>
      <c r="D426" s="279"/>
      <c r="E426" s="279"/>
      <c r="F426" s="279"/>
      <c r="G426" s="43" t="s">
        <v>19</v>
      </c>
      <c r="H426" s="44">
        <f t="shared" si="113"/>
        <v>0</v>
      </c>
      <c r="I426" s="44">
        <v>0</v>
      </c>
      <c r="J426" s="44">
        <v>0</v>
      </c>
      <c r="K426" s="44">
        <v>0</v>
      </c>
      <c r="L426" s="44">
        <v>0</v>
      </c>
      <c r="M426" s="44">
        <v>0</v>
      </c>
      <c r="N426" s="44">
        <v>0</v>
      </c>
      <c r="O426" s="279"/>
      <c r="P426" s="279"/>
      <c r="Q426" s="315"/>
    </row>
    <row r="427" spans="1:17" ht="24" x14ac:dyDescent="0.25">
      <c r="A427" s="292"/>
      <c r="B427" s="292"/>
      <c r="C427" s="279"/>
      <c r="D427" s="279"/>
      <c r="E427" s="279"/>
      <c r="F427" s="279"/>
      <c r="G427" s="43" t="s">
        <v>20</v>
      </c>
      <c r="H427" s="44">
        <f t="shared" si="113"/>
        <v>0</v>
      </c>
      <c r="I427" s="44">
        <v>0</v>
      </c>
      <c r="J427" s="44">
        <v>0</v>
      </c>
      <c r="K427" s="44">
        <v>0</v>
      </c>
      <c r="L427" s="44">
        <v>0</v>
      </c>
      <c r="M427" s="44">
        <v>0</v>
      </c>
      <c r="N427" s="44">
        <v>0</v>
      </c>
      <c r="O427" s="279"/>
      <c r="P427" s="279"/>
      <c r="Q427" s="315"/>
    </row>
    <row r="428" spans="1:17" ht="51" customHeight="1" x14ac:dyDescent="0.25">
      <c r="A428" s="292" t="s">
        <v>2028</v>
      </c>
      <c r="B428" s="292" t="s">
        <v>1913</v>
      </c>
      <c r="C428" s="279" t="s">
        <v>2023</v>
      </c>
      <c r="D428" s="279">
        <v>2029</v>
      </c>
      <c r="E428" s="279" t="s">
        <v>1963</v>
      </c>
      <c r="F428" s="279" t="s">
        <v>1915</v>
      </c>
      <c r="G428" s="43" t="s">
        <v>16</v>
      </c>
      <c r="H428" s="44">
        <f t="shared" ref="H428:N428" si="116">SUM(H429:H432)</f>
        <v>24.3</v>
      </c>
      <c r="I428" s="44">
        <f t="shared" si="116"/>
        <v>0</v>
      </c>
      <c r="J428" s="44">
        <f t="shared" si="116"/>
        <v>0</v>
      </c>
      <c r="K428" s="44">
        <f t="shared" si="116"/>
        <v>0</v>
      </c>
      <c r="L428" s="44">
        <f t="shared" si="116"/>
        <v>0</v>
      </c>
      <c r="M428" s="44">
        <f t="shared" si="116"/>
        <v>24.3</v>
      </c>
      <c r="N428" s="44">
        <f t="shared" si="116"/>
        <v>0</v>
      </c>
      <c r="O428" s="279">
        <v>1338</v>
      </c>
      <c r="P428" s="279"/>
      <c r="Q428" s="314" t="s">
        <v>4154</v>
      </c>
    </row>
    <row r="429" spans="1:17" x14ac:dyDescent="0.25">
      <c r="A429" s="292"/>
      <c r="B429" s="292"/>
      <c r="C429" s="279"/>
      <c r="D429" s="279"/>
      <c r="E429" s="279"/>
      <c r="F429" s="279"/>
      <c r="G429" s="43" t="s">
        <v>49</v>
      </c>
      <c r="H429" s="44">
        <f t="shared" si="113"/>
        <v>17.5</v>
      </c>
      <c r="I429" s="44">
        <v>0</v>
      </c>
      <c r="J429" s="44">
        <v>0</v>
      </c>
      <c r="K429" s="44">
        <v>0</v>
      </c>
      <c r="L429" s="44">
        <v>0</v>
      </c>
      <c r="M429" s="44">
        <v>17.5</v>
      </c>
      <c r="N429" s="44">
        <v>0</v>
      </c>
      <c r="O429" s="279"/>
      <c r="P429" s="279"/>
      <c r="Q429" s="315"/>
    </row>
    <row r="430" spans="1:17" ht="36" x14ac:dyDescent="0.25">
      <c r="A430" s="292"/>
      <c r="B430" s="292"/>
      <c r="C430" s="279"/>
      <c r="D430" s="279"/>
      <c r="E430" s="279"/>
      <c r="F430" s="279"/>
      <c r="G430" s="43" t="s">
        <v>18</v>
      </c>
      <c r="H430" s="44">
        <f t="shared" si="113"/>
        <v>6.8</v>
      </c>
      <c r="I430" s="44">
        <v>0</v>
      </c>
      <c r="J430" s="44">
        <v>0</v>
      </c>
      <c r="K430" s="44">
        <v>0</v>
      </c>
      <c r="L430" s="44">
        <v>0</v>
      </c>
      <c r="M430" s="44">
        <v>6.8</v>
      </c>
      <c r="N430" s="44">
        <v>0</v>
      </c>
      <c r="O430" s="279"/>
      <c r="P430" s="279"/>
      <c r="Q430" s="315"/>
    </row>
    <row r="431" spans="1:17" x14ac:dyDescent="0.25">
      <c r="A431" s="292"/>
      <c r="B431" s="292"/>
      <c r="C431" s="279"/>
      <c r="D431" s="279"/>
      <c r="E431" s="279"/>
      <c r="F431" s="279"/>
      <c r="G431" s="43" t="s">
        <v>19</v>
      </c>
      <c r="H431" s="44">
        <f t="shared" si="113"/>
        <v>0</v>
      </c>
      <c r="I431" s="44">
        <v>0</v>
      </c>
      <c r="J431" s="44">
        <v>0</v>
      </c>
      <c r="K431" s="44">
        <v>0</v>
      </c>
      <c r="L431" s="44">
        <v>0</v>
      </c>
      <c r="M431" s="44">
        <v>0</v>
      </c>
      <c r="N431" s="44">
        <v>0</v>
      </c>
      <c r="O431" s="279"/>
      <c r="P431" s="279"/>
      <c r="Q431" s="315"/>
    </row>
    <row r="432" spans="1:17" ht="24" x14ac:dyDescent="0.25">
      <c r="A432" s="292"/>
      <c r="B432" s="292"/>
      <c r="C432" s="279"/>
      <c r="D432" s="279"/>
      <c r="E432" s="279"/>
      <c r="F432" s="279"/>
      <c r="G432" s="43" t="s">
        <v>20</v>
      </c>
      <c r="H432" s="44">
        <f t="shared" si="113"/>
        <v>0</v>
      </c>
      <c r="I432" s="44">
        <v>0</v>
      </c>
      <c r="J432" s="44">
        <v>0</v>
      </c>
      <c r="K432" s="44">
        <v>0</v>
      </c>
      <c r="L432" s="44">
        <v>0</v>
      </c>
      <c r="M432" s="44">
        <v>0</v>
      </c>
      <c r="N432" s="44">
        <v>0</v>
      </c>
      <c r="O432" s="279"/>
      <c r="P432" s="279"/>
      <c r="Q432" s="315"/>
    </row>
    <row r="433" spans="1:17" ht="51" customHeight="1" x14ac:dyDescent="0.25">
      <c r="A433" s="292" t="s">
        <v>2029</v>
      </c>
      <c r="B433" s="292" t="s">
        <v>1913</v>
      </c>
      <c r="C433" s="279" t="s">
        <v>2023</v>
      </c>
      <c r="D433" s="279" t="s">
        <v>66</v>
      </c>
      <c r="E433" s="279" t="s">
        <v>2030</v>
      </c>
      <c r="F433" s="279" t="s">
        <v>1915</v>
      </c>
      <c r="G433" s="43" t="s">
        <v>16</v>
      </c>
      <c r="H433" s="44">
        <f t="shared" ref="H433:N433" si="117">SUM(H434:H437)</f>
        <v>323.20000000000005</v>
      </c>
      <c r="I433" s="44">
        <f t="shared" si="117"/>
        <v>0</v>
      </c>
      <c r="J433" s="44">
        <f t="shared" si="117"/>
        <v>0</v>
      </c>
      <c r="K433" s="44">
        <f t="shared" si="117"/>
        <v>0</v>
      </c>
      <c r="L433" s="44">
        <f t="shared" si="117"/>
        <v>129.19999999999999</v>
      </c>
      <c r="M433" s="44">
        <f t="shared" si="117"/>
        <v>135.1</v>
      </c>
      <c r="N433" s="44">
        <f t="shared" si="117"/>
        <v>58.9</v>
      </c>
      <c r="O433" s="279">
        <v>14831</v>
      </c>
      <c r="P433" s="279"/>
      <c r="Q433" s="314" t="s">
        <v>4154</v>
      </c>
    </row>
    <row r="434" spans="1:17" x14ac:dyDescent="0.25">
      <c r="A434" s="292"/>
      <c r="B434" s="292"/>
      <c r="C434" s="279"/>
      <c r="D434" s="279"/>
      <c r="E434" s="279"/>
      <c r="F434" s="279"/>
      <c r="G434" s="43" t="s">
        <v>49</v>
      </c>
      <c r="H434" s="44">
        <f t="shared" si="113"/>
        <v>232.70000000000002</v>
      </c>
      <c r="I434" s="44">
        <v>0</v>
      </c>
      <c r="J434" s="44">
        <v>0</v>
      </c>
      <c r="K434" s="44">
        <v>0</v>
      </c>
      <c r="L434" s="44">
        <v>93</v>
      </c>
      <c r="M434" s="44">
        <v>97.3</v>
      </c>
      <c r="N434" s="44">
        <v>42.4</v>
      </c>
      <c r="O434" s="279"/>
      <c r="P434" s="279"/>
      <c r="Q434" s="315"/>
    </row>
    <row r="435" spans="1:17" ht="36" x14ac:dyDescent="0.25">
      <c r="A435" s="292"/>
      <c r="B435" s="292"/>
      <c r="C435" s="279"/>
      <c r="D435" s="279"/>
      <c r="E435" s="279"/>
      <c r="F435" s="279"/>
      <c r="G435" s="43" t="s">
        <v>18</v>
      </c>
      <c r="H435" s="44">
        <f t="shared" si="113"/>
        <v>90.5</v>
      </c>
      <c r="I435" s="44">
        <v>0</v>
      </c>
      <c r="J435" s="44">
        <v>0</v>
      </c>
      <c r="K435" s="44">
        <v>0</v>
      </c>
      <c r="L435" s="44">
        <v>36.200000000000003</v>
      </c>
      <c r="M435" s="44">
        <v>37.799999999999997</v>
      </c>
      <c r="N435" s="44">
        <v>16.5</v>
      </c>
      <c r="O435" s="279"/>
      <c r="P435" s="279"/>
      <c r="Q435" s="315"/>
    </row>
    <row r="436" spans="1:17" x14ac:dyDescent="0.25">
      <c r="A436" s="292"/>
      <c r="B436" s="292"/>
      <c r="C436" s="279"/>
      <c r="D436" s="279"/>
      <c r="E436" s="279"/>
      <c r="F436" s="279"/>
      <c r="G436" s="43" t="s">
        <v>19</v>
      </c>
      <c r="H436" s="44">
        <f t="shared" si="113"/>
        <v>0</v>
      </c>
      <c r="I436" s="44">
        <v>0</v>
      </c>
      <c r="J436" s="44">
        <v>0</v>
      </c>
      <c r="K436" s="44">
        <v>0</v>
      </c>
      <c r="L436" s="44">
        <v>0</v>
      </c>
      <c r="M436" s="44">
        <v>0</v>
      </c>
      <c r="N436" s="44">
        <v>0</v>
      </c>
      <c r="O436" s="279"/>
      <c r="P436" s="279"/>
      <c r="Q436" s="315"/>
    </row>
    <row r="437" spans="1:17" ht="24" x14ac:dyDescent="0.25">
      <c r="A437" s="292"/>
      <c r="B437" s="292"/>
      <c r="C437" s="279"/>
      <c r="D437" s="279"/>
      <c r="E437" s="279"/>
      <c r="F437" s="279"/>
      <c r="G437" s="43" t="s">
        <v>20</v>
      </c>
      <c r="H437" s="44">
        <f t="shared" si="113"/>
        <v>0</v>
      </c>
      <c r="I437" s="44">
        <v>0</v>
      </c>
      <c r="J437" s="44">
        <v>0</v>
      </c>
      <c r="K437" s="44">
        <v>0</v>
      </c>
      <c r="L437" s="44">
        <v>0</v>
      </c>
      <c r="M437" s="44">
        <v>0</v>
      </c>
      <c r="N437" s="44">
        <v>0</v>
      </c>
      <c r="O437" s="279"/>
      <c r="P437" s="279"/>
      <c r="Q437" s="315"/>
    </row>
    <row r="438" spans="1:17" ht="51" customHeight="1" x14ac:dyDescent="0.25">
      <c r="A438" s="292" t="s">
        <v>2031</v>
      </c>
      <c r="B438" s="292" t="s">
        <v>1913</v>
      </c>
      <c r="C438" s="279" t="s">
        <v>2023</v>
      </c>
      <c r="D438" s="279">
        <v>2029</v>
      </c>
      <c r="E438" s="279" t="s">
        <v>1918</v>
      </c>
      <c r="F438" s="279" t="s">
        <v>1915</v>
      </c>
      <c r="G438" s="43" t="s">
        <v>16</v>
      </c>
      <c r="H438" s="44">
        <f t="shared" ref="H438:N438" si="118">SUM(H439:H442)</f>
        <v>40.700000000000003</v>
      </c>
      <c r="I438" s="44">
        <f t="shared" si="118"/>
        <v>0</v>
      </c>
      <c r="J438" s="44">
        <f t="shared" si="118"/>
        <v>0</v>
      </c>
      <c r="K438" s="44">
        <f t="shared" si="118"/>
        <v>0</v>
      </c>
      <c r="L438" s="44">
        <f t="shared" si="118"/>
        <v>0</v>
      </c>
      <c r="M438" s="44">
        <f t="shared" si="118"/>
        <v>40.700000000000003</v>
      </c>
      <c r="N438" s="44">
        <f t="shared" si="118"/>
        <v>0</v>
      </c>
      <c r="O438" s="279">
        <v>14831</v>
      </c>
      <c r="P438" s="279"/>
      <c r="Q438" s="314" t="s">
        <v>4154</v>
      </c>
    </row>
    <row r="439" spans="1:17" x14ac:dyDescent="0.25">
      <c r="A439" s="292"/>
      <c r="B439" s="292"/>
      <c r="C439" s="279"/>
      <c r="D439" s="279"/>
      <c r="E439" s="279"/>
      <c r="F439" s="279"/>
      <c r="G439" s="43" t="s">
        <v>49</v>
      </c>
      <c r="H439" s="44">
        <f t="shared" si="113"/>
        <v>29.3</v>
      </c>
      <c r="I439" s="44">
        <v>0</v>
      </c>
      <c r="J439" s="44">
        <v>0</v>
      </c>
      <c r="K439" s="44">
        <v>0</v>
      </c>
      <c r="L439" s="44">
        <v>0</v>
      </c>
      <c r="M439" s="44">
        <v>29.3</v>
      </c>
      <c r="N439" s="44">
        <v>0</v>
      </c>
      <c r="O439" s="279"/>
      <c r="P439" s="279"/>
      <c r="Q439" s="315"/>
    </row>
    <row r="440" spans="1:17" ht="36" x14ac:dyDescent="0.25">
      <c r="A440" s="292"/>
      <c r="B440" s="292"/>
      <c r="C440" s="279"/>
      <c r="D440" s="279"/>
      <c r="E440" s="279"/>
      <c r="F440" s="279"/>
      <c r="G440" s="43" t="s">
        <v>18</v>
      </c>
      <c r="H440" s="44">
        <f t="shared" si="113"/>
        <v>11.4</v>
      </c>
      <c r="I440" s="44">
        <v>0</v>
      </c>
      <c r="J440" s="44">
        <v>0</v>
      </c>
      <c r="K440" s="44">
        <v>0</v>
      </c>
      <c r="L440" s="44">
        <v>0</v>
      </c>
      <c r="M440" s="44">
        <v>11.4</v>
      </c>
      <c r="N440" s="44">
        <v>0</v>
      </c>
      <c r="O440" s="279"/>
      <c r="P440" s="279"/>
      <c r="Q440" s="315"/>
    </row>
    <row r="441" spans="1:17" x14ac:dyDescent="0.25">
      <c r="A441" s="292"/>
      <c r="B441" s="292"/>
      <c r="C441" s="279"/>
      <c r="D441" s="279"/>
      <c r="E441" s="279"/>
      <c r="F441" s="279"/>
      <c r="G441" s="43" t="s">
        <v>19</v>
      </c>
      <c r="H441" s="44">
        <f t="shared" si="113"/>
        <v>0</v>
      </c>
      <c r="I441" s="44">
        <v>0</v>
      </c>
      <c r="J441" s="44">
        <v>0</v>
      </c>
      <c r="K441" s="44">
        <v>0</v>
      </c>
      <c r="L441" s="44">
        <v>0</v>
      </c>
      <c r="M441" s="44">
        <v>0</v>
      </c>
      <c r="N441" s="44">
        <v>0</v>
      </c>
      <c r="O441" s="279"/>
      <c r="P441" s="279"/>
      <c r="Q441" s="315"/>
    </row>
    <row r="442" spans="1:17" ht="24" x14ac:dyDescent="0.25">
      <c r="A442" s="292"/>
      <c r="B442" s="292"/>
      <c r="C442" s="279"/>
      <c r="D442" s="279"/>
      <c r="E442" s="279"/>
      <c r="F442" s="279"/>
      <c r="G442" s="43" t="s">
        <v>20</v>
      </c>
      <c r="H442" s="44">
        <f t="shared" si="113"/>
        <v>0</v>
      </c>
      <c r="I442" s="44">
        <v>0</v>
      </c>
      <c r="J442" s="44">
        <v>0</v>
      </c>
      <c r="K442" s="44">
        <v>0</v>
      </c>
      <c r="L442" s="44">
        <v>0</v>
      </c>
      <c r="M442" s="44">
        <v>0</v>
      </c>
      <c r="N442" s="44">
        <v>0</v>
      </c>
      <c r="O442" s="279"/>
      <c r="P442" s="279"/>
      <c r="Q442" s="315"/>
    </row>
    <row r="443" spans="1:17" ht="36" x14ac:dyDescent="0.25">
      <c r="A443" s="306" t="s">
        <v>26</v>
      </c>
      <c r="B443" s="306"/>
      <c r="C443" s="306"/>
      <c r="D443" s="306"/>
      <c r="E443" s="306"/>
      <c r="F443" s="306"/>
      <c r="G443" s="48" t="s">
        <v>16</v>
      </c>
      <c r="H443" s="49">
        <f>SUM(H408,H413,H418,H423,H428,H433,H438)</f>
        <v>455.20000000000005</v>
      </c>
      <c r="I443" s="49">
        <f t="shared" ref="I443:N443" si="119">SUM(I408,I413,I418,I423,I428,I433,I438)</f>
        <v>0</v>
      </c>
      <c r="J443" s="49">
        <f t="shared" si="119"/>
        <v>0</v>
      </c>
      <c r="K443" s="49">
        <f t="shared" si="119"/>
        <v>0</v>
      </c>
      <c r="L443" s="49">
        <f t="shared" si="119"/>
        <v>142</v>
      </c>
      <c r="M443" s="49">
        <f t="shared" si="119"/>
        <v>225.09999999999997</v>
      </c>
      <c r="N443" s="49">
        <f t="shared" si="119"/>
        <v>88.1</v>
      </c>
      <c r="O443" s="306">
        <v>14831</v>
      </c>
      <c r="P443" s="279"/>
    </row>
    <row r="444" spans="1:17" ht="24" x14ac:dyDescent="0.25">
      <c r="A444" s="306"/>
      <c r="B444" s="306"/>
      <c r="C444" s="306"/>
      <c r="D444" s="306"/>
      <c r="E444" s="306"/>
      <c r="F444" s="306"/>
      <c r="G444" s="48" t="s">
        <v>49</v>
      </c>
      <c r="H444" s="49">
        <f t="shared" ref="H444:N447" si="120">SUM(H409,H414,H419,H424,H429,H434,H439)</f>
        <v>327.70000000000005</v>
      </c>
      <c r="I444" s="49">
        <f t="shared" si="120"/>
        <v>0</v>
      </c>
      <c r="J444" s="49">
        <f t="shared" si="120"/>
        <v>0</v>
      </c>
      <c r="K444" s="49">
        <f t="shared" si="120"/>
        <v>0</v>
      </c>
      <c r="L444" s="49">
        <f t="shared" si="120"/>
        <v>102.2</v>
      </c>
      <c r="M444" s="49">
        <f t="shared" si="120"/>
        <v>162.10000000000002</v>
      </c>
      <c r="N444" s="49">
        <f t="shared" si="120"/>
        <v>63.4</v>
      </c>
      <c r="O444" s="306"/>
      <c r="P444" s="279"/>
    </row>
    <row r="445" spans="1:17" ht="36" x14ac:dyDescent="0.25">
      <c r="A445" s="306"/>
      <c r="B445" s="306"/>
      <c r="C445" s="306"/>
      <c r="D445" s="306"/>
      <c r="E445" s="306"/>
      <c r="F445" s="306"/>
      <c r="G445" s="48" t="s">
        <v>18</v>
      </c>
      <c r="H445" s="49">
        <f t="shared" si="120"/>
        <v>127.5</v>
      </c>
      <c r="I445" s="49">
        <f t="shared" si="120"/>
        <v>0</v>
      </c>
      <c r="J445" s="49">
        <f t="shared" si="120"/>
        <v>0</v>
      </c>
      <c r="K445" s="49">
        <f t="shared" si="120"/>
        <v>0</v>
      </c>
      <c r="L445" s="49">
        <f t="shared" si="120"/>
        <v>39.800000000000004</v>
      </c>
      <c r="M445" s="49">
        <f t="shared" si="120"/>
        <v>62.999999999999993</v>
      </c>
      <c r="N445" s="49">
        <f t="shared" si="120"/>
        <v>24.7</v>
      </c>
      <c r="O445" s="306"/>
      <c r="P445" s="279"/>
    </row>
    <row r="446" spans="1:17" x14ac:dyDescent="0.25">
      <c r="A446" s="306"/>
      <c r="B446" s="306"/>
      <c r="C446" s="306"/>
      <c r="D446" s="306"/>
      <c r="E446" s="306"/>
      <c r="F446" s="306"/>
      <c r="G446" s="48" t="s">
        <v>19</v>
      </c>
      <c r="H446" s="49">
        <f t="shared" si="120"/>
        <v>0</v>
      </c>
      <c r="I446" s="49">
        <f t="shared" si="120"/>
        <v>0</v>
      </c>
      <c r="J446" s="49">
        <f t="shared" si="120"/>
        <v>0</v>
      </c>
      <c r="K446" s="49">
        <f t="shared" si="120"/>
        <v>0</v>
      </c>
      <c r="L446" s="49">
        <f t="shared" si="120"/>
        <v>0</v>
      </c>
      <c r="M446" s="49">
        <f t="shared" si="120"/>
        <v>0</v>
      </c>
      <c r="N446" s="49">
        <f t="shared" si="120"/>
        <v>0</v>
      </c>
      <c r="O446" s="306"/>
      <c r="P446" s="279"/>
    </row>
    <row r="447" spans="1:17" ht="24" x14ac:dyDescent="0.25">
      <c r="A447" s="306"/>
      <c r="B447" s="306"/>
      <c r="C447" s="306"/>
      <c r="D447" s="306"/>
      <c r="E447" s="306"/>
      <c r="F447" s="306"/>
      <c r="G447" s="48" t="s">
        <v>20</v>
      </c>
      <c r="H447" s="49">
        <f t="shared" si="120"/>
        <v>0</v>
      </c>
      <c r="I447" s="49">
        <f t="shared" si="120"/>
        <v>0</v>
      </c>
      <c r="J447" s="49">
        <f t="shared" si="120"/>
        <v>0</v>
      </c>
      <c r="K447" s="49">
        <f t="shared" si="120"/>
        <v>0</v>
      </c>
      <c r="L447" s="49">
        <f t="shared" si="120"/>
        <v>0</v>
      </c>
      <c r="M447" s="49">
        <f t="shared" si="120"/>
        <v>0</v>
      </c>
      <c r="N447" s="49">
        <f t="shared" si="120"/>
        <v>0</v>
      </c>
      <c r="O447" s="306"/>
      <c r="P447" s="279"/>
    </row>
    <row r="448" spans="1:17" x14ac:dyDescent="0.25">
      <c r="A448" s="294" t="s">
        <v>13</v>
      </c>
      <c r="B448" s="294"/>
      <c r="C448" s="294"/>
      <c r="D448" s="294"/>
      <c r="E448" s="294"/>
      <c r="F448" s="294"/>
      <c r="G448" s="294"/>
      <c r="H448" s="294"/>
      <c r="I448" s="294"/>
      <c r="J448" s="294"/>
      <c r="K448" s="294"/>
      <c r="L448" s="294"/>
      <c r="M448" s="294"/>
      <c r="N448" s="294"/>
      <c r="O448" s="294"/>
      <c r="P448" s="294"/>
    </row>
    <row r="449" spans="1:17" ht="51" customHeight="1" x14ac:dyDescent="0.25">
      <c r="A449" s="292" t="s">
        <v>2032</v>
      </c>
      <c r="B449" s="292" t="s">
        <v>1913</v>
      </c>
      <c r="C449" s="279" t="s">
        <v>13</v>
      </c>
      <c r="D449" s="279">
        <v>2028</v>
      </c>
      <c r="E449" s="279" t="s">
        <v>1920</v>
      </c>
      <c r="F449" s="279" t="s">
        <v>1915</v>
      </c>
      <c r="G449" s="43" t="s">
        <v>16</v>
      </c>
      <c r="H449" s="44">
        <f t="shared" ref="H449:N449" si="121">SUM(H450:H453)</f>
        <v>7.4</v>
      </c>
      <c r="I449" s="44">
        <f t="shared" si="121"/>
        <v>0</v>
      </c>
      <c r="J449" s="44">
        <f t="shared" si="121"/>
        <v>0</v>
      </c>
      <c r="K449" s="44">
        <f t="shared" si="121"/>
        <v>0</v>
      </c>
      <c r="L449" s="44">
        <f t="shared" si="121"/>
        <v>7.4</v>
      </c>
      <c r="M449" s="44">
        <f t="shared" si="121"/>
        <v>0</v>
      </c>
      <c r="N449" s="44">
        <f t="shared" si="121"/>
        <v>0</v>
      </c>
      <c r="O449" s="279">
        <v>302</v>
      </c>
      <c r="P449" s="328"/>
      <c r="Q449" s="314" t="s">
        <v>4154</v>
      </c>
    </row>
    <row r="450" spans="1:17" x14ac:dyDescent="0.25">
      <c r="A450" s="292"/>
      <c r="B450" s="292"/>
      <c r="C450" s="279"/>
      <c r="D450" s="279"/>
      <c r="E450" s="279"/>
      <c r="F450" s="279"/>
      <c r="G450" s="43" t="s">
        <v>49</v>
      </c>
      <c r="H450" s="44">
        <f t="shared" ref="H450:H453" si="122">SUM(I450:N450)</f>
        <v>7.2</v>
      </c>
      <c r="I450" s="44">
        <v>0</v>
      </c>
      <c r="J450" s="44">
        <v>0</v>
      </c>
      <c r="K450" s="44">
        <v>0</v>
      </c>
      <c r="L450" s="44">
        <v>7.2</v>
      </c>
      <c r="M450" s="44">
        <v>0</v>
      </c>
      <c r="N450" s="44">
        <v>0</v>
      </c>
      <c r="O450" s="279"/>
      <c r="P450" s="328"/>
      <c r="Q450" s="315"/>
    </row>
    <row r="451" spans="1:17" ht="36" x14ac:dyDescent="0.25">
      <c r="A451" s="292"/>
      <c r="B451" s="292"/>
      <c r="C451" s="279"/>
      <c r="D451" s="279"/>
      <c r="E451" s="279"/>
      <c r="F451" s="279"/>
      <c r="G451" s="43" t="s">
        <v>18</v>
      </c>
      <c r="H451" s="44">
        <f t="shared" si="122"/>
        <v>0.2</v>
      </c>
      <c r="I451" s="44">
        <v>0</v>
      </c>
      <c r="J451" s="44">
        <v>0</v>
      </c>
      <c r="K451" s="44">
        <v>0</v>
      </c>
      <c r="L451" s="44">
        <v>0.2</v>
      </c>
      <c r="M451" s="44">
        <v>0</v>
      </c>
      <c r="N451" s="44">
        <v>0</v>
      </c>
      <c r="O451" s="279"/>
      <c r="P451" s="328"/>
      <c r="Q451" s="315"/>
    </row>
    <row r="452" spans="1:17" x14ac:dyDescent="0.25">
      <c r="A452" s="292"/>
      <c r="B452" s="292"/>
      <c r="C452" s="279"/>
      <c r="D452" s="279"/>
      <c r="E452" s="279"/>
      <c r="F452" s="279"/>
      <c r="G452" s="43" t="s">
        <v>19</v>
      </c>
      <c r="H452" s="44">
        <f t="shared" si="122"/>
        <v>0</v>
      </c>
      <c r="I452" s="44">
        <v>0</v>
      </c>
      <c r="J452" s="44">
        <v>0</v>
      </c>
      <c r="K452" s="44">
        <v>0</v>
      </c>
      <c r="L452" s="44">
        <v>0</v>
      </c>
      <c r="M452" s="44">
        <v>0</v>
      </c>
      <c r="N452" s="44">
        <v>0</v>
      </c>
      <c r="O452" s="279"/>
      <c r="P452" s="328"/>
      <c r="Q452" s="315"/>
    </row>
    <row r="453" spans="1:17" ht="24" x14ac:dyDescent="0.25">
      <c r="A453" s="292"/>
      <c r="B453" s="292"/>
      <c r="C453" s="279"/>
      <c r="D453" s="279"/>
      <c r="E453" s="279"/>
      <c r="F453" s="279"/>
      <c r="G453" s="43" t="s">
        <v>20</v>
      </c>
      <c r="H453" s="44">
        <f t="shared" si="122"/>
        <v>0</v>
      </c>
      <c r="I453" s="44">
        <v>0</v>
      </c>
      <c r="J453" s="44">
        <v>0</v>
      </c>
      <c r="K453" s="44">
        <v>0</v>
      </c>
      <c r="L453" s="44">
        <v>0</v>
      </c>
      <c r="M453" s="44">
        <v>0</v>
      </c>
      <c r="N453" s="44">
        <v>0</v>
      </c>
      <c r="O453" s="279"/>
      <c r="P453" s="328"/>
      <c r="Q453" s="315"/>
    </row>
    <row r="454" spans="1:17" ht="51" customHeight="1" x14ac:dyDescent="0.25">
      <c r="A454" s="292" t="s">
        <v>2033</v>
      </c>
      <c r="B454" s="292" t="s">
        <v>1913</v>
      </c>
      <c r="C454" s="279" t="s">
        <v>13</v>
      </c>
      <c r="D454" s="279">
        <v>2028</v>
      </c>
      <c r="E454" s="279" t="s">
        <v>1920</v>
      </c>
      <c r="F454" s="279" t="s">
        <v>1915</v>
      </c>
      <c r="G454" s="43" t="s">
        <v>16</v>
      </c>
      <c r="H454" s="44">
        <f t="shared" ref="H454:N454" si="123">SUM(H455:H458)</f>
        <v>7.4</v>
      </c>
      <c r="I454" s="44">
        <f t="shared" si="123"/>
        <v>0</v>
      </c>
      <c r="J454" s="44">
        <f t="shared" si="123"/>
        <v>0</v>
      </c>
      <c r="K454" s="44">
        <f t="shared" si="123"/>
        <v>0</v>
      </c>
      <c r="L454" s="44">
        <f t="shared" si="123"/>
        <v>7.4</v>
      </c>
      <c r="M454" s="44">
        <f t="shared" si="123"/>
        <v>0</v>
      </c>
      <c r="N454" s="44">
        <f t="shared" si="123"/>
        <v>0</v>
      </c>
      <c r="O454" s="279">
        <v>480</v>
      </c>
      <c r="P454" s="328"/>
      <c r="Q454" s="314" t="s">
        <v>4154</v>
      </c>
    </row>
    <row r="455" spans="1:17" x14ac:dyDescent="0.25">
      <c r="A455" s="292"/>
      <c r="B455" s="292"/>
      <c r="C455" s="279"/>
      <c r="D455" s="279"/>
      <c r="E455" s="279"/>
      <c r="F455" s="279"/>
      <c r="G455" s="43" t="s">
        <v>49</v>
      </c>
      <c r="H455" s="44">
        <f t="shared" ref="H455:H493" si="124">SUM(I455:N455)</f>
        <v>7.2</v>
      </c>
      <c r="I455" s="44">
        <v>0</v>
      </c>
      <c r="J455" s="44">
        <v>0</v>
      </c>
      <c r="K455" s="44">
        <v>0</v>
      </c>
      <c r="L455" s="44">
        <v>7.2</v>
      </c>
      <c r="M455" s="44">
        <v>0</v>
      </c>
      <c r="N455" s="44">
        <v>0</v>
      </c>
      <c r="O455" s="279"/>
      <c r="P455" s="328"/>
      <c r="Q455" s="315"/>
    </row>
    <row r="456" spans="1:17" ht="36" x14ac:dyDescent="0.25">
      <c r="A456" s="292"/>
      <c r="B456" s="292"/>
      <c r="C456" s="279"/>
      <c r="D456" s="279"/>
      <c r="E456" s="279"/>
      <c r="F456" s="279"/>
      <c r="G456" s="43" t="s">
        <v>18</v>
      </c>
      <c r="H456" s="44">
        <f t="shared" si="124"/>
        <v>0.2</v>
      </c>
      <c r="I456" s="44">
        <v>0</v>
      </c>
      <c r="J456" s="44">
        <v>0</v>
      </c>
      <c r="K456" s="44">
        <v>0</v>
      </c>
      <c r="L456" s="44">
        <v>0.2</v>
      </c>
      <c r="M456" s="44">
        <v>0</v>
      </c>
      <c r="N456" s="44">
        <v>0</v>
      </c>
      <c r="O456" s="279"/>
      <c r="P456" s="328"/>
      <c r="Q456" s="315"/>
    </row>
    <row r="457" spans="1:17" x14ac:dyDescent="0.25">
      <c r="A457" s="292"/>
      <c r="B457" s="292"/>
      <c r="C457" s="279"/>
      <c r="D457" s="279"/>
      <c r="E457" s="279"/>
      <c r="F457" s="279"/>
      <c r="G457" s="43" t="s">
        <v>19</v>
      </c>
      <c r="H457" s="44">
        <f t="shared" si="124"/>
        <v>0</v>
      </c>
      <c r="I457" s="44">
        <v>0</v>
      </c>
      <c r="J457" s="44">
        <v>0</v>
      </c>
      <c r="K457" s="44">
        <v>0</v>
      </c>
      <c r="L457" s="44">
        <v>0</v>
      </c>
      <c r="M457" s="44">
        <v>0</v>
      </c>
      <c r="N457" s="44">
        <v>0</v>
      </c>
      <c r="O457" s="279"/>
      <c r="P457" s="328"/>
      <c r="Q457" s="315"/>
    </row>
    <row r="458" spans="1:17" ht="24" x14ac:dyDescent="0.25">
      <c r="A458" s="292"/>
      <c r="B458" s="292"/>
      <c r="C458" s="279"/>
      <c r="D458" s="279"/>
      <c r="E458" s="279"/>
      <c r="F458" s="279"/>
      <c r="G458" s="43" t="s">
        <v>20</v>
      </c>
      <c r="H458" s="44">
        <f t="shared" si="124"/>
        <v>0</v>
      </c>
      <c r="I458" s="44">
        <v>0</v>
      </c>
      <c r="J458" s="44">
        <v>0</v>
      </c>
      <c r="K458" s="44">
        <v>0</v>
      </c>
      <c r="L458" s="44">
        <v>0</v>
      </c>
      <c r="M458" s="44">
        <v>0</v>
      </c>
      <c r="N458" s="44">
        <v>0</v>
      </c>
      <c r="O458" s="279"/>
      <c r="P458" s="328"/>
      <c r="Q458" s="315"/>
    </row>
    <row r="459" spans="1:17" ht="51" customHeight="1" x14ac:dyDescent="0.25">
      <c r="A459" s="292" t="s">
        <v>2034</v>
      </c>
      <c r="B459" s="292" t="s">
        <v>1913</v>
      </c>
      <c r="C459" s="279" t="s">
        <v>13</v>
      </c>
      <c r="D459" s="279">
        <v>2025</v>
      </c>
      <c r="E459" s="279" t="s">
        <v>1963</v>
      </c>
      <c r="F459" s="279" t="s">
        <v>1915</v>
      </c>
      <c r="G459" s="43" t="s">
        <v>16</v>
      </c>
      <c r="H459" s="44">
        <f t="shared" ref="H459:N459" si="125">SUM(H460:H463)</f>
        <v>22.8</v>
      </c>
      <c r="I459" s="44">
        <f t="shared" si="125"/>
        <v>22.8</v>
      </c>
      <c r="J459" s="44">
        <f t="shared" si="125"/>
        <v>0</v>
      </c>
      <c r="K459" s="44">
        <f t="shared" si="125"/>
        <v>0</v>
      </c>
      <c r="L459" s="44">
        <f t="shared" si="125"/>
        <v>0</v>
      </c>
      <c r="M459" s="44">
        <f t="shared" si="125"/>
        <v>0</v>
      </c>
      <c r="N459" s="44">
        <f t="shared" si="125"/>
        <v>0</v>
      </c>
      <c r="O459" s="279">
        <v>1973</v>
      </c>
      <c r="P459" s="328"/>
      <c r="Q459" s="314" t="s">
        <v>4154</v>
      </c>
    </row>
    <row r="460" spans="1:17" x14ac:dyDescent="0.25">
      <c r="A460" s="292"/>
      <c r="B460" s="292"/>
      <c r="C460" s="279"/>
      <c r="D460" s="279"/>
      <c r="E460" s="279"/>
      <c r="F460" s="279"/>
      <c r="G460" s="43" t="s">
        <v>49</v>
      </c>
      <c r="H460" s="44">
        <f t="shared" si="124"/>
        <v>22.3</v>
      </c>
      <c r="I460" s="44">
        <v>22.3</v>
      </c>
      <c r="J460" s="44">
        <v>0</v>
      </c>
      <c r="K460" s="44">
        <v>0</v>
      </c>
      <c r="L460" s="44">
        <v>0</v>
      </c>
      <c r="M460" s="44">
        <v>0</v>
      </c>
      <c r="N460" s="44">
        <v>0</v>
      </c>
      <c r="O460" s="279"/>
      <c r="P460" s="328"/>
      <c r="Q460" s="315"/>
    </row>
    <row r="461" spans="1:17" ht="36" x14ac:dyDescent="0.25">
      <c r="A461" s="292"/>
      <c r="B461" s="292"/>
      <c r="C461" s="279"/>
      <c r="D461" s="279"/>
      <c r="E461" s="279"/>
      <c r="F461" s="279"/>
      <c r="G461" s="43" t="s">
        <v>18</v>
      </c>
      <c r="H461" s="44">
        <f t="shared" si="124"/>
        <v>0.5</v>
      </c>
      <c r="I461" s="44">
        <v>0.5</v>
      </c>
      <c r="J461" s="44">
        <v>0</v>
      </c>
      <c r="K461" s="44">
        <v>0</v>
      </c>
      <c r="L461" s="44">
        <v>0</v>
      </c>
      <c r="M461" s="44">
        <v>0</v>
      </c>
      <c r="N461" s="44">
        <v>0</v>
      </c>
      <c r="O461" s="279"/>
      <c r="P461" s="328"/>
      <c r="Q461" s="315"/>
    </row>
    <row r="462" spans="1:17" x14ac:dyDescent="0.25">
      <c r="A462" s="292"/>
      <c r="B462" s="292"/>
      <c r="C462" s="279"/>
      <c r="D462" s="279"/>
      <c r="E462" s="279"/>
      <c r="F462" s="279"/>
      <c r="G462" s="43" t="s">
        <v>19</v>
      </c>
      <c r="H462" s="44">
        <f t="shared" si="124"/>
        <v>0</v>
      </c>
      <c r="I462" s="44">
        <v>0</v>
      </c>
      <c r="J462" s="44">
        <v>0</v>
      </c>
      <c r="K462" s="44">
        <v>0</v>
      </c>
      <c r="L462" s="44">
        <v>0</v>
      </c>
      <c r="M462" s="44">
        <v>0</v>
      </c>
      <c r="N462" s="44">
        <v>0</v>
      </c>
      <c r="O462" s="279"/>
      <c r="P462" s="328"/>
      <c r="Q462" s="315"/>
    </row>
    <row r="463" spans="1:17" ht="24" x14ac:dyDescent="0.25">
      <c r="A463" s="292"/>
      <c r="B463" s="292"/>
      <c r="C463" s="279"/>
      <c r="D463" s="279"/>
      <c r="E463" s="279"/>
      <c r="F463" s="279"/>
      <c r="G463" s="43" t="s">
        <v>20</v>
      </c>
      <c r="H463" s="44">
        <f t="shared" si="124"/>
        <v>0</v>
      </c>
      <c r="I463" s="44">
        <v>0</v>
      </c>
      <c r="J463" s="44">
        <v>0</v>
      </c>
      <c r="K463" s="44">
        <v>0</v>
      </c>
      <c r="L463" s="44">
        <v>0</v>
      </c>
      <c r="M463" s="44">
        <v>0</v>
      </c>
      <c r="N463" s="44">
        <v>0</v>
      </c>
      <c r="O463" s="279"/>
      <c r="P463" s="328"/>
      <c r="Q463" s="315"/>
    </row>
    <row r="464" spans="1:17" ht="51" customHeight="1" x14ac:dyDescent="0.25">
      <c r="A464" s="292" t="s">
        <v>2035</v>
      </c>
      <c r="B464" s="292" t="s">
        <v>1913</v>
      </c>
      <c r="C464" s="279" t="s">
        <v>13</v>
      </c>
      <c r="D464" s="279">
        <v>2030</v>
      </c>
      <c r="E464" s="279" t="s">
        <v>1920</v>
      </c>
      <c r="F464" s="279" t="s">
        <v>1915</v>
      </c>
      <c r="G464" s="43" t="s">
        <v>16</v>
      </c>
      <c r="H464" s="44">
        <f t="shared" ref="H464:N464" si="126">SUM(H465:H468)</f>
        <v>19.399999999999999</v>
      </c>
      <c r="I464" s="44">
        <f t="shared" si="126"/>
        <v>0</v>
      </c>
      <c r="J464" s="44">
        <f t="shared" si="126"/>
        <v>0</v>
      </c>
      <c r="K464" s="44">
        <f t="shared" si="126"/>
        <v>0</v>
      </c>
      <c r="L464" s="44">
        <f t="shared" si="126"/>
        <v>0</v>
      </c>
      <c r="M464" s="44">
        <f t="shared" si="126"/>
        <v>0</v>
      </c>
      <c r="N464" s="44">
        <f t="shared" si="126"/>
        <v>19.399999999999999</v>
      </c>
      <c r="O464" s="297">
        <v>1172</v>
      </c>
      <c r="P464" s="328"/>
      <c r="Q464" s="314" t="s">
        <v>4154</v>
      </c>
    </row>
    <row r="465" spans="1:17" x14ac:dyDescent="0.25">
      <c r="A465" s="292"/>
      <c r="B465" s="292"/>
      <c r="C465" s="279"/>
      <c r="D465" s="279"/>
      <c r="E465" s="279"/>
      <c r="F465" s="279"/>
      <c r="G465" s="43" t="s">
        <v>49</v>
      </c>
      <c r="H465" s="44">
        <f t="shared" si="124"/>
        <v>14</v>
      </c>
      <c r="I465" s="44">
        <v>0</v>
      </c>
      <c r="J465" s="44">
        <v>0</v>
      </c>
      <c r="K465" s="44">
        <v>0</v>
      </c>
      <c r="L465" s="44">
        <v>0</v>
      </c>
      <c r="M465" s="44">
        <v>0</v>
      </c>
      <c r="N465" s="44">
        <v>14</v>
      </c>
      <c r="O465" s="297"/>
      <c r="P465" s="328"/>
      <c r="Q465" s="315"/>
    </row>
    <row r="466" spans="1:17" ht="36" x14ac:dyDescent="0.25">
      <c r="A466" s="292"/>
      <c r="B466" s="292"/>
      <c r="C466" s="279"/>
      <c r="D466" s="279"/>
      <c r="E466" s="279"/>
      <c r="F466" s="279"/>
      <c r="G466" s="43" t="s">
        <v>18</v>
      </c>
      <c r="H466" s="44">
        <f t="shared" si="124"/>
        <v>5.4</v>
      </c>
      <c r="I466" s="44">
        <v>0</v>
      </c>
      <c r="J466" s="44">
        <v>0</v>
      </c>
      <c r="K466" s="44">
        <v>0</v>
      </c>
      <c r="L466" s="44">
        <v>0</v>
      </c>
      <c r="M466" s="44">
        <v>0</v>
      </c>
      <c r="N466" s="44">
        <v>5.4</v>
      </c>
      <c r="O466" s="297"/>
      <c r="P466" s="328"/>
      <c r="Q466" s="315"/>
    </row>
    <row r="467" spans="1:17" x14ac:dyDescent="0.25">
      <c r="A467" s="292"/>
      <c r="B467" s="292"/>
      <c r="C467" s="279"/>
      <c r="D467" s="279"/>
      <c r="E467" s="279"/>
      <c r="F467" s="279"/>
      <c r="G467" s="43" t="s">
        <v>19</v>
      </c>
      <c r="H467" s="44">
        <f t="shared" si="124"/>
        <v>0</v>
      </c>
      <c r="I467" s="44">
        <v>0</v>
      </c>
      <c r="J467" s="44">
        <v>0</v>
      </c>
      <c r="K467" s="44">
        <v>0</v>
      </c>
      <c r="L467" s="44">
        <v>0</v>
      </c>
      <c r="M467" s="44">
        <v>0</v>
      </c>
      <c r="N467" s="44">
        <v>0</v>
      </c>
      <c r="O467" s="297"/>
      <c r="P467" s="328"/>
      <c r="Q467" s="315"/>
    </row>
    <row r="468" spans="1:17" ht="24" x14ac:dyDescent="0.25">
      <c r="A468" s="292"/>
      <c r="B468" s="292"/>
      <c r="C468" s="279"/>
      <c r="D468" s="279"/>
      <c r="E468" s="279"/>
      <c r="F468" s="279"/>
      <c r="G468" s="43" t="s">
        <v>20</v>
      </c>
      <c r="H468" s="44">
        <f t="shared" si="124"/>
        <v>0</v>
      </c>
      <c r="I468" s="44">
        <v>0</v>
      </c>
      <c r="J468" s="44">
        <v>0</v>
      </c>
      <c r="K468" s="44">
        <v>0</v>
      </c>
      <c r="L468" s="44">
        <v>0</v>
      </c>
      <c r="M468" s="44">
        <v>0</v>
      </c>
      <c r="N468" s="44">
        <v>0</v>
      </c>
      <c r="O468" s="297"/>
      <c r="P468" s="328"/>
      <c r="Q468" s="315"/>
    </row>
    <row r="469" spans="1:17" ht="51" customHeight="1" x14ac:dyDescent="0.25">
      <c r="A469" s="292" t="s">
        <v>2036</v>
      </c>
      <c r="B469" s="292" t="s">
        <v>1913</v>
      </c>
      <c r="C469" s="279" t="s">
        <v>13</v>
      </c>
      <c r="D469" s="279">
        <v>2027</v>
      </c>
      <c r="E469" s="279" t="s">
        <v>1920</v>
      </c>
      <c r="F469" s="279" t="s">
        <v>1915</v>
      </c>
      <c r="G469" s="43" t="s">
        <v>16</v>
      </c>
      <c r="H469" s="44">
        <f t="shared" ref="H469:N469" si="127">SUM(H470:H473)</f>
        <v>12.799999999999999</v>
      </c>
      <c r="I469" s="44">
        <f t="shared" si="127"/>
        <v>0</v>
      </c>
      <c r="J469" s="44">
        <f t="shared" si="127"/>
        <v>0</v>
      </c>
      <c r="K469" s="44">
        <f t="shared" si="127"/>
        <v>12.799999999999999</v>
      </c>
      <c r="L469" s="44">
        <f t="shared" si="127"/>
        <v>0</v>
      </c>
      <c r="M469" s="44">
        <f t="shared" si="127"/>
        <v>0</v>
      </c>
      <c r="N469" s="44">
        <f t="shared" si="127"/>
        <v>0</v>
      </c>
      <c r="O469" s="279">
        <v>470</v>
      </c>
      <c r="P469" s="328"/>
      <c r="Q469" s="314" t="s">
        <v>4154</v>
      </c>
    </row>
    <row r="470" spans="1:17" x14ac:dyDescent="0.25">
      <c r="A470" s="292"/>
      <c r="B470" s="292"/>
      <c r="C470" s="279"/>
      <c r="D470" s="279"/>
      <c r="E470" s="279"/>
      <c r="F470" s="279"/>
      <c r="G470" s="43" t="s">
        <v>49</v>
      </c>
      <c r="H470" s="44">
        <f t="shared" si="124"/>
        <v>9.1999999999999993</v>
      </c>
      <c r="I470" s="44">
        <v>0</v>
      </c>
      <c r="J470" s="44">
        <v>0</v>
      </c>
      <c r="K470" s="44">
        <v>9.1999999999999993</v>
      </c>
      <c r="L470" s="44">
        <v>0</v>
      </c>
      <c r="M470" s="44">
        <v>0</v>
      </c>
      <c r="N470" s="44">
        <v>0</v>
      </c>
      <c r="O470" s="279"/>
      <c r="P470" s="328"/>
      <c r="Q470" s="315"/>
    </row>
    <row r="471" spans="1:17" ht="36" x14ac:dyDescent="0.25">
      <c r="A471" s="292"/>
      <c r="B471" s="292"/>
      <c r="C471" s="279"/>
      <c r="D471" s="279"/>
      <c r="E471" s="279"/>
      <c r="F471" s="279"/>
      <c r="G471" s="43" t="s">
        <v>18</v>
      </c>
      <c r="H471" s="44">
        <f t="shared" si="124"/>
        <v>3.6</v>
      </c>
      <c r="I471" s="44">
        <v>0</v>
      </c>
      <c r="J471" s="44">
        <v>0</v>
      </c>
      <c r="K471" s="44">
        <v>3.6</v>
      </c>
      <c r="L471" s="44">
        <v>0</v>
      </c>
      <c r="M471" s="44">
        <v>0</v>
      </c>
      <c r="N471" s="44">
        <v>0</v>
      </c>
      <c r="O471" s="279"/>
      <c r="P471" s="328"/>
      <c r="Q471" s="315"/>
    </row>
    <row r="472" spans="1:17" x14ac:dyDescent="0.25">
      <c r="A472" s="292"/>
      <c r="B472" s="292"/>
      <c r="C472" s="279"/>
      <c r="D472" s="279"/>
      <c r="E472" s="279"/>
      <c r="F472" s="279"/>
      <c r="G472" s="43" t="s">
        <v>19</v>
      </c>
      <c r="H472" s="44">
        <f t="shared" si="124"/>
        <v>0</v>
      </c>
      <c r="I472" s="44">
        <v>0</v>
      </c>
      <c r="J472" s="44">
        <v>0</v>
      </c>
      <c r="K472" s="44">
        <v>0</v>
      </c>
      <c r="L472" s="44">
        <v>0</v>
      </c>
      <c r="M472" s="44">
        <v>0</v>
      </c>
      <c r="N472" s="44">
        <v>0</v>
      </c>
      <c r="O472" s="279"/>
      <c r="P472" s="328"/>
      <c r="Q472" s="315"/>
    </row>
    <row r="473" spans="1:17" ht="24" x14ac:dyDescent="0.25">
      <c r="A473" s="292"/>
      <c r="B473" s="292"/>
      <c r="C473" s="279"/>
      <c r="D473" s="279"/>
      <c r="E473" s="279"/>
      <c r="F473" s="279"/>
      <c r="G473" s="43" t="s">
        <v>20</v>
      </c>
      <c r="H473" s="44">
        <f t="shared" si="124"/>
        <v>0</v>
      </c>
      <c r="I473" s="44">
        <v>0</v>
      </c>
      <c r="J473" s="44">
        <v>0</v>
      </c>
      <c r="K473" s="44">
        <v>0</v>
      </c>
      <c r="L473" s="44">
        <v>0</v>
      </c>
      <c r="M473" s="44">
        <v>0</v>
      </c>
      <c r="N473" s="44">
        <v>0</v>
      </c>
      <c r="O473" s="279"/>
      <c r="P473" s="328"/>
      <c r="Q473" s="315"/>
    </row>
    <row r="474" spans="1:17" ht="51" customHeight="1" x14ac:dyDescent="0.25">
      <c r="A474" s="292" t="s">
        <v>2037</v>
      </c>
      <c r="B474" s="292" t="s">
        <v>1913</v>
      </c>
      <c r="C474" s="279" t="s">
        <v>13</v>
      </c>
      <c r="D474" s="279">
        <v>2026</v>
      </c>
      <c r="E474" s="279" t="s">
        <v>1920</v>
      </c>
      <c r="F474" s="279" t="s">
        <v>1915</v>
      </c>
      <c r="G474" s="43" t="s">
        <v>16</v>
      </c>
      <c r="H474" s="44">
        <f t="shared" ref="H474:N474" si="128">SUM(H475:H478)</f>
        <v>12.200000000000001</v>
      </c>
      <c r="I474" s="44">
        <f t="shared" si="128"/>
        <v>0</v>
      </c>
      <c r="J474" s="44">
        <f t="shared" si="128"/>
        <v>12.200000000000001</v>
      </c>
      <c r="K474" s="44">
        <f t="shared" si="128"/>
        <v>0</v>
      </c>
      <c r="L474" s="44">
        <f t="shared" si="128"/>
        <v>0</v>
      </c>
      <c r="M474" s="44">
        <f t="shared" si="128"/>
        <v>0</v>
      </c>
      <c r="N474" s="44">
        <f t="shared" si="128"/>
        <v>0</v>
      </c>
      <c r="O474" s="279">
        <v>313</v>
      </c>
      <c r="P474" s="328"/>
      <c r="Q474" s="314" t="s">
        <v>4154</v>
      </c>
    </row>
    <row r="475" spans="1:17" x14ac:dyDescent="0.25">
      <c r="A475" s="292"/>
      <c r="B475" s="292"/>
      <c r="C475" s="279"/>
      <c r="D475" s="279"/>
      <c r="E475" s="279"/>
      <c r="F475" s="279"/>
      <c r="G475" s="43" t="s">
        <v>49</v>
      </c>
      <c r="H475" s="44">
        <f t="shared" si="124"/>
        <v>8.8000000000000007</v>
      </c>
      <c r="I475" s="44">
        <v>0</v>
      </c>
      <c r="J475" s="44">
        <v>8.8000000000000007</v>
      </c>
      <c r="K475" s="44">
        <v>0</v>
      </c>
      <c r="L475" s="44">
        <v>0</v>
      </c>
      <c r="M475" s="44">
        <v>0</v>
      </c>
      <c r="N475" s="44">
        <v>0</v>
      </c>
      <c r="O475" s="279"/>
      <c r="P475" s="328"/>
      <c r="Q475" s="315"/>
    </row>
    <row r="476" spans="1:17" ht="36" x14ac:dyDescent="0.25">
      <c r="A476" s="292"/>
      <c r="B476" s="292"/>
      <c r="C476" s="279"/>
      <c r="D476" s="279"/>
      <c r="E476" s="279"/>
      <c r="F476" s="279"/>
      <c r="G476" s="43" t="s">
        <v>18</v>
      </c>
      <c r="H476" s="44">
        <f t="shared" si="124"/>
        <v>3.4</v>
      </c>
      <c r="I476" s="44">
        <v>0</v>
      </c>
      <c r="J476" s="44">
        <v>3.4</v>
      </c>
      <c r="K476" s="44">
        <v>0</v>
      </c>
      <c r="L476" s="44">
        <v>0</v>
      </c>
      <c r="M476" s="44">
        <v>0</v>
      </c>
      <c r="N476" s="44">
        <v>0</v>
      </c>
      <c r="O476" s="279"/>
      <c r="P476" s="328"/>
      <c r="Q476" s="315"/>
    </row>
    <row r="477" spans="1:17" x14ac:dyDescent="0.25">
      <c r="A477" s="292"/>
      <c r="B477" s="292"/>
      <c r="C477" s="279"/>
      <c r="D477" s="279"/>
      <c r="E477" s="279"/>
      <c r="F477" s="279"/>
      <c r="G477" s="43" t="s">
        <v>19</v>
      </c>
      <c r="H477" s="44">
        <f t="shared" si="124"/>
        <v>0</v>
      </c>
      <c r="I477" s="44">
        <v>0</v>
      </c>
      <c r="J477" s="44">
        <v>0</v>
      </c>
      <c r="K477" s="44">
        <v>0</v>
      </c>
      <c r="L477" s="44">
        <v>0</v>
      </c>
      <c r="M477" s="44">
        <v>0</v>
      </c>
      <c r="N477" s="44">
        <v>0</v>
      </c>
      <c r="O477" s="279"/>
      <c r="P477" s="328"/>
      <c r="Q477" s="315"/>
    </row>
    <row r="478" spans="1:17" ht="24" x14ac:dyDescent="0.25">
      <c r="A478" s="292"/>
      <c r="B478" s="292"/>
      <c r="C478" s="279"/>
      <c r="D478" s="279"/>
      <c r="E478" s="279"/>
      <c r="F478" s="279"/>
      <c r="G478" s="43" t="s">
        <v>20</v>
      </c>
      <c r="H478" s="44">
        <f t="shared" si="124"/>
        <v>0</v>
      </c>
      <c r="I478" s="44">
        <v>0</v>
      </c>
      <c r="J478" s="44">
        <v>0</v>
      </c>
      <c r="K478" s="44">
        <v>0</v>
      </c>
      <c r="L478" s="44">
        <v>0</v>
      </c>
      <c r="M478" s="44">
        <v>0</v>
      </c>
      <c r="N478" s="44">
        <v>0</v>
      </c>
      <c r="O478" s="279"/>
      <c r="P478" s="328"/>
      <c r="Q478" s="315"/>
    </row>
    <row r="479" spans="1:17" ht="51" customHeight="1" x14ac:dyDescent="0.25">
      <c r="A479" s="292" t="s">
        <v>2038</v>
      </c>
      <c r="B479" s="292" t="s">
        <v>1913</v>
      </c>
      <c r="C479" s="279" t="s">
        <v>13</v>
      </c>
      <c r="D479" s="279">
        <v>2026</v>
      </c>
      <c r="E479" s="279" t="s">
        <v>1920</v>
      </c>
      <c r="F479" s="279" t="s">
        <v>1915</v>
      </c>
      <c r="G479" s="43" t="s">
        <v>16</v>
      </c>
      <c r="H479" s="44">
        <f t="shared" ref="H479:N479" si="129">SUM(H480:H483)</f>
        <v>12.200000000000001</v>
      </c>
      <c r="I479" s="44">
        <f t="shared" si="129"/>
        <v>0</v>
      </c>
      <c r="J479" s="44">
        <f t="shared" si="129"/>
        <v>12.200000000000001</v>
      </c>
      <c r="K479" s="44">
        <f t="shared" si="129"/>
        <v>0</v>
      </c>
      <c r="L479" s="44">
        <f t="shared" si="129"/>
        <v>0</v>
      </c>
      <c r="M479" s="44">
        <f t="shared" si="129"/>
        <v>0</v>
      </c>
      <c r="N479" s="44">
        <f t="shared" si="129"/>
        <v>0</v>
      </c>
      <c r="O479" s="279">
        <v>273</v>
      </c>
      <c r="P479" s="328"/>
      <c r="Q479" s="314" t="s">
        <v>4154</v>
      </c>
    </row>
    <row r="480" spans="1:17" x14ac:dyDescent="0.25">
      <c r="A480" s="292"/>
      <c r="B480" s="292"/>
      <c r="C480" s="279"/>
      <c r="D480" s="279"/>
      <c r="E480" s="279"/>
      <c r="F480" s="279"/>
      <c r="G480" s="43" t="s">
        <v>49</v>
      </c>
      <c r="H480" s="44">
        <f t="shared" si="124"/>
        <v>8.8000000000000007</v>
      </c>
      <c r="I480" s="44">
        <v>0</v>
      </c>
      <c r="J480" s="44">
        <v>8.8000000000000007</v>
      </c>
      <c r="K480" s="44">
        <v>0</v>
      </c>
      <c r="L480" s="44">
        <v>0</v>
      </c>
      <c r="M480" s="44">
        <v>0</v>
      </c>
      <c r="N480" s="44">
        <v>0</v>
      </c>
      <c r="O480" s="279"/>
      <c r="P480" s="328"/>
      <c r="Q480" s="315"/>
    </row>
    <row r="481" spans="1:17" ht="36" x14ac:dyDescent="0.25">
      <c r="A481" s="292"/>
      <c r="B481" s="292"/>
      <c r="C481" s="279"/>
      <c r="D481" s="279"/>
      <c r="E481" s="279"/>
      <c r="F481" s="279"/>
      <c r="G481" s="43" t="s">
        <v>18</v>
      </c>
      <c r="H481" s="44">
        <f t="shared" si="124"/>
        <v>3.4</v>
      </c>
      <c r="I481" s="44">
        <v>0</v>
      </c>
      <c r="J481" s="44">
        <v>3.4</v>
      </c>
      <c r="K481" s="44">
        <v>0</v>
      </c>
      <c r="L481" s="44">
        <v>0</v>
      </c>
      <c r="M481" s="44">
        <v>0</v>
      </c>
      <c r="N481" s="44">
        <v>0</v>
      </c>
      <c r="O481" s="279"/>
      <c r="P481" s="328"/>
      <c r="Q481" s="315"/>
    </row>
    <row r="482" spans="1:17" x14ac:dyDescent="0.25">
      <c r="A482" s="292"/>
      <c r="B482" s="292"/>
      <c r="C482" s="279"/>
      <c r="D482" s="279"/>
      <c r="E482" s="279"/>
      <c r="F482" s="279"/>
      <c r="G482" s="43" t="s">
        <v>19</v>
      </c>
      <c r="H482" s="44">
        <f t="shared" si="124"/>
        <v>0</v>
      </c>
      <c r="I482" s="44">
        <v>0</v>
      </c>
      <c r="J482" s="44">
        <v>0</v>
      </c>
      <c r="K482" s="44">
        <v>0</v>
      </c>
      <c r="L482" s="44">
        <v>0</v>
      </c>
      <c r="M482" s="44">
        <v>0</v>
      </c>
      <c r="N482" s="44">
        <v>0</v>
      </c>
      <c r="O482" s="279"/>
      <c r="P482" s="328"/>
      <c r="Q482" s="315"/>
    </row>
    <row r="483" spans="1:17" ht="24" x14ac:dyDescent="0.25">
      <c r="A483" s="292"/>
      <c r="B483" s="292"/>
      <c r="C483" s="279"/>
      <c r="D483" s="279"/>
      <c r="E483" s="279"/>
      <c r="F483" s="279"/>
      <c r="G483" s="43" t="s">
        <v>20</v>
      </c>
      <c r="H483" s="44">
        <f t="shared" si="124"/>
        <v>0</v>
      </c>
      <c r="I483" s="44">
        <v>0</v>
      </c>
      <c r="J483" s="44">
        <v>0</v>
      </c>
      <c r="K483" s="44">
        <v>0</v>
      </c>
      <c r="L483" s="44">
        <v>0</v>
      </c>
      <c r="M483" s="44">
        <v>0</v>
      </c>
      <c r="N483" s="44">
        <v>0</v>
      </c>
      <c r="O483" s="279"/>
      <c r="P483" s="328"/>
      <c r="Q483" s="315"/>
    </row>
    <row r="484" spans="1:17" ht="51" customHeight="1" x14ac:dyDescent="0.25">
      <c r="A484" s="292" t="s">
        <v>2039</v>
      </c>
      <c r="B484" s="292" t="s">
        <v>1913</v>
      </c>
      <c r="C484" s="279" t="s">
        <v>13</v>
      </c>
      <c r="D484" s="279">
        <v>2030</v>
      </c>
      <c r="E484" s="279" t="s">
        <v>1918</v>
      </c>
      <c r="F484" s="279" t="s">
        <v>1915</v>
      </c>
      <c r="G484" s="43" t="s">
        <v>16</v>
      </c>
      <c r="H484" s="44">
        <f t="shared" ref="H484:N484" si="130">SUM(H485:H488)</f>
        <v>37.200000000000003</v>
      </c>
      <c r="I484" s="44">
        <f t="shared" si="130"/>
        <v>0</v>
      </c>
      <c r="J484" s="44">
        <f t="shared" si="130"/>
        <v>0</v>
      </c>
      <c r="K484" s="44">
        <f t="shared" si="130"/>
        <v>0</v>
      </c>
      <c r="L484" s="44">
        <f t="shared" si="130"/>
        <v>0</v>
      </c>
      <c r="M484" s="44">
        <f t="shared" si="130"/>
        <v>0</v>
      </c>
      <c r="N484" s="44">
        <f t="shared" si="130"/>
        <v>37.200000000000003</v>
      </c>
      <c r="O484" s="297">
        <v>3999</v>
      </c>
      <c r="P484" s="328"/>
      <c r="Q484" s="314" t="s">
        <v>4154</v>
      </c>
    </row>
    <row r="485" spans="1:17" x14ac:dyDescent="0.25">
      <c r="A485" s="292"/>
      <c r="B485" s="292"/>
      <c r="C485" s="279"/>
      <c r="D485" s="279"/>
      <c r="E485" s="279"/>
      <c r="F485" s="279"/>
      <c r="G485" s="43" t="s">
        <v>49</v>
      </c>
      <c r="H485" s="44">
        <f t="shared" si="124"/>
        <v>26.8</v>
      </c>
      <c r="I485" s="44">
        <v>0</v>
      </c>
      <c r="J485" s="44">
        <v>0</v>
      </c>
      <c r="K485" s="44">
        <v>0</v>
      </c>
      <c r="L485" s="44">
        <v>0</v>
      </c>
      <c r="M485" s="44">
        <v>0</v>
      </c>
      <c r="N485" s="44">
        <v>26.8</v>
      </c>
      <c r="O485" s="297"/>
      <c r="P485" s="328"/>
      <c r="Q485" s="315"/>
    </row>
    <row r="486" spans="1:17" ht="36" x14ac:dyDescent="0.25">
      <c r="A486" s="292"/>
      <c r="B486" s="292"/>
      <c r="C486" s="279"/>
      <c r="D486" s="279"/>
      <c r="E486" s="279"/>
      <c r="F486" s="279"/>
      <c r="G486" s="43" t="s">
        <v>18</v>
      </c>
      <c r="H486" s="44">
        <f t="shared" si="124"/>
        <v>10.4</v>
      </c>
      <c r="I486" s="44">
        <v>0</v>
      </c>
      <c r="J486" s="44">
        <v>0</v>
      </c>
      <c r="K486" s="44">
        <v>0</v>
      </c>
      <c r="L486" s="44">
        <v>0</v>
      </c>
      <c r="M486" s="44">
        <v>0</v>
      </c>
      <c r="N486" s="44">
        <v>10.4</v>
      </c>
      <c r="O486" s="297"/>
      <c r="P486" s="328"/>
      <c r="Q486" s="315"/>
    </row>
    <row r="487" spans="1:17" x14ac:dyDescent="0.25">
      <c r="A487" s="292"/>
      <c r="B487" s="292"/>
      <c r="C487" s="279"/>
      <c r="D487" s="279"/>
      <c r="E487" s="279"/>
      <c r="F487" s="279"/>
      <c r="G487" s="43" t="s">
        <v>19</v>
      </c>
      <c r="H487" s="44">
        <f t="shared" si="124"/>
        <v>0</v>
      </c>
      <c r="I487" s="44">
        <v>0</v>
      </c>
      <c r="J487" s="44">
        <v>0</v>
      </c>
      <c r="K487" s="44">
        <v>0</v>
      </c>
      <c r="L487" s="44">
        <v>0</v>
      </c>
      <c r="M487" s="44">
        <v>0</v>
      </c>
      <c r="N487" s="44">
        <v>0</v>
      </c>
      <c r="O487" s="297"/>
      <c r="P487" s="328"/>
      <c r="Q487" s="315"/>
    </row>
    <row r="488" spans="1:17" ht="24" x14ac:dyDescent="0.25">
      <c r="A488" s="292"/>
      <c r="B488" s="292"/>
      <c r="C488" s="279"/>
      <c r="D488" s="279"/>
      <c r="E488" s="279"/>
      <c r="F488" s="279"/>
      <c r="G488" s="43" t="s">
        <v>20</v>
      </c>
      <c r="H488" s="44">
        <f t="shared" si="124"/>
        <v>0</v>
      </c>
      <c r="I488" s="44">
        <v>0</v>
      </c>
      <c r="J488" s="44">
        <v>0</v>
      </c>
      <c r="K488" s="44">
        <v>0</v>
      </c>
      <c r="L488" s="44">
        <v>0</v>
      </c>
      <c r="M488" s="44">
        <v>0</v>
      </c>
      <c r="N488" s="44">
        <v>0</v>
      </c>
      <c r="O488" s="297"/>
      <c r="P488" s="328"/>
      <c r="Q488" s="315"/>
    </row>
    <row r="489" spans="1:17" ht="51" customHeight="1" x14ac:dyDescent="0.25">
      <c r="A489" s="292" t="s">
        <v>2040</v>
      </c>
      <c r="B489" s="292" t="s">
        <v>1913</v>
      </c>
      <c r="C489" s="279" t="s">
        <v>13</v>
      </c>
      <c r="D489" s="279">
        <v>2026</v>
      </c>
      <c r="E489" s="279" t="s">
        <v>2041</v>
      </c>
      <c r="F489" s="279" t="s">
        <v>1915</v>
      </c>
      <c r="G489" s="43" t="s">
        <v>16</v>
      </c>
      <c r="H489" s="44">
        <f t="shared" ref="H489:N489" si="131">SUM(H490:H493)</f>
        <v>19.8</v>
      </c>
      <c r="I489" s="44">
        <f t="shared" si="131"/>
        <v>0</v>
      </c>
      <c r="J489" s="44">
        <f t="shared" si="131"/>
        <v>19.8</v>
      </c>
      <c r="K489" s="44">
        <f t="shared" si="131"/>
        <v>0</v>
      </c>
      <c r="L489" s="44">
        <f t="shared" si="131"/>
        <v>0</v>
      </c>
      <c r="M489" s="44">
        <f t="shared" si="131"/>
        <v>0</v>
      </c>
      <c r="N489" s="44">
        <f t="shared" si="131"/>
        <v>0</v>
      </c>
      <c r="O489" s="279">
        <v>4353</v>
      </c>
      <c r="P489" s="328"/>
      <c r="Q489" s="314" t="s">
        <v>4154</v>
      </c>
    </row>
    <row r="490" spans="1:17" x14ac:dyDescent="0.25">
      <c r="A490" s="292"/>
      <c r="B490" s="292"/>
      <c r="C490" s="279"/>
      <c r="D490" s="279"/>
      <c r="E490" s="279"/>
      <c r="F490" s="279"/>
      <c r="G490" s="43" t="s">
        <v>49</v>
      </c>
      <c r="H490" s="44">
        <f t="shared" si="124"/>
        <v>14.3</v>
      </c>
      <c r="I490" s="44">
        <v>0</v>
      </c>
      <c r="J490" s="44">
        <v>14.3</v>
      </c>
      <c r="K490" s="44">
        <v>0</v>
      </c>
      <c r="L490" s="44">
        <v>0</v>
      </c>
      <c r="M490" s="44">
        <v>0</v>
      </c>
      <c r="N490" s="44">
        <v>0</v>
      </c>
      <c r="O490" s="279"/>
      <c r="P490" s="328"/>
      <c r="Q490" s="315"/>
    </row>
    <row r="491" spans="1:17" ht="36" x14ac:dyDescent="0.25">
      <c r="A491" s="292"/>
      <c r="B491" s="292"/>
      <c r="C491" s="279"/>
      <c r="D491" s="279"/>
      <c r="E491" s="279"/>
      <c r="F491" s="279"/>
      <c r="G491" s="43" t="s">
        <v>18</v>
      </c>
      <c r="H491" s="44">
        <f t="shared" si="124"/>
        <v>5.5</v>
      </c>
      <c r="I491" s="44">
        <v>0</v>
      </c>
      <c r="J491" s="44">
        <v>5.5</v>
      </c>
      <c r="K491" s="44">
        <v>0</v>
      </c>
      <c r="L491" s="44">
        <v>0</v>
      </c>
      <c r="M491" s="44">
        <v>0</v>
      </c>
      <c r="N491" s="44">
        <v>0</v>
      </c>
      <c r="O491" s="279"/>
      <c r="P491" s="328"/>
      <c r="Q491" s="315"/>
    </row>
    <row r="492" spans="1:17" x14ac:dyDescent="0.25">
      <c r="A492" s="292"/>
      <c r="B492" s="292"/>
      <c r="C492" s="279"/>
      <c r="D492" s="279"/>
      <c r="E492" s="279"/>
      <c r="F492" s="279"/>
      <c r="G492" s="43" t="s">
        <v>19</v>
      </c>
      <c r="H492" s="44">
        <f t="shared" si="124"/>
        <v>0</v>
      </c>
      <c r="I492" s="44">
        <v>0</v>
      </c>
      <c r="J492" s="44">
        <v>0</v>
      </c>
      <c r="K492" s="44">
        <v>0</v>
      </c>
      <c r="L492" s="44">
        <v>0</v>
      </c>
      <c r="M492" s="44">
        <v>0</v>
      </c>
      <c r="N492" s="44">
        <v>0</v>
      </c>
      <c r="O492" s="279"/>
      <c r="P492" s="328"/>
      <c r="Q492" s="315"/>
    </row>
    <row r="493" spans="1:17" ht="24" x14ac:dyDescent="0.25">
      <c r="A493" s="292"/>
      <c r="B493" s="292"/>
      <c r="C493" s="279"/>
      <c r="D493" s="279"/>
      <c r="E493" s="279"/>
      <c r="F493" s="279"/>
      <c r="G493" s="43" t="s">
        <v>20</v>
      </c>
      <c r="H493" s="44">
        <f t="shared" si="124"/>
        <v>0</v>
      </c>
      <c r="I493" s="44">
        <v>0</v>
      </c>
      <c r="J493" s="44">
        <v>0</v>
      </c>
      <c r="K493" s="44">
        <v>0</v>
      </c>
      <c r="L493" s="44">
        <v>0</v>
      </c>
      <c r="M493" s="44">
        <v>0</v>
      </c>
      <c r="N493" s="44">
        <v>0</v>
      </c>
      <c r="O493" s="279"/>
      <c r="P493" s="328"/>
      <c r="Q493" s="315"/>
    </row>
    <row r="494" spans="1:17" ht="36" x14ac:dyDescent="0.25">
      <c r="A494" s="306" t="s">
        <v>26</v>
      </c>
      <c r="B494" s="306"/>
      <c r="C494" s="306"/>
      <c r="D494" s="306"/>
      <c r="E494" s="306"/>
      <c r="F494" s="306"/>
      <c r="G494" s="48" t="s">
        <v>16</v>
      </c>
      <c r="H494" s="49">
        <f>SUM(H449,H454,H459,H464,H469,H474,H479,H484,H489)</f>
        <v>151.20000000000002</v>
      </c>
      <c r="I494" s="49">
        <f t="shared" ref="I494:N494" si="132">SUM(I449,I454,I459,I464,I469,I474,I479,I484,I489)</f>
        <v>22.8</v>
      </c>
      <c r="J494" s="49">
        <f t="shared" si="132"/>
        <v>44.2</v>
      </c>
      <c r="K494" s="49">
        <f t="shared" si="132"/>
        <v>12.799999999999999</v>
      </c>
      <c r="L494" s="49">
        <f t="shared" si="132"/>
        <v>14.8</v>
      </c>
      <c r="M494" s="49">
        <f t="shared" si="132"/>
        <v>0</v>
      </c>
      <c r="N494" s="49">
        <f t="shared" si="132"/>
        <v>56.6</v>
      </c>
      <c r="O494" s="306">
        <v>13335</v>
      </c>
      <c r="P494" s="328"/>
    </row>
    <row r="495" spans="1:17" ht="24" x14ac:dyDescent="0.25">
      <c r="A495" s="306"/>
      <c r="B495" s="306"/>
      <c r="C495" s="306"/>
      <c r="D495" s="306"/>
      <c r="E495" s="306"/>
      <c r="F495" s="306"/>
      <c r="G495" s="48" t="s">
        <v>17</v>
      </c>
      <c r="H495" s="49">
        <f t="shared" ref="H495:N498" si="133">SUM(H450,H455,H460,H465,H470,H475,H480,H485,H490)</f>
        <v>118.6</v>
      </c>
      <c r="I495" s="49">
        <f t="shared" si="133"/>
        <v>22.3</v>
      </c>
      <c r="J495" s="49">
        <f t="shared" si="133"/>
        <v>31.900000000000002</v>
      </c>
      <c r="K495" s="49">
        <f t="shared" si="133"/>
        <v>9.1999999999999993</v>
      </c>
      <c r="L495" s="49">
        <f t="shared" si="133"/>
        <v>14.4</v>
      </c>
      <c r="M495" s="49">
        <f t="shared" si="133"/>
        <v>0</v>
      </c>
      <c r="N495" s="49">
        <f t="shared" si="133"/>
        <v>40.799999999999997</v>
      </c>
      <c r="O495" s="306"/>
      <c r="P495" s="328"/>
    </row>
    <row r="496" spans="1:17" x14ac:dyDescent="0.25">
      <c r="A496" s="306"/>
      <c r="B496" s="306"/>
      <c r="C496" s="306"/>
      <c r="D496" s="306"/>
      <c r="E496" s="306"/>
      <c r="F496" s="306"/>
      <c r="G496" s="48" t="s">
        <v>2042</v>
      </c>
      <c r="H496" s="49">
        <f t="shared" si="133"/>
        <v>32.6</v>
      </c>
      <c r="I496" s="49">
        <f t="shared" si="133"/>
        <v>0.5</v>
      </c>
      <c r="J496" s="49">
        <f t="shared" si="133"/>
        <v>12.3</v>
      </c>
      <c r="K496" s="49">
        <f t="shared" si="133"/>
        <v>3.6</v>
      </c>
      <c r="L496" s="49">
        <f t="shared" si="133"/>
        <v>0.4</v>
      </c>
      <c r="M496" s="49">
        <f t="shared" si="133"/>
        <v>0</v>
      </c>
      <c r="N496" s="49">
        <f t="shared" si="133"/>
        <v>15.8</v>
      </c>
      <c r="O496" s="306"/>
      <c r="P496" s="328"/>
    </row>
    <row r="497" spans="1:17" x14ac:dyDescent="0.25">
      <c r="A497" s="306"/>
      <c r="B497" s="306"/>
      <c r="C497" s="306"/>
      <c r="D497" s="306"/>
      <c r="E497" s="306"/>
      <c r="F497" s="306"/>
      <c r="G497" s="48" t="s">
        <v>19</v>
      </c>
      <c r="H497" s="49">
        <f t="shared" si="133"/>
        <v>0</v>
      </c>
      <c r="I497" s="49">
        <f t="shared" si="133"/>
        <v>0</v>
      </c>
      <c r="J497" s="49">
        <f t="shared" si="133"/>
        <v>0</v>
      </c>
      <c r="K497" s="49">
        <f t="shared" si="133"/>
        <v>0</v>
      </c>
      <c r="L497" s="49">
        <f t="shared" si="133"/>
        <v>0</v>
      </c>
      <c r="M497" s="49">
        <f t="shared" si="133"/>
        <v>0</v>
      </c>
      <c r="N497" s="49">
        <f t="shared" si="133"/>
        <v>0</v>
      </c>
      <c r="O497" s="306"/>
      <c r="P497" s="328"/>
    </row>
    <row r="498" spans="1:17" ht="24" x14ac:dyDescent="0.25">
      <c r="A498" s="306"/>
      <c r="B498" s="306"/>
      <c r="C498" s="306"/>
      <c r="D498" s="306"/>
      <c r="E498" s="306"/>
      <c r="F498" s="306"/>
      <c r="G498" s="48" t="s">
        <v>20</v>
      </c>
      <c r="H498" s="49">
        <f t="shared" si="133"/>
        <v>0</v>
      </c>
      <c r="I498" s="49">
        <f t="shared" si="133"/>
        <v>0</v>
      </c>
      <c r="J498" s="49">
        <f t="shared" si="133"/>
        <v>0</v>
      </c>
      <c r="K498" s="49">
        <f t="shared" si="133"/>
        <v>0</v>
      </c>
      <c r="L498" s="49">
        <f t="shared" si="133"/>
        <v>0</v>
      </c>
      <c r="M498" s="49">
        <f t="shared" si="133"/>
        <v>0</v>
      </c>
      <c r="N498" s="49">
        <f t="shared" si="133"/>
        <v>0</v>
      </c>
      <c r="O498" s="306"/>
      <c r="P498" s="328"/>
    </row>
    <row r="499" spans="1:17" x14ac:dyDescent="0.25">
      <c r="A499" s="294" t="s">
        <v>21</v>
      </c>
      <c r="B499" s="294"/>
      <c r="C499" s="294"/>
      <c r="D499" s="294"/>
      <c r="E499" s="294"/>
      <c r="F499" s="294"/>
      <c r="G499" s="294"/>
      <c r="H499" s="294"/>
      <c r="I499" s="294"/>
      <c r="J499" s="294"/>
      <c r="K499" s="294"/>
      <c r="L499" s="294"/>
      <c r="M499" s="294"/>
      <c r="N499" s="294"/>
      <c r="O499" s="294"/>
      <c r="P499" s="294"/>
    </row>
    <row r="500" spans="1:17" ht="51" customHeight="1" x14ac:dyDescent="0.25">
      <c r="A500" s="292" t="s">
        <v>2043</v>
      </c>
      <c r="B500" s="292" t="s">
        <v>1913</v>
      </c>
      <c r="C500" s="279" t="s">
        <v>21</v>
      </c>
      <c r="D500" s="279">
        <v>2028</v>
      </c>
      <c r="E500" s="279" t="s">
        <v>2044</v>
      </c>
      <c r="F500" s="279" t="s">
        <v>1915</v>
      </c>
      <c r="G500" s="43" t="s">
        <v>16</v>
      </c>
      <c r="H500" s="44">
        <f t="shared" ref="H500:N500" si="134">SUM(H501:H504)</f>
        <v>81.8</v>
      </c>
      <c r="I500" s="44">
        <f t="shared" si="134"/>
        <v>0</v>
      </c>
      <c r="J500" s="44">
        <f t="shared" si="134"/>
        <v>0</v>
      </c>
      <c r="K500" s="44">
        <f t="shared" si="134"/>
        <v>0</v>
      </c>
      <c r="L500" s="44">
        <f t="shared" si="134"/>
        <v>81.8</v>
      </c>
      <c r="M500" s="44">
        <f t="shared" si="134"/>
        <v>0</v>
      </c>
      <c r="N500" s="44">
        <f t="shared" si="134"/>
        <v>0</v>
      </c>
      <c r="O500" s="297">
        <v>13680</v>
      </c>
      <c r="P500" s="328"/>
      <c r="Q500" s="314" t="s">
        <v>4154</v>
      </c>
    </row>
    <row r="501" spans="1:17" x14ac:dyDescent="0.25">
      <c r="A501" s="292"/>
      <c r="B501" s="292"/>
      <c r="C501" s="279"/>
      <c r="D501" s="279"/>
      <c r="E501" s="279"/>
      <c r="F501" s="279"/>
      <c r="G501" s="43" t="s">
        <v>17</v>
      </c>
      <c r="H501" s="44">
        <f t="shared" ref="H501:H504" si="135">SUM(I501:N501)</f>
        <v>80</v>
      </c>
      <c r="I501" s="44">
        <v>0</v>
      </c>
      <c r="J501" s="44">
        <v>0</v>
      </c>
      <c r="K501" s="44">
        <v>0</v>
      </c>
      <c r="L501" s="44">
        <v>80</v>
      </c>
      <c r="M501" s="44">
        <v>0</v>
      </c>
      <c r="N501" s="44">
        <v>0</v>
      </c>
      <c r="O501" s="297"/>
      <c r="P501" s="328"/>
      <c r="Q501" s="315"/>
    </row>
    <row r="502" spans="1:17" ht="36" x14ac:dyDescent="0.25">
      <c r="A502" s="292"/>
      <c r="B502" s="292"/>
      <c r="C502" s="279"/>
      <c r="D502" s="279"/>
      <c r="E502" s="279"/>
      <c r="F502" s="279"/>
      <c r="G502" s="43" t="s">
        <v>18</v>
      </c>
      <c r="H502" s="44">
        <f t="shared" si="135"/>
        <v>1.8</v>
      </c>
      <c r="I502" s="44">
        <v>0</v>
      </c>
      <c r="J502" s="44">
        <v>0</v>
      </c>
      <c r="K502" s="44">
        <v>0</v>
      </c>
      <c r="L502" s="44">
        <v>1.8</v>
      </c>
      <c r="M502" s="44">
        <v>0</v>
      </c>
      <c r="N502" s="44">
        <v>0</v>
      </c>
      <c r="O502" s="297"/>
      <c r="P502" s="328"/>
      <c r="Q502" s="315"/>
    </row>
    <row r="503" spans="1:17" x14ac:dyDescent="0.25">
      <c r="A503" s="292"/>
      <c r="B503" s="292"/>
      <c r="C503" s="279"/>
      <c r="D503" s="279"/>
      <c r="E503" s="279"/>
      <c r="F503" s="279"/>
      <c r="G503" s="43" t="s">
        <v>19</v>
      </c>
      <c r="H503" s="44">
        <f t="shared" si="135"/>
        <v>0</v>
      </c>
      <c r="I503" s="44">
        <v>0</v>
      </c>
      <c r="J503" s="44">
        <v>0</v>
      </c>
      <c r="K503" s="44">
        <v>0</v>
      </c>
      <c r="L503" s="44">
        <v>0</v>
      </c>
      <c r="M503" s="44">
        <v>0</v>
      </c>
      <c r="N503" s="44">
        <v>0</v>
      </c>
      <c r="O503" s="297"/>
      <c r="P503" s="328"/>
      <c r="Q503" s="315"/>
    </row>
    <row r="504" spans="1:17" ht="24" x14ac:dyDescent="0.25">
      <c r="A504" s="292"/>
      <c r="B504" s="292"/>
      <c r="C504" s="279"/>
      <c r="D504" s="279"/>
      <c r="E504" s="279"/>
      <c r="F504" s="279"/>
      <c r="G504" s="43" t="s">
        <v>20</v>
      </c>
      <c r="H504" s="44">
        <f t="shared" si="135"/>
        <v>0</v>
      </c>
      <c r="I504" s="44">
        <v>0</v>
      </c>
      <c r="J504" s="44">
        <v>0</v>
      </c>
      <c r="K504" s="44">
        <v>0</v>
      </c>
      <c r="L504" s="44">
        <v>0</v>
      </c>
      <c r="M504" s="44">
        <v>0</v>
      </c>
      <c r="N504" s="44">
        <v>0</v>
      </c>
      <c r="O504" s="297"/>
      <c r="P504" s="328"/>
      <c r="Q504" s="315"/>
    </row>
    <row r="505" spans="1:17" ht="36" x14ac:dyDescent="0.25">
      <c r="A505" s="284" t="s">
        <v>2045</v>
      </c>
      <c r="B505" s="284" t="s">
        <v>1913</v>
      </c>
      <c r="C505" s="281" t="s">
        <v>21</v>
      </c>
      <c r="D505" s="281" t="s">
        <v>522</v>
      </c>
      <c r="E505" s="281" t="s">
        <v>2046</v>
      </c>
      <c r="F505" s="281" t="s">
        <v>1915</v>
      </c>
      <c r="G505" s="46" t="s">
        <v>16</v>
      </c>
      <c r="H505" s="95">
        <f>SUM(H506:H509)</f>
        <v>212.6</v>
      </c>
      <c r="I505" s="47">
        <f>SUM(I506:I509)</f>
        <v>0</v>
      </c>
      <c r="J505" s="95">
        <f>SUM(J506:J509)</f>
        <v>0</v>
      </c>
      <c r="K505" s="47">
        <f>SUM(K506:K509)</f>
        <v>0</v>
      </c>
      <c r="L505" s="95">
        <f>SUM(L506:L509)</f>
        <v>0</v>
      </c>
      <c r="M505" s="47">
        <v>141.1</v>
      </c>
      <c r="N505" s="95">
        <v>71.5</v>
      </c>
      <c r="O505" s="608">
        <v>13680</v>
      </c>
      <c r="P505" s="281" t="s">
        <v>2022</v>
      </c>
      <c r="Q505" s="314" t="s">
        <v>4154</v>
      </c>
    </row>
    <row r="506" spans="1:17" x14ac:dyDescent="0.25">
      <c r="A506" s="292"/>
      <c r="B506" s="292"/>
      <c r="C506" s="279"/>
      <c r="D506" s="279"/>
      <c r="E506" s="279"/>
      <c r="F506" s="279"/>
      <c r="G506" s="43" t="s">
        <v>17</v>
      </c>
      <c r="H506" s="47">
        <f t="shared" ref="H506:H509" si="136">SUM(I506:N506)</f>
        <v>210.47399999999999</v>
      </c>
      <c r="I506" s="44">
        <v>0</v>
      </c>
      <c r="J506" s="47">
        <v>0</v>
      </c>
      <c r="K506" s="44">
        <v>0</v>
      </c>
      <c r="L506" s="47">
        <v>0</v>
      </c>
      <c r="M506" s="44">
        <f>M505-M507</f>
        <v>139.68899999999999</v>
      </c>
      <c r="N506" s="47">
        <f>N505-N507</f>
        <v>70.784999999999997</v>
      </c>
      <c r="O506" s="297"/>
      <c r="P506" s="282"/>
      <c r="Q506" s="315"/>
    </row>
    <row r="507" spans="1:17" ht="36" x14ac:dyDescent="0.25">
      <c r="A507" s="292"/>
      <c r="B507" s="292"/>
      <c r="C507" s="279"/>
      <c r="D507" s="279"/>
      <c r="E507" s="279"/>
      <c r="F507" s="279"/>
      <c r="G507" s="46" t="s">
        <v>18</v>
      </c>
      <c r="H507" s="44">
        <f t="shared" si="136"/>
        <v>2.1259999999999999</v>
      </c>
      <c r="I507" s="47">
        <v>0</v>
      </c>
      <c r="J507" s="44">
        <v>0</v>
      </c>
      <c r="K507" s="47">
        <v>0</v>
      </c>
      <c r="L507" s="44">
        <v>0</v>
      </c>
      <c r="M507" s="47">
        <f>M505*1%</f>
        <v>1.411</v>
      </c>
      <c r="N507" s="44">
        <f>N505*1%</f>
        <v>0.71499999999999997</v>
      </c>
      <c r="O507" s="297"/>
      <c r="P507" s="282"/>
      <c r="Q507" s="315"/>
    </row>
    <row r="508" spans="1:17" x14ac:dyDescent="0.25">
      <c r="A508" s="292"/>
      <c r="B508" s="292"/>
      <c r="C508" s="279"/>
      <c r="D508" s="279"/>
      <c r="E508" s="279"/>
      <c r="F508" s="279"/>
      <c r="G508" s="43" t="s">
        <v>19</v>
      </c>
      <c r="H508" s="47">
        <f t="shared" si="136"/>
        <v>0</v>
      </c>
      <c r="I508" s="44">
        <v>0</v>
      </c>
      <c r="J508" s="47">
        <v>0</v>
      </c>
      <c r="K508" s="44">
        <v>0</v>
      </c>
      <c r="L508" s="47">
        <v>0</v>
      </c>
      <c r="M508" s="44">
        <v>0</v>
      </c>
      <c r="N508" s="47">
        <v>0</v>
      </c>
      <c r="O508" s="297"/>
      <c r="P508" s="282"/>
      <c r="Q508" s="315"/>
    </row>
    <row r="509" spans="1:17" ht="24" x14ac:dyDescent="0.25">
      <c r="A509" s="292"/>
      <c r="B509" s="292"/>
      <c r="C509" s="281"/>
      <c r="D509" s="301"/>
      <c r="E509" s="281"/>
      <c r="F509" s="301"/>
      <c r="G509" s="43" t="s">
        <v>20</v>
      </c>
      <c r="H509" s="117">
        <f t="shared" si="136"/>
        <v>0</v>
      </c>
      <c r="I509" s="47">
        <v>0</v>
      </c>
      <c r="J509" s="117">
        <v>0</v>
      </c>
      <c r="K509" s="47">
        <v>0</v>
      </c>
      <c r="L509" s="117">
        <v>0</v>
      </c>
      <c r="M509" s="47">
        <v>0</v>
      </c>
      <c r="N509" s="117">
        <v>0</v>
      </c>
      <c r="O509" s="609"/>
      <c r="P509" s="283"/>
      <c r="Q509" s="315"/>
    </row>
    <row r="510" spans="1:17" ht="36" x14ac:dyDescent="0.25">
      <c r="A510" s="306" t="s">
        <v>26</v>
      </c>
      <c r="B510" s="306"/>
      <c r="C510" s="306"/>
      <c r="D510" s="306"/>
      <c r="E510" s="306"/>
      <c r="F510" s="306"/>
      <c r="G510" s="48" t="s">
        <v>16</v>
      </c>
      <c r="H510" s="49">
        <f>SUM(H500,H505)</f>
        <v>294.39999999999998</v>
      </c>
      <c r="I510" s="49">
        <f t="shared" ref="I510:N510" si="137">SUM(I500,I505)</f>
        <v>0</v>
      </c>
      <c r="J510" s="49">
        <f t="shared" si="137"/>
        <v>0</v>
      </c>
      <c r="K510" s="49">
        <f t="shared" si="137"/>
        <v>0</v>
      </c>
      <c r="L510" s="49">
        <f t="shared" si="137"/>
        <v>81.8</v>
      </c>
      <c r="M510" s="49">
        <f t="shared" si="137"/>
        <v>141.1</v>
      </c>
      <c r="N510" s="49">
        <f t="shared" si="137"/>
        <v>71.5</v>
      </c>
      <c r="O510" s="607">
        <v>13680</v>
      </c>
      <c r="P510" s="328"/>
    </row>
    <row r="511" spans="1:17" ht="24" x14ac:dyDescent="0.25">
      <c r="A511" s="306"/>
      <c r="B511" s="306"/>
      <c r="C511" s="306"/>
      <c r="D511" s="306"/>
      <c r="E511" s="306"/>
      <c r="F511" s="306"/>
      <c r="G511" s="48" t="s">
        <v>17</v>
      </c>
      <c r="H511" s="49">
        <f t="shared" ref="H511:N514" si="138">SUM(H501,H506)</f>
        <v>290.47399999999999</v>
      </c>
      <c r="I511" s="49">
        <f t="shared" si="138"/>
        <v>0</v>
      </c>
      <c r="J511" s="49">
        <f t="shared" si="138"/>
        <v>0</v>
      </c>
      <c r="K511" s="49">
        <f t="shared" si="138"/>
        <v>0</v>
      </c>
      <c r="L511" s="49">
        <f t="shared" si="138"/>
        <v>80</v>
      </c>
      <c r="M511" s="49">
        <f t="shared" si="138"/>
        <v>139.68899999999999</v>
      </c>
      <c r="N511" s="49">
        <f t="shared" si="138"/>
        <v>70.784999999999997</v>
      </c>
      <c r="O511" s="607"/>
      <c r="P511" s="328"/>
    </row>
    <row r="512" spans="1:17" ht="36" x14ac:dyDescent="0.25">
      <c r="A512" s="306"/>
      <c r="B512" s="306"/>
      <c r="C512" s="306"/>
      <c r="D512" s="306"/>
      <c r="E512" s="306"/>
      <c r="F512" s="306"/>
      <c r="G512" s="48" t="s">
        <v>18</v>
      </c>
      <c r="H512" s="49">
        <f t="shared" si="138"/>
        <v>3.9260000000000002</v>
      </c>
      <c r="I512" s="49">
        <f t="shared" si="138"/>
        <v>0</v>
      </c>
      <c r="J512" s="49">
        <f t="shared" si="138"/>
        <v>0</v>
      </c>
      <c r="K512" s="49">
        <f t="shared" si="138"/>
        <v>0</v>
      </c>
      <c r="L512" s="49">
        <f t="shared" si="138"/>
        <v>1.8</v>
      </c>
      <c r="M512" s="49">
        <f t="shared" si="138"/>
        <v>1.411</v>
      </c>
      <c r="N512" s="49">
        <f t="shared" si="138"/>
        <v>0.71499999999999997</v>
      </c>
      <c r="O512" s="607"/>
      <c r="P512" s="328"/>
    </row>
    <row r="513" spans="1:17" x14ac:dyDescent="0.25">
      <c r="A513" s="306"/>
      <c r="B513" s="306"/>
      <c r="C513" s="306"/>
      <c r="D513" s="306"/>
      <c r="E513" s="306"/>
      <c r="F513" s="306"/>
      <c r="G513" s="48" t="s">
        <v>19</v>
      </c>
      <c r="H513" s="49">
        <f t="shared" si="138"/>
        <v>0</v>
      </c>
      <c r="I513" s="49">
        <f t="shared" si="138"/>
        <v>0</v>
      </c>
      <c r="J513" s="49">
        <f t="shared" si="138"/>
        <v>0</v>
      </c>
      <c r="K513" s="49">
        <f t="shared" si="138"/>
        <v>0</v>
      </c>
      <c r="L513" s="49">
        <f t="shared" si="138"/>
        <v>0</v>
      </c>
      <c r="M513" s="49">
        <f t="shared" si="138"/>
        <v>0</v>
      </c>
      <c r="N513" s="49">
        <f t="shared" si="138"/>
        <v>0</v>
      </c>
      <c r="O513" s="607"/>
      <c r="P513" s="328"/>
    </row>
    <row r="514" spans="1:17" ht="24" x14ac:dyDescent="0.25">
      <c r="A514" s="306"/>
      <c r="B514" s="306"/>
      <c r="C514" s="306"/>
      <c r="D514" s="306"/>
      <c r="E514" s="306"/>
      <c r="F514" s="306"/>
      <c r="G514" s="48" t="s">
        <v>20</v>
      </c>
      <c r="H514" s="49">
        <f t="shared" si="138"/>
        <v>0</v>
      </c>
      <c r="I514" s="49">
        <f t="shared" si="138"/>
        <v>0</v>
      </c>
      <c r="J514" s="49">
        <f t="shared" si="138"/>
        <v>0</v>
      </c>
      <c r="K514" s="49">
        <f t="shared" si="138"/>
        <v>0</v>
      </c>
      <c r="L514" s="49">
        <f t="shared" si="138"/>
        <v>0</v>
      </c>
      <c r="M514" s="49">
        <f t="shared" si="138"/>
        <v>0</v>
      </c>
      <c r="N514" s="49">
        <f t="shared" si="138"/>
        <v>0</v>
      </c>
      <c r="O514" s="607"/>
      <c r="P514" s="328"/>
    </row>
    <row r="515" spans="1:17" x14ac:dyDescent="0.25">
      <c r="A515" s="294" t="s">
        <v>186</v>
      </c>
      <c r="B515" s="294"/>
      <c r="C515" s="294"/>
      <c r="D515" s="294"/>
      <c r="E515" s="294"/>
      <c r="F515" s="294"/>
      <c r="G515" s="294"/>
      <c r="H515" s="294"/>
      <c r="I515" s="294"/>
      <c r="J515" s="294"/>
      <c r="K515" s="294"/>
      <c r="L515" s="294"/>
      <c r="M515" s="294"/>
      <c r="N515" s="294"/>
      <c r="O515" s="294"/>
      <c r="P515" s="294"/>
    </row>
    <row r="516" spans="1:17" ht="51" customHeight="1" x14ac:dyDescent="0.25">
      <c r="A516" s="292" t="s">
        <v>2047</v>
      </c>
      <c r="B516" s="292" t="s">
        <v>1913</v>
      </c>
      <c r="C516" s="279" t="s">
        <v>186</v>
      </c>
      <c r="D516" s="279">
        <v>2029</v>
      </c>
      <c r="E516" s="279" t="s">
        <v>1920</v>
      </c>
      <c r="F516" s="279" t="s">
        <v>1915</v>
      </c>
      <c r="G516" s="43" t="s">
        <v>16</v>
      </c>
      <c r="H516" s="44">
        <f t="shared" ref="H516:N516" si="139">SUM(H517:H520)</f>
        <v>12.200000000000001</v>
      </c>
      <c r="I516" s="44">
        <f t="shared" si="139"/>
        <v>0</v>
      </c>
      <c r="J516" s="44">
        <f t="shared" si="139"/>
        <v>0</v>
      </c>
      <c r="K516" s="44">
        <f t="shared" si="139"/>
        <v>0</v>
      </c>
      <c r="L516" s="44">
        <f t="shared" si="139"/>
        <v>0</v>
      </c>
      <c r="M516" s="44">
        <f t="shared" si="139"/>
        <v>12.200000000000001</v>
      </c>
      <c r="N516" s="44">
        <f t="shared" si="139"/>
        <v>0</v>
      </c>
      <c r="O516" s="279">
        <v>488</v>
      </c>
      <c r="P516" s="279"/>
      <c r="Q516" s="314" t="s">
        <v>4154</v>
      </c>
    </row>
    <row r="517" spans="1:17" x14ac:dyDescent="0.25">
      <c r="A517" s="292"/>
      <c r="B517" s="292"/>
      <c r="C517" s="279"/>
      <c r="D517" s="279"/>
      <c r="E517" s="279"/>
      <c r="F517" s="279"/>
      <c r="G517" s="43" t="s">
        <v>17</v>
      </c>
      <c r="H517" s="44">
        <f t="shared" ref="H517:H520" si="140">SUM(I517:N517)</f>
        <v>8.8000000000000007</v>
      </c>
      <c r="I517" s="44">
        <v>0</v>
      </c>
      <c r="J517" s="44">
        <v>0</v>
      </c>
      <c r="K517" s="44">
        <v>0</v>
      </c>
      <c r="L517" s="44">
        <v>0</v>
      </c>
      <c r="M517" s="44">
        <v>8.8000000000000007</v>
      </c>
      <c r="N517" s="44">
        <v>0</v>
      </c>
      <c r="O517" s="279"/>
      <c r="P517" s="279"/>
      <c r="Q517" s="315"/>
    </row>
    <row r="518" spans="1:17" ht="36" x14ac:dyDescent="0.25">
      <c r="A518" s="292"/>
      <c r="B518" s="292"/>
      <c r="C518" s="279"/>
      <c r="D518" s="279"/>
      <c r="E518" s="279"/>
      <c r="F518" s="279"/>
      <c r="G518" s="43" t="s">
        <v>18</v>
      </c>
      <c r="H518" s="44">
        <f t="shared" si="140"/>
        <v>3.4</v>
      </c>
      <c r="I518" s="44">
        <v>0</v>
      </c>
      <c r="J518" s="44">
        <v>0</v>
      </c>
      <c r="K518" s="44">
        <v>0</v>
      </c>
      <c r="L518" s="44">
        <v>0</v>
      </c>
      <c r="M518" s="44">
        <v>3.4</v>
      </c>
      <c r="N518" s="44">
        <v>0</v>
      </c>
      <c r="O518" s="279"/>
      <c r="P518" s="279"/>
      <c r="Q518" s="315"/>
    </row>
    <row r="519" spans="1:17" x14ac:dyDescent="0.25">
      <c r="A519" s="292"/>
      <c r="B519" s="292"/>
      <c r="C519" s="279"/>
      <c r="D519" s="279"/>
      <c r="E519" s="279"/>
      <c r="F519" s="279"/>
      <c r="G519" s="43" t="s">
        <v>19</v>
      </c>
      <c r="H519" s="44">
        <f t="shared" si="140"/>
        <v>0</v>
      </c>
      <c r="I519" s="44">
        <v>0</v>
      </c>
      <c r="J519" s="44">
        <v>0</v>
      </c>
      <c r="K519" s="44">
        <v>0</v>
      </c>
      <c r="L519" s="44">
        <v>0</v>
      </c>
      <c r="M519" s="44">
        <v>0</v>
      </c>
      <c r="N519" s="44">
        <v>0</v>
      </c>
      <c r="O519" s="279"/>
      <c r="P519" s="279"/>
      <c r="Q519" s="315"/>
    </row>
    <row r="520" spans="1:17" ht="24" x14ac:dyDescent="0.25">
      <c r="A520" s="292"/>
      <c r="B520" s="292"/>
      <c r="C520" s="279"/>
      <c r="D520" s="279"/>
      <c r="E520" s="279"/>
      <c r="F520" s="279"/>
      <c r="G520" s="43" t="s">
        <v>20</v>
      </c>
      <c r="H520" s="44">
        <f t="shared" si="140"/>
        <v>0</v>
      </c>
      <c r="I520" s="44">
        <v>0</v>
      </c>
      <c r="J520" s="44">
        <v>0</v>
      </c>
      <c r="K520" s="44">
        <v>0</v>
      </c>
      <c r="L520" s="44">
        <v>0</v>
      </c>
      <c r="M520" s="44">
        <v>0</v>
      </c>
      <c r="N520" s="44">
        <v>0</v>
      </c>
      <c r="O520" s="279"/>
      <c r="P520" s="279"/>
      <c r="Q520" s="315"/>
    </row>
    <row r="521" spans="1:17" ht="51" customHeight="1" x14ac:dyDescent="0.25">
      <c r="A521" s="292" t="s">
        <v>2048</v>
      </c>
      <c r="B521" s="292" t="s">
        <v>1913</v>
      </c>
      <c r="C521" s="279" t="s">
        <v>186</v>
      </c>
      <c r="D521" s="279">
        <v>2029</v>
      </c>
      <c r="E521" s="279" t="s">
        <v>1920</v>
      </c>
      <c r="F521" s="279" t="s">
        <v>1915</v>
      </c>
      <c r="G521" s="43" t="s">
        <v>16</v>
      </c>
      <c r="H521" s="44">
        <f t="shared" ref="H521:N521" si="141">SUM(H522:H525)</f>
        <v>18.600000000000001</v>
      </c>
      <c r="I521" s="44">
        <f t="shared" si="141"/>
        <v>0</v>
      </c>
      <c r="J521" s="44">
        <f t="shared" si="141"/>
        <v>0</v>
      </c>
      <c r="K521" s="44">
        <f t="shared" si="141"/>
        <v>0</v>
      </c>
      <c r="L521" s="44">
        <f t="shared" si="141"/>
        <v>0</v>
      </c>
      <c r="M521" s="44">
        <f t="shared" si="141"/>
        <v>18.600000000000001</v>
      </c>
      <c r="N521" s="44">
        <f t="shared" si="141"/>
        <v>0</v>
      </c>
      <c r="O521" s="279">
        <v>990</v>
      </c>
      <c r="P521" s="279"/>
      <c r="Q521" s="314" t="s">
        <v>4154</v>
      </c>
    </row>
    <row r="522" spans="1:17" x14ac:dyDescent="0.25">
      <c r="A522" s="292"/>
      <c r="B522" s="292"/>
      <c r="C522" s="279"/>
      <c r="D522" s="279"/>
      <c r="E522" s="279"/>
      <c r="F522" s="279"/>
      <c r="G522" s="43" t="s">
        <v>17</v>
      </c>
      <c r="H522" s="44">
        <f>SUM(I522:N522)</f>
        <v>13.4</v>
      </c>
      <c r="I522" s="44">
        <v>0</v>
      </c>
      <c r="J522" s="44">
        <v>0</v>
      </c>
      <c r="K522" s="44">
        <v>0</v>
      </c>
      <c r="L522" s="44">
        <v>0</v>
      </c>
      <c r="M522" s="44">
        <v>13.4</v>
      </c>
      <c r="N522" s="44">
        <v>0</v>
      </c>
      <c r="O522" s="279"/>
      <c r="P522" s="279"/>
      <c r="Q522" s="315"/>
    </row>
    <row r="523" spans="1:17" ht="36" x14ac:dyDescent="0.25">
      <c r="A523" s="292"/>
      <c r="B523" s="292"/>
      <c r="C523" s="279"/>
      <c r="D523" s="279"/>
      <c r="E523" s="279"/>
      <c r="F523" s="279"/>
      <c r="G523" s="43" t="s">
        <v>18</v>
      </c>
      <c r="H523" s="44">
        <v>5.2</v>
      </c>
      <c r="I523" s="44">
        <v>0</v>
      </c>
      <c r="J523" s="44">
        <v>0</v>
      </c>
      <c r="K523" s="44">
        <v>0</v>
      </c>
      <c r="L523" s="44">
        <v>0</v>
      </c>
      <c r="M523" s="44">
        <v>5.2</v>
      </c>
      <c r="N523" s="44">
        <v>0</v>
      </c>
      <c r="O523" s="279"/>
      <c r="P523" s="279"/>
      <c r="Q523" s="315"/>
    </row>
    <row r="524" spans="1:17" x14ac:dyDescent="0.25">
      <c r="A524" s="292"/>
      <c r="B524" s="292"/>
      <c r="C524" s="279"/>
      <c r="D524" s="279"/>
      <c r="E524" s="279"/>
      <c r="F524" s="279"/>
      <c r="G524" s="43" t="s">
        <v>19</v>
      </c>
      <c r="H524" s="44">
        <v>0</v>
      </c>
      <c r="I524" s="44">
        <v>0</v>
      </c>
      <c r="J524" s="44">
        <v>0</v>
      </c>
      <c r="K524" s="44">
        <v>0</v>
      </c>
      <c r="L524" s="44">
        <v>0</v>
      </c>
      <c r="M524" s="44">
        <v>0</v>
      </c>
      <c r="N524" s="44">
        <v>0</v>
      </c>
      <c r="O524" s="279"/>
      <c r="P524" s="279"/>
      <c r="Q524" s="315"/>
    </row>
    <row r="525" spans="1:17" ht="24" x14ac:dyDescent="0.25">
      <c r="A525" s="292"/>
      <c r="B525" s="292"/>
      <c r="C525" s="279"/>
      <c r="D525" s="279"/>
      <c r="E525" s="279"/>
      <c r="F525" s="279"/>
      <c r="G525" s="43" t="s">
        <v>20</v>
      </c>
      <c r="H525" s="44">
        <v>0</v>
      </c>
      <c r="I525" s="44">
        <v>0</v>
      </c>
      <c r="J525" s="44">
        <v>0</v>
      </c>
      <c r="K525" s="44">
        <v>0</v>
      </c>
      <c r="L525" s="44">
        <v>0</v>
      </c>
      <c r="M525" s="44">
        <v>0</v>
      </c>
      <c r="N525" s="44">
        <v>0</v>
      </c>
      <c r="O525" s="279"/>
      <c r="P525" s="279"/>
      <c r="Q525" s="315"/>
    </row>
    <row r="526" spans="1:17" ht="51" customHeight="1" x14ac:dyDescent="0.25">
      <c r="A526" s="292" t="s">
        <v>2049</v>
      </c>
      <c r="B526" s="292" t="s">
        <v>1913</v>
      </c>
      <c r="C526" s="279" t="s">
        <v>186</v>
      </c>
      <c r="D526" s="279">
        <v>2028</v>
      </c>
      <c r="E526" s="279" t="s">
        <v>1920</v>
      </c>
      <c r="F526" s="279" t="s">
        <v>1915</v>
      </c>
      <c r="G526" s="43" t="s">
        <v>16</v>
      </c>
      <c r="H526" s="262">
        <v>12.2</v>
      </c>
      <c r="I526" s="262">
        <v>0</v>
      </c>
      <c r="J526" s="262">
        <v>0</v>
      </c>
      <c r="K526" s="262">
        <v>0</v>
      </c>
      <c r="L526" s="262">
        <v>12.2</v>
      </c>
      <c r="M526" s="262">
        <v>0</v>
      </c>
      <c r="N526" s="262">
        <v>0</v>
      </c>
      <c r="O526" s="279">
        <v>437</v>
      </c>
      <c r="P526" s="279"/>
      <c r="Q526" s="314" t="s">
        <v>4154</v>
      </c>
    </row>
    <row r="527" spans="1:17" x14ac:dyDescent="0.25">
      <c r="A527" s="292"/>
      <c r="B527" s="292"/>
      <c r="C527" s="279"/>
      <c r="D527" s="279"/>
      <c r="E527" s="279"/>
      <c r="F527" s="279"/>
      <c r="G527" s="43" t="s">
        <v>17</v>
      </c>
      <c r="H527" s="262">
        <v>8.8000000000000007</v>
      </c>
      <c r="I527" s="262">
        <v>0</v>
      </c>
      <c r="J527" s="262">
        <v>0</v>
      </c>
      <c r="K527" s="262">
        <v>0</v>
      </c>
      <c r="L527" s="262">
        <v>8.8000000000000007</v>
      </c>
      <c r="M527" s="262">
        <v>0</v>
      </c>
      <c r="N527" s="262">
        <v>0</v>
      </c>
      <c r="O527" s="279"/>
      <c r="P527" s="279"/>
      <c r="Q527" s="315"/>
    </row>
    <row r="528" spans="1:17" ht="36" x14ac:dyDescent="0.25">
      <c r="A528" s="292"/>
      <c r="B528" s="292"/>
      <c r="C528" s="279"/>
      <c r="D528" s="279"/>
      <c r="E528" s="279"/>
      <c r="F528" s="279"/>
      <c r="G528" s="43" t="s">
        <v>18</v>
      </c>
      <c r="H528" s="262">
        <v>3.4</v>
      </c>
      <c r="I528" s="262">
        <v>0</v>
      </c>
      <c r="J528" s="262">
        <v>0</v>
      </c>
      <c r="K528" s="262">
        <v>0</v>
      </c>
      <c r="L528" s="262">
        <v>3.4</v>
      </c>
      <c r="M528" s="262">
        <v>0</v>
      </c>
      <c r="N528" s="262">
        <v>0</v>
      </c>
      <c r="O528" s="279"/>
      <c r="P528" s="279"/>
      <c r="Q528" s="315"/>
    </row>
    <row r="529" spans="1:17" x14ac:dyDescent="0.25">
      <c r="A529" s="292"/>
      <c r="B529" s="292"/>
      <c r="C529" s="279"/>
      <c r="D529" s="279"/>
      <c r="E529" s="279"/>
      <c r="F529" s="279"/>
      <c r="G529" s="43" t="s">
        <v>19</v>
      </c>
      <c r="H529" s="262">
        <v>0</v>
      </c>
      <c r="I529" s="262">
        <v>0</v>
      </c>
      <c r="J529" s="262">
        <v>0</v>
      </c>
      <c r="K529" s="262">
        <v>0</v>
      </c>
      <c r="L529" s="262">
        <v>0</v>
      </c>
      <c r="M529" s="262">
        <v>0</v>
      </c>
      <c r="N529" s="262">
        <v>0</v>
      </c>
      <c r="O529" s="279"/>
      <c r="P529" s="279"/>
      <c r="Q529" s="315"/>
    </row>
    <row r="530" spans="1:17" ht="24" x14ac:dyDescent="0.25">
      <c r="A530" s="292"/>
      <c r="B530" s="292"/>
      <c r="C530" s="279"/>
      <c r="D530" s="279"/>
      <c r="E530" s="279"/>
      <c r="F530" s="279"/>
      <c r="G530" s="43" t="s">
        <v>20</v>
      </c>
      <c r="H530" s="262">
        <v>0</v>
      </c>
      <c r="I530" s="262">
        <v>0</v>
      </c>
      <c r="J530" s="262">
        <v>0</v>
      </c>
      <c r="K530" s="262">
        <v>0</v>
      </c>
      <c r="L530" s="262">
        <v>0</v>
      </c>
      <c r="M530" s="262">
        <v>0</v>
      </c>
      <c r="N530" s="262">
        <v>0</v>
      </c>
      <c r="O530" s="279"/>
      <c r="P530" s="279"/>
      <c r="Q530" s="315"/>
    </row>
    <row r="531" spans="1:17" ht="51" customHeight="1" x14ac:dyDescent="0.25">
      <c r="A531" s="292" t="s">
        <v>2050</v>
      </c>
      <c r="B531" s="292" t="s">
        <v>1913</v>
      </c>
      <c r="C531" s="279" t="s">
        <v>186</v>
      </c>
      <c r="D531" s="279">
        <v>2029</v>
      </c>
      <c r="E531" s="279" t="s">
        <v>1920</v>
      </c>
      <c r="F531" s="279" t="s">
        <v>1915</v>
      </c>
      <c r="G531" s="43" t="s">
        <v>16</v>
      </c>
      <c r="H531" s="262">
        <v>12.2</v>
      </c>
      <c r="I531" s="262">
        <v>0</v>
      </c>
      <c r="J531" s="262">
        <v>0</v>
      </c>
      <c r="K531" s="262">
        <v>0</v>
      </c>
      <c r="L531" s="262">
        <v>0</v>
      </c>
      <c r="M531" s="262">
        <v>12.2</v>
      </c>
      <c r="N531" s="262">
        <v>0</v>
      </c>
      <c r="O531" s="279">
        <v>322</v>
      </c>
      <c r="P531" s="279"/>
      <c r="Q531" s="314" t="s">
        <v>4154</v>
      </c>
    </row>
    <row r="532" spans="1:17" x14ac:dyDescent="0.25">
      <c r="A532" s="292"/>
      <c r="B532" s="292"/>
      <c r="C532" s="279"/>
      <c r="D532" s="279"/>
      <c r="E532" s="279"/>
      <c r="F532" s="279"/>
      <c r="G532" s="43" t="s">
        <v>17</v>
      </c>
      <c r="H532" s="262">
        <v>8.8000000000000007</v>
      </c>
      <c r="I532" s="262">
        <v>0</v>
      </c>
      <c r="J532" s="262">
        <v>0</v>
      </c>
      <c r="K532" s="262">
        <v>0</v>
      </c>
      <c r="L532" s="262">
        <v>0</v>
      </c>
      <c r="M532" s="262">
        <v>8.8000000000000007</v>
      </c>
      <c r="N532" s="262">
        <v>0</v>
      </c>
      <c r="O532" s="279"/>
      <c r="P532" s="279"/>
      <c r="Q532" s="315"/>
    </row>
    <row r="533" spans="1:17" ht="36" x14ac:dyDescent="0.25">
      <c r="A533" s="292"/>
      <c r="B533" s="292"/>
      <c r="C533" s="279"/>
      <c r="D533" s="279"/>
      <c r="E533" s="279"/>
      <c r="F533" s="279"/>
      <c r="G533" s="43" t="s">
        <v>18</v>
      </c>
      <c r="H533" s="262">
        <v>3.4</v>
      </c>
      <c r="I533" s="262">
        <v>0</v>
      </c>
      <c r="J533" s="262">
        <v>0</v>
      </c>
      <c r="K533" s="262">
        <v>0</v>
      </c>
      <c r="L533" s="262">
        <v>0</v>
      </c>
      <c r="M533" s="262">
        <v>3.4</v>
      </c>
      <c r="N533" s="262">
        <v>0</v>
      </c>
      <c r="O533" s="279"/>
      <c r="P533" s="279"/>
      <c r="Q533" s="315"/>
    </row>
    <row r="534" spans="1:17" x14ac:dyDescent="0.25">
      <c r="A534" s="292"/>
      <c r="B534" s="292"/>
      <c r="C534" s="279"/>
      <c r="D534" s="279"/>
      <c r="E534" s="279"/>
      <c r="F534" s="279"/>
      <c r="G534" s="43" t="s">
        <v>19</v>
      </c>
      <c r="H534" s="262">
        <v>0</v>
      </c>
      <c r="I534" s="262">
        <v>0</v>
      </c>
      <c r="J534" s="262">
        <v>0</v>
      </c>
      <c r="K534" s="262">
        <v>0</v>
      </c>
      <c r="L534" s="262">
        <v>0</v>
      </c>
      <c r="M534" s="262">
        <v>0</v>
      </c>
      <c r="N534" s="262">
        <v>0</v>
      </c>
      <c r="O534" s="279"/>
      <c r="P534" s="279"/>
      <c r="Q534" s="315"/>
    </row>
    <row r="535" spans="1:17" ht="24" x14ac:dyDescent="0.25">
      <c r="A535" s="292"/>
      <c r="B535" s="292"/>
      <c r="C535" s="279"/>
      <c r="D535" s="279"/>
      <c r="E535" s="279"/>
      <c r="F535" s="279"/>
      <c r="G535" s="43" t="s">
        <v>20</v>
      </c>
      <c r="H535" s="262">
        <v>0</v>
      </c>
      <c r="I535" s="262">
        <v>0</v>
      </c>
      <c r="J535" s="262">
        <v>0</v>
      </c>
      <c r="K535" s="262">
        <v>0</v>
      </c>
      <c r="L535" s="262">
        <v>0</v>
      </c>
      <c r="M535" s="262">
        <v>0</v>
      </c>
      <c r="N535" s="262">
        <v>0</v>
      </c>
      <c r="O535" s="279"/>
      <c r="P535" s="279"/>
      <c r="Q535" s="315"/>
    </row>
    <row r="536" spans="1:17" ht="51" customHeight="1" x14ac:dyDescent="0.25">
      <c r="A536" s="292" t="s">
        <v>2051</v>
      </c>
      <c r="B536" s="292" t="s">
        <v>1913</v>
      </c>
      <c r="C536" s="279" t="s">
        <v>186</v>
      </c>
      <c r="D536" s="279">
        <v>2029</v>
      </c>
      <c r="E536" s="279" t="s">
        <v>1920</v>
      </c>
      <c r="F536" s="279" t="s">
        <v>1915</v>
      </c>
      <c r="G536" s="43" t="s">
        <v>16</v>
      </c>
      <c r="H536" s="262">
        <v>13.9</v>
      </c>
      <c r="I536" s="262">
        <v>0</v>
      </c>
      <c r="J536" s="262">
        <v>0</v>
      </c>
      <c r="K536" s="262">
        <v>0</v>
      </c>
      <c r="L536" s="262">
        <v>0</v>
      </c>
      <c r="M536" s="262">
        <v>13.9</v>
      </c>
      <c r="N536" s="262">
        <v>0</v>
      </c>
      <c r="O536" s="279">
        <v>532</v>
      </c>
      <c r="P536" s="279"/>
      <c r="Q536" s="314" t="s">
        <v>4154</v>
      </c>
    </row>
    <row r="537" spans="1:17" x14ac:dyDescent="0.25">
      <c r="A537" s="292"/>
      <c r="B537" s="292"/>
      <c r="C537" s="279"/>
      <c r="D537" s="279"/>
      <c r="E537" s="279"/>
      <c r="F537" s="279"/>
      <c r="G537" s="43" t="s">
        <v>17</v>
      </c>
      <c r="H537" s="262">
        <v>10</v>
      </c>
      <c r="I537" s="262">
        <v>0</v>
      </c>
      <c r="J537" s="262">
        <v>0</v>
      </c>
      <c r="K537" s="262">
        <v>0</v>
      </c>
      <c r="L537" s="262">
        <v>0</v>
      </c>
      <c r="M537" s="262">
        <v>10</v>
      </c>
      <c r="N537" s="262">
        <v>0</v>
      </c>
      <c r="O537" s="279"/>
      <c r="P537" s="279"/>
      <c r="Q537" s="315"/>
    </row>
    <row r="538" spans="1:17" ht="36" x14ac:dyDescent="0.25">
      <c r="A538" s="292"/>
      <c r="B538" s="292"/>
      <c r="C538" s="279"/>
      <c r="D538" s="279"/>
      <c r="E538" s="279"/>
      <c r="F538" s="279"/>
      <c r="G538" s="43" t="s">
        <v>18</v>
      </c>
      <c r="H538" s="262">
        <v>3.9</v>
      </c>
      <c r="I538" s="262">
        <v>0</v>
      </c>
      <c r="J538" s="262">
        <v>0</v>
      </c>
      <c r="K538" s="262">
        <v>0</v>
      </c>
      <c r="L538" s="262">
        <v>0</v>
      </c>
      <c r="M538" s="262">
        <v>3.9</v>
      </c>
      <c r="N538" s="262">
        <v>0</v>
      </c>
      <c r="O538" s="279"/>
      <c r="P538" s="279"/>
      <c r="Q538" s="315"/>
    </row>
    <row r="539" spans="1:17" x14ac:dyDescent="0.25">
      <c r="A539" s="292"/>
      <c r="B539" s="292"/>
      <c r="C539" s="279"/>
      <c r="D539" s="279"/>
      <c r="E539" s="279"/>
      <c r="F539" s="279"/>
      <c r="G539" s="43" t="s">
        <v>19</v>
      </c>
      <c r="H539" s="262">
        <v>0</v>
      </c>
      <c r="I539" s="262">
        <v>0</v>
      </c>
      <c r="J539" s="262">
        <v>0</v>
      </c>
      <c r="K539" s="262">
        <v>0</v>
      </c>
      <c r="L539" s="262">
        <v>0</v>
      </c>
      <c r="M539" s="262">
        <v>0</v>
      </c>
      <c r="N539" s="262">
        <v>0</v>
      </c>
      <c r="O539" s="279"/>
      <c r="P539" s="279"/>
      <c r="Q539" s="315"/>
    </row>
    <row r="540" spans="1:17" ht="24" x14ac:dyDescent="0.25">
      <c r="A540" s="292"/>
      <c r="B540" s="292"/>
      <c r="C540" s="279"/>
      <c r="D540" s="279"/>
      <c r="E540" s="279"/>
      <c r="F540" s="279"/>
      <c r="G540" s="43" t="s">
        <v>20</v>
      </c>
      <c r="H540" s="262">
        <v>0</v>
      </c>
      <c r="I540" s="262">
        <v>0</v>
      </c>
      <c r="J540" s="262">
        <v>0</v>
      </c>
      <c r="K540" s="262">
        <v>0</v>
      </c>
      <c r="L540" s="262">
        <v>0</v>
      </c>
      <c r="M540" s="262">
        <v>0</v>
      </c>
      <c r="N540" s="262">
        <v>0</v>
      </c>
      <c r="O540" s="279"/>
      <c r="P540" s="279"/>
      <c r="Q540" s="315"/>
    </row>
    <row r="541" spans="1:17" ht="51" customHeight="1" x14ac:dyDescent="0.25">
      <c r="A541" s="292" t="s">
        <v>2052</v>
      </c>
      <c r="B541" s="292" t="s">
        <v>1913</v>
      </c>
      <c r="C541" s="279" t="s">
        <v>186</v>
      </c>
      <c r="D541" s="279" t="s">
        <v>66</v>
      </c>
      <c r="E541" s="279" t="s">
        <v>2053</v>
      </c>
      <c r="F541" s="279" t="s">
        <v>1915</v>
      </c>
      <c r="G541" s="43" t="s">
        <v>16</v>
      </c>
      <c r="H541" s="262">
        <v>391.1</v>
      </c>
      <c r="I541" s="262">
        <v>0</v>
      </c>
      <c r="J541" s="262">
        <v>0</v>
      </c>
      <c r="K541" s="262">
        <v>0</v>
      </c>
      <c r="L541" s="262">
        <v>155</v>
      </c>
      <c r="M541" s="262">
        <v>162.1</v>
      </c>
      <c r="N541" s="262">
        <v>74</v>
      </c>
      <c r="O541" s="279">
        <v>12370</v>
      </c>
      <c r="P541" s="279"/>
      <c r="Q541" s="314" t="s">
        <v>4154</v>
      </c>
    </row>
    <row r="542" spans="1:17" x14ac:dyDescent="0.25">
      <c r="A542" s="292"/>
      <c r="B542" s="292"/>
      <c r="C542" s="279"/>
      <c r="D542" s="279"/>
      <c r="E542" s="279"/>
      <c r="F542" s="279"/>
      <c r="G542" s="43" t="s">
        <v>17</v>
      </c>
      <c r="H542" s="44">
        <v>281.60000000000002</v>
      </c>
      <c r="I542" s="44">
        <v>0</v>
      </c>
      <c r="J542" s="44">
        <v>0</v>
      </c>
      <c r="K542" s="44">
        <v>0</v>
      </c>
      <c r="L542" s="44">
        <v>111.6</v>
      </c>
      <c r="M542" s="44">
        <v>116.7</v>
      </c>
      <c r="N542" s="44">
        <v>53.3</v>
      </c>
      <c r="O542" s="279"/>
      <c r="P542" s="279"/>
      <c r="Q542" s="315"/>
    </row>
    <row r="543" spans="1:17" ht="36" x14ac:dyDescent="0.25">
      <c r="A543" s="292"/>
      <c r="B543" s="292"/>
      <c r="C543" s="279"/>
      <c r="D543" s="279"/>
      <c r="E543" s="279"/>
      <c r="F543" s="279"/>
      <c r="G543" s="43" t="s">
        <v>18</v>
      </c>
      <c r="H543" s="44">
        <v>109.5</v>
      </c>
      <c r="I543" s="44">
        <v>0</v>
      </c>
      <c r="J543" s="44">
        <v>0</v>
      </c>
      <c r="K543" s="44">
        <v>0</v>
      </c>
      <c r="L543" s="44">
        <v>43.4</v>
      </c>
      <c r="M543" s="44">
        <v>45.4</v>
      </c>
      <c r="N543" s="44">
        <v>20.7</v>
      </c>
      <c r="O543" s="279"/>
      <c r="P543" s="279"/>
      <c r="Q543" s="315"/>
    </row>
    <row r="544" spans="1:17" x14ac:dyDescent="0.25">
      <c r="A544" s="292"/>
      <c r="B544" s="292"/>
      <c r="C544" s="279"/>
      <c r="D544" s="279"/>
      <c r="E544" s="279"/>
      <c r="F544" s="279"/>
      <c r="G544" s="43" t="s">
        <v>19</v>
      </c>
      <c r="H544" s="44">
        <v>0</v>
      </c>
      <c r="I544" s="44">
        <v>0</v>
      </c>
      <c r="J544" s="44">
        <v>0</v>
      </c>
      <c r="K544" s="44">
        <v>0</v>
      </c>
      <c r="L544" s="44">
        <v>0</v>
      </c>
      <c r="M544" s="44">
        <v>0</v>
      </c>
      <c r="N544" s="44">
        <v>0</v>
      </c>
      <c r="O544" s="279"/>
      <c r="P544" s="279"/>
      <c r="Q544" s="315"/>
    </row>
    <row r="545" spans="1:17" ht="24" x14ac:dyDescent="0.25">
      <c r="A545" s="292"/>
      <c r="B545" s="292"/>
      <c r="C545" s="279"/>
      <c r="D545" s="279"/>
      <c r="E545" s="279"/>
      <c r="F545" s="279"/>
      <c r="G545" s="43" t="s">
        <v>20</v>
      </c>
      <c r="H545" s="44">
        <v>0</v>
      </c>
      <c r="I545" s="44">
        <v>0</v>
      </c>
      <c r="J545" s="44">
        <v>0</v>
      </c>
      <c r="K545" s="44">
        <v>0</v>
      </c>
      <c r="L545" s="44">
        <v>0</v>
      </c>
      <c r="M545" s="44">
        <v>0</v>
      </c>
      <c r="N545" s="44">
        <v>0</v>
      </c>
      <c r="O545" s="279"/>
      <c r="P545" s="279"/>
      <c r="Q545" s="315"/>
    </row>
    <row r="546" spans="1:17" ht="36" x14ac:dyDescent="0.25">
      <c r="A546" s="306" t="s">
        <v>26</v>
      </c>
      <c r="B546" s="306"/>
      <c r="C546" s="306"/>
      <c r="D546" s="306"/>
      <c r="E546" s="306"/>
      <c r="F546" s="306"/>
      <c r="G546" s="48" t="s">
        <v>16</v>
      </c>
      <c r="H546" s="49">
        <f>SUM(H516,H521,H526,H531,H536,H541)</f>
        <v>460.20000000000005</v>
      </c>
      <c r="I546" s="49">
        <f t="shared" ref="I546:N546" si="142">SUM(I516,I521,I526,I531,I536,I541)</f>
        <v>0</v>
      </c>
      <c r="J546" s="49">
        <f t="shared" si="142"/>
        <v>0</v>
      </c>
      <c r="K546" s="49">
        <f t="shared" si="142"/>
        <v>0</v>
      </c>
      <c r="L546" s="49">
        <f t="shared" si="142"/>
        <v>167.2</v>
      </c>
      <c r="M546" s="49">
        <f t="shared" si="142"/>
        <v>219</v>
      </c>
      <c r="N546" s="49">
        <f t="shared" si="142"/>
        <v>74</v>
      </c>
      <c r="O546" s="306">
        <v>12370</v>
      </c>
      <c r="P546" s="306"/>
    </row>
    <row r="547" spans="1:17" ht="24" x14ac:dyDescent="0.25">
      <c r="A547" s="306"/>
      <c r="B547" s="306"/>
      <c r="C547" s="306"/>
      <c r="D547" s="306"/>
      <c r="E547" s="306"/>
      <c r="F547" s="306"/>
      <c r="G547" s="48" t="s">
        <v>17</v>
      </c>
      <c r="H547" s="49">
        <f t="shared" ref="H547:N550" si="143">SUM(H517,H522,H527,H532,H537,H542)</f>
        <v>331.40000000000003</v>
      </c>
      <c r="I547" s="49">
        <f t="shared" si="143"/>
        <v>0</v>
      </c>
      <c r="J547" s="49">
        <f t="shared" si="143"/>
        <v>0</v>
      </c>
      <c r="K547" s="49">
        <f t="shared" si="143"/>
        <v>0</v>
      </c>
      <c r="L547" s="49">
        <f t="shared" si="143"/>
        <v>120.39999999999999</v>
      </c>
      <c r="M547" s="49">
        <f t="shared" si="143"/>
        <v>157.69999999999999</v>
      </c>
      <c r="N547" s="49">
        <f t="shared" si="143"/>
        <v>53.3</v>
      </c>
      <c r="O547" s="306"/>
      <c r="P547" s="306"/>
    </row>
    <row r="548" spans="1:17" ht="36" x14ac:dyDescent="0.25">
      <c r="A548" s="306"/>
      <c r="B548" s="306"/>
      <c r="C548" s="306"/>
      <c r="D548" s="306"/>
      <c r="E548" s="306"/>
      <c r="F548" s="306"/>
      <c r="G548" s="48" t="s">
        <v>18</v>
      </c>
      <c r="H548" s="49">
        <f t="shared" si="143"/>
        <v>128.80000000000001</v>
      </c>
      <c r="I548" s="49">
        <f t="shared" si="143"/>
        <v>0</v>
      </c>
      <c r="J548" s="49">
        <f t="shared" si="143"/>
        <v>0</v>
      </c>
      <c r="K548" s="49">
        <f t="shared" si="143"/>
        <v>0</v>
      </c>
      <c r="L548" s="49">
        <f t="shared" si="143"/>
        <v>46.8</v>
      </c>
      <c r="M548" s="49">
        <f t="shared" si="143"/>
        <v>61.3</v>
      </c>
      <c r="N548" s="49">
        <f t="shared" si="143"/>
        <v>20.7</v>
      </c>
      <c r="O548" s="306"/>
      <c r="P548" s="306"/>
    </row>
    <row r="549" spans="1:17" x14ac:dyDescent="0.25">
      <c r="A549" s="306"/>
      <c r="B549" s="306"/>
      <c r="C549" s="306"/>
      <c r="D549" s="306"/>
      <c r="E549" s="306"/>
      <c r="F549" s="306"/>
      <c r="G549" s="48" t="s">
        <v>19</v>
      </c>
      <c r="H549" s="49">
        <f t="shared" si="143"/>
        <v>0</v>
      </c>
      <c r="I549" s="49">
        <f t="shared" si="143"/>
        <v>0</v>
      </c>
      <c r="J549" s="49">
        <f t="shared" si="143"/>
        <v>0</v>
      </c>
      <c r="K549" s="49">
        <f t="shared" si="143"/>
        <v>0</v>
      </c>
      <c r="L549" s="49">
        <f t="shared" si="143"/>
        <v>0</v>
      </c>
      <c r="M549" s="49">
        <f t="shared" si="143"/>
        <v>0</v>
      </c>
      <c r="N549" s="49">
        <f t="shared" si="143"/>
        <v>0</v>
      </c>
      <c r="O549" s="306"/>
      <c r="P549" s="306"/>
    </row>
    <row r="550" spans="1:17" ht="24" x14ac:dyDescent="0.25">
      <c r="A550" s="306"/>
      <c r="B550" s="306"/>
      <c r="C550" s="306"/>
      <c r="D550" s="306"/>
      <c r="E550" s="306"/>
      <c r="F550" s="306"/>
      <c r="G550" s="48" t="s">
        <v>20</v>
      </c>
      <c r="H550" s="49">
        <f t="shared" si="143"/>
        <v>0</v>
      </c>
      <c r="I550" s="49">
        <f t="shared" si="143"/>
        <v>0</v>
      </c>
      <c r="J550" s="49">
        <f t="shared" si="143"/>
        <v>0</v>
      </c>
      <c r="K550" s="49">
        <f t="shared" si="143"/>
        <v>0</v>
      </c>
      <c r="L550" s="49">
        <f t="shared" si="143"/>
        <v>0</v>
      </c>
      <c r="M550" s="49">
        <f t="shared" si="143"/>
        <v>0</v>
      </c>
      <c r="N550" s="49">
        <f t="shared" si="143"/>
        <v>0</v>
      </c>
      <c r="O550" s="306"/>
      <c r="P550" s="306"/>
    </row>
    <row r="551" spans="1:17" x14ac:dyDescent="0.25">
      <c r="A551" s="294" t="s">
        <v>192</v>
      </c>
      <c r="B551" s="294"/>
      <c r="C551" s="294"/>
      <c r="D551" s="294"/>
      <c r="E551" s="294"/>
      <c r="F551" s="294"/>
      <c r="G551" s="294"/>
      <c r="H551" s="294"/>
      <c r="I551" s="294"/>
      <c r="J551" s="294"/>
      <c r="K551" s="294"/>
      <c r="L551" s="294"/>
      <c r="M551" s="294"/>
      <c r="N551" s="294"/>
      <c r="O551" s="294"/>
      <c r="P551" s="294"/>
    </row>
    <row r="552" spans="1:17" ht="51" customHeight="1" x14ac:dyDescent="0.25">
      <c r="A552" s="292" t="s">
        <v>2054</v>
      </c>
      <c r="B552" s="292" t="s">
        <v>1913</v>
      </c>
      <c r="C552" s="279" t="s">
        <v>192</v>
      </c>
      <c r="D552" s="279">
        <v>2028</v>
      </c>
      <c r="E552" s="279" t="s">
        <v>1920</v>
      </c>
      <c r="F552" s="279" t="s">
        <v>1915</v>
      </c>
      <c r="G552" s="43" t="s">
        <v>16</v>
      </c>
      <c r="H552" s="44">
        <f t="shared" ref="H552:N552" si="144">SUM(H553:H556)</f>
        <v>12.200000000000001</v>
      </c>
      <c r="I552" s="44">
        <f t="shared" si="144"/>
        <v>0</v>
      </c>
      <c r="J552" s="44">
        <f t="shared" si="144"/>
        <v>0</v>
      </c>
      <c r="K552" s="44">
        <f t="shared" si="144"/>
        <v>0</v>
      </c>
      <c r="L552" s="44">
        <f t="shared" si="144"/>
        <v>12.200000000000001</v>
      </c>
      <c r="M552" s="44">
        <f t="shared" si="144"/>
        <v>0</v>
      </c>
      <c r="N552" s="44">
        <f t="shared" si="144"/>
        <v>0</v>
      </c>
      <c r="O552" s="279">
        <v>288</v>
      </c>
      <c r="P552" s="279"/>
      <c r="Q552" s="314" t="s">
        <v>4154</v>
      </c>
    </row>
    <row r="553" spans="1:17" x14ac:dyDescent="0.25">
      <c r="A553" s="292"/>
      <c r="B553" s="292"/>
      <c r="C553" s="279"/>
      <c r="D553" s="279"/>
      <c r="E553" s="279"/>
      <c r="F553" s="279"/>
      <c r="G553" s="43" t="s">
        <v>17</v>
      </c>
      <c r="H553" s="44">
        <f t="shared" ref="H553:H571" si="145">SUM(I553:N553)</f>
        <v>8.8000000000000007</v>
      </c>
      <c r="I553" s="44">
        <v>0</v>
      </c>
      <c r="J553" s="44">
        <v>0</v>
      </c>
      <c r="K553" s="44">
        <v>0</v>
      </c>
      <c r="L553" s="44">
        <v>8.8000000000000007</v>
      </c>
      <c r="M553" s="44">
        <v>0</v>
      </c>
      <c r="N553" s="44">
        <v>0</v>
      </c>
      <c r="O553" s="279"/>
      <c r="P553" s="279"/>
      <c r="Q553" s="315"/>
    </row>
    <row r="554" spans="1:17" ht="36" x14ac:dyDescent="0.25">
      <c r="A554" s="292"/>
      <c r="B554" s="292"/>
      <c r="C554" s="279"/>
      <c r="D554" s="279"/>
      <c r="E554" s="279"/>
      <c r="F554" s="279"/>
      <c r="G554" s="43" t="s">
        <v>18</v>
      </c>
      <c r="H554" s="44">
        <f t="shared" si="145"/>
        <v>3.4</v>
      </c>
      <c r="I554" s="44">
        <v>0</v>
      </c>
      <c r="J554" s="44">
        <v>0</v>
      </c>
      <c r="K554" s="44">
        <v>0</v>
      </c>
      <c r="L554" s="44">
        <v>3.4</v>
      </c>
      <c r="M554" s="44">
        <v>0</v>
      </c>
      <c r="N554" s="44">
        <v>0</v>
      </c>
      <c r="O554" s="279"/>
      <c r="P554" s="279"/>
      <c r="Q554" s="315"/>
    </row>
    <row r="555" spans="1:17" x14ac:dyDescent="0.25">
      <c r="A555" s="292"/>
      <c r="B555" s="292"/>
      <c r="C555" s="279"/>
      <c r="D555" s="279"/>
      <c r="E555" s="279"/>
      <c r="F555" s="279"/>
      <c r="G555" s="43" t="s">
        <v>19</v>
      </c>
      <c r="H555" s="44">
        <f t="shared" si="145"/>
        <v>0</v>
      </c>
      <c r="I555" s="44">
        <v>0</v>
      </c>
      <c r="J555" s="44">
        <v>0</v>
      </c>
      <c r="K555" s="44">
        <v>0</v>
      </c>
      <c r="L555" s="44">
        <v>0</v>
      </c>
      <c r="M555" s="44">
        <v>0</v>
      </c>
      <c r="N555" s="44">
        <v>0</v>
      </c>
      <c r="O555" s="279"/>
      <c r="P555" s="279"/>
      <c r="Q555" s="315"/>
    </row>
    <row r="556" spans="1:17" ht="24" x14ac:dyDescent="0.25">
      <c r="A556" s="292"/>
      <c r="B556" s="292"/>
      <c r="C556" s="279"/>
      <c r="D556" s="279"/>
      <c r="E556" s="279"/>
      <c r="F556" s="279"/>
      <c r="G556" s="43" t="s">
        <v>20</v>
      </c>
      <c r="H556" s="44">
        <f t="shared" si="145"/>
        <v>0</v>
      </c>
      <c r="I556" s="44">
        <v>0</v>
      </c>
      <c r="J556" s="44">
        <v>0</v>
      </c>
      <c r="K556" s="44">
        <v>0</v>
      </c>
      <c r="L556" s="44">
        <v>0</v>
      </c>
      <c r="M556" s="44">
        <v>0</v>
      </c>
      <c r="N556" s="44">
        <v>0</v>
      </c>
      <c r="O556" s="279"/>
      <c r="P556" s="279"/>
      <c r="Q556" s="315"/>
    </row>
    <row r="557" spans="1:17" ht="51" customHeight="1" x14ac:dyDescent="0.25">
      <c r="A557" s="292" t="s">
        <v>2055</v>
      </c>
      <c r="B557" s="292" t="s">
        <v>1913</v>
      </c>
      <c r="C557" s="279" t="s">
        <v>192</v>
      </c>
      <c r="D557" s="279">
        <v>2029</v>
      </c>
      <c r="E557" s="279" t="s">
        <v>1920</v>
      </c>
      <c r="F557" s="279" t="s">
        <v>1915</v>
      </c>
      <c r="G557" s="43" t="s">
        <v>16</v>
      </c>
      <c r="H557" s="44">
        <f t="shared" ref="H557:N557" si="146">SUM(H558:H561)</f>
        <v>13.9</v>
      </c>
      <c r="I557" s="44">
        <f t="shared" si="146"/>
        <v>0</v>
      </c>
      <c r="J557" s="44">
        <f t="shared" si="146"/>
        <v>0</v>
      </c>
      <c r="K557" s="44">
        <f t="shared" si="146"/>
        <v>0</v>
      </c>
      <c r="L557" s="44">
        <f t="shared" si="146"/>
        <v>0</v>
      </c>
      <c r="M557" s="44">
        <f t="shared" si="146"/>
        <v>13.9</v>
      </c>
      <c r="N557" s="44">
        <f t="shared" si="146"/>
        <v>0</v>
      </c>
      <c r="O557" s="279">
        <v>491</v>
      </c>
      <c r="P557" s="279"/>
      <c r="Q557" s="314" t="s">
        <v>4154</v>
      </c>
    </row>
    <row r="558" spans="1:17" x14ac:dyDescent="0.25">
      <c r="A558" s="292"/>
      <c r="B558" s="292"/>
      <c r="C558" s="279"/>
      <c r="D558" s="279"/>
      <c r="E558" s="279"/>
      <c r="F558" s="279"/>
      <c r="G558" s="43" t="s">
        <v>17</v>
      </c>
      <c r="H558" s="44">
        <f t="shared" si="145"/>
        <v>10</v>
      </c>
      <c r="I558" s="44">
        <v>0</v>
      </c>
      <c r="J558" s="44">
        <v>0</v>
      </c>
      <c r="K558" s="44">
        <v>0</v>
      </c>
      <c r="L558" s="44">
        <v>0</v>
      </c>
      <c r="M558" s="44">
        <v>10</v>
      </c>
      <c r="N558" s="44">
        <v>0</v>
      </c>
      <c r="O558" s="279"/>
      <c r="P558" s="279"/>
      <c r="Q558" s="315"/>
    </row>
    <row r="559" spans="1:17" ht="36" x14ac:dyDescent="0.25">
      <c r="A559" s="292"/>
      <c r="B559" s="292"/>
      <c r="C559" s="279"/>
      <c r="D559" s="279"/>
      <c r="E559" s="279"/>
      <c r="F559" s="279"/>
      <c r="G559" s="43" t="s">
        <v>18</v>
      </c>
      <c r="H559" s="44">
        <f t="shared" si="145"/>
        <v>3.9</v>
      </c>
      <c r="I559" s="44">
        <v>0</v>
      </c>
      <c r="J559" s="44">
        <v>0</v>
      </c>
      <c r="K559" s="44">
        <v>0</v>
      </c>
      <c r="L559" s="44">
        <v>0</v>
      </c>
      <c r="M559" s="44">
        <v>3.9</v>
      </c>
      <c r="N559" s="44">
        <v>0</v>
      </c>
      <c r="O559" s="279"/>
      <c r="P559" s="279"/>
      <c r="Q559" s="315"/>
    </row>
    <row r="560" spans="1:17" x14ac:dyDescent="0.25">
      <c r="A560" s="292"/>
      <c r="B560" s="292"/>
      <c r="C560" s="279"/>
      <c r="D560" s="279"/>
      <c r="E560" s="279"/>
      <c r="F560" s="279"/>
      <c r="G560" s="43" t="s">
        <v>19</v>
      </c>
      <c r="H560" s="44">
        <f t="shared" si="145"/>
        <v>0</v>
      </c>
      <c r="I560" s="44">
        <v>0</v>
      </c>
      <c r="J560" s="44">
        <v>0</v>
      </c>
      <c r="K560" s="44">
        <v>0</v>
      </c>
      <c r="L560" s="44">
        <v>0</v>
      </c>
      <c r="M560" s="44">
        <v>0</v>
      </c>
      <c r="N560" s="44">
        <v>0</v>
      </c>
      <c r="O560" s="279"/>
      <c r="P560" s="279"/>
      <c r="Q560" s="315"/>
    </row>
    <row r="561" spans="1:17" ht="24" x14ac:dyDescent="0.25">
      <c r="A561" s="292"/>
      <c r="B561" s="292"/>
      <c r="C561" s="279"/>
      <c r="D561" s="279"/>
      <c r="E561" s="279"/>
      <c r="F561" s="279"/>
      <c r="G561" s="43" t="s">
        <v>20</v>
      </c>
      <c r="H561" s="44">
        <f t="shared" si="145"/>
        <v>0</v>
      </c>
      <c r="I561" s="44">
        <v>0</v>
      </c>
      <c r="J561" s="44">
        <v>0</v>
      </c>
      <c r="K561" s="44">
        <v>0</v>
      </c>
      <c r="L561" s="44">
        <v>0</v>
      </c>
      <c r="M561" s="44">
        <v>0</v>
      </c>
      <c r="N561" s="44">
        <v>0</v>
      </c>
      <c r="O561" s="279"/>
      <c r="P561" s="279"/>
      <c r="Q561" s="315"/>
    </row>
    <row r="562" spans="1:17" ht="39" customHeight="1" x14ac:dyDescent="0.25">
      <c r="A562" s="292" t="s">
        <v>2056</v>
      </c>
      <c r="B562" s="292" t="s">
        <v>2057</v>
      </c>
      <c r="C562" s="279" t="s">
        <v>192</v>
      </c>
      <c r="D562" s="279">
        <v>2028</v>
      </c>
      <c r="E562" s="279" t="s">
        <v>1963</v>
      </c>
      <c r="F562" s="279" t="s">
        <v>1915</v>
      </c>
      <c r="G562" s="43" t="s">
        <v>16</v>
      </c>
      <c r="H562" s="44">
        <f t="shared" ref="H562:N562" si="147">SUM(H563:H566)</f>
        <v>24.3</v>
      </c>
      <c r="I562" s="44">
        <f t="shared" si="147"/>
        <v>0</v>
      </c>
      <c r="J562" s="44">
        <f t="shared" si="147"/>
        <v>0</v>
      </c>
      <c r="K562" s="44">
        <f t="shared" si="147"/>
        <v>0</v>
      </c>
      <c r="L562" s="44">
        <f t="shared" si="147"/>
        <v>24.3</v>
      </c>
      <c r="M562" s="44">
        <f t="shared" si="147"/>
        <v>0</v>
      </c>
      <c r="N562" s="44">
        <f t="shared" si="147"/>
        <v>0</v>
      </c>
      <c r="O562" s="279">
        <v>2058</v>
      </c>
      <c r="P562" s="279"/>
      <c r="Q562" s="314" t="s">
        <v>4154</v>
      </c>
    </row>
    <row r="563" spans="1:17" x14ac:dyDescent="0.25">
      <c r="A563" s="292"/>
      <c r="B563" s="292"/>
      <c r="C563" s="279"/>
      <c r="D563" s="279"/>
      <c r="E563" s="279"/>
      <c r="F563" s="279"/>
      <c r="G563" s="43" t="s">
        <v>17</v>
      </c>
      <c r="H563" s="44">
        <f t="shared" si="145"/>
        <v>17.5</v>
      </c>
      <c r="I563" s="44">
        <v>0</v>
      </c>
      <c r="J563" s="44">
        <v>0</v>
      </c>
      <c r="K563" s="44">
        <v>0</v>
      </c>
      <c r="L563" s="44">
        <v>17.5</v>
      </c>
      <c r="M563" s="44">
        <v>0</v>
      </c>
      <c r="N563" s="44">
        <v>0</v>
      </c>
      <c r="O563" s="279"/>
      <c r="P563" s="279"/>
      <c r="Q563" s="315"/>
    </row>
    <row r="564" spans="1:17" ht="36" x14ac:dyDescent="0.25">
      <c r="A564" s="292"/>
      <c r="B564" s="292"/>
      <c r="C564" s="279"/>
      <c r="D564" s="279"/>
      <c r="E564" s="279"/>
      <c r="F564" s="279"/>
      <c r="G564" s="43" t="s">
        <v>18</v>
      </c>
      <c r="H564" s="44">
        <f t="shared" si="145"/>
        <v>6.8</v>
      </c>
      <c r="I564" s="44">
        <v>0</v>
      </c>
      <c r="J564" s="44">
        <v>0</v>
      </c>
      <c r="K564" s="44">
        <v>0</v>
      </c>
      <c r="L564" s="44">
        <v>6.8</v>
      </c>
      <c r="M564" s="44">
        <v>0</v>
      </c>
      <c r="N564" s="44">
        <v>0</v>
      </c>
      <c r="O564" s="279"/>
      <c r="P564" s="279"/>
      <c r="Q564" s="315"/>
    </row>
    <row r="565" spans="1:17" x14ac:dyDescent="0.25">
      <c r="A565" s="292"/>
      <c r="B565" s="292"/>
      <c r="C565" s="279"/>
      <c r="D565" s="279"/>
      <c r="E565" s="279"/>
      <c r="F565" s="279"/>
      <c r="G565" s="43" t="s">
        <v>19</v>
      </c>
      <c r="H565" s="44">
        <f t="shared" si="145"/>
        <v>0</v>
      </c>
      <c r="I565" s="44">
        <v>0</v>
      </c>
      <c r="J565" s="44">
        <v>0</v>
      </c>
      <c r="K565" s="44">
        <v>0</v>
      </c>
      <c r="L565" s="44">
        <v>0</v>
      </c>
      <c r="M565" s="44">
        <v>0</v>
      </c>
      <c r="N565" s="44">
        <v>0</v>
      </c>
      <c r="O565" s="279"/>
      <c r="P565" s="279"/>
      <c r="Q565" s="315"/>
    </row>
    <row r="566" spans="1:17" ht="24" x14ac:dyDescent="0.25">
      <c r="A566" s="292"/>
      <c r="B566" s="292"/>
      <c r="C566" s="279"/>
      <c r="D566" s="279"/>
      <c r="E566" s="279"/>
      <c r="F566" s="279"/>
      <c r="G566" s="43" t="s">
        <v>20</v>
      </c>
      <c r="H566" s="44">
        <f t="shared" si="145"/>
        <v>0</v>
      </c>
      <c r="I566" s="44">
        <v>0</v>
      </c>
      <c r="J566" s="44">
        <v>0</v>
      </c>
      <c r="K566" s="44">
        <v>0</v>
      </c>
      <c r="L566" s="44">
        <v>0</v>
      </c>
      <c r="M566" s="44">
        <v>0</v>
      </c>
      <c r="N566" s="44">
        <v>0</v>
      </c>
      <c r="O566" s="279"/>
      <c r="P566" s="279"/>
      <c r="Q566" s="315"/>
    </row>
    <row r="567" spans="1:17" ht="51" customHeight="1" x14ac:dyDescent="0.25">
      <c r="A567" s="292" t="s">
        <v>2058</v>
      </c>
      <c r="B567" s="292" t="s">
        <v>1913</v>
      </c>
      <c r="C567" s="279" t="s">
        <v>192</v>
      </c>
      <c r="D567" s="279">
        <v>2028</v>
      </c>
      <c r="E567" s="279" t="s">
        <v>1963</v>
      </c>
      <c r="F567" s="279" t="s">
        <v>1915</v>
      </c>
      <c r="G567" s="43" t="s">
        <v>16</v>
      </c>
      <c r="H567" s="44">
        <f t="shared" ref="H567:N567" si="148">SUM(H568:H571)</f>
        <v>24.3</v>
      </c>
      <c r="I567" s="44">
        <f t="shared" si="148"/>
        <v>0</v>
      </c>
      <c r="J567" s="44">
        <f t="shared" si="148"/>
        <v>0</v>
      </c>
      <c r="K567" s="44">
        <f t="shared" si="148"/>
        <v>0</v>
      </c>
      <c r="L567" s="44">
        <f t="shared" si="148"/>
        <v>24.3</v>
      </c>
      <c r="M567" s="44">
        <f t="shared" si="148"/>
        <v>0</v>
      </c>
      <c r="N567" s="44">
        <f t="shared" si="148"/>
        <v>0</v>
      </c>
      <c r="O567" s="279">
        <v>2546</v>
      </c>
      <c r="P567" s="279"/>
      <c r="Q567" s="314" t="s">
        <v>4154</v>
      </c>
    </row>
    <row r="568" spans="1:17" x14ac:dyDescent="0.25">
      <c r="A568" s="292"/>
      <c r="B568" s="292"/>
      <c r="C568" s="279"/>
      <c r="D568" s="279"/>
      <c r="E568" s="279"/>
      <c r="F568" s="279"/>
      <c r="G568" s="43" t="s">
        <v>17</v>
      </c>
      <c r="H568" s="44">
        <f t="shared" si="145"/>
        <v>17.5</v>
      </c>
      <c r="I568" s="44">
        <v>0</v>
      </c>
      <c r="J568" s="44">
        <v>0</v>
      </c>
      <c r="K568" s="44">
        <v>0</v>
      </c>
      <c r="L568" s="44">
        <v>17.5</v>
      </c>
      <c r="M568" s="44">
        <v>0</v>
      </c>
      <c r="N568" s="44">
        <v>0</v>
      </c>
      <c r="O568" s="279"/>
      <c r="P568" s="279"/>
      <c r="Q568" s="315"/>
    </row>
    <row r="569" spans="1:17" ht="36" x14ac:dyDescent="0.25">
      <c r="A569" s="292"/>
      <c r="B569" s="292"/>
      <c r="C569" s="279"/>
      <c r="D569" s="279"/>
      <c r="E569" s="279"/>
      <c r="F569" s="279"/>
      <c r="G569" s="43" t="s">
        <v>18</v>
      </c>
      <c r="H569" s="44">
        <f t="shared" si="145"/>
        <v>6.8</v>
      </c>
      <c r="I569" s="44">
        <v>0</v>
      </c>
      <c r="J569" s="44">
        <v>0</v>
      </c>
      <c r="K569" s="44">
        <v>0</v>
      </c>
      <c r="L569" s="44">
        <v>6.8</v>
      </c>
      <c r="M569" s="44">
        <v>0</v>
      </c>
      <c r="N569" s="44">
        <v>0</v>
      </c>
      <c r="O569" s="279"/>
      <c r="P569" s="279"/>
      <c r="Q569" s="315"/>
    </row>
    <row r="570" spans="1:17" x14ac:dyDescent="0.25">
      <c r="A570" s="292"/>
      <c r="B570" s="292"/>
      <c r="C570" s="279"/>
      <c r="D570" s="279"/>
      <c r="E570" s="279"/>
      <c r="F570" s="279"/>
      <c r="G570" s="43" t="s">
        <v>19</v>
      </c>
      <c r="H570" s="44">
        <f t="shared" si="145"/>
        <v>0</v>
      </c>
      <c r="I570" s="44">
        <v>0</v>
      </c>
      <c r="J570" s="44">
        <v>0</v>
      </c>
      <c r="K570" s="44">
        <v>0</v>
      </c>
      <c r="L570" s="44">
        <v>0</v>
      </c>
      <c r="M570" s="44">
        <v>0</v>
      </c>
      <c r="N570" s="44">
        <v>0</v>
      </c>
      <c r="O570" s="279"/>
      <c r="P570" s="279"/>
      <c r="Q570" s="315"/>
    </row>
    <row r="571" spans="1:17" ht="24" x14ac:dyDescent="0.25">
      <c r="A571" s="292"/>
      <c r="B571" s="292"/>
      <c r="C571" s="279"/>
      <c r="D571" s="279"/>
      <c r="E571" s="279"/>
      <c r="F571" s="279"/>
      <c r="G571" s="43" t="s">
        <v>20</v>
      </c>
      <c r="H571" s="44">
        <f t="shared" si="145"/>
        <v>0</v>
      </c>
      <c r="I571" s="44">
        <v>0</v>
      </c>
      <c r="J571" s="44">
        <v>0</v>
      </c>
      <c r="K571" s="44">
        <v>0</v>
      </c>
      <c r="L571" s="44">
        <v>0</v>
      </c>
      <c r="M571" s="44">
        <v>0</v>
      </c>
      <c r="N571" s="44">
        <v>0</v>
      </c>
      <c r="O571" s="279"/>
      <c r="P571" s="279"/>
      <c r="Q571" s="315"/>
    </row>
    <row r="572" spans="1:17" ht="36" x14ac:dyDescent="0.25">
      <c r="A572" s="306" t="s">
        <v>26</v>
      </c>
      <c r="B572" s="306"/>
      <c r="C572" s="306"/>
      <c r="D572" s="306"/>
      <c r="E572" s="306"/>
      <c r="F572" s="306"/>
      <c r="G572" s="48" t="s">
        <v>16</v>
      </c>
      <c r="H572" s="49">
        <f>SUM(H552,H557,H562,H567)</f>
        <v>74.7</v>
      </c>
      <c r="I572" s="49">
        <f t="shared" ref="I572:N572" si="149">SUM(I552,I557,I562,I567)</f>
        <v>0</v>
      </c>
      <c r="J572" s="49">
        <f t="shared" si="149"/>
        <v>0</v>
      </c>
      <c r="K572" s="49">
        <f t="shared" si="149"/>
        <v>0</v>
      </c>
      <c r="L572" s="49">
        <f t="shared" si="149"/>
        <v>60.8</v>
      </c>
      <c r="M572" s="49">
        <f t="shared" si="149"/>
        <v>13.9</v>
      </c>
      <c r="N572" s="49">
        <f t="shared" si="149"/>
        <v>0</v>
      </c>
      <c r="O572" s="306">
        <v>5383</v>
      </c>
      <c r="P572" s="306"/>
    </row>
    <row r="573" spans="1:17" ht="24" x14ac:dyDescent="0.25">
      <c r="A573" s="306"/>
      <c r="B573" s="306"/>
      <c r="C573" s="306"/>
      <c r="D573" s="306"/>
      <c r="E573" s="306"/>
      <c r="F573" s="306"/>
      <c r="G573" s="48" t="s">
        <v>17</v>
      </c>
      <c r="H573" s="49">
        <f t="shared" ref="H573:N576" si="150">SUM(H553,H558,H563,H568)</f>
        <v>53.8</v>
      </c>
      <c r="I573" s="49">
        <f t="shared" si="150"/>
        <v>0</v>
      </c>
      <c r="J573" s="49">
        <f t="shared" si="150"/>
        <v>0</v>
      </c>
      <c r="K573" s="49">
        <f t="shared" si="150"/>
        <v>0</v>
      </c>
      <c r="L573" s="49">
        <f t="shared" si="150"/>
        <v>43.8</v>
      </c>
      <c r="M573" s="49">
        <f t="shared" si="150"/>
        <v>10</v>
      </c>
      <c r="N573" s="49">
        <f t="shared" si="150"/>
        <v>0</v>
      </c>
      <c r="O573" s="306"/>
      <c r="P573" s="306"/>
    </row>
    <row r="574" spans="1:17" ht="36" x14ac:dyDescent="0.25">
      <c r="A574" s="306"/>
      <c r="B574" s="306"/>
      <c r="C574" s="306"/>
      <c r="D574" s="306"/>
      <c r="E574" s="306"/>
      <c r="F574" s="306"/>
      <c r="G574" s="48" t="s">
        <v>18</v>
      </c>
      <c r="H574" s="49">
        <f t="shared" si="150"/>
        <v>20.9</v>
      </c>
      <c r="I574" s="49">
        <f t="shared" si="150"/>
        <v>0</v>
      </c>
      <c r="J574" s="49">
        <f t="shared" si="150"/>
        <v>0</v>
      </c>
      <c r="K574" s="49">
        <f t="shared" si="150"/>
        <v>0</v>
      </c>
      <c r="L574" s="49">
        <f t="shared" si="150"/>
        <v>17</v>
      </c>
      <c r="M574" s="49">
        <f t="shared" si="150"/>
        <v>3.9</v>
      </c>
      <c r="N574" s="49">
        <f t="shared" si="150"/>
        <v>0</v>
      </c>
      <c r="O574" s="306"/>
      <c r="P574" s="306"/>
    </row>
    <row r="575" spans="1:17" x14ac:dyDescent="0.25">
      <c r="A575" s="306"/>
      <c r="B575" s="306"/>
      <c r="C575" s="306"/>
      <c r="D575" s="306"/>
      <c r="E575" s="306"/>
      <c r="F575" s="306"/>
      <c r="G575" s="48" t="s">
        <v>19</v>
      </c>
      <c r="H575" s="49">
        <f t="shared" si="150"/>
        <v>0</v>
      </c>
      <c r="I575" s="49">
        <f t="shared" si="150"/>
        <v>0</v>
      </c>
      <c r="J575" s="49">
        <f t="shared" si="150"/>
        <v>0</v>
      </c>
      <c r="K575" s="49">
        <f t="shared" si="150"/>
        <v>0</v>
      </c>
      <c r="L575" s="49">
        <f t="shared" si="150"/>
        <v>0</v>
      </c>
      <c r="M575" s="49">
        <f t="shared" si="150"/>
        <v>0</v>
      </c>
      <c r="N575" s="49">
        <f t="shared" si="150"/>
        <v>0</v>
      </c>
      <c r="O575" s="306"/>
      <c r="P575" s="306"/>
    </row>
    <row r="576" spans="1:17" ht="24" x14ac:dyDescent="0.25">
      <c r="A576" s="306"/>
      <c r="B576" s="306"/>
      <c r="C576" s="306"/>
      <c r="D576" s="306"/>
      <c r="E576" s="306"/>
      <c r="F576" s="306"/>
      <c r="G576" s="48" t="s">
        <v>20</v>
      </c>
      <c r="H576" s="49">
        <f t="shared" si="150"/>
        <v>0</v>
      </c>
      <c r="I576" s="49">
        <f t="shared" si="150"/>
        <v>0</v>
      </c>
      <c r="J576" s="49">
        <f t="shared" si="150"/>
        <v>0</v>
      </c>
      <c r="K576" s="49">
        <f t="shared" si="150"/>
        <v>0</v>
      </c>
      <c r="L576" s="49">
        <f t="shared" si="150"/>
        <v>0</v>
      </c>
      <c r="M576" s="49">
        <f t="shared" si="150"/>
        <v>0</v>
      </c>
      <c r="N576" s="49">
        <f t="shared" si="150"/>
        <v>0</v>
      </c>
      <c r="O576" s="306"/>
      <c r="P576" s="306"/>
    </row>
    <row r="577" spans="1:17" x14ac:dyDescent="0.25">
      <c r="A577" s="294" t="s">
        <v>775</v>
      </c>
      <c r="B577" s="294"/>
      <c r="C577" s="294"/>
      <c r="D577" s="294"/>
      <c r="E577" s="294"/>
      <c r="F577" s="294"/>
      <c r="G577" s="294"/>
      <c r="H577" s="294"/>
      <c r="I577" s="294"/>
      <c r="J577" s="294"/>
      <c r="K577" s="294"/>
      <c r="L577" s="294"/>
      <c r="M577" s="294"/>
      <c r="N577" s="294"/>
      <c r="O577" s="294"/>
      <c r="P577" s="294"/>
    </row>
    <row r="578" spans="1:17" ht="51" customHeight="1" x14ac:dyDescent="0.25">
      <c r="A578" s="292" t="s">
        <v>2060</v>
      </c>
      <c r="B578" s="292" t="s">
        <v>1913</v>
      </c>
      <c r="C578" s="279" t="s">
        <v>2059</v>
      </c>
      <c r="D578" s="279">
        <v>2025</v>
      </c>
      <c r="E578" s="279" t="s">
        <v>1914</v>
      </c>
      <c r="F578" s="279" t="s">
        <v>1915</v>
      </c>
      <c r="G578" s="43" t="s">
        <v>16</v>
      </c>
      <c r="H578" s="44">
        <f t="shared" ref="H578:N578" si="151">SUM(H579:H582)</f>
        <v>229</v>
      </c>
      <c r="I578" s="44">
        <f t="shared" si="151"/>
        <v>229</v>
      </c>
      <c r="J578" s="44">
        <f t="shared" si="151"/>
        <v>0</v>
      </c>
      <c r="K578" s="44">
        <f t="shared" si="151"/>
        <v>0</v>
      </c>
      <c r="L578" s="44">
        <f t="shared" si="151"/>
        <v>0</v>
      </c>
      <c r="M578" s="44">
        <f t="shared" si="151"/>
        <v>0</v>
      </c>
      <c r="N578" s="44">
        <f t="shared" si="151"/>
        <v>0</v>
      </c>
      <c r="O578" s="279">
        <v>30685</v>
      </c>
      <c r="P578" s="328"/>
      <c r="Q578" s="314" t="s">
        <v>4154</v>
      </c>
    </row>
    <row r="579" spans="1:17" x14ac:dyDescent="0.25">
      <c r="A579" s="292"/>
      <c r="B579" s="292"/>
      <c r="C579" s="279"/>
      <c r="D579" s="279"/>
      <c r="E579" s="279"/>
      <c r="F579" s="279"/>
      <c r="G579" s="43" t="s">
        <v>17</v>
      </c>
      <c r="H579" s="44">
        <v>102.7</v>
      </c>
      <c r="I579" s="44">
        <v>102.7</v>
      </c>
      <c r="J579" s="44">
        <v>0</v>
      </c>
      <c r="K579" s="44">
        <v>0</v>
      </c>
      <c r="L579" s="44">
        <v>0</v>
      </c>
      <c r="M579" s="44">
        <v>0</v>
      </c>
      <c r="N579" s="44">
        <v>0</v>
      </c>
      <c r="O579" s="279"/>
      <c r="P579" s="328"/>
      <c r="Q579" s="315"/>
    </row>
    <row r="580" spans="1:17" ht="36" x14ac:dyDescent="0.25">
      <c r="A580" s="292"/>
      <c r="B580" s="292"/>
      <c r="C580" s="279"/>
      <c r="D580" s="279"/>
      <c r="E580" s="279"/>
      <c r="F580" s="279"/>
      <c r="G580" s="43" t="s">
        <v>18</v>
      </c>
      <c r="H580" s="44">
        <v>126.3</v>
      </c>
      <c r="I580" s="44">
        <v>126.3</v>
      </c>
      <c r="J580" s="44">
        <v>0</v>
      </c>
      <c r="K580" s="44">
        <v>0</v>
      </c>
      <c r="L580" s="44">
        <v>0</v>
      </c>
      <c r="M580" s="44">
        <v>0</v>
      </c>
      <c r="N580" s="44">
        <v>0</v>
      </c>
      <c r="O580" s="279"/>
      <c r="P580" s="328"/>
      <c r="Q580" s="315"/>
    </row>
    <row r="581" spans="1:17" x14ac:dyDescent="0.25">
      <c r="A581" s="292"/>
      <c r="B581" s="292"/>
      <c r="C581" s="279"/>
      <c r="D581" s="279"/>
      <c r="E581" s="279"/>
      <c r="F581" s="279"/>
      <c r="G581" s="43" t="s">
        <v>19</v>
      </c>
      <c r="H581" s="44">
        <v>0</v>
      </c>
      <c r="I581" s="44">
        <v>0</v>
      </c>
      <c r="J581" s="44">
        <v>0</v>
      </c>
      <c r="K581" s="44">
        <v>0</v>
      </c>
      <c r="L581" s="44">
        <v>0</v>
      </c>
      <c r="M581" s="44">
        <v>0</v>
      </c>
      <c r="N581" s="44">
        <v>0</v>
      </c>
      <c r="O581" s="279"/>
      <c r="P581" s="328"/>
      <c r="Q581" s="315"/>
    </row>
    <row r="582" spans="1:17" ht="24" x14ac:dyDescent="0.25">
      <c r="A582" s="292"/>
      <c r="B582" s="292"/>
      <c r="C582" s="279"/>
      <c r="D582" s="279"/>
      <c r="E582" s="279"/>
      <c r="F582" s="279"/>
      <c r="G582" s="43" t="s">
        <v>20</v>
      </c>
      <c r="H582" s="44">
        <v>0</v>
      </c>
      <c r="I582" s="44">
        <v>0</v>
      </c>
      <c r="J582" s="44">
        <v>0</v>
      </c>
      <c r="K582" s="44">
        <v>0</v>
      </c>
      <c r="L582" s="44">
        <v>0</v>
      </c>
      <c r="M582" s="44">
        <v>0</v>
      </c>
      <c r="N582" s="44">
        <v>0</v>
      </c>
      <c r="O582" s="279"/>
      <c r="P582" s="328"/>
      <c r="Q582" s="315"/>
    </row>
    <row r="583" spans="1:17" ht="51" customHeight="1" x14ac:dyDescent="0.25">
      <c r="A583" s="292" t="s">
        <v>2061</v>
      </c>
      <c r="B583" s="292" t="s">
        <v>1913</v>
      </c>
      <c r="C583" s="279" t="s">
        <v>2059</v>
      </c>
      <c r="D583" s="279">
        <v>2028</v>
      </c>
      <c r="E583" s="279" t="s">
        <v>1920</v>
      </c>
      <c r="F583" s="279" t="s">
        <v>1915</v>
      </c>
      <c r="G583" s="43" t="s">
        <v>16</v>
      </c>
      <c r="H583" s="44">
        <f t="shared" ref="H583:N583" si="152">SUM(H584:H587)</f>
        <v>7.4</v>
      </c>
      <c r="I583" s="44">
        <f t="shared" si="152"/>
        <v>0</v>
      </c>
      <c r="J583" s="44">
        <f t="shared" si="152"/>
        <v>0</v>
      </c>
      <c r="K583" s="44">
        <f t="shared" si="152"/>
        <v>0</v>
      </c>
      <c r="L583" s="44">
        <f t="shared" si="152"/>
        <v>7.4</v>
      </c>
      <c r="M583" s="44">
        <f t="shared" si="152"/>
        <v>0</v>
      </c>
      <c r="N583" s="44">
        <f t="shared" si="152"/>
        <v>0</v>
      </c>
      <c r="O583" s="279">
        <v>543</v>
      </c>
      <c r="P583" s="328"/>
      <c r="Q583" s="314" t="s">
        <v>4154</v>
      </c>
    </row>
    <row r="584" spans="1:17" x14ac:dyDescent="0.25">
      <c r="A584" s="292"/>
      <c r="B584" s="292"/>
      <c r="C584" s="279"/>
      <c r="D584" s="279"/>
      <c r="E584" s="279"/>
      <c r="F584" s="279"/>
      <c r="G584" s="43" t="s">
        <v>17</v>
      </c>
      <c r="H584" s="44">
        <f t="shared" ref="H584:H622" si="153">SUM(I584:N584)</f>
        <v>7.2</v>
      </c>
      <c r="I584" s="44">
        <v>0</v>
      </c>
      <c r="J584" s="44">
        <v>0</v>
      </c>
      <c r="K584" s="44">
        <v>0</v>
      </c>
      <c r="L584" s="44">
        <v>7.2</v>
      </c>
      <c r="M584" s="44">
        <v>0</v>
      </c>
      <c r="N584" s="44">
        <v>0</v>
      </c>
      <c r="O584" s="279"/>
      <c r="P584" s="328"/>
      <c r="Q584" s="315"/>
    </row>
    <row r="585" spans="1:17" ht="36" x14ac:dyDescent="0.25">
      <c r="A585" s="292"/>
      <c r="B585" s="292"/>
      <c r="C585" s="279"/>
      <c r="D585" s="279"/>
      <c r="E585" s="279"/>
      <c r="F585" s="279"/>
      <c r="G585" s="43" t="s">
        <v>18</v>
      </c>
      <c r="H585" s="44">
        <f t="shared" si="153"/>
        <v>0.2</v>
      </c>
      <c r="I585" s="44">
        <v>0</v>
      </c>
      <c r="J585" s="44">
        <v>0</v>
      </c>
      <c r="K585" s="44">
        <v>0</v>
      </c>
      <c r="L585" s="44">
        <v>0.2</v>
      </c>
      <c r="M585" s="44">
        <v>0</v>
      </c>
      <c r="N585" s="44">
        <v>0</v>
      </c>
      <c r="O585" s="279"/>
      <c r="P585" s="328"/>
      <c r="Q585" s="315"/>
    </row>
    <row r="586" spans="1:17" x14ac:dyDescent="0.25">
      <c r="A586" s="292"/>
      <c r="B586" s="292"/>
      <c r="C586" s="279"/>
      <c r="D586" s="279"/>
      <c r="E586" s="279"/>
      <c r="F586" s="279"/>
      <c r="G586" s="43" t="s">
        <v>19</v>
      </c>
      <c r="H586" s="44">
        <f t="shared" si="153"/>
        <v>0</v>
      </c>
      <c r="I586" s="44">
        <v>0</v>
      </c>
      <c r="J586" s="44">
        <v>0</v>
      </c>
      <c r="K586" s="44">
        <v>0</v>
      </c>
      <c r="L586" s="44">
        <v>0</v>
      </c>
      <c r="M586" s="44">
        <v>0</v>
      </c>
      <c r="N586" s="44">
        <v>0</v>
      </c>
      <c r="O586" s="279"/>
      <c r="P586" s="328"/>
      <c r="Q586" s="315"/>
    </row>
    <row r="587" spans="1:17" ht="24" x14ac:dyDescent="0.25">
      <c r="A587" s="292"/>
      <c r="B587" s="292"/>
      <c r="C587" s="279"/>
      <c r="D587" s="279"/>
      <c r="E587" s="279"/>
      <c r="F587" s="279"/>
      <c r="G587" s="43" t="s">
        <v>20</v>
      </c>
      <c r="H587" s="44">
        <f t="shared" si="153"/>
        <v>0</v>
      </c>
      <c r="I587" s="44">
        <v>0</v>
      </c>
      <c r="J587" s="44">
        <v>0</v>
      </c>
      <c r="K587" s="44">
        <v>0</v>
      </c>
      <c r="L587" s="44">
        <v>0</v>
      </c>
      <c r="M587" s="44">
        <v>0</v>
      </c>
      <c r="N587" s="44">
        <v>0</v>
      </c>
      <c r="O587" s="279"/>
      <c r="P587" s="328"/>
      <c r="Q587" s="315"/>
    </row>
    <row r="588" spans="1:17" ht="51" customHeight="1" x14ac:dyDescent="0.25">
      <c r="A588" s="292" t="s">
        <v>2062</v>
      </c>
      <c r="B588" s="292" t="s">
        <v>1913</v>
      </c>
      <c r="C588" s="279" t="s">
        <v>2059</v>
      </c>
      <c r="D588" s="279">
        <v>2028</v>
      </c>
      <c r="E588" s="279" t="s">
        <v>1920</v>
      </c>
      <c r="F588" s="279" t="s">
        <v>1915</v>
      </c>
      <c r="G588" s="43" t="s">
        <v>16</v>
      </c>
      <c r="H588" s="44">
        <f t="shared" ref="H588:N588" si="154">SUM(H589:H592)</f>
        <v>12.200000000000001</v>
      </c>
      <c r="I588" s="44">
        <f t="shared" si="154"/>
        <v>0</v>
      </c>
      <c r="J588" s="44">
        <f t="shared" si="154"/>
        <v>0</v>
      </c>
      <c r="K588" s="44">
        <f t="shared" si="154"/>
        <v>0</v>
      </c>
      <c r="L588" s="44">
        <f t="shared" si="154"/>
        <v>12.200000000000001</v>
      </c>
      <c r="M588" s="44">
        <f t="shared" si="154"/>
        <v>0</v>
      </c>
      <c r="N588" s="44">
        <f t="shared" si="154"/>
        <v>0</v>
      </c>
      <c r="O588" s="279">
        <v>181</v>
      </c>
      <c r="P588" s="328"/>
      <c r="Q588" s="314" t="s">
        <v>4154</v>
      </c>
    </row>
    <row r="589" spans="1:17" x14ac:dyDescent="0.25">
      <c r="A589" s="292"/>
      <c r="B589" s="292"/>
      <c r="C589" s="279"/>
      <c r="D589" s="279"/>
      <c r="E589" s="279"/>
      <c r="F589" s="279"/>
      <c r="G589" s="43" t="s">
        <v>17</v>
      </c>
      <c r="H589" s="44">
        <f t="shared" si="153"/>
        <v>8.8000000000000007</v>
      </c>
      <c r="I589" s="44">
        <v>0</v>
      </c>
      <c r="J589" s="44">
        <v>0</v>
      </c>
      <c r="K589" s="44">
        <v>0</v>
      </c>
      <c r="L589" s="44">
        <v>8.8000000000000007</v>
      </c>
      <c r="M589" s="44">
        <v>0</v>
      </c>
      <c r="N589" s="44">
        <v>0</v>
      </c>
      <c r="O589" s="279"/>
      <c r="P589" s="328"/>
      <c r="Q589" s="315"/>
    </row>
    <row r="590" spans="1:17" ht="36" x14ac:dyDescent="0.25">
      <c r="A590" s="292"/>
      <c r="B590" s="292"/>
      <c r="C590" s="279"/>
      <c r="D590" s="279"/>
      <c r="E590" s="279"/>
      <c r="F590" s="279"/>
      <c r="G590" s="43" t="s">
        <v>18</v>
      </c>
      <c r="H590" s="44">
        <f t="shared" si="153"/>
        <v>3.4</v>
      </c>
      <c r="I590" s="44">
        <v>0</v>
      </c>
      <c r="J590" s="44">
        <v>0</v>
      </c>
      <c r="K590" s="44">
        <v>0</v>
      </c>
      <c r="L590" s="44">
        <v>3.4</v>
      </c>
      <c r="M590" s="44">
        <v>0</v>
      </c>
      <c r="N590" s="44">
        <v>0</v>
      </c>
      <c r="O590" s="279"/>
      <c r="P590" s="328"/>
      <c r="Q590" s="315"/>
    </row>
    <row r="591" spans="1:17" x14ac:dyDescent="0.25">
      <c r="A591" s="292"/>
      <c r="B591" s="292"/>
      <c r="C591" s="279"/>
      <c r="D591" s="279"/>
      <c r="E591" s="279"/>
      <c r="F591" s="279"/>
      <c r="G591" s="43" t="s">
        <v>19</v>
      </c>
      <c r="H591" s="44">
        <f t="shared" si="153"/>
        <v>0</v>
      </c>
      <c r="I591" s="44">
        <v>0</v>
      </c>
      <c r="J591" s="44">
        <v>0</v>
      </c>
      <c r="K591" s="44">
        <v>0</v>
      </c>
      <c r="L591" s="44">
        <v>0</v>
      </c>
      <c r="M591" s="44">
        <v>0</v>
      </c>
      <c r="N591" s="44">
        <v>0</v>
      </c>
      <c r="O591" s="279"/>
      <c r="P591" s="328"/>
      <c r="Q591" s="315"/>
    </row>
    <row r="592" spans="1:17" ht="24" x14ac:dyDescent="0.25">
      <c r="A592" s="292"/>
      <c r="B592" s="292"/>
      <c r="C592" s="279"/>
      <c r="D592" s="279"/>
      <c r="E592" s="279"/>
      <c r="F592" s="279"/>
      <c r="G592" s="43" t="s">
        <v>20</v>
      </c>
      <c r="H592" s="44">
        <f t="shared" si="153"/>
        <v>0</v>
      </c>
      <c r="I592" s="44">
        <v>0</v>
      </c>
      <c r="J592" s="44">
        <v>0</v>
      </c>
      <c r="K592" s="44">
        <v>0</v>
      </c>
      <c r="L592" s="44">
        <v>0</v>
      </c>
      <c r="M592" s="44">
        <v>0</v>
      </c>
      <c r="N592" s="44">
        <v>0</v>
      </c>
      <c r="O592" s="279"/>
      <c r="P592" s="328"/>
      <c r="Q592" s="315"/>
    </row>
    <row r="593" spans="1:17" ht="51" customHeight="1" x14ac:dyDescent="0.25">
      <c r="A593" s="292" t="s">
        <v>2063</v>
      </c>
      <c r="B593" s="292" t="s">
        <v>1913</v>
      </c>
      <c r="C593" s="279" t="s">
        <v>2059</v>
      </c>
      <c r="D593" s="279">
        <v>2028</v>
      </c>
      <c r="E593" s="279" t="s">
        <v>1920</v>
      </c>
      <c r="F593" s="279" t="s">
        <v>1915</v>
      </c>
      <c r="G593" s="43" t="s">
        <v>16</v>
      </c>
      <c r="H593" s="44">
        <f t="shared" ref="H593:N593" si="155">SUM(H594:H597)</f>
        <v>12.200000000000001</v>
      </c>
      <c r="I593" s="44">
        <f t="shared" si="155"/>
        <v>0</v>
      </c>
      <c r="J593" s="44">
        <f t="shared" si="155"/>
        <v>0</v>
      </c>
      <c r="K593" s="44">
        <f t="shared" si="155"/>
        <v>0</v>
      </c>
      <c r="L593" s="44">
        <f t="shared" si="155"/>
        <v>12.200000000000001</v>
      </c>
      <c r="M593" s="44">
        <f t="shared" si="155"/>
        <v>0</v>
      </c>
      <c r="N593" s="44">
        <f t="shared" si="155"/>
        <v>0</v>
      </c>
      <c r="O593" s="279">
        <v>487</v>
      </c>
      <c r="P593" s="328"/>
      <c r="Q593" s="314" t="s">
        <v>4154</v>
      </c>
    </row>
    <row r="594" spans="1:17" x14ac:dyDescent="0.25">
      <c r="A594" s="292"/>
      <c r="B594" s="292"/>
      <c r="C594" s="279"/>
      <c r="D594" s="279"/>
      <c r="E594" s="279"/>
      <c r="F594" s="279"/>
      <c r="G594" s="43" t="s">
        <v>17</v>
      </c>
      <c r="H594" s="44">
        <f t="shared" si="153"/>
        <v>8.8000000000000007</v>
      </c>
      <c r="I594" s="44">
        <v>0</v>
      </c>
      <c r="J594" s="44">
        <v>0</v>
      </c>
      <c r="K594" s="44">
        <v>0</v>
      </c>
      <c r="L594" s="44">
        <v>8.8000000000000007</v>
      </c>
      <c r="M594" s="44">
        <v>0</v>
      </c>
      <c r="N594" s="44">
        <v>0</v>
      </c>
      <c r="O594" s="279"/>
      <c r="P594" s="328"/>
      <c r="Q594" s="315"/>
    </row>
    <row r="595" spans="1:17" ht="36" x14ac:dyDescent="0.25">
      <c r="A595" s="292"/>
      <c r="B595" s="292"/>
      <c r="C595" s="279"/>
      <c r="D595" s="279"/>
      <c r="E595" s="279"/>
      <c r="F595" s="279"/>
      <c r="G595" s="43" t="s">
        <v>18</v>
      </c>
      <c r="H595" s="44">
        <f t="shared" si="153"/>
        <v>3.4</v>
      </c>
      <c r="I595" s="44">
        <v>0</v>
      </c>
      <c r="J595" s="44">
        <v>0</v>
      </c>
      <c r="K595" s="44">
        <v>0</v>
      </c>
      <c r="L595" s="44">
        <v>3.4</v>
      </c>
      <c r="M595" s="44">
        <v>0</v>
      </c>
      <c r="N595" s="44">
        <v>0</v>
      </c>
      <c r="O595" s="279"/>
      <c r="P595" s="328"/>
      <c r="Q595" s="315"/>
    </row>
    <row r="596" spans="1:17" x14ac:dyDescent="0.25">
      <c r="A596" s="292"/>
      <c r="B596" s="292"/>
      <c r="C596" s="279"/>
      <c r="D596" s="279"/>
      <c r="E596" s="279"/>
      <c r="F596" s="279"/>
      <c r="G596" s="43" t="s">
        <v>19</v>
      </c>
      <c r="H596" s="44">
        <f t="shared" si="153"/>
        <v>0</v>
      </c>
      <c r="I596" s="44">
        <v>0</v>
      </c>
      <c r="J596" s="44">
        <v>0</v>
      </c>
      <c r="K596" s="44">
        <v>0</v>
      </c>
      <c r="L596" s="44">
        <v>0</v>
      </c>
      <c r="M596" s="44">
        <v>0</v>
      </c>
      <c r="N596" s="44">
        <v>0</v>
      </c>
      <c r="O596" s="279"/>
      <c r="P596" s="328"/>
      <c r="Q596" s="315"/>
    </row>
    <row r="597" spans="1:17" ht="24" x14ac:dyDescent="0.25">
      <c r="A597" s="292"/>
      <c r="B597" s="292"/>
      <c r="C597" s="279"/>
      <c r="D597" s="279"/>
      <c r="E597" s="279"/>
      <c r="F597" s="279"/>
      <c r="G597" s="43" t="s">
        <v>20</v>
      </c>
      <c r="H597" s="44">
        <f t="shared" si="153"/>
        <v>0</v>
      </c>
      <c r="I597" s="44">
        <v>0</v>
      </c>
      <c r="J597" s="44">
        <v>0</v>
      </c>
      <c r="K597" s="44">
        <v>0</v>
      </c>
      <c r="L597" s="44">
        <v>0</v>
      </c>
      <c r="M597" s="44">
        <v>0</v>
      </c>
      <c r="N597" s="44">
        <v>0</v>
      </c>
      <c r="O597" s="279"/>
      <c r="P597" s="328"/>
      <c r="Q597" s="315"/>
    </row>
    <row r="598" spans="1:17" ht="51" customHeight="1" x14ac:dyDescent="0.25">
      <c r="A598" s="292" t="s">
        <v>2064</v>
      </c>
      <c r="B598" s="292" t="s">
        <v>1913</v>
      </c>
      <c r="C598" s="279" t="s">
        <v>2059</v>
      </c>
      <c r="D598" s="279">
        <v>2028</v>
      </c>
      <c r="E598" s="279" t="s">
        <v>1920</v>
      </c>
      <c r="F598" s="279" t="s">
        <v>1915</v>
      </c>
      <c r="G598" s="43" t="s">
        <v>16</v>
      </c>
      <c r="H598" s="44">
        <f t="shared" ref="H598:N598" si="156">SUM(H599:H602)</f>
        <v>12.200000000000001</v>
      </c>
      <c r="I598" s="44">
        <f t="shared" si="156"/>
        <v>0</v>
      </c>
      <c r="J598" s="44">
        <f t="shared" si="156"/>
        <v>0</v>
      </c>
      <c r="K598" s="44">
        <f t="shared" si="156"/>
        <v>0</v>
      </c>
      <c r="L598" s="44">
        <f t="shared" si="156"/>
        <v>12.200000000000001</v>
      </c>
      <c r="M598" s="44">
        <f t="shared" si="156"/>
        <v>0</v>
      </c>
      <c r="N598" s="44">
        <f t="shared" si="156"/>
        <v>0</v>
      </c>
      <c r="O598" s="279">
        <v>578</v>
      </c>
      <c r="P598" s="328"/>
      <c r="Q598" s="314" t="s">
        <v>4154</v>
      </c>
    </row>
    <row r="599" spans="1:17" x14ac:dyDescent="0.25">
      <c r="A599" s="292"/>
      <c r="B599" s="292"/>
      <c r="C599" s="279"/>
      <c r="D599" s="279"/>
      <c r="E599" s="279"/>
      <c r="F599" s="279"/>
      <c r="G599" s="43" t="s">
        <v>17</v>
      </c>
      <c r="H599" s="44">
        <f t="shared" si="153"/>
        <v>8.8000000000000007</v>
      </c>
      <c r="I599" s="44">
        <v>0</v>
      </c>
      <c r="J599" s="44">
        <v>0</v>
      </c>
      <c r="K599" s="44">
        <v>0</v>
      </c>
      <c r="L599" s="44">
        <v>8.8000000000000007</v>
      </c>
      <c r="M599" s="44">
        <v>0</v>
      </c>
      <c r="N599" s="44">
        <v>0</v>
      </c>
      <c r="O599" s="279"/>
      <c r="P599" s="328"/>
      <c r="Q599" s="315"/>
    </row>
    <row r="600" spans="1:17" ht="36" x14ac:dyDescent="0.25">
      <c r="A600" s="292"/>
      <c r="B600" s="292"/>
      <c r="C600" s="279"/>
      <c r="D600" s="279"/>
      <c r="E600" s="279"/>
      <c r="F600" s="279"/>
      <c r="G600" s="43" t="s">
        <v>18</v>
      </c>
      <c r="H600" s="44">
        <f t="shared" si="153"/>
        <v>3.4</v>
      </c>
      <c r="I600" s="44">
        <v>0</v>
      </c>
      <c r="J600" s="44">
        <v>0</v>
      </c>
      <c r="K600" s="44">
        <v>0</v>
      </c>
      <c r="L600" s="44">
        <v>3.4</v>
      </c>
      <c r="M600" s="44">
        <v>0</v>
      </c>
      <c r="N600" s="44">
        <v>0</v>
      </c>
      <c r="O600" s="279"/>
      <c r="P600" s="328"/>
      <c r="Q600" s="315"/>
    </row>
    <row r="601" spans="1:17" x14ac:dyDescent="0.25">
      <c r="A601" s="292"/>
      <c r="B601" s="292"/>
      <c r="C601" s="279"/>
      <c r="D601" s="279"/>
      <c r="E601" s="279"/>
      <c r="F601" s="279"/>
      <c r="G601" s="43" t="s">
        <v>19</v>
      </c>
      <c r="H601" s="44">
        <f t="shared" si="153"/>
        <v>0</v>
      </c>
      <c r="I601" s="44">
        <v>0</v>
      </c>
      <c r="J601" s="44">
        <v>0</v>
      </c>
      <c r="K601" s="44">
        <v>0</v>
      </c>
      <c r="L601" s="44">
        <v>0</v>
      </c>
      <c r="M601" s="44">
        <v>0</v>
      </c>
      <c r="N601" s="44">
        <v>0</v>
      </c>
      <c r="O601" s="279"/>
      <c r="P601" s="328"/>
      <c r="Q601" s="315"/>
    </row>
    <row r="602" spans="1:17" ht="24" x14ac:dyDescent="0.25">
      <c r="A602" s="292"/>
      <c r="B602" s="292"/>
      <c r="C602" s="279"/>
      <c r="D602" s="279"/>
      <c r="E602" s="279"/>
      <c r="F602" s="279"/>
      <c r="G602" s="43" t="s">
        <v>20</v>
      </c>
      <c r="H602" s="44">
        <f t="shared" si="153"/>
        <v>0</v>
      </c>
      <c r="I602" s="44">
        <v>0</v>
      </c>
      <c r="J602" s="44">
        <v>0</v>
      </c>
      <c r="K602" s="44">
        <v>0</v>
      </c>
      <c r="L602" s="44">
        <v>0</v>
      </c>
      <c r="M602" s="44">
        <v>0</v>
      </c>
      <c r="N602" s="44">
        <v>0</v>
      </c>
      <c r="O602" s="279"/>
      <c r="P602" s="328"/>
      <c r="Q602" s="315"/>
    </row>
    <row r="603" spans="1:17" ht="51" customHeight="1" x14ac:dyDescent="0.25">
      <c r="A603" s="292" t="s">
        <v>2065</v>
      </c>
      <c r="B603" s="292" t="s">
        <v>1913</v>
      </c>
      <c r="C603" s="279" t="s">
        <v>2059</v>
      </c>
      <c r="D603" s="279">
        <v>2028</v>
      </c>
      <c r="E603" s="279" t="s">
        <v>1920</v>
      </c>
      <c r="F603" s="279" t="s">
        <v>1915</v>
      </c>
      <c r="G603" s="43" t="s">
        <v>16</v>
      </c>
      <c r="H603" s="44">
        <f t="shared" ref="H603:N603" si="157">SUM(H604:H607)</f>
        <v>12.200000000000001</v>
      </c>
      <c r="I603" s="44">
        <f t="shared" si="157"/>
        <v>0</v>
      </c>
      <c r="J603" s="44">
        <f t="shared" si="157"/>
        <v>0</v>
      </c>
      <c r="K603" s="44">
        <f t="shared" si="157"/>
        <v>0</v>
      </c>
      <c r="L603" s="44">
        <f t="shared" si="157"/>
        <v>12.200000000000001</v>
      </c>
      <c r="M603" s="44">
        <f t="shared" si="157"/>
        <v>0</v>
      </c>
      <c r="N603" s="44">
        <f t="shared" si="157"/>
        <v>0</v>
      </c>
      <c r="O603" s="279">
        <v>286</v>
      </c>
      <c r="P603" s="328"/>
      <c r="Q603" s="314" t="s">
        <v>4154</v>
      </c>
    </row>
    <row r="604" spans="1:17" x14ac:dyDescent="0.25">
      <c r="A604" s="292"/>
      <c r="B604" s="292"/>
      <c r="C604" s="279"/>
      <c r="D604" s="279"/>
      <c r="E604" s="279"/>
      <c r="F604" s="279"/>
      <c r="G604" s="43" t="s">
        <v>17</v>
      </c>
      <c r="H604" s="44">
        <f t="shared" si="153"/>
        <v>8.8000000000000007</v>
      </c>
      <c r="I604" s="44">
        <v>0</v>
      </c>
      <c r="J604" s="44">
        <v>0</v>
      </c>
      <c r="K604" s="44">
        <v>0</v>
      </c>
      <c r="L604" s="44">
        <v>8.8000000000000007</v>
      </c>
      <c r="M604" s="44">
        <v>0</v>
      </c>
      <c r="N604" s="44">
        <v>0</v>
      </c>
      <c r="O604" s="279"/>
      <c r="P604" s="328"/>
      <c r="Q604" s="315"/>
    </row>
    <row r="605" spans="1:17" ht="36" x14ac:dyDescent="0.25">
      <c r="A605" s="292"/>
      <c r="B605" s="292"/>
      <c r="C605" s="279"/>
      <c r="D605" s="279"/>
      <c r="E605" s="279"/>
      <c r="F605" s="279"/>
      <c r="G605" s="43" t="s">
        <v>18</v>
      </c>
      <c r="H605" s="44">
        <f t="shared" si="153"/>
        <v>3.4</v>
      </c>
      <c r="I605" s="44">
        <v>0</v>
      </c>
      <c r="J605" s="44">
        <v>0</v>
      </c>
      <c r="K605" s="44">
        <v>0</v>
      </c>
      <c r="L605" s="44">
        <v>3.4</v>
      </c>
      <c r="M605" s="44">
        <v>0</v>
      </c>
      <c r="N605" s="44">
        <v>0</v>
      </c>
      <c r="O605" s="279"/>
      <c r="P605" s="328"/>
      <c r="Q605" s="315"/>
    </row>
    <row r="606" spans="1:17" x14ac:dyDescent="0.25">
      <c r="A606" s="292"/>
      <c r="B606" s="292"/>
      <c r="C606" s="279"/>
      <c r="D606" s="279"/>
      <c r="E606" s="279"/>
      <c r="F606" s="279"/>
      <c r="G606" s="43" t="s">
        <v>19</v>
      </c>
      <c r="H606" s="44">
        <f t="shared" si="153"/>
        <v>0</v>
      </c>
      <c r="I606" s="44">
        <v>0</v>
      </c>
      <c r="J606" s="44">
        <v>0</v>
      </c>
      <c r="K606" s="44">
        <v>0</v>
      </c>
      <c r="L606" s="44">
        <v>0</v>
      </c>
      <c r="M606" s="44">
        <v>0</v>
      </c>
      <c r="N606" s="44">
        <v>0</v>
      </c>
      <c r="O606" s="279"/>
      <c r="P606" s="328"/>
      <c r="Q606" s="315"/>
    </row>
    <row r="607" spans="1:17" ht="24" x14ac:dyDescent="0.25">
      <c r="A607" s="292"/>
      <c r="B607" s="292"/>
      <c r="C607" s="279"/>
      <c r="D607" s="279"/>
      <c r="E607" s="279"/>
      <c r="F607" s="279"/>
      <c r="G607" s="43" t="s">
        <v>20</v>
      </c>
      <c r="H607" s="44">
        <f t="shared" si="153"/>
        <v>0</v>
      </c>
      <c r="I607" s="44">
        <v>0</v>
      </c>
      <c r="J607" s="44">
        <v>0</v>
      </c>
      <c r="K607" s="44">
        <v>0</v>
      </c>
      <c r="L607" s="44">
        <v>0</v>
      </c>
      <c r="M607" s="44">
        <v>0</v>
      </c>
      <c r="N607" s="44">
        <v>0</v>
      </c>
      <c r="O607" s="279"/>
      <c r="P607" s="328"/>
      <c r="Q607" s="315"/>
    </row>
    <row r="608" spans="1:17" ht="51" customHeight="1" x14ac:dyDescent="0.25">
      <c r="A608" s="292" t="s">
        <v>2066</v>
      </c>
      <c r="B608" s="292" t="s">
        <v>1913</v>
      </c>
      <c r="C608" s="279" t="s">
        <v>2059</v>
      </c>
      <c r="D608" s="279">
        <v>2029</v>
      </c>
      <c r="E608" s="279" t="s">
        <v>1920</v>
      </c>
      <c r="F608" s="279" t="s">
        <v>1915</v>
      </c>
      <c r="G608" s="43" t="s">
        <v>16</v>
      </c>
      <c r="H608" s="44">
        <f t="shared" ref="H608:N608" si="158">SUM(H609:H612)</f>
        <v>13.9</v>
      </c>
      <c r="I608" s="44">
        <f t="shared" si="158"/>
        <v>0</v>
      </c>
      <c r="J608" s="44">
        <f t="shared" si="158"/>
        <v>0</v>
      </c>
      <c r="K608" s="44">
        <f t="shared" si="158"/>
        <v>0</v>
      </c>
      <c r="L608" s="44">
        <f t="shared" si="158"/>
        <v>0</v>
      </c>
      <c r="M608" s="44">
        <f t="shared" si="158"/>
        <v>13.9</v>
      </c>
      <c r="N608" s="44">
        <f t="shared" si="158"/>
        <v>0</v>
      </c>
      <c r="O608" s="279">
        <v>769</v>
      </c>
      <c r="P608" s="328"/>
      <c r="Q608" s="314" t="s">
        <v>4154</v>
      </c>
    </row>
    <row r="609" spans="1:17" x14ac:dyDescent="0.25">
      <c r="A609" s="292"/>
      <c r="B609" s="292"/>
      <c r="C609" s="279"/>
      <c r="D609" s="279"/>
      <c r="E609" s="279"/>
      <c r="F609" s="279"/>
      <c r="G609" s="43" t="s">
        <v>17</v>
      </c>
      <c r="H609" s="44">
        <f t="shared" si="153"/>
        <v>10</v>
      </c>
      <c r="I609" s="44">
        <v>0</v>
      </c>
      <c r="J609" s="44">
        <v>0</v>
      </c>
      <c r="K609" s="44">
        <v>0</v>
      </c>
      <c r="L609" s="44">
        <v>0</v>
      </c>
      <c r="M609" s="44">
        <v>10</v>
      </c>
      <c r="N609" s="44">
        <v>0</v>
      </c>
      <c r="O609" s="279"/>
      <c r="P609" s="328"/>
      <c r="Q609" s="315"/>
    </row>
    <row r="610" spans="1:17" ht="36" x14ac:dyDescent="0.25">
      <c r="A610" s="292"/>
      <c r="B610" s="292"/>
      <c r="C610" s="279"/>
      <c r="D610" s="279"/>
      <c r="E610" s="279"/>
      <c r="F610" s="279"/>
      <c r="G610" s="43" t="s">
        <v>18</v>
      </c>
      <c r="H610" s="44">
        <f t="shared" si="153"/>
        <v>3.9</v>
      </c>
      <c r="I610" s="44">
        <v>0</v>
      </c>
      <c r="J610" s="44">
        <v>0</v>
      </c>
      <c r="K610" s="44">
        <v>0</v>
      </c>
      <c r="L610" s="44">
        <v>0</v>
      </c>
      <c r="M610" s="44">
        <v>3.9</v>
      </c>
      <c r="N610" s="44">
        <v>0</v>
      </c>
      <c r="O610" s="279"/>
      <c r="P610" s="328"/>
      <c r="Q610" s="315"/>
    </row>
    <row r="611" spans="1:17" x14ac:dyDescent="0.25">
      <c r="A611" s="292"/>
      <c r="B611" s="292"/>
      <c r="C611" s="279"/>
      <c r="D611" s="279"/>
      <c r="E611" s="279"/>
      <c r="F611" s="279"/>
      <c r="G611" s="43" t="s">
        <v>19</v>
      </c>
      <c r="H611" s="44">
        <f t="shared" si="153"/>
        <v>0</v>
      </c>
      <c r="I611" s="44">
        <v>0</v>
      </c>
      <c r="J611" s="44">
        <v>0</v>
      </c>
      <c r="K611" s="44">
        <v>0</v>
      </c>
      <c r="L611" s="44">
        <v>0</v>
      </c>
      <c r="M611" s="44">
        <v>0</v>
      </c>
      <c r="N611" s="44">
        <v>0</v>
      </c>
      <c r="O611" s="279"/>
      <c r="P611" s="328"/>
      <c r="Q611" s="315"/>
    </row>
    <row r="612" spans="1:17" ht="24" x14ac:dyDescent="0.25">
      <c r="A612" s="292"/>
      <c r="B612" s="292"/>
      <c r="C612" s="279"/>
      <c r="D612" s="279"/>
      <c r="E612" s="279"/>
      <c r="F612" s="279"/>
      <c r="G612" s="43" t="s">
        <v>20</v>
      </c>
      <c r="H612" s="44">
        <f t="shared" si="153"/>
        <v>0</v>
      </c>
      <c r="I612" s="44">
        <v>0</v>
      </c>
      <c r="J612" s="44">
        <v>0</v>
      </c>
      <c r="K612" s="44">
        <v>0</v>
      </c>
      <c r="L612" s="44">
        <v>0</v>
      </c>
      <c r="M612" s="44">
        <v>0</v>
      </c>
      <c r="N612" s="44">
        <v>0</v>
      </c>
      <c r="O612" s="279"/>
      <c r="P612" s="328"/>
      <c r="Q612" s="315"/>
    </row>
    <row r="613" spans="1:17" ht="51" customHeight="1" x14ac:dyDescent="0.25">
      <c r="A613" s="292" t="s">
        <v>2067</v>
      </c>
      <c r="B613" s="292" t="s">
        <v>1913</v>
      </c>
      <c r="C613" s="279" t="s">
        <v>2059</v>
      </c>
      <c r="D613" s="279">
        <v>2029</v>
      </c>
      <c r="E613" s="279" t="s">
        <v>1920</v>
      </c>
      <c r="F613" s="279" t="s">
        <v>1915</v>
      </c>
      <c r="G613" s="43" t="s">
        <v>16</v>
      </c>
      <c r="H613" s="44">
        <f t="shared" ref="H613:N613" si="159">SUM(H614:H617)</f>
        <v>12.799999999999999</v>
      </c>
      <c r="I613" s="44">
        <f t="shared" si="159"/>
        <v>0</v>
      </c>
      <c r="J613" s="44">
        <f t="shared" si="159"/>
        <v>0</v>
      </c>
      <c r="K613" s="44">
        <f t="shared" si="159"/>
        <v>0</v>
      </c>
      <c r="L613" s="44">
        <f t="shared" si="159"/>
        <v>0</v>
      </c>
      <c r="M613" s="44">
        <f t="shared" si="159"/>
        <v>12.799999999999999</v>
      </c>
      <c r="N613" s="44">
        <f t="shared" si="159"/>
        <v>0</v>
      </c>
      <c r="O613" s="279">
        <v>569</v>
      </c>
      <c r="P613" s="328"/>
      <c r="Q613" s="314" t="s">
        <v>4154</v>
      </c>
    </row>
    <row r="614" spans="1:17" x14ac:dyDescent="0.25">
      <c r="A614" s="292"/>
      <c r="B614" s="292"/>
      <c r="C614" s="279"/>
      <c r="D614" s="279"/>
      <c r="E614" s="279"/>
      <c r="F614" s="279"/>
      <c r="G614" s="43" t="s">
        <v>17</v>
      </c>
      <c r="H614" s="44">
        <f t="shared" si="153"/>
        <v>9.1999999999999993</v>
      </c>
      <c r="I614" s="44">
        <v>0</v>
      </c>
      <c r="J614" s="44">
        <v>0</v>
      </c>
      <c r="K614" s="44">
        <v>0</v>
      </c>
      <c r="L614" s="44">
        <v>0</v>
      </c>
      <c r="M614" s="44">
        <v>9.1999999999999993</v>
      </c>
      <c r="N614" s="44">
        <v>0</v>
      </c>
      <c r="O614" s="279"/>
      <c r="P614" s="328"/>
      <c r="Q614" s="315"/>
    </row>
    <row r="615" spans="1:17" ht="36" x14ac:dyDescent="0.25">
      <c r="A615" s="292"/>
      <c r="B615" s="292"/>
      <c r="C615" s="279"/>
      <c r="D615" s="279"/>
      <c r="E615" s="279"/>
      <c r="F615" s="279"/>
      <c r="G615" s="43" t="s">
        <v>18</v>
      </c>
      <c r="H615" s="44">
        <f t="shared" si="153"/>
        <v>3.6</v>
      </c>
      <c r="I615" s="44">
        <v>0</v>
      </c>
      <c r="J615" s="44">
        <v>0</v>
      </c>
      <c r="K615" s="44">
        <v>0</v>
      </c>
      <c r="L615" s="44">
        <v>0</v>
      </c>
      <c r="M615" s="44">
        <v>3.6</v>
      </c>
      <c r="N615" s="44">
        <v>0</v>
      </c>
      <c r="O615" s="279"/>
      <c r="P615" s="328"/>
      <c r="Q615" s="315"/>
    </row>
    <row r="616" spans="1:17" x14ac:dyDescent="0.25">
      <c r="A616" s="292"/>
      <c r="B616" s="292"/>
      <c r="C616" s="279"/>
      <c r="D616" s="279"/>
      <c r="E616" s="279"/>
      <c r="F616" s="279"/>
      <c r="G616" s="43" t="s">
        <v>19</v>
      </c>
      <c r="H616" s="44">
        <f t="shared" si="153"/>
        <v>0</v>
      </c>
      <c r="I616" s="44">
        <v>0</v>
      </c>
      <c r="J616" s="44">
        <v>0</v>
      </c>
      <c r="K616" s="44">
        <v>0</v>
      </c>
      <c r="L616" s="44">
        <v>0</v>
      </c>
      <c r="M616" s="44">
        <v>0</v>
      </c>
      <c r="N616" s="44">
        <v>0</v>
      </c>
      <c r="O616" s="279"/>
      <c r="P616" s="328"/>
      <c r="Q616" s="315"/>
    </row>
    <row r="617" spans="1:17" ht="24" x14ac:dyDescent="0.25">
      <c r="A617" s="292"/>
      <c r="B617" s="292"/>
      <c r="C617" s="279"/>
      <c r="D617" s="279"/>
      <c r="E617" s="279"/>
      <c r="F617" s="279"/>
      <c r="G617" s="43" t="s">
        <v>20</v>
      </c>
      <c r="H617" s="44">
        <f t="shared" si="153"/>
        <v>0</v>
      </c>
      <c r="I617" s="44">
        <v>0</v>
      </c>
      <c r="J617" s="44">
        <v>0</v>
      </c>
      <c r="K617" s="44">
        <v>0</v>
      </c>
      <c r="L617" s="44">
        <v>0</v>
      </c>
      <c r="M617" s="44">
        <v>0</v>
      </c>
      <c r="N617" s="44">
        <v>0</v>
      </c>
      <c r="O617" s="279"/>
      <c r="P617" s="328"/>
      <c r="Q617" s="315"/>
    </row>
    <row r="618" spans="1:17" ht="51" customHeight="1" x14ac:dyDescent="0.25">
      <c r="A618" s="292" t="s">
        <v>2068</v>
      </c>
      <c r="B618" s="292" t="s">
        <v>1913</v>
      </c>
      <c r="C618" s="279" t="s">
        <v>2059</v>
      </c>
      <c r="D618" s="279" t="s">
        <v>86</v>
      </c>
      <c r="E618" s="279" t="s">
        <v>2069</v>
      </c>
      <c r="F618" s="279" t="s">
        <v>1915</v>
      </c>
      <c r="G618" s="43" t="s">
        <v>16</v>
      </c>
      <c r="H618" s="44">
        <f t="shared" ref="H618:N618" si="160">SUM(H619:H622)</f>
        <v>315.79999999999995</v>
      </c>
      <c r="I618" s="44">
        <f t="shared" si="160"/>
        <v>0</v>
      </c>
      <c r="J618" s="44">
        <f t="shared" si="160"/>
        <v>0</v>
      </c>
      <c r="K618" s="44">
        <f t="shared" si="160"/>
        <v>0</v>
      </c>
      <c r="L618" s="44">
        <f t="shared" si="160"/>
        <v>180.79999999999998</v>
      </c>
      <c r="M618" s="44">
        <f t="shared" si="160"/>
        <v>135</v>
      </c>
      <c r="N618" s="44">
        <f t="shared" si="160"/>
        <v>0</v>
      </c>
      <c r="O618" s="279">
        <v>30685</v>
      </c>
      <c r="P618" s="328"/>
      <c r="Q618" s="314" t="s">
        <v>4154</v>
      </c>
    </row>
    <row r="619" spans="1:17" x14ac:dyDescent="0.25">
      <c r="A619" s="292"/>
      <c r="B619" s="292"/>
      <c r="C619" s="279"/>
      <c r="D619" s="279"/>
      <c r="E619" s="279"/>
      <c r="F619" s="279"/>
      <c r="G619" s="43" t="s">
        <v>17</v>
      </c>
      <c r="H619" s="44">
        <f t="shared" si="153"/>
        <v>227.39999999999998</v>
      </c>
      <c r="I619" s="44">
        <v>0</v>
      </c>
      <c r="J619" s="44">
        <v>0</v>
      </c>
      <c r="K619" s="44">
        <v>0</v>
      </c>
      <c r="L619" s="44">
        <v>130.19999999999999</v>
      </c>
      <c r="M619" s="44">
        <v>97.2</v>
      </c>
      <c r="N619" s="44">
        <v>0</v>
      </c>
      <c r="O619" s="279"/>
      <c r="P619" s="328"/>
      <c r="Q619" s="315"/>
    </row>
    <row r="620" spans="1:17" ht="36" x14ac:dyDescent="0.25">
      <c r="A620" s="292"/>
      <c r="B620" s="292"/>
      <c r="C620" s="279"/>
      <c r="D620" s="279"/>
      <c r="E620" s="279"/>
      <c r="F620" s="279"/>
      <c r="G620" s="43" t="s">
        <v>18</v>
      </c>
      <c r="H620" s="44">
        <f t="shared" si="153"/>
        <v>88.4</v>
      </c>
      <c r="I620" s="44">
        <v>0</v>
      </c>
      <c r="J620" s="44">
        <v>0</v>
      </c>
      <c r="K620" s="44">
        <v>0</v>
      </c>
      <c r="L620" s="44">
        <v>50.6</v>
      </c>
      <c r="M620" s="44">
        <v>37.799999999999997</v>
      </c>
      <c r="N620" s="44">
        <v>0</v>
      </c>
      <c r="O620" s="279"/>
      <c r="P620" s="328"/>
      <c r="Q620" s="315"/>
    </row>
    <row r="621" spans="1:17" x14ac:dyDescent="0.25">
      <c r="A621" s="292"/>
      <c r="B621" s="292"/>
      <c r="C621" s="279"/>
      <c r="D621" s="279"/>
      <c r="E621" s="279"/>
      <c r="F621" s="279"/>
      <c r="G621" s="43" t="s">
        <v>19</v>
      </c>
      <c r="H621" s="44">
        <f t="shared" si="153"/>
        <v>0</v>
      </c>
      <c r="I621" s="44">
        <v>0</v>
      </c>
      <c r="J621" s="44">
        <v>0</v>
      </c>
      <c r="K621" s="44">
        <v>0</v>
      </c>
      <c r="L621" s="44">
        <v>0</v>
      </c>
      <c r="M621" s="44">
        <v>0</v>
      </c>
      <c r="N621" s="44">
        <v>0</v>
      </c>
      <c r="O621" s="279"/>
      <c r="P621" s="328"/>
      <c r="Q621" s="315"/>
    </row>
    <row r="622" spans="1:17" ht="24" x14ac:dyDescent="0.25">
      <c r="A622" s="292"/>
      <c r="B622" s="292"/>
      <c r="C622" s="279"/>
      <c r="D622" s="279"/>
      <c r="E622" s="279"/>
      <c r="F622" s="279"/>
      <c r="G622" s="43" t="s">
        <v>20</v>
      </c>
      <c r="H622" s="44">
        <f t="shared" si="153"/>
        <v>0</v>
      </c>
      <c r="I622" s="44">
        <v>0</v>
      </c>
      <c r="J622" s="44">
        <v>0</v>
      </c>
      <c r="K622" s="44">
        <v>0</v>
      </c>
      <c r="L622" s="44">
        <v>0</v>
      </c>
      <c r="M622" s="44">
        <v>0</v>
      </c>
      <c r="N622" s="44">
        <v>0</v>
      </c>
      <c r="O622" s="279"/>
      <c r="P622" s="328"/>
      <c r="Q622" s="315"/>
    </row>
    <row r="623" spans="1:17" ht="36" x14ac:dyDescent="0.25">
      <c r="A623" s="284" t="s">
        <v>2070</v>
      </c>
      <c r="B623" s="281" t="s">
        <v>2071</v>
      </c>
      <c r="C623" s="281" t="s">
        <v>2059</v>
      </c>
      <c r="D623" s="282">
        <v>2025</v>
      </c>
      <c r="E623" s="301" t="s">
        <v>2072</v>
      </c>
      <c r="F623" s="281" t="s">
        <v>304</v>
      </c>
      <c r="G623" s="46" t="s">
        <v>16</v>
      </c>
      <c r="H623" s="95">
        <f t="shared" ref="H623:N623" si="161">SUM(H624:H627)</f>
        <v>30.8</v>
      </c>
      <c r="I623" s="47">
        <f t="shared" si="161"/>
        <v>0</v>
      </c>
      <c r="J623" s="95">
        <f t="shared" si="161"/>
        <v>30.8</v>
      </c>
      <c r="K623" s="47">
        <f t="shared" si="161"/>
        <v>0</v>
      </c>
      <c r="L623" s="95">
        <f t="shared" si="161"/>
        <v>0</v>
      </c>
      <c r="M623" s="47">
        <f t="shared" si="161"/>
        <v>0</v>
      </c>
      <c r="N623" s="95">
        <f t="shared" si="161"/>
        <v>0</v>
      </c>
      <c r="O623" s="301">
        <v>5682</v>
      </c>
      <c r="P623" s="281" t="s">
        <v>2073</v>
      </c>
      <c r="Q623" s="314" t="s">
        <v>4154</v>
      </c>
    </row>
    <row r="624" spans="1:17" x14ac:dyDescent="0.25">
      <c r="A624" s="292"/>
      <c r="B624" s="282"/>
      <c r="C624" s="279"/>
      <c r="D624" s="282"/>
      <c r="E624" s="301"/>
      <c r="F624" s="279"/>
      <c r="G624" s="43" t="s">
        <v>17</v>
      </c>
      <c r="H624" s="47">
        <f t="shared" ref="H624:H627" si="162">SUM(I624:N624)</f>
        <v>0</v>
      </c>
      <c r="I624" s="44">
        <v>0</v>
      </c>
      <c r="J624" s="47">
        <v>0</v>
      </c>
      <c r="K624" s="44">
        <v>0</v>
      </c>
      <c r="L624" s="47">
        <v>0</v>
      </c>
      <c r="M624" s="44">
        <v>0</v>
      </c>
      <c r="N624" s="44">
        <v>0</v>
      </c>
      <c r="O624" s="301"/>
      <c r="P624" s="282"/>
      <c r="Q624" s="315"/>
    </row>
    <row r="625" spans="1:17" ht="36" x14ac:dyDescent="0.25">
      <c r="A625" s="292"/>
      <c r="B625" s="282"/>
      <c r="C625" s="279"/>
      <c r="D625" s="282"/>
      <c r="E625" s="301"/>
      <c r="F625" s="279"/>
      <c r="G625" s="46" t="s">
        <v>18</v>
      </c>
      <c r="H625" s="44">
        <f t="shared" si="162"/>
        <v>30.8</v>
      </c>
      <c r="I625" s="47">
        <v>0</v>
      </c>
      <c r="J625" s="44">
        <v>30.8</v>
      </c>
      <c r="K625" s="47">
        <v>0</v>
      </c>
      <c r="L625" s="44">
        <v>0</v>
      </c>
      <c r="M625" s="47">
        <v>0</v>
      </c>
      <c r="N625" s="44">
        <v>0</v>
      </c>
      <c r="O625" s="301"/>
      <c r="P625" s="282"/>
      <c r="Q625" s="315"/>
    </row>
    <row r="626" spans="1:17" x14ac:dyDescent="0.25">
      <c r="A626" s="292"/>
      <c r="B626" s="282"/>
      <c r="C626" s="279"/>
      <c r="D626" s="282"/>
      <c r="E626" s="301"/>
      <c r="F626" s="279"/>
      <c r="G626" s="43" t="s">
        <v>19</v>
      </c>
      <c r="H626" s="47">
        <f t="shared" si="162"/>
        <v>0</v>
      </c>
      <c r="I626" s="44">
        <v>0</v>
      </c>
      <c r="J626" s="47">
        <v>0</v>
      </c>
      <c r="K626" s="44">
        <v>0</v>
      </c>
      <c r="L626" s="47">
        <v>0</v>
      </c>
      <c r="M626" s="44">
        <v>0</v>
      </c>
      <c r="N626" s="44">
        <v>0</v>
      </c>
      <c r="O626" s="301"/>
      <c r="P626" s="282"/>
      <c r="Q626" s="315"/>
    </row>
    <row r="627" spans="1:17" ht="24" x14ac:dyDescent="0.25">
      <c r="A627" s="292"/>
      <c r="B627" s="283"/>
      <c r="C627" s="301"/>
      <c r="D627" s="283"/>
      <c r="E627" s="301"/>
      <c r="F627" s="279"/>
      <c r="G627" s="46" t="s">
        <v>20</v>
      </c>
      <c r="H627" s="44">
        <f t="shared" si="162"/>
        <v>0</v>
      </c>
      <c r="I627" s="47">
        <v>0</v>
      </c>
      <c r="J627" s="44">
        <v>0</v>
      </c>
      <c r="K627" s="47">
        <v>0</v>
      </c>
      <c r="L627" s="44">
        <v>0</v>
      </c>
      <c r="M627" s="47">
        <v>0</v>
      </c>
      <c r="N627" s="44">
        <v>0</v>
      </c>
      <c r="O627" s="301"/>
      <c r="P627" s="283"/>
      <c r="Q627" s="315"/>
    </row>
    <row r="628" spans="1:17" ht="36" x14ac:dyDescent="0.25">
      <c r="A628" s="284" t="s">
        <v>2074</v>
      </c>
      <c r="B628" s="281" t="s">
        <v>2071</v>
      </c>
      <c r="C628" s="281" t="s">
        <v>2059</v>
      </c>
      <c r="D628" s="301">
        <v>2025</v>
      </c>
      <c r="E628" s="281" t="s">
        <v>2075</v>
      </c>
      <c r="F628" s="281" t="s">
        <v>304</v>
      </c>
      <c r="G628" s="43" t="s">
        <v>16</v>
      </c>
      <c r="H628" s="47">
        <f t="shared" ref="H628:N628" si="163">SUM(H629:H632)</f>
        <v>104.2</v>
      </c>
      <c r="I628" s="44">
        <f t="shared" si="163"/>
        <v>104.2</v>
      </c>
      <c r="J628" s="47">
        <f t="shared" si="163"/>
        <v>0</v>
      </c>
      <c r="K628" s="44">
        <f t="shared" si="163"/>
        <v>0</v>
      </c>
      <c r="L628" s="47">
        <f t="shared" si="163"/>
        <v>0</v>
      </c>
      <c r="M628" s="44">
        <f t="shared" si="163"/>
        <v>0</v>
      </c>
      <c r="N628" s="47">
        <f t="shared" si="163"/>
        <v>0</v>
      </c>
      <c r="O628" s="281">
        <v>5682</v>
      </c>
      <c r="P628" s="281" t="s">
        <v>2073</v>
      </c>
      <c r="Q628" s="314" t="s">
        <v>4154</v>
      </c>
    </row>
    <row r="629" spans="1:17" x14ac:dyDescent="0.25">
      <c r="A629" s="292"/>
      <c r="B629" s="282"/>
      <c r="C629" s="279"/>
      <c r="D629" s="301"/>
      <c r="E629" s="282"/>
      <c r="F629" s="279"/>
      <c r="G629" s="46" t="s">
        <v>17</v>
      </c>
      <c r="H629" s="44">
        <f t="shared" ref="H629:H632" si="164">SUM(I629:N629)</f>
        <v>0</v>
      </c>
      <c r="I629" s="47">
        <v>0</v>
      </c>
      <c r="J629" s="44">
        <v>0</v>
      </c>
      <c r="K629" s="47">
        <v>0</v>
      </c>
      <c r="L629" s="44">
        <v>0</v>
      </c>
      <c r="M629" s="47">
        <v>0</v>
      </c>
      <c r="N629" s="44">
        <v>0</v>
      </c>
      <c r="O629" s="301"/>
      <c r="P629" s="282"/>
      <c r="Q629" s="315"/>
    </row>
    <row r="630" spans="1:17" ht="36" x14ac:dyDescent="0.25">
      <c r="A630" s="292"/>
      <c r="B630" s="282"/>
      <c r="C630" s="279"/>
      <c r="D630" s="301"/>
      <c r="E630" s="282"/>
      <c r="F630" s="279"/>
      <c r="G630" s="43" t="s">
        <v>18</v>
      </c>
      <c r="H630" s="47">
        <f t="shared" si="164"/>
        <v>104.2</v>
      </c>
      <c r="I630" s="44">
        <v>104.2</v>
      </c>
      <c r="J630" s="47">
        <v>0</v>
      </c>
      <c r="K630" s="44">
        <v>0</v>
      </c>
      <c r="L630" s="47">
        <v>0</v>
      </c>
      <c r="M630" s="44">
        <v>0</v>
      </c>
      <c r="N630" s="47">
        <v>0</v>
      </c>
      <c r="O630" s="282"/>
      <c r="P630" s="282"/>
      <c r="Q630" s="315"/>
    </row>
    <row r="631" spans="1:17" x14ac:dyDescent="0.25">
      <c r="A631" s="292"/>
      <c r="B631" s="282"/>
      <c r="C631" s="279"/>
      <c r="D631" s="301"/>
      <c r="E631" s="282"/>
      <c r="F631" s="279"/>
      <c r="G631" s="46" t="s">
        <v>19</v>
      </c>
      <c r="H631" s="44">
        <f t="shared" si="164"/>
        <v>0</v>
      </c>
      <c r="I631" s="47">
        <v>0</v>
      </c>
      <c r="J631" s="44">
        <v>0</v>
      </c>
      <c r="K631" s="47">
        <v>0</v>
      </c>
      <c r="L631" s="44">
        <v>0</v>
      </c>
      <c r="M631" s="47">
        <v>0</v>
      </c>
      <c r="N631" s="44">
        <v>0</v>
      </c>
      <c r="O631" s="301"/>
      <c r="P631" s="282"/>
      <c r="Q631" s="315"/>
    </row>
    <row r="632" spans="1:17" ht="24" x14ac:dyDescent="0.25">
      <c r="A632" s="292"/>
      <c r="B632" s="283"/>
      <c r="C632" s="281"/>
      <c r="D632" s="301"/>
      <c r="E632" s="282"/>
      <c r="F632" s="301"/>
      <c r="G632" s="91" t="s">
        <v>20</v>
      </c>
      <c r="H632" s="47">
        <f t="shared" si="164"/>
        <v>0</v>
      </c>
      <c r="I632" s="117">
        <v>0</v>
      </c>
      <c r="J632" s="47">
        <v>0</v>
      </c>
      <c r="K632" s="117">
        <v>0</v>
      </c>
      <c r="L632" s="47">
        <v>0</v>
      </c>
      <c r="M632" s="117">
        <v>0</v>
      </c>
      <c r="N632" s="47">
        <v>0</v>
      </c>
      <c r="O632" s="282"/>
      <c r="P632" s="283"/>
      <c r="Q632" s="315"/>
    </row>
    <row r="633" spans="1:17" ht="36" x14ac:dyDescent="0.25">
      <c r="A633" s="306" t="s">
        <v>26</v>
      </c>
      <c r="B633" s="306"/>
      <c r="C633" s="306"/>
      <c r="D633" s="306"/>
      <c r="E633" s="306"/>
      <c r="F633" s="306"/>
      <c r="G633" s="48" t="s">
        <v>16</v>
      </c>
      <c r="H633" s="49">
        <f>SUM(H578,H583,H588,H593,H598,H603,H608,H613,H618,H623,H628)</f>
        <v>762.69999999999993</v>
      </c>
      <c r="I633" s="49">
        <f t="shared" ref="I633:N633" si="165">SUM(I578,I583,I588,I593,I598,I603,I608,I613,I618,I623,I628)</f>
        <v>333.2</v>
      </c>
      <c r="J633" s="49">
        <f t="shared" si="165"/>
        <v>30.8</v>
      </c>
      <c r="K633" s="49">
        <f t="shared" si="165"/>
        <v>0</v>
      </c>
      <c r="L633" s="49">
        <f t="shared" si="165"/>
        <v>237</v>
      </c>
      <c r="M633" s="49">
        <f t="shared" si="165"/>
        <v>161.69999999999999</v>
      </c>
      <c r="N633" s="49">
        <f t="shared" si="165"/>
        <v>0</v>
      </c>
      <c r="O633" s="306">
        <v>30685</v>
      </c>
      <c r="P633" s="328"/>
    </row>
    <row r="634" spans="1:17" ht="24" x14ac:dyDescent="0.25">
      <c r="A634" s="306"/>
      <c r="B634" s="306"/>
      <c r="C634" s="306"/>
      <c r="D634" s="306"/>
      <c r="E634" s="306"/>
      <c r="F634" s="306"/>
      <c r="G634" s="48" t="s">
        <v>17</v>
      </c>
      <c r="H634" s="49">
        <f t="shared" ref="H634:N637" si="166">SUM(H579,H584,H589,H594,H599,H604,H609,H614,H619,H624,H629)</f>
        <v>391.7</v>
      </c>
      <c r="I634" s="49">
        <f t="shared" si="166"/>
        <v>102.7</v>
      </c>
      <c r="J634" s="49">
        <f t="shared" si="166"/>
        <v>0</v>
      </c>
      <c r="K634" s="49">
        <f t="shared" si="166"/>
        <v>0</v>
      </c>
      <c r="L634" s="49">
        <f t="shared" si="166"/>
        <v>172.6</v>
      </c>
      <c r="M634" s="49">
        <f t="shared" si="166"/>
        <v>116.4</v>
      </c>
      <c r="N634" s="49">
        <f t="shared" si="166"/>
        <v>0</v>
      </c>
      <c r="O634" s="306"/>
      <c r="P634" s="328"/>
    </row>
    <row r="635" spans="1:17" ht="36" x14ac:dyDescent="0.25">
      <c r="A635" s="306"/>
      <c r="B635" s="306"/>
      <c r="C635" s="306"/>
      <c r="D635" s="306"/>
      <c r="E635" s="306"/>
      <c r="F635" s="306"/>
      <c r="G635" s="48" t="s">
        <v>18</v>
      </c>
      <c r="H635" s="49">
        <f t="shared" si="166"/>
        <v>371</v>
      </c>
      <c r="I635" s="49">
        <f t="shared" si="166"/>
        <v>230.5</v>
      </c>
      <c r="J635" s="49">
        <f t="shared" si="166"/>
        <v>30.8</v>
      </c>
      <c r="K635" s="49">
        <f t="shared" si="166"/>
        <v>0</v>
      </c>
      <c r="L635" s="49">
        <f t="shared" si="166"/>
        <v>64.400000000000006</v>
      </c>
      <c r="M635" s="49">
        <f t="shared" si="166"/>
        <v>45.3</v>
      </c>
      <c r="N635" s="49">
        <f t="shared" si="166"/>
        <v>0</v>
      </c>
      <c r="O635" s="306"/>
      <c r="P635" s="328"/>
    </row>
    <row r="636" spans="1:17" x14ac:dyDescent="0.25">
      <c r="A636" s="306"/>
      <c r="B636" s="306"/>
      <c r="C636" s="306"/>
      <c r="D636" s="306"/>
      <c r="E636" s="306"/>
      <c r="F636" s="306"/>
      <c r="G636" s="48" t="s">
        <v>19</v>
      </c>
      <c r="H636" s="49">
        <f t="shared" si="166"/>
        <v>0</v>
      </c>
      <c r="I636" s="49">
        <f t="shared" si="166"/>
        <v>0</v>
      </c>
      <c r="J636" s="49">
        <f t="shared" si="166"/>
        <v>0</v>
      </c>
      <c r="K636" s="49">
        <f t="shared" si="166"/>
        <v>0</v>
      </c>
      <c r="L636" s="49">
        <f t="shared" si="166"/>
        <v>0</v>
      </c>
      <c r="M636" s="49">
        <f t="shared" si="166"/>
        <v>0</v>
      </c>
      <c r="N636" s="49">
        <f t="shared" si="166"/>
        <v>0</v>
      </c>
      <c r="O636" s="306"/>
      <c r="P636" s="328"/>
    </row>
    <row r="637" spans="1:17" ht="24" x14ac:dyDescent="0.25">
      <c r="A637" s="306"/>
      <c r="B637" s="306"/>
      <c r="C637" s="306"/>
      <c r="D637" s="306"/>
      <c r="E637" s="306"/>
      <c r="F637" s="306"/>
      <c r="G637" s="48" t="s">
        <v>20</v>
      </c>
      <c r="H637" s="49">
        <f t="shared" si="166"/>
        <v>0</v>
      </c>
      <c r="I637" s="49">
        <f t="shared" si="166"/>
        <v>0</v>
      </c>
      <c r="J637" s="49">
        <f t="shared" si="166"/>
        <v>0</v>
      </c>
      <c r="K637" s="49">
        <f t="shared" si="166"/>
        <v>0</v>
      </c>
      <c r="L637" s="49">
        <f t="shared" si="166"/>
        <v>0</v>
      </c>
      <c r="M637" s="49">
        <f t="shared" si="166"/>
        <v>0</v>
      </c>
      <c r="N637" s="49">
        <f t="shared" si="166"/>
        <v>0</v>
      </c>
      <c r="O637" s="306"/>
      <c r="P637" s="328"/>
    </row>
    <row r="638" spans="1:17" x14ac:dyDescent="0.25">
      <c r="A638" s="294" t="s">
        <v>27</v>
      </c>
      <c r="B638" s="294"/>
      <c r="C638" s="294"/>
      <c r="D638" s="294"/>
      <c r="E638" s="294"/>
      <c r="F638" s="294"/>
      <c r="G638" s="294"/>
      <c r="H638" s="294"/>
      <c r="I638" s="294"/>
      <c r="J638" s="294"/>
      <c r="K638" s="294"/>
      <c r="L638" s="294"/>
      <c r="M638" s="294"/>
      <c r="N638" s="294"/>
      <c r="O638" s="294"/>
      <c r="P638" s="294"/>
    </row>
    <row r="639" spans="1:17" ht="63" customHeight="1" x14ac:dyDescent="0.25">
      <c r="A639" s="292" t="s">
        <v>2076</v>
      </c>
      <c r="B639" s="292" t="s">
        <v>1913</v>
      </c>
      <c r="C639" s="279" t="s">
        <v>27</v>
      </c>
      <c r="D639" s="279">
        <v>2028</v>
      </c>
      <c r="E639" s="279" t="s">
        <v>1963</v>
      </c>
      <c r="F639" s="279" t="s">
        <v>1915</v>
      </c>
      <c r="G639" s="43" t="s">
        <v>16</v>
      </c>
      <c r="H639" s="49">
        <f t="shared" ref="H639:N639" si="167">SUM(H640:H643)</f>
        <v>45.8</v>
      </c>
      <c r="I639" s="49">
        <f t="shared" si="167"/>
        <v>0</v>
      </c>
      <c r="J639" s="49">
        <f t="shared" si="167"/>
        <v>0</v>
      </c>
      <c r="K639" s="49">
        <f t="shared" si="167"/>
        <v>0</v>
      </c>
      <c r="L639" s="49">
        <f t="shared" si="167"/>
        <v>45.8</v>
      </c>
      <c r="M639" s="49">
        <f t="shared" si="167"/>
        <v>0</v>
      </c>
      <c r="N639" s="49">
        <f t="shared" si="167"/>
        <v>0</v>
      </c>
      <c r="O639" s="279">
        <v>1399</v>
      </c>
      <c r="P639" s="279"/>
      <c r="Q639" s="314" t="s">
        <v>4154</v>
      </c>
    </row>
    <row r="640" spans="1:17" x14ac:dyDescent="0.25">
      <c r="A640" s="292"/>
      <c r="B640" s="292"/>
      <c r="C640" s="279"/>
      <c r="D640" s="279"/>
      <c r="E640" s="279"/>
      <c r="F640" s="279"/>
      <c r="G640" s="43" t="s">
        <v>49</v>
      </c>
      <c r="H640" s="44">
        <f t="shared" ref="H640:H643" si="168">SUM(I640:N640)</f>
        <v>22.3</v>
      </c>
      <c r="I640" s="44">
        <v>0</v>
      </c>
      <c r="J640" s="44">
        <v>0</v>
      </c>
      <c r="K640" s="44">
        <v>0</v>
      </c>
      <c r="L640" s="44">
        <v>22.3</v>
      </c>
      <c r="M640" s="44">
        <v>0</v>
      </c>
      <c r="N640" s="44">
        <v>0</v>
      </c>
      <c r="O640" s="279"/>
      <c r="P640" s="279"/>
      <c r="Q640" s="315"/>
    </row>
    <row r="641" spans="1:17" ht="24" x14ac:dyDescent="0.25">
      <c r="A641" s="292"/>
      <c r="B641" s="292"/>
      <c r="C641" s="279"/>
      <c r="D641" s="279"/>
      <c r="E641" s="279"/>
      <c r="F641" s="279"/>
      <c r="G641" s="43" t="s">
        <v>2077</v>
      </c>
      <c r="H641" s="44">
        <f t="shared" si="168"/>
        <v>23.5</v>
      </c>
      <c r="I641" s="44">
        <v>0</v>
      </c>
      <c r="J641" s="44">
        <v>0</v>
      </c>
      <c r="K641" s="44">
        <v>0</v>
      </c>
      <c r="L641" s="44">
        <v>23.5</v>
      </c>
      <c r="M641" s="44">
        <v>0</v>
      </c>
      <c r="N641" s="44">
        <v>0</v>
      </c>
      <c r="O641" s="279"/>
      <c r="P641" s="279"/>
      <c r="Q641" s="315"/>
    </row>
    <row r="642" spans="1:17" x14ac:dyDescent="0.25">
      <c r="A642" s="292"/>
      <c r="B642" s="292"/>
      <c r="C642" s="279"/>
      <c r="D642" s="279"/>
      <c r="E642" s="279"/>
      <c r="F642" s="279"/>
      <c r="G642" s="43" t="s">
        <v>19</v>
      </c>
      <c r="H642" s="44">
        <f t="shared" si="168"/>
        <v>0</v>
      </c>
      <c r="I642" s="44">
        <v>0</v>
      </c>
      <c r="J642" s="44">
        <v>0</v>
      </c>
      <c r="K642" s="44">
        <v>0</v>
      </c>
      <c r="L642" s="44">
        <v>0</v>
      </c>
      <c r="M642" s="44">
        <v>0</v>
      </c>
      <c r="N642" s="44">
        <v>0</v>
      </c>
      <c r="O642" s="279"/>
      <c r="P642" s="279"/>
      <c r="Q642" s="315"/>
    </row>
    <row r="643" spans="1:17" ht="24" x14ac:dyDescent="0.25">
      <c r="A643" s="292"/>
      <c r="B643" s="292"/>
      <c r="C643" s="279"/>
      <c r="D643" s="279"/>
      <c r="E643" s="279"/>
      <c r="F643" s="279"/>
      <c r="G643" s="43" t="s">
        <v>20</v>
      </c>
      <c r="H643" s="44">
        <f t="shared" si="168"/>
        <v>0</v>
      </c>
      <c r="I643" s="44">
        <v>0</v>
      </c>
      <c r="J643" s="44">
        <v>0</v>
      </c>
      <c r="K643" s="44">
        <v>0</v>
      </c>
      <c r="L643" s="44">
        <v>0</v>
      </c>
      <c r="M643" s="44">
        <v>0</v>
      </c>
      <c r="N643" s="44">
        <v>0</v>
      </c>
      <c r="O643" s="279"/>
      <c r="P643" s="279"/>
      <c r="Q643" s="315"/>
    </row>
    <row r="644" spans="1:17" ht="24" x14ac:dyDescent="0.25">
      <c r="A644" s="306" t="s">
        <v>26</v>
      </c>
      <c r="B644" s="306"/>
      <c r="C644" s="306"/>
      <c r="D644" s="306"/>
      <c r="E644" s="306"/>
      <c r="F644" s="306"/>
      <c r="G644" s="48" t="s">
        <v>209</v>
      </c>
      <c r="H644" s="49">
        <f>SUM(H639)</f>
        <v>45.8</v>
      </c>
      <c r="I644" s="49">
        <f t="shared" ref="I644:N644" si="169">SUM(I639)</f>
        <v>0</v>
      </c>
      <c r="J644" s="49">
        <f t="shared" si="169"/>
        <v>0</v>
      </c>
      <c r="K644" s="49">
        <f t="shared" si="169"/>
        <v>0</v>
      </c>
      <c r="L644" s="49">
        <f t="shared" si="169"/>
        <v>45.8</v>
      </c>
      <c r="M644" s="49">
        <f t="shared" si="169"/>
        <v>0</v>
      </c>
      <c r="N644" s="49">
        <f t="shared" si="169"/>
        <v>0</v>
      </c>
      <c r="O644" s="306">
        <v>1399</v>
      </c>
      <c r="P644" s="279"/>
    </row>
    <row r="645" spans="1:17" ht="24" x14ac:dyDescent="0.25">
      <c r="A645" s="306"/>
      <c r="B645" s="306"/>
      <c r="C645" s="306"/>
      <c r="D645" s="306"/>
      <c r="E645" s="306"/>
      <c r="F645" s="306"/>
      <c r="G645" s="48" t="s">
        <v>49</v>
      </c>
      <c r="H645" s="49">
        <f t="shared" ref="H645:N648" si="170">SUM(H640)</f>
        <v>22.3</v>
      </c>
      <c r="I645" s="49">
        <f t="shared" si="170"/>
        <v>0</v>
      </c>
      <c r="J645" s="49">
        <f t="shared" si="170"/>
        <v>0</v>
      </c>
      <c r="K645" s="49">
        <f t="shared" si="170"/>
        <v>0</v>
      </c>
      <c r="L645" s="49">
        <f t="shared" si="170"/>
        <v>22.3</v>
      </c>
      <c r="M645" s="49">
        <f t="shared" si="170"/>
        <v>0</v>
      </c>
      <c r="N645" s="49">
        <f t="shared" si="170"/>
        <v>0</v>
      </c>
      <c r="O645" s="306"/>
      <c r="P645" s="279"/>
    </row>
    <row r="646" spans="1:17" ht="24" x14ac:dyDescent="0.25">
      <c r="A646" s="306"/>
      <c r="B646" s="306"/>
      <c r="C646" s="306"/>
      <c r="D646" s="306"/>
      <c r="E646" s="306"/>
      <c r="F646" s="306"/>
      <c r="G646" s="48" t="s">
        <v>1996</v>
      </c>
      <c r="H646" s="49">
        <f t="shared" si="170"/>
        <v>23.5</v>
      </c>
      <c r="I646" s="49">
        <f t="shared" si="170"/>
        <v>0</v>
      </c>
      <c r="J646" s="49">
        <f t="shared" si="170"/>
        <v>0</v>
      </c>
      <c r="K646" s="49">
        <f t="shared" si="170"/>
        <v>0</v>
      </c>
      <c r="L646" s="49">
        <f t="shared" si="170"/>
        <v>23.5</v>
      </c>
      <c r="M646" s="49">
        <f t="shared" si="170"/>
        <v>0</v>
      </c>
      <c r="N646" s="49">
        <f t="shared" si="170"/>
        <v>0</v>
      </c>
      <c r="O646" s="306"/>
      <c r="P646" s="279"/>
    </row>
    <row r="647" spans="1:17" x14ac:dyDescent="0.25">
      <c r="A647" s="306"/>
      <c r="B647" s="306"/>
      <c r="C647" s="306"/>
      <c r="D647" s="306"/>
      <c r="E647" s="306"/>
      <c r="F647" s="306"/>
      <c r="G647" s="48" t="s">
        <v>19</v>
      </c>
      <c r="H647" s="49">
        <f t="shared" si="170"/>
        <v>0</v>
      </c>
      <c r="I647" s="49">
        <f t="shared" si="170"/>
        <v>0</v>
      </c>
      <c r="J647" s="49">
        <f t="shared" si="170"/>
        <v>0</v>
      </c>
      <c r="K647" s="49">
        <f t="shared" si="170"/>
        <v>0</v>
      </c>
      <c r="L647" s="49">
        <f t="shared" si="170"/>
        <v>0</v>
      </c>
      <c r="M647" s="49">
        <f t="shared" si="170"/>
        <v>0</v>
      </c>
      <c r="N647" s="49">
        <f t="shared" si="170"/>
        <v>0</v>
      </c>
      <c r="O647" s="306"/>
      <c r="P647" s="279"/>
    </row>
    <row r="648" spans="1:17" ht="24" x14ac:dyDescent="0.25">
      <c r="A648" s="306"/>
      <c r="B648" s="306"/>
      <c r="C648" s="306"/>
      <c r="D648" s="306"/>
      <c r="E648" s="306"/>
      <c r="F648" s="306"/>
      <c r="G648" s="48" t="s">
        <v>20</v>
      </c>
      <c r="H648" s="49">
        <f t="shared" si="170"/>
        <v>0</v>
      </c>
      <c r="I648" s="49">
        <f t="shared" si="170"/>
        <v>0</v>
      </c>
      <c r="J648" s="49">
        <f t="shared" si="170"/>
        <v>0</v>
      </c>
      <c r="K648" s="49">
        <f t="shared" si="170"/>
        <v>0</v>
      </c>
      <c r="L648" s="49">
        <f t="shared" si="170"/>
        <v>0</v>
      </c>
      <c r="M648" s="49">
        <f t="shared" si="170"/>
        <v>0</v>
      </c>
      <c r="N648" s="49">
        <f t="shared" si="170"/>
        <v>0</v>
      </c>
      <c r="O648" s="306"/>
      <c r="P648" s="279"/>
    </row>
    <row r="649" spans="1:17" x14ac:dyDescent="0.25">
      <c r="A649" s="294" t="s">
        <v>222</v>
      </c>
      <c r="B649" s="294"/>
      <c r="C649" s="294"/>
      <c r="D649" s="294"/>
      <c r="E649" s="294"/>
      <c r="F649" s="294"/>
      <c r="G649" s="294"/>
      <c r="H649" s="294"/>
      <c r="I649" s="294"/>
      <c r="J649" s="294"/>
      <c r="K649" s="294"/>
      <c r="L649" s="294"/>
      <c r="M649" s="294"/>
      <c r="N649" s="294"/>
      <c r="O649" s="294"/>
      <c r="P649" s="294"/>
    </row>
    <row r="650" spans="1:17" ht="51" customHeight="1" x14ac:dyDescent="0.25">
      <c r="A650" s="292" t="s">
        <v>2078</v>
      </c>
      <c r="B650" s="292" t="s">
        <v>1913</v>
      </c>
      <c r="C650" s="279" t="s">
        <v>222</v>
      </c>
      <c r="D650" s="279" t="s">
        <v>66</v>
      </c>
      <c r="E650" s="279" t="s">
        <v>2079</v>
      </c>
      <c r="F650" s="279" t="s">
        <v>1915</v>
      </c>
      <c r="G650" s="43" t="s">
        <v>16</v>
      </c>
      <c r="H650" s="44">
        <f t="shared" ref="H650:N650" si="171">SUM(H651:H654)</f>
        <v>1487.4</v>
      </c>
      <c r="I650" s="44">
        <f t="shared" si="171"/>
        <v>0</v>
      </c>
      <c r="J650" s="44">
        <f t="shared" si="171"/>
        <v>0</v>
      </c>
      <c r="K650" s="44">
        <f t="shared" si="171"/>
        <v>0</v>
      </c>
      <c r="L650" s="44">
        <f t="shared" si="171"/>
        <v>500</v>
      </c>
      <c r="M650" s="44">
        <f t="shared" si="171"/>
        <v>400</v>
      </c>
      <c r="N650" s="44">
        <f t="shared" si="171"/>
        <v>587.4</v>
      </c>
      <c r="O650" s="328">
        <v>20067</v>
      </c>
      <c r="P650" s="279"/>
      <c r="Q650" s="314" t="s">
        <v>4154</v>
      </c>
    </row>
    <row r="651" spans="1:17" x14ac:dyDescent="0.25">
      <c r="A651" s="292"/>
      <c r="B651" s="292"/>
      <c r="C651" s="279"/>
      <c r="D651" s="279"/>
      <c r="E651" s="279"/>
      <c r="F651" s="279"/>
      <c r="G651" s="43" t="s">
        <v>49</v>
      </c>
      <c r="H651" s="44">
        <f t="shared" ref="H651:H654" si="172">SUM(I651:N651)</f>
        <v>1070.9000000000001</v>
      </c>
      <c r="I651" s="44">
        <v>0</v>
      </c>
      <c r="J651" s="44">
        <v>0</v>
      </c>
      <c r="K651" s="44">
        <v>0</v>
      </c>
      <c r="L651" s="44">
        <v>360</v>
      </c>
      <c r="M651" s="44">
        <v>288</v>
      </c>
      <c r="N651" s="44">
        <v>422.9</v>
      </c>
      <c r="O651" s="328"/>
      <c r="P651" s="279"/>
      <c r="Q651" s="315"/>
    </row>
    <row r="652" spans="1:17" ht="36" x14ac:dyDescent="0.25">
      <c r="A652" s="292"/>
      <c r="B652" s="292"/>
      <c r="C652" s="279"/>
      <c r="D652" s="279"/>
      <c r="E652" s="279"/>
      <c r="F652" s="279"/>
      <c r="G652" s="43" t="s">
        <v>18</v>
      </c>
      <c r="H652" s="44">
        <f t="shared" si="172"/>
        <v>416.5</v>
      </c>
      <c r="I652" s="44">
        <v>0</v>
      </c>
      <c r="J652" s="44">
        <v>0</v>
      </c>
      <c r="K652" s="44">
        <v>0</v>
      </c>
      <c r="L652" s="44">
        <v>140</v>
      </c>
      <c r="M652" s="44">
        <v>112</v>
      </c>
      <c r="N652" s="44">
        <v>164.5</v>
      </c>
      <c r="O652" s="328"/>
      <c r="P652" s="279"/>
      <c r="Q652" s="315"/>
    </row>
    <row r="653" spans="1:17" x14ac:dyDescent="0.25">
      <c r="A653" s="292"/>
      <c r="B653" s="292"/>
      <c r="C653" s="279"/>
      <c r="D653" s="279"/>
      <c r="E653" s="279"/>
      <c r="F653" s="279"/>
      <c r="G653" s="43" t="s">
        <v>19</v>
      </c>
      <c r="H653" s="44">
        <f t="shared" si="172"/>
        <v>0</v>
      </c>
      <c r="I653" s="44">
        <v>0</v>
      </c>
      <c r="J653" s="44">
        <v>0</v>
      </c>
      <c r="K653" s="44">
        <v>0</v>
      </c>
      <c r="L653" s="44">
        <v>0</v>
      </c>
      <c r="M653" s="44">
        <v>0</v>
      </c>
      <c r="N653" s="44">
        <v>0</v>
      </c>
      <c r="O653" s="328"/>
      <c r="P653" s="279"/>
      <c r="Q653" s="315"/>
    </row>
    <row r="654" spans="1:17" ht="24" x14ac:dyDescent="0.25">
      <c r="A654" s="292"/>
      <c r="B654" s="292"/>
      <c r="C654" s="279"/>
      <c r="D654" s="279"/>
      <c r="E654" s="279"/>
      <c r="F654" s="279"/>
      <c r="G654" s="43" t="s">
        <v>20</v>
      </c>
      <c r="H654" s="44">
        <f t="shared" si="172"/>
        <v>0</v>
      </c>
      <c r="I654" s="44">
        <v>0</v>
      </c>
      <c r="J654" s="44">
        <v>0</v>
      </c>
      <c r="K654" s="44">
        <v>0</v>
      </c>
      <c r="L654" s="44">
        <v>0</v>
      </c>
      <c r="M654" s="44">
        <v>0</v>
      </c>
      <c r="N654" s="44">
        <v>0</v>
      </c>
      <c r="O654" s="328"/>
      <c r="P654" s="279"/>
      <c r="Q654" s="315"/>
    </row>
    <row r="655" spans="1:17" ht="51" customHeight="1" x14ac:dyDescent="0.25">
      <c r="A655" s="292" t="s">
        <v>2080</v>
      </c>
      <c r="B655" s="292" t="s">
        <v>1913</v>
      </c>
      <c r="C655" s="279" t="s">
        <v>222</v>
      </c>
      <c r="D655" s="279">
        <v>2030</v>
      </c>
      <c r="E655" s="279" t="s">
        <v>1920</v>
      </c>
      <c r="F655" s="279" t="s">
        <v>1915</v>
      </c>
      <c r="G655" s="43" t="s">
        <v>16</v>
      </c>
      <c r="H655" s="44">
        <f t="shared" ref="H655:N655" si="173">SUM(H656:H659)</f>
        <v>19.399999999999999</v>
      </c>
      <c r="I655" s="44">
        <f t="shared" si="173"/>
        <v>0</v>
      </c>
      <c r="J655" s="44">
        <f t="shared" si="173"/>
        <v>0</v>
      </c>
      <c r="K655" s="44">
        <f t="shared" si="173"/>
        <v>0</v>
      </c>
      <c r="L655" s="44">
        <f t="shared" si="173"/>
        <v>0</v>
      </c>
      <c r="M655" s="44">
        <f t="shared" si="173"/>
        <v>0</v>
      </c>
      <c r="N655" s="44">
        <f t="shared" si="173"/>
        <v>19.399999999999999</v>
      </c>
      <c r="O655" s="328">
        <v>913</v>
      </c>
      <c r="P655" s="279"/>
      <c r="Q655" s="314" t="s">
        <v>4154</v>
      </c>
    </row>
    <row r="656" spans="1:17" x14ac:dyDescent="0.25">
      <c r="A656" s="292"/>
      <c r="B656" s="292"/>
      <c r="C656" s="279"/>
      <c r="D656" s="279"/>
      <c r="E656" s="279"/>
      <c r="F656" s="279"/>
      <c r="G656" s="43" t="s">
        <v>49</v>
      </c>
      <c r="H656" s="44">
        <f t="shared" ref="H656:H659" si="174">SUM(I656:N656)</f>
        <v>14</v>
      </c>
      <c r="I656" s="44">
        <v>0</v>
      </c>
      <c r="J656" s="44">
        <v>0</v>
      </c>
      <c r="K656" s="44">
        <v>0</v>
      </c>
      <c r="L656" s="44">
        <v>0</v>
      </c>
      <c r="M656" s="44">
        <v>0</v>
      </c>
      <c r="N656" s="44">
        <v>14</v>
      </c>
      <c r="O656" s="328"/>
      <c r="P656" s="279"/>
      <c r="Q656" s="315"/>
    </row>
    <row r="657" spans="1:17" ht="36" x14ac:dyDescent="0.25">
      <c r="A657" s="292"/>
      <c r="B657" s="292"/>
      <c r="C657" s="279"/>
      <c r="D657" s="279"/>
      <c r="E657" s="279"/>
      <c r="F657" s="279"/>
      <c r="G657" s="43" t="s">
        <v>18</v>
      </c>
      <c r="H657" s="44">
        <f t="shared" si="174"/>
        <v>5.4</v>
      </c>
      <c r="I657" s="44">
        <v>0</v>
      </c>
      <c r="J657" s="44">
        <v>0</v>
      </c>
      <c r="K657" s="44">
        <v>0</v>
      </c>
      <c r="L657" s="44">
        <v>0</v>
      </c>
      <c r="M657" s="44">
        <v>0</v>
      </c>
      <c r="N657" s="44">
        <v>5.4</v>
      </c>
      <c r="O657" s="328"/>
      <c r="P657" s="279"/>
      <c r="Q657" s="315"/>
    </row>
    <row r="658" spans="1:17" x14ac:dyDescent="0.25">
      <c r="A658" s="292"/>
      <c r="B658" s="292"/>
      <c r="C658" s="279"/>
      <c r="D658" s="279"/>
      <c r="E658" s="279"/>
      <c r="F658" s="279"/>
      <c r="G658" s="43" t="s">
        <v>19</v>
      </c>
      <c r="H658" s="44">
        <f t="shared" si="174"/>
        <v>0</v>
      </c>
      <c r="I658" s="44">
        <v>0</v>
      </c>
      <c r="J658" s="44">
        <v>0</v>
      </c>
      <c r="K658" s="44">
        <v>0</v>
      </c>
      <c r="L658" s="44">
        <v>0</v>
      </c>
      <c r="M658" s="44">
        <v>0</v>
      </c>
      <c r="N658" s="44">
        <v>0</v>
      </c>
      <c r="O658" s="328"/>
      <c r="P658" s="279"/>
      <c r="Q658" s="315"/>
    </row>
    <row r="659" spans="1:17" ht="24" x14ac:dyDescent="0.25">
      <c r="A659" s="292"/>
      <c r="B659" s="292"/>
      <c r="C659" s="279"/>
      <c r="D659" s="279"/>
      <c r="E659" s="279"/>
      <c r="F659" s="279"/>
      <c r="G659" s="43" t="s">
        <v>20</v>
      </c>
      <c r="H659" s="44">
        <f t="shared" si="174"/>
        <v>0</v>
      </c>
      <c r="I659" s="44">
        <v>0</v>
      </c>
      <c r="J659" s="44">
        <v>0</v>
      </c>
      <c r="K659" s="44">
        <v>0</v>
      </c>
      <c r="L659" s="44">
        <v>0</v>
      </c>
      <c r="M659" s="44">
        <v>0</v>
      </c>
      <c r="N659" s="44">
        <v>0</v>
      </c>
      <c r="O659" s="328"/>
      <c r="P659" s="279"/>
      <c r="Q659" s="315"/>
    </row>
    <row r="660" spans="1:17" ht="51" customHeight="1" x14ac:dyDescent="0.25">
      <c r="A660" s="292" t="s">
        <v>2081</v>
      </c>
      <c r="B660" s="292" t="s">
        <v>1913</v>
      </c>
      <c r="C660" s="279" t="s">
        <v>222</v>
      </c>
      <c r="D660" s="279">
        <v>2028</v>
      </c>
      <c r="E660" s="279" t="s">
        <v>1920</v>
      </c>
      <c r="F660" s="279" t="s">
        <v>1915</v>
      </c>
      <c r="G660" s="43" t="s">
        <v>16</v>
      </c>
      <c r="H660" s="44">
        <f t="shared" ref="H660:N660" si="175">SUM(H661:H664)</f>
        <v>12.200000000000001</v>
      </c>
      <c r="I660" s="44">
        <f t="shared" si="175"/>
        <v>0</v>
      </c>
      <c r="J660" s="44">
        <f t="shared" si="175"/>
        <v>0</v>
      </c>
      <c r="K660" s="44">
        <f t="shared" si="175"/>
        <v>0</v>
      </c>
      <c r="L660" s="44">
        <f t="shared" si="175"/>
        <v>12.200000000000001</v>
      </c>
      <c r="M660" s="44">
        <f t="shared" si="175"/>
        <v>0</v>
      </c>
      <c r="N660" s="44">
        <f t="shared" si="175"/>
        <v>0</v>
      </c>
      <c r="O660" s="328">
        <v>542</v>
      </c>
      <c r="P660" s="279"/>
      <c r="Q660" s="314" t="s">
        <v>4154</v>
      </c>
    </row>
    <row r="661" spans="1:17" x14ac:dyDescent="0.25">
      <c r="A661" s="292"/>
      <c r="B661" s="292"/>
      <c r="C661" s="279"/>
      <c r="D661" s="279"/>
      <c r="E661" s="279"/>
      <c r="F661" s="279"/>
      <c r="G661" s="43" t="s">
        <v>49</v>
      </c>
      <c r="H661" s="44">
        <f t="shared" ref="H661:H679" si="176">SUM(I661:N661)</f>
        <v>8.8000000000000007</v>
      </c>
      <c r="I661" s="44">
        <v>0</v>
      </c>
      <c r="J661" s="44">
        <v>0</v>
      </c>
      <c r="K661" s="44">
        <v>0</v>
      </c>
      <c r="L661" s="44">
        <v>8.8000000000000007</v>
      </c>
      <c r="M661" s="44">
        <v>0</v>
      </c>
      <c r="N661" s="44">
        <v>0</v>
      </c>
      <c r="O661" s="328"/>
      <c r="P661" s="279"/>
      <c r="Q661" s="315"/>
    </row>
    <row r="662" spans="1:17" ht="36" x14ac:dyDescent="0.25">
      <c r="A662" s="292"/>
      <c r="B662" s="292"/>
      <c r="C662" s="279"/>
      <c r="D662" s="279"/>
      <c r="E662" s="279"/>
      <c r="F662" s="279"/>
      <c r="G662" s="43" t="s">
        <v>18</v>
      </c>
      <c r="H662" s="44">
        <f t="shared" si="176"/>
        <v>3.4</v>
      </c>
      <c r="I662" s="44">
        <v>0</v>
      </c>
      <c r="J662" s="44">
        <v>0</v>
      </c>
      <c r="K662" s="44">
        <v>0</v>
      </c>
      <c r="L662" s="44">
        <v>3.4</v>
      </c>
      <c r="M662" s="44">
        <v>0</v>
      </c>
      <c r="N662" s="44">
        <v>0</v>
      </c>
      <c r="O662" s="328"/>
      <c r="P662" s="279"/>
      <c r="Q662" s="315"/>
    </row>
    <row r="663" spans="1:17" x14ac:dyDescent="0.25">
      <c r="A663" s="292"/>
      <c r="B663" s="292"/>
      <c r="C663" s="279"/>
      <c r="D663" s="279"/>
      <c r="E663" s="279"/>
      <c r="F663" s="279"/>
      <c r="G663" s="43" t="s">
        <v>19</v>
      </c>
      <c r="H663" s="44">
        <f t="shared" si="176"/>
        <v>0</v>
      </c>
      <c r="I663" s="44">
        <v>0</v>
      </c>
      <c r="J663" s="44">
        <v>0</v>
      </c>
      <c r="K663" s="44">
        <v>0</v>
      </c>
      <c r="L663" s="44">
        <v>0</v>
      </c>
      <c r="M663" s="44">
        <v>0</v>
      </c>
      <c r="N663" s="44">
        <v>0</v>
      </c>
      <c r="O663" s="328"/>
      <c r="P663" s="279"/>
      <c r="Q663" s="315"/>
    </row>
    <row r="664" spans="1:17" ht="24" x14ac:dyDescent="0.25">
      <c r="A664" s="292"/>
      <c r="B664" s="292"/>
      <c r="C664" s="279"/>
      <c r="D664" s="279"/>
      <c r="E664" s="279"/>
      <c r="F664" s="279"/>
      <c r="G664" s="43" t="s">
        <v>20</v>
      </c>
      <c r="H664" s="44">
        <f t="shared" si="176"/>
        <v>0</v>
      </c>
      <c r="I664" s="44">
        <v>0</v>
      </c>
      <c r="J664" s="44">
        <v>0</v>
      </c>
      <c r="K664" s="44">
        <v>0</v>
      </c>
      <c r="L664" s="44">
        <v>0</v>
      </c>
      <c r="M664" s="44">
        <v>0</v>
      </c>
      <c r="N664" s="44">
        <v>0</v>
      </c>
      <c r="O664" s="328"/>
      <c r="P664" s="279"/>
      <c r="Q664" s="315"/>
    </row>
    <row r="665" spans="1:17" ht="51" customHeight="1" x14ac:dyDescent="0.25">
      <c r="A665" s="292" t="s">
        <v>2082</v>
      </c>
      <c r="B665" s="292" t="s">
        <v>1913</v>
      </c>
      <c r="C665" s="279" t="s">
        <v>222</v>
      </c>
      <c r="D665" s="279">
        <v>2030</v>
      </c>
      <c r="E665" s="279" t="s">
        <v>1920</v>
      </c>
      <c r="F665" s="279" t="s">
        <v>1915</v>
      </c>
      <c r="G665" s="43" t="s">
        <v>16</v>
      </c>
      <c r="H665" s="44">
        <f t="shared" ref="H665:N665" si="177">SUM(H666:H669)</f>
        <v>19.399999999999999</v>
      </c>
      <c r="I665" s="44">
        <f t="shared" si="177"/>
        <v>0</v>
      </c>
      <c r="J665" s="44">
        <f t="shared" si="177"/>
        <v>0</v>
      </c>
      <c r="K665" s="44">
        <f t="shared" si="177"/>
        <v>0</v>
      </c>
      <c r="L665" s="44">
        <f t="shared" si="177"/>
        <v>0</v>
      </c>
      <c r="M665" s="44">
        <f t="shared" si="177"/>
        <v>0</v>
      </c>
      <c r="N665" s="44">
        <f t="shared" si="177"/>
        <v>19.399999999999999</v>
      </c>
      <c r="O665" s="328">
        <v>900</v>
      </c>
      <c r="P665" s="279"/>
      <c r="Q665" s="314" t="s">
        <v>4154</v>
      </c>
    </row>
    <row r="666" spans="1:17" x14ac:dyDescent="0.25">
      <c r="A666" s="292"/>
      <c r="B666" s="292"/>
      <c r="C666" s="279"/>
      <c r="D666" s="279"/>
      <c r="E666" s="279"/>
      <c r="F666" s="279"/>
      <c r="G666" s="43" t="s">
        <v>49</v>
      </c>
      <c r="H666" s="44">
        <f t="shared" si="176"/>
        <v>14</v>
      </c>
      <c r="I666" s="44">
        <v>0</v>
      </c>
      <c r="J666" s="44">
        <v>0</v>
      </c>
      <c r="K666" s="44">
        <v>0</v>
      </c>
      <c r="L666" s="44">
        <v>0</v>
      </c>
      <c r="M666" s="44">
        <v>0</v>
      </c>
      <c r="N666" s="44">
        <v>14</v>
      </c>
      <c r="O666" s="328"/>
      <c r="P666" s="279"/>
      <c r="Q666" s="315"/>
    </row>
    <row r="667" spans="1:17" ht="36" x14ac:dyDescent="0.25">
      <c r="A667" s="292"/>
      <c r="B667" s="292"/>
      <c r="C667" s="279"/>
      <c r="D667" s="279"/>
      <c r="E667" s="279"/>
      <c r="F667" s="279"/>
      <c r="G667" s="43" t="s">
        <v>18</v>
      </c>
      <c r="H667" s="44">
        <f t="shared" si="176"/>
        <v>5.4</v>
      </c>
      <c r="I667" s="44">
        <v>0</v>
      </c>
      <c r="J667" s="44">
        <v>0</v>
      </c>
      <c r="K667" s="44">
        <v>0</v>
      </c>
      <c r="L667" s="44">
        <v>0</v>
      </c>
      <c r="M667" s="44">
        <v>0</v>
      </c>
      <c r="N667" s="44">
        <v>5.4</v>
      </c>
      <c r="O667" s="328"/>
      <c r="P667" s="279"/>
      <c r="Q667" s="315"/>
    </row>
    <row r="668" spans="1:17" x14ac:dyDescent="0.25">
      <c r="A668" s="292"/>
      <c r="B668" s="292"/>
      <c r="C668" s="279"/>
      <c r="D668" s="279"/>
      <c r="E668" s="279"/>
      <c r="F668" s="279"/>
      <c r="G668" s="43" t="s">
        <v>19</v>
      </c>
      <c r="H668" s="44">
        <f t="shared" si="176"/>
        <v>0</v>
      </c>
      <c r="I668" s="44">
        <v>0</v>
      </c>
      <c r="J668" s="44">
        <v>0</v>
      </c>
      <c r="K668" s="44">
        <v>0</v>
      </c>
      <c r="L668" s="44">
        <v>0</v>
      </c>
      <c r="M668" s="44">
        <v>0</v>
      </c>
      <c r="N668" s="44">
        <v>0</v>
      </c>
      <c r="O668" s="328"/>
      <c r="P668" s="279"/>
      <c r="Q668" s="315"/>
    </row>
    <row r="669" spans="1:17" ht="24" x14ac:dyDescent="0.25">
      <c r="A669" s="292"/>
      <c r="B669" s="292"/>
      <c r="C669" s="279"/>
      <c r="D669" s="279"/>
      <c r="E669" s="279"/>
      <c r="F669" s="279"/>
      <c r="G669" s="43" t="s">
        <v>20</v>
      </c>
      <c r="H669" s="44">
        <f t="shared" si="176"/>
        <v>0</v>
      </c>
      <c r="I669" s="44">
        <v>0</v>
      </c>
      <c r="J669" s="44">
        <v>0</v>
      </c>
      <c r="K669" s="44">
        <v>0</v>
      </c>
      <c r="L669" s="44">
        <v>0</v>
      </c>
      <c r="M669" s="44">
        <v>0</v>
      </c>
      <c r="N669" s="44">
        <v>0</v>
      </c>
      <c r="O669" s="328"/>
      <c r="P669" s="279"/>
      <c r="Q669" s="315"/>
    </row>
    <row r="670" spans="1:17" ht="51" customHeight="1" x14ac:dyDescent="0.25">
      <c r="A670" s="292" t="s">
        <v>2083</v>
      </c>
      <c r="B670" s="292" t="s">
        <v>1913</v>
      </c>
      <c r="C670" s="279" t="s">
        <v>222</v>
      </c>
      <c r="D670" s="279">
        <v>2028</v>
      </c>
      <c r="E670" s="279" t="s">
        <v>1963</v>
      </c>
      <c r="F670" s="279" t="s">
        <v>1915</v>
      </c>
      <c r="G670" s="43" t="s">
        <v>16</v>
      </c>
      <c r="H670" s="44">
        <f t="shared" ref="H670:N670" si="178">SUM(H671:H674)</f>
        <v>24.3</v>
      </c>
      <c r="I670" s="44">
        <f t="shared" si="178"/>
        <v>0</v>
      </c>
      <c r="J670" s="44">
        <f t="shared" si="178"/>
        <v>0</v>
      </c>
      <c r="K670" s="44">
        <f t="shared" si="178"/>
        <v>0</v>
      </c>
      <c r="L670" s="44">
        <f t="shared" si="178"/>
        <v>24.3</v>
      </c>
      <c r="M670" s="44">
        <f t="shared" si="178"/>
        <v>0</v>
      </c>
      <c r="N670" s="44">
        <f t="shared" si="178"/>
        <v>0</v>
      </c>
      <c r="O670" s="328">
        <v>2000</v>
      </c>
      <c r="P670" s="279"/>
      <c r="Q670" s="314" t="s">
        <v>4154</v>
      </c>
    </row>
    <row r="671" spans="1:17" x14ac:dyDescent="0.25">
      <c r="A671" s="292"/>
      <c r="B671" s="292"/>
      <c r="C671" s="279"/>
      <c r="D671" s="279"/>
      <c r="E671" s="279"/>
      <c r="F671" s="279"/>
      <c r="G671" s="43" t="s">
        <v>49</v>
      </c>
      <c r="H671" s="44">
        <f t="shared" si="176"/>
        <v>17.5</v>
      </c>
      <c r="I671" s="44">
        <v>0</v>
      </c>
      <c r="J671" s="44">
        <v>0</v>
      </c>
      <c r="K671" s="44">
        <v>0</v>
      </c>
      <c r="L671" s="44">
        <v>17.5</v>
      </c>
      <c r="M671" s="44">
        <v>0</v>
      </c>
      <c r="N671" s="44">
        <v>0</v>
      </c>
      <c r="O671" s="328"/>
      <c r="P671" s="279"/>
      <c r="Q671" s="315"/>
    </row>
    <row r="672" spans="1:17" ht="36" x14ac:dyDescent="0.25">
      <c r="A672" s="292"/>
      <c r="B672" s="292"/>
      <c r="C672" s="279"/>
      <c r="D672" s="279"/>
      <c r="E672" s="279"/>
      <c r="F672" s="279"/>
      <c r="G672" s="43" t="s">
        <v>18</v>
      </c>
      <c r="H672" s="44">
        <f t="shared" si="176"/>
        <v>6.8</v>
      </c>
      <c r="I672" s="44">
        <v>0</v>
      </c>
      <c r="J672" s="44">
        <v>0</v>
      </c>
      <c r="K672" s="44">
        <v>0</v>
      </c>
      <c r="L672" s="44">
        <v>6.8</v>
      </c>
      <c r="M672" s="44">
        <v>0</v>
      </c>
      <c r="N672" s="44">
        <v>0</v>
      </c>
      <c r="O672" s="328"/>
      <c r="P672" s="279"/>
      <c r="Q672" s="315"/>
    </row>
    <row r="673" spans="1:17" x14ac:dyDescent="0.25">
      <c r="A673" s="292"/>
      <c r="B673" s="292"/>
      <c r="C673" s="279"/>
      <c r="D673" s="279"/>
      <c r="E673" s="279"/>
      <c r="F673" s="279"/>
      <c r="G673" s="43" t="s">
        <v>19</v>
      </c>
      <c r="H673" s="44">
        <f t="shared" si="176"/>
        <v>0</v>
      </c>
      <c r="I673" s="44">
        <v>0</v>
      </c>
      <c r="J673" s="44">
        <v>0</v>
      </c>
      <c r="K673" s="44">
        <v>0</v>
      </c>
      <c r="L673" s="44">
        <v>0</v>
      </c>
      <c r="M673" s="44">
        <v>0</v>
      </c>
      <c r="N673" s="44">
        <v>0</v>
      </c>
      <c r="O673" s="328"/>
      <c r="P673" s="279"/>
      <c r="Q673" s="315"/>
    </row>
    <row r="674" spans="1:17" ht="24" x14ac:dyDescent="0.25">
      <c r="A674" s="292"/>
      <c r="B674" s="292"/>
      <c r="C674" s="279"/>
      <c r="D674" s="279"/>
      <c r="E674" s="279"/>
      <c r="F674" s="279"/>
      <c r="G674" s="43" t="s">
        <v>20</v>
      </c>
      <c r="H674" s="44">
        <f t="shared" si="176"/>
        <v>0</v>
      </c>
      <c r="I674" s="44">
        <v>0</v>
      </c>
      <c r="J674" s="44">
        <v>0</v>
      </c>
      <c r="K674" s="44">
        <v>0</v>
      </c>
      <c r="L674" s="44">
        <v>0</v>
      </c>
      <c r="M674" s="44">
        <v>0</v>
      </c>
      <c r="N674" s="44">
        <v>0</v>
      </c>
      <c r="O674" s="328"/>
      <c r="P674" s="279"/>
      <c r="Q674" s="315"/>
    </row>
    <row r="675" spans="1:17" ht="51" customHeight="1" x14ac:dyDescent="0.25">
      <c r="A675" s="292" t="s">
        <v>2084</v>
      </c>
      <c r="B675" s="292" t="s">
        <v>1913</v>
      </c>
      <c r="C675" s="279" t="s">
        <v>222</v>
      </c>
      <c r="D675" s="279">
        <v>2030</v>
      </c>
      <c r="E675" s="279" t="s">
        <v>1963</v>
      </c>
      <c r="F675" s="279" t="s">
        <v>1915</v>
      </c>
      <c r="G675" s="43" t="s">
        <v>16</v>
      </c>
      <c r="H675" s="44">
        <f t="shared" ref="H675:N675" si="179">SUM(H676:H679)</f>
        <v>29.2</v>
      </c>
      <c r="I675" s="44">
        <f t="shared" si="179"/>
        <v>0</v>
      </c>
      <c r="J675" s="44">
        <f t="shared" si="179"/>
        <v>0</v>
      </c>
      <c r="K675" s="44">
        <f t="shared" si="179"/>
        <v>0</v>
      </c>
      <c r="L675" s="44">
        <f t="shared" si="179"/>
        <v>0</v>
      </c>
      <c r="M675" s="44">
        <f t="shared" si="179"/>
        <v>0</v>
      </c>
      <c r="N675" s="44">
        <f t="shared" si="179"/>
        <v>29.2</v>
      </c>
      <c r="O675" s="279">
        <v>2000</v>
      </c>
      <c r="P675" s="279"/>
      <c r="Q675" s="314" t="s">
        <v>4154</v>
      </c>
    </row>
    <row r="676" spans="1:17" x14ac:dyDescent="0.25">
      <c r="A676" s="292"/>
      <c r="B676" s="292"/>
      <c r="C676" s="279"/>
      <c r="D676" s="279"/>
      <c r="E676" s="279"/>
      <c r="F676" s="279"/>
      <c r="G676" s="43" t="s">
        <v>49</v>
      </c>
      <c r="H676" s="44">
        <f t="shared" si="176"/>
        <v>21</v>
      </c>
      <c r="I676" s="44">
        <v>0</v>
      </c>
      <c r="J676" s="44">
        <v>0</v>
      </c>
      <c r="K676" s="44">
        <v>0</v>
      </c>
      <c r="L676" s="44">
        <v>0</v>
      </c>
      <c r="M676" s="44">
        <v>0</v>
      </c>
      <c r="N676" s="44">
        <v>21</v>
      </c>
      <c r="O676" s="279"/>
      <c r="P676" s="279"/>
      <c r="Q676" s="315"/>
    </row>
    <row r="677" spans="1:17" ht="36" x14ac:dyDescent="0.25">
      <c r="A677" s="292"/>
      <c r="B677" s="292"/>
      <c r="C677" s="279"/>
      <c r="D677" s="279"/>
      <c r="E677" s="279"/>
      <c r="F677" s="279"/>
      <c r="G677" s="43" t="s">
        <v>18</v>
      </c>
      <c r="H677" s="44">
        <f t="shared" si="176"/>
        <v>8.1999999999999993</v>
      </c>
      <c r="I677" s="44">
        <v>0</v>
      </c>
      <c r="J677" s="44">
        <v>0</v>
      </c>
      <c r="K677" s="44">
        <v>0</v>
      </c>
      <c r="L677" s="44">
        <v>0</v>
      </c>
      <c r="M677" s="44">
        <v>0</v>
      </c>
      <c r="N677" s="44">
        <v>8.1999999999999993</v>
      </c>
      <c r="O677" s="279"/>
      <c r="P677" s="279"/>
      <c r="Q677" s="315"/>
    </row>
    <row r="678" spans="1:17" x14ac:dyDescent="0.25">
      <c r="A678" s="292"/>
      <c r="B678" s="292"/>
      <c r="C678" s="279"/>
      <c r="D678" s="279"/>
      <c r="E678" s="279"/>
      <c r="F678" s="279"/>
      <c r="G678" s="43" t="s">
        <v>19</v>
      </c>
      <c r="H678" s="44">
        <f t="shared" si="176"/>
        <v>0</v>
      </c>
      <c r="I678" s="44">
        <v>0</v>
      </c>
      <c r="J678" s="44">
        <v>0</v>
      </c>
      <c r="K678" s="44">
        <v>0</v>
      </c>
      <c r="L678" s="44">
        <v>0</v>
      </c>
      <c r="M678" s="44">
        <v>0</v>
      </c>
      <c r="N678" s="44">
        <v>0</v>
      </c>
      <c r="O678" s="279"/>
      <c r="P678" s="279"/>
      <c r="Q678" s="315"/>
    </row>
    <row r="679" spans="1:17" ht="24" x14ac:dyDescent="0.25">
      <c r="A679" s="292"/>
      <c r="B679" s="292"/>
      <c r="C679" s="279"/>
      <c r="D679" s="279"/>
      <c r="E679" s="279"/>
      <c r="F679" s="279"/>
      <c r="G679" s="43" t="s">
        <v>20</v>
      </c>
      <c r="H679" s="44">
        <f t="shared" si="176"/>
        <v>0</v>
      </c>
      <c r="I679" s="44">
        <v>0</v>
      </c>
      <c r="J679" s="44">
        <v>0</v>
      </c>
      <c r="K679" s="44">
        <v>0</v>
      </c>
      <c r="L679" s="44">
        <v>0</v>
      </c>
      <c r="M679" s="44">
        <v>0</v>
      </c>
      <c r="N679" s="44">
        <v>0</v>
      </c>
      <c r="O679" s="279"/>
      <c r="P679" s="279"/>
      <c r="Q679" s="315"/>
    </row>
    <row r="680" spans="1:17" ht="36" x14ac:dyDescent="0.25">
      <c r="A680" s="306" t="s">
        <v>26</v>
      </c>
      <c r="B680" s="306"/>
      <c r="C680" s="306"/>
      <c r="D680" s="306"/>
      <c r="E680" s="306"/>
      <c r="F680" s="306"/>
      <c r="G680" s="48" t="s">
        <v>16</v>
      </c>
      <c r="H680" s="49">
        <f>SUM(H650,H655,H660,H665,H670,H675)</f>
        <v>1591.9000000000003</v>
      </c>
      <c r="I680" s="49">
        <f t="shared" ref="I680:N680" si="180">SUM(I650,I655,I660,I665,I670,I675)</f>
        <v>0</v>
      </c>
      <c r="J680" s="49">
        <f t="shared" si="180"/>
        <v>0</v>
      </c>
      <c r="K680" s="49">
        <f t="shared" si="180"/>
        <v>0</v>
      </c>
      <c r="L680" s="49">
        <f t="shared" si="180"/>
        <v>536.5</v>
      </c>
      <c r="M680" s="49">
        <f t="shared" si="180"/>
        <v>400</v>
      </c>
      <c r="N680" s="49">
        <f t="shared" si="180"/>
        <v>655.4</v>
      </c>
      <c r="O680" s="294">
        <v>20067</v>
      </c>
      <c r="P680" s="279"/>
    </row>
    <row r="681" spans="1:17" ht="24" x14ac:dyDescent="0.25">
      <c r="A681" s="306"/>
      <c r="B681" s="306"/>
      <c r="C681" s="306"/>
      <c r="D681" s="306"/>
      <c r="E681" s="306"/>
      <c r="F681" s="306"/>
      <c r="G681" s="48" t="s">
        <v>49</v>
      </c>
      <c r="H681" s="49">
        <f t="shared" ref="H681:N684" si="181">SUM(H651,H656,H661,H666,H671,H676)</f>
        <v>1146.2</v>
      </c>
      <c r="I681" s="49">
        <f t="shared" si="181"/>
        <v>0</v>
      </c>
      <c r="J681" s="49">
        <f t="shared" si="181"/>
        <v>0</v>
      </c>
      <c r="K681" s="49">
        <f t="shared" si="181"/>
        <v>0</v>
      </c>
      <c r="L681" s="49">
        <f t="shared" si="181"/>
        <v>386.3</v>
      </c>
      <c r="M681" s="49">
        <f t="shared" si="181"/>
        <v>288</v>
      </c>
      <c r="N681" s="49">
        <f t="shared" si="181"/>
        <v>471.9</v>
      </c>
      <c r="O681" s="294"/>
      <c r="P681" s="279"/>
    </row>
    <row r="682" spans="1:17" ht="36" x14ac:dyDescent="0.25">
      <c r="A682" s="306"/>
      <c r="B682" s="306"/>
      <c r="C682" s="306"/>
      <c r="D682" s="306"/>
      <c r="E682" s="306"/>
      <c r="F682" s="306"/>
      <c r="G682" s="48" t="s">
        <v>18</v>
      </c>
      <c r="H682" s="49">
        <f t="shared" si="181"/>
        <v>445.69999999999993</v>
      </c>
      <c r="I682" s="49">
        <f t="shared" si="181"/>
        <v>0</v>
      </c>
      <c r="J682" s="49">
        <f t="shared" si="181"/>
        <v>0</v>
      </c>
      <c r="K682" s="49">
        <f t="shared" si="181"/>
        <v>0</v>
      </c>
      <c r="L682" s="49">
        <f t="shared" si="181"/>
        <v>150.20000000000002</v>
      </c>
      <c r="M682" s="49">
        <f t="shared" si="181"/>
        <v>112</v>
      </c>
      <c r="N682" s="49">
        <f t="shared" si="181"/>
        <v>183.5</v>
      </c>
      <c r="O682" s="294"/>
      <c r="P682" s="279"/>
    </row>
    <row r="683" spans="1:17" x14ac:dyDescent="0.25">
      <c r="A683" s="306"/>
      <c r="B683" s="306"/>
      <c r="C683" s="306"/>
      <c r="D683" s="306"/>
      <c r="E683" s="306"/>
      <c r="F683" s="306"/>
      <c r="G683" s="48" t="s">
        <v>19</v>
      </c>
      <c r="H683" s="49">
        <f t="shared" si="181"/>
        <v>0</v>
      </c>
      <c r="I683" s="49">
        <f t="shared" si="181"/>
        <v>0</v>
      </c>
      <c r="J683" s="49">
        <f t="shared" si="181"/>
        <v>0</v>
      </c>
      <c r="K683" s="49">
        <f t="shared" si="181"/>
        <v>0</v>
      </c>
      <c r="L683" s="49">
        <f t="shared" si="181"/>
        <v>0</v>
      </c>
      <c r="M683" s="49">
        <f t="shared" si="181"/>
        <v>0</v>
      </c>
      <c r="N683" s="49">
        <f t="shared" si="181"/>
        <v>0</v>
      </c>
      <c r="O683" s="294"/>
      <c r="P683" s="279"/>
    </row>
    <row r="684" spans="1:17" ht="24" x14ac:dyDescent="0.25">
      <c r="A684" s="306"/>
      <c r="B684" s="306"/>
      <c r="C684" s="306"/>
      <c r="D684" s="306"/>
      <c r="E684" s="306"/>
      <c r="F684" s="306"/>
      <c r="G684" s="48" t="s">
        <v>20</v>
      </c>
      <c r="H684" s="49">
        <f t="shared" si="181"/>
        <v>0</v>
      </c>
      <c r="I684" s="49">
        <f t="shared" si="181"/>
        <v>0</v>
      </c>
      <c r="J684" s="49">
        <f t="shared" si="181"/>
        <v>0</v>
      </c>
      <c r="K684" s="49">
        <f t="shared" si="181"/>
        <v>0</v>
      </c>
      <c r="L684" s="49">
        <f t="shared" si="181"/>
        <v>0</v>
      </c>
      <c r="M684" s="49">
        <f t="shared" si="181"/>
        <v>0</v>
      </c>
      <c r="N684" s="49">
        <f t="shared" si="181"/>
        <v>0</v>
      </c>
      <c r="O684" s="294"/>
      <c r="P684" s="279"/>
    </row>
    <row r="685" spans="1:17" x14ac:dyDescent="0.25">
      <c r="A685" s="294" t="s">
        <v>28</v>
      </c>
      <c r="B685" s="294"/>
      <c r="C685" s="294"/>
      <c r="D685" s="294"/>
      <c r="E685" s="294"/>
      <c r="F685" s="294"/>
      <c r="G685" s="294"/>
      <c r="H685" s="294"/>
      <c r="I685" s="294"/>
      <c r="J685" s="294"/>
      <c r="K685" s="294"/>
      <c r="L685" s="294"/>
      <c r="M685" s="294"/>
      <c r="N685" s="294"/>
      <c r="O685" s="294"/>
      <c r="P685" s="294"/>
    </row>
    <row r="686" spans="1:17" ht="51" customHeight="1" x14ac:dyDescent="0.25">
      <c r="A686" s="292" t="s">
        <v>2085</v>
      </c>
      <c r="B686" s="292" t="s">
        <v>1913</v>
      </c>
      <c r="C686" s="279" t="s">
        <v>28</v>
      </c>
      <c r="D686" s="279" t="s">
        <v>86</v>
      </c>
      <c r="E686" s="279" t="s">
        <v>2086</v>
      </c>
      <c r="F686" s="279" t="s">
        <v>1915</v>
      </c>
      <c r="G686" s="43" t="s">
        <v>16</v>
      </c>
      <c r="H686" s="44">
        <f t="shared" ref="H686:N686" si="182">SUM(H687:H690)</f>
        <v>1551.8</v>
      </c>
      <c r="I686" s="44">
        <f t="shared" si="182"/>
        <v>0</v>
      </c>
      <c r="J686" s="44">
        <f t="shared" si="182"/>
        <v>0</v>
      </c>
      <c r="K686" s="44">
        <f t="shared" si="182"/>
        <v>0</v>
      </c>
      <c r="L686" s="44">
        <f t="shared" si="182"/>
        <v>700</v>
      </c>
      <c r="M686" s="44">
        <f t="shared" si="182"/>
        <v>851.8</v>
      </c>
      <c r="N686" s="44">
        <f t="shared" si="182"/>
        <v>0</v>
      </c>
      <c r="O686" s="279">
        <v>31134</v>
      </c>
      <c r="P686" s="279"/>
      <c r="Q686" s="314" t="s">
        <v>4154</v>
      </c>
    </row>
    <row r="687" spans="1:17" x14ac:dyDescent="0.25">
      <c r="A687" s="292"/>
      <c r="B687" s="292"/>
      <c r="C687" s="279"/>
      <c r="D687" s="279"/>
      <c r="E687" s="279"/>
      <c r="F687" s="279"/>
      <c r="G687" s="43" t="s">
        <v>17</v>
      </c>
      <c r="H687" s="44">
        <f t="shared" ref="H687:H715" si="183">SUM(I687:N687)</f>
        <v>1117.3</v>
      </c>
      <c r="I687" s="44">
        <v>0</v>
      </c>
      <c r="J687" s="44">
        <v>0</v>
      </c>
      <c r="K687" s="44">
        <v>0</v>
      </c>
      <c r="L687" s="44">
        <v>504</v>
      </c>
      <c r="M687" s="44">
        <v>613.29999999999995</v>
      </c>
      <c r="N687" s="44">
        <v>0</v>
      </c>
      <c r="O687" s="279"/>
      <c r="P687" s="279"/>
      <c r="Q687" s="315"/>
    </row>
    <row r="688" spans="1:17" ht="36" x14ac:dyDescent="0.25">
      <c r="A688" s="292"/>
      <c r="B688" s="292"/>
      <c r="C688" s="279"/>
      <c r="D688" s="279"/>
      <c r="E688" s="279"/>
      <c r="F688" s="279"/>
      <c r="G688" s="43" t="s">
        <v>18</v>
      </c>
      <c r="H688" s="44">
        <f t="shared" si="183"/>
        <v>434.5</v>
      </c>
      <c r="I688" s="44">
        <v>0</v>
      </c>
      <c r="J688" s="44">
        <v>0</v>
      </c>
      <c r="K688" s="44">
        <v>0</v>
      </c>
      <c r="L688" s="44">
        <v>196</v>
      </c>
      <c r="M688" s="44">
        <v>238.5</v>
      </c>
      <c r="N688" s="44">
        <v>0</v>
      </c>
      <c r="O688" s="279"/>
      <c r="P688" s="279"/>
      <c r="Q688" s="315"/>
    </row>
    <row r="689" spans="1:17" x14ac:dyDescent="0.25">
      <c r="A689" s="292"/>
      <c r="B689" s="292"/>
      <c r="C689" s="279"/>
      <c r="D689" s="279"/>
      <c r="E689" s="279"/>
      <c r="F689" s="279"/>
      <c r="G689" s="43" t="s">
        <v>19</v>
      </c>
      <c r="H689" s="44">
        <f t="shared" si="183"/>
        <v>0</v>
      </c>
      <c r="I689" s="44">
        <v>0</v>
      </c>
      <c r="J689" s="44">
        <v>0</v>
      </c>
      <c r="K689" s="44">
        <v>0</v>
      </c>
      <c r="L689" s="44">
        <v>0</v>
      </c>
      <c r="M689" s="44">
        <v>0</v>
      </c>
      <c r="N689" s="44">
        <v>0</v>
      </c>
      <c r="O689" s="279"/>
      <c r="P689" s="279"/>
      <c r="Q689" s="315"/>
    </row>
    <row r="690" spans="1:17" ht="24" x14ac:dyDescent="0.25">
      <c r="A690" s="292"/>
      <c r="B690" s="292"/>
      <c r="C690" s="279"/>
      <c r="D690" s="279"/>
      <c r="E690" s="279"/>
      <c r="F690" s="279"/>
      <c r="G690" s="43" t="s">
        <v>20</v>
      </c>
      <c r="H690" s="44">
        <f t="shared" si="183"/>
        <v>0</v>
      </c>
      <c r="I690" s="44">
        <v>0</v>
      </c>
      <c r="J690" s="44">
        <v>0</v>
      </c>
      <c r="K690" s="44">
        <v>0</v>
      </c>
      <c r="L690" s="44">
        <v>0</v>
      </c>
      <c r="M690" s="44">
        <v>0</v>
      </c>
      <c r="N690" s="44">
        <v>0</v>
      </c>
      <c r="O690" s="279"/>
      <c r="P690" s="279"/>
      <c r="Q690" s="315"/>
    </row>
    <row r="691" spans="1:17" ht="51" customHeight="1" x14ac:dyDescent="0.25">
      <c r="A691" s="292" t="s">
        <v>2087</v>
      </c>
      <c r="B691" s="292" t="s">
        <v>1913</v>
      </c>
      <c r="C691" s="279" t="s">
        <v>28</v>
      </c>
      <c r="D691" s="279">
        <v>2028</v>
      </c>
      <c r="E691" s="279" t="s">
        <v>1920</v>
      </c>
      <c r="F691" s="279" t="s">
        <v>1915</v>
      </c>
      <c r="G691" s="43" t="s">
        <v>16</v>
      </c>
      <c r="H691" s="44">
        <f t="shared" ref="H691:N691" si="184">SUM(H692:H695)</f>
        <v>12.200000000000001</v>
      </c>
      <c r="I691" s="44">
        <f t="shared" si="184"/>
        <v>0</v>
      </c>
      <c r="J691" s="44">
        <f t="shared" si="184"/>
        <v>0</v>
      </c>
      <c r="K691" s="44">
        <f t="shared" si="184"/>
        <v>0</v>
      </c>
      <c r="L691" s="44">
        <f t="shared" si="184"/>
        <v>12.200000000000001</v>
      </c>
      <c r="M691" s="44">
        <f t="shared" si="184"/>
        <v>0</v>
      </c>
      <c r="N691" s="44">
        <f t="shared" si="184"/>
        <v>0</v>
      </c>
      <c r="O691" s="279">
        <v>285</v>
      </c>
      <c r="P691" s="279"/>
      <c r="Q691" s="314" t="s">
        <v>4154</v>
      </c>
    </row>
    <row r="692" spans="1:17" x14ac:dyDescent="0.25">
      <c r="A692" s="292"/>
      <c r="B692" s="292"/>
      <c r="C692" s="279"/>
      <c r="D692" s="279"/>
      <c r="E692" s="279"/>
      <c r="F692" s="279"/>
      <c r="G692" s="43" t="s">
        <v>49</v>
      </c>
      <c r="H692" s="44">
        <f t="shared" si="183"/>
        <v>8.8000000000000007</v>
      </c>
      <c r="I692" s="44">
        <v>0</v>
      </c>
      <c r="J692" s="44">
        <v>0</v>
      </c>
      <c r="K692" s="44">
        <v>0</v>
      </c>
      <c r="L692" s="44">
        <v>8.8000000000000007</v>
      </c>
      <c r="M692" s="44">
        <v>0</v>
      </c>
      <c r="N692" s="44">
        <v>0</v>
      </c>
      <c r="O692" s="279"/>
      <c r="P692" s="279"/>
      <c r="Q692" s="315"/>
    </row>
    <row r="693" spans="1:17" ht="36" x14ac:dyDescent="0.25">
      <c r="A693" s="292"/>
      <c r="B693" s="292"/>
      <c r="C693" s="279"/>
      <c r="D693" s="279"/>
      <c r="E693" s="279"/>
      <c r="F693" s="279"/>
      <c r="G693" s="43" t="s">
        <v>18</v>
      </c>
      <c r="H693" s="44">
        <f t="shared" si="183"/>
        <v>3.4</v>
      </c>
      <c r="I693" s="44">
        <v>0</v>
      </c>
      <c r="J693" s="44">
        <v>0</v>
      </c>
      <c r="K693" s="44">
        <v>0</v>
      </c>
      <c r="L693" s="44">
        <v>3.4</v>
      </c>
      <c r="M693" s="44">
        <v>0</v>
      </c>
      <c r="N693" s="44">
        <v>0</v>
      </c>
      <c r="O693" s="279"/>
      <c r="P693" s="279"/>
      <c r="Q693" s="315"/>
    </row>
    <row r="694" spans="1:17" x14ac:dyDescent="0.25">
      <c r="A694" s="292"/>
      <c r="B694" s="292"/>
      <c r="C694" s="279"/>
      <c r="D694" s="279"/>
      <c r="E694" s="279"/>
      <c r="F694" s="279"/>
      <c r="G694" s="43" t="s">
        <v>19</v>
      </c>
      <c r="H694" s="44">
        <f t="shared" si="183"/>
        <v>0</v>
      </c>
      <c r="I694" s="44">
        <v>0</v>
      </c>
      <c r="J694" s="44">
        <v>0</v>
      </c>
      <c r="K694" s="44">
        <v>0</v>
      </c>
      <c r="L694" s="44">
        <v>0</v>
      </c>
      <c r="M694" s="44">
        <v>0</v>
      </c>
      <c r="N694" s="44">
        <v>0</v>
      </c>
      <c r="O694" s="279"/>
      <c r="P694" s="279"/>
      <c r="Q694" s="315"/>
    </row>
    <row r="695" spans="1:17" ht="24" x14ac:dyDescent="0.25">
      <c r="A695" s="292"/>
      <c r="B695" s="292"/>
      <c r="C695" s="279"/>
      <c r="D695" s="279"/>
      <c r="E695" s="279"/>
      <c r="F695" s="279"/>
      <c r="G695" s="43" t="s">
        <v>20</v>
      </c>
      <c r="H695" s="44">
        <f t="shared" si="183"/>
        <v>0</v>
      </c>
      <c r="I695" s="44">
        <v>0</v>
      </c>
      <c r="J695" s="44">
        <v>0</v>
      </c>
      <c r="K695" s="44">
        <v>0</v>
      </c>
      <c r="L695" s="44">
        <v>0</v>
      </c>
      <c r="M695" s="44">
        <v>0</v>
      </c>
      <c r="N695" s="44">
        <v>0</v>
      </c>
      <c r="O695" s="279"/>
      <c r="P695" s="279"/>
      <c r="Q695" s="315"/>
    </row>
    <row r="696" spans="1:17" ht="51" customHeight="1" x14ac:dyDescent="0.25">
      <c r="A696" s="292" t="s">
        <v>2088</v>
      </c>
      <c r="B696" s="292" t="s">
        <v>1913</v>
      </c>
      <c r="C696" s="279" t="s">
        <v>28</v>
      </c>
      <c r="D696" s="279">
        <v>2028</v>
      </c>
      <c r="E696" s="279" t="s">
        <v>1920</v>
      </c>
      <c r="F696" s="279" t="s">
        <v>1915</v>
      </c>
      <c r="G696" s="43" t="s">
        <v>16</v>
      </c>
      <c r="H696" s="44">
        <f t="shared" ref="H696:N696" si="185">SUM(H697:H700)</f>
        <v>12.200000000000001</v>
      </c>
      <c r="I696" s="44">
        <f t="shared" si="185"/>
        <v>0</v>
      </c>
      <c r="J696" s="44">
        <f t="shared" si="185"/>
        <v>0</v>
      </c>
      <c r="K696" s="44">
        <f t="shared" si="185"/>
        <v>0</v>
      </c>
      <c r="L696" s="44">
        <f t="shared" si="185"/>
        <v>12.200000000000001</v>
      </c>
      <c r="M696" s="44">
        <f t="shared" si="185"/>
        <v>0</v>
      </c>
      <c r="N696" s="44">
        <f t="shared" si="185"/>
        <v>0</v>
      </c>
      <c r="O696" s="279">
        <v>358</v>
      </c>
      <c r="P696" s="279"/>
      <c r="Q696" s="314" t="s">
        <v>4154</v>
      </c>
    </row>
    <row r="697" spans="1:17" x14ac:dyDescent="0.25">
      <c r="A697" s="292"/>
      <c r="B697" s="292"/>
      <c r="C697" s="279"/>
      <c r="D697" s="279"/>
      <c r="E697" s="279"/>
      <c r="F697" s="279"/>
      <c r="G697" s="43" t="s">
        <v>49</v>
      </c>
      <c r="H697" s="44">
        <f t="shared" si="183"/>
        <v>8.8000000000000007</v>
      </c>
      <c r="I697" s="44">
        <v>0</v>
      </c>
      <c r="J697" s="44">
        <v>0</v>
      </c>
      <c r="K697" s="44">
        <v>0</v>
      </c>
      <c r="L697" s="44">
        <v>8.8000000000000007</v>
      </c>
      <c r="M697" s="44">
        <v>0</v>
      </c>
      <c r="N697" s="44">
        <v>0</v>
      </c>
      <c r="O697" s="279"/>
      <c r="P697" s="279"/>
      <c r="Q697" s="315"/>
    </row>
    <row r="698" spans="1:17" ht="36" x14ac:dyDescent="0.25">
      <c r="A698" s="292"/>
      <c r="B698" s="292"/>
      <c r="C698" s="279"/>
      <c r="D698" s="279"/>
      <c r="E698" s="279"/>
      <c r="F698" s="279"/>
      <c r="G698" s="43" t="s">
        <v>18</v>
      </c>
      <c r="H698" s="44">
        <f t="shared" si="183"/>
        <v>3.4</v>
      </c>
      <c r="I698" s="44">
        <v>0</v>
      </c>
      <c r="J698" s="44">
        <v>0</v>
      </c>
      <c r="K698" s="44">
        <v>0</v>
      </c>
      <c r="L698" s="44">
        <v>3.4</v>
      </c>
      <c r="M698" s="44">
        <v>0</v>
      </c>
      <c r="N698" s="44">
        <v>0</v>
      </c>
      <c r="O698" s="279"/>
      <c r="P698" s="279"/>
      <c r="Q698" s="315"/>
    </row>
    <row r="699" spans="1:17" x14ac:dyDescent="0.25">
      <c r="A699" s="292"/>
      <c r="B699" s="292"/>
      <c r="C699" s="279"/>
      <c r="D699" s="279"/>
      <c r="E699" s="279"/>
      <c r="F699" s="279"/>
      <c r="G699" s="43" t="s">
        <v>19</v>
      </c>
      <c r="H699" s="44">
        <f t="shared" si="183"/>
        <v>0</v>
      </c>
      <c r="I699" s="44">
        <v>0</v>
      </c>
      <c r="J699" s="44">
        <v>0</v>
      </c>
      <c r="K699" s="44">
        <v>0</v>
      </c>
      <c r="L699" s="44">
        <v>0</v>
      </c>
      <c r="M699" s="44">
        <v>0</v>
      </c>
      <c r="N699" s="44">
        <v>0</v>
      </c>
      <c r="O699" s="279"/>
      <c r="P699" s="279"/>
      <c r="Q699" s="315"/>
    </row>
    <row r="700" spans="1:17" ht="24" x14ac:dyDescent="0.25">
      <c r="A700" s="292"/>
      <c r="B700" s="292"/>
      <c r="C700" s="279"/>
      <c r="D700" s="279"/>
      <c r="E700" s="279"/>
      <c r="F700" s="279"/>
      <c r="G700" s="43" t="s">
        <v>20</v>
      </c>
      <c r="H700" s="44">
        <f t="shared" si="183"/>
        <v>0</v>
      </c>
      <c r="I700" s="44">
        <v>0</v>
      </c>
      <c r="J700" s="44">
        <v>0</v>
      </c>
      <c r="K700" s="44">
        <v>0</v>
      </c>
      <c r="L700" s="44">
        <v>0</v>
      </c>
      <c r="M700" s="44">
        <v>0</v>
      </c>
      <c r="N700" s="44">
        <v>0</v>
      </c>
      <c r="O700" s="279"/>
      <c r="P700" s="279"/>
      <c r="Q700" s="315"/>
    </row>
    <row r="701" spans="1:17" ht="51" customHeight="1" x14ac:dyDescent="0.25">
      <c r="A701" s="292" t="s">
        <v>2089</v>
      </c>
      <c r="B701" s="292" t="s">
        <v>1913</v>
      </c>
      <c r="C701" s="279" t="s">
        <v>28</v>
      </c>
      <c r="D701" s="279">
        <v>2029</v>
      </c>
      <c r="E701" s="279" t="s">
        <v>1920</v>
      </c>
      <c r="F701" s="279" t="s">
        <v>1915</v>
      </c>
      <c r="G701" s="43" t="s">
        <v>16</v>
      </c>
      <c r="H701" s="44">
        <f t="shared" ref="H701:N701" si="186">SUM(H702:H705)</f>
        <v>12.799999999999999</v>
      </c>
      <c r="I701" s="44">
        <f t="shared" si="186"/>
        <v>0</v>
      </c>
      <c r="J701" s="44">
        <f t="shared" si="186"/>
        <v>0</v>
      </c>
      <c r="K701" s="44">
        <f t="shared" si="186"/>
        <v>0</v>
      </c>
      <c r="L701" s="44">
        <f t="shared" si="186"/>
        <v>0</v>
      </c>
      <c r="M701" s="44">
        <f t="shared" si="186"/>
        <v>12.799999999999999</v>
      </c>
      <c r="N701" s="44">
        <f t="shared" si="186"/>
        <v>0</v>
      </c>
      <c r="O701" s="279">
        <v>306</v>
      </c>
      <c r="P701" s="279"/>
      <c r="Q701" s="314" t="s">
        <v>4154</v>
      </c>
    </row>
    <row r="702" spans="1:17" x14ac:dyDescent="0.25">
      <c r="A702" s="292"/>
      <c r="B702" s="292"/>
      <c r="C702" s="279"/>
      <c r="D702" s="279"/>
      <c r="E702" s="279"/>
      <c r="F702" s="279"/>
      <c r="G702" s="43" t="s">
        <v>49</v>
      </c>
      <c r="H702" s="44">
        <f t="shared" si="183"/>
        <v>9.1999999999999993</v>
      </c>
      <c r="I702" s="44">
        <v>0</v>
      </c>
      <c r="J702" s="44">
        <v>0</v>
      </c>
      <c r="K702" s="44">
        <v>0</v>
      </c>
      <c r="L702" s="44">
        <v>0</v>
      </c>
      <c r="M702" s="44">
        <v>9.1999999999999993</v>
      </c>
      <c r="N702" s="44">
        <v>0</v>
      </c>
      <c r="O702" s="279"/>
      <c r="P702" s="279"/>
      <c r="Q702" s="315"/>
    </row>
    <row r="703" spans="1:17" ht="36" x14ac:dyDescent="0.25">
      <c r="A703" s="292"/>
      <c r="B703" s="292"/>
      <c r="C703" s="279"/>
      <c r="D703" s="279"/>
      <c r="E703" s="279"/>
      <c r="F703" s="279"/>
      <c r="G703" s="43" t="s">
        <v>18</v>
      </c>
      <c r="H703" s="44">
        <f t="shared" si="183"/>
        <v>3.6</v>
      </c>
      <c r="I703" s="44">
        <v>0</v>
      </c>
      <c r="J703" s="44">
        <v>0</v>
      </c>
      <c r="K703" s="44">
        <v>0</v>
      </c>
      <c r="L703" s="44">
        <v>0</v>
      </c>
      <c r="M703" s="44">
        <v>3.6</v>
      </c>
      <c r="N703" s="44">
        <v>0</v>
      </c>
      <c r="O703" s="279"/>
      <c r="P703" s="279"/>
      <c r="Q703" s="315"/>
    </row>
    <row r="704" spans="1:17" x14ac:dyDescent="0.25">
      <c r="A704" s="292"/>
      <c r="B704" s="292"/>
      <c r="C704" s="279"/>
      <c r="D704" s="279"/>
      <c r="E704" s="279"/>
      <c r="F704" s="279"/>
      <c r="G704" s="43" t="s">
        <v>19</v>
      </c>
      <c r="H704" s="44">
        <f t="shared" si="183"/>
        <v>0</v>
      </c>
      <c r="I704" s="44">
        <v>0</v>
      </c>
      <c r="J704" s="44">
        <v>0</v>
      </c>
      <c r="K704" s="44">
        <v>0</v>
      </c>
      <c r="L704" s="44">
        <v>0</v>
      </c>
      <c r="M704" s="44">
        <v>0</v>
      </c>
      <c r="N704" s="44">
        <v>0</v>
      </c>
      <c r="O704" s="279"/>
      <c r="P704" s="279"/>
      <c r="Q704" s="315"/>
    </row>
    <row r="705" spans="1:17" ht="24" x14ac:dyDescent="0.25">
      <c r="A705" s="292"/>
      <c r="B705" s="292"/>
      <c r="C705" s="279"/>
      <c r="D705" s="279"/>
      <c r="E705" s="279"/>
      <c r="F705" s="279"/>
      <c r="G705" s="43" t="s">
        <v>20</v>
      </c>
      <c r="H705" s="44">
        <f t="shared" si="183"/>
        <v>0</v>
      </c>
      <c r="I705" s="44">
        <v>0</v>
      </c>
      <c r="J705" s="44">
        <v>0</v>
      </c>
      <c r="K705" s="44">
        <v>0</v>
      </c>
      <c r="L705" s="44">
        <v>0</v>
      </c>
      <c r="M705" s="44">
        <v>0</v>
      </c>
      <c r="N705" s="44">
        <v>0</v>
      </c>
      <c r="O705" s="279"/>
      <c r="P705" s="279"/>
      <c r="Q705" s="315"/>
    </row>
    <row r="706" spans="1:17" ht="51" customHeight="1" x14ac:dyDescent="0.25">
      <c r="A706" s="292" t="s">
        <v>2090</v>
      </c>
      <c r="B706" s="292" t="s">
        <v>1913</v>
      </c>
      <c r="C706" s="279" t="s">
        <v>28</v>
      </c>
      <c r="D706" s="279">
        <v>2028</v>
      </c>
      <c r="E706" s="279" t="s">
        <v>1920</v>
      </c>
      <c r="F706" s="279" t="s">
        <v>1915</v>
      </c>
      <c r="G706" s="43" t="s">
        <v>16</v>
      </c>
      <c r="H706" s="44">
        <f t="shared" ref="H706:N706" si="187">SUM(H707:H710)</f>
        <v>16.299999999999997</v>
      </c>
      <c r="I706" s="44">
        <f t="shared" si="187"/>
        <v>0</v>
      </c>
      <c r="J706" s="44">
        <f t="shared" si="187"/>
        <v>0</v>
      </c>
      <c r="K706" s="44">
        <f t="shared" si="187"/>
        <v>0</v>
      </c>
      <c r="L706" s="44">
        <f t="shared" si="187"/>
        <v>16.299999999999997</v>
      </c>
      <c r="M706" s="44">
        <f t="shared" si="187"/>
        <v>0</v>
      </c>
      <c r="N706" s="44">
        <f t="shared" si="187"/>
        <v>0</v>
      </c>
      <c r="O706" s="279">
        <v>1394</v>
      </c>
      <c r="P706" s="279"/>
      <c r="Q706" s="314" t="s">
        <v>4154</v>
      </c>
    </row>
    <row r="707" spans="1:17" x14ac:dyDescent="0.25">
      <c r="A707" s="292"/>
      <c r="B707" s="292"/>
      <c r="C707" s="279"/>
      <c r="D707" s="279"/>
      <c r="E707" s="279"/>
      <c r="F707" s="279"/>
      <c r="G707" s="43" t="s">
        <v>49</v>
      </c>
      <c r="H707" s="44">
        <f t="shared" si="183"/>
        <v>11.7</v>
      </c>
      <c r="I707" s="44">
        <v>0</v>
      </c>
      <c r="J707" s="44">
        <v>0</v>
      </c>
      <c r="K707" s="44">
        <v>0</v>
      </c>
      <c r="L707" s="44">
        <v>11.7</v>
      </c>
      <c r="M707" s="44">
        <v>0</v>
      </c>
      <c r="N707" s="44">
        <v>0</v>
      </c>
      <c r="O707" s="279"/>
      <c r="P707" s="279"/>
      <c r="Q707" s="315"/>
    </row>
    <row r="708" spans="1:17" ht="36" x14ac:dyDescent="0.25">
      <c r="A708" s="292"/>
      <c r="B708" s="292"/>
      <c r="C708" s="279"/>
      <c r="D708" s="279"/>
      <c r="E708" s="279"/>
      <c r="F708" s="279"/>
      <c r="G708" s="43" t="s">
        <v>18</v>
      </c>
      <c r="H708" s="44">
        <f t="shared" si="183"/>
        <v>4.5999999999999996</v>
      </c>
      <c r="I708" s="44">
        <v>0</v>
      </c>
      <c r="J708" s="44">
        <v>0</v>
      </c>
      <c r="K708" s="44">
        <v>0</v>
      </c>
      <c r="L708" s="44">
        <v>4.5999999999999996</v>
      </c>
      <c r="M708" s="44">
        <v>0</v>
      </c>
      <c r="N708" s="44">
        <v>0</v>
      </c>
      <c r="O708" s="279"/>
      <c r="P708" s="279"/>
      <c r="Q708" s="315"/>
    </row>
    <row r="709" spans="1:17" x14ac:dyDescent="0.25">
      <c r="A709" s="292"/>
      <c r="B709" s="292"/>
      <c r="C709" s="279"/>
      <c r="D709" s="279"/>
      <c r="E709" s="279"/>
      <c r="F709" s="279"/>
      <c r="G709" s="43" t="s">
        <v>19</v>
      </c>
      <c r="H709" s="44">
        <f t="shared" si="183"/>
        <v>0</v>
      </c>
      <c r="I709" s="44">
        <v>0</v>
      </c>
      <c r="J709" s="44">
        <v>0</v>
      </c>
      <c r="K709" s="44">
        <v>0</v>
      </c>
      <c r="L709" s="44">
        <v>0</v>
      </c>
      <c r="M709" s="44">
        <v>0</v>
      </c>
      <c r="N709" s="44">
        <v>0</v>
      </c>
      <c r="O709" s="279"/>
      <c r="P709" s="279"/>
      <c r="Q709" s="315"/>
    </row>
    <row r="710" spans="1:17" ht="24" x14ac:dyDescent="0.25">
      <c r="A710" s="292"/>
      <c r="B710" s="292"/>
      <c r="C710" s="279"/>
      <c r="D710" s="279"/>
      <c r="E710" s="279"/>
      <c r="F710" s="279"/>
      <c r="G710" s="43" t="s">
        <v>20</v>
      </c>
      <c r="H710" s="44">
        <f t="shared" si="183"/>
        <v>0</v>
      </c>
      <c r="I710" s="44">
        <v>0</v>
      </c>
      <c r="J710" s="44">
        <v>0</v>
      </c>
      <c r="K710" s="44">
        <v>0</v>
      </c>
      <c r="L710" s="44">
        <v>0</v>
      </c>
      <c r="M710" s="44">
        <v>0</v>
      </c>
      <c r="N710" s="44">
        <v>0</v>
      </c>
      <c r="O710" s="279"/>
      <c r="P710" s="279"/>
      <c r="Q710" s="315"/>
    </row>
    <row r="711" spans="1:17" ht="51" customHeight="1" x14ac:dyDescent="0.25">
      <c r="A711" s="292" t="s">
        <v>2091</v>
      </c>
      <c r="B711" s="292" t="s">
        <v>1913</v>
      </c>
      <c r="C711" s="279" t="s">
        <v>28</v>
      </c>
      <c r="D711" s="279">
        <v>2028</v>
      </c>
      <c r="E711" s="279" t="s">
        <v>1920</v>
      </c>
      <c r="F711" s="279" t="s">
        <v>1915</v>
      </c>
      <c r="G711" s="43" t="s">
        <v>16</v>
      </c>
      <c r="H711" s="44">
        <f t="shared" ref="H711:N711" si="188">SUM(H712:H715)</f>
        <v>12.200000000000001</v>
      </c>
      <c r="I711" s="44">
        <f t="shared" si="188"/>
        <v>0</v>
      </c>
      <c r="J711" s="44">
        <f t="shared" si="188"/>
        <v>0</v>
      </c>
      <c r="K711" s="44">
        <f t="shared" si="188"/>
        <v>0</v>
      </c>
      <c r="L711" s="44">
        <f t="shared" si="188"/>
        <v>12.200000000000001</v>
      </c>
      <c r="M711" s="44">
        <f t="shared" si="188"/>
        <v>0</v>
      </c>
      <c r="N711" s="44">
        <f t="shared" si="188"/>
        <v>0</v>
      </c>
      <c r="O711" s="279">
        <v>311</v>
      </c>
      <c r="P711" s="279"/>
      <c r="Q711" s="314" t="s">
        <v>4154</v>
      </c>
    </row>
    <row r="712" spans="1:17" x14ac:dyDescent="0.25">
      <c r="A712" s="292"/>
      <c r="B712" s="292"/>
      <c r="C712" s="279"/>
      <c r="D712" s="279"/>
      <c r="E712" s="279"/>
      <c r="F712" s="279"/>
      <c r="G712" s="43" t="s">
        <v>17</v>
      </c>
      <c r="H712" s="44">
        <f t="shared" si="183"/>
        <v>8.8000000000000007</v>
      </c>
      <c r="I712" s="44">
        <v>0</v>
      </c>
      <c r="J712" s="44">
        <v>0</v>
      </c>
      <c r="K712" s="44">
        <v>0</v>
      </c>
      <c r="L712" s="44">
        <v>8.8000000000000007</v>
      </c>
      <c r="M712" s="44">
        <v>0</v>
      </c>
      <c r="N712" s="44">
        <v>0</v>
      </c>
      <c r="O712" s="279"/>
      <c r="P712" s="279"/>
      <c r="Q712" s="315"/>
    </row>
    <row r="713" spans="1:17" ht="36" x14ac:dyDescent="0.25">
      <c r="A713" s="292"/>
      <c r="B713" s="292"/>
      <c r="C713" s="279"/>
      <c r="D713" s="279"/>
      <c r="E713" s="279"/>
      <c r="F713" s="279"/>
      <c r="G713" s="43" t="s">
        <v>18</v>
      </c>
      <c r="H713" s="44">
        <f t="shared" si="183"/>
        <v>3.4</v>
      </c>
      <c r="I713" s="44">
        <v>0</v>
      </c>
      <c r="J713" s="44">
        <v>0</v>
      </c>
      <c r="K713" s="44">
        <v>0</v>
      </c>
      <c r="L713" s="44">
        <v>3.4</v>
      </c>
      <c r="M713" s="44">
        <v>0</v>
      </c>
      <c r="N713" s="44">
        <v>0</v>
      </c>
      <c r="O713" s="279"/>
      <c r="P713" s="279"/>
      <c r="Q713" s="315"/>
    </row>
    <row r="714" spans="1:17" x14ac:dyDescent="0.25">
      <c r="A714" s="292"/>
      <c r="B714" s="292"/>
      <c r="C714" s="279"/>
      <c r="D714" s="279"/>
      <c r="E714" s="279"/>
      <c r="F714" s="279"/>
      <c r="G714" s="43" t="s">
        <v>19</v>
      </c>
      <c r="H714" s="44">
        <f t="shared" si="183"/>
        <v>0</v>
      </c>
      <c r="I714" s="44">
        <v>0</v>
      </c>
      <c r="J714" s="44">
        <v>0</v>
      </c>
      <c r="K714" s="44">
        <v>0</v>
      </c>
      <c r="L714" s="44">
        <v>0</v>
      </c>
      <c r="M714" s="44">
        <v>0</v>
      </c>
      <c r="N714" s="44">
        <v>0</v>
      </c>
      <c r="O714" s="279"/>
      <c r="P714" s="279"/>
      <c r="Q714" s="315"/>
    </row>
    <row r="715" spans="1:17" ht="24" x14ac:dyDescent="0.25">
      <c r="A715" s="292"/>
      <c r="B715" s="292"/>
      <c r="C715" s="279"/>
      <c r="D715" s="279"/>
      <c r="E715" s="279"/>
      <c r="F715" s="279"/>
      <c r="G715" s="43" t="s">
        <v>20</v>
      </c>
      <c r="H715" s="44">
        <f t="shared" si="183"/>
        <v>0</v>
      </c>
      <c r="I715" s="44">
        <v>0</v>
      </c>
      <c r="J715" s="44">
        <v>0</v>
      </c>
      <c r="K715" s="44">
        <v>0</v>
      </c>
      <c r="L715" s="44">
        <v>0</v>
      </c>
      <c r="M715" s="44">
        <v>0</v>
      </c>
      <c r="N715" s="44">
        <v>0</v>
      </c>
      <c r="O715" s="279"/>
      <c r="P715" s="279"/>
      <c r="Q715" s="315"/>
    </row>
    <row r="716" spans="1:17" ht="36" x14ac:dyDescent="0.25">
      <c r="A716" s="306" t="s">
        <v>26</v>
      </c>
      <c r="B716" s="306"/>
      <c r="C716" s="306"/>
      <c r="D716" s="306"/>
      <c r="E716" s="306"/>
      <c r="F716" s="306"/>
      <c r="G716" s="48" t="s">
        <v>16</v>
      </c>
      <c r="H716" s="49">
        <f>SUM(H686,H691,H696,H701,H706,H711)</f>
        <v>1617.5</v>
      </c>
      <c r="I716" s="49">
        <f t="shared" ref="I716:N716" si="189">SUM(I686,I691,I696,I701,I706,I711)</f>
        <v>0</v>
      </c>
      <c r="J716" s="49">
        <f t="shared" si="189"/>
        <v>0</v>
      </c>
      <c r="K716" s="49">
        <f t="shared" si="189"/>
        <v>0</v>
      </c>
      <c r="L716" s="49">
        <f t="shared" si="189"/>
        <v>752.90000000000009</v>
      </c>
      <c r="M716" s="49">
        <f t="shared" si="189"/>
        <v>864.59999999999991</v>
      </c>
      <c r="N716" s="49">
        <f t="shared" si="189"/>
        <v>0</v>
      </c>
      <c r="O716" s="306">
        <v>31134</v>
      </c>
      <c r="P716" s="306"/>
    </row>
    <row r="717" spans="1:17" ht="24" x14ac:dyDescent="0.25">
      <c r="A717" s="306"/>
      <c r="B717" s="306"/>
      <c r="C717" s="306"/>
      <c r="D717" s="306"/>
      <c r="E717" s="306"/>
      <c r="F717" s="306"/>
      <c r="G717" s="48" t="s">
        <v>17</v>
      </c>
      <c r="H717" s="49">
        <f t="shared" ref="H717:N720" si="190">SUM(H687,H692,H697,H702,H707,H712)</f>
        <v>1164.5999999999999</v>
      </c>
      <c r="I717" s="49">
        <f t="shared" si="190"/>
        <v>0</v>
      </c>
      <c r="J717" s="49">
        <f t="shared" si="190"/>
        <v>0</v>
      </c>
      <c r="K717" s="49">
        <f t="shared" si="190"/>
        <v>0</v>
      </c>
      <c r="L717" s="49">
        <f t="shared" si="190"/>
        <v>542.09999999999991</v>
      </c>
      <c r="M717" s="49">
        <f t="shared" si="190"/>
        <v>622.5</v>
      </c>
      <c r="N717" s="49">
        <f t="shared" si="190"/>
        <v>0</v>
      </c>
      <c r="O717" s="306"/>
      <c r="P717" s="306"/>
    </row>
    <row r="718" spans="1:17" ht="36" x14ac:dyDescent="0.25">
      <c r="A718" s="306"/>
      <c r="B718" s="306"/>
      <c r="C718" s="306"/>
      <c r="D718" s="306"/>
      <c r="E718" s="306"/>
      <c r="F718" s="306"/>
      <c r="G718" s="48" t="s">
        <v>18</v>
      </c>
      <c r="H718" s="49">
        <f t="shared" si="190"/>
        <v>452.9</v>
      </c>
      <c r="I718" s="49">
        <f t="shared" si="190"/>
        <v>0</v>
      </c>
      <c r="J718" s="49">
        <f t="shared" si="190"/>
        <v>0</v>
      </c>
      <c r="K718" s="49">
        <f t="shared" si="190"/>
        <v>0</v>
      </c>
      <c r="L718" s="49">
        <f t="shared" si="190"/>
        <v>210.8</v>
      </c>
      <c r="M718" s="49">
        <f t="shared" si="190"/>
        <v>242.1</v>
      </c>
      <c r="N718" s="49">
        <f t="shared" si="190"/>
        <v>0</v>
      </c>
      <c r="O718" s="306"/>
      <c r="P718" s="306"/>
    </row>
    <row r="719" spans="1:17" x14ac:dyDescent="0.25">
      <c r="A719" s="306"/>
      <c r="B719" s="306"/>
      <c r="C719" s="306"/>
      <c r="D719" s="306"/>
      <c r="E719" s="306"/>
      <c r="F719" s="306"/>
      <c r="G719" s="48" t="s">
        <v>19</v>
      </c>
      <c r="H719" s="49">
        <f t="shared" si="190"/>
        <v>0</v>
      </c>
      <c r="I719" s="49">
        <f t="shared" si="190"/>
        <v>0</v>
      </c>
      <c r="J719" s="49">
        <f t="shared" si="190"/>
        <v>0</v>
      </c>
      <c r="K719" s="49">
        <f t="shared" si="190"/>
        <v>0</v>
      </c>
      <c r="L719" s="49">
        <f t="shared" si="190"/>
        <v>0</v>
      </c>
      <c r="M719" s="49">
        <f t="shared" si="190"/>
        <v>0</v>
      </c>
      <c r="N719" s="49">
        <f t="shared" si="190"/>
        <v>0</v>
      </c>
      <c r="O719" s="306"/>
      <c r="P719" s="306"/>
    </row>
    <row r="720" spans="1:17" ht="24" x14ac:dyDescent="0.25">
      <c r="A720" s="306"/>
      <c r="B720" s="306"/>
      <c r="C720" s="306"/>
      <c r="D720" s="306"/>
      <c r="E720" s="306"/>
      <c r="F720" s="306"/>
      <c r="G720" s="48" t="s">
        <v>20</v>
      </c>
      <c r="H720" s="49">
        <f t="shared" si="190"/>
        <v>0</v>
      </c>
      <c r="I720" s="49">
        <f t="shared" si="190"/>
        <v>0</v>
      </c>
      <c r="J720" s="49">
        <f t="shared" si="190"/>
        <v>0</v>
      </c>
      <c r="K720" s="49">
        <f t="shared" si="190"/>
        <v>0</v>
      </c>
      <c r="L720" s="49">
        <f t="shared" si="190"/>
        <v>0</v>
      </c>
      <c r="M720" s="49">
        <f t="shared" si="190"/>
        <v>0</v>
      </c>
      <c r="N720" s="49">
        <f t="shared" si="190"/>
        <v>0</v>
      </c>
      <c r="O720" s="306"/>
      <c r="P720" s="306"/>
    </row>
    <row r="721" spans="1:17" x14ac:dyDescent="0.25">
      <c r="A721" s="294" t="s">
        <v>1006</v>
      </c>
      <c r="B721" s="294"/>
      <c r="C721" s="294"/>
      <c r="D721" s="294"/>
      <c r="E721" s="294"/>
      <c r="F721" s="294"/>
      <c r="G721" s="294"/>
      <c r="H721" s="294"/>
      <c r="I721" s="294"/>
      <c r="J721" s="294"/>
      <c r="K721" s="294"/>
      <c r="L721" s="294"/>
      <c r="M721" s="294"/>
      <c r="N721" s="294"/>
      <c r="O721" s="294"/>
      <c r="P721" s="294"/>
    </row>
    <row r="722" spans="1:17" ht="51" customHeight="1" x14ac:dyDescent="0.25">
      <c r="A722" s="292" t="s">
        <v>2092</v>
      </c>
      <c r="B722" s="292" t="s">
        <v>1913</v>
      </c>
      <c r="C722" s="279" t="s">
        <v>1006</v>
      </c>
      <c r="D722" s="279">
        <v>2028</v>
      </c>
      <c r="E722" s="279" t="s">
        <v>1920</v>
      </c>
      <c r="F722" s="279" t="s">
        <v>1915</v>
      </c>
      <c r="G722" s="43" t="s">
        <v>16</v>
      </c>
      <c r="H722" s="44">
        <f t="shared" ref="H722:N722" si="191">SUM(H723:H726)</f>
        <v>12.200000000000001</v>
      </c>
      <c r="I722" s="44">
        <f t="shared" si="191"/>
        <v>0</v>
      </c>
      <c r="J722" s="44">
        <f t="shared" si="191"/>
        <v>0</v>
      </c>
      <c r="K722" s="44">
        <f t="shared" si="191"/>
        <v>0</v>
      </c>
      <c r="L722" s="44">
        <f t="shared" si="191"/>
        <v>12.200000000000001</v>
      </c>
      <c r="M722" s="44">
        <f t="shared" si="191"/>
        <v>0</v>
      </c>
      <c r="N722" s="44">
        <f t="shared" si="191"/>
        <v>0</v>
      </c>
      <c r="O722" s="279">
        <v>678</v>
      </c>
      <c r="P722" s="279"/>
      <c r="Q722" s="314" t="s">
        <v>4154</v>
      </c>
    </row>
    <row r="723" spans="1:17" x14ac:dyDescent="0.25">
      <c r="A723" s="292"/>
      <c r="B723" s="292"/>
      <c r="C723" s="279"/>
      <c r="D723" s="279"/>
      <c r="E723" s="279"/>
      <c r="F723" s="279"/>
      <c r="G723" s="43" t="s">
        <v>17</v>
      </c>
      <c r="H723" s="44">
        <f t="shared" ref="H723:H786" si="192">SUM(I723:N723)</f>
        <v>8.8000000000000007</v>
      </c>
      <c r="I723" s="44">
        <v>0</v>
      </c>
      <c r="J723" s="44">
        <v>0</v>
      </c>
      <c r="K723" s="44">
        <v>0</v>
      </c>
      <c r="L723" s="44">
        <v>8.8000000000000007</v>
      </c>
      <c r="M723" s="44">
        <v>0</v>
      </c>
      <c r="N723" s="44">
        <v>0</v>
      </c>
      <c r="O723" s="279"/>
      <c r="P723" s="279"/>
      <c r="Q723" s="315"/>
    </row>
    <row r="724" spans="1:17" ht="36" x14ac:dyDescent="0.25">
      <c r="A724" s="292"/>
      <c r="B724" s="292"/>
      <c r="C724" s="279"/>
      <c r="D724" s="279"/>
      <c r="E724" s="279"/>
      <c r="F724" s="279"/>
      <c r="G724" s="43" t="s">
        <v>18</v>
      </c>
      <c r="H724" s="44">
        <f t="shared" si="192"/>
        <v>3.4</v>
      </c>
      <c r="I724" s="44">
        <v>0</v>
      </c>
      <c r="J724" s="44">
        <v>0</v>
      </c>
      <c r="K724" s="44">
        <v>0</v>
      </c>
      <c r="L724" s="44">
        <v>3.4</v>
      </c>
      <c r="M724" s="44">
        <v>0</v>
      </c>
      <c r="N724" s="44">
        <v>0</v>
      </c>
      <c r="O724" s="279"/>
      <c r="P724" s="279"/>
      <c r="Q724" s="315"/>
    </row>
    <row r="725" spans="1:17" x14ac:dyDescent="0.25">
      <c r="A725" s="292"/>
      <c r="B725" s="292"/>
      <c r="C725" s="279"/>
      <c r="D725" s="279"/>
      <c r="E725" s="279"/>
      <c r="F725" s="279"/>
      <c r="G725" s="43" t="s">
        <v>19</v>
      </c>
      <c r="H725" s="44">
        <f t="shared" si="192"/>
        <v>0</v>
      </c>
      <c r="I725" s="44">
        <v>0</v>
      </c>
      <c r="J725" s="44">
        <v>0</v>
      </c>
      <c r="K725" s="44">
        <v>0</v>
      </c>
      <c r="L725" s="44">
        <v>0</v>
      </c>
      <c r="M725" s="44">
        <v>0</v>
      </c>
      <c r="N725" s="44">
        <v>0</v>
      </c>
      <c r="O725" s="279"/>
      <c r="P725" s="279"/>
      <c r="Q725" s="315"/>
    </row>
    <row r="726" spans="1:17" ht="24" x14ac:dyDescent="0.25">
      <c r="A726" s="292"/>
      <c r="B726" s="292"/>
      <c r="C726" s="279"/>
      <c r="D726" s="279"/>
      <c r="E726" s="279"/>
      <c r="F726" s="279"/>
      <c r="G726" s="43" t="s">
        <v>20</v>
      </c>
      <c r="H726" s="44">
        <f t="shared" si="192"/>
        <v>0</v>
      </c>
      <c r="I726" s="44">
        <v>0</v>
      </c>
      <c r="J726" s="44">
        <v>0</v>
      </c>
      <c r="K726" s="44">
        <v>0</v>
      </c>
      <c r="L726" s="44">
        <v>0</v>
      </c>
      <c r="M726" s="44">
        <v>0</v>
      </c>
      <c r="N726" s="44">
        <v>0</v>
      </c>
      <c r="O726" s="279"/>
      <c r="P726" s="279"/>
      <c r="Q726" s="315"/>
    </row>
    <row r="727" spans="1:17" ht="51" customHeight="1" x14ac:dyDescent="0.25">
      <c r="A727" s="292" t="s">
        <v>2093</v>
      </c>
      <c r="B727" s="292" t="s">
        <v>1913</v>
      </c>
      <c r="C727" s="279" t="s">
        <v>1006</v>
      </c>
      <c r="D727" s="279">
        <v>2028</v>
      </c>
      <c r="E727" s="279" t="s">
        <v>1920</v>
      </c>
      <c r="F727" s="279" t="s">
        <v>1915</v>
      </c>
      <c r="G727" s="43" t="s">
        <v>16</v>
      </c>
      <c r="H727" s="44">
        <f t="shared" ref="H727:N727" si="193">SUM(H728:H731)</f>
        <v>16.2</v>
      </c>
      <c r="I727" s="44">
        <f t="shared" si="193"/>
        <v>0</v>
      </c>
      <c r="J727" s="44">
        <f t="shared" si="193"/>
        <v>0</v>
      </c>
      <c r="K727" s="44">
        <f t="shared" si="193"/>
        <v>0</v>
      </c>
      <c r="L727" s="44">
        <f t="shared" si="193"/>
        <v>16.2</v>
      </c>
      <c r="M727" s="44">
        <f t="shared" si="193"/>
        <v>0</v>
      </c>
      <c r="N727" s="44">
        <f t="shared" si="193"/>
        <v>0</v>
      </c>
      <c r="O727" s="279">
        <v>1315</v>
      </c>
      <c r="P727" s="279"/>
      <c r="Q727" s="314" t="s">
        <v>4154</v>
      </c>
    </row>
    <row r="728" spans="1:17" x14ac:dyDescent="0.25">
      <c r="A728" s="292"/>
      <c r="B728" s="292"/>
      <c r="C728" s="279"/>
      <c r="D728" s="279"/>
      <c r="E728" s="279"/>
      <c r="F728" s="279"/>
      <c r="G728" s="43" t="s">
        <v>17</v>
      </c>
      <c r="H728" s="44">
        <f t="shared" si="192"/>
        <v>11.7</v>
      </c>
      <c r="I728" s="44">
        <v>0</v>
      </c>
      <c r="J728" s="44">
        <v>0</v>
      </c>
      <c r="K728" s="44">
        <v>0</v>
      </c>
      <c r="L728" s="44">
        <v>11.7</v>
      </c>
      <c r="M728" s="44">
        <v>0</v>
      </c>
      <c r="N728" s="44">
        <v>0</v>
      </c>
      <c r="O728" s="279"/>
      <c r="P728" s="279"/>
      <c r="Q728" s="315"/>
    </row>
    <row r="729" spans="1:17" ht="36" x14ac:dyDescent="0.25">
      <c r="A729" s="292"/>
      <c r="B729" s="292"/>
      <c r="C729" s="279"/>
      <c r="D729" s="279"/>
      <c r="E729" s="279"/>
      <c r="F729" s="279"/>
      <c r="G729" s="43" t="s">
        <v>18</v>
      </c>
      <c r="H729" s="44">
        <f t="shared" si="192"/>
        <v>4.5</v>
      </c>
      <c r="I729" s="44">
        <v>0</v>
      </c>
      <c r="J729" s="44">
        <v>0</v>
      </c>
      <c r="K729" s="44">
        <v>0</v>
      </c>
      <c r="L729" s="44">
        <v>4.5</v>
      </c>
      <c r="M729" s="44">
        <v>0</v>
      </c>
      <c r="N729" s="44">
        <v>0</v>
      </c>
      <c r="O729" s="279"/>
      <c r="P729" s="279"/>
      <c r="Q729" s="315"/>
    </row>
    <row r="730" spans="1:17" x14ac:dyDescent="0.25">
      <c r="A730" s="292"/>
      <c r="B730" s="292"/>
      <c r="C730" s="279"/>
      <c r="D730" s="279"/>
      <c r="E730" s="279"/>
      <c r="F730" s="279"/>
      <c r="G730" s="43" t="s">
        <v>19</v>
      </c>
      <c r="H730" s="44">
        <f t="shared" si="192"/>
        <v>0</v>
      </c>
      <c r="I730" s="44">
        <v>0</v>
      </c>
      <c r="J730" s="44">
        <v>0</v>
      </c>
      <c r="K730" s="44">
        <v>0</v>
      </c>
      <c r="L730" s="44">
        <v>0</v>
      </c>
      <c r="M730" s="44">
        <v>0</v>
      </c>
      <c r="N730" s="44">
        <v>0</v>
      </c>
      <c r="O730" s="279"/>
      <c r="P730" s="279"/>
      <c r="Q730" s="315"/>
    </row>
    <row r="731" spans="1:17" ht="24" x14ac:dyDescent="0.25">
      <c r="A731" s="292"/>
      <c r="B731" s="292"/>
      <c r="C731" s="279"/>
      <c r="D731" s="279"/>
      <c r="E731" s="279"/>
      <c r="F731" s="279"/>
      <c r="G731" s="43" t="s">
        <v>20</v>
      </c>
      <c r="H731" s="44">
        <f t="shared" si="192"/>
        <v>0</v>
      </c>
      <c r="I731" s="44">
        <v>0</v>
      </c>
      <c r="J731" s="44">
        <v>0</v>
      </c>
      <c r="K731" s="44">
        <v>0</v>
      </c>
      <c r="L731" s="44">
        <v>0</v>
      </c>
      <c r="M731" s="44">
        <v>0</v>
      </c>
      <c r="N731" s="44">
        <v>0</v>
      </c>
      <c r="O731" s="279"/>
      <c r="P731" s="279"/>
      <c r="Q731" s="315"/>
    </row>
    <row r="732" spans="1:17" ht="51" customHeight="1" x14ac:dyDescent="0.25">
      <c r="A732" s="292" t="s">
        <v>2094</v>
      </c>
      <c r="B732" s="292" t="s">
        <v>1913</v>
      </c>
      <c r="C732" s="279" t="s">
        <v>1006</v>
      </c>
      <c r="D732" s="279">
        <v>2028</v>
      </c>
      <c r="E732" s="279" t="s">
        <v>1920</v>
      </c>
      <c r="F732" s="279" t="s">
        <v>1915</v>
      </c>
      <c r="G732" s="43" t="s">
        <v>16</v>
      </c>
      <c r="H732" s="44">
        <f t="shared" ref="H732:N732" si="194">SUM(H733:H736)</f>
        <v>12.200000000000001</v>
      </c>
      <c r="I732" s="44">
        <f t="shared" si="194"/>
        <v>0</v>
      </c>
      <c r="J732" s="44">
        <f t="shared" si="194"/>
        <v>0</v>
      </c>
      <c r="K732" s="44">
        <f t="shared" si="194"/>
        <v>0</v>
      </c>
      <c r="L732" s="44">
        <f t="shared" si="194"/>
        <v>12.200000000000001</v>
      </c>
      <c r="M732" s="44">
        <f t="shared" si="194"/>
        <v>0</v>
      </c>
      <c r="N732" s="44">
        <f t="shared" si="194"/>
        <v>0</v>
      </c>
      <c r="O732" s="279">
        <v>454</v>
      </c>
      <c r="P732" s="279"/>
      <c r="Q732" s="314" t="s">
        <v>4154</v>
      </c>
    </row>
    <row r="733" spans="1:17" x14ac:dyDescent="0.25">
      <c r="A733" s="292"/>
      <c r="B733" s="292"/>
      <c r="C733" s="279"/>
      <c r="D733" s="279"/>
      <c r="E733" s="279"/>
      <c r="F733" s="279"/>
      <c r="G733" s="43" t="s">
        <v>17</v>
      </c>
      <c r="H733" s="44">
        <f t="shared" si="192"/>
        <v>8.8000000000000007</v>
      </c>
      <c r="I733" s="44">
        <v>0</v>
      </c>
      <c r="J733" s="44">
        <v>0</v>
      </c>
      <c r="K733" s="44">
        <v>0</v>
      </c>
      <c r="L733" s="44">
        <v>8.8000000000000007</v>
      </c>
      <c r="M733" s="44">
        <v>0</v>
      </c>
      <c r="N733" s="44">
        <v>0</v>
      </c>
      <c r="O733" s="279"/>
      <c r="P733" s="279"/>
      <c r="Q733" s="315"/>
    </row>
    <row r="734" spans="1:17" ht="36" x14ac:dyDescent="0.25">
      <c r="A734" s="292"/>
      <c r="B734" s="292"/>
      <c r="C734" s="279"/>
      <c r="D734" s="279"/>
      <c r="E734" s="279"/>
      <c r="F734" s="279"/>
      <c r="G734" s="43" t="s">
        <v>18</v>
      </c>
      <c r="H734" s="44">
        <f t="shared" si="192"/>
        <v>3.4</v>
      </c>
      <c r="I734" s="44">
        <v>0</v>
      </c>
      <c r="J734" s="44">
        <v>0</v>
      </c>
      <c r="K734" s="44">
        <v>0</v>
      </c>
      <c r="L734" s="44">
        <v>3.4</v>
      </c>
      <c r="M734" s="44">
        <v>0</v>
      </c>
      <c r="N734" s="44">
        <v>0</v>
      </c>
      <c r="O734" s="279"/>
      <c r="P734" s="279"/>
      <c r="Q734" s="315"/>
    </row>
    <row r="735" spans="1:17" x14ac:dyDescent="0.25">
      <c r="A735" s="292"/>
      <c r="B735" s="292"/>
      <c r="C735" s="279"/>
      <c r="D735" s="279"/>
      <c r="E735" s="279"/>
      <c r="F735" s="279"/>
      <c r="G735" s="43" t="s">
        <v>19</v>
      </c>
      <c r="H735" s="44">
        <f t="shared" si="192"/>
        <v>0</v>
      </c>
      <c r="I735" s="44">
        <v>0</v>
      </c>
      <c r="J735" s="44">
        <v>0</v>
      </c>
      <c r="K735" s="44">
        <v>0</v>
      </c>
      <c r="L735" s="44">
        <v>0</v>
      </c>
      <c r="M735" s="44">
        <v>0</v>
      </c>
      <c r="N735" s="44">
        <v>0</v>
      </c>
      <c r="O735" s="279"/>
      <c r="P735" s="279"/>
      <c r="Q735" s="315"/>
    </row>
    <row r="736" spans="1:17" ht="24" x14ac:dyDescent="0.25">
      <c r="A736" s="292"/>
      <c r="B736" s="292"/>
      <c r="C736" s="279"/>
      <c r="D736" s="279"/>
      <c r="E736" s="279"/>
      <c r="F736" s="279"/>
      <c r="G736" s="43" t="s">
        <v>20</v>
      </c>
      <c r="H736" s="44">
        <f t="shared" si="192"/>
        <v>0</v>
      </c>
      <c r="I736" s="44">
        <v>0</v>
      </c>
      <c r="J736" s="44">
        <v>0</v>
      </c>
      <c r="K736" s="44">
        <v>0</v>
      </c>
      <c r="L736" s="44">
        <v>0</v>
      </c>
      <c r="M736" s="44">
        <v>0</v>
      </c>
      <c r="N736" s="44">
        <v>0</v>
      </c>
      <c r="O736" s="279"/>
      <c r="P736" s="279"/>
      <c r="Q736" s="315"/>
    </row>
    <row r="737" spans="1:17" ht="51" customHeight="1" x14ac:dyDescent="0.25">
      <c r="A737" s="292" t="s">
        <v>2095</v>
      </c>
      <c r="B737" s="292" t="s">
        <v>1913</v>
      </c>
      <c r="C737" s="279" t="s">
        <v>1006</v>
      </c>
      <c r="D737" s="279">
        <v>2030</v>
      </c>
      <c r="E737" s="279" t="s">
        <v>1920</v>
      </c>
      <c r="F737" s="279" t="s">
        <v>1915</v>
      </c>
      <c r="G737" s="43" t="s">
        <v>16</v>
      </c>
      <c r="H737" s="44">
        <f t="shared" ref="H737:N737" si="195">SUM(H738:H741)</f>
        <v>12.799999999999999</v>
      </c>
      <c r="I737" s="44">
        <f t="shared" si="195"/>
        <v>0</v>
      </c>
      <c r="J737" s="44">
        <f t="shared" si="195"/>
        <v>0</v>
      </c>
      <c r="K737" s="44">
        <f t="shared" si="195"/>
        <v>0</v>
      </c>
      <c r="L737" s="44">
        <f t="shared" si="195"/>
        <v>0</v>
      </c>
      <c r="M737" s="44">
        <f t="shared" si="195"/>
        <v>0</v>
      </c>
      <c r="N737" s="44">
        <f t="shared" si="195"/>
        <v>12.799999999999999</v>
      </c>
      <c r="O737" s="279">
        <v>594</v>
      </c>
      <c r="P737" s="279"/>
      <c r="Q737" s="314" t="s">
        <v>4154</v>
      </c>
    </row>
    <row r="738" spans="1:17" x14ac:dyDescent="0.25">
      <c r="A738" s="292"/>
      <c r="B738" s="292"/>
      <c r="C738" s="279"/>
      <c r="D738" s="279"/>
      <c r="E738" s="279"/>
      <c r="F738" s="279"/>
      <c r="G738" s="43" t="s">
        <v>17</v>
      </c>
      <c r="H738" s="44">
        <f t="shared" si="192"/>
        <v>9.1999999999999993</v>
      </c>
      <c r="I738" s="44">
        <v>0</v>
      </c>
      <c r="J738" s="44">
        <v>0</v>
      </c>
      <c r="K738" s="44">
        <v>0</v>
      </c>
      <c r="L738" s="44">
        <v>0</v>
      </c>
      <c r="M738" s="44">
        <v>0</v>
      </c>
      <c r="N738" s="44">
        <v>9.1999999999999993</v>
      </c>
      <c r="O738" s="279"/>
      <c r="P738" s="279"/>
      <c r="Q738" s="315"/>
    </row>
    <row r="739" spans="1:17" ht="36" x14ac:dyDescent="0.25">
      <c r="A739" s="292"/>
      <c r="B739" s="292"/>
      <c r="C739" s="279"/>
      <c r="D739" s="279"/>
      <c r="E739" s="279"/>
      <c r="F739" s="279"/>
      <c r="G739" s="43" t="s">
        <v>18</v>
      </c>
      <c r="H739" s="44">
        <f t="shared" si="192"/>
        <v>3.6</v>
      </c>
      <c r="I739" s="44">
        <v>0</v>
      </c>
      <c r="J739" s="44">
        <v>0</v>
      </c>
      <c r="K739" s="44">
        <v>0</v>
      </c>
      <c r="L739" s="44">
        <v>0</v>
      </c>
      <c r="M739" s="44">
        <v>0</v>
      </c>
      <c r="N739" s="44">
        <v>3.6</v>
      </c>
      <c r="O739" s="279"/>
      <c r="P739" s="279"/>
      <c r="Q739" s="315"/>
    </row>
    <row r="740" spans="1:17" x14ac:dyDescent="0.25">
      <c r="A740" s="292"/>
      <c r="B740" s="292"/>
      <c r="C740" s="279"/>
      <c r="D740" s="279"/>
      <c r="E740" s="279"/>
      <c r="F740" s="279"/>
      <c r="G740" s="43" t="s">
        <v>19</v>
      </c>
      <c r="H740" s="44">
        <f t="shared" si="192"/>
        <v>0</v>
      </c>
      <c r="I740" s="44">
        <v>0</v>
      </c>
      <c r="J740" s="44">
        <v>0</v>
      </c>
      <c r="K740" s="44">
        <v>0</v>
      </c>
      <c r="L740" s="44">
        <v>0</v>
      </c>
      <c r="M740" s="44">
        <v>0</v>
      </c>
      <c r="N740" s="44">
        <v>0</v>
      </c>
      <c r="O740" s="279"/>
      <c r="P740" s="279"/>
      <c r="Q740" s="315"/>
    </row>
    <row r="741" spans="1:17" ht="24" x14ac:dyDescent="0.25">
      <c r="A741" s="292"/>
      <c r="B741" s="292"/>
      <c r="C741" s="279"/>
      <c r="D741" s="279"/>
      <c r="E741" s="279"/>
      <c r="F741" s="279"/>
      <c r="G741" s="43" t="s">
        <v>20</v>
      </c>
      <c r="H741" s="44">
        <f t="shared" si="192"/>
        <v>0</v>
      </c>
      <c r="I741" s="44">
        <v>0</v>
      </c>
      <c r="J741" s="44">
        <v>0</v>
      </c>
      <c r="K741" s="44">
        <v>0</v>
      </c>
      <c r="L741" s="44">
        <v>0</v>
      </c>
      <c r="M741" s="44">
        <v>0</v>
      </c>
      <c r="N741" s="44">
        <v>0</v>
      </c>
      <c r="O741" s="279"/>
      <c r="P741" s="279"/>
      <c r="Q741" s="315"/>
    </row>
    <row r="742" spans="1:17" ht="51" customHeight="1" x14ac:dyDescent="0.25">
      <c r="A742" s="292" t="s">
        <v>2096</v>
      </c>
      <c r="B742" s="292" t="s">
        <v>1913</v>
      </c>
      <c r="C742" s="279" t="s">
        <v>1006</v>
      </c>
      <c r="D742" s="279">
        <v>2029</v>
      </c>
      <c r="E742" s="279" t="s">
        <v>1920</v>
      </c>
      <c r="F742" s="279" t="s">
        <v>1915</v>
      </c>
      <c r="G742" s="43" t="s">
        <v>16</v>
      </c>
      <c r="H742" s="44">
        <f t="shared" ref="H742:N742" si="196">SUM(H743:H746)</f>
        <v>12.799999999999999</v>
      </c>
      <c r="I742" s="44">
        <f t="shared" si="196"/>
        <v>0</v>
      </c>
      <c r="J742" s="44">
        <f t="shared" si="196"/>
        <v>0</v>
      </c>
      <c r="K742" s="44">
        <f t="shared" si="196"/>
        <v>0</v>
      </c>
      <c r="L742" s="44">
        <f t="shared" si="196"/>
        <v>0</v>
      </c>
      <c r="M742" s="44">
        <f t="shared" si="196"/>
        <v>12.799999999999999</v>
      </c>
      <c r="N742" s="44">
        <f t="shared" si="196"/>
        <v>0</v>
      </c>
      <c r="O742" s="279">
        <v>690</v>
      </c>
      <c r="P742" s="279"/>
      <c r="Q742" s="314" t="s">
        <v>4154</v>
      </c>
    </row>
    <row r="743" spans="1:17" x14ac:dyDescent="0.25">
      <c r="A743" s="292"/>
      <c r="B743" s="292"/>
      <c r="C743" s="279"/>
      <c r="D743" s="279"/>
      <c r="E743" s="279"/>
      <c r="F743" s="279"/>
      <c r="G743" s="43" t="s">
        <v>17</v>
      </c>
      <c r="H743" s="44">
        <f t="shared" si="192"/>
        <v>9.1999999999999993</v>
      </c>
      <c r="I743" s="44">
        <v>0</v>
      </c>
      <c r="J743" s="44">
        <v>0</v>
      </c>
      <c r="K743" s="44">
        <v>0</v>
      </c>
      <c r="L743" s="44">
        <v>0</v>
      </c>
      <c r="M743" s="44">
        <v>9.1999999999999993</v>
      </c>
      <c r="N743" s="44">
        <v>0</v>
      </c>
      <c r="O743" s="279"/>
      <c r="P743" s="279"/>
      <c r="Q743" s="315"/>
    </row>
    <row r="744" spans="1:17" ht="36" x14ac:dyDescent="0.25">
      <c r="A744" s="292"/>
      <c r="B744" s="292"/>
      <c r="C744" s="279"/>
      <c r="D744" s="279"/>
      <c r="E744" s="279"/>
      <c r="F744" s="279"/>
      <c r="G744" s="43" t="s">
        <v>18</v>
      </c>
      <c r="H744" s="44">
        <f t="shared" si="192"/>
        <v>3.6</v>
      </c>
      <c r="I744" s="44">
        <v>0</v>
      </c>
      <c r="J744" s="44">
        <v>0</v>
      </c>
      <c r="K744" s="44">
        <v>0</v>
      </c>
      <c r="L744" s="44">
        <v>0</v>
      </c>
      <c r="M744" s="44">
        <v>3.6</v>
      </c>
      <c r="N744" s="44">
        <v>0</v>
      </c>
      <c r="O744" s="279"/>
      <c r="P744" s="279"/>
      <c r="Q744" s="315"/>
    </row>
    <row r="745" spans="1:17" x14ac:dyDescent="0.25">
      <c r="A745" s="292"/>
      <c r="B745" s="292"/>
      <c r="C745" s="279"/>
      <c r="D745" s="279"/>
      <c r="E745" s="279"/>
      <c r="F745" s="279"/>
      <c r="G745" s="43" t="s">
        <v>19</v>
      </c>
      <c r="H745" s="44">
        <f t="shared" si="192"/>
        <v>0</v>
      </c>
      <c r="I745" s="44">
        <v>0</v>
      </c>
      <c r="J745" s="44">
        <v>0</v>
      </c>
      <c r="K745" s="44">
        <v>0</v>
      </c>
      <c r="L745" s="44">
        <v>0</v>
      </c>
      <c r="M745" s="44">
        <v>0</v>
      </c>
      <c r="N745" s="44">
        <v>0</v>
      </c>
      <c r="O745" s="279"/>
      <c r="P745" s="279"/>
      <c r="Q745" s="315"/>
    </row>
    <row r="746" spans="1:17" ht="24" x14ac:dyDescent="0.25">
      <c r="A746" s="292"/>
      <c r="B746" s="292"/>
      <c r="C746" s="279"/>
      <c r="D746" s="279"/>
      <c r="E746" s="279"/>
      <c r="F746" s="279"/>
      <c r="G746" s="43" t="s">
        <v>20</v>
      </c>
      <c r="H746" s="44">
        <f t="shared" si="192"/>
        <v>0</v>
      </c>
      <c r="I746" s="44">
        <v>0</v>
      </c>
      <c r="J746" s="44">
        <v>0</v>
      </c>
      <c r="K746" s="44">
        <v>0</v>
      </c>
      <c r="L746" s="44">
        <v>0</v>
      </c>
      <c r="M746" s="44">
        <v>0</v>
      </c>
      <c r="N746" s="44">
        <v>0</v>
      </c>
      <c r="O746" s="279"/>
      <c r="P746" s="279"/>
      <c r="Q746" s="315"/>
    </row>
    <row r="747" spans="1:17" ht="51" customHeight="1" x14ac:dyDescent="0.25">
      <c r="A747" s="292" t="s">
        <v>2097</v>
      </c>
      <c r="B747" s="292" t="s">
        <v>1913</v>
      </c>
      <c r="C747" s="279" t="s">
        <v>1006</v>
      </c>
      <c r="D747" s="279">
        <v>2029</v>
      </c>
      <c r="E747" s="279" t="s">
        <v>1920</v>
      </c>
      <c r="F747" s="279" t="s">
        <v>1915</v>
      </c>
      <c r="G747" s="43" t="s">
        <v>16</v>
      </c>
      <c r="H747" s="44">
        <f t="shared" ref="H747:N747" si="197">SUM(H748:H751)</f>
        <v>12.799999999999999</v>
      </c>
      <c r="I747" s="44">
        <f t="shared" si="197"/>
        <v>0</v>
      </c>
      <c r="J747" s="44">
        <f t="shared" si="197"/>
        <v>0</v>
      </c>
      <c r="K747" s="44">
        <f t="shared" si="197"/>
        <v>0</v>
      </c>
      <c r="L747" s="44">
        <f t="shared" si="197"/>
        <v>0</v>
      </c>
      <c r="M747" s="44">
        <f t="shared" si="197"/>
        <v>12.799999999999999</v>
      </c>
      <c r="N747" s="44">
        <f t="shared" si="197"/>
        <v>0</v>
      </c>
      <c r="O747" s="279">
        <v>273</v>
      </c>
      <c r="P747" s="279"/>
      <c r="Q747" s="314" t="s">
        <v>4154</v>
      </c>
    </row>
    <row r="748" spans="1:17" x14ac:dyDescent="0.25">
      <c r="A748" s="292"/>
      <c r="B748" s="292"/>
      <c r="C748" s="279"/>
      <c r="D748" s="279"/>
      <c r="E748" s="279"/>
      <c r="F748" s="279"/>
      <c r="G748" s="43" t="s">
        <v>17</v>
      </c>
      <c r="H748" s="44">
        <f t="shared" si="192"/>
        <v>9.1999999999999993</v>
      </c>
      <c r="I748" s="44">
        <v>0</v>
      </c>
      <c r="J748" s="44">
        <v>0</v>
      </c>
      <c r="K748" s="44">
        <v>0</v>
      </c>
      <c r="L748" s="44">
        <v>0</v>
      </c>
      <c r="M748" s="44">
        <v>9.1999999999999993</v>
      </c>
      <c r="N748" s="44">
        <v>0</v>
      </c>
      <c r="O748" s="279"/>
      <c r="P748" s="279"/>
      <c r="Q748" s="315"/>
    </row>
    <row r="749" spans="1:17" ht="36" x14ac:dyDescent="0.25">
      <c r="A749" s="292"/>
      <c r="B749" s="292"/>
      <c r="C749" s="279"/>
      <c r="D749" s="279"/>
      <c r="E749" s="279"/>
      <c r="F749" s="279"/>
      <c r="G749" s="43" t="s">
        <v>18</v>
      </c>
      <c r="H749" s="44">
        <f t="shared" si="192"/>
        <v>3.6</v>
      </c>
      <c r="I749" s="44">
        <v>0</v>
      </c>
      <c r="J749" s="44">
        <v>0</v>
      </c>
      <c r="K749" s="44">
        <v>0</v>
      </c>
      <c r="L749" s="44">
        <v>0</v>
      </c>
      <c r="M749" s="44">
        <v>3.6</v>
      </c>
      <c r="N749" s="44">
        <v>0</v>
      </c>
      <c r="O749" s="279"/>
      <c r="P749" s="279"/>
      <c r="Q749" s="315"/>
    </row>
    <row r="750" spans="1:17" x14ac:dyDescent="0.25">
      <c r="A750" s="292"/>
      <c r="B750" s="292"/>
      <c r="C750" s="279"/>
      <c r="D750" s="279"/>
      <c r="E750" s="279"/>
      <c r="F750" s="279"/>
      <c r="G750" s="43" t="s">
        <v>19</v>
      </c>
      <c r="H750" s="44">
        <f t="shared" si="192"/>
        <v>0</v>
      </c>
      <c r="I750" s="44">
        <v>0</v>
      </c>
      <c r="J750" s="44">
        <v>0</v>
      </c>
      <c r="K750" s="44">
        <v>0</v>
      </c>
      <c r="L750" s="44">
        <v>0</v>
      </c>
      <c r="M750" s="44">
        <v>0</v>
      </c>
      <c r="N750" s="44">
        <v>0</v>
      </c>
      <c r="O750" s="279"/>
      <c r="P750" s="279"/>
      <c r="Q750" s="315"/>
    </row>
    <row r="751" spans="1:17" ht="24" x14ac:dyDescent="0.25">
      <c r="A751" s="292"/>
      <c r="B751" s="292"/>
      <c r="C751" s="279"/>
      <c r="D751" s="279"/>
      <c r="E751" s="279"/>
      <c r="F751" s="279"/>
      <c r="G751" s="43" t="s">
        <v>20</v>
      </c>
      <c r="H751" s="44">
        <f t="shared" si="192"/>
        <v>0</v>
      </c>
      <c r="I751" s="44">
        <v>0</v>
      </c>
      <c r="J751" s="44">
        <v>0</v>
      </c>
      <c r="K751" s="44">
        <v>0</v>
      </c>
      <c r="L751" s="44">
        <v>0</v>
      </c>
      <c r="M751" s="44">
        <v>0</v>
      </c>
      <c r="N751" s="44">
        <v>0</v>
      </c>
      <c r="O751" s="279"/>
      <c r="P751" s="279"/>
      <c r="Q751" s="315"/>
    </row>
    <row r="752" spans="1:17" ht="51" customHeight="1" x14ac:dyDescent="0.25">
      <c r="A752" s="292" t="s">
        <v>2098</v>
      </c>
      <c r="B752" s="292" t="s">
        <v>1913</v>
      </c>
      <c r="C752" s="279" t="s">
        <v>1006</v>
      </c>
      <c r="D752" s="279">
        <v>2025</v>
      </c>
      <c r="E752" s="279" t="s">
        <v>1920</v>
      </c>
      <c r="F752" s="279" t="s">
        <v>1915</v>
      </c>
      <c r="G752" s="43" t="s">
        <v>16</v>
      </c>
      <c r="H752" s="44">
        <f t="shared" ref="H752:N752" si="198">SUM(H753:H756)</f>
        <v>32</v>
      </c>
      <c r="I752" s="44">
        <f t="shared" si="198"/>
        <v>32</v>
      </c>
      <c r="J752" s="44">
        <f t="shared" si="198"/>
        <v>0</v>
      </c>
      <c r="K752" s="44">
        <f t="shared" si="198"/>
        <v>0</v>
      </c>
      <c r="L752" s="44">
        <f t="shared" si="198"/>
        <v>0</v>
      </c>
      <c r="M752" s="44">
        <f t="shared" si="198"/>
        <v>0</v>
      </c>
      <c r="N752" s="44">
        <f t="shared" si="198"/>
        <v>0</v>
      </c>
      <c r="O752" s="279">
        <v>1989</v>
      </c>
      <c r="P752" s="279"/>
      <c r="Q752" s="314" t="s">
        <v>4154</v>
      </c>
    </row>
    <row r="753" spans="1:17" x14ac:dyDescent="0.25">
      <c r="A753" s="292"/>
      <c r="B753" s="292"/>
      <c r="C753" s="279"/>
      <c r="D753" s="279"/>
      <c r="E753" s="279"/>
      <c r="F753" s="279"/>
      <c r="G753" s="43" t="s">
        <v>17</v>
      </c>
      <c r="H753" s="44">
        <f t="shared" si="192"/>
        <v>11.7</v>
      </c>
      <c r="I753" s="44">
        <v>11.7</v>
      </c>
      <c r="J753" s="44">
        <v>0</v>
      </c>
      <c r="K753" s="44">
        <v>0</v>
      </c>
      <c r="L753" s="44">
        <v>0</v>
      </c>
      <c r="M753" s="44">
        <v>0</v>
      </c>
      <c r="N753" s="44">
        <v>0</v>
      </c>
      <c r="O753" s="279"/>
      <c r="P753" s="279"/>
      <c r="Q753" s="315"/>
    </row>
    <row r="754" spans="1:17" ht="36" x14ac:dyDescent="0.25">
      <c r="A754" s="292"/>
      <c r="B754" s="292"/>
      <c r="C754" s="279"/>
      <c r="D754" s="279"/>
      <c r="E754" s="279"/>
      <c r="F754" s="279"/>
      <c r="G754" s="43" t="s">
        <v>18</v>
      </c>
      <c r="H754" s="44">
        <f t="shared" si="192"/>
        <v>20.3</v>
      </c>
      <c r="I754" s="44">
        <v>20.3</v>
      </c>
      <c r="J754" s="44">
        <v>0</v>
      </c>
      <c r="K754" s="44">
        <v>0</v>
      </c>
      <c r="L754" s="44">
        <v>0</v>
      </c>
      <c r="M754" s="44">
        <v>0</v>
      </c>
      <c r="N754" s="44">
        <v>0</v>
      </c>
      <c r="O754" s="279"/>
      <c r="P754" s="279"/>
      <c r="Q754" s="315"/>
    </row>
    <row r="755" spans="1:17" x14ac:dyDescent="0.25">
      <c r="A755" s="292"/>
      <c r="B755" s="292"/>
      <c r="C755" s="279"/>
      <c r="D755" s="279"/>
      <c r="E755" s="279"/>
      <c r="F755" s="279"/>
      <c r="G755" s="43" t="s">
        <v>19</v>
      </c>
      <c r="H755" s="44">
        <f t="shared" si="192"/>
        <v>0</v>
      </c>
      <c r="I755" s="44">
        <v>0</v>
      </c>
      <c r="J755" s="44">
        <v>0</v>
      </c>
      <c r="K755" s="44">
        <v>0</v>
      </c>
      <c r="L755" s="44">
        <v>0</v>
      </c>
      <c r="M755" s="44">
        <v>0</v>
      </c>
      <c r="N755" s="44">
        <v>0</v>
      </c>
      <c r="O755" s="279"/>
      <c r="P755" s="279"/>
      <c r="Q755" s="315"/>
    </row>
    <row r="756" spans="1:17" ht="24" x14ac:dyDescent="0.25">
      <c r="A756" s="292"/>
      <c r="B756" s="292"/>
      <c r="C756" s="279"/>
      <c r="D756" s="279"/>
      <c r="E756" s="279"/>
      <c r="F756" s="279"/>
      <c r="G756" s="43" t="s">
        <v>20</v>
      </c>
      <c r="H756" s="44">
        <f t="shared" si="192"/>
        <v>0</v>
      </c>
      <c r="I756" s="44">
        <v>0</v>
      </c>
      <c r="J756" s="44">
        <v>0</v>
      </c>
      <c r="K756" s="44">
        <v>0</v>
      </c>
      <c r="L756" s="44">
        <v>0</v>
      </c>
      <c r="M756" s="44">
        <v>0</v>
      </c>
      <c r="N756" s="44">
        <v>0</v>
      </c>
      <c r="O756" s="279"/>
      <c r="P756" s="279"/>
      <c r="Q756" s="315"/>
    </row>
    <row r="757" spans="1:17" ht="51" customHeight="1" x14ac:dyDescent="0.25">
      <c r="A757" s="292" t="s">
        <v>2099</v>
      </c>
      <c r="B757" s="292" t="s">
        <v>1913</v>
      </c>
      <c r="C757" s="279" t="s">
        <v>1006</v>
      </c>
      <c r="D757" s="279" t="s">
        <v>86</v>
      </c>
      <c r="E757" s="279" t="s">
        <v>2100</v>
      </c>
      <c r="F757" s="279" t="s">
        <v>1915</v>
      </c>
      <c r="G757" s="43" t="s">
        <v>16</v>
      </c>
      <c r="H757" s="44">
        <f t="shared" ref="H757:N757" si="199">SUM(H758:H761)</f>
        <v>141.69999999999999</v>
      </c>
      <c r="I757" s="44">
        <f t="shared" si="199"/>
        <v>0</v>
      </c>
      <c r="J757" s="44">
        <f t="shared" si="199"/>
        <v>0</v>
      </c>
      <c r="K757" s="44">
        <f t="shared" si="199"/>
        <v>0</v>
      </c>
      <c r="L757" s="44">
        <f t="shared" si="199"/>
        <v>81.099999999999994</v>
      </c>
      <c r="M757" s="44">
        <f t="shared" si="199"/>
        <v>60.6</v>
      </c>
      <c r="N757" s="44">
        <f t="shared" si="199"/>
        <v>0</v>
      </c>
      <c r="O757" s="279">
        <v>8988</v>
      </c>
      <c r="P757" s="279"/>
      <c r="Q757" s="314" t="s">
        <v>4154</v>
      </c>
    </row>
    <row r="758" spans="1:17" x14ac:dyDescent="0.25">
      <c r="A758" s="292"/>
      <c r="B758" s="292"/>
      <c r="C758" s="279"/>
      <c r="D758" s="279"/>
      <c r="E758" s="279"/>
      <c r="F758" s="279"/>
      <c r="G758" s="43" t="s">
        <v>17</v>
      </c>
      <c r="H758" s="44">
        <f t="shared" si="192"/>
        <v>102</v>
      </c>
      <c r="I758" s="44">
        <v>0</v>
      </c>
      <c r="J758" s="44">
        <v>0</v>
      </c>
      <c r="K758" s="44">
        <v>0</v>
      </c>
      <c r="L758" s="44">
        <v>58.4</v>
      </c>
      <c r="M758" s="44">
        <v>43.6</v>
      </c>
      <c r="N758" s="44">
        <v>0</v>
      </c>
      <c r="O758" s="279"/>
      <c r="P758" s="279"/>
      <c r="Q758" s="315"/>
    </row>
    <row r="759" spans="1:17" ht="36" x14ac:dyDescent="0.25">
      <c r="A759" s="292"/>
      <c r="B759" s="292"/>
      <c r="C759" s="279"/>
      <c r="D759" s="279"/>
      <c r="E759" s="279"/>
      <c r="F759" s="279"/>
      <c r="G759" s="43" t="s">
        <v>18</v>
      </c>
      <c r="H759" s="44">
        <f t="shared" si="192"/>
        <v>39.700000000000003</v>
      </c>
      <c r="I759" s="44">
        <v>0</v>
      </c>
      <c r="J759" s="44">
        <v>0</v>
      </c>
      <c r="K759" s="44">
        <v>0</v>
      </c>
      <c r="L759" s="44">
        <v>22.7</v>
      </c>
      <c r="M759" s="44">
        <v>17</v>
      </c>
      <c r="N759" s="44">
        <v>0</v>
      </c>
      <c r="O759" s="279"/>
      <c r="P759" s="279"/>
      <c r="Q759" s="315"/>
    </row>
    <row r="760" spans="1:17" x14ac:dyDescent="0.25">
      <c r="A760" s="292"/>
      <c r="B760" s="292"/>
      <c r="C760" s="279"/>
      <c r="D760" s="279"/>
      <c r="E760" s="279"/>
      <c r="F760" s="279"/>
      <c r="G760" s="43" t="s">
        <v>19</v>
      </c>
      <c r="H760" s="44">
        <f t="shared" si="192"/>
        <v>0</v>
      </c>
      <c r="I760" s="44">
        <v>0</v>
      </c>
      <c r="J760" s="44">
        <v>0</v>
      </c>
      <c r="K760" s="44">
        <v>0</v>
      </c>
      <c r="L760" s="44">
        <v>0</v>
      </c>
      <c r="M760" s="44">
        <v>0</v>
      </c>
      <c r="N760" s="44">
        <v>0</v>
      </c>
      <c r="O760" s="279"/>
      <c r="P760" s="279"/>
      <c r="Q760" s="315"/>
    </row>
    <row r="761" spans="1:17" ht="24" x14ac:dyDescent="0.25">
      <c r="A761" s="292"/>
      <c r="B761" s="292"/>
      <c r="C761" s="279"/>
      <c r="D761" s="279"/>
      <c r="E761" s="279"/>
      <c r="F761" s="279"/>
      <c r="G761" s="43" t="s">
        <v>20</v>
      </c>
      <c r="H761" s="44">
        <f t="shared" si="192"/>
        <v>0</v>
      </c>
      <c r="I761" s="44">
        <v>0</v>
      </c>
      <c r="J761" s="44">
        <v>0</v>
      </c>
      <c r="K761" s="44">
        <v>0</v>
      </c>
      <c r="L761" s="44">
        <v>0</v>
      </c>
      <c r="M761" s="44">
        <v>0</v>
      </c>
      <c r="N761" s="44">
        <v>0</v>
      </c>
      <c r="O761" s="279"/>
      <c r="P761" s="279"/>
      <c r="Q761" s="315"/>
    </row>
    <row r="762" spans="1:17" ht="51" customHeight="1" x14ac:dyDescent="0.25">
      <c r="A762" s="292" t="s">
        <v>2101</v>
      </c>
      <c r="B762" s="292" t="s">
        <v>1913</v>
      </c>
      <c r="C762" s="279" t="s">
        <v>1006</v>
      </c>
      <c r="D762" s="279">
        <v>2028</v>
      </c>
      <c r="E762" s="279" t="s">
        <v>1920</v>
      </c>
      <c r="F762" s="279" t="s">
        <v>1915</v>
      </c>
      <c r="G762" s="43" t="s">
        <v>16</v>
      </c>
      <c r="H762" s="44">
        <f t="shared" ref="H762:N762" si="200">SUM(H763:H766)</f>
        <v>16.2</v>
      </c>
      <c r="I762" s="44">
        <f t="shared" si="200"/>
        <v>0</v>
      </c>
      <c r="J762" s="44">
        <f t="shared" si="200"/>
        <v>0</v>
      </c>
      <c r="K762" s="44">
        <f t="shared" si="200"/>
        <v>0</v>
      </c>
      <c r="L762" s="44">
        <f t="shared" si="200"/>
        <v>16.2</v>
      </c>
      <c r="M762" s="44">
        <f t="shared" si="200"/>
        <v>0</v>
      </c>
      <c r="N762" s="44">
        <f t="shared" si="200"/>
        <v>0</v>
      </c>
      <c r="O762" s="279">
        <v>1661</v>
      </c>
      <c r="P762" s="279"/>
      <c r="Q762" s="314" t="s">
        <v>4154</v>
      </c>
    </row>
    <row r="763" spans="1:17" x14ac:dyDescent="0.25">
      <c r="A763" s="292"/>
      <c r="B763" s="292"/>
      <c r="C763" s="279"/>
      <c r="D763" s="279"/>
      <c r="E763" s="279"/>
      <c r="F763" s="279"/>
      <c r="G763" s="43" t="s">
        <v>17</v>
      </c>
      <c r="H763" s="44">
        <f t="shared" si="192"/>
        <v>11.7</v>
      </c>
      <c r="I763" s="44">
        <v>0</v>
      </c>
      <c r="J763" s="44">
        <v>0</v>
      </c>
      <c r="K763" s="44">
        <v>0</v>
      </c>
      <c r="L763" s="44">
        <v>11.7</v>
      </c>
      <c r="M763" s="44">
        <v>0</v>
      </c>
      <c r="N763" s="44">
        <v>0</v>
      </c>
      <c r="O763" s="279"/>
      <c r="P763" s="279"/>
      <c r="Q763" s="315"/>
    </row>
    <row r="764" spans="1:17" ht="36" x14ac:dyDescent="0.25">
      <c r="A764" s="292"/>
      <c r="B764" s="292"/>
      <c r="C764" s="279"/>
      <c r="D764" s="279"/>
      <c r="E764" s="279"/>
      <c r="F764" s="279"/>
      <c r="G764" s="43" t="s">
        <v>18</v>
      </c>
      <c r="H764" s="44">
        <f t="shared" si="192"/>
        <v>4.5</v>
      </c>
      <c r="I764" s="44">
        <v>0</v>
      </c>
      <c r="J764" s="44">
        <v>0</v>
      </c>
      <c r="K764" s="44">
        <v>0</v>
      </c>
      <c r="L764" s="44">
        <v>4.5</v>
      </c>
      <c r="M764" s="44">
        <v>0</v>
      </c>
      <c r="N764" s="44">
        <v>0</v>
      </c>
      <c r="O764" s="279"/>
      <c r="P764" s="279"/>
      <c r="Q764" s="315"/>
    </row>
    <row r="765" spans="1:17" x14ac:dyDescent="0.25">
      <c r="A765" s="292"/>
      <c r="B765" s="292"/>
      <c r="C765" s="279"/>
      <c r="D765" s="279"/>
      <c r="E765" s="279"/>
      <c r="F765" s="279"/>
      <c r="G765" s="43" t="s">
        <v>19</v>
      </c>
      <c r="H765" s="44">
        <f t="shared" si="192"/>
        <v>0</v>
      </c>
      <c r="I765" s="44">
        <v>0</v>
      </c>
      <c r="J765" s="44">
        <v>0</v>
      </c>
      <c r="K765" s="44">
        <v>0</v>
      </c>
      <c r="L765" s="44">
        <v>0</v>
      </c>
      <c r="M765" s="44">
        <v>0</v>
      </c>
      <c r="N765" s="44">
        <v>0</v>
      </c>
      <c r="O765" s="279"/>
      <c r="P765" s="279"/>
      <c r="Q765" s="315"/>
    </row>
    <row r="766" spans="1:17" ht="24" x14ac:dyDescent="0.25">
      <c r="A766" s="292"/>
      <c r="B766" s="292"/>
      <c r="C766" s="279"/>
      <c r="D766" s="279"/>
      <c r="E766" s="279"/>
      <c r="F766" s="279"/>
      <c r="G766" s="43" t="s">
        <v>20</v>
      </c>
      <c r="H766" s="44">
        <f t="shared" si="192"/>
        <v>0</v>
      </c>
      <c r="I766" s="44">
        <v>0</v>
      </c>
      <c r="J766" s="44">
        <v>0</v>
      </c>
      <c r="K766" s="44">
        <v>0</v>
      </c>
      <c r="L766" s="44">
        <v>0</v>
      </c>
      <c r="M766" s="44">
        <v>0</v>
      </c>
      <c r="N766" s="44">
        <v>0</v>
      </c>
      <c r="O766" s="279"/>
      <c r="P766" s="279"/>
      <c r="Q766" s="315"/>
    </row>
    <row r="767" spans="1:17" ht="51" customHeight="1" x14ac:dyDescent="0.25">
      <c r="A767" s="292" t="s">
        <v>2102</v>
      </c>
      <c r="B767" s="292" t="s">
        <v>1913</v>
      </c>
      <c r="C767" s="279" t="s">
        <v>1006</v>
      </c>
      <c r="D767" s="279" t="s">
        <v>66</v>
      </c>
      <c r="E767" s="279" t="s">
        <v>2103</v>
      </c>
      <c r="F767" s="279" t="s">
        <v>1915</v>
      </c>
      <c r="G767" s="43" t="s">
        <v>16</v>
      </c>
      <c r="H767" s="44">
        <f t="shared" ref="H767:N767" si="201">SUM(H768:H771)</f>
        <v>402.90000000000003</v>
      </c>
      <c r="I767" s="44">
        <f t="shared" si="201"/>
        <v>0</v>
      </c>
      <c r="J767" s="44">
        <f t="shared" si="201"/>
        <v>0</v>
      </c>
      <c r="K767" s="44">
        <f t="shared" si="201"/>
        <v>0</v>
      </c>
      <c r="L767" s="44">
        <f t="shared" si="201"/>
        <v>126.9</v>
      </c>
      <c r="M767" s="44">
        <f t="shared" si="201"/>
        <v>138.80000000000001</v>
      </c>
      <c r="N767" s="44">
        <f t="shared" si="201"/>
        <v>137.19999999999999</v>
      </c>
      <c r="O767" s="279">
        <v>61487</v>
      </c>
      <c r="P767" s="279"/>
      <c r="Q767" s="314" t="s">
        <v>4154</v>
      </c>
    </row>
    <row r="768" spans="1:17" x14ac:dyDescent="0.25">
      <c r="A768" s="292"/>
      <c r="B768" s="292"/>
      <c r="C768" s="279"/>
      <c r="D768" s="279"/>
      <c r="E768" s="279"/>
      <c r="F768" s="279"/>
      <c r="G768" s="43" t="s">
        <v>17</v>
      </c>
      <c r="H768" s="44">
        <f t="shared" si="192"/>
        <v>290.10000000000002</v>
      </c>
      <c r="I768" s="44">
        <v>0</v>
      </c>
      <c r="J768" s="44">
        <v>0</v>
      </c>
      <c r="K768" s="44">
        <v>0</v>
      </c>
      <c r="L768" s="44">
        <v>91.4</v>
      </c>
      <c r="M768" s="44">
        <v>99.9</v>
      </c>
      <c r="N768" s="44">
        <v>98.8</v>
      </c>
      <c r="O768" s="279"/>
      <c r="P768" s="279"/>
      <c r="Q768" s="315"/>
    </row>
    <row r="769" spans="1:17" ht="36" x14ac:dyDescent="0.25">
      <c r="A769" s="292"/>
      <c r="B769" s="292"/>
      <c r="C769" s="279"/>
      <c r="D769" s="279"/>
      <c r="E769" s="279"/>
      <c r="F769" s="279"/>
      <c r="G769" s="43" t="s">
        <v>18</v>
      </c>
      <c r="H769" s="44">
        <f t="shared" si="192"/>
        <v>112.80000000000001</v>
      </c>
      <c r="I769" s="44">
        <v>0</v>
      </c>
      <c r="J769" s="44">
        <v>0</v>
      </c>
      <c r="K769" s="44">
        <v>0</v>
      </c>
      <c r="L769" s="44">
        <v>35.5</v>
      </c>
      <c r="M769" s="44">
        <v>38.9</v>
      </c>
      <c r="N769" s="44">
        <v>38.4</v>
      </c>
      <c r="O769" s="279"/>
      <c r="P769" s="279"/>
      <c r="Q769" s="315"/>
    </row>
    <row r="770" spans="1:17" x14ac:dyDescent="0.25">
      <c r="A770" s="292"/>
      <c r="B770" s="292"/>
      <c r="C770" s="279"/>
      <c r="D770" s="279"/>
      <c r="E770" s="279"/>
      <c r="F770" s="279"/>
      <c r="G770" s="43" t="s">
        <v>19</v>
      </c>
      <c r="H770" s="44">
        <f t="shared" si="192"/>
        <v>0</v>
      </c>
      <c r="I770" s="44">
        <v>0</v>
      </c>
      <c r="J770" s="44">
        <v>0</v>
      </c>
      <c r="K770" s="44">
        <v>0</v>
      </c>
      <c r="L770" s="44">
        <v>0</v>
      </c>
      <c r="M770" s="44">
        <v>0</v>
      </c>
      <c r="N770" s="44">
        <v>0</v>
      </c>
      <c r="O770" s="279"/>
      <c r="P770" s="279"/>
      <c r="Q770" s="315"/>
    </row>
    <row r="771" spans="1:17" ht="24" x14ac:dyDescent="0.25">
      <c r="A771" s="292"/>
      <c r="B771" s="292"/>
      <c r="C771" s="279"/>
      <c r="D771" s="279"/>
      <c r="E771" s="279"/>
      <c r="F771" s="279"/>
      <c r="G771" s="43" t="s">
        <v>20</v>
      </c>
      <c r="H771" s="44">
        <f t="shared" si="192"/>
        <v>0</v>
      </c>
      <c r="I771" s="44">
        <v>0</v>
      </c>
      <c r="J771" s="44">
        <v>0</v>
      </c>
      <c r="K771" s="44">
        <v>0</v>
      </c>
      <c r="L771" s="44">
        <v>0</v>
      </c>
      <c r="M771" s="44">
        <v>0</v>
      </c>
      <c r="N771" s="44">
        <v>0</v>
      </c>
      <c r="O771" s="279"/>
      <c r="P771" s="279"/>
      <c r="Q771" s="315"/>
    </row>
    <row r="772" spans="1:17" ht="51" customHeight="1" x14ac:dyDescent="0.25">
      <c r="A772" s="292" t="s">
        <v>2104</v>
      </c>
      <c r="B772" s="292" t="s">
        <v>1913</v>
      </c>
      <c r="C772" s="279" t="s">
        <v>1006</v>
      </c>
      <c r="D772" s="279">
        <v>2029</v>
      </c>
      <c r="E772" s="279" t="s">
        <v>1920</v>
      </c>
      <c r="F772" s="279" t="s">
        <v>1915</v>
      </c>
      <c r="G772" s="43" t="s">
        <v>16</v>
      </c>
      <c r="H772" s="44">
        <f t="shared" ref="H772:N772" si="202">SUM(H773:H776)</f>
        <v>12.799999999999999</v>
      </c>
      <c r="I772" s="44">
        <f t="shared" si="202"/>
        <v>0</v>
      </c>
      <c r="J772" s="44">
        <f t="shared" si="202"/>
        <v>0</v>
      </c>
      <c r="K772" s="44">
        <f t="shared" si="202"/>
        <v>0</v>
      </c>
      <c r="L772" s="44">
        <f t="shared" si="202"/>
        <v>0</v>
      </c>
      <c r="M772" s="44">
        <f t="shared" si="202"/>
        <v>12.799999999999999</v>
      </c>
      <c r="N772" s="44">
        <f t="shared" si="202"/>
        <v>0</v>
      </c>
      <c r="O772" s="279">
        <v>293</v>
      </c>
      <c r="P772" s="279"/>
      <c r="Q772" s="314" t="s">
        <v>4154</v>
      </c>
    </row>
    <row r="773" spans="1:17" x14ac:dyDescent="0.25">
      <c r="A773" s="292"/>
      <c r="B773" s="292"/>
      <c r="C773" s="279"/>
      <c r="D773" s="279"/>
      <c r="E773" s="279"/>
      <c r="F773" s="279"/>
      <c r="G773" s="43" t="s">
        <v>17</v>
      </c>
      <c r="H773" s="44">
        <f t="shared" si="192"/>
        <v>9.1999999999999993</v>
      </c>
      <c r="I773" s="44">
        <v>0</v>
      </c>
      <c r="J773" s="44">
        <v>0</v>
      </c>
      <c r="K773" s="44">
        <v>0</v>
      </c>
      <c r="L773" s="44">
        <v>0</v>
      </c>
      <c r="M773" s="44">
        <v>9.1999999999999993</v>
      </c>
      <c r="N773" s="44">
        <v>0</v>
      </c>
      <c r="O773" s="279"/>
      <c r="P773" s="279"/>
      <c r="Q773" s="315"/>
    </row>
    <row r="774" spans="1:17" ht="36" x14ac:dyDescent="0.25">
      <c r="A774" s="292"/>
      <c r="B774" s="292"/>
      <c r="C774" s="279"/>
      <c r="D774" s="279"/>
      <c r="E774" s="279"/>
      <c r="F774" s="279"/>
      <c r="G774" s="43" t="s">
        <v>18</v>
      </c>
      <c r="H774" s="44">
        <f t="shared" si="192"/>
        <v>3.6</v>
      </c>
      <c r="I774" s="44">
        <v>0</v>
      </c>
      <c r="J774" s="44">
        <v>0</v>
      </c>
      <c r="K774" s="44">
        <v>0</v>
      </c>
      <c r="L774" s="44">
        <v>0</v>
      </c>
      <c r="M774" s="44">
        <v>3.6</v>
      </c>
      <c r="N774" s="44">
        <v>0</v>
      </c>
      <c r="O774" s="279"/>
      <c r="P774" s="279"/>
      <c r="Q774" s="315"/>
    </row>
    <row r="775" spans="1:17" x14ac:dyDescent="0.25">
      <c r="A775" s="292"/>
      <c r="B775" s="292"/>
      <c r="C775" s="279"/>
      <c r="D775" s="279"/>
      <c r="E775" s="279"/>
      <c r="F775" s="279"/>
      <c r="G775" s="43" t="s">
        <v>19</v>
      </c>
      <c r="H775" s="44">
        <f t="shared" si="192"/>
        <v>0</v>
      </c>
      <c r="I775" s="44">
        <v>0</v>
      </c>
      <c r="J775" s="44">
        <v>0</v>
      </c>
      <c r="K775" s="44">
        <v>0</v>
      </c>
      <c r="L775" s="44">
        <v>0</v>
      </c>
      <c r="M775" s="44">
        <v>0</v>
      </c>
      <c r="N775" s="44">
        <v>0</v>
      </c>
      <c r="O775" s="279"/>
      <c r="P775" s="279"/>
      <c r="Q775" s="315"/>
    </row>
    <row r="776" spans="1:17" ht="24" x14ac:dyDescent="0.25">
      <c r="A776" s="292"/>
      <c r="B776" s="292"/>
      <c r="C776" s="279"/>
      <c r="D776" s="279"/>
      <c r="E776" s="279"/>
      <c r="F776" s="279"/>
      <c r="G776" s="43" t="s">
        <v>20</v>
      </c>
      <c r="H776" s="44">
        <f t="shared" si="192"/>
        <v>0</v>
      </c>
      <c r="I776" s="44">
        <v>0</v>
      </c>
      <c r="J776" s="44">
        <v>0</v>
      </c>
      <c r="K776" s="44">
        <v>0</v>
      </c>
      <c r="L776" s="44">
        <v>0</v>
      </c>
      <c r="M776" s="44">
        <v>0</v>
      </c>
      <c r="N776" s="44">
        <v>0</v>
      </c>
      <c r="O776" s="279"/>
      <c r="P776" s="279"/>
      <c r="Q776" s="315"/>
    </row>
    <row r="777" spans="1:17" ht="51" customHeight="1" x14ac:dyDescent="0.25">
      <c r="A777" s="292" t="s">
        <v>2027</v>
      </c>
      <c r="B777" s="292" t="s">
        <v>1913</v>
      </c>
      <c r="C777" s="279" t="s">
        <v>1006</v>
      </c>
      <c r="D777" s="279">
        <v>2028</v>
      </c>
      <c r="E777" s="279" t="s">
        <v>1920</v>
      </c>
      <c r="F777" s="279" t="s">
        <v>1915</v>
      </c>
      <c r="G777" s="43" t="s">
        <v>16</v>
      </c>
      <c r="H777" s="44">
        <f t="shared" ref="H777:N777" si="203">SUM(H778:H781)</f>
        <v>12.799999999999999</v>
      </c>
      <c r="I777" s="44">
        <f t="shared" si="203"/>
        <v>0</v>
      </c>
      <c r="J777" s="44">
        <f t="shared" si="203"/>
        <v>0</v>
      </c>
      <c r="K777" s="44">
        <f t="shared" si="203"/>
        <v>0</v>
      </c>
      <c r="L777" s="44">
        <f t="shared" si="203"/>
        <v>12.799999999999999</v>
      </c>
      <c r="M777" s="44">
        <f t="shared" si="203"/>
        <v>0</v>
      </c>
      <c r="N777" s="44">
        <f t="shared" si="203"/>
        <v>0</v>
      </c>
      <c r="O777" s="279">
        <v>788</v>
      </c>
      <c r="P777" s="279"/>
      <c r="Q777" s="314" t="s">
        <v>4154</v>
      </c>
    </row>
    <row r="778" spans="1:17" x14ac:dyDescent="0.25">
      <c r="A778" s="292"/>
      <c r="B778" s="292"/>
      <c r="C778" s="279"/>
      <c r="D778" s="279"/>
      <c r="E778" s="279"/>
      <c r="F778" s="279"/>
      <c r="G778" s="43" t="s">
        <v>17</v>
      </c>
      <c r="H778" s="44">
        <f t="shared" si="192"/>
        <v>9.1999999999999993</v>
      </c>
      <c r="I778" s="44">
        <v>0</v>
      </c>
      <c r="J778" s="44">
        <v>0</v>
      </c>
      <c r="K778" s="44">
        <v>0</v>
      </c>
      <c r="L778" s="44">
        <v>9.1999999999999993</v>
      </c>
      <c r="M778" s="44">
        <v>0</v>
      </c>
      <c r="N778" s="44">
        <v>0</v>
      </c>
      <c r="O778" s="279"/>
      <c r="P778" s="279"/>
      <c r="Q778" s="315"/>
    </row>
    <row r="779" spans="1:17" ht="36" x14ac:dyDescent="0.25">
      <c r="A779" s="292"/>
      <c r="B779" s="292"/>
      <c r="C779" s="279"/>
      <c r="D779" s="279"/>
      <c r="E779" s="279"/>
      <c r="F779" s="279"/>
      <c r="G779" s="43" t="s">
        <v>18</v>
      </c>
      <c r="H779" s="44">
        <f t="shared" si="192"/>
        <v>3.6</v>
      </c>
      <c r="I779" s="44">
        <v>0</v>
      </c>
      <c r="J779" s="44">
        <v>0</v>
      </c>
      <c r="K779" s="44">
        <v>0</v>
      </c>
      <c r="L779" s="44">
        <v>3.6</v>
      </c>
      <c r="M779" s="44">
        <v>0</v>
      </c>
      <c r="N779" s="44">
        <v>0</v>
      </c>
      <c r="O779" s="279"/>
      <c r="P779" s="279"/>
      <c r="Q779" s="315"/>
    </row>
    <row r="780" spans="1:17" x14ac:dyDescent="0.25">
      <c r="A780" s="292"/>
      <c r="B780" s="292"/>
      <c r="C780" s="279"/>
      <c r="D780" s="279"/>
      <c r="E780" s="279"/>
      <c r="F780" s="279"/>
      <c r="G780" s="43" t="s">
        <v>19</v>
      </c>
      <c r="H780" s="44">
        <f t="shared" si="192"/>
        <v>0</v>
      </c>
      <c r="I780" s="44">
        <v>0</v>
      </c>
      <c r="J780" s="44">
        <v>0</v>
      </c>
      <c r="K780" s="44">
        <v>0</v>
      </c>
      <c r="L780" s="44">
        <v>0</v>
      </c>
      <c r="M780" s="44">
        <v>0</v>
      </c>
      <c r="N780" s="44">
        <v>0</v>
      </c>
      <c r="O780" s="279"/>
      <c r="P780" s="279"/>
      <c r="Q780" s="315"/>
    </row>
    <row r="781" spans="1:17" ht="24" x14ac:dyDescent="0.25">
      <c r="A781" s="292"/>
      <c r="B781" s="292"/>
      <c r="C781" s="279"/>
      <c r="D781" s="279"/>
      <c r="E781" s="279"/>
      <c r="F781" s="279"/>
      <c r="G781" s="43" t="s">
        <v>20</v>
      </c>
      <c r="H781" s="44">
        <f t="shared" si="192"/>
        <v>0</v>
      </c>
      <c r="I781" s="44">
        <v>0</v>
      </c>
      <c r="J781" s="44">
        <v>0</v>
      </c>
      <c r="K781" s="44">
        <v>0</v>
      </c>
      <c r="L781" s="44">
        <v>0</v>
      </c>
      <c r="M781" s="44">
        <v>0</v>
      </c>
      <c r="N781" s="44">
        <v>0</v>
      </c>
      <c r="O781" s="279"/>
      <c r="P781" s="279"/>
      <c r="Q781" s="315"/>
    </row>
    <row r="782" spans="1:17" ht="51" customHeight="1" x14ac:dyDescent="0.25">
      <c r="A782" s="292" t="s">
        <v>2105</v>
      </c>
      <c r="B782" s="292" t="s">
        <v>1913</v>
      </c>
      <c r="C782" s="279" t="s">
        <v>1006</v>
      </c>
      <c r="D782" s="279">
        <v>2029</v>
      </c>
      <c r="E782" s="279" t="s">
        <v>1920</v>
      </c>
      <c r="F782" s="279" t="s">
        <v>1915</v>
      </c>
      <c r="G782" s="43" t="s">
        <v>16</v>
      </c>
      <c r="H782" s="44">
        <f t="shared" ref="H782:N782" si="204">SUM(H783:H786)</f>
        <v>12.200000000000001</v>
      </c>
      <c r="I782" s="44">
        <f t="shared" si="204"/>
        <v>0</v>
      </c>
      <c r="J782" s="44">
        <f t="shared" si="204"/>
        <v>0</v>
      </c>
      <c r="K782" s="44">
        <f t="shared" si="204"/>
        <v>0</v>
      </c>
      <c r="L782" s="44">
        <f t="shared" si="204"/>
        <v>0</v>
      </c>
      <c r="M782" s="44">
        <f t="shared" si="204"/>
        <v>12.200000000000001</v>
      </c>
      <c r="N782" s="44">
        <f t="shared" si="204"/>
        <v>0</v>
      </c>
      <c r="O782" s="279">
        <v>414</v>
      </c>
      <c r="P782" s="279"/>
      <c r="Q782" s="314" t="s">
        <v>4154</v>
      </c>
    </row>
    <row r="783" spans="1:17" x14ac:dyDescent="0.25">
      <c r="A783" s="292"/>
      <c r="B783" s="292"/>
      <c r="C783" s="279"/>
      <c r="D783" s="279"/>
      <c r="E783" s="279"/>
      <c r="F783" s="279"/>
      <c r="G783" s="43" t="s">
        <v>17</v>
      </c>
      <c r="H783" s="44">
        <f t="shared" si="192"/>
        <v>8.8000000000000007</v>
      </c>
      <c r="I783" s="44">
        <v>0</v>
      </c>
      <c r="J783" s="44">
        <v>0</v>
      </c>
      <c r="K783" s="44">
        <v>0</v>
      </c>
      <c r="L783" s="44">
        <v>0</v>
      </c>
      <c r="M783" s="44">
        <v>8.8000000000000007</v>
      </c>
      <c r="N783" s="44">
        <v>0</v>
      </c>
      <c r="O783" s="279"/>
      <c r="P783" s="279"/>
      <c r="Q783" s="315"/>
    </row>
    <row r="784" spans="1:17" ht="36" x14ac:dyDescent="0.25">
      <c r="A784" s="292"/>
      <c r="B784" s="292"/>
      <c r="C784" s="279"/>
      <c r="D784" s="279"/>
      <c r="E784" s="279"/>
      <c r="F784" s="279"/>
      <c r="G784" s="43" t="s">
        <v>18</v>
      </c>
      <c r="H784" s="44">
        <f t="shared" si="192"/>
        <v>3.4</v>
      </c>
      <c r="I784" s="44">
        <v>0</v>
      </c>
      <c r="J784" s="44">
        <v>0</v>
      </c>
      <c r="K784" s="44">
        <v>0</v>
      </c>
      <c r="L784" s="44">
        <v>0</v>
      </c>
      <c r="M784" s="44">
        <v>3.4</v>
      </c>
      <c r="N784" s="44">
        <v>0</v>
      </c>
      <c r="O784" s="279"/>
      <c r="P784" s="279"/>
      <c r="Q784" s="315"/>
    </row>
    <row r="785" spans="1:17" x14ac:dyDescent="0.25">
      <c r="A785" s="292"/>
      <c r="B785" s="292"/>
      <c r="C785" s="279"/>
      <c r="D785" s="279"/>
      <c r="E785" s="279"/>
      <c r="F785" s="279"/>
      <c r="G785" s="43" t="s">
        <v>19</v>
      </c>
      <c r="H785" s="44">
        <f t="shared" si="192"/>
        <v>0</v>
      </c>
      <c r="I785" s="44">
        <v>0</v>
      </c>
      <c r="J785" s="44">
        <v>0</v>
      </c>
      <c r="K785" s="44">
        <v>0</v>
      </c>
      <c r="L785" s="44">
        <v>0</v>
      </c>
      <c r="M785" s="44">
        <v>0</v>
      </c>
      <c r="N785" s="44">
        <v>0</v>
      </c>
      <c r="O785" s="279"/>
      <c r="P785" s="279"/>
      <c r="Q785" s="315"/>
    </row>
    <row r="786" spans="1:17" ht="24" x14ac:dyDescent="0.25">
      <c r="A786" s="292"/>
      <c r="B786" s="292"/>
      <c r="C786" s="279"/>
      <c r="D786" s="279"/>
      <c r="E786" s="279"/>
      <c r="F786" s="279"/>
      <c r="G786" s="43" t="s">
        <v>20</v>
      </c>
      <c r="H786" s="44">
        <f t="shared" si="192"/>
        <v>0</v>
      </c>
      <c r="I786" s="44">
        <v>0</v>
      </c>
      <c r="J786" s="44">
        <v>0</v>
      </c>
      <c r="K786" s="44">
        <v>0</v>
      </c>
      <c r="L786" s="44">
        <v>0</v>
      </c>
      <c r="M786" s="44">
        <v>0</v>
      </c>
      <c r="N786" s="44">
        <v>0</v>
      </c>
      <c r="O786" s="279"/>
      <c r="P786" s="279"/>
      <c r="Q786" s="315"/>
    </row>
    <row r="787" spans="1:17" ht="51" customHeight="1" x14ac:dyDescent="0.25">
      <c r="A787" s="292" t="s">
        <v>2106</v>
      </c>
      <c r="B787" s="292" t="s">
        <v>1913</v>
      </c>
      <c r="C787" s="279" t="s">
        <v>1006</v>
      </c>
      <c r="D787" s="279">
        <v>2029</v>
      </c>
      <c r="E787" s="279" t="s">
        <v>1920</v>
      </c>
      <c r="F787" s="279" t="s">
        <v>1915</v>
      </c>
      <c r="G787" s="43" t="s">
        <v>16</v>
      </c>
      <c r="H787" s="44">
        <f t="shared" ref="H787:N787" si="205">SUM(H788:H791)</f>
        <v>12.200000000000001</v>
      </c>
      <c r="I787" s="44">
        <f t="shared" si="205"/>
        <v>0</v>
      </c>
      <c r="J787" s="44">
        <f t="shared" si="205"/>
        <v>0</v>
      </c>
      <c r="K787" s="44">
        <f t="shared" si="205"/>
        <v>0</v>
      </c>
      <c r="L787" s="44">
        <f t="shared" si="205"/>
        <v>0</v>
      </c>
      <c r="M787" s="44">
        <f t="shared" si="205"/>
        <v>12.200000000000001</v>
      </c>
      <c r="N787" s="44">
        <f t="shared" si="205"/>
        <v>0</v>
      </c>
      <c r="O787" s="279">
        <v>665</v>
      </c>
      <c r="P787" s="279"/>
      <c r="Q787" s="314" t="s">
        <v>4154</v>
      </c>
    </row>
    <row r="788" spans="1:17" x14ac:dyDescent="0.25">
      <c r="A788" s="292"/>
      <c r="B788" s="292"/>
      <c r="C788" s="279"/>
      <c r="D788" s="279"/>
      <c r="E788" s="279"/>
      <c r="F788" s="279"/>
      <c r="G788" s="43" t="s">
        <v>17</v>
      </c>
      <c r="H788" s="44">
        <f t="shared" ref="H788:H821" si="206">SUM(I788:N788)</f>
        <v>8.8000000000000007</v>
      </c>
      <c r="I788" s="44">
        <v>0</v>
      </c>
      <c r="J788" s="44">
        <v>0</v>
      </c>
      <c r="K788" s="44">
        <v>0</v>
      </c>
      <c r="L788" s="44">
        <v>0</v>
      </c>
      <c r="M788" s="44">
        <v>8.8000000000000007</v>
      </c>
      <c r="N788" s="44">
        <v>0</v>
      </c>
      <c r="O788" s="279"/>
      <c r="P788" s="279"/>
      <c r="Q788" s="315"/>
    </row>
    <row r="789" spans="1:17" ht="36" x14ac:dyDescent="0.25">
      <c r="A789" s="292"/>
      <c r="B789" s="292"/>
      <c r="C789" s="279"/>
      <c r="D789" s="279"/>
      <c r="E789" s="279"/>
      <c r="F789" s="279"/>
      <c r="G789" s="43" t="s">
        <v>18</v>
      </c>
      <c r="H789" s="44">
        <f t="shared" si="206"/>
        <v>3.4</v>
      </c>
      <c r="I789" s="44">
        <v>0</v>
      </c>
      <c r="J789" s="44">
        <v>0</v>
      </c>
      <c r="K789" s="44">
        <v>0</v>
      </c>
      <c r="L789" s="44">
        <v>0</v>
      </c>
      <c r="M789" s="44">
        <v>3.4</v>
      </c>
      <c r="N789" s="44">
        <v>0</v>
      </c>
      <c r="O789" s="279"/>
      <c r="P789" s="279"/>
      <c r="Q789" s="315"/>
    </row>
    <row r="790" spans="1:17" x14ac:dyDescent="0.25">
      <c r="A790" s="292"/>
      <c r="B790" s="292"/>
      <c r="C790" s="279"/>
      <c r="D790" s="279"/>
      <c r="E790" s="279"/>
      <c r="F790" s="279"/>
      <c r="G790" s="43" t="s">
        <v>19</v>
      </c>
      <c r="H790" s="44">
        <f t="shared" si="206"/>
        <v>0</v>
      </c>
      <c r="I790" s="44">
        <v>0</v>
      </c>
      <c r="J790" s="44">
        <v>0</v>
      </c>
      <c r="K790" s="44">
        <v>0</v>
      </c>
      <c r="L790" s="44">
        <v>0</v>
      </c>
      <c r="M790" s="44">
        <v>0</v>
      </c>
      <c r="N790" s="44">
        <v>0</v>
      </c>
      <c r="O790" s="279"/>
      <c r="P790" s="279"/>
      <c r="Q790" s="315"/>
    </row>
    <row r="791" spans="1:17" ht="24" x14ac:dyDescent="0.25">
      <c r="A791" s="292"/>
      <c r="B791" s="292"/>
      <c r="C791" s="279"/>
      <c r="D791" s="279"/>
      <c r="E791" s="279"/>
      <c r="F791" s="279"/>
      <c r="G791" s="43" t="s">
        <v>20</v>
      </c>
      <c r="H791" s="44">
        <f t="shared" si="206"/>
        <v>0</v>
      </c>
      <c r="I791" s="44">
        <v>0</v>
      </c>
      <c r="J791" s="44">
        <v>0</v>
      </c>
      <c r="K791" s="44">
        <v>0</v>
      </c>
      <c r="L791" s="44">
        <v>0</v>
      </c>
      <c r="M791" s="44">
        <v>0</v>
      </c>
      <c r="N791" s="44">
        <v>0</v>
      </c>
      <c r="O791" s="279"/>
      <c r="P791" s="279"/>
      <c r="Q791" s="315"/>
    </row>
    <row r="792" spans="1:17" ht="51" customHeight="1" x14ac:dyDescent="0.25">
      <c r="A792" s="292" t="s">
        <v>2107</v>
      </c>
      <c r="B792" s="292" t="s">
        <v>1913</v>
      </c>
      <c r="C792" s="279" t="s">
        <v>1006</v>
      </c>
      <c r="D792" s="279">
        <v>2029</v>
      </c>
      <c r="E792" s="279" t="s">
        <v>1920</v>
      </c>
      <c r="F792" s="279" t="s">
        <v>1915</v>
      </c>
      <c r="G792" s="43" t="s">
        <v>16</v>
      </c>
      <c r="H792" s="44">
        <f t="shared" ref="H792:N792" si="207">SUM(H793:H796)</f>
        <v>12.200000000000001</v>
      </c>
      <c r="I792" s="44">
        <f t="shared" si="207"/>
        <v>0</v>
      </c>
      <c r="J792" s="44">
        <f t="shared" si="207"/>
        <v>0</v>
      </c>
      <c r="K792" s="44">
        <f t="shared" si="207"/>
        <v>0</v>
      </c>
      <c r="L792" s="44">
        <f t="shared" si="207"/>
        <v>0</v>
      </c>
      <c r="M792" s="44">
        <f t="shared" si="207"/>
        <v>12.200000000000001</v>
      </c>
      <c r="N792" s="44">
        <f t="shared" si="207"/>
        <v>0</v>
      </c>
      <c r="O792" s="279">
        <v>452</v>
      </c>
      <c r="P792" s="279"/>
      <c r="Q792" s="314" t="s">
        <v>4154</v>
      </c>
    </row>
    <row r="793" spans="1:17" x14ac:dyDescent="0.25">
      <c r="A793" s="292"/>
      <c r="B793" s="292"/>
      <c r="C793" s="279"/>
      <c r="D793" s="279"/>
      <c r="E793" s="279"/>
      <c r="F793" s="279"/>
      <c r="G793" s="43" t="s">
        <v>17</v>
      </c>
      <c r="H793" s="44">
        <f t="shared" si="206"/>
        <v>8.8000000000000007</v>
      </c>
      <c r="I793" s="44">
        <v>0</v>
      </c>
      <c r="J793" s="44">
        <v>0</v>
      </c>
      <c r="K793" s="44">
        <v>0</v>
      </c>
      <c r="L793" s="44">
        <v>0</v>
      </c>
      <c r="M793" s="44">
        <v>8.8000000000000007</v>
      </c>
      <c r="N793" s="44">
        <v>0</v>
      </c>
      <c r="O793" s="279"/>
      <c r="P793" s="279"/>
      <c r="Q793" s="315"/>
    </row>
    <row r="794" spans="1:17" ht="36" x14ac:dyDescent="0.25">
      <c r="A794" s="292"/>
      <c r="B794" s="292"/>
      <c r="C794" s="279"/>
      <c r="D794" s="279"/>
      <c r="E794" s="279"/>
      <c r="F794" s="279"/>
      <c r="G794" s="43" t="s">
        <v>18</v>
      </c>
      <c r="H794" s="44">
        <f t="shared" si="206"/>
        <v>3.4</v>
      </c>
      <c r="I794" s="44">
        <v>0</v>
      </c>
      <c r="J794" s="44">
        <v>0</v>
      </c>
      <c r="K794" s="44">
        <v>0</v>
      </c>
      <c r="L794" s="44">
        <v>0</v>
      </c>
      <c r="M794" s="44">
        <v>3.4</v>
      </c>
      <c r="N794" s="44">
        <v>0</v>
      </c>
      <c r="O794" s="279"/>
      <c r="P794" s="279"/>
      <c r="Q794" s="315"/>
    </row>
    <row r="795" spans="1:17" x14ac:dyDescent="0.25">
      <c r="A795" s="292"/>
      <c r="B795" s="292"/>
      <c r="C795" s="279"/>
      <c r="D795" s="279"/>
      <c r="E795" s="279"/>
      <c r="F795" s="279"/>
      <c r="G795" s="43" t="s">
        <v>19</v>
      </c>
      <c r="H795" s="44">
        <f t="shared" si="206"/>
        <v>0</v>
      </c>
      <c r="I795" s="44">
        <v>0</v>
      </c>
      <c r="J795" s="44">
        <v>0</v>
      </c>
      <c r="K795" s="44">
        <v>0</v>
      </c>
      <c r="L795" s="44">
        <v>0</v>
      </c>
      <c r="M795" s="44">
        <v>0</v>
      </c>
      <c r="N795" s="44">
        <v>0</v>
      </c>
      <c r="O795" s="279"/>
      <c r="P795" s="279"/>
      <c r="Q795" s="315"/>
    </row>
    <row r="796" spans="1:17" ht="24" x14ac:dyDescent="0.25">
      <c r="A796" s="292"/>
      <c r="B796" s="292"/>
      <c r="C796" s="279"/>
      <c r="D796" s="279"/>
      <c r="E796" s="279"/>
      <c r="F796" s="279"/>
      <c r="G796" s="43" t="s">
        <v>20</v>
      </c>
      <c r="H796" s="44">
        <f t="shared" si="206"/>
        <v>0</v>
      </c>
      <c r="I796" s="44">
        <v>0</v>
      </c>
      <c r="J796" s="44">
        <v>0</v>
      </c>
      <c r="K796" s="44">
        <v>0</v>
      </c>
      <c r="L796" s="44">
        <v>0</v>
      </c>
      <c r="M796" s="44">
        <v>0</v>
      </c>
      <c r="N796" s="44">
        <v>0</v>
      </c>
      <c r="O796" s="279"/>
      <c r="P796" s="279"/>
      <c r="Q796" s="315"/>
    </row>
    <row r="797" spans="1:17" ht="51" customHeight="1" x14ac:dyDescent="0.25">
      <c r="A797" s="292" t="s">
        <v>2108</v>
      </c>
      <c r="B797" s="292" t="s">
        <v>1913</v>
      </c>
      <c r="C797" s="279" t="s">
        <v>1006</v>
      </c>
      <c r="D797" s="279">
        <v>2028</v>
      </c>
      <c r="E797" s="279" t="s">
        <v>1920</v>
      </c>
      <c r="F797" s="279" t="s">
        <v>1915</v>
      </c>
      <c r="G797" s="43" t="s">
        <v>16</v>
      </c>
      <c r="H797" s="44">
        <f t="shared" ref="H797:N797" si="208">SUM(H798:H801)</f>
        <v>16.2</v>
      </c>
      <c r="I797" s="44">
        <f t="shared" si="208"/>
        <v>0</v>
      </c>
      <c r="J797" s="44">
        <f t="shared" si="208"/>
        <v>0</v>
      </c>
      <c r="K797" s="44">
        <f t="shared" si="208"/>
        <v>0</v>
      </c>
      <c r="L797" s="44">
        <f t="shared" si="208"/>
        <v>16.2</v>
      </c>
      <c r="M797" s="44">
        <f t="shared" si="208"/>
        <v>0</v>
      </c>
      <c r="N797" s="44">
        <f t="shared" si="208"/>
        <v>0</v>
      </c>
      <c r="O797" s="279">
        <v>912</v>
      </c>
      <c r="P797" s="279"/>
      <c r="Q797" s="314" t="s">
        <v>4154</v>
      </c>
    </row>
    <row r="798" spans="1:17" x14ac:dyDescent="0.25">
      <c r="A798" s="292"/>
      <c r="B798" s="292"/>
      <c r="C798" s="279"/>
      <c r="D798" s="279"/>
      <c r="E798" s="279"/>
      <c r="F798" s="279"/>
      <c r="G798" s="43" t="s">
        <v>17</v>
      </c>
      <c r="H798" s="44">
        <f t="shared" si="206"/>
        <v>11.7</v>
      </c>
      <c r="I798" s="44">
        <v>0</v>
      </c>
      <c r="J798" s="44">
        <v>0</v>
      </c>
      <c r="K798" s="44">
        <v>0</v>
      </c>
      <c r="L798" s="44">
        <v>11.7</v>
      </c>
      <c r="M798" s="44">
        <v>0</v>
      </c>
      <c r="N798" s="44">
        <v>0</v>
      </c>
      <c r="O798" s="279"/>
      <c r="P798" s="279"/>
      <c r="Q798" s="315"/>
    </row>
    <row r="799" spans="1:17" ht="36" x14ac:dyDescent="0.25">
      <c r="A799" s="292"/>
      <c r="B799" s="292"/>
      <c r="C799" s="279"/>
      <c r="D799" s="279"/>
      <c r="E799" s="279"/>
      <c r="F799" s="279"/>
      <c r="G799" s="43" t="s">
        <v>18</v>
      </c>
      <c r="H799" s="44">
        <f t="shared" si="206"/>
        <v>4.5</v>
      </c>
      <c r="I799" s="44">
        <v>0</v>
      </c>
      <c r="J799" s="44">
        <v>0</v>
      </c>
      <c r="K799" s="44">
        <v>0</v>
      </c>
      <c r="L799" s="44">
        <v>4.5</v>
      </c>
      <c r="M799" s="44">
        <v>0</v>
      </c>
      <c r="N799" s="44">
        <v>0</v>
      </c>
      <c r="O799" s="279"/>
      <c r="P799" s="279"/>
      <c r="Q799" s="315"/>
    </row>
    <row r="800" spans="1:17" x14ac:dyDescent="0.25">
      <c r="A800" s="292"/>
      <c r="B800" s="292"/>
      <c r="C800" s="279"/>
      <c r="D800" s="279"/>
      <c r="E800" s="279"/>
      <c r="F800" s="279"/>
      <c r="G800" s="43" t="s">
        <v>19</v>
      </c>
      <c r="H800" s="44">
        <f t="shared" si="206"/>
        <v>0</v>
      </c>
      <c r="I800" s="44">
        <v>0</v>
      </c>
      <c r="J800" s="44">
        <v>0</v>
      </c>
      <c r="K800" s="44">
        <v>0</v>
      </c>
      <c r="L800" s="44">
        <v>0</v>
      </c>
      <c r="M800" s="44">
        <v>0</v>
      </c>
      <c r="N800" s="44">
        <v>0</v>
      </c>
      <c r="O800" s="279"/>
      <c r="P800" s="279"/>
      <c r="Q800" s="315"/>
    </row>
    <row r="801" spans="1:17" ht="24" x14ac:dyDescent="0.25">
      <c r="A801" s="292"/>
      <c r="B801" s="292"/>
      <c r="C801" s="279"/>
      <c r="D801" s="279"/>
      <c r="E801" s="279"/>
      <c r="F801" s="279"/>
      <c r="G801" s="43" t="s">
        <v>20</v>
      </c>
      <c r="H801" s="44">
        <f t="shared" si="206"/>
        <v>0</v>
      </c>
      <c r="I801" s="44">
        <v>0</v>
      </c>
      <c r="J801" s="44">
        <v>0</v>
      </c>
      <c r="K801" s="44">
        <v>0</v>
      </c>
      <c r="L801" s="44">
        <v>0</v>
      </c>
      <c r="M801" s="44">
        <v>0</v>
      </c>
      <c r="N801" s="44">
        <v>0</v>
      </c>
      <c r="O801" s="279"/>
      <c r="P801" s="279"/>
      <c r="Q801" s="315"/>
    </row>
    <row r="802" spans="1:17" ht="51" customHeight="1" x14ac:dyDescent="0.25">
      <c r="A802" s="292" t="s">
        <v>2109</v>
      </c>
      <c r="B802" s="292" t="s">
        <v>1913</v>
      </c>
      <c r="C802" s="279" t="s">
        <v>1006</v>
      </c>
      <c r="D802" s="279">
        <v>2028</v>
      </c>
      <c r="E802" s="279" t="s">
        <v>1920</v>
      </c>
      <c r="F802" s="279" t="s">
        <v>1915</v>
      </c>
      <c r="G802" s="43" t="s">
        <v>16</v>
      </c>
      <c r="H802" s="44">
        <f t="shared" ref="H802:N802" si="209">SUM(H803:H806)</f>
        <v>12.200000000000001</v>
      </c>
      <c r="I802" s="44">
        <f t="shared" si="209"/>
        <v>0</v>
      </c>
      <c r="J802" s="44">
        <f t="shared" si="209"/>
        <v>0</v>
      </c>
      <c r="K802" s="44">
        <f t="shared" si="209"/>
        <v>0</v>
      </c>
      <c r="L802" s="44">
        <f t="shared" si="209"/>
        <v>12.200000000000001</v>
      </c>
      <c r="M802" s="44">
        <f t="shared" si="209"/>
        <v>0</v>
      </c>
      <c r="N802" s="44">
        <f t="shared" si="209"/>
        <v>0</v>
      </c>
      <c r="O802" s="279">
        <v>493</v>
      </c>
      <c r="P802" s="279"/>
      <c r="Q802" s="314" t="s">
        <v>4154</v>
      </c>
    </row>
    <row r="803" spans="1:17" x14ac:dyDescent="0.25">
      <c r="A803" s="292"/>
      <c r="B803" s="292"/>
      <c r="C803" s="279"/>
      <c r="D803" s="279"/>
      <c r="E803" s="279"/>
      <c r="F803" s="279"/>
      <c r="G803" s="43" t="s">
        <v>17</v>
      </c>
      <c r="H803" s="44">
        <f t="shared" si="206"/>
        <v>8.8000000000000007</v>
      </c>
      <c r="I803" s="44">
        <v>0</v>
      </c>
      <c r="J803" s="44">
        <v>0</v>
      </c>
      <c r="K803" s="44">
        <v>0</v>
      </c>
      <c r="L803" s="44">
        <v>8.8000000000000007</v>
      </c>
      <c r="M803" s="44">
        <v>0</v>
      </c>
      <c r="N803" s="44">
        <v>0</v>
      </c>
      <c r="O803" s="279"/>
      <c r="P803" s="279"/>
      <c r="Q803" s="315"/>
    </row>
    <row r="804" spans="1:17" ht="36" x14ac:dyDescent="0.25">
      <c r="A804" s="292"/>
      <c r="B804" s="292"/>
      <c r="C804" s="279"/>
      <c r="D804" s="279"/>
      <c r="E804" s="279"/>
      <c r="F804" s="279"/>
      <c r="G804" s="43" t="s">
        <v>18</v>
      </c>
      <c r="H804" s="44">
        <f t="shared" si="206"/>
        <v>3.4</v>
      </c>
      <c r="I804" s="44">
        <v>0</v>
      </c>
      <c r="J804" s="44">
        <v>0</v>
      </c>
      <c r="K804" s="44">
        <v>0</v>
      </c>
      <c r="L804" s="44">
        <v>3.4</v>
      </c>
      <c r="M804" s="44">
        <v>0</v>
      </c>
      <c r="N804" s="44">
        <v>0</v>
      </c>
      <c r="O804" s="279"/>
      <c r="P804" s="279"/>
      <c r="Q804" s="315"/>
    </row>
    <row r="805" spans="1:17" x14ac:dyDescent="0.25">
      <c r="A805" s="292"/>
      <c r="B805" s="292"/>
      <c r="C805" s="279"/>
      <c r="D805" s="279"/>
      <c r="E805" s="279"/>
      <c r="F805" s="279"/>
      <c r="G805" s="43" t="s">
        <v>19</v>
      </c>
      <c r="H805" s="44">
        <f t="shared" si="206"/>
        <v>0</v>
      </c>
      <c r="I805" s="44">
        <v>0</v>
      </c>
      <c r="J805" s="44">
        <v>0</v>
      </c>
      <c r="K805" s="44">
        <v>0</v>
      </c>
      <c r="L805" s="44">
        <v>0</v>
      </c>
      <c r="M805" s="44">
        <v>0</v>
      </c>
      <c r="N805" s="44">
        <v>0</v>
      </c>
      <c r="O805" s="279"/>
      <c r="P805" s="279"/>
      <c r="Q805" s="315"/>
    </row>
    <row r="806" spans="1:17" ht="24" x14ac:dyDescent="0.25">
      <c r="A806" s="292"/>
      <c r="B806" s="292"/>
      <c r="C806" s="279"/>
      <c r="D806" s="279"/>
      <c r="E806" s="279"/>
      <c r="F806" s="279"/>
      <c r="G806" s="43" t="s">
        <v>20</v>
      </c>
      <c r="H806" s="44">
        <f t="shared" si="206"/>
        <v>0</v>
      </c>
      <c r="I806" s="44">
        <v>0</v>
      </c>
      <c r="J806" s="44">
        <v>0</v>
      </c>
      <c r="K806" s="44">
        <v>0</v>
      </c>
      <c r="L806" s="44">
        <v>0</v>
      </c>
      <c r="M806" s="44">
        <v>0</v>
      </c>
      <c r="N806" s="44">
        <v>0</v>
      </c>
      <c r="O806" s="279"/>
      <c r="P806" s="279"/>
      <c r="Q806" s="315"/>
    </row>
    <row r="807" spans="1:17" ht="51" customHeight="1" x14ac:dyDescent="0.25">
      <c r="A807" s="292" t="s">
        <v>2110</v>
      </c>
      <c r="B807" s="292" t="s">
        <v>1913</v>
      </c>
      <c r="C807" s="279" t="s">
        <v>1006</v>
      </c>
      <c r="D807" s="279">
        <v>2029</v>
      </c>
      <c r="E807" s="279" t="s">
        <v>1920</v>
      </c>
      <c r="F807" s="279" t="s">
        <v>1915</v>
      </c>
      <c r="G807" s="43" t="s">
        <v>16</v>
      </c>
      <c r="H807" s="44">
        <f t="shared" ref="H807:N807" si="210">SUM(H808:H811)</f>
        <v>13.9</v>
      </c>
      <c r="I807" s="44">
        <f t="shared" si="210"/>
        <v>0</v>
      </c>
      <c r="J807" s="44">
        <f t="shared" si="210"/>
        <v>0</v>
      </c>
      <c r="K807" s="44">
        <f t="shared" si="210"/>
        <v>0</v>
      </c>
      <c r="L807" s="44">
        <f t="shared" si="210"/>
        <v>0</v>
      </c>
      <c r="M807" s="44">
        <f t="shared" si="210"/>
        <v>13.9</v>
      </c>
      <c r="N807" s="44">
        <f t="shared" si="210"/>
        <v>0</v>
      </c>
      <c r="O807" s="279">
        <v>434</v>
      </c>
      <c r="P807" s="279"/>
      <c r="Q807" s="314" t="s">
        <v>4154</v>
      </c>
    </row>
    <row r="808" spans="1:17" x14ac:dyDescent="0.25">
      <c r="A808" s="292"/>
      <c r="B808" s="292"/>
      <c r="C808" s="279"/>
      <c r="D808" s="279"/>
      <c r="E808" s="279"/>
      <c r="F808" s="279"/>
      <c r="G808" s="43" t="s">
        <v>17</v>
      </c>
      <c r="H808" s="44">
        <f t="shared" si="206"/>
        <v>10</v>
      </c>
      <c r="I808" s="44">
        <v>0</v>
      </c>
      <c r="J808" s="44">
        <v>0</v>
      </c>
      <c r="K808" s="44">
        <v>0</v>
      </c>
      <c r="L808" s="44">
        <v>0</v>
      </c>
      <c r="M808" s="44">
        <v>10</v>
      </c>
      <c r="N808" s="44">
        <v>0</v>
      </c>
      <c r="O808" s="279"/>
      <c r="P808" s="279"/>
      <c r="Q808" s="315"/>
    </row>
    <row r="809" spans="1:17" ht="36" x14ac:dyDescent="0.25">
      <c r="A809" s="292"/>
      <c r="B809" s="292"/>
      <c r="C809" s="279"/>
      <c r="D809" s="279"/>
      <c r="E809" s="279"/>
      <c r="F809" s="279"/>
      <c r="G809" s="43" t="s">
        <v>18</v>
      </c>
      <c r="H809" s="44">
        <f t="shared" si="206"/>
        <v>3.9</v>
      </c>
      <c r="I809" s="44">
        <v>0</v>
      </c>
      <c r="J809" s="44">
        <v>0</v>
      </c>
      <c r="K809" s="44">
        <v>0</v>
      </c>
      <c r="L809" s="44">
        <v>0</v>
      </c>
      <c r="M809" s="44">
        <v>3.9</v>
      </c>
      <c r="N809" s="44">
        <v>0</v>
      </c>
      <c r="O809" s="279"/>
      <c r="P809" s="279"/>
      <c r="Q809" s="315"/>
    </row>
    <row r="810" spans="1:17" x14ac:dyDescent="0.25">
      <c r="A810" s="292"/>
      <c r="B810" s="292"/>
      <c r="C810" s="279"/>
      <c r="D810" s="279"/>
      <c r="E810" s="279"/>
      <c r="F810" s="279"/>
      <c r="G810" s="43" t="s">
        <v>19</v>
      </c>
      <c r="H810" s="44">
        <f t="shared" si="206"/>
        <v>0</v>
      </c>
      <c r="I810" s="44">
        <v>0</v>
      </c>
      <c r="J810" s="44">
        <v>0</v>
      </c>
      <c r="K810" s="44">
        <v>0</v>
      </c>
      <c r="L810" s="44">
        <v>0</v>
      </c>
      <c r="M810" s="44">
        <v>0</v>
      </c>
      <c r="N810" s="44">
        <v>0</v>
      </c>
      <c r="O810" s="279"/>
      <c r="P810" s="279"/>
      <c r="Q810" s="315"/>
    </row>
    <row r="811" spans="1:17" ht="24" x14ac:dyDescent="0.25">
      <c r="A811" s="292"/>
      <c r="B811" s="292"/>
      <c r="C811" s="279"/>
      <c r="D811" s="279"/>
      <c r="E811" s="279"/>
      <c r="F811" s="279"/>
      <c r="G811" s="43" t="s">
        <v>20</v>
      </c>
      <c r="H811" s="44">
        <f t="shared" si="206"/>
        <v>0</v>
      </c>
      <c r="I811" s="44">
        <v>0</v>
      </c>
      <c r="J811" s="44">
        <v>0</v>
      </c>
      <c r="K811" s="44">
        <v>0</v>
      </c>
      <c r="L811" s="44">
        <v>0</v>
      </c>
      <c r="M811" s="44">
        <v>0</v>
      </c>
      <c r="N811" s="44">
        <v>0</v>
      </c>
      <c r="O811" s="279"/>
      <c r="P811" s="279"/>
      <c r="Q811" s="315"/>
    </row>
    <row r="812" spans="1:17" ht="51" customHeight="1" x14ac:dyDescent="0.25">
      <c r="A812" s="292" t="s">
        <v>2111</v>
      </c>
      <c r="B812" s="292" t="s">
        <v>1913</v>
      </c>
      <c r="C812" s="279" t="s">
        <v>1006</v>
      </c>
      <c r="D812" s="279">
        <v>2025</v>
      </c>
      <c r="E812" s="279" t="s">
        <v>1920</v>
      </c>
      <c r="F812" s="279" t="s">
        <v>1915</v>
      </c>
      <c r="G812" s="43" t="s">
        <v>16</v>
      </c>
      <c r="H812" s="44">
        <f t="shared" ref="H812:N812" si="211">SUM(H813:H816)</f>
        <v>32</v>
      </c>
      <c r="I812" s="44">
        <f t="shared" si="211"/>
        <v>32</v>
      </c>
      <c r="J812" s="44">
        <f t="shared" si="211"/>
        <v>0</v>
      </c>
      <c r="K812" s="44">
        <f t="shared" si="211"/>
        <v>0</v>
      </c>
      <c r="L812" s="44">
        <f t="shared" si="211"/>
        <v>0</v>
      </c>
      <c r="M812" s="44">
        <f t="shared" si="211"/>
        <v>0</v>
      </c>
      <c r="N812" s="44">
        <f t="shared" si="211"/>
        <v>0</v>
      </c>
      <c r="O812" s="279">
        <v>1111</v>
      </c>
      <c r="P812" s="279"/>
      <c r="Q812" s="314" t="s">
        <v>4154</v>
      </c>
    </row>
    <row r="813" spans="1:17" x14ac:dyDescent="0.25">
      <c r="A813" s="292"/>
      <c r="B813" s="292"/>
      <c r="C813" s="279"/>
      <c r="D813" s="279"/>
      <c r="E813" s="279"/>
      <c r="F813" s="279"/>
      <c r="G813" s="43" t="s">
        <v>17</v>
      </c>
      <c r="H813" s="44">
        <f t="shared" si="206"/>
        <v>11.7</v>
      </c>
      <c r="I813" s="44">
        <v>11.7</v>
      </c>
      <c r="J813" s="44">
        <v>0</v>
      </c>
      <c r="K813" s="44">
        <v>0</v>
      </c>
      <c r="L813" s="44">
        <v>0</v>
      </c>
      <c r="M813" s="44">
        <v>0</v>
      </c>
      <c r="N813" s="44">
        <v>0</v>
      </c>
      <c r="O813" s="279"/>
      <c r="P813" s="279"/>
      <c r="Q813" s="315"/>
    </row>
    <row r="814" spans="1:17" ht="36" x14ac:dyDescent="0.25">
      <c r="A814" s="292"/>
      <c r="B814" s="292"/>
      <c r="C814" s="279"/>
      <c r="D814" s="279"/>
      <c r="E814" s="279"/>
      <c r="F814" s="279"/>
      <c r="G814" s="43" t="s">
        <v>18</v>
      </c>
      <c r="H814" s="44">
        <f t="shared" si="206"/>
        <v>20.3</v>
      </c>
      <c r="I814" s="44">
        <v>20.3</v>
      </c>
      <c r="J814" s="44">
        <v>0</v>
      </c>
      <c r="K814" s="44">
        <v>0</v>
      </c>
      <c r="L814" s="44">
        <v>0</v>
      </c>
      <c r="M814" s="44">
        <v>0</v>
      </c>
      <c r="N814" s="44">
        <v>0</v>
      </c>
      <c r="O814" s="279"/>
      <c r="P814" s="279"/>
      <c r="Q814" s="315"/>
    </row>
    <row r="815" spans="1:17" x14ac:dyDescent="0.25">
      <c r="A815" s="292"/>
      <c r="B815" s="292"/>
      <c r="C815" s="279"/>
      <c r="D815" s="279"/>
      <c r="E815" s="279"/>
      <c r="F815" s="279"/>
      <c r="G815" s="43" t="s">
        <v>19</v>
      </c>
      <c r="H815" s="44">
        <f t="shared" si="206"/>
        <v>0</v>
      </c>
      <c r="I815" s="44">
        <v>0</v>
      </c>
      <c r="J815" s="44">
        <v>0</v>
      </c>
      <c r="K815" s="44">
        <v>0</v>
      </c>
      <c r="L815" s="44">
        <v>0</v>
      </c>
      <c r="M815" s="44">
        <v>0</v>
      </c>
      <c r="N815" s="44">
        <v>0</v>
      </c>
      <c r="O815" s="279"/>
      <c r="P815" s="279"/>
      <c r="Q815" s="315"/>
    </row>
    <row r="816" spans="1:17" ht="24" x14ac:dyDescent="0.25">
      <c r="A816" s="292"/>
      <c r="B816" s="292"/>
      <c r="C816" s="279"/>
      <c r="D816" s="279"/>
      <c r="E816" s="279"/>
      <c r="F816" s="279"/>
      <c r="G816" s="43" t="s">
        <v>20</v>
      </c>
      <c r="H816" s="44">
        <f t="shared" si="206"/>
        <v>0</v>
      </c>
      <c r="I816" s="44">
        <v>0</v>
      </c>
      <c r="J816" s="44">
        <v>0</v>
      </c>
      <c r="K816" s="44">
        <v>0</v>
      </c>
      <c r="L816" s="44">
        <v>0</v>
      </c>
      <c r="M816" s="44">
        <v>0</v>
      </c>
      <c r="N816" s="44">
        <v>0</v>
      </c>
      <c r="O816" s="279"/>
      <c r="P816" s="279"/>
      <c r="Q816" s="315"/>
    </row>
    <row r="817" spans="1:17" ht="51" customHeight="1" x14ac:dyDescent="0.25">
      <c r="A817" s="292" t="s">
        <v>2112</v>
      </c>
      <c r="B817" s="292" t="s">
        <v>1913</v>
      </c>
      <c r="C817" s="279" t="s">
        <v>1006</v>
      </c>
      <c r="D817" s="279">
        <v>2030</v>
      </c>
      <c r="E817" s="279" t="s">
        <v>1920</v>
      </c>
      <c r="F817" s="279" t="s">
        <v>1915</v>
      </c>
      <c r="G817" s="43" t="s">
        <v>16</v>
      </c>
      <c r="H817" s="44">
        <f t="shared" ref="H817:N817" si="212">SUM(H818:H821)</f>
        <v>12.799999999999999</v>
      </c>
      <c r="I817" s="44">
        <f t="shared" si="212"/>
        <v>0</v>
      </c>
      <c r="J817" s="44">
        <f t="shared" si="212"/>
        <v>0</v>
      </c>
      <c r="K817" s="44">
        <f t="shared" si="212"/>
        <v>0</v>
      </c>
      <c r="L817" s="44">
        <f t="shared" si="212"/>
        <v>0</v>
      </c>
      <c r="M817" s="44">
        <f t="shared" si="212"/>
        <v>0</v>
      </c>
      <c r="N817" s="44">
        <f t="shared" si="212"/>
        <v>12.799999999999999</v>
      </c>
      <c r="O817" s="279">
        <v>379</v>
      </c>
      <c r="P817" s="279"/>
      <c r="Q817" s="314" t="s">
        <v>4154</v>
      </c>
    </row>
    <row r="818" spans="1:17" x14ac:dyDescent="0.25">
      <c r="A818" s="292"/>
      <c r="B818" s="292"/>
      <c r="C818" s="279"/>
      <c r="D818" s="279"/>
      <c r="E818" s="279"/>
      <c r="F818" s="279"/>
      <c r="G818" s="43" t="s">
        <v>17</v>
      </c>
      <c r="H818" s="44">
        <f t="shared" si="206"/>
        <v>9.1999999999999993</v>
      </c>
      <c r="I818" s="44">
        <v>0</v>
      </c>
      <c r="J818" s="44">
        <v>0</v>
      </c>
      <c r="K818" s="44">
        <v>0</v>
      </c>
      <c r="L818" s="44">
        <v>0</v>
      </c>
      <c r="M818" s="44">
        <v>0</v>
      </c>
      <c r="N818" s="44">
        <v>9.1999999999999993</v>
      </c>
      <c r="O818" s="279"/>
      <c r="P818" s="279"/>
      <c r="Q818" s="315"/>
    </row>
    <row r="819" spans="1:17" ht="36" x14ac:dyDescent="0.25">
      <c r="A819" s="292"/>
      <c r="B819" s="292"/>
      <c r="C819" s="279"/>
      <c r="D819" s="279"/>
      <c r="E819" s="279"/>
      <c r="F819" s="279"/>
      <c r="G819" s="43" t="s">
        <v>18</v>
      </c>
      <c r="H819" s="44">
        <f t="shared" si="206"/>
        <v>3.6</v>
      </c>
      <c r="I819" s="44">
        <v>0</v>
      </c>
      <c r="J819" s="44">
        <v>0</v>
      </c>
      <c r="K819" s="44">
        <v>0</v>
      </c>
      <c r="L819" s="44">
        <v>0</v>
      </c>
      <c r="M819" s="44">
        <v>0</v>
      </c>
      <c r="N819" s="44">
        <v>3.6</v>
      </c>
      <c r="O819" s="279"/>
      <c r="P819" s="279"/>
      <c r="Q819" s="315"/>
    </row>
    <row r="820" spans="1:17" x14ac:dyDescent="0.25">
      <c r="A820" s="292"/>
      <c r="B820" s="292"/>
      <c r="C820" s="279"/>
      <c r="D820" s="279"/>
      <c r="E820" s="279"/>
      <c r="F820" s="279"/>
      <c r="G820" s="43" t="s">
        <v>19</v>
      </c>
      <c r="H820" s="44">
        <f t="shared" si="206"/>
        <v>0</v>
      </c>
      <c r="I820" s="44">
        <v>0</v>
      </c>
      <c r="J820" s="44">
        <v>0</v>
      </c>
      <c r="K820" s="44">
        <v>0</v>
      </c>
      <c r="L820" s="44">
        <v>0</v>
      </c>
      <c r="M820" s="44">
        <v>0</v>
      </c>
      <c r="N820" s="44">
        <v>0</v>
      </c>
      <c r="O820" s="279"/>
      <c r="P820" s="279"/>
      <c r="Q820" s="315"/>
    </row>
    <row r="821" spans="1:17" ht="24" x14ac:dyDescent="0.25">
      <c r="A821" s="292"/>
      <c r="B821" s="292"/>
      <c r="C821" s="279"/>
      <c r="D821" s="279"/>
      <c r="E821" s="279"/>
      <c r="F821" s="279"/>
      <c r="G821" s="43" t="s">
        <v>20</v>
      </c>
      <c r="H821" s="44">
        <f t="shared" si="206"/>
        <v>0</v>
      </c>
      <c r="I821" s="44">
        <v>0</v>
      </c>
      <c r="J821" s="44">
        <v>0</v>
      </c>
      <c r="K821" s="44">
        <v>0</v>
      </c>
      <c r="L821" s="44">
        <v>0</v>
      </c>
      <c r="M821" s="44">
        <v>0</v>
      </c>
      <c r="N821" s="44">
        <v>0</v>
      </c>
      <c r="O821" s="279"/>
      <c r="P821" s="279"/>
      <c r="Q821" s="315"/>
    </row>
    <row r="822" spans="1:17" ht="36" x14ac:dyDescent="0.25">
      <c r="A822" s="306" t="s">
        <v>26</v>
      </c>
      <c r="B822" s="306"/>
      <c r="C822" s="306"/>
      <c r="D822" s="306"/>
      <c r="E822" s="306"/>
      <c r="F822" s="306"/>
      <c r="G822" s="48" t="s">
        <v>16</v>
      </c>
      <c r="H822" s="49">
        <f>SUM(H722,H727,H732,H737,H742,H747,H752,H757,H762,H767,H772,H777,H782,H787,H792,H797,H802,H807,H812,H817)</f>
        <v>821.1</v>
      </c>
      <c r="I822" s="49">
        <f t="shared" ref="I822:N822" si="213">SUM(I722,I727,I732,I737,I742,I747,I752,I757,I762,I767,I772,I777,I782,I787,I792,I797,I802,I807,I812,I817)</f>
        <v>64</v>
      </c>
      <c r="J822" s="49">
        <f t="shared" si="213"/>
        <v>0</v>
      </c>
      <c r="K822" s="49">
        <f t="shared" si="213"/>
        <v>0</v>
      </c>
      <c r="L822" s="49">
        <f t="shared" si="213"/>
        <v>305.99999999999994</v>
      </c>
      <c r="M822" s="49">
        <f t="shared" si="213"/>
        <v>288.29999999999995</v>
      </c>
      <c r="N822" s="49">
        <f t="shared" si="213"/>
        <v>162.80000000000001</v>
      </c>
      <c r="O822" s="306">
        <v>61487</v>
      </c>
      <c r="P822" s="306"/>
    </row>
    <row r="823" spans="1:17" ht="24" x14ac:dyDescent="0.25">
      <c r="A823" s="306"/>
      <c r="B823" s="306"/>
      <c r="C823" s="306"/>
      <c r="D823" s="306"/>
      <c r="E823" s="306"/>
      <c r="F823" s="306"/>
      <c r="G823" s="48" t="s">
        <v>17</v>
      </c>
      <c r="H823" s="49">
        <f t="shared" ref="H823:N826" si="214">SUM(H723,H728,H733,H738,H743,H748,H753,H758,H763,H768,H773,H778,H783,H788,H793,H798,H803,H808,H813,H818)</f>
        <v>568.60000000000014</v>
      </c>
      <c r="I823" s="49">
        <f t="shared" si="214"/>
        <v>23.4</v>
      </c>
      <c r="J823" s="49">
        <f t="shared" si="214"/>
        <v>0</v>
      </c>
      <c r="K823" s="49">
        <f t="shared" si="214"/>
        <v>0</v>
      </c>
      <c r="L823" s="49">
        <f t="shared" si="214"/>
        <v>220.5</v>
      </c>
      <c r="M823" s="49">
        <f t="shared" si="214"/>
        <v>207.50000000000003</v>
      </c>
      <c r="N823" s="49">
        <f t="shared" si="214"/>
        <v>117.2</v>
      </c>
      <c r="O823" s="306"/>
      <c r="P823" s="306"/>
    </row>
    <row r="824" spans="1:17" ht="36" x14ac:dyDescent="0.25">
      <c r="A824" s="306"/>
      <c r="B824" s="306"/>
      <c r="C824" s="306"/>
      <c r="D824" s="306"/>
      <c r="E824" s="306"/>
      <c r="F824" s="306"/>
      <c r="G824" s="48" t="s">
        <v>18</v>
      </c>
      <c r="H824" s="49">
        <f t="shared" si="214"/>
        <v>252.50000000000006</v>
      </c>
      <c r="I824" s="49">
        <f t="shared" si="214"/>
        <v>40.6</v>
      </c>
      <c r="J824" s="49">
        <f t="shared" si="214"/>
        <v>0</v>
      </c>
      <c r="K824" s="49">
        <f t="shared" si="214"/>
        <v>0</v>
      </c>
      <c r="L824" s="49">
        <f t="shared" si="214"/>
        <v>85.5</v>
      </c>
      <c r="M824" s="49">
        <f t="shared" si="214"/>
        <v>80.800000000000011</v>
      </c>
      <c r="N824" s="49">
        <f t="shared" si="214"/>
        <v>45.6</v>
      </c>
      <c r="O824" s="306"/>
      <c r="P824" s="306"/>
    </row>
    <row r="825" spans="1:17" x14ac:dyDescent="0.25">
      <c r="A825" s="306"/>
      <c r="B825" s="306"/>
      <c r="C825" s="306"/>
      <c r="D825" s="306"/>
      <c r="E825" s="306"/>
      <c r="F825" s="306"/>
      <c r="G825" s="48" t="s">
        <v>19</v>
      </c>
      <c r="H825" s="49">
        <f t="shared" si="214"/>
        <v>0</v>
      </c>
      <c r="I825" s="49">
        <f t="shared" si="214"/>
        <v>0</v>
      </c>
      <c r="J825" s="49">
        <f t="shared" si="214"/>
        <v>0</v>
      </c>
      <c r="K825" s="49">
        <f t="shared" si="214"/>
        <v>0</v>
      </c>
      <c r="L825" s="49">
        <f t="shared" si="214"/>
        <v>0</v>
      </c>
      <c r="M825" s="49">
        <f t="shared" si="214"/>
        <v>0</v>
      </c>
      <c r="N825" s="49">
        <f t="shared" si="214"/>
        <v>0</v>
      </c>
      <c r="O825" s="306"/>
      <c r="P825" s="306"/>
    </row>
    <row r="826" spans="1:17" ht="24" x14ac:dyDescent="0.25">
      <c r="A826" s="306"/>
      <c r="B826" s="306"/>
      <c r="C826" s="306"/>
      <c r="D826" s="306"/>
      <c r="E826" s="306"/>
      <c r="F826" s="306"/>
      <c r="G826" s="48" t="s">
        <v>20</v>
      </c>
      <c r="H826" s="49">
        <f t="shared" si="214"/>
        <v>0</v>
      </c>
      <c r="I826" s="49">
        <f t="shared" si="214"/>
        <v>0</v>
      </c>
      <c r="J826" s="49">
        <f t="shared" si="214"/>
        <v>0</v>
      </c>
      <c r="K826" s="49">
        <f t="shared" si="214"/>
        <v>0</v>
      </c>
      <c r="L826" s="49">
        <f t="shared" si="214"/>
        <v>0</v>
      </c>
      <c r="M826" s="49">
        <f t="shared" si="214"/>
        <v>0</v>
      </c>
      <c r="N826" s="49">
        <f t="shared" si="214"/>
        <v>0</v>
      </c>
      <c r="O826" s="306"/>
      <c r="P826" s="306"/>
    </row>
    <row r="827" spans="1:17" x14ac:dyDescent="0.25">
      <c r="A827" s="294" t="s">
        <v>1062</v>
      </c>
      <c r="B827" s="294"/>
      <c r="C827" s="294"/>
      <c r="D827" s="294"/>
      <c r="E827" s="294"/>
      <c r="F827" s="294"/>
      <c r="G827" s="294"/>
      <c r="H827" s="294"/>
      <c r="I827" s="294"/>
      <c r="J827" s="294"/>
      <c r="K827" s="294"/>
      <c r="L827" s="294"/>
      <c r="M827" s="294"/>
      <c r="N827" s="294"/>
      <c r="O827" s="294"/>
      <c r="P827" s="294"/>
    </row>
    <row r="828" spans="1:17" ht="51" customHeight="1" x14ac:dyDescent="0.25">
      <c r="A828" s="292" t="s">
        <v>2113</v>
      </c>
      <c r="B828" s="292" t="s">
        <v>1913</v>
      </c>
      <c r="C828" s="279" t="s">
        <v>1062</v>
      </c>
      <c r="D828" s="279">
        <v>2028</v>
      </c>
      <c r="E828" s="279" t="s">
        <v>1963</v>
      </c>
      <c r="F828" s="279" t="s">
        <v>1915</v>
      </c>
      <c r="G828" s="43" t="s">
        <v>16</v>
      </c>
      <c r="H828" s="44">
        <f t="shared" ref="H828:N828" si="215">SUM(H829:H832)</f>
        <v>41</v>
      </c>
      <c r="I828" s="44">
        <f t="shared" si="215"/>
        <v>0</v>
      </c>
      <c r="J828" s="44">
        <f t="shared" si="215"/>
        <v>0</v>
      </c>
      <c r="K828" s="44">
        <f t="shared" si="215"/>
        <v>0</v>
      </c>
      <c r="L828" s="44">
        <f t="shared" si="215"/>
        <v>41</v>
      </c>
      <c r="M828" s="44">
        <f t="shared" si="215"/>
        <v>0</v>
      </c>
      <c r="N828" s="44">
        <f t="shared" si="215"/>
        <v>0</v>
      </c>
      <c r="O828" s="279">
        <v>1358</v>
      </c>
      <c r="P828" s="328"/>
      <c r="Q828" s="314" t="s">
        <v>4154</v>
      </c>
    </row>
    <row r="829" spans="1:17" x14ac:dyDescent="0.25">
      <c r="A829" s="292"/>
      <c r="B829" s="292"/>
      <c r="C829" s="279"/>
      <c r="D829" s="279"/>
      <c r="E829" s="279"/>
      <c r="F829" s="279"/>
      <c r="G829" s="43" t="s">
        <v>17</v>
      </c>
      <c r="H829" s="44">
        <f t="shared" ref="H829:H832" si="216">SUM(I829:N829)</f>
        <v>22.3</v>
      </c>
      <c r="I829" s="44">
        <v>0</v>
      </c>
      <c r="J829" s="44">
        <v>0</v>
      </c>
      <c r="K829" s="44">
        <v>0</v>
      </c>
      <c r="L829" s="44">
        <v>22.3</v>
      </c>
      <c r="M829" s="44">
        <v>0</v>
      </c>
      <c r="N829" s="44">
        <v>0</v>
      </c>
      <c r="O829" s="279"/>
      <c r="P829" s="328"/>
      <c r="Q829" s="315"/>
    </row>
    <row r="830" spans="1:17" ht="36" x14ac:dyDescent="0.25">
      <c r="A830" s="292"/>
      <c r="B830" s="292"/>
      <c r="C830" s="279"/>
      <c r="D830" s="279"/>
      <c r="E830" s="279"/>
      <c r="F830" s="279"/>
      <c r="G830" s="43" t="s">
        <v>18</v>
      </c>
      <c r="H830" s="44">
        <f t="shared" si="216"/>
        <v>18.7</v>
      </c>
      <c r="I830" s="44">
        <v>0</v>
      </c>
      <c r="J830" s="44">
        <v>0</v>
      </c>
      <c r="K830" s="44">
        <v>0</v>
      </c>
      <c r="L830" s="44">
        <v>18.7</v>
      </c>
      <c r="M830" s="44">
        <v>0</v>
      </c>
      <c r="N830" s="44">
        <v>0</v>
      </c>
      <c r="O830" s="279"/>
      <c r="P830" s="328"/>
      <c r="Q830" s="315"/>
    </row>
    <row r="831" spans="1:17" x14ac:dyDescent="0.25">
      <c r="A831" s="292"/>
      <c r="B831" s="292"/>
      <c r="C831" s="279"/>
      <c r="D831" s="279"/>
      <c r="E831" s="279"/>
      <c r="F831" s="279"/>
      <c r="G831" s="43" t="s">
        <v>19</v>
      </c>
      <c r="H831" s="44">
        <f t="shared" si="216"/>
        <v>0</v>
      </c>
      <c r="I831" s="44">
        <v>0</v>
      </c>
      <c r="J831" s="44">
        <v>0</v>
      </c>
      <c r="K831" s="44">
        <v>0</v>
      </c>
      <c r="L831" s="44">
        <v>0</v>
      </c>
      <c r="M831" s="44">
        <v>0</v>
      </c>
      <c r="N831" s="44">
        <v>0</v>
      </c>
      <c r="O831" s="279"/>
      <c r="P831" s="328"/>
      <c r="Q831" s="315"/>
    </row>
    <row r="832" spans="1:17" ht="24" x14ac:dyDescent="0.25">
      <c r="A832" s="292"/>
      <c r="B832" s="292"/>
      <c r="C832" s="279"/>
      <c r="D832" s="279"/>
      <c r="E832" s="279"/>
      <c r="F832" s="279"/>
      <c r="G832" s="43" t="s">
        <v>20</v>
      </c>
      <c r="H832" s="44">
        <f t="shared" si="216"/>
        <v>0</v>
      </c>
      <c r="I832" s="44">
        <v>0</v>
      </c>
      <c r="J832" s="44">
        <v>0</v>
      </c>
      <c r="K832" s="44">
        <v>0</v>
      </c>
      <c r="L832" s="44">
        <v>0</v>
      </c>
      <c r="M832" s="44">
        <v>0</v>
      </c>
      <c r="N832" s="44">
        <v>0</v>
      </c>
      <c r="O832" s="279"/>
      <c r="P832" s="328"/>
      <c r="Q832" s="315"/>
    </row>
    <row r="833" spans="1:17" ht="51" customHeight="1" x14ac:dyDescent="0.25">
      <c r="A833" s="292" t="s">
        <v>2114</v>
      </c>
      <c r="B833" s="292" t="s">
        <v>1913</v>
      </c>
      <c r="C833" s="279" t="s">
        <v>1062</v>
      </c>
      <c r="D833" s="279">
        <v>2029</v>
      </c>
      <c r="E833" s="279" t="s">
        <v>1920</v>
      </c>
      <c r="F833" s="279" t="s">
        <v>1915</v>
      </c>
      <c r="G833" s="43" t="s">
        <v>16</v>
      </c>
      <c r="H833" s="44">
        <f t="shared" ref="H833:N833" si="217">SUM(H834:H837)</f>
        <v>13.9</v>
      </c>
      <c r="I833" s="44">
        <f t="shared" si="217"/>
        <v>0</v>
      </c>
      <c r="J833" s="44">
        <f t="shared" si="217"/>
        <v>0</v>
      </c>
      <c r="K833" s="44">
        <f t="shared" si="217"/>
        <v>0</v>
      </c>
      <c r="L833" s="44">
        <f t="shared" si="217"/>
        <v>0</v>
      </c>
      <c r="M833" s="44">
        <f t="shared" si="217"/>
        <v>13.9</v>
      </c>
      <c r="N833" s="44">
        <f t="shared" si="217"/>
        <v>0</v>
      </c>
      <c r="O833" s="279">
        <v>507</v>
      </c>
      <c r="P833" s="328"/>
      <c r="Q833" s="314" t="s">
        <v>4154</v>
      </c>
    </row>
    <row r="834" spans="1:17" x14ac:dyDescent="0.25">
      <c r="A834" s="292"/>
      <c r="B834" s="292"/>
      <c r="C834" s="279"/>
      <c r="D834" s="279"/>
      <c r="E834" s="279"/>
      <c r="F834" s="279"/>
      <c r="G834" s="43" t="s">
        <v>17</v>
      </c>
      <c r="H834" s="44">
        <f t="shared" ref="H834:H852" si="218">SUM(I834:N834)</f>
        <v>10</v>
      </c>
      <c r="I834" s="44">
        <v>0</v>
      </c>
      <c r="J834" s="44">
        <v>0</v>
      </c>
      <c r="K834" s="44">
        <v>0</v>
      </c>
      <c r="L834" s="44">
        <v>0</v>
      </c>
      <c r="M834" s="44">
        <v>10</v>
      </c>
      <c r="N834" s="44">
        <v>0</v>
      </c>
      <c r="O834" s="279"/>
      <c r="P834" s="328"/>
      <c r="Q834" s="315"/>
    </row>
    <row r="835" spans="1:17" ht="36" x14ac:dyDescent="0.25">
      <c r="A835" s="292"/>
      <c r="B835" s="292"/>
      <c r="C835" s="279"/>
      <c r="D835" s="279"/>
      <c r="E835" s="279"/>
      <c r="F835" s="279"/>
      <c r="G835" s="43" t="s">
        <v>18</v>
      </c>
      <c r="H835" s="44">
        <f t="shared" si="218"/>
        <v>3.9</v>
      </c>
      <c r="I835" s="44">
        <v>0</v>
      </c>
      <c r="J835" s="44">
        <v>0</v>
      </c>
      <c r="K835" s="44">
        <v>0</v>
      </c>
      <c r="L835" s="44">
        <v>0</v>
      </c>
      <c r="M835" s="44">
        <v>3.9</v>
      </c>
      <c r="N835" s="44">
        <v>0</v>
      </c>
      <c r="O835" s="279"/>
      <c r="P835" s="328"/>
      <c r="Q835" s="315"/>
    </row>
    <row r="836" spans="1:17" x14ac:dyDescent="0.25">
      <c r="A836" s="292"/>
      <c r="B836" s="292"/>
      <c r="C836" s="279"/>
      <c r="D836" s="279"/>
      <c r="E836" s="279"/>
      <c r="F836" s="279"/>
      <c r="G836" s="43" t="s">
        <v>19</v>
      </c>
      <c r="H836" s="44">
        <f t="shared" si="218"/>
        <v>0</v>
      </c>
      <c r="I836" s="44">
        <v>0</v>
      </c>
      <c r="J836" s="44">
        <v>0</v>
      </c>
      <c r="K836" s="44">
        <v>0</v>
      </c>
      <c r="L836" s="44">
        <v>0</v>
      </c>
      <c r="M836" s="44">
        <v>0</v>
      </c>
      <c r="N836" s="44">
        <v>0</v>
      </c>
      <c r="O836" s="279"/>
      <c r="P836" s="328"/>
      <c r="Q836" s="315"/>
    </row>
    <row r="837" spans="1:17" ht="24" x14ac:dyDescent="0.25">
      <c r="A837" s="292"/>
      <c r="B837" s="292"/>
      <c r="C837" s="279"/>
      <c r="D837" s="279"/>
      <c r="E837" s="279"/>
      <c r="F837" s="279"/>
      <c r="G837" s="43" t="s">
        <v>20</v>
      </c>
      <c r="H837" s="44">
        <f t="shared" si="218"/>
        <v>0</v>
      </c>
      <c r="I837" s="44">
        <v>0</v>
      </c>
      <c r="J837" s="44">
        <v>0</v>
      </c>
      <c r="K837" s="44">
        <v>0</v>
      </c>
      <c r="L837" s="44">
        <v>0</v>
      </c>
      <c r="M837" s="44">
        <v>0</v>
      </c>
      <c r="N837" s="44">
        <v>0</v>
      </c>
      <c r="O837" s="279"/>
      <c r="P837" s="328"/>
      <c r="Q837" s="315"/>
    </row>
    <row r="838" spans="1:17" ht="39" customHeight="1" x14ac:dyDescent="0.25">
      <c r="A838" s="292" t="s">
        <v>2115</v>
      </c>
      <c r="B838" s="292" t="s">
        <v>2057</v>
      </c>
      <c r="C838" s="279" t="s">
        <v>1062</v>
      </c>
      <c r="D838" s="279">
        <v>2028</v>
      </c>
      <c r="E838" s="279" t="s">
        <v>2116</v>
      </c>
      <c r="F838" s="279" t="s">
        <v>1915</v>
      </c>
      <c r="G838" s="43" t="s">
        <v>16</v>
      </c>
      <c r="H838" s="44">
        <f t="shared" ref="H838:N838" si="219">SUM(H839:H842)</f>
        <v>63.099999999999994</v>
      </c>
      <c r="I838" s="44">
        <f t="shared" si="219"/>
        <v>0</v>
      </c>
      <c r="J838" s="44">
        <f t="shared" si="219"/>
        <v>0</v>
      </c>
      <c r="K838" s="44">
        <f t="shared" si="219"/>
        <v>0</v>
      </c>
      <c r="L838" s="44">
        <f t="shared" si="219"/>
        <v>63.099999999999994</v>
      </c>
      <c r="M838" s="44">
        <f t="shared" si="219"/>
        <v>0</v>
      </c>
      <c r="N838" s="44">
        <f t="shared" si="219"/>
        <v>0</v>
      </c>
      <c r="O838" s="279">
        <v>11365</v>
      </c>
      <c r="P838" s="328"/>
      <c r="Q838" s="314" t="s">
        <v>4154</v>
      </c>
    </row>
    <row r="839" spans="1:17" x14ac:dyDescent="0.25">
      <c r="A839" s="292"/>
      <c r="B839" s="292"/>
      <c r="C839" s="279"/>
      <c r="D839" s="279"/>
      <c r="E839" s="279"/>
      <c r="F839" s="279"/>
      <c r="G839" s="43" t="s">
        <v>17</v>
      </c>
      <c r="H839" s="44">
        <f t="shared" si="218"/>
        <v>45.4</v>
      </c>
      <c r="I839" s="44">
        <v>0</v>
      </c>
      <c r="J839" s="44">
        <v>0</v>
      </c>
      <c r="K839" s="44">
        <v>0</v>
      </c>
      <c r="L839" s="44">
        <v>45.4</v>
      </c>
      <c r="M839" s="44">
        <v>0</v>
      </c>
      <c r="N839" s="44">
        <v>0</v>
      </c>
      <c r="O839" s="279"/>
      <c r="P839" s="328"/>
      <c r="Q839" s="315"/>
    </row>
    <row r="840" spans="1:17" ht="36" x14ac:dyDescent="0.25">
      <c r="A840" s="292"/>
      <c r="B840" s="292"/>
      <c r="C840" s="279"/>
      <c r="D840" s="279"/>
      <c r="E840" s="279"/>
      <c r="F840" s="279"/>
      <c r="G840" s="43" t="s">
        <v>18</v>
      </c>
      <c r="H840" s="44">
        <f t="shared" si="218"/>
        <v>17.7</v>
      </c>
      <c r="I840" s="44">
        <v>0</v>
      </c>
      <c r="J840" s="44">
        <v>0</v>
      </c>
      <c r="K840" s="44">
        <v>0</v>
      </c>
      <c r="L840" s="44">
        <v>17.7</v>
      </c>
      <c r="M840" s="44">
        <v>0</v>
      </c>
      <c r="N840" s="44">
        <v>0</v>
      </c>
      <c r="O840" s="279"/>
      <c r="P840" s="328"/>
      <c r="Q840" s="315"/>
    </row>
    <row r="841" spans="1:17" x14ac:dyDescent="0.25">
      <c r="A841" s="292"/>
      <c r="B841" s="292"/>
      <c r="C841" s="279"/>
      <c r="D841" s="279"/>
      <c r="E841" s="279"/>
      <c r="F841" s="279"/>
      <c r="G841" s="43" t="s">
        <v>19</v>
      </c>
      <c r="H841" s="44">
        <f t="shared" si="218"/>
        <v>0</v>
      </c>
      <c r="I841" s="44">
        <v>0</v>
      </c>
      <c r="J841" s="44">
        <v>0</v>
      </c>
      <c r="K841" s="44">
        <v>0</v>
      </c>
      <c r="L841" s="44">
        <v>0</v>
      </c>
      <c r="M841" s="44">
        <v>0</v>
      </c>
      <c r="N841" s="44">
        <v>0</v>
      </c>
      <c r="O841" s="279"/>
      <c r="P841" s="328"/>
      <c r="Q841" s="315"/>
    </row>
    <row r="842" spans="1:17" ht="24" x14ac:dyDescent="0.25">
      <c r="A842" s="292"/>
      <c r="B842" s="292"/>
      <c r="C842" s="279"/>
      <c r="D842" s="279"/>
      <c r="E842" s="279"/>
      <c r="F842" s="279"/>
      <c r="G842" s="43" t="s">
        <v>20</v>
      </c>
      <c r="H842" s="44">
        <f t="shared" si="218"/>
        <v>0</v>
      </c>
      <c r="I842" s="44">
        <v>0</v>
      </c>
      <c r="J842" s="44">
        <v>0</v>
      </c>
      <c r="K842" s="44">
        <v>0</v>
      </c>
      <c r="L842" s="44">
        <v>0</v>
      </c>
      <c r="M842" s="44">
        <v>0</v>
      </c>
      <c r="N842" s="44">
        <v>0</v>
      </c>
      <c r="O842" s="279"/>
      <c r="P842" s="328"/>
      <c r="Q842" s="315"/>
    </row>
    <row r="843" spans="1:17" ht="39" customHeight="1" x14ac:dyDescent="0.25">
      <c r="A843" s="292" t="s">
        <v>2117</v>
      </c>
      <c r="B843" s="292" t="s">
        <v>2057</v>
      </c>
      <c r="C843" s="279" t="s">
        <v>1062</v>
      </c>
      <c r="D843" s="279">
        <v>2028</v>
      </c>
      <c r="E843" s="279" t="s">
        <v>2118</v>
      </c>
      <c r="F843" s="279" t="s">
        <v>1915</v>
      </c>
      <c r="G843" s="43" t="s">
        <v>16</v>
      </c>
      <c r="H843" s="44">
        <f t="shared" ref="H843:N843" si="220">SUM(H844:H847)</f>
        <v>346.79999999999995</v>
      </c>
      <c r="I843" s="44">
        <f t="shared" si="220"/>
        <v>0</v>
      </c>
      <c r="J843" s="44">
        <f t="shared" si="220"/>
        <v>0</v>
      </c>
      <c r="K843" s="44">
        <f t="shared" si="220"/>
        <v>0</v>
      </c>
      <c r="L843" s="44">
        <f t="shared" si="220"/>
        <v>346.79999999999995</v>
      </c>
      <c r="M843" s="44">
        <f t="shared" si="220"/>
        <v>0</v>
      </c>
      <c r="N843" s="44">
        <f t="shared" si="220"/>
        <v>0</v>
      </c>
      <c r="O843" s="279">
        <v>11365</v>
      </c>
      <c r="P843" s="328"/>
      <c r="Q843" s="314" t="s">
        <v>4154</v>
      </c>
    </row>
    <row r="844" spans="1:17" x14ac:dyDescent="0.25">
      <c r="A844" s="292"/>
      <c r="B844" s="292"/>
      <c r="C844" s="279"/>
      <c r="D844" s="279"/>
      <c r="E844" s="279"/>
      <c r="F844" s="279"/>
      <c r="G844" s="43" t="s">
        <v>17</v>
      </c>
      <c r="H844" s="44">
        <f t="shared" si="218"/>
        <v>249.7</v>
      </c>
      <c r="I844" s="44">
        <v>0</v>
      </c>
      <c r="J844" s="44">
        <v>0</v>
      </c>
      <c r="K844" s="44">
        <v>0</v>
      </c>
      <c r="L844" s="44">
        <v>249.7</v>
      </c>
      <c r="M844" s="44">
        <v>0</v>
      </c>
      <c r="N844" s="44">
        <v>0</v>
      </c>
      <c r="O844" s="279"/>
      <c r="P844" s="328"/>
      <c r="Q844" s="315"/>
    </row>
    <row r="845" spans="1:17" ht="36" x14ac:dyDescent="0.25">
      <c r="A845" s="292"/>
      <c r="B845" s="292"/>
      <c r="C845" s="279"/>
      <c r="D845" s="279"/>
      <c r="E845" s="279"/>
      <c r="F845" s="279"/>
      <c r="G845" s="43" t="s">
        <v>18</v>
      </c>
      <c r="H845" s="44">
        <f t="shared" si="218"/>
        <v>97.1</v>
      </c>
      <c r="I845" s="44">
        <v>0</v>
      </c>
      <c r="J845" s="44">
        <v>0</v>
      </c>
      <c r="K845" s="44">
        <v>0</v>
      </c>
      <c r="L845" s="44">
        <v>97.1</v>
      </c>
      <c r="M845" s="44">
        <v>0</v>
      </c>
      <c r="N845" s="44">
        <v>0</v>
      </c>
      <c r="O845" s="279"/>
      <c r="P845" s="328"/>
      <c r="Q845" s="315"/>
    </row>
    <row r="846" spans="1:17" x14ac:dyDescent="0.25">
      <c r="A846" s="292"/>
      <c r="B846" s="292"/>
      <c r="C846" s="279"/>
      <c r="D846" s="279"/>
      <c r="E846" s="279"/>
      <c r="F846" s="279"/>
      <c r="G846" s="43" t="s">
        <v>19</v>
      </c>
      <c r="H846" s="44">
        <f t="shared" si="218"/>
        <v>0</v>
      </c>
      <c r="I846" s="44">
        <v>0</v>
      </c>
      <c r="J846" s="44">
        <v>0</v>
      </c>
      <c r="K846" s="44">
        <v>0</v>
      </c>
      <c r="L846" s="44">
        <v>0</v>
      </c>
      <c r="M846" s="44">
        <v>0</v>
      </c>
      <c r="N846" s="44">
        <v>0</v>
      </c>
      <c r="O846" s="279"/>
      <c r="P846" s="328"/>
      <c r="Q846" s="315"/>
    </row>
    <row r="847" spans="1:17" ht="24" x14ac:dyDescent="0.25">
      <c r="A847" s="292"/>
      <c r="B847" s="292"/>
      <c r="C847" s="279"/>
      <c r="D847" s="279"/>
      <c r="E847" s="279"/>
      <c r="F847" s="279"/>
      <c r="G847" s="43" t="s">
        <v>20</v>
      </c>
      <c r="H847" s="44">
        <f t="shared" si="218"/>
        <v>0</v>
      </c>
      <c r="I847" s="44">
        <v>0</v>
      </c>
      <c r="J847" s="44">
        <v>0</v>
      </c>
      <c r="K847" s="44">
        <v>0</v>
      </c>
      <c r="L847" s="44">
        <v>0</v>
      </c>
      <c r="M847" s="44">
        <v>0</v>
      </c>
      <c r="N847" s="44">
        <v>0</v>
      </c>
      <c r="O847" s="279"/>
      <c r="P847" s="328"/>
      <c r="Q847" s="315"/>
    </row>
    <row r="848" spans="1:17" ht="39" customHeight="1" x14ac:dyDescent="0.25">
      <c r="A848" s="292" t="s">
        <v>2119</v>
      </c>
      <c r="B848" s="292" t="s">
        <v>2057</v>
      </c>
      <c r="C848" s="279" t="s">
        <v>1062</v>
      </c>
      <c r="D848" s="279">
        <v>2029</v>
      </c>
      <c r="E848" s="279" t="s">
        <v>2120</v>
      </c>
      <c r="F848" s="279" t="s">
        <v>1915</v>
      </c>
      <c r="G848" s="43" t="s">
        <v>16</v>
      </c>
      <c r="H848" s="44">
        <f t="shared" ref="H848:N848" si="221">SUM(H849:H852)</f>
        <v>66.400000000000006</v>
      </c>
      <c r="I848" s="44">
        <f t="shared" si="221"/>
        <v>0</v>
      </c>
      <c r="J848" s="44">
        <f t="shared" si="221"/>
        <v>0</v>
      </c>
      <c r="K848" s="44">
        <f t="shared" si="221"/>
        <v>0</v>
      </c>
      <c r="L848" s="44">
        <f t="shared" si="221"/>
        <v>0</v>
      </c>
      <c r="M848" s="44">
        <f t="shared" si="221"/>
        <v>66.400000000000006</v>
      </c>
      <c r="N848" s="44">
        <f t="shared" si="221"/>
        <v>0</v>
      </c>
      <c r="O848" s="279">
        <v>11365</v>
      </c>
      <c r="P848" s="328"/>
      <c r="Q848" s="314" t="s">
        <v>4154</v>
      </c>
    </row>
    <row r="849" spans="1:17" x14ac:dyDescent="0.25">
      <c r="A849" s="292"/>
      <c r="B849" s="292"/>
      <c r="C849" s="279"/>
      <c r="D849" s="279"/>
      <c r="E849" s="279"/>
      <c r="F849" s="279"/>
      <c r="G849" s="43" t="s">
        <v>17</v>
      </c>
      <c r="H849" s="44">
        <f t="shared" si="218"/>
        <v>47.8</v>
      </c>
      <c r="I849" s="44">
        <v>0</v>
      </c>
      <c r="J849" s="44">
        <v>0</v>
      </c>
      <c r="K849" s="44">
        <v>0</v>
      </c>
      <c r="L849" s="44">
        <v>0</v>
      </c>
      <c r="M849" s="44">
        <v>47.8</v>
      </c>
      <c r="N849" s="44">
        <v>0</v>
      </c>
      <c r="O849" s="279"/>
      <c r="P849" s="328"/>
      <c r="Q849" s="315"/>
    </row>
    <row r="850" spans="1:17" ht="36" x14ac:dyDescent="0.25">
      <c r="A850" s="292"/>
      <c r="B850" s="292"/>
      <c r="C850" s="279"/>
      <c r="D850" s="279"/>
      <c r="E850" s="279"/>
      <c r="F850" s="279"/>
      <c r="G850" s="43" t="s">
        <v>18</v>
      </c>
      <c r="H850" s="44">
        <f t="shared" si="218"/>
        <v>18.600000000000001</v>
      </c>
      <c r="I850" s="44">
        <v>0</v>
      </c>
      <c r="J850" s="44">
        <v>0</v>
      </c>
      <c r="K850" s="44">
        <v>0</v>
      </c>
      <c r="L850" s="44">
        <v>0</v>
      </c>
      <c r="M850" s="44">
        <v>18.600000000000001</v>
      </c>
      <c r="N850" s="44">
        <v>0</v>
      </c>
      <c r="O850" s="279"/>
      <c r="P850" s="328"/>
      <c r="Q850" s="315"/>
    </row>
    <row r="851" spans="1:17" x14ac:dyDescent="0.25">
      <c r="A851" s="292"/>
      <c r="B851" s="292"/>
      <c r="C851" s="279"/>
      <c r="D851" s="279"/>
      <c r="E851" s="279"/>
      <c r="F851" s="279"/>
      <c r="G851" s="43" t="s">
        <v>19</v>
      </c>
      <c r="H851" s="44">
        <f t="shared" si="218"/>
        <v>0</v>
      </c>
      <c r="I851" s="44">
        <v>0</v>
      </c>
      <c r="J851" s="44">
        <v>0</v>
      </c>
      <c r="K851" s="44">
        <v>0</v>
      </c>
      <c r="L851" s="44">
        <v>0</v>
      </c>
      <c r="M851" s="44">
        <v>0</v>
      </c>
      <c r="N851" s="44">
        <v>0</v>
      </c>
      <c r="O851" s="279"/>
      <c r="P851" s="328"/>
      <c r="Q851" s="315"/>
    </row>
    <row r="852" spans="1:17" ht="24" x14ac:dyDescent="0.25">
      <c r="A852" s="292"/>
      <c r="B852" s="292"/>
      <c r="C852" s="279"/>
      <c r="D852" s="279"/>
      <c r="E852" s="279"/>
      <c r="F852" s="279"/>
      <c r="G852" s="43" t="s">
        <v>20</v>
      </c>
      <c r="H852" s="44">
        <f t="shared" si="218"/>
        <v>0</v>
      </c>
      <c r="I852" s="44">
        <v>0</v>
      </c>
      <c r="J852" s="44">
        <v>0</v>
      </c>
      <c r="K852" s="44">
        <v>0</v>
      </c>
      <c r="L852" s="44">
        <v>0</v>
      </c>
      <c r="M852" s="44">
        <v>0</v>
      </c>
      <c r="N852" s="44">
        <v>0</v>
      </c>
      <c r="O852" s="279"/>
      <c r="P852" s="328"/>
      <c r="Q852" s="315"/>
    </row>
    <row r="853" spans="1:17" ht="36" x14ac:dyDescent="0.25">
      <c r="A853" s="306" t="s">
        <v>26</v>
      </c>
      <c r="B853" s="306"/>
      <c r="C853" s="306"/>
      <c r="D853" s="306"/>
      <c r="E853" s="306"/>
      <c r="F853" s="306"/>
      <c r="G853" s="48" t="s">
        <v>16</v>
      </c>
      <c r="H853" s="49">
        <f>SUM(H828,H833,H838,H843,H848)</f>
        <v>531.19999999999993</v>
      </c>
      <c r="I853" s="49">
        <f t="shared" ref="I853:N853" si="222">SUM(I828,I833,I838,I843,I848)</f>
        <v>0</v>
      </c>
      <c r="J853" s="49">
        <f t="shared" si="222"/>
        <v>0</v>
      </c>
      <c r="K853" s="49">
        <f t="shared" si="222"/>
        <v>0</v>
      </c>
      <c r="L853" s="49">
        <f t="shared" si="222"/>
        <v>450.9</v>
      </c>
      <c r="M853" s="49">
        <f t="shared" si="222"/>
        <v>80.300000000000011</v>
      </c>
      <c r="N853" s="49">
        <f t="shared" si="222"/>
        <v>0</v>
      </c>
      <c r="O853" s="306">
        <v>11365</v>
      </c>
      <c r="P853" s="328"/>
    </row>
    <row r="854" spans="1:17" ht="24" x14ac:dyDescent="0.25">
      <c r="A854" s="306"/>
      <c r="B854" s="306"/>
      <c r="C854" s="306"/>
      <c r="D854" s="306"/>
      <c r="E854" s="306"/>
      <c r="F854" s="306"/>
      <c r="G854" s="48" t="s">
        <v>17</v>
      </c>
      <c r="H854" s="49">
        <f t="shared" ref="H854:N857" si="223">SUM(H829,H834,H839,H844,H849)</f>
        <v>375.2</v>
      </c>
      <c r="I854" s="49">
        <f t="shared" si="223"/>
        <v>0</v>
      </c>
      <c r="J854" s="49">
        <f t="shared" si="223"/>
        <v>0</v>
      </c>
      <c r="K854" s="49">
        <f t="shared" si="223"/>
        <v>0</v>
      </c>
      <c r="L854" s="49">
        <f t="shared" si="223"/>
        <v>317.39999999999998</v>
      </c>
      <c r="M854" s="49">
        <f t="shared" si="223"/>
        <v>57.8</v>
      </c>
      <c r="N854" s="49">
        <f t="shared" si="223"/>
        <v>0</v>
      </c>
      <c r="O854" s="306"/>
      <c r="P854" s="328"/>
    </row>
    <row r="855" spans="1:17" ht="36" x14ac:dyDescent="0.25">
      <c r="A855" s="306"/>
      <c r="B855" s="306"/>
      <c r="C855" s="306"/>
      <c r="D855" s="306"/>
      <c r="E855" s="306"/>
      <c r="F855" s="306"/>
      <c r="G855" s="48" t="s">
        <v>18</v>
      </c>
      <c r="H855" s="49">
        <f t="shared" si="223"/>
        <v>155.99999999999997</v>
      </c>
      <c r="I855" s="49">
        <f t="shared" si="223"/>
        <v>0</v>
      </c>
      <c r="J855" s="49">
        <f t="shared" si="223"/>
        <v>0</v>
      </c>
      <c r="K855" s="49">
        <f t="shared" si="223"/>
        <v>0</v>
      </c>
      <c r="L855" s="49">
        <f t="shared" si="223"/>
        <v>133.5</v>
      </c>
      <c r="M855" s="49">
        <f t="shared" si="223"/>
        <v>22.5</v>
      </c>
      <c r="N855" s="49">
        <f t="shared" si="223"/>
        <v>0</v>
      </c>
      <c r="O855" s="306"/>
      <c r="P855" s="328"/>
    </row>
    <row r="856" spans="1:17" x14ac:dyDescent="0.25">
      <c r="A856" s="306"/>
      <c r="B856" s="306"/>
      <c r="C856" s="306"/>
      <c r="D856" s="306"/>
      <c r="E856" s="306"/>
      <c r="F856" s="306"/>
      <c r="G856" s="48" t="s">
        <v>19</v>
      </c>
      <c r="H856" s="49">
        <f t="shared" si="223"/>
        <v>0</v>
      </c>
      <c r="I856" s="49">
        <f t="shared" si="223"/>
        <v>0</v>
      </c>
      <c r="J856" s="49">
        <f t="shared" si="223"/>
        <v>0</v>
      </c>
      <c r="K856" s="49">
        <f t="shared" si="223"/>
        <v>0</v>
      </c>
      <c r="L856" s="49">
        <f t="shared" si="223"/>
        <v>0</v>
      </c>
      <c r="M856" s="49">
        <f t="shared" si="223"/>
        <v>0</v>
      </c>
      <c r="N856" s="49">
        <f t="shared" si="223"/>
        <v>0</v>
      </c>
      <c r="O856" s="306"/>
      <c r="P856" s="328"/>
    </row>
    <row r="857" spans="1:17" ht="24" x14ac:dyDescent="0.25">
      <c r="A857" s="306"/>
      <c r="B857" s="306"/>
      <c r="C857" s="306"/>
      <c r="D857" s="306"/>
      <c r="E857" s="306"/>
      <c r="F857" s="306"/>
      <c r="G857" s="48" t="s">
        <v>20</v>
      </c>
      <c r="H857" s="49">
        <f t="shared" si="223"/>
        <v>0</v>
      </c>
      <c r="I857" s="49">
        <f t="shared" si="223"/>
        <v>0</v>
      </c>
      <c r="J857" s="49">
        <f t="shared" si="223"/>
        <v>0</v>
      </c>
      <c r="K857" s="49">
        <f t="shared" si="223"/>
        <v>0</v>
      </c>
      <c r="L857" s="49">
        <f t="shared" si="223"/>
        <v>0</v>
      </c>
      <c r="M857" s="49">
        <f t="shared" si="223"/>
        <v>0</v>
      </c>
      <c r="N857" s="49">
        <f t="shared" si="223"/>
        <v>0</v>
      </c>
      <c r="O857" s="306"/>
      <c r="P857" s="328"/>
    </row>
    <row r="858" spans="1:17" x14ac:dyDescent="0.25">
      <c r="A858" s="294" t="s">
        <v>1120</v>
      </c>
      <c r="B858" s="294"/>
      <c r="C858" s="294"/>
      <c r="D858" s="294"/>
      <c r="E858" s="294"/>
      <c r="F858" s="610"/>
      <c r="G858" s="294"/>
      <c r="H858" s="294"/>
      <c r="I858" s="294"/>
      <c r="J858" s="294"/>
      <c r="K858" s="294"/>
      <c r="L858" s="294"/>
      <c r="M858" s="294"/>
      <c r="N858" s="294"/>
      <c r="O858" s="294"/>
      <c r="P858" s="294"/>
    </row>
    <row r="859" spans="1:17" ht="51" customHeight="1" x14ac:dyDescent="0.25">
      <c r="A859" s="292" t="s">
        <v>2121</v>
      </c>
      <c r="B859" s="292" t="s">
        <v>1913</v>
      </c>
      <c r="C859" s="279" t="s">
        <v>1120</v>
      </c>
      <c r="D859" s="279" t="s">
        <v>160</v>
      </c>
      <c r="E859" s="611" t="s">
        <v>2122</v>
      </c>
      <c r="F859" s="279" t="s">
        <v>2123</v>
      </c>
      <c r="G859" s="126" t="s">
        <v>16</v>
      </c>
      <c r="H859" s="44">
        <f t="shared" ref="H859:N859" si="224">SUM(H860:H863)</f>
        <v>150.54999999999998</v>
      </c>
      <c r="I859" s="117">
        <f t="shared" si="224"/>
        <v>95.87</v>
      </c>
      <c r="J859" s="117">
        <f t="shared" si="224"/>
        <v>54.68</v>
      </c>
      <c r="K859" s="44">
        <f t="shared" si="224"/>
        <v>0</v>
      </c>
      <c r="L859" s="44">
        <f t="shared" si="224"/>
        <v>0</v>
      </c>
      <c r="M859" s="44">
        <f t="shared" si="224"/>
        <v>0</v>
      </c>
      <c r="N859" s="44">
        <f t="shared" si="224"/>
        <v>0</v>
      </c>
      <c r="O859" s="279">
        <v>36638</v>
      </c>
      <c r="P859" s="279"/>
      <c r="Q859" s="314" t="s">
        <v>4154</v>
      </c>
    </row>
    <row r="860" spans="1:17" x14ac:dyDescent="0.25">
      <c r="A860" s="292"/>
      <c r="B860" s="292"/>
      <c r="C860" s="279"/>
      <c r="D860" s="279"/>
      <c r="E860" s="611"/>
      <c r="F860" s="279"/>
      <c r="G860" s="126" t="s">
        <v>58</v>
      </c>
      <c r="H860" s="127">
        <f t="shared" ref="H860:H863" si="225">SUM(I860:N860)</f>
        <v>22.7</v>
      </c>
      <c r="I860" s="44">
        <v>22.7</v>
      </c>
      <c r="J860" s="44">
        <v>0</v>
      </c>
      <c r="K860" s="97">
        <v>0</v>
      </c>
      <c r="L860" s="44">
        <v>0</v>
      </c>
      <c r="M860" s="44">
        <v>0</v>
      </c>
      <c r="N860" s="44">
        <v>0</v>
      </c>
      <c r="O860" s="279"/>
      <c r="P860" s="279"/>
      <c r="Q860" s="315"/>
    </row>
    <row r="861" spans="1:17" ht="36" x14ac:dyDescent="0.25">
      <c r="A861" s="292"/>
      <c r="B861" s="292"/>
      <c r="C861" s="279"/>
      <c r="D861" s="279"/>
      <c r="E861" s="611"/>
      <c r="F861" s="279"/>
      <c r="G861" s="126" t="s">
        <v>18</v>
      </c>
      <c r="H861" s="127">
        <f t="shared" si="225"/>
        <v>127.85</v>
      </c>
      <c r="I861" s="44">
        <v>73.17</v>
      </c>
      <c r="J861" s="44">
        <v>54.68</v>
      </c>
      <c r="K861" s="97">
        <v>0</v>
      </c>
      <c r="L861" s="44">
        <v>0</v>
      </c>
      <c r="M861" s="44">
        <v>0</v>
      </c>
      <c r="N861" s="44">
        <v>0</v>
      </c>
      <c r="O861" s="279"/>
      <c r="P861" s="279"/>
      <c r="Q861" s="315"/>
    </row>
    <row r="862" spans="1:17" x14ac:dyDescent="0.25">
      <c r="A862" s="292"/>
      <c r="B862" s="292"/>
      <c r="C862" s="279"/>
      <c r="D862" s="279"/>
      <c r="E862" s="611"/>
      <c r="F862" s="279"/>
      <c r="G862" s="126" t="s">
        <v>19</v>
      </c>
      <c r="H862" s="44">
        <f t="shared" si="225"/>
        <v>0</v>
      </c>
      <c r="I862" s="95">
        <v>0</v>
      </c>
      <c r="J862" s="95">
        <v>0</v>
      </c>
      <c r="K862" s="44">
        <v>0</v>
      </c>
      <c r="L862" s="44">
        <v>0</v>
      </c>
      <c r="M862" s="44">
        <v>0</v>
      </c>
      <c r="N862" s="44">
        <v>0</v>
      </c>
      <c r="O862" s="279"/>
      <c r="P862" s="279"/>
      <c r="Q862" s="315"/>
    </row>
    <row r="863" spans="1:17" ht="24" x14ac:dyDescent="0.25">
      <c r="A863" s="292"/>
      <c r="B863" s="292"/>
      <c r="C863" s="279"/>
      <c r="D863" s="279"/>
      <c r="E863" s="611"/>
      <c r="F863" s="279"/>
      <c r="G863" s="126" t="s">
        <v>20</v>
      </c>
      <c r="H863" s="44">
        <f t="shared" si="225"/>
        <v>0</v>
      </c>
      <c r="I863" s="44">
        <v>0</v>
      </c>
      <c r="J863" s="44">
        <v>0</v>
      </c>
      <c r="K863" s="44">
        <v>0</v>
      </c>
      <c r="L863" s="44">
        <v>0</v>
      </c>
      <c r="M863" s="44">
        <v>0</v>
      </c>
      <c r="N863" s="44">
        <v>0</v>
      </c>
      <c r="O863" s="279"/>
      <c r="P863" s="279"/>
      <c r="Q863" s="315"/>
    </row>
    <row r="864" spans="1:17" ht="48" customHeight="1" x14ac:dyDescent="0.25">
      <c r="A864" s="292" t="s">
        <v>2124</v>
      </c>
      <c r="B864" s="292" t="s">
        <v>1913</v>
      </c>
      <c r="C864" s="279" t="s">
        <v>1120</v>
      </c>
      <c r="D864" s="279" t="s">
        <v>421</v>
      </c>
      <c r="E864" s="281" t="s">
        <v>2125</v>
      </c>
      <c r="F864" s="283" t="s">
        <v>1915</v>
      </c>
      <c r="G864" s="43" t="s">
        <v>16</v>
      </c>
      <c r="H864" s="44">
        <f t="shared" ref="H864:N864" si="226">SUM(H865:H868)</f>
        <v>318.89999999999998</v>
      </c>
      <c r="I864" s="44">
        <f t="shared" si="226"/>
        <v>0</v>
      </c>
      <c r="J864" s="44">
        <f t="shared" si="226"/>
        <v>0</v>
      </c>
      <c r="K864" s="44">
        <f t="shared" si="226"/>
        <v>193.8</v>
      </c>
      <c r="L864" s="44">
        <f t="shared" si="226"/>
        <v>125.1</v>
      </c>
      <c r="M864" s="44">
        <f t="shared" si="226"/>
        <v>0</v>
      </c>
      <c r="N864" s="44">
        <f t="shared" si="226"/>
        <v>0</v>
      </c>
      <c r="O864" s="279">
        <v>20132</v>
      </c>
      <c r="P864" s="279"/>
      <c r="Q864" s="314" t="s">
        <v>4154</v>
      </c>
    </row>
    <row r="865" spans="1:17" x14ac:dyDescent="0.25">
      <c r="A865" s="292"/>
      <c r="B865" s="292"/>
      <c r="C865" s="279"/>
      <c r="D865" s="279"/>
      <c r="E865" s="282"/>
      <c r="F865" s="279"/>
      <c r="G865" s="43" t="s">
        <v>58</v>
      </c>
      <c r="H865" s="44">
        <f t="shared" ref="H865:H883" si="227">SUM(I865:N865)</f>
        <v>229.6</v>
      </c>
      <c r="I865" s="44">
        <v>0</v>
      </c>
      <c r="J865" s="44">
        <v>0</v>
      </c>
      <c r="K865" s="44">
        <v>139.5</v>
      </c>
      <c r="L865" s="44">
        <v>90.1</v>
      </c>
      <c r="M865" s="44">
        <v>0</v>
      </c>
      <c r="N865" s="44">
        <v>0</v>
      </c>
      <c r="O865" s="279"/>
      <c r="P865" s="279"/>
      <c r="Q865" s="315"/>
    </row>
    <row r="866" spans="1:17" ht="36" x14ac:dyDescent="0.25">
      <c r="A866" s="292"/>
      <c r="B866" s="292"/>
      <c r="C866" s="279"/>
      <c r="D866" s="279"/>
      <c r="E866" s="282"/>
      <c r="F866" s="279"/>
      <c r="G866" s="43" t="s">
        <v>18</v>
      </c>
      <c r="H866" s="44">
        <f t="shared" si="227"/>
        <v>89.3</v>
      </c>
      <c r="I866" s="44">
        <v>0</v>
      </c>
      <c r="J866" s="44">
        <v>0</v>
      </c>
      <c r="K866" s="44">
        <v>54.3</v>
      </c>
      <c r="L866" s="44">
        <v>35</v>
      </c>
      <c r="M866" s="44">
        <v>0</v>
      </c>
      <c r="N866" s="44">
        <v>0</v>
      </c>
      <c r="O866" s="279"/>
      <c r="P866" s="279"/>
      <c r="Q866" s="315"/>
    </row>
    <row r="867" spans="1:17" x14ac:dyDescent="0.25">
      <c r="A867" s="292"/>
      <c r="B867" s="292"/>
      <c r="C867" s="279"/>
      <c r="D867" s="279"/>
      <c r="E867" s="282"/>
      <c r="F867" s="279"/>
      <c r="G867" s="43" t="s">
        <v>19</v>
      </c>
      <c r="H867" s="44">
        <f t="shared" si="227"/>
        <v>0</v>
      </c>
      <c r="I867" s="44">
        <v>0</v>
      </c>
      <c r="J867" s="44">
        <v>0</v>
      </c>
      <c r="K867" s="44">
        <v>0</v>
      </c>
      <c r="L867" s="44">
        <v>0</v>
      </c>
      <c r="M867" s="44">
        <v>0</v>
      </c>
      <c r="N867" s="44">
        <v>0</v>
      </c>
      <c r="O867" s="279"/>
      <c r="P867" s="279"/>
      <c r="Q867" s="315"/>
    </row>
    <row r="868" spans="1:17" ht="24" x14ac:dyDescent="0.25">
      <c r="A868" s="292"/>
      <c r="B868" s="292"/>
      <c r="C868" s="279"/>
      <c r="D868" s="279"/>
      <c r="E868" s="283"/>
      <c r="F868" s="279"/>
      <c r="G868" s="43" t="s">
        <v>20</v>
      </c>
      <c r="H868" s="44">
        <f t="shared" si="227"/>
        <v>0</v>
      </c>
      <c r="I868" s="44">
        <v>0</v>
      </c>
      <c r="J868" s="44">
        <v>0</v>
      </c>
      <c r="K868" s="44">
        <v>0</v>
      </c>
      <c r="L868" s="44">
        <v>0</v>
      </c>
      <c r="M868" s="44">
        <v>0</v>
      </c>
      <c r="N868" s="44">
        <v>0</v>
      </c>
      <c r="O868" s="279"/>
      <c r="P868" s="279"/>
      <c r="Q868" s="315"/>
    </row>
    <row r="869" spans="1:17" ht="51" customHeight="1" x14ac:dyDescent="0.25">
      <c r="A869" s="292" t="s">
        <v>2126</v>
      </c>
      <c r="B869" s="292" t="s">
        <v>1913</v>
      </c>
      <c r="C869" s="279" t="s">
        <v>1120</v>
      </c>
      <c r="D869" s="279" t="s">
        <v>66</v>
      </c>
      <c r="E869" s="279" t="s">
        <v>2127</v>
      </c>
      <c r="F869" s="279" t="s">
        <v>1915</v>
      </c>
      <c r="G869" s="43" t="s">
        <v>16</v>
      </c>
      <c r="H869" s="44">
        <f t="shared" ref="H869:N869" si="228">SUM(H870:H873)</f>
        <v>391.1</v>
      </c>
      <c r="I869" s="44">
        <f t="shared" si="228"/>
        <v>0</v>
      </c>
      <c r="J869" s="44">
        <f t="shared" si="228"/>
        <v>0</v>
      </c>
      <c r="K869" s="44">
        <f t="shared" si="228"/>
        <v>0</v>
      </c>
      <c r="L869" s="44">
        <f t="shared" si="228"/>
        <v>148.6</v>
      </c>
      <c r="M869" s="44">
        <f t="shared" si="228"/>
        <v>155.4</v>
      </c>
      <c r="N869" s="44">
        <f t="shared" si="228"/>
        <v>87.1</v>
      </c>
      <c r="O869" s="279">
        <v>28467</v>
      </c>
      <c r="P869" s="279"/>
      <c r="Q869" s="314" t="s">
        <v>4154</v>
      </c>
    </row>
    <row r="870" spans="1:17" x14ac:dyDescent="0.25">
      <c r="A870" s="292"/>
      <c r="B870" s="292"/>
      <c r="C870" s="279"/>
      <c r="D870" s="279"/>
      <c r="E870" s="279"/>
      <c r="F870" s="279"/>
      <c r="G870" s="43" t="s">
        <v>58</v>
      </c>
      <c r="H870" s="44">
        <f t="shared" si="227"/>
        <v>281.60000000000002</v>
      </c>
      <c r="I870" s="44">
        <v>0</v>
      </c>
      <c r="J870" s="44">
        <v>0</v>
      </c>
      <c r="K870" s="44">
        <v>0</v>
      </c>
      <c r="L870" s="44">
        <v>107</v>
      </c>
      <c r="M870" s="44">
        <v>111.9</v>
      </c>
      <c r="N870" s="44">
        <v>62.7</v>
      </c>
      <c r="O870" s="279"/>
      <c r="P870" s="279"/>
      <c r="Q870" s="315"/>
    </row>
    <row r="871" spans="1:17" ht="36" x14ac:dyDescent="0.25">
      <c r="A871" s="292"/>
      <c r="B871" s="292"/>
      <c r="C871" s="279"/>
      <c r="D871" s="279"/>
      <c r="E871" s="279"/>
      <c r="F871" s="279"/>
      <c r="G871" s="43" t="s">
        <v>18</v>
      </c>
      <c r="H871" s="44">
        <f t="shared" si="227"/>
        <v>109.5</v>
      </c>
      <c r="I871" s="44">
        <v>0</v>
      </c>
      <c r="J871" s="44">
        <v>0</v>
      </c>
      <c r="K871" s="44">
        <v>0</v>
      </c>
      <c r="L871" s="44">
        <v>41.6</v>
      </c>
      <c r="M871" s="44">
        <v>43.5</v>
      </c>
      <c r="N871" s="44">
        <v>24.4</v>
      </c>
      <c r="O871" s="279"/>
      <c r="P871" s="279"/>
      <c r="Q871" s="315"/>
    </row>
    <row r="872" spans="1:17" x14ac:dyDescent="0.25">
      <c r="A872" s="292"/>
      <c r="B872" s="292"/>
      <c r="C872" s="279"/>
      <c r="D872" s="279"/>
      <c r="E872" s="279"/>
      <c r="F872" s="279"/>
      <c r="G872" s="43" t="s">
        <v>19</v>
      </c>
      <c r="H872" s="44">
        <f t="shared" si="227"/>
        <v>0</v>
      </c>
      <c r="I872" s="44">
        <v>0</v>
      </c>
      <c r="J872" s="44">
        <v>0</v>
      </c>
      <c r="K872" s="44">
        <v>0</v>
      </c>
      <c r="L872" s="44">
        <v>0</v>
      </c>
      <c r="M872" s="44">
        <v>0</v>
      </c>
      <c r="N872" s="44">
        <v>0</v>
      </c>
      <c r="O872" s="279"/>
      <c r="P872" s="279"/>
      <c r="Q872" s="315"/>
    </row>
    <row r="873" spans="1:17" ht="24" x14ac:dyDescent="0.25">
      <c r="A873" s="292"/>
      <c r="B873" s="292"/>
      <c r="C873" s="279"/>
      <c r="D873" s="279"/>
      <c r="E873" s="279"/>
      <c r="F873" s="279"/>
      <c r="G873" s="43" t="s">
        <v>20</v>
      </c>
      <c r="H873" s="44">
        <f t="shared" si="227"/>
        <v>0</v>
      </c>
      <c r="I873" s="44">
        <v>0</v>
      </c>
      <c r="J873" s="44">
        <v>0</v>
      </c>
      <c r="K873" s="44">
        <v>0</v>
      </c>
      <c r="L873" s="44">
        <v>0</v>
      </c>
      <c r="M873" s="44">
        <v>0</v>
      </c>
      <c r="N873" s="44">
        <v>0</v>
      </c>
      <c r="O873" s="279"/>
      <c r="P873" s="279"/>
      <c r="Q873" s="315"/>
    </row>
    <row r="874" spans="1:17" ht="51" customHeight="1" x14ac:dyDescent="0.25">
      <c r="A874" s="292" t="s">
        <v>2128</v>
      </c>
      <c r="B874" s="292" t="s">
        <v>1913</v>
      </c>
      <c r="C874" s="279" t="s">
        <v>1120</v>
      </c>
      <c r="D874" s="279">
        <v>2027</v>
      </c>
      <c r="E874" s="279" t="s">
        <v>1920</v>
      </c>
      <c r="F874" s="279" t="s">
        <v>1915</v>
      </c>
      <c r="G874" s="43" t="s">
        <v>16</v>
      </c>
      <c r="H874" s="44">
        <f t="shared" ref="H874:N874" si="229">SUM(H875:H878)</f>
        <v>12.7309</v>
      </c>
      <c r="I874" s="44">
        <f t="shared" si="229"/>
        <v>0</v>
      </c>
      <c r="J874" s="44">
        <f t="shared" si="229"/>
        <v>0</v>
      </c>
      <c r="K874" s="117">
        <f t="shared" si="229"/>
        <v>12.7309</v>
      </c>
      <c r="L874" s="44">
        <f t="shared" si="229"/>
        <v>0</v>
      </c>
      <c r="M874" s="44">
        <f t="shared" si="229"/>
        <v>0</v>
      </c>
      <c r="N874" s="44">
        <f t="shared" si="229"/>
        <v>0</v>
      </c>
      <c r="O874" s="279">
        <v>306</v>
      </c>
      <c r="P874" s="279"/>
      <c r="Q874" s="314" t="s">
        <v>4154</v>
      </c>
    </row>
    <row r="875" spans="1:17" x14ac:dyDescent="0.25">
      <c r="A875" s="292"/>
      <c r="B875" s="292"/>
      <c r="C875" s="279"/>
      <c r="D875" s="279"/>
      <c r="E875" s="279"/>
      <c r="F875" s="279"/>
      <c r="G875" s="43" t="s">
        <v>58</v>
      </c>
      <c r="H875" s="44">
        <f t="shared" si="227"/>
        <v>9.1661999999999999</v>
      </c>
      <c r="I875" s="44">
        <v>0</v>
      </c>
      <c r="J875" s="127">
        <v>0</v>
      </c>
      <c r="K875" s="44">
        <v>9.1661999999999999</v>
      </c>
      <c r="L875" s="97">
        <v>0</v>
      </c>
      <c r="M875" s="44">
        <v>0</v>
      </c>
      <c r="N875" s="44">
        <v>0</v>
      </c>
      <c r="O875" s="279"/>
      <c r="P875" s="279"/>
      <c r="Q875" s="315"/>
    </row>
    <row r="876" spans="1:17" ht="36" x14ac:dyDescent="0.25">
      <c r="A876" s="292"/>
      <c r="B876" s="292"/>
      <c r="C876" s="279"/>
      <c r="D876" s="279"/>
      <c r="E876" s="279"/>
      <c r="F876" s="279"/>
      <c r="G876" s="43" t="s">
        <v>18</v>
      </c>
      <c r="H876" s="44">
        <f t="shared" si="227"/>
        <v>3.5647000000000002</v>
      </c>
      <c r="I876" s="44">
        <v>0</v>
      </c>
      <c r="J876" s="127">
        <v>0</v>
      </c>
      <c r="K876" s="44">
        <v>3.5647000000000002</v>
      </c>
      <c r="L876" s="97">
        <v>0</v>
      </c>
      <c r="M876" s="44">
        <v>0</v>
      </c>
      <c r="N876" s="44">
        <v>0</v>
      </c>
      <c r="O876" s="279"/>
      <c r="P876" s="279"/>
      <c r="Q876" s="315"/>
    </row>
    <row r="877" spans="1:17" x14ac:dyDescent="0.25">
      <c r="A877" s="292"/>
      <c r="B877" s="292"/>
      <c r="C877" s="279"/>
      <c r="D877" s="279"/>
      <c r="E877" s="279"/>
      <c r="F877" s="279"/>
      <c r="G877" s="43" t="s">
        <v>19</v>
      </c>
      <c r="H877" s="44">
        <f t="shared" si="227"/>
        <v>0</v>
      </c>
      <c r="I877" s="44">
        <v>0</v>
      </c>
      <c r="J877" s="44">
        <v>0</v>
      </c>
      <c r="K877" s="95">
        <v>0</v>
      </c>
      <c r="L877" s="44">
        <v>0</v>
      </c>
      <c r="M877" s="44">
        <v>0</v>
      </c>
      <c r="N877" s="44">
        <v>0</v>
      </c>
      <c r="O877" s="279"/>
      <c r="P877" s="279"/>
      <c r="Q877" s="315"/>
    </row>
    <row r="878" spans="1:17" ht="24" x14ac:dyDescent="0.25">
      <c r="A878" s="292"/>
      <c r="B878" s="292"/>
      <c r="C878" s="279"/>
      <c r="D878" s="279"/>
      <c r="E878" s="279"/>
      <c r="F878" s="279"/>
      <c r="G878" s="43" t="s">
        <v>20</v>
      </c>
      <c r="H878" s="44">
        <f t="shared" si="227"/>
        <v>0</v>
      </c>
      <c r="I878" s="44">
        <v>0</v>
      </c>
      <c r="J878" s="44">
        <v>0</v>
      </c>
      <c r="K878" s="44">
        <v>0</v>
      </c>
      <c r="L878" s="44">
        <v>0</v>
      </c>
      <c r="M878" s="44">
        <v>0</v>
      </c>
      <c r="N878" s="44">
        <v>0</v>
      </c>
      <c r="O878" s="279"/>
      <c r="P878" s="279"/>
      <c r="Q878" s="315"/>
    </row>
    <row r="879" spans="1:17" ht="51" customHeight="1" x14ac:dyDescent="0.25">
      <c r="A879" s="292" t="s">
        <v>2129</v>
      </c>
      <c r="B879" s="292" t="s">
        <v>1913</v>
      </c>
      <c r="C879" s="279" t="s">
        <v>1120</v>
      </c>
      <c r="D879" s="279">
        <v>2029</v>
      </c>
      <c r="E879" s="279" t="s">
        <v>1920</v>
      </c>
      <c r="F879" s="279" t="s">
        <v>1915</v>
      </c>
      <c r="G879" s="43" t="s">
        <v>16</v>
      </c>
      <c r="H879" s="44">
        <f t="shared" ref="H879:N879" si="230">SUM(H880:H883)</f>
        <v>12.0852</v>
      </c>
      <c r="I879" s="44">
        <f t="shared" si="230"/>
        <v>0</v>
      </c>
      <c r="J879" s="44">
        <f t="shared" si="230"/>
        <v>0</v>
      </c>
      <c r="K879" s="44">
        <f t="shared" si="230"/>
        <v>0</v>
      </c>
      <c r="L879" s="44">
        <f t="shared" si="230"/>
        <v>0</v>
      </c>
      <c r="M879" s="117">
        <f t="shared" si="230"/>
        <v>12.0852</v>
      </c>
      <c r="N879" s="44">
        <f t="shared" si="230"/>
        <v>0</v>
      </c>
      <c r="O879" s="279">
        <v>920</v>
      </c>
      <c r="P879" s="279"/>
      <c r="Q879" s="314" t="s">
        <v>4154</v>
      </c>
    </row>
    <row r="880" spans="1:17" x14ac:dyDescent="0.25">
      <c r="A880" s="292"/>
      <c r="B880" s="292"/>
      <c r="C880" s="279"/>
      <c r="D880" s="279"/>
      <c r="E880" s="279"/>
      <c r="F880" s="279"/>
      <c r="G880" s="43" t="s">
        <v>58</v>
      </c>
      <c r="H880" s="44">
        <f t="shared" si="227"/>
        <v>8.7013999999999996</v>
      </c>
      <c r="I880" s="44">
        <v>0</v>
      </c>
      <c r="J880" s="44">
        <v>0</v>
      </c>
      <c r="K880" s="44">
        <v>0</v>
      </c>
      <c r="L880" s="127">
        <v>0</v>
      </c>
      <c r="M880" s="44">
        <v>8.7013999999999996</v>
      </c>
      <c r="N880" s="97">
        <v>0</v>
      </c>
      <c r="O880" s="279"/>
      <c r="P880" s="279"/>
      <c r="Q880" s="315"/>
    </row>
    <row r="881" spans="1:17" ht="36" x14ac:dyDescent="0.25">
      <c r="A881" s="292"/>
      <c r="B881" s="292"/>
      <c r="C881" s="279"/>
      <c r="D881" s="279"/>
      <c r="E881" s="279"/>
      <c r="F881" s="279"/>
      <c r="G881" s="43" t="s">
        <v>18</v>
      </c>
      <c r="H881" s="44">
        <f t="shared" si="227"/>
        <v>3.3837999999999999</v>
      </c>
      <c r="I881" s="44">
        <v>0</v>
      </c>
      <c r="J881" s="44">
        <v>0</v>
      </c>
      <c r="K881" s="44">
        <v>0</v>
      </c>
      <c r="L881" s="127">
        <v>0</v>
      </c>
      <c r="M881" s="44">
        <v>3.3837999999999999</v>
      </c>
      <c r="N881" s="97">
        <v>0</v>
      </c>
      <c r="O881" s="279"/>
      <c r="P881" s="279"/>
      <c r="Q881" s="315"/>
    </row>
    <row r="882" spans="1:17" x14ac:dyDescent="0.25">
      <c r="A882" s="292"/>
      <c r="B882" s="292"/>
      <c r="C882" s="279"/>
      <c r="D882" s="279"/>
      <c r="E882" s="279"/>
      <c r="F882" s="279"/>
      <c r="G882" s="43" t="s">
        <v>19</v>
      </c>
      <c r="H882" s="44">
        <f t="shared" si="227"/>
        <v>0</v>
      </c>
      <c r="I882" s="44">
        <v>0</v>
      </c>
      <c r="J882" s="44">
        <v>0</v>
      </c>
      <c r="K882" s="44">
        <v>0</v>
      </c>
      <c r="L882" s="44">
        <v>0</v>
      </c>
      <c r="M882" s="95">
        <v>0</v>
      </c>
      <c r="N882" s="44">
        <v>0</v>
      </c>
      <c r="O882" s="279"/>
      <c r="P882" s="279"/>
      <c r="Q882" s="315"/>
    </row>
    <row r="883" spans="1:17" ht="24" x14ac:dyDescent="0.25">
      <c r="A883" s="292"/>
      <c r="B883" s="292"/>
      <c r="C883" s="279"/>
      <c r="D883" s="279"/>
      <c r="E883" s="279"/>
      <c r="F883" s="279"/>
      <c r="G883" s="43" t="s">
        <v>20</v>
      </c>
      <c r="H883" s="44">
        <f t="shared" si="227"/>
        <v>0</v>
      </c>
      <c r="I883" s="44">
        <v>0</v>
      </c>
      <c r="J883" s="44">
        <v>0</v>
      </c>
      <c r="K883" s="44">
        <v>0</v>
      </c>
      <c r="L883" s="44">
        <v>0</v>
      </c>
      <c r="M883" s="44">
        <v>0</v>
      </c>
      <c r="N883" s="44">
        <v>0</v>
      </c>
      <c r="O883" s="279"/>
      <c r="P883" s="279"/>
      <c r="Q883" s="315"/>
    </row>
    <row r="884" spans="1:17" ht="36" x14ac:dyDescent="0.25">
      <c r="A884" s="306" t="s">
        <v>26</v>
      </c>
      <c r="B884" s="306"/>
      <c r="C884" s="306"/>
      <c r="D884" s="306"/>
      <c r="E884" s="306"/>
      <c r="F884" s="306"/>
      <c r="G884" s="48" t="s">
        <v>16</v>
      </c>
      <c r="H884" s="49">
        <f>SUM(H859,H864,H869,H874,H879)</f>
        <v>885.36609999999996</v>
      </c>
      <c r="I884" s="49">
        <f t="shared" ref="I884:N884" si="231">SUM(I859,I864,I869,I874,I879)</f>
        <v>95.87</v>
      </c>
      <c r="J884" s="49">
        <f t="shared" si="231"/>
        <v>54.68</v>
      </c>
      <c r="K884" s="49">
        <f t="shared" si="231"/>
        <v>206.5309</v>
      </c>
      <c r="L884" s="49">
        <f t="shared" si="231"/>
        <v>273.7</v>
      </c>
      <c r="M884" s="49">
        <f t="shared" si="231"/>
        <v>167.48520000000002</v>
      </c>
      <c r="N884" s="49">
        <f t="shared" si="231"/>
        <v>87.1</v>
      </c>
      <c r="O884" s="306">
        <v>36638</v>
      </c>
      <c r="P884" s="279"/>
    </row>
    <row r="885" spans="1:17" ht="24" x14ac:dyDescent="0.25">
      <c r="A885" s="306"/>
      <c r="B885" s="306"/>
      <c r="C885" s="306"/>
      <c r="D885" s="306"/>
      <c r="E885" s="306"/>
      <c r="F885" s="306"/>
      <c r="G885" s="48" t="s">
        <v>58</v>
      </c>
      <c r="H885" s="49">
        <f t="shared" ref="H885:N888" si="232">SUM(H860,H865,H870,H875,H880)</f>
        <v>551.76760000000002</v>
      </c>
      <c r="I885" s="49">
        <f t="shared" si="232"/>
        <v>22.7</v>
      </c>
      <c r="J885" s="49">
        <f t="shared" si="232"/>
        <v>0</v>
      </c>
      <c r="K885" s="49">
        <f t="shared" si="232"/>
        <v>148.6662</v>
      </c>
      <c r="L885" s="49">
        <f t="shared" si="232"/>
        <v>197.1</v>
      </c>
      <c r="M885" s="49">
        <f t="shared" si="232"/>
        <v>120.60140000000001</v>
      </c>
      <c r="N885" s="49">
        <f t="shared" si="232"/>
        <v>62.7</v>
      </c>
      <c r="O885" s="306"/>
      <c r="P885" s="279"/>
    </row>
    <row r="886" spans="1:17" ht="36" x14ac:dyDescent="0.25">
      <c r="A886" s="306"/>
      <c r="B886" s="306"/>
      <c r="C886" s="306"/>
      <c r="D886" s="306"/>
      <c r="E886" s="306"/>
      <c r="F886" s="306"/>
      <c r="G886" s="48" t="s">
        <v>18</v>
      </c>
      <c r="H886" s="49">
        <f t="shared" si="232"/>
        <v>333.5985</v>
      </c>
      <c r="I886" s="49">
        <f t="shared" si="232"/>
        <v>73.17</v>
      </c>
      <c r="J886" s="49">
        <f t="shared" si="232"/>
        <v>54.68</v>
      </c>
      <c r="K886" s="49">
        <f t="shared" si="232"/>
        <v>57.864699999999999</v>
      </c>
      <c r="L886" s="49">
        <f t="shared" si="232"/>
        <v>76.599999999999994</v>
      </c>
      <c r="M886" s="49">
        <f t="shared" si="232"/>
        <v>46.883800000000001</v>
      </c>
      <c r="N886" s="49">
        <f t="shared" si="232"/>
        <v>24.4</v>
      </c>
      <c r="O886" s="306"/>
      <c r="P886" s="279"/>
    </row>
    <row r="887" spans="1:17" x14ac:dyDescent="0.25">
      <c r="A887" s="306"/>
      <c r="B887" s="306"/>
      <c r="C887" s="306"/>
      <c r="D887" s="306"/>
      <c r="E887" s="306"/>
      <c r="F887" s="306"/>
      <c r="G887" s="48" t="s">
        <v>19</v>
      </c>
      <c r="H887" s="49">
        <f t="shared" si="232"/>
        <v>0</v>
      </c>
      <c r="I887" s="49">
        <f t="shared" si="232"/>
        <v>0</v>
      </c>
      <c r="J887" s="49">
        <f t="shared" si="232"/>
        <v>0</v>
      </c>
      <c r="K887" s="49">
        <f t="shared" si="232"/>
        <v>0</v>
      </c>
      <c r="L887" s="49">
        <f t="shared" si="232"/>
        <v>0</v>
      </c>
      <c r="M887" s="49">
        <f t="shared" si="232"/>
        <v>0</v>
      </c>
      <c r="N887" s="49">
        <f t="shared" si="232"/>
        <v>0</v>
      </c>
      <c r="O887" s="306"/>
      <c r="P887" s="279"/>
    </row>
    <row r="888" spans="1:17" ht="24" x14ac:dyDescent="0.25">
      <c r="A888" s="306"/>
      <c r="B888" s="306"/>
      <c r="C888" s="306"/>
      <c r="D888" s="306"/>
      <c r="E888" s="306"/>
      <c r="F888" s="306"/>
      <c r="G888" s="48" t="s">
        <v>20</v>
      </c>
      <c r="H888" s="49">
        <f t="shared" si="232"/>
        <v>0</v>
      </c>
      <c r="I888" s="49">
        <f t="shared" si="232"/>
        <v>0</v>
      </c>
      <c r="J888" s="49">
        <f t="shared" si="232"/>
        <v>0</v>
      </c>
      <c r="K888" s="49">
        <f t="shared" si="232"/>
        <v>0</v>
      </c>
      <c r="L888" s="49">
        <f t="shared" si="232"/>
        <v>0</v>
      </c>
      <c r="M888" s="49">
        <f t="shared" si="232"/>
        <v>0</v>
      </c>
      <c r="N888" s="49">
        <f t="shared" si="232"/>
        <v>0</v>
      </c>
      <c r="O888" s="306"/>
      <c r="P888" s="279"/>
    </row>
    <row r="889" spans="1:17" x14ac:dyDescent="0.25">
      <c r="A889" s="294" t="s">
        <v>236</v>
      </c>
      <c r="B889" s="294"/>
      <c r="C889" s="294"/>
      <c r="D889" s="294"/>
      <c r="E889" s="294"/>
      <c r="F889" s="294"/>
      <c r="G889" s="294"/>
      <c r="H889" s="294"/>
      <c r="I889" s="294"/>
      <c r="J889" s="294"/>
      <c r="K889" s="294"/>
      <c r="L889" s="294"/>
      <c r="M889" s="294"/>
      <c r="N889" s="294"/>
      <c r="O889" s="294"/>
      <c r="P889" s="294"/>
    </row>
    <row r="890" spans="1:17" ht="42" customHeight="1" x14ac:dyDescent="0.25">
      <c r="A890" s="292" t="s">
        <v>2130</v>
      </c>
      <c r="B890" s="292" t="s">
        <v>1913</v>
      </c>
      <c r="C890" s="279" t="s">
        <v>236</v>
      </c>
      <c r="D890" s="279" t="s">
        <v>86</v>
      </c>
      <c r="E890" s="279" t="s">
        <v>2131</v>
      </c>
      <c r="F890" s="279" t="s">
        <v>1915</v>
      </c>
      <c r="G890" s="43" t="s">
        <v>16</v>
      </c>
      <c r="H890" s="44">
        <f t="shared" ref="H890:N890" si="233">SUM(H891:H894)</f>
        <v>214.89999999999998</v>
      </c>
      <c r="I890" s="44">
        <f t="shared" si="233"/>
        <v>0</v>
      </c>
      <c r="J890" s="44">
        <f t="shared" si="233"/>
        <v>0</v>
      </c>
      <c r="K890" s="44">
        <f t="shared" si="233"/>
        <v>0</v>
      </c>
      <c r="L890" s="44">
        <f t="shared" si="233"/>
        <v>108.1</v>
      </c>
      <c r="M890" s="44">
        <f t="shared" si="233"/>
        <v>106.80000000000001</v>
      </c>
      <c r="N890" s="44">
        <f t="shared" si="233"/>
        <v>0</v>
      </c>
      <c r="O890" s="279">
        <v>22282</v>
      </c>
      <c r="P890" s="279"/>
      <c r="Q890" s="314" t="s">
        <v>4154</v>
      </c>
    </row>
    <row r="891" spans="1:17" x14ac:dyDescent="0.25">
      <c r="A891" s="292"/>
      <c r="B891" s="292"/>
      <c r="C891" s="279"/>
      <c r="D891" s="279"/>
      <c r="E891" s="279"/>
      <c r="F891" s="279"/>
      <c r="G891" s="43" t="s">
        <v>17</v>
      </c>
      <c r="H891" s="44">
        <f t="shared" ref="H891:H919" si="234">SUM(I891:N891)</f>
        <v>154.69999999999999</v>
      </c>
      <c r="I891" s="44">
        <v>0</v>
      </c>
      <c r="J891" s="44">
        <v>0</v>
      </c>
      <c r="K891" s="44">
        <v>0</v>
      </c>
      <c r="L891" s="44">
        <v>77.8</v>
      </c>
      <c r="M891" s="44">
        <v>76.900000000000006</v>
      </c>
      <c r="N891" s="44">
        <v>0</v>
      </c>
      <c r="O891" s="279"/>
      <c r="P891" s="279"/>
      <c r="Q891" s="315"/>
    </row>
    <row r="892" spans="1:17" ht="36" x14ac:dyDescent="0.25">
      <c r="A892" s="292"/>
      <c r="B892" s="292"/>
      <c r="C892" s="279"/>
      <c r="D892" s="279"/>
      <c r="E892" s="279"/>
      <c r="F892" s="279"/>
      <c r="G892" s="43" t="s">
        <v>18</v>
      </c>
      <c r="H892" s="44">
        <f t="shared" si="234"/>
        <v>60.2</v>
      </c>
      <c r="I892" s="44">
        <v>0</v>
      </c>
      <c r="J892" s="44">
        <v>0</v>
      </c>
      <c r="K892" s="44">
        <v>0</v>
      </c>
      <c r="L892" s="44">
        <v>30.3</v>
      </c>
      <c r="M892" s="44">
        <v>29.9</v>
      </c>
      <c r="N892" s="44">
        <v>0</v>
      </c>
      <c r="O892" s="279"/>
      <c r="P892" s="279"/>
      <c r="Q892" s="315"/>
    </row>
    <row r="893" spans="1:17" x14ac:dyDescent="0.25">
      <c r="A893" s="292"/>
      <c r="B893" s="292"/>
      <c r="C893" s="279"/>
      <c r="D893" s="279"/>
      <c r="E893" s="279"/>
      <c r="F893" s="279"/>
      <c r="G893" s="43" t="s">
        <v>19</v>
      </c>
      <c r="H893" s="44">
        <f t="shared" si="234"/>
        <v>0</v>
      </c>
      <c r="I893" s="44">
        <v>0</v>
      </c>
      <c r="J893" s="44">
        <v>0</v>
      </c>
      <c r="K893" s="44">
        <v>0</v>
      </c>
      <c r="L893" s="44">
        <v>0</v>
      </c>
      <c r="M893" s="44">
        <v>0</v>
      </c>
      <c r="N893" s="44">
        <v>0</v>
      </c>
      <c r="O893" s="279"/>
      <c r="P893" s="279"/>
      <c r="Q893" s="315"/>
    </row>
    <row r="894" spans="1:17" ht="24" x14ac:dyDescent="0.25">
      <c r="A894" s="292"/>
      <c r="B894" s="292"/>
      <c r="C894" s="279"/>
      <c r="D894" s="279"/>
      <c r="E894" s="279"/>
      <c r="F894" s="279"/>
      <c r="G894" s="43" t="s">
        <v>20</v>
      </c>
      <c r="H894" s="44">
        <f t="shared" si="234"/>
        <v>0</v>
      </c>
      <c r="I894" s="44">
        <v>0</v>
      </c>
      <c r="J894" s="44">
        <v>0</v>
      </c>
      <c r="K894" s="44">
        <v>0</v>
      </c>
      <c r="L894" s="44">
        <v>0</v>
      </c>
      <c r="M894" s="44">
        <v>0</v>
      </c>
      <c r="N894" s="44">
        <v>0</v>
      </c>
      <c r="O894" s="279"/>
      <c r="P894" s="279"/>
      <c r="Q894" s="315"/>
    </row>
    <row r="895" spans="1:17" ht="51" customHeight="1" x14ac:dyDescent="0.25">
      <c r="A895" s="292" t="s">
        <v>2132</v>
      </c>
      <c r="B895" s="292" t="s">
        <v>1913</v>
      </c>
      <c r="C895" s="279" t="s">
        <v>236</v>
      </c>
      <c r="D895" s="279">
        <v>2029</v>
      </c>
      <c r="E895" s="279" t="s">
        <v>1920</v>
      </c>
      <c r="F895" s="279" t="s">
        <v>1915</v>
      </c>
      <c r="G895" s="43" t="s">
        <v>16</v>
      </c>
      <c r="H895" s="44">
        <f t="shared" ref="H895:N895" si="235">SUM(H896:H899)</f>
        <v>12.799999999999999</v>
      </c>
      <c r="I895" s="44">
        <f t="shared" si="235"/>
        <v>0</v>
      </c>
      <c r="J895" s="44">
        <f t="shared" si="235"/>
        <v>0</v>
      </c>
      <c r="K895" s="44">
        <f t="shared" si="235"/>
        <v>0</v>
      </c>
      <c r="L895" s="44">
        <f t="shared" si="235"/>
        <v>0</v>
      </c>
      <c r="M895" s="44">
        <f t="shared" si="235"/>
        <v>12.799999999999999</v>
      </c>
      <c r="N895" s="44">
        <f t="shared" si="235"/>
        <v>0</v>
      </c>
      <c r="O895" s="279">
        <v>517</v>
      </c>
      <c r="P895" s="279"/>
      <c r="Q895" s="314" t="s">
        <v>4154</v>
      </c>
    </row>
    <row r="896" spans="1:17" x14ac:dyDescent="0.25">
      <c r="A896" s="292"/>
      <c r="B896" s="292"/>
      <c r="C896" s="279"/>
      <c r="D896" s="279"/>
      <c r="E896" s="279"/>
      <c r="F896" s="279"/>
      <c r="G896" s="43" t="s">
        <v>17</v>
      </c>
      <c r="H896" s="44">
        <f t="shared" si="234"/>
        <v>9.1999999999999993</v>
      </c>
      <c r="I896" s="44">
        <v>0</v>
      </c>
      <c r="J896" s="44">
        <v>0</v>
      </c>
      <c r="K896" s="44">
        <v>0</v>
      </c>
      <c r="L896" s="44">
        <v>0</v>
      </c>
      <c r="M896" s="44">
        <v>9.1999999999999993</v>
      </c>
      <c r="N896" s="44">
        <v>0</v>
      </c>
      <c r="O896" s="279"/>
      <c r="P896" s="279"/>
      <c r="Q896" s="315"/>
    </row>
    <row r="897" spans="1:17" ht="36" x14ac:dyDescent="0.25">
      <c r="A897" s="292"/>
      <c r="B897" s="292"/>
      <c r="C897" s="279"/>
      <c r="D897" s="279"/>
      <c r="E897" s="279"/>
      <c r="F897" s="279"/>
      <c r="G897" s="43" t="s">
        <v>18</v>
      </c>
      <c r="H897" s="44">
        <f t="shared" si="234"/>
        <v>3.6</v>
      </c>
      <c r="I897" s="44">
        <v>0</v>
      </c>
      <c r="J897" s="44">
        <v>0</v>
      </c>
      <c r="K897" s="44">
        <v>0</v>
      </c>
      <c r="L897" s="44">
        <v>0</v>
      </c>
      <c r="M897" s="44">
        <v>3.6</v>
      </c>
      <c r="N897" s="44">
        <v>0</v>
      </c>
      <c r="O897" s="279"/>
      <c r="P897" s="279"/>
      <c r="Q897" s="315"/>
    </row>
    <row r="898" spans="1:17" x14ac:dyDescent="0.25">
      <c r="A898" s="292"/>
      <c r="B898" s="292"/>
      <c r="C898" s="279"/>
      <c r="D898" s="279"/>
      <c r="E898" s="279"/>
      <c r="F898" s="279"/>
      <c r="G898" s="43" t="s">
        <v>19</v>
      </c>
      <c r="H898" s="44">
        <f t="shared" si="234"/>
        <v>0</v>
      </c>
      <c r="I898" s="44">
        <v>0</v>
      </c>
      <c r="J898" s="44">
        <v>0</v>
      </c>
      <c r="K898" s="44">
        <v>0</v>
      </c>
      <c r="L898" s="44">
        <v>0</v>
      </c>
      <c r="M898" s="44">
        <v>0</v>
      </c>
      <c r="N898" s="44">
        <v>0</v>
      </c>
      <c r="O898" s="279"/>
      <c r="P898" s="279"/>
      <c r="Q898" s="315"/>
    </row>
    <row r="899" spans="1:17" ht="24" x14ac:dyDescent="0.25">
      <c r="A899" s="292"/>
      <c r="B899" s="292"/>
      <c r="C899" s="279"/>
      <c r="D899" s="279"/>
      <c r="E899" s="279"/>
      <c r="F899" s="279"/>
      <c r="G899" s="43" t="s">
        <v>20</v>
      </c>
      <c r="H899" s="44">
        <f t="shared" si="234"/>
        <v>0</v>
      </c>
      <c r="I899" s="44">
        <v>0</v>
      </c>
      <c r="J899" s="44">
        <v>0</v>
      </c>
      <c r="K899" s="44">
        <v>0</v>
      </c>
      <c r="L899" s="44">
        <v>0</v>
      </c>
      <c r="M899" s="44">
        <v>0</v>
      </c>
      <c r="N899" s="44">
        <v>0</v>
      </c>
      <c r="O899" s="279"/>
      <c r="P899" s="279"/>
      <c r="Q899" s="315"/>
    </row>
    <row r="900" spans="1:17" ht="51" customHeight="1" x14ac:dyDescent="0.25">
      <c r="A900" s="292" t="s">
        <v>2133</v>
      </c>
      <c r="B900" s="292" t="s">
        <v>1913</v>
      </c>
      <c r="C900" s="279" t="s">
        <v>236</v>
      </c>
      <c r="D900" s="279">
        <v>2029</v>
      </c>
      <c r="E900" s="279" t="s">
        <v>2134</v>
      </c>
      <c r="F900" s="279" t="s">
        <v>1915</v>
      </c>
      <c r="G900" s="43" t="s">
        <v>16</v>
      </c>
      <c r="H900" s="44">
        <f t="shared" ref="H900:N900" si="236">SUM(H901:H904)</f>
        <v>12.799999999999999</v>
      </c>
      <c r="I900" s="44">
        <f t="shared" si="236"/>
        <v>0</v>
      </c>
      <c r="J900" s="44">
        <f t="shared" si="236"/>
        <v>0</v>
      </c>
      <c r="K900" s="44">
        <f t="shared" si="236"/>
        <v>0</v>
      </c>
      <c r="L900" s="44">
        <f t="shared" si="236"/>
        <v>0</v>
      </c>
      <c r="M900" s="44">
        <f t="shared" si="236"/>
        <v>12.799999999999999</v>
      </c>
      <c r="N900" s="44">
        <f t="shared" si="236"/>
        <v>0</v>
      </c>
      <c r="O900" s="279">
        <v>596</v>
      </c>
      <c r="P900" s="279"/>
      <c r="Q900" s="314" t="s">
        <v>4154</v>
      </c>
    </row>
    <row r="901" spans="1:17" x14ac:dyDescent="0.25">
      <c r="A901" s="292"/>
      <c r="B901" s="292"/>
      <c r="C901" s="279"/>
      <c r="D901" s="279"/>
      <c r="E901" s="279"/>
      <c r="F901" s="279"/>
      <c r="G901" s="43" t="s">
        <v>17</v>
      </c>
      <c r="H901" s="44">
        <f t="shared" si="234"/>
        <v>9.1999999999999993</v>
      </c>
      <c r="I901" s="44">
        <v>0</v>
      </c>
      <c r="J901" s="44">
        <v>0</v>
      </c>
      <c r="K901" s="44">
        <v>0</v>
      </c>
      <c r="L901" s="44">
        <v>0</v>
      </c>
      <c r="M901" s="44">
        <v>9.1999999999999993</v>
      </c>
      <c r="N901" s="44">
        <v>0</v>
      </c>
      <c r="O901" s="279"/>
      <c r="P901" s="279"/>
      <c r="Q901" s="315"/>
    </row>
    <row r="902" spans="1:17" ht="36" x14ac:dyDescent="0.25">
      <c r="A902" s="292"/>
      <c r="B902" s="292"/>
      <c r="C902" s="279"/>
      <c r="D902" s="279"/>
      <c r="E902" s="279"/>
      <c r="F902" s="279"/>
      <c r="G902" s="43" t="s">
        <v>18</v>
      </c>
      <c r="H902" s="44">
        <f t="shared" si="234"/>
        <v>3.6</v>
      </c>
      <c r="I902" s="44">
        <v>0</v>
      </c>
      <c r="J902" s="44">
        <v>0</v>
      </c>
      <c r="K902" s="44">
        <v>0</v>
      </c>
      <c r="L902" s="44">
        <v>0</v>
      </c>
      <c r="M902" s="44">
        <v>3.6</v>
      </c>
      <c r="N902" s="44">
        <v>0</v>
      </c>
      <c r="O902" s="279"/>
      <c r="P902" s="279"/>
      <c r="Q902" s="315"/>
    </row>
    <row r="903" spans="1:17" x14ac:dyDescent="0.25">
      <c r="A903" s="292"/>
      <c r="B903" s="292"/>
      <c r="C903" s="279"/>
      <c r="D903" s="279"/>
      <c r="E903" s="279"/>
      <c r="F903" s="279"/>
      <c r="G903" s="43" t="s">
        <v>19</v>
      </c>
      <c r="H903" s="44">
        <f t="shared" si="234"/>
        <v>0</v>
      </c>
      <c r="I903" s="44">
        <v>0</v>
      </c>
      <c r="J903" s="44">
        <v>0</v>
      </c>
      <c r="K903" s="44">
        <v>0</v>
      </c>
      <c r="L903" s="44">
        <v>0</v>
      </c>
      <c r="M903" s="44">
        <v>0</v>
      </c>
      <c r="N903" s="44">
        <v>0</v>
      </c>
      <c r="O903" s="279"/>
      <c r="P903" s="279"/>
      <c r="Q903" s="315"/>
    </row>
    <row r="904" spans="1:17" ht="24" x14ac:dyDescent="0.25">
      <c r="A904" s="292"/>
      <c r="B904" s="292"/>
      <c r="C904" s="279"/>
      <c r="D904" s="279"/>
      <c r="E904" s="279"/>
      <c r="F904" s="279"/>
      <c r="G904" s="43" t="s">
        <v>20</v>
      </c>
      <c r="H904" s="44">
        <f t="shared" si="234"/>
        <v>0</v>
      </c>
      <c r="I904" s="44">
        <v>0</v>
      </c>
      <c r="J904" s="44">
        <v>0</v>
      </c>
      <c r="K904" s="44">
        <v>0</v>
      </c>
      <c r="L904" s="44">
        <v>0</v>
      </c>
      <c r="M904" s="44">
        <v>0</v>
      </c>
      <c r="N904" s="44">
        <v>0</v>
      </c>
      <c r="O904" s="279"/>
      <c r="P904" s="279"/>
      <c r="Q904" s="315"/>
    </row>
    <row r="905" spans="1:17" ht="51" customHeight="1" x14ac:dyDescent="0.25">
      <c r="A905" s="292" t="s">
        <v>2135</v>
      </c>
      <c r="B905" s="292" t="s">
        <v>1913</v>
      </c>
      <c r="C905" s="279" t="s">
        <v>236</v>
      </c>
      <c r="D905" s="279">
        <v>2029</v>
      </c>
      <c r="E905" s="279" t="s">
        <v>2134</v>
      </c>
      <c r="F905" s="279" t="s">
        <v>1915</v>
      </c>
      <c r="G905" s="43" t="s">
        <v>16</v>
      </c>
      <c r="H905" s="44">
        <f t="shared" ref="H905:N905" si="237">SUM(H906:H909)</f>
        <v>18.600000000000001</v>
      </c>
      <c r="I905" s="44">
        <f t="shared" si="237"/>
        <v>0</v>
      </c>
      <c r="J905" s="44">
        <f t="shared" si="237"/>
        <v>0</v>
      </c>
      <c r="K905" s="44">
        <f t="shared" si="237"/>
        <v>0</v>
      </c>
      <c r="L905" s="44">
        <f t="shared" si="237"/>
        <v>0</v>
      </c>
      <c r="M905" s="44">
        <f t="shared" si="237"/>
        <v>18.600000000000001</v>
      </c>
      <c r="N905" s="44">
        <f t="shared" si="237"/>
        <v>0</v>
      </c>
      <c r="O905" s="279">
        <v>1245</v>
      </c>
      <c r="P905" s="279"/>
      <c r="Q905" s="314" t="s">
        <v>4154</v>
      </c>
    </row>
    <row r="906" spans="1:17" x14ac:dyDescent="0.25">
      <c r="A906" s="292"/>
      <c r="B906" s="292"/>
      <c r="C906" s="279"/>
      <c r="D906" s="279"/>
      <c r="E906" s="279"/>
      <c r="F906" s="279"/>
      <c r="G906" s="43" t="s">
        <v>17</v>
      </c>
      <c r="H906" s="44">
        <f t="shared" si="234"/>
        <v>13.4</v>
      </c>
      <c r="I906" s="44">
        <v>0</v>
      </c>
      <c r="J906" s="44">
        <v>0</v>
      </c>
      <c r="K906" s="44">
        <v>0</v>
      </c>
      <c r="L906" s="44">
        <v>0</v>
      </c>
      <c r="M906" s="44">
        <v>13.4</v>
      </c>
      <c r="N906" s="44">
        <v>0</v>
      </c>
      <c r="O906" s="279"/>
      <c r="P906" s="279"/>
      <c r="Q906" s="315"/>
    </row>
    <row r="907" spans="1:17" ht="36" x14ac:dyDescent="0.25">
      <c r="A907" s="292"/>
      <c r="B907" s="292"/>
      <c r="C907" s="279"/>
      <c r="D907" s="279"/>
      <c r="E907" s="279"/>
      <c r="F907" s="279"/>
      <c r="G907" s="43" t="s">
        <v>18</v>
      </c>
      <c r="H907" s="44">
        <f t="shared" si="234"/>
        <v>5.2</v>
      </c>
      <c r="I907" s="44">
        <v>0</v>
      </c>
      <c r="J907" s="44">
        <v>0</v>
      </c>
      <c r="K907" s="44">
        <v>0</v>
      </c>
      <c r="L907" s="44">
        <v>0</v>
      </c>
      <c r="M907" s="44">
        <v>5.2</v>
      </c>
      <c r="N907" s="44">
        <v>0</v>
      </c>
      <c r="O907" s="279"/>
      <c r="P907" s="279"/>
      <c r="Q907" s="315"/>
    </row>
    <row r="908" spans="1:17" x14ac:dyDescent="0.25">
      <c r="A908" s="292"/>
      <c r="B908" s="292"/>
      <c r="C908" s="279"/>
      <c r="D908" s="279"/>
      <c r="E908" s="279"/>
      <c r="F908" s="279"/>
      <c r="G908" s="43" t="s">
        <v>19</v>
      </c>
      <c r="H908" s="44">
        <f t="shared" si="234"/>
        <v>0</v>
      </c>
      <c r="I908" s="44">
        <v>0</v>
      </c>
      <c r="J908" s="44">
        <v>0</v>
      </c>
      <c r="K908" s="44">
        <v>0</v>
      </c>
      <c r="L908" s="44">
        <v>0</v>
      </c>
      <c r="M908" s="44">
        <v>0</v>
      </c>
      <c r="N908" s="44">
        <v>0</v>
      </c>
      <c r="O908" s="279"/>
      <c r="P908" s="279"/>
      <c r="Q908" s="315"/>
    </row>
    <row r="909" spans="1:17" ht="24" x14ac:dyDescent="0.25">
      <c r="A909" s="292"/>
      <c r="B909" s="292"/>
      <c r="C909" s="279"/>
      <c r="D909" s="279"/>
      <c r="E909" s="279"/>
      <c r="F909" s="279"/>
      <c r="G909" s="43" t="s">
        <v>20</v>
      </c>
      <c r="H909" s="44">
        <f t="shared" si="234"/>
        <v>0</v>
      </c>
      <c r="I909" s="44">
        <v>0</v>
      </c>
      <c r="J909" s="44">
        <v>0</v>
      </c>
      <c r="K909" s="44">
        <v>0</v>
      </c>
      <c r="L909" s="44">
        <v>0</v>
      </c>
      <c r="M909" s="44">
        <v>0</v>
      </c>
      <c r="N909" s="44">
        <v>0</v>
      </c>
      <c r="O909" s="279"/>
      <c r="P909" s="279"/>
      <c r="Q909" s="315"/>
    </row>
    <row r="910" spans="1:17" ht="51" customHeight="1" x14ac:dyDescent="0.25">
      <c r="A910" s="292" t="s">
        <v>2136</v>
      </c>
      <c r="B910" s="292" t="s">
        <v>1913</v>
      </c>
      <c r="C910" s="279" t="s">
        <v>236</v>
      </c>
      <c r="D910" s="279">
        <v>2029</v>
      </c>
      <c r="E910" s="279" t="s">
        <v>2134</v>
      </c>
      <c r="F910" s="279" t="s">
        <v>1915</v>
      </c>
      <c r="G910" s="43" t="s">
        <v>16</v>
      </c>
      <c r="H910" s="44">
        <f t="shared" ref="H910:N910" si="238">SUM(H911:H914)</f>
        <v>13.9</v>
      </c>
      <c r="I910" s="44">
        <f t="shared" si="238"/>
        <v>0</v>
      </c>
      <c r="J910" s="44">
        <f t="shared" si="238"/>
        <v>0</v>
      </c>
      <c r="K910" s="44">
        <f t="shared" si="238"/>
        <v>0</v>
      </c>
      <c r="L910" s="44">
        <f t="shared" si="238"/>
        <v>0</v>
      </c>
      <c r="M910" s="44">
        <f t="shared" si="238"/>
        <v>13.9</v>
      </c>
      <c r="N910" s="44">
        <f t="shared" si="238"/>
        <v>0</v>
      </c>
      <c r="O910" s="279">
        <v>404</v>
      </c>
      <c r="P910" s="279"/>
      <c r="Q910" s="314" t="s">
        <v>4154</v>
      </c>
    </row>
    <row r="911" spans="1:17" x14ac:dyDescent="0.25">
      <c r="A911" s="292"/>
      <c r="B911" s="292"/>
      <c r="C911" s="279"/>
      <c r="D911" s="279"/>
      <c r="E911" s="279"/>
      <c r="F911" s="279"/>
      <c r="G911" s="43" t="s">
        <v>17</v>
      </c>
      <c r="H911" s="44">
        <f t="shared" si="234"/>
        <v>10</v>
      </c>
      <c r="I911" s="44">
        <v>0</v>
      </c>
      <c r="J911" s="44">
        <v>0</v>
      </c>
      <c r="K911" s="44">
        <v>0</v>
      </c>
      <c r="L911" s="44">
        <v>0</v>
      </c>
      <c r="M911" s="44">
        <v>10</v>
      </c>
      <c r="N911" s="44">
        <v>0</v>
      </c>
      <c r="O911" s="279"/>
      <c r="P911" s="279"/>
      <c r="Q911" s="315"/>
    </row>
    <row r="912" spans="1:17" ht="36" x14ac:dyDescent="0.25">
      <c r="A912" s="292"/>
      <c r="B912" s="292"/>
      <c r="C912" s="279"/>
      <c r="D912" s="279"/>
      <c r="E912" s="279"/>
      <c r="F912" s="279"/>
      <c r="G912" s="43" t="s">
        <v>18</v>
      </c>
      <c r="H912" s="44">
        <f t="shared" si="234"/>
        <v>3.9</v>
      </c>
      <c r="I912" s="44">
        <v>0</v>
      </c>
      <c r="J912" s="44">
        <v>0</v>
      </c>
      <c r="K912" s="44">
        <v>0</v>
      </c>
      <c r="L912" s="44">
        <v>0</v>
      </c>
      <c r="M912" s="44">
        <v>3.9</v>
      </c>
      <c r="N912" s="44">
        <v>0</v>
      </c>
      <c r="O912" s="279"/>
      <c r="P912" s="279"/>
      <c r="Q912" s="315"/>
    </row>
    <row r="913" spans="1:17" x14ac:dyDescent="0.25">
      <c r="A913" s="292"/>
      <c r="B913" s="292"/>
      <c r="C913" s="279"/>
      <c r="D913" s="279"/>
      <c r="E913" s="279"/>
      <c r="F913" s="279"/>
      <c r="G913" s="43" t="s">
        <v>19</v>
      </c>
      <c r="H913" s="44">
        <f t="shared" si="234"/>
        <v>0</v>
      </c>
      <c r="I913" s="44">
        <v>0</v>
      </c>
      <c r="J913" s="44">
        <v>0</v>
      </c>
      <c r="K913" s="44">
        <v>0</v>
      </c>
      <c r="L913" s="44">
        <v>0</v>
      </c>
      <c r="M913" s="44">
        <v>0</v>
      </c>
      <c r="N913" s="44">
        <v>0</v>
      </c>
      <c r="O913" s="279"/>
      <c r="P913" s="279"/>
      <c r="Q913" s="315"/>
    </row>
    <row r="914" spans="1:17" ht="24" x14ac:dyDescent="0.25">
      <c r="A914" s="292"/>
      <c r="B914" s="292"/>
      <c r="C914" s="279"/>
      <c r="D914" s="279"/>
      <c r="E914" s="279"/>
      <c r="F914" s="279"/>
      <c r="G914" s="43" t="s">
        <v>20</v>
      </c>
      <c r="H914" s="44">
        <f t="shared" si="234"/>
        <v>0</v>
      </c>
      <c r="I914" s="44">
        <v>0</v>
      </c>
      <c r="J914" s="44">
        <v>0</v>
      </c>
      <c r="K914" s="44">
        <v>0</v>
      </c>
      <c r="L914" s="44">
        <v>0</v>
      </c>
      <c r="M914" s="44">
        <v>0</v>
      </c>
      <c r="N914" s="44">
        <v>0</v>
      </c>
      <c r="O914" s="279"/>
      <c r="P914" s="279"/>
      <c r="Q914" s="315"/>
    </row>
    <row r="915" spans="1:17" ht="51" customHeight="1" x14ac:dyDescent="0.25">
      <c r="A915" s="292" t="s">
        <v>2137</v>
      </c>
      <c r="B915" s="292" t="s">
        <v>1913</v>
      </c>
      <c r="C915" s="279" t="s">
        <v>236</v>
      </c>
      <c r="D915" s="279">
        <v>2029</v>
      </c>
      <c r="E915" s="279" t="s">
        <v>2134</v>
      </c>
      <c r="F915" s="279" t="s">
        <v>1915</v>
      </c>
      <c r="G915" s="43" t="s">
        <v>16</v>
      </c>
      <c r="H915" s="44">
        <f t="shared" ref="H915:N915" si="239">SUM(H916:H919)</f>
        <v>13.9</v>
      </c>
      <c r="I915" s="44">
        <f t="shared" si="239"/>
        <v>0</v>
      </c>
      <c r="J915" s="44">
        <f t="shared" si="239"/>
        <v>0</v>
      </c>
      <c r="K915" s="44">
        <f t="shared" si="239"/>
        <v>0</v>
      </c>
      <c r="L915" s="44">
        <f t="shared" si="239"/>
        <v>0</v>
      </c>
      <c r="M915" s="44">
        <f t="shared" si="239"/>
        <v>13.9</v>
      </c>
      <c r="N915" s="44">
        <f t="shared" si="239"/>
        <v>0</v>
      </c>
      <c r="O915" s="279">
        <v>295</v>
      </c>
      <c r="P915" s="279"/>
      <c r="Q915" s="314" t="s">
        <v>4154</v>
      </c>
    </row>
    <row r="916" spans="1:17" x14ac:dyDescent="0.25">
      <c r="A916" s="292"/>
      <c r="B916" s="292"/>
      <c r="C916" s="279"/>
      <c r="D916" s="279"/>
      <c r="E916" s="279"/>
      <c r="F916" s="279"/>
      <c r="G916" s="43" t="s">
        <v>17</v>
      </c>
      <c r="H916" s="44">
        <f t="shared" si="234"/>
        <v>10</v>
      </c>
      <c r="I916" s="44">
        <v>0</v>
      </c>
      <c r="J916" s="44">
        <v>0</v>
      </c>
      <c r="K916" s="44">
        <v>0</v>
      </c>
      <c r="L916" s="44">
        <v>0</v>
      </c>
      <c r="M916" s="44">
        <v>10</v>
      </c>
      <c r="N916" s="44">
        <v>0</v>
      </c>
      <c r="O916" s="279"/>
      <c r="P916" s="279"/>
      <c r="Q916" s="315"/>
    </row>
    <row r="917" spans="1:17" ht="36" x14ac:dyDescent="0.25">
      <c r="A917" s="292"/>
      <c r="B917" s="292"/>
      <c r="C917" s="279"/>
      <c r="D917" s="279"/>
      <c r="E917" s="279"/>
      <c r="F917" s="279"/>
      <c r="G917" s="43" t="s">
        <v>18</v>
      </c>
      <c r="H917" s="44">
        <f t="shared" si="234"/>
        <v>3.9</v>
      </c>
      <c r="I917" s="44">
        <v>0</v>
      </c>
      <c r="J917" s="44">
        <v>0</v>
      </c>
      <c r="K917" s="44">
        <v>0</v>
      </c>
      <c r="L917" s="44">
        <v>0</v>
      </c>
      <c r="M917" s="44">
        <v>3.9</v>
      </c>
      <c r="N917" s="44">
        <v>0</v>
      </c>
      <c r="O917" s="279"/>
      <c r="P917" s="279"/>
      <c r="Q917" s="315"/>
    </row>
    <row r="918" spans="1:17" x14ac:dyDescent="0.25">
      <c r="A918" s="292"/>
      <c r="B918" s="292"/>
      <c r="C918" s="279"/>
      <c r="D918" s="279"/>
      <c r="E918" s="279"/>
      <c r="F918" s="279"/>
      <c r="G918" s="43" t="s">
        <v>19</v>
      </c>
      <c r="H918" s="44">
        <f t="shared" si="234"/>
        <v>0</v>
      </c>
      <c r="I918" s="44">
        <v>0</v>
      </c>
      <c r="J918" s="44">
        <v>0</v>
      </c>
      <c r="K918" s="44">
        <v>0</v>
      </c>
      <c r="L918" s="44">
        <v>0</v>
      </c>
      <c r="M918" s="44">
        <v>0</v>
      </c>
      <c r="N918" s="44">
        <v>0</v>
      </c>
      <c r="O918" s="279"/>
      <c r="P918" s="279"/>
      <c r="Q918" s="315"/>
    </row>
    <row r="919" spans="1:17" ht="24" x14ac:dyDescent="0.25">
      <c r="A919" s="292"/>
      <c r="B919" s="292"/>
      <c r="C919" s="279"/>
      <c r="D919" s="279"/>
      <c r="E919" s="279"/>
      <c r="F919" s="279"/>
      <c r="G919" s="43" t="s">
        <v>20</v>
      </c>
      <c r="H919" s="44">
        <f t="shared" si="234"/>
        <v>0</v>
      </c>
      <c r="I919" s="44">
        <v>0</v>
      </c>
      <c r="J919" s="44">
        <v>0</v>
      </c>
      <c r="K919" s="44">
        <v>0</v>
      </c>
      <c r="L919" s="44">
        <v>0</v>
      </c>
      <c r="M919" s="44">
        <v>0</v>
      </c>
      <c r="N919" s="44">
        <v>0</v>
      </c>
      <c r="O919" s="279"/>
      <c r="P919" s="279"/>
      <c r="Q919" s="315"/>
    </row>
    <row r="920" spans="1:17" ht="36" x14ac:dyDescent="0.25">
      <c r="A920" s="306" t="s">
        <v>26</v>
      </c>
      <c r="B920" s="306"/>
      <c r="C920" s="306"/>
      <c r="D920" s="306"/>
      <c r="E920" s="306"/>
      <c r="F920" s="306"/>
      <c r="G920" s="48" t="s">
        <v>16</v>
      </c>
      <c r="H920" s="49">
        <f>SUM(H890,H895,H900,H905,H910,H915)</f>
        <v>286.89999999999998</v>
      </c>
      <c r="I920" s="49">
        <f t="shared" ref="I920:N920" si="240">SUM(I890,I895,I900,I905,I910,I915)</f>
        <v>0</v>
      </c>
      <c r="J920" s="49">
        <f t="shared" si="240"/>
        <v>0</v>
      </c>
      <c r="K920" s="49">
        <f t="shared" si="240"/>
        <v>0</v>
      </c>
      <c r="L920" s="49">
        <f t="shared" si="240"/>
        <v>108.1</v>
      </c>
      <c r="M920" s="49">
        <f t="shared" si="240"/>
        <v>178.8</v>
      </c>
      <c r="N920" s="49">
        <f t="shared" si="240"/>
        <v>0</v>
      </c>
      <c r="O920" s="306">
        <v>22282</v>
      </c>
      <c r="P920" s="279"/>
    </row>
    <row r="921" spans="1:17" ht="24" x14ac:dyDescent="0.25">
      <c r="A921" s="306"/>
      <c r="B921" s="306"/>
      <c r="C921" s="306"/>
      <c r="D921" s="306"/>
      <c r="E921" s="306"/>
      <c r="F921" s="306"/>
      <c r="G921" s="48" t="s">
        <v>17</v>
      </c>
      <c r="H921" s="49">
        <f t="shared" ref="H921:N924" si="241">SUM(H891,H896,H901,H906,H911,H916)</f>
        <v>206.49999999999997</v>
      </c>
      <c r="I921" s="49">
        <f t="shared" si="241"/>
        <v>0</v>
      </c>
      <c r="J921" s="49">
        <f t="shared" si="241"/>
        <v>0</v>
      </c>
      <c r="K921" s="49">
        <f t="shared" si="241"/>
        <v>0</v>
      </c>
      <c r="L921" s="49">
        <f t="shared" si="241"/>
        <v>77.8</v>
      </c>
      <c r="M921" s="49">
        <f t="shared" si="241"/>
        <v>128.70000000000002</v>
      </c>
      <c r="N921" s="49">
        <f t="shared" si="241"/>
        <v>0</v>
      </c>
      <c r="O921" s="306"/>
      <c r="P921" s="279"/>
    </row>
    <row r="922" spans="1:17" ht="36" x14ac:dyDescent="0.25">
      <c r="A922" s="306"/>
      <c r="B922" s="306"/>
      <c r="C922" s="306"/>
      <c r="D922" s="306"/>
      <c r="E922" s="306"/>
      <c r="F922" s="306"/>
      <c r="G922" s="48" t="s">
        <v>18</v>
      </c>
      <c r="H922" s="49">
        <f t="shared" si="241"/>
        <v>80.40000000000002</v>
      </c>
      <c r="I922" s="49">
        <f t="shared" si="241"/>
        <v>0</v>
      </c>
      <c r="J922" s="49">
        <f t="shared" si="241"/>
        <v>0</v>
      </c>
      <c r="K922" s="49">
        <f t="shared" si="241"/>
        <v>0</v>
      </c>
      <c r="L922" s="49">
        <f t="shared" si="241"/>
        <v>30.3</v>
      </c>
      <c r="M922" s="49">
        <f t="shared" si="241"/>
        <v>50.1</v>
      </c>
      <c r="N922" s="49">
        <f t="shared" si="241"/>
        <v>0</v>
      </c>
      <c r="O922" s="306"/>
      <c r="P922" s="279"/>
    </row>
    <row r="923" spans="1:17" x14ac:dyDescent="0.25">
      <c r="A923" s="306"/>
      <c r="B923" s="306"/>
      <c r="C923" s="306"/>
      <c r="D923" s="306"/>
      <c r="E923" s="306"/>
      <c r="F923" s="306"/>
      <c r="G923" s="48" t="s">
        <v>19</v>
      </c>
      <c r="H923" s="49">
        <f t="shared" si="241"/>
        <v>0</v>
      </c>
      <c r="I923" s="49">
        <f t="shared" si="241"/>
        <v>0</v>
      </c>
      <c r="J923" s="49">
        <f t="shared" si="241"/>
        <v>0</v>
      </c>
      <c r="K923" s="49">
        <f t="shared" si="241"/>
        <v>0</v>
      </c>
      <c r="L923" s="49">
        <f t="shared" si="241"/>
        <v>0</v>
      </c>
      <c r="M923" s="49">
        <f t="shared" si="241"/>
        <v>0</v>
      </c>
      <c r="N923" s="49">
        <f t="shared" si="241"/>
        <v>0</v>
      </c>
      <c r="O923" s="306"/>
      <c r="P923" s="279"/>
    </row>
    <row r="924" spans="1:17" ht="24" x14ac:dyDescent="0.25">
      <c r="A924" s="306"/>
      <c r="B924" s="306"/>
      <c r="C924" s="306"/>
      <c r="D924" s="306"/>
      <c r="E924" s="306"/>
      <c r="F924" s="306"/>
      <c r="G924" s="48" t="s">
        <v>20</v>
      </c>
      <c r="H924" s="49">
        <f t="shared" si="241"/>
        <v>0</v>
      </c>
      <c r="I924" s="49">
        <f t="shared" si="241"/>
        <v>0</v>
      </c>
      <c r="J924" s="49">
        <f t="shared" si="241"/>
        <v>0</v>
      </c>
      <c r="K924" s="49">
        <f t="shared" si="241"/>
        <v>0</v>
      </c>
      <c r="L924" s="49">
        <f t="shared" si="241"/>
        <v>0</v>
      </c>
      <c r="M924" s="49">
        <f t="shared" si="241"/>
        <v>0</v>
      </c>
      <c r="N924" s="49">
        <f t="shared" si="241"/>
        <v>0</v>
      </c>
      <c r="O924" s="306"/>
      <c r="P924" s="279"/>
    </row>
    <row r="925" spans="1:17" x14ac:dyDescent="0.25">
      <c r="A925" s="294" t="s">
        <v>1239</v>
      </c>
      <c r="B925" s="294"/>
      <c r="C925" s="294"/>
      <c r="D925" s="294"/>
      <c r="E925" s="294"/>
      <c r="F925" s="294"/>
      <c r="G925" s="294"/>
      <c r="H925" s="294"/>
      <c r="I925" s="294"/>
      <c r="J925" s="294"/>
      <c r="K925" s="294"/>
      <c r="L925" s="294"/>
      <c r="M925" s="294"/>
      <c r="N925" s="294"/>
      <c r="O925" s="294"/>
      <c r="P925" s="294"/>
    </row>
    <row r="926" spans="1:17" ht="51" customHeight="1" x14ac:dyDescent="0.25">
      <c r="A926" s="292" t="s">
        <v>2138</v>
      </c>
      <c r="B926" s="292" t="s">
        <v>1913</v>
      </c>
      <c r="C926" s="279" t="s">
        <v>1239</v>
      </c>
      <c r="D926" s="279">
        <v>2029</v>
      </c>
      <c r="E926" s="279" t="s">
        <v>1920</v>
      </c>
      <c r="F926" s="279" t="s">
        <v>1915</v>
      </c>
      <c r="G926" s="43" t="s">
        <v>16</v>
      </c>
      <c r="H926" s="125">
        <f t="shared" ref="H926:N926" si="242">SUM(H927:H930)</f>
        <v>13.9</v>
      </c>
      <c r="I926" s="125">
        <f t="shared" si="242"/>
        <v>0</v>
      </c>
      <c r="J926" s="125">
        <f t="shared" si="242"/>
        <v>0</v>
      </c>
      <c r="K926" s="125">
        <f t="shared" si="242"/>
        <v>0</v>
      </c>
      <c r="L926" s="125">
        <f t="shared" si="242"/>
        <v>0</v>
      </c>
      <c r="M926" s="125">
        <f t="shared" si="242"/>
        <v>13.9</v>
      </c>
      <c r="N926" s="125">
        <f t="shared" si="242"/>
        <v>0</v>
      </c>
      <c r="O926" s="279">
        <v>375</v>
      </c>
      <c r="P926" s="279"/>
      <c r="Q926" s="314" t="s">
        <v>4154</v>
      </c>
    </row>
    <row r="927" spans="1:17" x14ac:dyDescent="0.25">
      <c r="A927" s="292"/>
      <c r="B927" s="292"/>
      <c r="C927" s="279"/>
      <c r="D927" s="279"/>
      <c r="E927" s="279"/>
      <c r="F927" s="279"/>
      <c r="G927" s="43" t="s">
        <v>17</v>
      </c>
      <c r="H927" s="125">
        <f t="shared" ref="H927:H950" si="243">SUM(I927:N927)</f>
        <v>10</v>
      </c>
      <c r="I927" s="125">
        <v>0</v>
      </c>
      <c r="J927" s="125">
        <v>0</v>
      </c>
      <c r="K927" s="125">
        <v>0</v>
      </c>
      <c r="L927" s="125">
        <v>0</v>
      </c>
      <c r="M927" s="125">
        <v>10</v>
      </c>
      <c r="N927" s="125">
        <v>0</v>
      </c>
      <c r="O927" s="279"/>
      <c r="P927" s="279"/>
      <c r="Q927" s="315"/>
    </row>
    <row r="928" spans="1:17" ht="36" x14ac:dyDescent="0.25">
      <c r="A928" s="292"/>
      <c r="B928" s="292"/>
      <c r="C928" s="279"/>
      <c r="D928" s="279"/>
      <c r="E928" s="279"/>
      <c r="F928" s="279"/>
      <c r="G928" s="43" t="s">
        <v>18</v>
      </c>
      <c r="H928" s="125">
        <f t="shared" si="243"/>
        <v>3.9</v>
      </c>
      <c r="I928" s="125">
        <v>0</v>
      </c>
      <c r="J928" s="125">
        <v>0</v>
      </c>
      <c r="K928" s="44">
        <v>0</v>
      </c>
      <c r="L928" s="125">
        <v>0</v>
      </c>
      <c r="M928" s="44">
        <v>3.9</v>
      </c>
      <c r="N928" s="125">
        <v>0</v>
      </c>
      <c r="O928" s="279"/>
      <c r="P928" s="279"/>
      <c r="Q928" s="315"/>
    </row>
    <row r="929" spans="1:17" x14ac:dyDescent="0.25">
      <c r="A929" s="292"/>
      <c r="B929" s="292"/>
      <c r="C929" s="279"/>
      <c r="D929" s="279"/>
      <c r="E929" s="279"/>
      <c r="F929" s="279"/>
      <c r="G929" s="43" t="s">
        <v>19</v>
      </c>
      <c r="H929" s="125">
        <f t="shared" si="243"/>
        <v>0</v>
      </c>
      <c r="I929" s="125">
        <v>0</v>
      </c>
      <c r="J929" s="125">
        <v>0</v>
      </c>
      <c r="K929" s="125">
        <v>0</v>
      </c>
      <c r="L929" s="125">
        <v>0</v>
      </c>
      <c r="M929" s="125">
        <v>0</v>
      </c>
      <c r="N929" s="125">
        <v>0</v>
      </c>
      <c r="O929" s="279"/>
      <c r="P929" s="279"/>
      <c r="Q929" s="315"/>
    </row>
    <row r="930" spans="1:17" ht="24" x14ac:dyDescent="0.25">
      <c r="A930" s="292"/>
      <c r="B930" s="292"/>
      <c r="C930" s="279"/>
      <c r="D930" s="279"/>
      <c r="E930" s="279"/>
      <c r="F930" s="279"/>
      <c r="G930" s="43" t="s">
        <v>20</v>
      </c>
      <c r="H930" s="125">
        <f t="shared" si="243"/>
        <v>0</v>
      </c>
      <c r="I930" s="125">
        <v>0</v>
      </c>
      <c r="J930" s="125">
        <v>0</v>
      </c>
      <c r="K930" s="125">
        <v>0</v>
      </c>
      <c r="L930" s="125">
        <v>0</v>
      </c>
      <c r="M930" s="125">
        <v>0</v>
      </c>
      <c r="N930" s="125">
        <v>0</v>
      </c>
      <c r="O930" s="279"/>
      <c r="P930" s="279"/>
      <c r="Q930" s="315"/>
    </row>
    <row r="931" spans="1:17" ht="51" customHeight="1" x14ac:dyDescent="0.25">
      <c r="A931" s="292" t="s">
        <v>2139</v>
      </c>
      <c r="B931" s="292" t="s">
        <v>1913</v>
      </c>
      <c r="C931" s="279" t="s">
        <v>1239</v>
      </c>
      <c r="D931" s="279">
        <v>2028</v>
      </c>
      <c r="E931" s="279" t="s">
        <v>1920</v>
      </c>
      <c r="F931" s="279" t="s">
        <v>1915</v>
      </c>
      <c r="G931" s="43" t="s">
        <v>16</v>
      </c>
      <c r="H931" s="125">
        <f t="shared" ref="H931:N931" si="244">SUM(H932:H935)</f>
        <v>12.200000000000001</v>
      </c>
      <c r="I931" s="125">
        <f t="shared" si="244"/>
        <v>0</v>
      </c>
      <c r="J931" s="125">
        <f t="shared" si="244"/>
        <v>0</v>
      </c>
      <c r="K931" s="125">
        <f t="shared" si="244"/>
        <v>0</v>
      </c>
      <c r="L931" s="125">
        <f t="shared" si="244"/>
        <v>12.200000000000001</v>
      </c>
      <c r="M931" s="125">
        <f t="shared" si="244"/>
        <v>0</v>
      </c>
      <c r="N931" s="125">
        <f t="shared" si="244"/>
        <v>0</v>
      </c>
      <c r="O931" s="279">
        <v>663</v>
      </c>
      <c r="P931" s="279"/>
      <c r="Q931" s="314" t="s">
        <v>4154</v>
      </c>
    </row>
    <row r="932" spans="1:17" x14ac:dyDescent="0.25">
      <c r="A932" s="292"/>
      <c r="B932" s="292"/>
      <c r="C932" s="279"/>
      <c r="D932" s="279"/>
      <c r="E932" s="279"/>
      <c r="F932" s="279"/>
      <c r="G932" s="43" t="s">
        <v>17</v>
      </c>
      <c r="H932" s="125">
        <f t="shared" si="243"/>
        <v>8.8000000000000007</v>
      </c>
      <c r="I932" s="44">
        <v>0</v>
      </c>
      <c r="J932" s="44">
        <v>0</v>
      </c>
      <c r="K932" s="44">
        <v>0</v>
      </c>
      <c r="L932" s="44">
        <v>8.8000000000000007</v>
      </c>
      <c r="M932" s="44">
        <v>0</v>
      </c>
      <c r="N932" s="44">
        <v>0</v>
      </c>
      <c r="O932" s="279"/>
      <c r="P932" s="279"/>
      <c r="Q932" s="315"/>
    </row>
    <row r="933" spans="1:17" ht="36" x14ac:dyDescent="0.25">
      <c r="A933" s="292"/>
      <c r="B933" s="292"/>
      <c r="C933" s="279"/>
      <c r="D933" s="279"/>
      <c r="E933" s="279"/>
      <c r="F933" s="279"/>
      <c r="G933" s="43" t="s">
        <v>18</v>
      </c>
      <c r="H933" s="125">
        <f t="shared" si="243"/>
        <v>3.4</v>
      </c>
      <c r="I933" s="44">
        <v>0</v>
      </c>
      <c r="J933" s="44">
        <v>0</v>
      </c>
      <c r="K933" s="44">
        <v>0</v>
      </c>
      <c r="L933" s="44">
        <v>3.4</v>
      </c>
      <c r="M933" s="44">
        <v>0</v>
      </c>
      <c r="N933" s="44">
        <v>0</v>
      </c>
      <c r="O933" s="279"/>
      <c r="P933" s="279"/>
      <c r="Q933" s="315"/>
    </row>
    <row r="934" spans="1:17" x14ac:dyDescent="0.25">
      <c r="A934" s="292"/>
      <c r="B934" s="292"/>
      <c r="C934" s="279"/>
      <c r="D934" s="279"/>
      <c r="E934" s="279"/>
      <c r="F934" s="279"/>
      <c r="G934" s="43" t="s">
        <v>19</v>
      </c>
      <c r="H934" s="125">
        <f t="shared" si="243"/>
        <v>0</v>
      </c>
      <c r="I934" s="44">
        <v>0</v>
      </c>
      <c r="J934" s="44">
        <v>0</v>
      </c>
      <c r="K934" s="44">
        <v>0</v>
      </c>
      <c r="L934" s="44">
        <v>0</v>
      </c>
      <c r="M934" s="44">
        <v>0</v>
      </c>
      <c r="N934" s="44">
        <v>0</v>
      </c>
      <c r="O934" s="279"/>
      <c r="P934" s="279"/>
      <c r="Q934" s="315"/>
    </row>
    <row r="935" spans="1:17" ht="24" x14ac:dyDescent="0.25">
      <c r="A935" s="292"/>
      <c r="B935" s="292"/>
      <c r="C935" s="279"/>
      <c r="D935" s="279"/>
      <c r="E935" s="279"/>
      <c r="F935" s="279"/>
      <c r="G935" s="43" t="s">
        <v>20</v>
      </c>
      <c r="H935" s="125">
        <f t="shared" si="243"/>
        <v>0</v>
      </c>
      <c r="I935" s="44">
        <v>0</v>
      </c>
      <c r="J935" s="44">
        <v>0</v>
      </c>
      <c r="K935" s="44">
        <v>0</v>
      </c>
      <c r="L935" s="44">
        <v>0</v>
      </c>
      <c r="M935" s="44">
        <v>0</v>
      </c>
      <c r="N935" s="44">
        <v>0</v>
      </c>
      <c r="O935" s="279"/>
      <c r="P935" s="279"/>
      <c r="Q935" s="315"/>
    </row>
    <row r="936" spans="1:17" ht="51" customHeight="1" x14ac:dyDescent="0.25">
      <c r="A936" s="292" t="s">
        <v>2140</v>
      </c>
      <c r="B936" s="292" t="s">
        <v>1913</v>
      </c>
      <c r="C936" s="279" t="s">
        <v>1239</v>
      </c>
      <c r="D936" s="279">
        <v>2029</v>
      </c>
      <c r="E936" s="279" t="s">
        <v>1920</v>
      </c>
      <c r="F936" s="279" t="s">
        <v>1915</v>
      </c>
      <c r="G936" s="43" t="s">
        <v>16</v>
      </c>
      <c r="H936" s="125">
        <f t="shared" ref="H936:N936" si="245">SUM(H937:H940)</f>
        <v>13.9</v>
      </c>
      <c r="I936" s="125">
        <f t="shared" si="245"/>
        <v>0</v>
      </c>
      <c r="J936" s="125">
        <f t="shared" si="245"/>
        <v>0</v>
      </c>
      <c r="K936" s="125">
        <f t="shared" si="245"/>
        <v>0</v>
      </c>
      <c r="L936" s="125">
        <f t="shared" si="245"/>
        <v>0</v>
      </c>
      <c r="M936" s="125">
        <f t="shared" si="245"/>
        <v>13.9</v>
      </c>
      <c r="N936" s="125">
        <f t="shared" si="245"/>
        <v>0</v>
      </c>
      <c r="O936" s="279">
        <v>240</v>
      </c>
      <c r="P936" s="279"/>
      <c r="Q936" s="314" t="s">
        <v>4154</v>
      </c>
    </row>
    <row r="937" spans="1:17" x14ac:dyDescent="0.25">
      <c r="A937" s="292"/>
      <c r="B937" s="292"/>
      <c r="C937" s="279"/>
      <c r="D937" s="279"/>
      <c r="E937" s="279"/>
      <c r="F937" s="279"/>
      <c r="G937" s="43" t="s">
        <v>17</v>
      </c>
      <c r="H937" s="125">
        <f t="shared" si="243"/>
        <v>10</v>
      </c>
      <c r="I937" s="125">
        <v>0</v>
      </c>
      <c r="J937" s="125">
        <v>0</v>
      </c>
      <c r="K937" s="125">
        <v>0</v>
      </c>
      <c r="L937" s="125">
        <v>0</v>
      </c>
      <c r="M937" s="125">
        <v>10</v>
      </c>
      <c r="N937" s="125">
        <v>0</v>
      </c>
      <c r="O937" s="279"/>
      <c r="P937" s="279"/>
      <c r="Q937" s="315"/>
    </row>
    <row r="938" spans="1:17" ht="36" x14ac:dyDescent="0.25">
      <c r="A938" s="292"/>
      <c r="B938" s="292"/>
      <c r="C938" s="279"/>
      <c r="D938" s="279"/>
      <c r="E938" s="279"/>
      <c r="F938" s="279"/>
      <c r="G938" s="43" t="s">
        <v>18</v>
      </c>
      <c r="H938" s="125">
        <f t="shared" si="243"/>
        <v>3.9</v>
      </c>
      <c r="I938" s="125">
        <v>0</v>
      </c>
      <c r="J938" s="125">
        <v>0</v>
      </c>
      <c r="K938" s="44">
        <v>0</v>
      </c>
      <c r="L938" s="125">
        <v>0</v>
      </c>
      <c r="M938" s="44">
        <v>3.9</v>
      </c>
      <c r="N938" s="125">
        <v>0</v>
      </c>
      <c r="O938" s="279"/>
      <c r="P938" s="279"/>
      <c r="Q938" s="315"/>
    </row>
    <row r="939" spans="1:17" x14ac:dyDescent="0.25">
      <c r="A939" s="292"/>
      <c r="B939" s="292"/>
      <c r="C939" s="279"/>
      <c r="D939" s="279"/>
      <c r="E939" s="279"/>
      <c r="F939" s="279"/>
      <c r="G939" s="43" t="s">
        <v>19</v>
      </c>
      <c r="H939" s="125">
        <f t="shared" si="243"/>
        <v>0</v>
      </c>
      <c r="I939" s="125">
        <v>0</v>
      </c>
      <c r="J939" s="125">
        <v>0</v>
      </c>
      <c r="K939" s="125">
        <v>0</v>
      </c>
      <c r="L939" s="125">
        <v>0</v>
      </c>
      <c r="M939" s="125">
        <v>0</v>
      </c>
      <c r="N939" s="125">
        <v>0</v>
      </c>
      <c r="O939" s="279"/>
      <c r="P939" s="279"/>
      <c r="Q939" s="315"/>
    </row>
    <row r="940" spans="1:17" ht="24" x14ac:dyDescent="0.25">
      <c r="A940" s="292"/>
      <c r="B940" s="292"/>
      <c r="C940" s="279"/>
      <c r="D940" s="279"/>
      <c r="E940" s="279"/>
      <c r="F940" s="279"/>
      <c r="G940" s="43" t="s">
        <v>20</v>
      </c>
      <c r="H940" s="125">
        <f t="shared" si="243"/>
        <v>0</v>
      </c>
      <c r="I940" s="125">
        <v>0</v>
      </c>
      <c r="J940" s="125">
        <v>0</v>
      </c>
      <c r="K940" s="125">
        <v>0</v>
      </c>
      <c r="L940" s="125">
        <v>0</v>
      </c>
      <c r="M940" s="125">
        <v>0</v>
      </c>
      <c r="N940" s="125">
        <v>0</v>
      </c>
      <c r="O940" s="279"/>
      <c r="P940" s="279"/>
      <c r="Q940" s="315"/>
    </row>
    <row r="941" spans="1:17" ht="51" customHeight="1" x14ac:dyDescent="0.25">
      <c r="A941" s="292" t="s">
        <v>2141</v>
      </c>
      <c r="B941" s="292" t="s">
        <v>1913</v>
      </c>
      <c r="C941" s="279" t="s">
        <v>1239</v>
      </c>
      <c r="D941" s="279">
        <v>2029</v>
      </c>
      <c r="E941" s="279" t="s">
        <v>2142</v>
      </c>
      <c r="F941" s="279" t="s">
        <v>1915</v>
      </c>
      <c r="G941" s="43" t="s">
        <v>16</v>
      </c>
      <c r="H941" s="125">
        <f t="shared" ref="H941:N941" si="246">SUM(H942:H945)</f>
        <v>61.1</v>
      </c>
      <c r="I941" s="125">
        <f t="shared" si="246"/>
        <v>0</v>
      </c>
      <c r="J941" s="125">
        <f t="shared" si="246"/>
        <v>0</v>
      </c>
      <c r="K941" s="125">
        <f t="shared" si="246"/>
        <v>0</v>
      </c>
      <c r="L941" s="125">
        <f t="shared" si="246"/>
        <v>0</v>
      </c>
      <c r="M941" s="125">
        <f t="shared" si="246"/>
        <v>61.1</v>
      </c>
      <c r="N941" s="125">
        <f t="shared" si="246"/>
        <v>0</v>
      </c>
      <c r="O941" s="279">
        <v>14957</v>
      </c>
      <c r="P941" s="279"/>
      <c r="Q941" s="314" t="s">
        <v>4154</v>
      </c>
    </row>
    <row r="942" spans="1:17" x14ac:dyDescent="0.25">
      <c r="A942" s="292"/>
      <c r="B942" s="292"/>
      <c r="C942" s="279"/>
      <c r="D942" s="279"/>
      <c r="E942" s="279"/>
      <c r="F942" s="279"/>
      <c r="G942" s="43" t="s">
        <v>17</v>
      </c>
      <c r="H942" s="125">
        <f t="shared" si="243"/>
        <v>44</v>
      </c>
      <c r="I942" s="44">
        <v>0</v>
      </c>
      <c r="J942" s="44">
        <v>0</v>
      </c>
      <c r="K942" s="44">
        <v>0</v>
      </c>
      <c r="L942" s="44">
        <v>0</v>
      </c>
      <c r="M942" s="44">
        <v>44</v>
      </c>
      <c r="N942" s="44">
        <v>0</v>
      </c>
      <c r="O942" s="279"/>
      <c r="P942" s="279"/>
      <c r="Q942" s="315"/>
    </row>
    <row r="943" spans="1:17" ht="36" x14ac:dyDescent="0.25">
      <c r="A943" s="292"/>
      <c r="B943" s="292"/>
      <c r="C943" s="279"/>
      <c r="D943" s="279"/>
      <c r="E943" s="279"/>
      <c r="F943" s="279"/>
      <c r="G943" s="43" t="s">
        <v>18</v>
      </c>
      <c r="H943" s="125">
        <f t="shared" si="243"/>
        <v>17.100000000000001</v>
      </c>
      <c r="I943" s="44">
        <v>0</v>
      </c>
      <c r="J943" s="44">
        <v>0</v>
      </c>
      <c r="K943" s="44">
        <v>0</v>
      </c>
      <c r="L943" s="44">
        <v>0</v>
      </c>
      <c r="M943" s="44">
        <v>17.100000000000001</v>
      </c>
      <c r="N943" s="44">
        <v>0</v>
      </c>
      <c r="O943" s="279"/>
      <c r="P943" s="279"/>
      <c r="Q943" s="315"/>
    </row>
    <row r="944" spans="1:17" x14ac:dyDescent="0.25">
      <c r="A944" s="292"/>
      <c r="B944" s="292"/>
      <c r="C944" s="279"/>
      <c r="D944" s="279"/>
      <c r="E944" s="279"/>
      <c r="F944" s="279"/>
      <c r="G944" s="43" t="s">
        <v>19</v>
      </c>
      <c r="H944" s="125">
        <f t="shared" si="243"/>
        <v>0</v>
      </c>
      <c r="I944" s="44">
        <v>0</v>
      </c>
      <c r="J944" s="44">
        <v>0</v>
      </c>
      <c r="K944" s="44">
        <v>0</v>
      </c>
      <c r="L944" s="44">
        <v>0</v>
      </c>
      <c r="M944" s="44">
        <v>0</v>
      </c>
      <c r="N944" s="44">
        <v>0</v>
      </c>
      <c r="O944" s="279"/>
      <c r="P944" s="279"/>
      <c r="Q944" s="315"/>
    </row>
    <row r="945" spans="1:17" ht="24" x14ac:dyDescent="0.25">
      <c r="A945" s="292"/>
      <c r="B945" s="292"/>
      <c r="C945" s="279"/>
      <c r="D945" s="279"/>
      <c r="E945" s="279"/>
      <c r="F945" s="279"/>
      <c r="G945" s="43" t="s">
        <v>20</v>
      </c>
      <c r="H945" s="125">
        <f t="shared" si="243"/>
        <v>0</v>
      </c>
      <c r="I945" s="44">
        <v>0</v>
      </c>
      <c r="J945" s="44">
        <v>0</v>
      </c>
      <c r="K945" s="44">
        <v>0</v>
      </c>
      <c r="L945" s="44">
        <v>0</v>
      </c>
      <c r="M945" s="44">
        <v>0</v>
      </c>
      <c r="N945" s="44">
        <v>0</v>
      </c>
      <c r="O945" s="279"/>
      <c r="P945" s="279"/>
      <c r="Q945" s="315"/>
    </row>
    <row r="946" spans="1:17" ht="51" customHeight="1" x14ac:dyDescent="0.25">
      <c r="A946" s="292" t="s">
        <v>2143</v>
      </c>
      <c r="B946" s="292" t="s">
        <v>1913</v>
      </c>
      <c r="C946" s="279" t="s">
        <v>1239</v>
      </c>
      <c r="D946" s="279">
        <v>2028</v>
      </c>
      <c r="E946" s="279" t="s">
        <v>1916</v>
      </c>
      <c r="F946" s="279" t="s">
        <v>1915</v>
      </c>
      <c r="G946" s="43" t="s">
        <v>16</v>
      </c>
      <c r="H946" s="125">
        <f t="shared" ref="H946:N946" si="247">SUM(H947:H950)</f>
        <v>63.7</v>
      </c>
      <c r="I946" s="125">
        <f t="shared" si="247"/>
        <v>0</v>
      </c>
      <c r="J946" s="125">
        <f t="shared" si="247"/>
        <v>0</v>
      </c>
      <c r="K946" s="125">
        <f t="shared" si="247"/>
        <v>0</v>
      </c>
      <c r="L946" s="125">
        <f t="shared" si="247"/>
        <v>63.7</v>
      </c>
      <c r="M946" s="125">
        <f t="shared" si="247"/>
        <v>0</v>
      </c>
      <c r="N946" s="125">
        <f t="shared" si="247"/>
        <v>0</v>
      </c>
      <c r="O946" s="279">
        <v>14957</v>
      </c>
      <c r="P946" s="279"/>
      <c r="Q946" s="314" t="s">
        <v>4154</v>
      </c>
    </row>
    <row r="947" spans="1:17" x14ac:dyDescent="0.25">
      <c r="A947" s="292"/>
      <c r="B947" s="292"/>
      <c r="C947" s="279"/>
      <c r="D947" s="279"/>
      <c r="E947" s="279"/>
      <c r="F947" s="279"/>
      <c r="G947" s="43" t="s">
        <v>17</v>
      </c>
      <c r="H947" s="125">
        <f t="shared" si="243"/>
        <v>45.9</v>
      </c>
      <c r="I947" s="44">
        <v>0</v>
      </c>
      <c r="J947" s="44">
        <v>0</v>
      </c>
      <c r="K947" s="44">
        <v>0</v>
      </c>
      <c r="L947" s="44">
        <v>45.9</v>
      </c>
      <c r="M947" s="44">
        <v>0</v>
      </c>
      <c r="N947" s="44">
        <v>0</v>
      </c>
      <c r="O947" s="279"/>
      <c r="P947" s="279"/>
      <c r="Q947" s="315"/>
    </row>
    <row r="948" spans="1:17" ht="36" x14ac:dyDescent="0.25">
      <c r="A948" s="292"/>
      <c r="B948" s="292"/>
      <c r="C948" s="279"/>
      <c r="D948" s="279"/>
      <c r="E948" s="279"/>
      <c r="F948" s="279"/>
      <c r="G948" s="43" t="s">
        <v>18</v>
      </c>
      <c r="H948" s="125">
        <f t="shared" si="243"/>
        <v>17.8</v>
      </c>
      <c r="I948" s="44">
        <v>0</v>
      </c>
      <c r="J948" s="44">
        <v>0</v>
      </c>
      <c r="K948" s="44">
        <v>0</v>
      </c>
      <c r="L948" s="44">
        <v>17.8</v>
      </c>
      <c r="M948" s="44">
        <v>0</v>
      </c>
      <c r="N948" s="44">
        <v>0</v>
      </c>
      <c r="O948" s="279"/>
      <c r="P948" s="279"/>
      <c r="Q948" s="315"/>
    </row>
    <row r="949" spans="1:17" x14ac:dyDescent="0.25">
      <c r="A949" s="292"/>
      <c r="B949" s="292"/>
      <c r="C949" s="279"/>
      <c r="D949" s="279"/>
      <c r="E949" s="279"/>
      <c r="F949" s="279"/>
      <c r="G949" s="43" t="s">
        <v>19</v>
      </c>
      <c r="H949" s="125">
        <f t="shared" si="243"/>
        <v>0</v>
      </c>
      <c r="I949" s="44">
        <v>0</v>
      </c>
      <c r="J949" s="44">
        <v>0</v>
      </c>
      <c r="K949" s="44">
        <v>0</v>
      </c>
      <c r="L949" s="44">
        <v>0</v>
      </c>
      <c r="M949" s="44">
        <v>0</v>
      </c>
      <c r="N949" s="44">
        <v>0</v>
      </c>
      <c r="O949" s="279"/>
      <c r="P949" s="279"/>
      <c r="Q949" s="315"/>
    </row>
    <row r="950" spans="1:17" ht="24" x14ac:dyDescent="0.25">
      <c r="A950" s="292"/>
      <c r="B950" s="292"/>
      <c r="C950" s="279"/>
      <c r="D950" s="279"/>
      <c r="E950" s="279"/>
      <c r="F950" s="279"/>
      <c r="G950" s="43" t="s">
        <v>20</v>
      </c>
      <c r="H950" s="125">
        <f t="shared" si="243"/>
        <v>0</v>
      </c>
      <c r="I950" s="44">
        <v>0</v>
      </c>
      <c r="J950" s="44">
        <v>0</v>
      </c>
      <c r="K950" s="44">
        <v>0</v>
      </c>
      <c r="L950" s="44">
        <v>0</v>
      </c>
      <c r="M950" s="44">
        <v>0</v>
      </c>
      <c r="N950" s="44">
        <v>0</v>
      </c>
      <c r="O950" s="279"/>
      <c r="P950" s="279"/>
      <c r="Q950" s="315"/>
    </row>
    <row r="951" spans="1:17" ht="36" x14ac:dyDescent="0.25">
      <c r="A951" s="306" t="s">
        <v>26</v>
      </c>
      <c r="B951" s="306"/>
      <c r="C951" s="306"/>
      <c r="D951" s="306"/>
      <c r="E951" s="306"/>
      <c r="F951" s="306"/>
      <c r="G951" s="48" t="s">
        <v>16</v>
      </c>
      <c r="H951" s="59">
        <f>SUM(H926,H931,H936,H941,H946)</f>
        <v>164.8</v>
      </c>
      <c r="I951" s="59">
        <f t="shared" ref="I951:N951" si="248">SUM(I926,I931,I936,I941,I946)</f>
        <v>0</v>
      </c>
      <c r="J951" s="59">
        <f t="shared" si="248"/>
        <v>0</v>
      </c>
      <c r="K951" s="59">
        <f t="shared" si="248"/>
        <v>0</v>
      </c>
      <c r="L951" s="59">
        <f t="shared" si="248"/>
        <v>75.900000000000006</v>
      </c>
      <c r="M951" s="59">
        <f t="shared" si="248"/>
        <v>88.9</v>
      </c>
      <c r="N951" s="59">
        <f t="shared" si="248"/>
        <v>0</v>
      </c>
      <c r="O951" s="294">
        <v>14957</v>
      </c>
      <c r="P951" s="294"/>
    </row>
    <row r="952" spans="1:17" ht="24" x14ac:dyDescent="0.25">
      <c r="A952" s="306"/>
      <c r="B952" s="306"/>
      <c r="C952" s="306"/>
      <c r="D952" s="306"/>
      <c r="E952" s="306"/>
      <c r="F952" s="306"/>
      <c r="G952" s="48" t="s">
        <v>17</v>
      </c>
      <c r="H952" s="59">
        <f t="shared" ref="H952:N955" si="249">SUM(H927,H932,H937,H942,H947)</f>
        <v>118.69999999999999</v>
      </c>
      <c r="I952" s="59">
        <f t="shared" si="249"/>
        <v>0</v>
      </c>
      <c r="J952" s="59">
        <f t="shared" si="249"/>
        <v>0</v>
      </c>
      <c r="K952" s="59">
        <f t="shared" si="249"/>
        <v>0</v>
      </c>
      <c r="L952" s="59">
        <f t="shared" si="249"/>
        <v>54.7</v>
      </c>
      <c r="M952" s="59">
        <f t="shared" si="249"/>
        <v>64</v>
      </c>
      <c r="N952" s="59">
        <f t="shared" si="249"/>
        <v>0</v>
      </c>
      <c r="O952" s="294"/>
      <c r="P952" s="294"/>
    </row>
    <row r="953" spans="1:17" ht="36" x14ac:dyDescent="0.25">
      <c r="A953" s="306"/>
      <c r="B953" s="306"/>
      <c r="C953" s="306"/>
      <c r="D953" s="306"/>
      <c r="E953" s="306"/>
      <c r="F953" s="306"/>
      <c r="G953" s="48" t="s">
        <v>18</v>
      </c>
      <c r="H953" s="59">
        <f t="shared" si="249"/>
        <v>46.1</v>
      </c>
      <c r="I953" s="59">
        <f t="shared" si="249"/>
        <v>0</v>
      </c>
      <c r="J953" s="59">
        <f t="shared" si="249"/>
        <v>0</v>
      </c>
      <c r="K953" s="59">
        <f t="shared" si="249"/>
        <v>0</v>
      </c>
      <c r="L953" s="59">
        <f t="shared" si="249"/>
        <v>21.2</v>
      </c>
      <c r="M953" s="59">
        <f t="shared" si="249"/>
        <v>24.900000000000002</v>
      </c>
      <c r="N953" s="59">
        <f t="shared" si="249"/>
        <v>0</v>
      </c>
      <c r="O953" s="294"/>
      <c r="P953" s="294"/>
    </row>
    <row r="954" spans="1:17" x14ac:dyDescent="0.25">
      <c r="A954" s="306"/>
      <c r="B954" s="306"/>
      <c r="C954" s="306"/>
      <c r="D954" s="306"/>
      <c r="E954" s="306"/>
      <c r="F954" s="306"/>
      <c r="G954" s="48" t="s">
        <v>19</v>
      </c>
      <c r="H954" s="59">
        <f t="shared" si="249"/>
        <v>0</v>
      </c>
      <c r="I954" s="59">
        <f t="shared" si="249"/>
        <v>0</v>
      </c>
      <c r="J954" s="59">
        <f t="shared" si="249"/>
        <v>0</v>
      </c>
      <c r="K954" s="59">
        <f t="shared" si="249"/>
        <v>0</v>
      </c>
      <c r="L954" s="59">
        <f t="shared" si="249"/>
        <v>0</v>
      </c>
      <c r="M954" s="59">
        <f t="shared" si="249"/>
        <v>0</v>
      </c>
      <c r="N954" s="59">
        <f t="shared" si="249"/>
        <v>0</v>
      </c>
      <c r="O954" s="294"/>
      <c r="P954" s="294"/>
    </row>
    <row r="955" spans="1:17" ht="24" x14ac:dyDescent="0.25">
      <c r="A955" s="306"/>
      <c r="B955" s="306"/>
      <c r="C955" s="306"/>
      <c r="D955" s="306"/>
      <c r="E955" s="306"/>
      <c r="F955" s="306"/>
      <c r="G955" s="48" t="s">
        <v>20</v>
      </c>
      <c r="H955" s="59">
        <f t="shared" si="249"/>
        <v>0</v>
      </c>
      <c r="I955" s="59">
        <f t="shared" si="249"/>
        <v>0</v>
      </c>
      <c r="J955" s="59">
        <f t="shared" si="249"/>
        <v>0</v>
      </c>
      <c r="K955" s="59">
        <f t="shared" si="249"/>
        <v>0</v>
      </c>
      <c r="L955" s="59">
        <f t="shared" si="249"/>
        <v>0</v>
      </c>
      <c r="M955" s="59">
        <f t="shared" si="249"/>
        <v>0</v>
      </c>
      <c r="N955" s="59">
        <f t="shared" si="249"/>
        <v>0</v>
      </c>
      <c r="O955" s="294"/>
      <c r="P955" s="294"/>
    </row>
    <row r="956" spans="1:17" x14ac:dyDescent="0.25">
      <c r="A956" s="294" t="s">
        <v>1249</v>
      </c>
      <c r="B956" s="294"/>
      <c r="C956" s="294"/>
      <c r="D956" s="294"/>
      <c r="E956" s="294"/>
      <c r="F956" s="294"/>
      <c r="G956" s="294"/>
      <c r="H956" s="294"/>
      <c r="I956" s="294"/>
      <c r="J956" s="294"/>
      <c r="K956" s="294"/>
      <c r="L956" s="294"/>
      <c r="M956" s="294"/>
      <c r="N956" s="294"/>
      <c r="O956" s="294"/>
      <c r="P956" s="294"/>
    </row>
    <row r="957" spans="1:17" ht="36" x14ac:dyDescent="0.25">
      <c r="A957" s="292" t="s">
        <v>2144</v>
      </c>
      <c r="B957" s="292" t="s">
        <v>1913</v>
      </c>
      <c r="C957" s="279" t="s">
        <v>1249</v>
      </c>
      <c r="D957" s="279">
        <v>2029</v>
      </c>
      <c r="E957" s="279" t="s">
        <v>1920</v>
      </c>
      <c r="F957" s="279" t="s">
        <v>1915</v>
      </c>
      <c r="G957" s="43" t="s">
        <v>16</v>
      </c>
      <c r="H957" s="44">
        <f t="shared" ref="H957:N957" si="250">SUM(H958:H961)</f>
        <v>16.2</v>
      </c>
      <c r="I957" s="44">
        <f t="shared" si="250"/>
        <v>0</v>
      </c>
      <c r="J957" s="44">
        <f t="shared" si="250"/>
        <v>0</v>
      </c>
      <c r="K957" s="44">
        <f t="shared" si="250"/>
        <v>0</v>
      </c>
      <c r="L957" s="44">
        <f t="shared" si="250"/>
        <v>0</v>
      </c>
      <c r="M957" s="44">
        <f t="shared" si="250"/>
        <v>16.2</v>
      </c>
      <c r="N957" s="44">
        <f t="shared" si="250"/>
        <v>0</v>
      </c>
      <c r="O957" s="279">
        <v>888</v>
      </c>
      <c r="P957" s="279"/>
      <c r="Q957" s="314" t="s">
        <v>4154</v>
      </c>
    </row>
    <row r="958" spans="1:17" x14ac:dyDescent="0.25">
      <c r="A958" s="292"/>
      <c r="B958" s="292"/>
      <c r="C958" s="279"/>
      <c r="D958" s="279"/>
      <c r="E958" s="279"/>
      <c r="F958" s="279"/>
      <c r="G958" s="43" t="s">
        <v>58</v>
      </c>
      <c r="H958" s="44">
        <f t="shared" ref="H958:H986" si="251">SUM(I958:N958)</f>
        <v>11.7</v>
      </c>
      <c r="I958" s="44">
        <v>0</v>
      </c>
      <c r="J958" s="44">
        <v>0</v>
      </c>
      <c r="K958" s="44">
        <v>0</v>
      </c>
      <c r="L958" s="44">
        <v>0</v>
      </c>
      <c r="M958" s="44">
        <v>11.7</v>
      </c>
      <c r="N958" s="44">
        <v>0</v>
      </c>
      <c r="O958" s="279"/>
      <c r="P958" s="279"/>
      <c r="Q958" s="315"/>
    </row>
    <row r="959" spans="1:17" ht="36" x14ac:dyDescent="0.25">
      <c r="A959" s="292"/>
      <c r="B959" s="292"/>
      <c r="C959" s="279"/>
      <c r="D959" s="279"/>
      <c r="E959" s="279"/>
      <c r="F959" s="279"/>
      <c r="G959" s="43" t="s">
        <v>18</v>
      </c>
      <c r="H959" s="44">
        <f t="shared" si="251"/>
        <v>4.5</v>
      </c>
      <c r="I959" s="44">
        <v>0</v>
      </c>
      <c r="J959" s="44">
        <v>0</v>
      </c>
      <c r="K959" s="44">
        <v>0</v>
      </c>
      <c r="L959" s="44">
        <v>0</v>
      </c>
      <c r="M959" s="44">
        <v>4.5</v>
      </c>
      <c r="N959" s="44">
        <v>0</v>
      </c>
      <c r="O959" s="279"/>
      <c r="P959" s="279"/>
      <c r="Q959" s="315"/>
    </row>
    <row r="960" spans="1:17" x14ac:dyDescent="0.25">
      <c r="A960" s="292"/>
      <c r="B960" s="292"/>
      <c r="C960" s="279"/>
      <c r="D960" s="279"/>
      <c r="E960" s="279"/>
      <c r="F960" s="279"/>
      <c r="G960" s="43" t="s">
        <v>19</v>
      </c>
      <c r="H960" s="44">
        <f t="shared" si="251"/>
        <v>0</v>
      </c>
      <c r="I960" s="44">
        <v>0</v>
      </c>
      <c r="J960" s="44">
        <v>0</v>
      </c>
      <c r="K960" s="44">
        <v>0</v>
      </c>
      <c r="L960" s="44">
        <v>0</v>
      </c>
      <c r="M960" s="44">
        <v>0</v>
      </c>
      <c r="N960" s="44">
        <v>0</v>
      </c>
      <c r="O960" s="279"/>
      <c r="P960" s="279"/>
      <c r="Q960" s="315"/>
    </row>
    <row r="961" spans="1:17" ht="24" x14ac:dyDescent="0.25">
      <c r="A961" s="292"/>
      <c r="B961" s="292"/>
      <c r="C961" s="279"/>
      <c r="D961" s="279"/>
      <c r="E961" s="279"/>
      <c r="F961" s="279"/>
      <c r="G961" s="43" t="s">
        <v>20</v>
      </c>
      <c r="H961" s="44">
        <f t="shared" si="251"/>
        <v>0</v>
      </c>
      <c r="I961" s="44">
        <v>0</v>
      </c>
      <c r="J961" s="44">
        <v>0</v>
      </c>
      <c r="K961" s="44">
        <v>0</v>
      </c>
      <c r="L961" s="44">
        <v>0</v>
      </c>
      <c r="M961" s="44">
        <v>0</v>
      </c>
      <c r="N961" s="44">
        <v>0</v>
      </c>
      <c r="O961" s="279"/>
      <c r="P961" s="279"/>
      <c r="Q961" s="315"/>
    </row>
    <row r="962" spans="1:17" ht="51" customHeight="1" x14ac:dyDescent="0.25">
      <c r="A962" s="292" t="s">
        <v>2145</v>
      </c>
      <c r="B962" s="292" t="s">
        <v>1913</v>
      </c>
      <c r="C962" s="279" t="s">
        <v>1249</v>
      </c>
      <c r="D962" s="279">
        <v>2029</v>
      </c>
      <c r="E962" s="279" t="s">
        <v>1920</v>
      </c>
      <c r="F962" s="279" t="s">
        <v>1915</v>
      </c>
      <c r="G962" s="43" t="s">
        <v>16</v>
      </c>
      <c r="H962" s="44">
        <f t="shared" ref="H962:N962" si="252">SUM(H963:H966)</f>
        <v>12.200000000000001</v>
      </c>
      <c r="I962" s="44">
        <f t="shared" si="252"/>
        <v>0</v>
      </c>
      <c r="J962" s="44">
        <f t="shared" si="252"/>
        <v>0</v>
      </c>
      <c r="K962" s="44">
        <f t="shared" si="252"/>
        <v>0</v>
      </c>
      <c r="L962" s="44">
        <f t="shared" si="252"/>
        <v>0</v>
      </c>
      <c r="M962" s="44">
        <f t="shared" si="252"/>
        <v>12.200000000000001</v>
      </c>
      <c r="N962" s="44">
        <f t="shared" si="252"/>
        <v>0</v>
      </c>
      <c r="O962" s="279">
        <v>424</v>
      </c>
      <c r="P962" s="279"/>
      <c r="Q962" s="314" t="s">
        <v>4154</v>
      </c>
    </row>
    <row r="963" spans="1:17" x14ac:dyDescent="0.25">
      <c r="A963" s="292"/>
      <c r="B963" s="292"/>
      <c r="C963" s="279"/>
      <c r="D963" s="279"/>
      <c r="E963" s="279"/>
      <c r="F963" s="279"/>
      <c r="G963" s="43" t="s">
        <v>58</v>
      </c>
      <c r="H963" s="44">
        <f t="shared" si="251"/>
        <v>8.8000000000000007</v>
      </c>
      <c r="I963" s="44">
        <v>0</v>
      </c>
      <c r="J963" s="44">
        <v>0</v>
      </c>
      <c r="K963" s="44">
        <v>0</v>
      </c>
      <c r="L963" s="44">
        <v>0</v>
      </c>
      <c r="M963" s="44">
        <v>8.8000000000000007</v>
      </c>
      <c r="N963" s="44">
        <v>0</v>
      </c>
      <c r="O963" s="279"/>
      <c r="P963" s="279"/>
      <c r="Q963" s="315"/>
    </row>
    <row r="964" spans="1:17" ht="36" x14ac:dyDescent="0.25">
      <c r="A964" s="292"/>
      <c r="B964" s="292"/>
      <c r="C964" s="279"/>
      <c r="D964" s="279"/>
      <c r="E964" s="279"/>
      <c r="F964" s="279"/>
      <c r="G964" s="43" t="s">
        <v>18</v>
      </c>
      <c r="H964" s="44">
        <f t="shared" si="251"/>
        <v>3.4</v>
      </c>
      <c r="I964" s="44">
        <v>0</v>
      </c>
      <c r="J964" s="44">
        <v>0</v>
      </c>
      <c r="K964" s="44">
        <v>0</v>
      </c>
      <c r="L964" s="44">
        <v>0</v>
      </c>
      <c r="M964" s="44">
        <v>3.4</v>
      </c>
      <c r="N964" s="44">
        <v>0</v>
      </c>
      <c r="O964" s="279"/>
      <c r="P964" s="279"/>
      <c r="Q964" s="315"/>
    </row>
    <row r="965" spans="1:17" x14ac:dyDescent="0.25">
      <c r="A965" s="292"/>
      <c r="B965" s="292"/>
      <c r="C965" s="279"/>
      <c r="D965" s="279"/>
      <c r="E965" s="279"/>
      <c r="F965" s="279"/>
      <c r="G965" s="43" t="s">
        <v>19</v>
      </c>
      <c r="H965" s="44">
        <f t="shared" si="251"/>
        <v>0</v>
      </c>
      <c r="I965" s="44">
        <v>0</v>
      </c>
      <c r="J965" s="44">
        <v>0</v>
      </c>
      <c r="K965" s="44">
        <v>0</v>
      </c>
      <c r="L965" s="44">
        <v>0</v>
      </c>
      <c r="M965" s="44">
        <v>0</v>
      </c>
      <c r="N965" s="44">
        <v>0</v>
      </c>
      <c r="O965" s="279"/>
      <c r="P965" s="279"/>
      <c r="Q965" s="315"/>
    </row>
    <row r="966" spans="1:17" ht="24" x14ac:dyDescent="0.25">
      <c r="A966" s="292"/>
      <c r="B966" s="292"/>
      <c r="C966" s="279"/>
      <c r="D966" s="279"/>
      <c r="E966" s="279"/>
      <c r="F966" s="279"/>
      <c r="G966" s="43" t="s">
        <v>20</v>
      </c>
      <c r="H966" s="44">
        <f t="shared" si="251"/>
        <v>0</v>
      </c>
      <c r="I966" s="44">
        <v>0</v>
      </c>
      <c r="J966" s="44">
        <v>0</v>
      </c>
      <c r="K966" s="44">
        <v>0</v>
      </c>
      <c r="L966" s="44">
        <v>0</v>
      </c>
      <c r="M966" s="44">
        <v>0</v>
      </c>
      <c r="N966" s="44">
        <v>0</v>
      </c>
      <c r="O966" s="279"/>
      <c r="P966" s="279"/>
      <c r="Q966" s="315"/>
    </row>
    <row r="967" spans="1:17" ht="51" customHeight="1" x14ac:dyDescent="0.25">
      <c r="A967" s="292" t="s">
        <v>2146</v>
      </c>
      <c r="B967" s="292" t="s">
        <v>1913</v>
      </c>
      <c r="C967" s="279" t="s">
        <v>1249</v>
      </c>
      <c r="D967" s="279">
        <v>2028</v>
      </c>
      <c r="E967" s="279" t="s">
        <v>1920</v>
      </c>
      <c r="F967" s="279" t="s">
        <v>1915</v>
      </c>
      <c r="G967" s="43" t="s">
        <v>16</v>
      </c>
      <c r="H967" s="44">
        <f t="shared" ref="H967:N967" si="253">SUM(H968:H971)</f>
        <v>12.799999999999999</v>
      </c>
      <c r="I967" s="44">
        <f t="shared" si="253"/>
        <v>0</v>
      </c>
      <c r="J967" s="44">
        <f t="shared" si="253"/>
        <v>0</v>
      </c>
      <c r="K967" s="44">
        <f t="shared" si="253"/>
        <v>0</v>
      </c>
      <c r="L967" s="44">
        <f t="shared" si="253"/>
        <v>12.799999999999999</v>
      </c>
      <c r="M967" s="44">
        <f t="shared" si="253"/>
        <v>0</v>
      </c>
      <c r="N967" s="44">
        <f t="shared" si="253"/>
        <v>0</v>
      </c>
      <c r="O967" s="279">
        <v>464</v>
      </c>
      <c r="P967" s="279"/>
      <c r="Q967" s="314" t="s">
        <v>4154</v>
      </c>
    </row>
    <row r="968" spans="1:17" x14ac:dyDescent="0.25">
      <c r="A968" s="292"/>
      <c r="B968" s="292"/>
      <c r="C968" s="279"/>
      <c r="D968" s="279"/>
      <c r="E968" s="279"/>
      <c r="F968" s="279"/>
      <c r="G968" s="43" t="s">
        <v>58</v>
      </c>
      <c r="H968" s="44">
        <f t="shared" si="251"/>
        <v>9.1999999999999993</v>
      </c>
      <c r="I968" s="44">
        <v>0</v>
      </c>
      <c r="J968" s="44">
        <v>0</v>
      </c>
      <c r="K968" s="44">
        <v>0</v>
      </c>
      <c r="L968" s="44">
        <v>9.1999999999999993</v>
      </c>
      <c r="M968" s="44">
        <v>0</v>
      </c>
      <c r="N968" s="44">
        <v>0</v>
      </c>
      <c r="O968" s="279"/>
      <c r="P968" s="279"/>
      <c r="Q968" s="315"/>
    </row>
    <row r="969" spans="1:17" ht="36" x14ac:dyDescent="0.25">
      <c r="A969" s="292"/>
      <c r="B969" s="292"/>
      <c r="C969" s="279"/>
      <c r="D969" s="279"/>
      <c r="E969" s="279"/>
      <c r="F969" s="279"/>
      <c r="G969" s="43" t="s">
        <v>18</v>
      </c>
      <c r="H969" s="44">
        <f t="shared" si="251"/>
        <v>3.6</v>
      </c>
      <c r="I969" s="44">
        <v>0</v>
      </c>
      <c r="J969" s="44">
        <v>0</v>
      </c>
      <c r="K969" s="44">
        <v>0</v>
      </c>
      <c r="L969" s="44">
        <v>3.6</v>
      </c>
      <c r="M969" s="44">
        <v>0</v>
      </c>
      <c r="N969" s="44">
        <v>0</v>
      </c>
      <c r="O969" s="279"/>
      <c r="P969" s="279"/>
      <c r="Q969" s="315"/>
    </row>
    <row r="970" spans="1:17" x14ac:dyDescent="0.25">
      <c r="A970" s="292"/>
      <c r="B970" s="292"/>
      <c r="C970" s="279"/>
      <c r="D970" s="279"/>
      <c r="E970" s="279"/>
      <c r="F970" s="279"/>
      <c r="G970" s="43" t="s">
        <v>19</v>
      </c>
      <c r="H970" s="44">
        <f t="shared" si="251"/>
        <v>0</v>
      </c>
      <c r="I970" s="44">
        <v>0</v>
      </c>
      <c r="J970" s="44">
        <v>0</v>
      </c>
      <c r="K970" s="44">
        <v>0</v>
      </c>
      <c r="L970" s="44">
        <v>0</v>
      </c>
      <c r="M970" s="44">
        <v>0</v>
      </c>
      <c r="N970" s="44">
        <v>0</v>
      </c>
      <c r="O970" s="279"/>
      <c r="P970" s="279"/>
      <c r="Q970" s="315"/>
    </row>
    <row r="971" spans="1:17" ht="24" x14ac:dyDescent="0.25">
      <c r="A971" s="292"/>
      <c r="B971" s="292"/>
      <c r="C971" s="279"/>
      <c r="D971" s="279"/>
      <c r="E971" s="279"/>
      <c r="F971" s="279"/>
      <c r="G971" s="43" t="s">
        <v>20</v>
      </c>
      <c r="H971" s="44">
        <f t="shared" si="251"/>
        <v>0</v>
      </c>
      <c r="I971" s="44">
        <v>0</v>
      </c>
      <c r="J971" s="44">
        <v>0</v>
      </c>
      <c r="K971" s="44">
        <v>0</v>
      </c>
      <c r="L971" s="44">
        <v>0</v>
      </c>
      <c r="M971" s="44">
        <v>0</v>
      </c>
      <c r="N971" s="44">
        <v>0</v>
      </c>
      <c r="O971" s="279"/>
      <c r="P971" s="279"/>
      <c r="Q971" s="315"/>
    </row>
    <row r="972" spans="1:17" ht="51" customHeight="1" x14ac:dyDescent="0.25">
      <c r="A972" s="292" t="s">
        <v>2147</v>
      </c>
      <c r="B972" s="292" t="s">
        <v>1913</v>
      </c>
      <c r="C972" s="279" t="s">
        <v>1249</v>
      </c>
      <c r="D972" s="279">
        <v>2028</v>
      </c>
      <c r="E972" s="279" t="s">
        <v>1920</v>
      </c>
      <c r="F972" s="279" t="s">
        <v>1915</v>
      </c>
      <c r="G972" s="43" t="s">
        <v>16</v>
      </c>
      <c r="H972" s="44">
        <f t="shared" ref="H972:N972" si="254">SUM(H973:H976)</f>
        <v>12.799999999999999</v>
      </c>
      <c r="I972" s="44">
        <f t="shared" si="254"/>
        <v>0</v>
      </c>
      <c r="J972" s="44">
        <f t="shared" si="254"/>
        <v>0</v>
      </c>
      <c r="K972" s="44">
        <f t="shared" si="254"/>
        <v>0</v>
      </c>
      <c r="L972" s="44">
        <f t="shared" si="254"/>
        <v>12.799999999999999</v>
      </c>
      <c r="M972" s="44">
        <f t="shared" si="254"/>
        <v>0</v>
      </c>
      <c r="N972" s="44">
        <f t="shared" si="254"/>
        <v>0</v>
      </c>
      <c r="O972" s="279">
        <v>296</v>
      </c>
      <c r="P972" s="279"/>
      <c r="Q972" s="314" t="s">
        <v>4154</v>
      </c>
    </row>
    <row r="973" spans="1:17" x14ac:dyDescent="0.25">
      <c r="A973" s="292"/>
      <c r="B973" s="292"/>
      <c r="C973" s="279"/>
      <c r="D973" s="279"/>
      <c r="E973" s="279"/>
      <c r="F973" s="279"/>
      <c r="G973" s="43" t="s">
        <v>58</v>
      </c>
      <c r="H973" s="44">
        <f t="shared" si="251"/>
        <v>9.1999999999999993</v>
      </c>
      <c r="I973" s="44">
        <v>0</v>
      </c>
      <c r="J973" s="44">
        <v>0</v>
      </c>
      <c r="K973" s="44">
        <v>0</v>
      </c>
      <c r="L973" s="44">
        <v>9.1999999999999993</v>
      </c>
      <c r="M973" s="44">
        <v>0</v>
      </c>
      <c r="N973" s="44">
        <v>0</v>
      </c>
      <c r="O973" s="279"/>
      <c r="P973" s="279"/>
      <c r="Q973" s="315"/>
    </row>
    <row r="974" spans="1:17" ht="36" x14ac:dyDescent="0.25">
      <c r="A974" s="292"/>
      <c r="B974" s="292"/>
      <c r="C974" s="279"/>
      <c r="D974" s="279"/>
      <c r="E974" s="279"/>
      <c r="F974" s="279"/>
      <c r="G974" s="43" t="s">
        <v>18</v>
      </c>
      <c r="H974" s="44">
        <f t="shared" si="251"/>
        <v>3.6</v>
      </c>
      <c r="I974" s="44">
        <v>0</v>
      </c>
      <c r="J974" s="44">
        <v>0</v>
      </c>
      <c r="K974" s="44">
        <v>0</v>
      </c>
      <c r="L974" s="44">
        <v>3.6</v>
      </c>
      <c r="M974" s="44">
        <v>0</v>
      </c>
      <c r="N974" s="44">
        <v>0</v>
      </c>
      <c r="O974" s="279"/>
      <c r="P974" s="279"/>
      <c r="Q974" s="315"/>
    </row>
    <row r="975" spans="1:17" x14ac:dyDescent="0.25">
      <c r="A975" s="292"/>
      <c r="B975" s="292"/>
      <c r="C975" s="279"/>
      <c r="D975" s="279"/>
      <c r="E975" s="279"/>
      <c r="F975" s="279"/>
      <c r="G975" s="43" t="s">
        <v>19</v>
      </c>
      <c r="H975" s="44">
        <f t="shared" si="251"/>
        <v>0</v>
      </c>
      <c r="I975" s="44">
        <v>0</v>
      </c>
      <c r="J975" s="44">
        <v>0</v>
      </c>
      <c r="K975" s="44">
        <v>0</v>
      </c>
      <c r="L975" s="44">
        <v>0</v>
      </c>
      <c r="M975" s="44">
        <v>0</v>
      </c>
      <c r="N975" s="44">
        <v>0</v>
      </c>
      <c r="O975" s="279"/>
      <c r="P975" s="279"/>
      <c r="Q975" s="315"/>
    </row>
    <row r="976" spans="1:17" ht="24" x14ac:dyDescent="0.25">
      <c r="A976" s="292"/>
      <c r="B976" s="292"/>
      <c r="C976" s="279"/>
      <c r="D976" s="279"/>
      <c r="E976" s="279"/>
      <c r="F976" s="279"/>
      <c r="G976" s="43" t="s">
        <v>20</v>
      </c>
      <c r="H976" s="44">
        <f t="shared" si="251"/>
        <v>0</v>
      </c>
      <c r="I976" s="44">
        <v>0</v>
      </c>
      <c r="J976" s="44">
        <v>0</v>
      </c>
      <c r="K976" s="44">
        <v>0</v>
      </c>
      <c r="L976" s="44">
        <v>0</v>
      </c>
      <c r="M976" s="44">
        <v>0</v>
      </c>
      <c r="N976" s="44">
        <v>0</v>
      </c>
      <c r="O976" s="279"/>
      <c r="P976" s="279"/>
      <c r="Q976" s="315"/>
    </row>
    <row r="977" spans="1:17" ht="51" customHeight="1" x14ac:dyDescent="0.25">
      <c r="A977" s="292" t="s">
        <v>2148</v>
      </c>
      <c r="B977" s="292" t="s">
        <v>1913</v>
      </c>
      <c r="C977" s="279" t="s">
        <v>1249</v>
      </c>
      <c r="D977" s="279">
        <v>2028</v>
      </c>
      <c r="E977" s="279" t="s">
        <v>1930</v>
      </c>
      <c r="F977" s="279" t="s">
        <v>1915</v>
      </c>
      <c r="G977" s="43" t="s">
        <v>16</v>
      </c>
      <c r="H977" s="44">
        <f t="shared" ref="H977:N977" si="255">SUM(H978:H981)</f>
        <v>43</v>
      </c>
      <c r="I977" s="44">
        <f t="shared" si="255"/>
        <v>0</v>
      </c>
      <c r="J977" s="44">
        <f t="shared" si="255"/>
        <v>0</v>
      </c>
      <c r="K977" s="44">
        <f t="shared" si="255"/>
        <v>0</v>
      </c>
      <c r="L977" s="44">
        <f t="shared" si="255"/>
        <v>43</v>
      </c>
      <c r="M977" s="44">
        <f t="shared" si="255"/>
        <v>0</v>
      </c>
      <c r="N977" s="44">
        <f t="shared" si="255"/>
        <v>0</v>
      </c>
      <c r="O977" s="279">
        <v>13684</v>
      </c>
      <c r="P977" s="279"/>
      <c r="Q977" s="314" t="s">
        <v>4154</v>
      </c>
    </row>
    <row r="978" spans="1:17" x14ac:dyDescent="0.25">
      <c r="A978" s="292"/>
      <c r="B978" s="292"/>
      <c r="C978" s="279"/>
      <c r="D978" s="279"/>
      <c r="E978" s="279"/>
      <c r="F978" s="279"/>
      <c r="G978" s="43" t="s">
        <v>58</v>
      </c>
      <c r="H978" s="44">
        <f t="shared" si="251"/>
        <v>42</v>
      </c>
      <c r="I978" s="44">
        <v>0</v>
      </c>
      <c r="J978" s="44">
        <v>0</v>
      </c>
      <c r="K978" s="44">
        <v>0</v>
      </c>
      <c r="L978" s="44">
        <v>42</v>
      </c>
      <c r="M978" s="44">
        <v>0</v>
      </c>
      <c r="N978" s="44">
        <v>0</v>
      </c>
      <c r="O978" s="279"/>
      <c r="P978" s="279"/>
      <c r="Q978" s="315"/>
    </row>
    <row r="979" spans="1:17" ht="36" x14ac:dyDescent="0.25">
      <c r="A979" s="292"/>
      <c r="B979" s="292"/>
      <c r="C979" s="279"/>
      <c r="D979" s="279"/>
      <c r="E979" s="279"/>
      <c r="F979" s="279"/>
      <c r="G979" s="43" t="s">
        <v>18</v>
      </c>
      <c r="H979" s="44">
        <f t="shared" si="251"/>
        <v>1</v>
      </c>
      <c r="I979" s="44">
        <v>0</v>
      </c>
      <c r="J979" s="44">
        <v>0</v>
      </c>
      <c r="K979" s="44">
        <v>0</v>
      </c>
      <c r="L979" s="44">
        <v>1</v>
      </c>
      <c r="M979" s="44">
        <v>0</v>
      </c>
      <c r="N979" s="44">
        <v>0</v>
      </c>
      <c r="O979" s="279"/>
      <c r="P979" s="279"/>
      <c r="Q979" s="315"/>
    </row>
    <row r="980" spans="1:17" x14ac:dyDescent="0.25">
      <c r="A980" s="292"/>
      <c r="B980" s="292"/>
      <c r="C980" s="279"/>
      <c r="D980" s="279"/>
      <c r="E980" s="279"/>
      <c r="F980" s="279"/>
      <c r="G980" s="43" t="s">
        <v>19</v>
      </c>
      <c r="H980" s="44">
        <f t="shared" si="251"/>
        <v>0</v>
      </c>
      <c r="I980" s="44">
        <v>0</v>
      </c>
      <c r="J980" s="44">
        <v>0</v>
      </c>
      <c r="K980" s="44">
        <v>0</v>
      </c>
      <c r="L980" s="44">
        <v>0</v>
      </c>
      <c r="M980" s="44">
        <v>0</v>
      </c>
      <c r="N980" s="44">
        <v>0</v>
      </c>
      <c r="O980" s="279"/>
      <c r="P980" s="279"/>
      <c r="Q980" s="315"/>
    </row>
    <row r="981" spans="1:17" ht="24" x14ac:dyDescent="0.25">
      <c r="A981" s="292"/>
      <c r="B981" s="292"/>
      <c r="C981" s="279"/>
      <c r="D981" s="279"/>
      <c r="E981" s="279"/>
      <c r="F981" s="279"/>
      <c r="G981" s="43" t="s">
        <v>20</v>
      </c>
      <c r="H981" s="44">
        <f t="shared" si="251"/>
        <v>0</v>
      </c>
      <c r="I981" s="44">
        <v>0</v>
      </c>
      <c r="J981" s="44">
        <v>0</v>
      </c>
      <c r="K981" s="44">
        <v>0</v>
      </c>
      <c r="L981" s="44">
        <v>0</v>
      </c>
      <c r="M981" s="44">
        <v>0</v>
      </c>
      <c r="N981" s="44">
        <v>0</v>
      </c>
      <c r="O981" s="279"/>
      <c r="P981" s="279"/>
      <c r="Q981" s="315"/>
    </row>
    <row r="982" spans="1:17" ht="51" customHeight="1" x14ac:dyDescent="0.25">
      <c r="A982" s="292" t="s">
        <v>2149</v>
      </c>
      <c r="B982" s="292" t="s">
        <v>1913</v>
      </c>
      <c r="C982" s="279" t="s">
        <v>1249</v>
      </c>
      <c r="D982" s="279" t="s">
        <v>66</v>
      </c>
      <c r="E982" s="279" t="s">
        <v>2150</v>
      </c>
      <c r="F982" s="279" t="s">
        <v>1915</v>
      </c>
      <c r="G982" s="43" t="s">
        <v>16</v>
      </c>
      <c r="H982" s="44">
        <f t="shared" ref="H982:N982" si="256">SUM(H983:H986)</f>
        <v>441.5</v>
      </c>
      <c r="I982" s="44">
        <f t="shared" si="256"/>
        <v>0</v>
      </c>
      <c r="J982" s="44">
        <f t="shared" si="256"/>
        <v>0</v>
      </c>
      <c r="K982" s="44">
        <f t="shared" si="256"/>
        <v>0</v>
      </c>
      <c r="L982" s="44">
        <f t="shared" si="256"/>
        <v>135.80000000000001</v>
      </c>
      <c r="M982" s="44">
        <f t="shared" si="256"/>
        <v>148.6</v>
      </c>
      <c r="N982" s="44">
        <f t="shared" si="256"/>
        <v>157.1</v>
      </c>
      <c r="O982" s="279">
        <v>13684</v>
      </c>
      <c r="P982" s="279"/>
      <c r="Q982" s="314" t="s">
        <v>4154</v>
      </c>
    </row>
    <row r="983" spans="1:17" x14ac:dyDescent="0.25">
      <c r="A983" s="292"/>
      <c r="B983" s="292"/>
      <c r="C983" s="279"/>
      <c r="D983" s="279"/>
      <c r="E983" s="279"/>
      <c r="F983" s="279"/>
      <c r="G983" s="43" t="s">
        <v>58</v>
      </c>
      <c r="H983" s="44">
        <f t="shared" si="251"/>
        <v>317.89999999999998</v>
      </c>
      <c r="I983" s="44">
        <v>0</v>
      </c>
      <c r="J983" s="44">
        <v>0</v>
      </c>
      <c r="K983" s="44">
        <v>0</v>
      </c>
      <c r="L983" s="44">
        <v>97.8</v>
      </c>
      <c r="M983" s="44">
        <v>107</v>
      </c>
      <c r="N983" s="44">
        <v>113.1</v>
      </c>
      <c r="O983" s="279"/>
      <c r="P983" s="279"/>
      <c r="Q983" s="315"/>
    </row>
    <row r="984" spans="1:17" ht="36" x14ac:dyDescent="0.25">
      <c r="A984" s="292"/>
      <c r="B984" s="292"/>
      <c r="C984" s="279"/>
      <c r="D984" s="279"/>
      <c r="E984" s="279"/>
      <c r="F984" s="279"/>
      <c r="G984" s="43" t="s">
        <v>18</v>
      </c>
      <c r="H984" s="44">
        <f t="shared" si="251"/>
        <v>123.6</v>
      </c>
      <c r="I984" s="44">
        <v>0</v>
      </c>
      <c r="J984" s="44">
        <v>0</v>
      </c>
      <c r="K984" s="44">
        <v>0</v>
      </c>
      <c r="L984" s="44">
        <v>38</v>
      </c>
      <c r="M984" s="44">
        <v>41.6</v>
      </c>
      <c r="N984" s="44">
        <v>44</v>
      </c>
      <c r="O984" s="279"/>
      <c r="P984" s="279"/>
      <c r="Q984" s="315"/>
    </row>
    <row r="985" spans="1:17" x14ac:dyDescent="0.25">
      <c r="A985" s="292"/>
      <c r="B985" s="292"/>
      <c r="C985" s="279"/>
      <c r="D985" s="279"/>
      <c r="E985" s="279"/>
      <c r="F985" s="279"/>
      <c r="G985" s="43" t="s">
        <v>19</v>
      </c>
      <c r="H985" s="44">
        <f t="shared" si="251"/>
        <v>0</v>
      </c>
      <c r="I985" s="44">
        <v>0</v>
      </c>
      <c r="J985" s="44">
        <v>0</v>
      </c>
      <c r="K985" s="44">
        <v>0</v>
      </c>
      <c r="L985" s="44">
        <v>0</v>
      </c>
      <c r="M985" s="44">
        <v>0</v>
      </c>
      <c r="N985" s="44">
        <v>0</v>
      </c>
      <c r="O985" s="279"/>
      <c r="P985" s="279"/>
      <c r="Q985" s="315"/>
    </row>
    <row r="986" spans="1:17" ht="24" x14ac:dyDescent="0.25">
      <c r="A986" s="292"/>
      <c r="B986" s="292"/>
      <c r="C986" s="279"/>
      <c r="D986" s="279"/>
      <c r="E986" s="279"/>
      <c r="F986" s="279"/>
      <c r="G986" s="43" t="s">
        <v>20</v>
      </c>
      <c r="H986" s="44">
        <f t="shared" si="251"/>
        <v>0</v>
      </c>
      <c r="I986" s="44">
        <v>0</v>
      </c>
      <c r="J986" s="44">
        <v>0</v>
      </c>
      <c r="K986" s="44">
        <v>0</v>
      </c>
      <c r="L986" s="44">
        <v>0</v>
      </c>
      <c r="M986" s="44">
        <v>0</v>
      </c>
      <c r="N986" s="44">
        <v>0</v>
      </c>
      <c r="O986" s="279"/>
      <c r="P986" s="279"/>
      <c r="Q986" s="315"/>
    </row>
    <row r="987" spans="1:17" ht="36" x14ac:dyDescent="0.25">
      <c r="A987" s="306" t="s">
        <v>26</v>
      </c>
      <c r="B987" s="306"/>
      <c r="C987" s="306"/>
      <c r="D987" s="306"/>
      <c r="E987" s="306"/>
      <c r="F987" s="306"/>
      <c r="G987" s="48" t="s">
        <v>16</v>
      </c>
      <c r="H987" s="49">
        <f>SUM(H957,H962,H967,H972,H977,H982)</f>
        <v>538.5</v>
      </c>
      <c r="I987" s="49">
        <f t="shared" ref="I987:N987" si="257">SUM(I957,I962,I967,I972,I977,I982)</f>
        <v>0</v>
      </c>
      <c r="J987" s="49">
        <f t="shared" si="257"/>
        <v>0</v>
      </c>
      <c r="K987" s="49">
        <f t="shared" si="257"/>
        <v>0</v>
      </c>
      <c r="L987" s="49">
        <f t="shared" si="257"/>
        <v>204.4</v>
      </c>
      <c r="M987" s="49">
        <f t="shared" si="257"/>
        <v>177</v>
      </c>
      <c r="N987" s="49">
        <f t="shared" si="257"/>
        <v>157.1</v>
      </c>
      <c r="O987" s="306">
        <v>13684</v>
      </c>
      <c r="P987" s="306"/>
    </row>
    <row r="988" spans="1:17" ht="24" x14ac:dyDescent="0.25">
      <c r="A988" s="306"/>
      <c r="B988" s="306"/>
      <c r="C988" s="306"/>
      <c r="D988" s="306"/>
      <c r="E988" s="306"/>
      <c r="F988" s="306"/>
      <c r="G988" s="48" t="s">
        <v>17</v>
      </c>
      <c r="H988" s="49">
        <f t="shared" ref="H988:N991" si="258">SUM(H958,H963,H968,H973,H978,H983)</f>
        <v>398.79999999999995</v>
      </c>
      <c r="I988" s="49">
        <f t="shared" si="258"/>
        <v>0</v>
      </c>
      <c r="J988" s="49">
        <f t="shared" si="258"/>
        <v>0</v>
      </c>
      <c r="K988" s="49">
        <f t="shared" si="258"/>
        <v>0</v>
      </c>
      <c r="L988" s="49">
        <f t="shared" si="258"/>
        <v>158.19999999999999</v>
      </c>
      <c r="M988" s="49">
        <f t="shared" si="258"/>
        <v>127.5</v>
      </c>
      <c r="N988" s="49">
        <f t="shared" si="258"/>
        <v>113.1</v>
      </c>
      <c r="O988" s="306"/>
      <c r="P988" s="306"/>
    </row>
    <row r="989" spans="1:17" ht="36" x14ac:dyDescent="0.25">
      <c r="A989" s="306"/>
      <c r="B989" s="306"/>
      <c r="C989" s="306"/>
      <c r="D989" s="306"/>
      <c r="E989" s="306"/>
      <c r="F989" s="306"/>
      <c r="G989" s="48" t="s">
        <v>18</v>
      </c>
      <c r="H989" s="49">
        <f t="shared" si="258"/>
        <v>139.69999999999999</v>
      </c>
      <c r="I989" s="49">
        <f t="shared" si="258"/>
        <v>0</v>
      </c>
      <c r="J989" s="49">
        <f t="shared" si="258"/>
        <v>0</v>
      </c>
      <c r="K989" s="49">
        <f t="shared" si="258"/>
        <v>0</v>
      </c>
      <c r="L989" s="49">
        <f t="shared" si="258"/>
        <v>46.2</v>
      </c>
      <c r="M989" s="49">
        <f t="shared" si="258"/>
        <v>49.5</v>
      </c>
      <c r="N989" s="49">
        <f t="shared" si="258"/>
        <v>44</v>
      </c>
      <c r="O989" s="306"/>
      <c r="P989" s="306"/>
    </row>
    <row r="990" spans="1:17" x14ac:dyDescent="0.25">
      <c r="A990" s="306"/>
      <c r="B990" s="306"/>
      <c r="C990" s="306"/>
      <c r="D990" s="306"/>
      <c r="E990" s="306"/>
      <c r="F990" s="306"/>
      <c r="G990" s="48" t="s">
        <v>19</v>
      </c>
      <c r="H990" s="49">
        <f t="shared" si="258"/>
        <v>0</v>
      </c>
      <c r="I990" s="49">
        <f t="shared" si="258"/>
        <v>0</v>
      </c>
      <c r="J990" s="49">
        <f t="shared" si="258"/>
        <v>0</v>
      </c>
      <c r="K990" s="49">
        <f t="shared" si="258"/>
        <v>0</v>
      </c>
      <c r="L990" s="49">
        <f t="shared" si="258"/>
        <v>0</v>
      </c>
      <c r="M990" s="49">
        <f t="shared" si="258"/>
        <v>0</v>
      </c>
      <c r="N990" s="49">
        <f t="shared" si="258"/>
        <v>0</v>
      </c>
      <c r="O990" s="306"/>
      <c r="P990" s="306"/>
    </row>
    <row r="991" spans="1:17" ht="24" x14ac:dyDescent="0.25">
      <c r="A991" s="306"/>
      <c r="B991" s="306"/>
      <c r="C991" s="306"/>
      <c r="D991" s="306"/>
      <c r="E991" s="306"/>
      <c r="F991" s="306"/>
      <c r="G991" s="48" t="s">
        <v>20</v>
      </c>
      <c r="H991" s="49">
        <f t="shared" si="258"/>
        <v>0</v>
      </c>
      <c r="I991" s="49">
        <f t="shared" si="258"/>
        <v>0</v>
      </c>
      <c r="J991" s="49">
        <f t="shared" si="258"/>
        <v>0</v>
      </c>
      <c r="K991" s="49">
        <f t="shared" si="258"/>
        <v>0</v>
      </c>
      <c r="L991" s="49">
        <f t="shared" si="258"/>
        <v>0</v>
      </c>
      <c r="M991" s="49">
        <f t="shared" si="258"/>
        <v>0</v>
      </c>
      <c r="N991" s="49">
        <f t="shared" si="258"/>
        <v>0</v>
      </c>
      <c r="O991" s="306"/>
      <c r="P991" s="306"/>
    </row>
    <row r="994" spans="8:14" x14ac:dyDescent="0.25">
      <c r="H994" s="267"/>
      <c r="I994" s="267"/>
      <c r="J994" s="267"/>
      <c r="K994" s="267"/>
      <c r="L994" s="267"/>
      <c r="M994" s="267"/>
      <c r="N994" s="267"/>
    </row>
    <row r="995" spans="8:14" x14ac:dyDescent="0.25">
      <c r="H995" s="267"/>
      <c r="I995" s="267"/>
      <c r="J995" s="267"/>
      <c r="K995" s="267"/>
      <c r="L995" s="267"/>
      <c r="M995" s="267"/>
      <c r="N995" s="267"/>
    </row>
    <row r="996" spans="8:14" x14ac:dyDescent="0.25">
      <c r="H996" s="267"/>
      <c r="I996" s="267"/>
      <c r="J996" s="267"/>
      <c r="K996" s="267"/>
      <c r="L996" s="267"/>
      <c r="M996" s="267"/>
      <c r="N996" s="267"/>
    </row>
    <row r="997" spans="8:14" x14ac:dyDescent="0.25">
      <c r="H997" s="267"/>
      <c r="I997" s="267"/>
      <c r="J997" s="267"/>
      <c r="K997" s="267"/>
      <c r="L997" s="267"/>
      <c r="M997" s="267"/>
      <c r="N997" s="267"/>
    </row>
    <row r="998" spans="8:14" x14ac:dyDescent="0.25">
      <c r="H998" s="267"/>
      <c r="I998" s="267"/>
      <c r="J998" s="267"/>
      <c r="K998" s="267"/>
      <c r="L998" s="267"/>
      <c r="M998" s="267"/>
      <c r="N998" s="267"/>
    </row>
  </sheetData>
  <autoFilter ref="A1:Q991">
    <filterColumn colId="6" showButton="0"/>
    <filterColumn colId="7" showButton="0"/>
    <filterColumn colId="8" showButton="0"/>
    <filterColumn colId="9" showButton="0"/>
    <filterColumn colId="10" showButton="0"/>
    <filterColumn colId="11" showButton="0"/>
    <filterColumn colId="12" showButton="0"/>
  </autoFilter>
  <mergeCells count="1632">
    <mergeCell ref="Q982:Q986"/>
    <mergeCell ref="Q879:Q883"/>
    <mergeCell ref="Q890:Q894"/>
    <mergeCell ref="Q895:Q899"/>
    <mergeCell ref="Q900:Q904"/>
    <mergeCell ref="Q905:Q909"/>
    <mergeCell ref="Q910:Q914"/>
    <mergeCell ref="Q915:Q919"/>
    <mergeCell ref="Q926:Q930"/>
    <mergeCell ref="Q931:Q935"/>
    <mergeCell ref="Q936:Q940"/>
    <mergeCell ref="Q941:Q945"/>
    <mergeCell ref="Q946:Q950"/>
    <mergeCell ref="Q957:Q961"/>
    <mergeCell ref="Q962:Q966"/>
    <mergeCell ref="Q967:Q971"/>
    <mergeCell ref="Q972:Q976"/>
    <mergeCell ref="Q977:Q981"/>
    <mergeCell ref="Q782:Q786"/>
    <mergeCell ref="Q787:Q791"/>
    <mergeCell ref="Q792:Q796"/>
    <mergeCell ref="Q797:Q801"/>
    <mergeCell ref="Q802:Q806"/>
    <mergeCell ref="Q807:Q811"/>
    <mergeCell ref="Q812:Q816"/>
    <mergeCell ref="Q817:Q821"/>
    <mergeCell ref="Q828:Q832"/>
    <mergeCell ref="Q833:Q837"/>
    <mergeCell ref="Q838:Q842"/>
    <mergeCell ref="Q843:Q847"/>
    <mergeCell ref="Q848:Q852"/>
    <mergeCell ref="Q859:Q863"/>
    <mergeCell ref="Q864:Q868"/>
    <mergeCell ref="Q869:Q873"/>
    <mergeCell ref="Q874:Q878"/>
    <mergeCell ref="Q691:Q695"/>
    <mergeCell ref="Q696:Q700"/>
    <mergeCell ref="Q701:Q705"/>
    <mergeCell ref="Q706:Q710"/>
    <mergeCell ref="Q711:Q715"/>
    <mergeCell ref="Q722:Q726"/>
    <mergeCell ref="Q727:Q731"/>
    <mergeCell ref="Q732:Q736"/>
    <mergeCell ref="Q737:Q741"/>
    <mergeCell ref="Q742:Q746"/>
    <mergeCell ref="Q747:Q751"/>
    <mergeCell ref="Q752:Q756"/>
    <mergeCell ref="Q757:Q761"/>
    <mergeCell ref="Q762:Q766"/>
    <mergeCell ref="Q767:Q771"/>
    <mergeCell ref="Q772:Q776"/>
    <mergeCell ref="Q777:Q781"/>
    <mergeCell ref="Q588:Q592"/>
    <mergeCell ref="Q593:Q597"/>
    <mergeCell ref="Q598:Q602"/>
    <mergeCell ref="Q603:Q607"/>
    <mergeCell ref="Q608:Q612"/>
    <mergeCell ref="Q613:Q617"/>
    <mergeCell ref="Q618:Q622"/>
    <mergeCell ref="Q623:Q627"/>
    <mergeCell ref="Q628:Q632"/>
    <mergeCell ref="Q639:Q643"/>
    <mergeCell ref="Q650:Q654"/>
    <mergeCell ref="Q655:Q659"/>
    <mergeCell ref="Q660:Q664"/>
    <mergeCell ref="Q665:Q669"/>
    <mergeCell ref="Q670:Q674"/>
    <mergeCell ref="Q675:Q679"/>
    <mergeCell ref="Q686:Q690"/>
    <mergeCell ref="Q479:Q483"/>
    <mergeCell ref="Q484:Q488"/>
    <mergeCell ref="Q489:Q493"/>
    <mergeCell ref="Q500:Q504"/>
    <mergeCell ref="Q505:Q509"/>
    <mergeCell ref="Q516:Q520"/>
    <mergeCell ref="Q521:Q525"/>
    <mergeCell ref="Q526:Q530"/>
    <mergeCell ref="Q531:Q535"/>
    <mergeCell ref="Q536:Q540"/>
    <mergeCell ref="Q541:Q545"/>
    <mergeCell ref="Q552:Q556"/>
    <mergeCell ref="Q557:Q561"/>
    <mergeCell ref="Q562:Q566"/>
    <mergeCell ref="Q567:Q571"/>
    <mergeCell ref="Q578:Q582"/>
    <mergeCell ref="Q583:Q587"/>
    <mergeCell ref="Q382:Q386"/>
    <mergeCell ref="Q387:Q391"/>
    <mergeCell ref="Q392:Q396"/>
    <mergeCell ref="Q397:Q401"/>
    <mergeCell ref="Q408:Q412"/>
    <mergeCell ref="Q413:Q417"/>
    <mergeCell ref="Q418:Q422"/>
    <mergeCell ref="Q423:Q427"/>
    <mergeCell ref="Q428:Q432"/>
    <mergeCell ref="Q433:Q437"/>
    <mergeCell ref="Q438:Q442"/>
    <mergeCell ref="Q449:Q453"/>
    <mergeCell ref="Q454:Q458"/>
    <mergeCell ref="Q459:Q463"/>
    <mergeCell ref="Q464:Q468"/>
    <mergeCell ref="Q469:Q473"/>
    <mergeCell ref="Q474:Q478"/>
    <mergeCell ref="Q291:Q295"/>
    <mergeCell ref="Q296:Q300"/>
    <mergeCell ref="Q301:Q305"/>
    <mergeCell ref="Q306:Q310"/>
    <mergeCell ref="Q311:Q315"/>
    <mergeCell ref="Q316:Q320"/>
    <mergeCell ref="Q327:Q331"/>
    <mergeCell ref="Q332:Q336"/>
    <mergeCell ref="Q337:Q341"/>
    <mergeCell ref="Q342:Q346"/>
    <mergeCell ref="Q347:Q351"/>
    <mergeCell ref="Q352:Q356"/>
    <mergeCell ref="Q357:Q361"/>
    <mergeCell ref="Q362:Q366"/>
    <mergeCell ref="Q367:Q371"/>
    <mergeCell ref="Q372:Q376"/>
    <mergeCell ref="Q377:Q381"/>
    <mergeCell ref="Q188:Q192"/>
    <mergeCell ref="Q193:Q197"/>
    <mergeCell ref="Q204:Q208"/>
    <mergeCell ref="Q209:Q213"/>
    <mergeCell ref="Q214:Q218"/>
    <mergeCell ref="Q219:Q223"/>
    <mergeCell ref="Q224:Q228"/>
    <mergeCell ref="Q229:Q233"/>
    <mergeCell ref="Q234:Q238"/>
    <mergeCell ref="Q239:Q243"/>
    <mergeCell ref="Q244:Q248"/>
    <mergeCell ref="Q255:Q259"/>
    <mergeCell ref="Q260:Q264"/>
    <mergeCell ref="Q265:Q269"/>
    <mergeCell ref="Q270:Q274"/>
    <mergeCell ref="Q275:Q279"/>
    <mergeCell ref="Q286:Q290"/>
    <mergeCell ref="Q91:Q95"/>
    <mergeCell ref="Q96:Q100"/>
    <mergeCell ref="Q101:Q105"/>
    <mergeCell ref="Q112:Q116"/>
    <mergeCell ref="Q117:Q121"/>
    <mergeCell ref="Q122:Q126"/>
    <mergeCell ref="Q127:Q131"/>
    <mergeCell ref="Q132:Q136"/>
    <mergeCell ref="Q137:Q141"/>
    <mergeCell ref="Q142:Q146"/>
    <mergeCell ref="Q153:Q157"/>
    <mergeCell ref="Q158:Q162"/>
    <mergeCell ref="Q163:Q167"/>
    <mergeCell ref="Q168:Q172"/>
    <mergeCell ref="Q173:Q177"/>
    <mergeCell ref="Q178:Q182"/>
    <mergeCell ref="Q183:Q187"/>
    <mergeCell ref="Q1:Q2"/>
    <mergeCell ref="Q5:Q9"/>
    <mergeCell ref="Q10:Q14"/>
    <mergeCell ref="Q15:Q19"/>
    <mergeCell ref="Q20:Q24"/>
    <mergeCell ref="Q25:Q29"/>
    <mergeCell ref="Q30:Q34"/>
    <mergeCell ref="Q35:Q39"/>
    <mergeCell ref="Q40:Q44"/>
    <mergeCell ref="Q45:Q49"/>
    <mergeCell ref="Q50:Q54"/>
    <mergeCell ref="Q55:Q59"/>
    <mergeCell ref="Q60:Q64"/>
    <mergeCell ref="Q65:Q69"/>
    <mergeCell ref="Q70:Q74"/>
    <mergeCell ref="Q75:Q79"/>
    <mergeCell ref="Q80:Q84"/>
    <mergeCell ref="A982:A986"/>
    <mergeCell ref="B982:B986"/>
    <mergeCell ref="C982:C986"/>
    <mergeCell ref="D982:D986"/>
    <mergeCell ref="E982:E986"/>
    <mergeCell ref="F982:F986"/>
    <mergeCell ref="O982:O986"/>
    <mergeCell ref="P982:P986"/>
    <mergeCell ref="A987:F991"/>
    <mergeCell ref="O987:O991"/>
    <mergeCell ref="P987:P991"/>
    <mergeCell ref="A967:A971"/>
    <mergeCell ref="B967:B971"/>
    <mergeCell ref="C967:C971"/>
    <mergeCell ref="D967:D971"/>
    <mergeCell ref="E967:E971"/>
    <mergeCell ref="F967:F971"/>
    <mergeCell ref="O967:O971"/>
    <mergeCell ref="P967:P971"/>
    <mergeCell ref="A972:A976"/>
    <mergeCell ref="B972:B976"/>
    <mergeCell ref="C972:C976"/>
    <mergeCell ref="D972:D976"/>
    <mergeCell ref="E972:E976"/>
    <mergeCell ref="F972:F976"/>
    <mergeCell ref="O972:O976"/>
    <mergeCell ref="P972:P976"/>
    <mergeCell ref="A977:A981"/>
    <mergeCell ref="B977:B981"/>
    <mergeCell ref="C977:C981"/>
    <mergeCell ref="D977:D981"/>
    <mergeCell ref="E977:E981"/>
    <mergeCell ref="F977:F981"/>
    <mergeCell ref="O977:O981"/>
    <mergeCell ref="P977:P981"/>
    <mergeCell ref="A951:F955"/>
    <mergeCell ref="O951:O955"/>
    <mergeCell ref="P951:P955"/>
    <mergeCell ref="A956:P956"/>
    <mergeCell ref="A957:A961"/>
    <mergeCell ref="B957:B961"/>
    <mergeCell ref="C957:C961"/>
    <mergeCell ref="D957:D961"/>
    <mergeCell ref="E957:E961"/>
    <mergeCell ref="F957:F961"/>
    <mergeCell ref="O957:O961"/>
    <mergeCell ref="P957:P961"/>
    <mergeCell ref="A962:A966"/>
    <mergeCell ref="B962:B966"/>
    <mergeCell ref="C962:C966"/>
    <mergeCell ref="D962:D966"/>
    <mergeCell ref="E962:E966"/>
    <mergeCell ref="F962:F966"/>
    <mergeCell ref="O962:O966"/>
    <mergeCell ref="P962:P966"/>
    <mergeCell ref="A936:A940"/>
    <mergeCell ref="B936:B940"/>
    <mergeCell ref="C936:C940"/>
    <mergeCell ref="D936:D940"/>
    <mergeCell ref="E936:E940"/>
    <mergeCell ref="F936:F940"/>
    <mergeCell ref="O936:O940"/>
    <mergeCell ref="P936:P940"/>
    <mergeCell ref="A941:A945"/>
    <mergeCell ref="B941:B945"/>
    <mergeCell ref="C941:C945"/>
    <mergeCell ref="D941:D945"/>
    <mergeCell ref="E941:E945"/>
    <mergeCell ref="F941:F945"/>
    <mergeCell ref="O941:O945"/>
    <mergeCell ref="P941:P945"/>
    <mergeCell ref="A946:A950"/>
    <mergeCell ref="B946:B950"/>
    <mergeCell ref="C946:C950"/>
    <mergeCell ref="D946:D950"/>
    <mergeCell ref="E946:E950"/>
    <mergeCell ref="F946:F950"/>
    <mergeCell ref="O946:O950"/>
    <mergeCell ref="P946:P950"/>
    <mergeCell ref="A920:F924"/>
    <mergeCell ref="O920:O924"/>
    <mergeCell ref="P920:P924"/>
    <mergeCell ref="A925:P925"/>
    <mergeCell ref="A926:A930"/>
    <mergeCell ref="B926:B930"/>
    <mergeCell ref="C926:C930"/>
    <mergeCell ref="D926:D930"/>
    <mergeCell ref="E926:E930"/>
    <mergeCell ref="F926:F930"/>
    <mergeCell ref="O926:O930"/>
    <mergeCell ref="P926:P930"/>
    <mergeCell ref="A931:A935"/>
    <mergeCell ref="B931:B935"/>
    <mergeCell ref="C931:C935"/>
    <mergeCell ref="D931:D935"/>
    <mergeCell ref="E931:E935"/>
    <mergeCell ref="F931:F935"/>
    <mergeCell ref="O931:O935"/>
    <mergeCell ref="P931:P935"/>
    <mergeCell ref="A905:A909"/>
    <mergeCell ref="B905:B909"/>
    <mergeCell ref="C905:C909"/>
    <mergeCell ref="D905:D909"/>
    <mergeCell ref="E905:E909"/>
    <mergeCell ref="F905:F909"/>
    <mergeCell ref="O905:O909"/>
    <mergeCell ref="P905:P909"/>
    <mergeCell ref="A910:A914"/>
    <mergeCell ref="B910:B914"/>
    <mergeCell ref="C910:C914"/>
    <mergeCell ref="D910:D914"/>
    <mergeCell ref="E910:E914"/>
    <mergeCell ref="F910:F914"/>
    <mergeCell ref="O910:O914"/>
    <mergeCell ref="P910:P914"/>
    <mergeCell ref="A915:A919"/>
    <mergeCell ref="B915:B919"/>
    <mergeCell ref="C915:C919"/>
    <mergeCell ref="D915:D919"/>
    <mergeCell ref="E915:E919"/>
    <mergeCell ref="F915:F919"/>
    <mergeCell ref="O915:O919"/>
    <mergeCell ref="P915:P919"/>
    <mergeCell ref="A890:A894"/>
    <mergeCell ref="B890:B894"/>
    <mergeCell ref="C890:C894"/>
    <mergeCell ref="D890:D894"/>
    <mergeCell ref="E890:E894"/>
    <mergeCell ref="F890:F894"/>
    <mergeCell ref="O890:O894"/>
    <mergeCell ref="P890:P894"/>
    <mergeCell ref="A895:A899"/>
    <mergeCell ref="B895:B899"/>
    <mergeCell ref="C895:C899"/>
    <mergeCell ref="D895:D899"/>
    <mergeCell ref="E895:E899"/>
    <mergeCell ref="F895:F899"/>
    <mergeCell ref="O895:O899"/>
    <mergeCell ref="P895:P899"/>
    <mergeCell ref="A900:A904"/>
    <mergeCell ref="B900:B904"/>
    <mergeCell ref="C900:C904"/>
    <mergeCell ref="D900:D904"/>
    <mergeCell ref="E900:E904"/>
    <mergeCell ref="F900:F904"/>
    <mergeCell ref="O900:O904"/>
    <mergeCell ref="P900:P904"/>
    <mergeCell ref="A879:A883"/>
    <mergeCell ref="B879:B883"/>
    <mergeCell ref="C879:C883"/>
    <mergeCell ref="D879:D883"/>
    <mergeCell ref="E879:E883"/>
    <mergeCell ref="F879:F883"/>
    <mergeCell ref="O879:O883"/>
    <mergeCell ref="P879:P883"/>
    <mergeCell ref="A884:F888"/>
    <mergeCell ref="O884:O888"/>
    <mergeCell ref="P884:P888"/>
    <mergeCell ref="A889:P889"/>
    <mergeCell ref="A869:A873"/>
    <mergeCell ref="B869:B873"/>
    <mergeCell ref="C869:C873"/>
    <mergeCell ref="D869:D873"/>
    <mergeCell ref="E869:E873"/>
    <mergeCell ref="F869:F873"/>
    <mergeCell ref="O869:O873"/>
    <mergeCell ref="P869:P873"/>
    <mergeCell ref="A874:A878"/>
    <mergeCell ref="B874:B878"/>
    <mergeCell ref="C874:C878"/>
    <mergeCell ref="D874:D878"/>
    <mergeCell ref="E874:E878"/>
    <mergeCell ref="F874:F878"/>
    <mergeCell ref="O874:O878"/>
    <mergeCell ref="P874:P878"/>
    <mergeCell ref="A853:F857"/>
    <mergeCell ref="O853:O857"/>
    <mergeCell ref="P853:P857"/>
    <mergeCell ref="A858:P858"/>
    <mergeCell ref="A859:A863"/>
    <mergeCell ref="B859:B863"/>
    <mergeCell ref="C859:C863"/>
    <mergeCell ref="D859:D863"/>
    <mergeCell ref="E859:E863"/>
    <mergeCell ref="F859:F863"/>
    <mergeCell ref="O859:O863"/>
    <mergeCell ref="P859:P863"/>
    <mergeCell ref="A864:A868"/>
    <mergeCell ref="B864:B868"/>
    <mergeCell ref="C864:C868"/>
    <mergeCell ref="D864:D868"/>
    <mergeCell ref="E864:E868"/>
    <mergeCell ref="F864:F868"/>
    <mergeCell ref="O864:O868"/>
    <mergeCell ref="P864:P868"/>
    <mergeCell ref="A838:A842"/>
    <mergeCell ref="B838:B842"/>
    <mergeCell ref="C838:C842"/>
    <mergeCell ref="D838:D842"/>
    <mergeCell ref="E838:E842"/>
    <mergeCell ref="F838:F842"/>
    <mergeCell ref="O838:O842"/>
    <mergeCell ref="P838:P842"/>
    <mergeCell ref="A843:A847"/>
    <mergeCell ref="B843:B847"/>
    <mergeCell ref="C843:C847"/>
    <mergeCell ref="D843:D847"/>
    <mergeCell ref="E843:E847"/>
    <mergeCell ref="F843:F847"/>
    <mergeCell ref="O843:O847"/>
    <mergeCell ref="P843:P847"/>
    <mergeCell ref="A848:A852"/>
    <mergeCell ref="B848:B852"/>
    <mergeCell ref="C848:C852"/>
    <mergeCell ref="D848:D852"/>
    <mergeCell ref="E848:E852"/>
    <mergeCell ref="F848:F852"/>
    <mergeCell ref="O848:O852"/>
    <mergeCell ref="P848:P852"/>
    <mergeCell ref="A827:P827"/>
    <mergeCell ref="A828:A832"/>
    <mergeCell ref="B828:B832"/>
    <mergeCell ref="C828:C832"/>
    <mergeCell ref="D828:D832"/>
    <mergeCell ref="E828:E832"/>
    <mergeCell ref="F828:F832"/>
    <mergeCell ref="O828:O832"/>
    <mergeCell ref="P828:P832"/>
    <mergeCell ref="A833:A837"/>
    <mergeCell ref="B833:B837"/>
    <mergeCell ref="C833:C837"/>
    <mergeCell ref="D833:D837"/>
    <mergeCell ref="E833:E837"/>
    <mergeCell ref="F833:F837"/>
    <mergeCell ref="O833:O837"/>
    <mergeCell ref="P833:P837"/>
    <mergeCell ref="A817:A821"/>
    <mergeCell ref="B817:B821"/>
    <mergeCell ref="C817:C821"/>
    <mergeCell ref="D817:D821"/>
    <mergeCell ref="E817:E821"/>
    <mergeCell ref="F817:F821"/>
    <mergeCell ref="O817:O821"/>
    <mergeCell ref="P817:P821"/>
    <mergeCell ref="A822:F826"/>
    <mergeCell ref="O822:O826"/>
    <mergeCell ref="P822:P826"/>
    <mergeCell ref="A802:A806"/>
    <mergeCell ref="B802:B806"/>
    <mergeCell ref="C802:C806"/>
    <mergeCell ref="D802:D806"/>
    <mergeCell ref="E802:E806"/>
    <mergeCell ref="F802:F806"/>
    <mergeCell ref="O802:O806"/>
    <mergeCell ref="P802:P806"/>
    <mergeCell ref="A807:A811"/>
    <mergeCell ref="B807:B811"/>
    <mergeCell ref="C807:C811"/>
    <mergeCell ref="D807:D811"/>
    <mergeCell ref="E807:E811"/>
    <mergeCell ref="F807:F811"/>
    <mergeCell ref="O807:O811"/>
    <mergeCell ref="P807:P811"/>
    <mergeCell ref="A812:A816"/>
    <mergeCell ref="B812:B816"/>
    <mergeCell ref="C812:C816"/>
    <mergeCell ref="D812:D816"/>
    <mergeCell ref="E812:E816"/>
    <mergeCell ref="F812:F816"/>
    <mergeCell ref="O812:O816"/>
    <mergeCell ref="P812:P816"/>
    <mergeCell ref="A787:A791"/>
    <mergeCell ref="B787:B791"/>
    <mergeCell ref="C787:C791"/>
    <mergeCell ref="D787:D791"/>
    <mergeCell ref="E787:E791"/>
    <mergeCell ref="F787:F791"/>
    <mergeCell ref="O787:O791"/>
    <mergeCell ref="P787:P791"/>
    <mergeCell ref="A792:A796"/>
    <mergeCell ref="B792:B796"/>
    <mergeCell ref="C792:C796"/>
    <mergeCell ref="D792:D796"/>
    <mergeCell ref="E792:E796"/>
    <mergeCell ref="F792:F796"/>
    <mergeCell ref="O792:O796"/>
    <mergeCell ref="P792:P796"/>
    <mergeCell ref="A797:A801"/>
    <mergeCell ref="B797:B801"/>
    <mergeCell ref="C797:C801"/>
    <mergeCell ref="D797:D801"/>
    <mergeCell ref="E797:E801"/>
    <mergeCell ref="F797:F801"/>
    <mergeCell ref="O797:O801"/>
    <mergeCell ref="P797:P801"/>
    <mergeCell ref="A772:A776"/>
    <mergeCell ref="B772:B776"/>
    <mergeCell ref="C772:C776"/>
    <mergeCell ref="D772:D776"/>
    <mergeCell ref="E772:E776"/>
    <mergeCell ref="F772:F776"/>
    <mergeCell ref="O772:O776"/>
    <mergeCell ref="P772:P776"/>
    <mergeCell ref="A777:A781"/>
    <mergeCell ref="B777:B781"/>
    <mergeCell ref="C777:C781"/>
    <mergeCell ref="D777:D781"/>
    <mergeCell ref="E777:E781"/>
    <mergeCell ref="F777:F781"/>
    <mergeCell ref="O777:O781"/>
    <mergeCell ref="P777:P781"/>
    <mergeCell ref="A782:A786"/>
    <mergeCell ref="B782:B786"/>
    <mergeCell ref="C782:C786"/>
    <mergeCell ref="D782:D786"/>
    <mergeCell ref="E782:E786"/>
    <mergeCell ref="F782:F786"/>
    <mergeCell ref="O782:O786"/>
    <mergeCell ref="P782:P786"/>
    <mergeCell ref="A757:A761"/>
    <mergeCell ref="B757:B761"/>
    <mergeCell ref="C757:C761"/>
    <mergeCell ref="D757:D761"/>
    <mergeCell ref="E757:E761"/>
    <mergeCell ref="F757:F761"/>
    <mergeCell ref="O757:O761"/>
    <mergeCell ref="P757:P761"/>
    <mergeCell ref="A762:A766"/>
    <mergeCell ref="B762:B766"/>
    <mergeCell ref="C762:C766"/>
    <mergeCell ref="D762:D766"/>
    <mergeCell ref="E762:E766"/>
    <mergeCell ref="F762:F766"/>
    <mergeCell ref="O762:O766"/>
    <mergeCell ref="P762:P766"/>
    <mergeCell ref="A767:A771"/>
    <mergeCell ref="B767:B771"/>
    <mergeCell ref="C767:C771"/>
    <mergeCell ref="D767:D771"/>
    <mergeCell ref="E767:E771"/>
    <mergeCell ref="F767:F771"/>
    <mergeCell ref="O767:O771"/>
    <mergeCell ref="P767:P771"/>
    <mergeCell ref="A742:A746"/>
    <mergeCell ref="B742:B746"/>
    <mergeCell ref="C742:C746"/>
    <mergeCell ref="D742:D746"/>
    <mergeCell ref="E742:E746"/>
    <mergeCell ref="F742:F746"/>
    <mergeCell ref="O742:O746"/>
    <mergeCell ref="P742:P746"/>
    <mergeCell ref="A747:A751"/>
    <mergeCell ref="B747:B751"/>
    <mergeCell ref="C747:C751"/>
    <mergeCell ref="D747:D751"/>
    <mergeCell ref="E747:E751"/>
    <mergeCell ref="F747:F751"/>
    <mergeCell ref="O747:O751"/>
    <mergeCell ref="P747:P751"/>
    <mergeCell ref="A752:A756"/>
    <mergeCell ref="B752:B756"/>
    <mergeCell ref="C752:C756"/>
    <mergeCell ref="D752:D756"/>
    <mergeCell ref="E752:E756"/>
    <mergeCell ref="F752:F756"/>
    <mergeCell ref="O752:O756"/>
    <mergeCell ref="P752:P756"/>
    <mergeCell ref="A727:A731"/>
    <mergeCell ref="B727:B731"/>
    <mergeCell ref="C727:C731"/>
    <mergeCell ref="D727:D731"/>
    <mergeCell ref="E727:E731"/>
    <mergeCell ref="F727:F731"/>
    <mergeCell ref="O727:O731"/>
    <mergeCell ref="P727:P731"/>
    <mergeCell ref="A732:A736"/>
    <mergeCell ref="B732:B736"/>
    <mergeCell ref="C732:C736"/>
    <mergeCell ref="D732:D736"/>
    <mergeCell ref="E732:E736"/>
    <mergeCell ref="F732:F736"/>
    <mergeCell ref="O732:O736"/>
    <mergeCell ref="P732:P736"/>
    <mergeCell ref="A737:A741"/>
    <mergeCell ref="B737:B741"/>
    <mergeCell ref="C737:C741"/>
    <mergeCell ref="D737:D741"/>
    <mergeCell ref="E737:E741"/>
    <mergeCell ref="F737:F741"/>
    <mergeCell ref="O737:O741"/>
    <mergeCell ref="P737:P741"/>
    <mergeCell ref="A711:A715"/>
    <mergeCell ref="B711:B715"/>
    <mergeCell ref="C711:C715"/>
    <mergeCell ref="D711:D715"/>
    <mergeCell ref="E711:E715"/>
    <mergeCell ref="F711:F715"/>
    <mergeCell ref="O711:O715"/>
    <mergeCell ref="P711:P715"/>
    <mergeCell ref="A716:F720"/>
    <mergeCell ref="O716:O720"/>
    <mergeCell ref="P716:P720"/>
    <mergeCell ref="A721:P721"/>
    <mergeCell ref="A722:A726"/>
    <mergeCell ref="B722:B726"/>
    <mergeCell ref="C722:C726"/>
    <mergeCell ref="D722:D726"/>
    <mergeCell ref="E722:E726"/>
    <mergeCell ref="F722:F726"/>
    <mergeCell ref="O722:O726"/>
    <mergeCell ref="P722:P726"/>
    <mergeCell ref="A696:A700"/>
    <mergeCell ref="B696:B700"/>
    <mergeCell ref="C696:C700"/>
    <mergeCell ref="D696:D700"/>
    <mergeCell ref="E696:E700"/>
    <mergeCell ref="F696:F700"/>
    <mergeCell ref="O696:O700"/>
    <mergeCell ref="P696:P700"/>
    <mergeCell ref="A701:A705"/>
    <mergeCell ref="B701:B705"/>
    <mergeCell ref="C701:C705"/>
    <mergeCell ref="D701:D705"/>
    <mergeCell ref="E701:E705"/>
    <mergeCell ref="F701:F705"/>
    <mergeCell ref="O701:O705"/>
    <mergeCell ref="P701:P705"/>
    <mergeCell ref="A706:A710"/>
    <mergeCell ref="B706:B710"/>
    <mergeCell ref="C706:C710"/>
    <mergeCell ref="D706:D710"/>
    <mergeCell ref="E706:E710"/>
    <mergeCell ref="F706:F710"/>
    <mergeCell ref="O706:O710"/>
    <mergeCell ref="P706:P710"/>
    <mergeCell ref="A680:F684"/>
    <mergeCell ref="O680:O684"/>
    <mergeCell ref="P680:P684"/>
    <mergeCell ref="A685:P685"/>
    <mergeCell ref="A686:A690"/>
    <mergeCell ref="B686:B690"/>
    <mergeCell ref="C686:C690"/>
    <mergeCell ref="D686:D690"/>
    <mergeCell ref="E686:E690"/>
    <mergeCell ref="F686:F690"/>
    <mergeCell ref="O686:O690"/>
    <mergeCell ref="P686:P690"/>
    <mergeCell ref="A691:A695"/>
    <mergeCell ref="B691:B695"/>
    <mergeCell ref="C691:C695"/>
    <mergeCell ref="D691:D695"/>
    <mergeCell ref="E691:E695"/>
    <mergeCell ref="F691:F695"/>
    <mergeCell ref="O691:O695"/>
    <mergeCell ref="P691:P695"/>
    <mergeCell ref="A670:A674"/>
    <mergeCell ref="B670:B674"/>
    <mergeCell ref="C670:C674"/>
    <mergeCell ref="D670:D674"/>
    <mergeCell ref="E670:E674"/>
    <mergeCell ref="F670:F674"/>
    <mergeCell ref="O670:O674"/>
    <mergeCell ref="P670:P674"/>
    <mergeCell ref="A675:A679"/>
    <mergeCell ref="B675:B679"/>
    <mergeCell ref="C675:C679"/>
    <mergeCell ref="D675:D679"/>
    <mergeCell ref="E675:E679"/>
    <mergeCell ref="F675:F679"/>
    <mergeCell ref="O675:O679"/>
    <mergeCell ref="P675:P679"/>
    <mergeCell ref="A655:A659"/>
    <mergeCell ref="B655:B659"/>
    <mergeCell ref="C655:C659"/>
    <mergeCell ref="D655:D659"/>
    <mergeCell ref="E655:E659"/>
    <mergeCell ref="F655:F659"/>
    <mergeCell ref="O655:O659"/>
    <mergeCell ref="P655:P659"/>
    <mergeCell ref="A660:A664"/>
    <mergeCell ref="B660:B664"/>
    <mergeCell ref="C660:C664"/>
    <mergeCell ref="D660:D664"/>
    <mergeCell ref="E660:E664"/>
    <mergeCell ref="F660:F664"/>
    <mergeCell ref="O660:O664"/>
    <mergeCell ref="P660:P664"/>
    <mergeCell ref="A665:A669"/>
    <mergeCell ref="B665:B669"/>
    <mergeCell ref="C665:C669"/>
    <mergeCell ref="D665:D669"/>
    <mergeCell ref="E665:E669"/>
    <mergeCell ref="F665:F669"/>
    <mergeCell ref="O665:O669"/>
    <mergeCell ref="P665:P669"/>
    <mergeCell ref="A638:P638"/>
    <mergeCell ref="A639:A643"/>
    <mergeCell ref="B639:B643"/>
    <mergeCell ref="C639:C643"/>
    <mergeCell ref="D639:D643"/>
    <mergeCell ref="E639:E643"/>
    <mergeCell ref="F639:F643"/>
    <mergeCell ref="O639:O643"/>
    <mergeCell ref="P639:P643"/>
    <mergeCell ref="A644:F648"/>
    <mergeCell ref="O644:O648"/>
    <mergeCell ref="P644:P648"/>
    <mergeCell ref="A649:P649"/>
    <mergeCell ref="A650:A654"/>
    <mergeCell ref="B650:B654"/>
    <mergeCell ref="C650:C654"/>
    <mergeCell ref="D650:D654"/>
    <mergeCell ref="E650:E654"/>
    <mergeCell ref="F650:F654"/>
    <mergeCell ref="O650:O654"/>
    <mergeCell ref="P650:P654"/>
    <mergeCell ref="A623:A627"/>
    <mergeCell ref="B623:B627"/>
    <mergeCell ref="C623:C627"/>
    <mergeCell ref="D623:D627"/>
    <mergeCell ref="E623:E627"/>
    <mergeCell ref="F623:F627"/>
    <mergeCell ref="O623:O627"/>
    <mergeCell ref="P623:P627"/>
    <mergeCell ref="A628:A632"/>
    <mergeCell ref="B628:B632"/>
    <mergeCell ref="C628:C632"/>
    <mergeCell ref="D628:D632"/>
    <mergeCell ref="E628:E632"/>
    <mergeCell ref="F628:F632"/>
    <mergeCell ref="O628:O632"/>
    <mergeCell ref="P628:P632"/>
    <mergeCell ref="A633:F637"/>
    <mergeCell ref="O633:O637"/>
    <mergeCell ref="P633:P637"/>
    <mergeCell ref="A608:A612"/>
    <mergeCell ref="B608:B612"/>
    <mergeCell ref="C608:C612"/>
    <mergeCell ref="D608:D612"/>
    <mergeCell ref="E608:E612"/>
    <mergeCell ref="F608:F612"/>
    <mergeCell ref="O608:O612"/>
    <mergeCell ref="P608:P612"/>
    <mergeCell ref="A613:A617"/>
    <mergeCell ref="B613:B617"/>
    <mergeCell ref="C613:C617"/>
    <mergeCell ref="D613:D617"/>
    <mergeCell ref="E613:E617"/>
    <mergeCell ref="F613:F617"/>
    <mergeCell ref="O613:O617"/>
    <mergeCell ref="P613:P617"/>
    <mergeCell ref="A618:A622"/>
    <mergeCell ref="B618:B622"/>
    <mergeCell ref="C618:C622"/>
    <mergeCell ref="D618:D622"/>
    <mergeCell ref="E618:E622"/>
    <mergeCell ref="F618:F622"/>
    <mergeCell ref="O618:O622"/>
    <mergeCell ref="P618:P622"/>
    <mergeCell ref="A593:A597"/>
    <mergeCell ref="B593:B597"/>
    <mergeCell ref="C593:C597"/>
    <mergeCell ref="D593:D597"/>
    <mergeCell ref="E593:E597"/>
    <mergeCell ref="F593:F597"/>
    <mergeCell ref="O593:O597"/>
    <mergeCell ref="P593:P597"/>
    <mergeCell ref="A598:A602"/>
    <mergeCell ref="B598:B602"/>
    <mergeCell ref="C598:C602"/>
    <mergeCell ref="D598:D602"/>
    <mergeCell ref="E598:E602"/>
    <mergeCell ref="F598:F602"/>
    <mergeCell ref="O598:O602"/>
    <mergeCell ref="P598:P602"/>
    <mergeCell ref="A603:A607"/>
    <mergeCell ref="B603:B607"/>
    <mergeCell ref="C603:C607"/>
    <mergeCell ref="D603:D607"/>
    <mergeCell ref="E603:E607"/>
    <mergeCell ref="F603:F607"/>
    <mergeCell ref="O603:O607"/>
    <mergeCell ref="P603:P607"/>
    <mergeCell ref="A578:A582"/>
    <mergeCell ref="B578:B582"/>
    <mergeCell ref="C578:C582"/>
    <mergeCell ref="D578:D582"/>
    <mergeCell ref="E578:E582"/>
    <mergeCell ref="F578:F582"/>
    <mergeCell ref="O578:O582"/>
    <mergeCell ref="P578:P582"/>
    <mergeCell ref="A583:A587"/>
    <mergeCell ref="B583:B587"/>
    <mergeCell ref="C583:C587"/>
    <mergeCell ref="D583:D587"/>
    <mergeCell ref="E583:E587"/>
    <mergeCell ref="F583:F587"/>
    <mergeCell ref="O583:O587"/>
    <mergeCell ref="P583:P587"/>
    <mergeCell ref="A588:A592"/>
    <mergeCell ref="B588:B592"/>
    <mergeCell ref="C588:C592"/>
    <mergeCell ref="D588:D592"/>
    <mergeCell ref="E588:E592"/>
    <mergeCell ref="F588:F592"/>
    <mergeCell ref="O588:O592"/>
    <mergeCell ref="P588:P592"/>
    <mergeCell ref="A577:P577"/>
    <mergeCell ref="A562:A566"/>
    <mergeCell ref="B562:B566"/>
    <mergeCell ref="C562:C566"/>
    <mergeCell ref="D562:D566"/>
    <mergeCell ref="E562:E566"/>
    <mergeCell ref="F562:F566"/>
    <mergeCell ref="O562:O566"/>
    <mergeCell ref="P562:P566"/>
    <mergeCell ref="A567:A571"/>
    <mergeCell ref="B567:B571"/>
    <mergeCell ref="C567:C571"/>
    <mergeCell ref="D567:D571"/>
    <mergeCell ref="E567:E571"/>
    <mergeCell ref="F567:F571"/>
    <mergeCell ref="O567:O571"/>
    <mergeCell ref="P567:P571"/>
    <mergeCell ref="A572:F576"/>
    <mergeCell ref="O572:O576"/>
    <mergeCell ref="P572:P576"/>
    <mergeCell ref="A551:P551"/>
    <mergeCell ref="A552:A556"/>
    <mergeCell ref="B552:B556"/>
    <mergeCell ref="C552:C556"/>
    <mergeCell ref="D552:D556"/>
    <mergeCell ref="E552:E556"/>
    <mergeCell ref="F552:F556"/>
    <mergeCell ref="O552:O556"/>
    <mergeCell ref="P552:P556"/>
    <mergeCell ref="A557:A561"/>
    <mergeCell ref="B557:B561"/>
    <mergeCell ref="C557:C561"/>
    <mergeCell ref="D557:D561"/>
    <mergeCell ref="E557:E561"/>
    <mergeCell ref="F557:F561"/>
    <mergeCell ref="O557:O561"/>
    <mergeCell ref="P557:P561"/>
    <mergeCell ref="A536:A540"/>
    <mergeCell ref="B536:B540"/>
    <mergeCell ref="C536:C540"/>
    <mergeCell ref="D536:D540"/>
    <mergeCell ref="E536:E540"/>
    <mergeCell ref="F536:F540"/>
    <mergeCell ref="O536:O540"/>
    <mergeCell ref="P536:P540"/>
    <mergeCell ref="A541:A545"/>
    <mergeCell ref="B541:B545"/>
    <mergeCell ref="C541:C545"/>
    <mergeCell ref="D541:D545"/>
    <mergeCell ref="E541:E545"/>
    <mergeCell ref="F541:F545"/>
    <mergeCell ref="O541:O545"/>
    <mergeCell ref="P541:P545"/>
    <mergeCell ref="A546:F550"/>
    <mergeCell ref="O546:O550"/>
    <mergeCell ref="P546:P550"/>
    <mergeCell ref="A521:A525"/>
    <mergeCell ref="B521:B525"/>
    <mergeCell ref="C521:C525"/>
    <mergeCell ref="D521:D525"/>
    <mergeCell ref="E521:E525"/>
    <mergeCell ref="F521:F525"/>
    <mergeCell ref="O521:O525"/>
    <mergeCell ref="P521:P525"/>
    <mergeCell ref="A526:A530"/>
    <mergeCell ref="B526:B530"/>
    <mergeCell ref="C526:C530"/>
    <mergeCell ref="D526:D530"/>
    <mergeCell ref="E526:E530"/>
    <mergeCell ref="F526:F530"/>
    <mergeCell ref="O526:O530"/>
    <mergeCell ref="P526:P530"/>
    <mergeCell ref="A531:A535"/>
    <mergeCell ref="B531:B535"/>
    <mergeCell ref="C531:C535"/>
    <mergeCell ref="D531:D535"/>
    <mergeCell ref="E531:E535"/>
    <mergeCell ref="F531:F535"/>
    <mergeCell ref="O531:O535"/>
    <mergeCell ref="P531:P535"/>
    <mergeCell ref="A505:A509"/>
    <mergeCell ref="B505:B509"/>
    <mergeCell ref="C505:C509"/>
    <mergeCell ref="D505:D509"/>
    <mergeCell ref="E505:E509"/>
    <mergeCell ref="F505:F509"/>
    <mergeCell ref="O505:O509"/>
    <mergeCell ref="P505:P509"/>
    <mergeCell ref="A510:F514"/>
    <mergeCell ref="O510:O514"/>
    <mergeCell ref="P510:P514"/>
    <mergeCell ref="A515:P515"/>
    <mergeCell ref="A516:A520"/>
    <mergeCell ref="B516:B520"/>
    <mergeCell ref="C516:C520"/>
    <mergeCell ref="D516:D520"/>
    <mergeCell ref="E516:E520"/>
    <mergeCell ref="F516:F520"/>
    <mergeCell ref="O516:O520"/>
    <mergeCell ref="P516:P520"/>
    <mergeCell ref="A489:A493"/>
    <mergeCell ref="B489:B493"/>
    <mergeCell ref="C489:C493"/>
    <mergeCell ref="D489:D493"/>
    <mergeCell ref="E489:E493"/>
    <mergeCell ref="F489:F493"/>
    <mergeCell ref="O489:O493"/>
    <mergeCell ref="P489:P493"/>
    <mergeCell ref="A494:F498"/>
    <mergeCell ref="O494:O498"/>
    <mergeCell ref="P494:P498"/>
    <mergeCell ref="A499:P499"/>
    <mergeCell ref="A500:A504"/>
    <mergeCell ref="B500:B504"/>
    <mergeCell ref="C500:C504"/>
    <mergeCell ref="D500:D504"/>
    <mergeCell ref="E500:E504"/>
    <mergeCell ref="F500:F504"/>
    <mergeCell ref="O500:O504"/>
    <mergeCell ref="P500:P504"/>
    <mergeCell ref="A474:A478"/>
    <mergeCell ref="B474:B478"/>
    <mergeCell ref="C474:C478"/>
    <mergeCell ref="D474:D478"/>
    <mergeCell ref="E474:E478"/>
    <mergeCell ref="F474:F478"/>
    <mergeCell ref="O474:O478"/>
    <mergeCell ref="P474:P478"/>
    <mergeCell ref="A479:A483"/>
    <mergeCell ref="B479:B483"/>
    <mergeCell ref="C479:C483"/>
    <mergeCell ref="D479:D483"/>
    <mergeCell ref="E479:E483"/>
    <mergeCell ref="F479:F483"/>
    <mergeCell ref="O479:O483"/>
    <mergeCell ref="P479:P483"/>
    <mergeCell ref="A484:A488"/>
    <mergeCell ref="B484:B488"/>
    <mergeCell ref="C484:C488"/>
    <mergeCell ref="D484:D488"/>
    <mergeCell ref="E484:E488"/>
    <mergeCell ref="F484:F488"/>
    <mergeCell ref="O484:O488"/>
    <mergeCell ref="P484:P488"/>
    <mergeCell ref="A459:A463"/>
    <mergeCell ref="B459:B463"/>
    <mergeCell ref="C459:C463"/>
    <mergeCell ref="D459:D463"/>
    <mergeCell ref="E459:E463"/>
    <mergeCell ref="F459:F463"/>
    <mergeCell ref="O459:O463"/>
    <mergeCell ref="P459:P463"/>
    <mergeCell ref="A464:A468"/>
    <mergeCell ref="B464:B468"/>
    <mergeCell ref="C464:C468"/>
    <mergeCell ref="D464:D468"/>
    <mergeCell ref="E464:E468"/>
    <mergeCell ref="F464:F468"/>
    <mergeCell ref="O464:O468"/>
    <mergeCell ref="P464:P468"/>
    <mergeCell ref="A469:A473"/>
    <mergeCell ref="B469:B473"/>
    <mergeCell ref="C469:C473"/>
    <mergeCell ref="D469:D473"/>
    <mergeCell ref="E469:E473"/>
    <mergeCell ref="F469:F473"/>
    <mergeCell ref="O469:O473"/>
    <mergeCell ref="P469:P473"/>
    <mergeCell ref="A443:F447"/>
    <mergeCell ref="O443:O447"/>
    <mergeCell ref="P443:P447"/>
    <mergeCell ref="A448:P448"/>
    <mergeCell ref="A449:A453"/>
    <mergeCell ref="B449:B453"/>
    <mergeCell ref="C449:C453"/>
    <mergeCell ref="D449:D453"/>
    <mergeCell ref="E449:E453"/>
    <mergeCell ref="F449:F453"/>
    <mergeCell ref="O449:O453"/>
    <mergeCell ref="P449:P453"/>
    <mergeCell ref="A454:A458"/>
    <mergeCell ref="B454:B458"/>
    <mergeCell ref="C454:C458"/>
    <mergeCell ref="D454:D458"/>
    <mergeCell ref="E454:E458"/>
    <mergeCell ref="F454:F458"/>
    <mergeCell ref="O454:O458"/>
    <mergeCell ref="P454:P458"/>
    <mergeCell ref="A428:A432"/>
    <mergeCell ref="B428:B432"/>
    <mergeCell ref="C428:C432"/>
    <mergeCell ref="D428:D432"/>
    <mergeCell ref="E428:E432"/>
    <mergeCell ref="F428:F432"/>
    <mergeCell ref="O428:O432"/>
    <mergeCell ref="P428:P432"/>
    <mergeCell ref="A433:A437"/>
    <mergeCell ref="B433:B437"/>
    <mergeCell ref="C433:C437"/>
    <mergeCell ref="D433:D437"/>
    <mergeCell ref="E433:E437"/>
    <mergeCell ref="F433:F437"/>
    <mergeCell ref="O433:O437"/>
    <mergeCell ref="P433:P437"/>
    <mergeCell ref="A438:A442"/>
    <mergeCell ref="B438:B442"/>
    <mergeCell ref="C438:C442"/>
    <mergeCell ref="D438:D442"/>
    <mergeCell ref="E438:E442"/>
    <mergeCell ref="F438:F442"/>
    <mergeCell ref="O438:O442"/>
    <mergeCell ref="P438:P442"/>
    <mergeCell ref="A413:A417"/>
    <mergeCell ref="B413:B417"/>
    <mergeCell ref="C413:C417"/>
    <mergeCell ref="D413:D417"/>
    <mergeCell ref="E413:E417"/>
    <mergeCell ref="F413:F417"/>
    <mergeCell ref="O413:O417"/>
    <mergeCell ref="P413:P417"/>
    <mergeCell ref="A418:A422"/>
    <mergeCell ref="B418:B422"/>
    <mergeCell ref="C418:C422"/>
    <mergeCell ref="D418:D422"/>
    <mergeCell ref="E418:E422"/>
    <mergeCell ref="F418:F422"/>
    <mergeCell ref="O418:O422"/>
    <mergeCell ref="P418:P422"/>
    <mergeCell ref="A423:A427"/>
    <mergeCell ref="B423:B427"/>
    <mergeCell ref="C423:C427"/>
    <mergeCell ref="D423:D427"/>
    <mergeCell ref="E423:E427"/>
    <mergeCell ref="F423:F427"/>
    <mergeCell ref="O423:O427"/>
    <mergeCell ref="P423:P427"/>
    <mergeCell ref="A397:A401"/>
    <mergeCell ref="B397:B401"/>
    <mergeCell ref="C397:C401"/>
    <mergeCell ref="D397:D401"/>
    <mergeCell ref="E397:E401"/>
    <mergeCell ref="F397:F401"/>
    <mergeCell ref="O397:O401"/>
    <mergeCell ref="P397:P401"/>
    <mergeCell ref="A402:F406"/>
    <mergeCell ref="O402:O406"/>
    <mergeCell ref="P402:P406"/>
    <mergeCell ref="A407:P407"/>
    <mergeCell ref="A408:A412"/>
    <mergeCell ref="B408:B412"/>
    <mergeCell ref="C408:C412"/>
    <mergeCell ref="D408:D412"/>
    <mergeCell ref="E408:E412"/>
    <mergeCell ref="F408:F412"/>
    <mergeCell ref="O408:O412"/>
    <mergeCell ref="P408:P412"/>
    <mergeCell ref="A382:A386"/>
    <mergeCell ref="B382:B386"/>
    <mergeCell ref="C382:C386"/>
    <mergeCell ref="D382:D386"/>
    <mergeCell ref="E382:E386"/>
    <mergeCell ref="F382:F386"/>
    <mergeCell ref="O382:O386"/>
    <mergeCell ref="P382:P386"/>
    <mergeCell ref="A387:A391"/>
    <mergeCell ref="B387:B391"/>
    <mergeCell ref="C387:C391"/>
    <mergeCell ref="D387:D391"/>
    <mergeCell ref="E387:E391"/>
    <mergeCell ref="F387:F391"/>
    <mergeCell ref="O387:O391"/>
    <mergeCell ref="P387:P391"/>
    <mergeCell ref="A392:A396"/>
    <mergeCell ref="B392:B396"/>
    <mergeCell ref="C392:C396"/>
    <mergeCell ref="D392:D396"/>
    <mergeCell ref="E392:E396"/>
    <mergeCell ref="F392:F396"/>
    <mergeCell ref="O392:O396"/>
    <mergeCell ref="P392:P396"/>
    <mergeCell ref="A367:A371"/>
    <mergeCell ref="B367:B371"/>
    <mergeCell ref="C367:C371"/>
    <mergeCell ref="D367:D371"/>
    <mergeCell ref="E367:E371"/>
    <mergeCell ref="F367:F371"/>
    <mergeCell ref="O367:O371"/>
    <mergeCell ref="P367:P371"/>
    <mergeCell ref="A372:A376"/>
    <mergeCell ref="B372:B376"/>
    <mergeCell ref="C372:C376"/>
    <mergeCell ref="D372:D376"/>
    <mergeCell ref="E372:E376"/>
    <mergeCell ref="F372:F376"/>
    <mergeCell ref="O372:O376"/>
    <mergeCell ref="P372:P376"/>
    <mergeCell ref="A377:A381"/>
    <mergeCell ref="B377:B381"/>
    <mergeCell ref="C377:C381"/>
    <mergeCell ref="D377:D381"/>
    <mergeCell ref="E377:E381"/>
    <mergeCell ref="F377:F381"/>
    <mergeCell ref="O377:O381"/>
    <mergeCell ref="P377:P381"/>
    <mergeCell ref="A352:A356"/>
    <mergeCell ref="B352:B356"/>
    <mergeCell ref="C352:C356"/>
    <mergeCell ref="D352:D356"/>
    <mergeCell ref="E352:E356"/>
    <mergeCell ref="F352:F356"/>
    <mergeCell ref="O352:O356"/>
    <mergeCell ref="P352:P356"/>
    <mergeCell ref="A357:A361"/>
    <mergeCell ref="B357:B361"/>
    <mergeCell ref="C357:C361"/>
    <mergeCell ref="D357:D361"/>
    <mergeCell ref="E357:E361"/>
    <mergeCell ref="F357:F361"/>
    <mergeCell ref="O357:O361"/>
    <mergeCell ref="P357:P361"/>
    <mergeCell ref="A362:A366"/>
    <mergeCell ref="B362:B366"/>
    <mergeCell ref="C362:C366"/>
    <mergeCell ref="D362:D366"/>
    <mergeCell ref="E362:E366"/>
    <mergeCell ref="F362:F366"/>
    <mergeCell ref="O362:O366"/>
    <mergeCell ref="P362:P366"/>
    <mergeCell ref="A337:A341"/>
    <mergeCell ref="B337:B341"/>
    <mergeCell ref="C337:C341"/>
    <mergeCell ref="D337:D341"/>
    <mergeCell ref="E337:E341"/>
    <mergeCell ref="F337:F341"/>
    <mergeCell ref="O337:O341"/>
    <mergeCell ref="P337:P341"/>
    <mergeCell ref="A342:A346"/>
    <mergeCell ref="B342:B346"/>
    <mergeCell ref="C342:C346"/>
    <mergeCell ref="D342:D346"/>
    <mergeCell ref="E342:E346"/>
    <mergeCell ref="F342:F346"/>
    <mergeCell ref="O342:O346"/>
    <mergeCell ref="P342:P346"/>
    <mergeCell ref="A347:A351"/>
    <mergeCell ref="B347:B351"/>
    <mergeCell ref="C347:C351"/>
    <mergeCell ref="D347:D351"/>
    <mergeCell ref="E347:E351"/>
    <mergeCell ref="F347:F351"/>
    <mergeCell ref="O347:O351"/>
    <mergeCell ref="P347:P351"/>
    <mergeCell ref="A326:P326"/>
    <mergeCell ref="A327:A331"/>
    <mergeCell ref="B327:B331"/>
    <mergeCell ref="C327:C331"/>
    <mergeCell ref="D327:D331"/>
    <mergeCell ref="E327:E331"/>
    <mergeCell ref="F327:F331"/>
    <mergeCell ref="O327:O331"/>
    <mergeCell ref="P327:P331"/>
    <mergeCell ref="A332:A336"/>
    <mergeCell ref="B332:B336"/>
    <mergeCell ref="C332:C336"/>
    <mergeCell ref="D332:D336"/>
    <mergeCell ref="E332:E336"/>
    <mergeCell ref="F332:F336"/>
    <mergeCell ref="O332:O336"/>
    <mergeCell ref="P332:P336"/>
    <mergeCell ref="A311:A315"/>
    <mergeCell ref="B311:B315"/>
    <mergeCell ref="C311:C315"/>
    <mergeCell ref="D311:D315"/>
    <mergeCell ref="E311:E315"/>
    <mergeCell ref="F311:F315"/>
    <mergeCell ref="O311:O315"/>
    <mergeCell ref="P311:P315"/>
    <mergeCell ref="A316:A320"/>
    <mergeCell ref="B316:B320"/>
    <mergeCell ref="C316:C320"/>
    <mergeCell ref="D316:D320"/>
    <mergeCell ref="E316:E320"/>
    <mergeCell ref="F316:F320"/>
    <mergeCell ref="O316:O320"/>
    <mergeCell ref="P316:P320"/>
    <mergeCell ref="A321:F325"/>
    <mergeCell ref="O321:O325"/>
    <mergeCell ref="P321:P325"/>
    <mergeCell ref="A296:A300"/>
    <mergeCell ref="B296:B300"/>
    <mergeCell ref="C296:C300"/>
    <mergeCell ref="D296:D300"/>
    <mergeCell ref="E296:E300"/>
    <mergeCell ref="F296:F300"/>
    <mergeCell ref="O296:O300"/>
    <mergeCell ref="P296:P300"/>
    <mergeCell ref="A301:A305"/>
    <mergeCell ref="B301:B305"/>
    <mergeCell ref="C301:C305"/>
    <mergeCell ref="D301:D305"/>
    <mergeCell ref="E301:E305"/>
    <mergeCell ref="F301:F305"/>
    <mergeCell ref="O301:O305"/>
    <mergeCell ref="P301:P305"/>
    <mergeCell ref="A306:A310"/>
    <mergeCell ref="B306:B310"/>
    <mergeCell ref="C306:C310"/>
    <mergeCell ref="D306:D310"/>
    <mergeCell ref="E306:E310"/>
    <mergeCell ref="F306:F310"/>
    <mergeCell ref="O306:O310"/>
    <mergeCell ref="P306:P310"/>
    <mergeCell ref="A280:F284"/>
    <mergeCell ref="O280:O284"/>
    <mergeCell ref="P280:P284"/>
    <mergeCell ref="A285:P285"/>
    <mergeCell ref="A286:A290"/>
    <mergeCell ref="B286:B290"/>
    <mergeCell ref="C286:C290"/>
    <mergeCell ref="D286:D290"/>
    <mergeCell ref="E286:E290"/>
    <mergeCell ref="F286:F290"/>
    <mergeCell ref="O286:O290"/>
    <mergeCell ref="P286:P290"/>
    <mergeCell ref="A291:A295"/>
    <mergeCell ref="B291:B295"/>
    <mergeCell ref="C291:C295"/>
    <mergeCell ref="D291:D295"/>
    <mergeCell ref="E291:E295"/>
    <mergeCell ref="F291:F295"/>
    <mergeCell ref="O291:O295"/>
    <mergeCell ref="P291:P295"/>
    <mergeCell ref="A265:A269"/>
    <mergeCell ref="B265:B269"/>
    <mergeCell ref="C265:C269"/>
    <mergeCell ref="D265:D269"/>
    <mergeCell ref="E265:E269"/>
    <mergeCell ref="F265:F269"/>
    <mergeCell ref="O265:O269"/>
    <mergeCell ref="P265:P269"/>
    <mergeCell ref="A270:A274"/>
    <mergeCell ref="B270:B274"/>
    <mergeCell ref="C270:C274"/>
    <mergeCell ref="D270:D274"/>
    <mergeCell ref="E270:E274"/>
    <mergeCell ref="F270:F274"/>
    <mergeCell ref="O270:O274"/>
    <mergeCell ref="P270:P274"/>
    <mergeCell ref="A275:A279"/>
    <mergeCell ref="B275:B279"/>
    <mergeCell ref="C275:C279"/>
    <mergeCell ref="D275:D279"/>
    <mergeCell ref="E275:E279"/>
    <mergeCell ref="F275:F279"/>
    <mergeCell ref="O275:O279"/>
    <mergeCell ref="P275:P279"/>
    <mergeCell ref="A254:P254"/>
    <mergeCell ref="A255:A259"/>
    <mergeCell ref="B255:B259"/>
    <mergeCell ref="C255:C259"/>
    <mergeCell ref="D255:D259"/>
    <mergeCell ref="E255:E259"/>
    <mergeCell ref="F255:F259"/>
    <mergeCell ref="O255:O259"/>
    <mergeCell ref="P255:P259"/>
    <mergeCell ref="A260:A264"/>
    <mergeCell ref="B260:B264"/>
    <mergeCell ref="C260:C264"/>
    <mergeCell ref="D260:D264"/>
    <mergeCell ref="E260:E264"/>
    <mergeCell ref="F260:F264"/>
    <mergeCell ref="O260:O264"/>
    <mergeCell ref="P260:P264"/>
    <mergeCell ref="A239:A243"/>
    <mergeCell ref="B239:B243"/>
    <mergeCell ref="C239:C243"/>
    <mergeCell ref="D239:D243"/>
    <mergeCell ref="E239:E243"/>
    <mergeCell ref="F239:F243"/>
    <mergeCell ref="O239:O243"/>
    <mergeCell ref="P239:P243"/>
    <mergeCell ref="A244:A248"/>
    <mergeCell ref="B244:B248"/>
    <mergeCell ref="C244:C248"/>
    <mergeCell ref="D244:D248"/>
    <mergeCell ref="E244:E248"/>
    <mergeCell ref="F244:F248"/>
    <mergeCell ref="O244:O248"/>
    <mergeCell ref="P244:P248"/>
    <mergeCell ref="A249:F253"/>
    <mergeCell ref="O249:O253"/>
    <mergeCell ref="P249:P253"/>
    <mergeCell ref="A224:A228"/>
    <mergeCell ref="B224:B228"/>
    <mergeCell ref="C224:C228"/>
    <mergeCell ref="D224:D228"/>
    <mergeCell ref="E224:E228"/>
    <mergeCell ref="F224:F228"/>
    <mergeCell ref="O224:O228"/>
    <mergeCell ref="P224:P228"/>
    <mergeCell ref="A229:A233"/>
    <mergeCell ref="B229:B233"/>
    <mergeCell ref="C229:C233"/>
    <mergeCell ref="D229:D233"/>
    <mergeCell ref="E229:E233"/>
    <mergeCell ref="F229:F233"/>
    <mergeCell ref="O229:O233"/>
    <mergeCell ref="P229:P233"/>
    <mergeCell ref="A234:A238"/>
    <mergeCell ref="B234:B238"/>
    <mergeCell ref="C234:C238"/>
    <mergeCell ref="D234:D238"/>
    <mergeCell ref="E234:E238"/>
    <mergeCell ref="F234:F238"/>
    <mergeCell ref="O234:O238"/>
    <mergeCell ref="P234:P238"/>
    <mergeCell ref="A214:A218"/>
    <mergeCell ref="B214:B218"/>
    <mergeCell ref="C214:C218"/>
    <mergeCell ref="D214:D218"/>
    <mergeCell ref="E214:E218"/>
    <mergeCell ref="F214:F218"/>
    <mergeCell ref="O214:O218"/>
    <mergeCell ref="P214:P218"/>
    <mergeCell ref="A219:A223"/>
    <mergeCell ref="B219:B223"/>
    <mergeCell ref="C219:C223"/>
    <mergeCell ref="D219:D223"/>
    <mergeCell ref="E219:E223"/>
    <mergeCell ref="F219:F223"/>
    <mergeCell ref="O219:O223"/>
    <mergeCell ref="P219:P223"/>
    <mergeCell ref="A203:P203"/>
    <mergeCell ref="A204:A208"/>
    <mergeCell ref="B204:B208"/>
    <mergeCell ref="C204:C208"/>
    <mergeCell ref="D204:D208"/>
    <mergeCell ref="E204:E208"/>
    <mergeCell ref="F204:F208"/>
    <mergeCell ref="O204:O208"/>
    <mergeCell ref="P204:P208"/>
    <mergeCell ref="A209:A213"/>
    <mergeCell ref="B209:B213"/>
    <mergeCell ref="C209:C213"/>
    <mergeCell ref="D209:D213"/>
    <mergeCell ref="E209:E213"/>
    <mergeCell ref="F209:F213"/>
    <mergeCell ref="O209:O213"/>
    <mergeCell ref="P209:P213"/>
    <mergeCell ref="A188:A192"/>
    <mergeCell ref="B188:B192"/>
    <mergeCell ref="C188:C192"/>
    <mergeCell ref="D188:D192"/>
    <mergeCell ref="E188:E192"/>
    <mergeCell ref="F188:F192"/>
    <mergeCell ref="O188:O192"/>
    <mergeCell ref="P188:P192"/>
    <mergeCell ref="A193:A197"/>
    <mergeCell ref="B193:B197"/>
    <mergeCell ref="C193:C197"/>
    <mergeCell ref="D193:D197"/>
    <mergeCell ref="E193:E197"/>
    <mergeCell ref="F193:F197"/>
    <mergeCell ref="O193:O197"/>
    <mergeCell ref="P193:P197"/>
    <mergeCell ref="A198:F202"/>
    <mergeCell ref="O198:O202"/>
    <mergeCell ref="P198:P202"/>
    <mergeCell ref="A173:A177"/>
    <mergeCell ref="B173:B177"/>
    <mergeCell ref="C173:C177"/>
    <mergeCell ref="D173:D177"/>
    <mergeCell ref="E173:E177"/>
    <mergeCell ref="F173:F177"/>
    <mergeCell ref="O173:O177"/>
    <mergeCell ref="P173:P177"/>
    <mergeCell ref="A178:A182"/>
    <mergeCell ref="B178:B182"/>
    <mergeCell ref="C178:C182"/>
    <mergeCell ref="D178:D182"/>
    <mergeCell ref="E178:E182"/>
    <mergeCell ref="F178:F182"/>
    <mergeCell ref="O178:O182"/>
    <mergeCell ref="P178:P182"/>
    <mergeCell ref="A183:A187"/>
    <mergeCell ref="B183:B187"/>
    <mergeCell ref="C183:C187"/>
    <mergeCell ref="D183:D187"/>
    <mergeCell ref="E183:E187"/>
    <mergeCell ref="F183:F187"/>
    <mergeCell ref="O183:O187"/>
    <mergeCell ref="P183:P187"/>
    <mergeCell ref="A158:A162"/>
    <mergeCell ref="B158:B162"/>
    <mergeCell ref="C158:C162"/>
    <mergeCell ref="D158:D162"/>
    <mergeCell ref="E158:E162"/>
    <mergeCell ref="F158:F162"/>
    <mergeCell ref="O158:O162"/>
    <mergeCell ref="P158:P162"/>
    <mergeCell ref="A163:A167"/>
    <mergeCell ref="B163:B167"/>
    <mergeCell ref="C163:C167"/>
    <mergeCell ref="D163:D167"/>
    <mergeCell ref="E163:E167"/>
    <mergeCell ref="F163:F167"/>
    <mergeCell ref="O163:O167"/>
    <mergeCell ref="P163:P167"/>
    <mergeCell ref="A168:A172"/>
    <mergeCell ref="B168:B172"/>
    <mergeCell ref="C168:C172"/>
    <mergeCell ref="D168:D172"/>
    <mergeCell ref="E168:E172"/>
    <mergeCell ref="F168:F172"/>
    <mergeCell ref="O168:O172"/>
    <mergeCell ref="P168:P172"/>
    <mergeCell ref="A147:F151"/>
    <mergeCell ref="O147:O151"/>
    <mergeCell ref="P147:P151"/>
    <mergeCell ref="A152:P152"/>
    <mergeCell ref="A153:A157"/>
    <mergeCell ref="B153:B157"/>
    <mergeCell ref="C153:C157"/>
    <mergeCell ref="D153:D157"/>
    <mergeCell ref="E153:E157"/>
    <mergeCell ref="F153:F157"/>
    <mergeCell ref="O153:O157"/>
    <mergeCell ref="P153:P157"/>
    <mergeCell ref="A132:A136"/>
    <mergeCell ref="B132:B136"/>
    <mergeCell ref="C132:C136"/>
    <mergeCell ref="D132:D136"/>
    <mergeCell ref="E132:E136"/>
    <mergeCell ref="F132:F136"/>
    <mergeCell ref="O132:O136"/>
    <mergeCell ref="P132:P136"/>
    <mergeCell ref="A137:A141"/>
    <mergeCell ref="B137:B141"/>
    <mergeCell ref="C137:C141"/>
    <mergeCell ref="D137:D141"/>
    <mergeCell ref="E137:E141"/>
    <mergeCell ref="F137:F141"/>
    <mergeCell ref="O137:O141"/>
    <mergeCell ref="P137:P141"/>
    <mergeCell ref="A142:A146"/>
    <mergeCell ref="B142:B146"/>
    <mergeCell ref="C142:C146"/>
    <mergeCell ref="D142:D146"/>
    <mergeCell ref="E142:E146"/>
    <mergeCell ref="F142:F146"/>
    <mergeCell ref="O142:O146"/>
    <mergeCell ref="P142:P146"/>
    <mergeCell ref="A117:A121"/>
    <mergeCell ref="B117:B121"/>
    <mergeCell ref="C117:C121"/>
    <mergeCell ref="D117:D121"/>
    <mergeCell ref="E117:E121"/>
    <mergeCell ref="F117:F121"/>
    <mergeCell ref="O117:O121"/>
    <mergeCell ref="P117:P121"/>
    <mergeCell ref="A122:A126"/>
    <mergeCell ref="B122:B126"/>
    <mergeCell ref="C122:C126"/>
    <mergeCell ref="D122:D126"/>
    <mergeCell ref="E122:E126"/>
    <mergeCell ref="F122:F126"/>
    <mergeCell ref="O122:O126"/>
    <mergeCell ref="P122:P126"/>
    <mergeCell ref="A127:A131"/>
    <mergeCell ref="B127:B131"/>
    <mergeCell ref="C127:C131"/>
    <mergeCell ref="D127:D131"/>
    <mergeCell ref="E127:E131"/>
    <mergeCell ref="F127:F131"/>
    <mergeCell ref="O127:O131"/>
    <mergeCell ref="P127:P131"/>
    <mergeCell ref="A101:A105"/>
    <mergeCell ref="B101:B105"/>
    <mergeCell ref="C101:C105"/>
    <mergeCell ref="D101:D105"/>
    <mergeCell ref="E101:E105"/>
    <mergeCell ref="F101:F105"/>
    <mergeCell ref="O101:O105"/>
    <mergeCell ref="P101:P105"/>
    <mergeCell ref="A106:F110"/>
    <mergeCell ref="O106:O110"/>
    <mergeCell ref="P106:P110"/>
    <mergeCell ref="A111:P111"/>
    <mergeCell ref="A112:A116"/>
    <mergeCell ref="B112:B116"/>
    <mergeCell ref="C112:C116"/>
    <mergeCell ref="D112:D116"/>
    <mergeCell ref="E112:E116"/>
    <mergeCell ref="F112:F116"/>
    <mergeCell ref="O112:O116"/>
    <mergeCell ref="P112:P116"/>
    <mergeCell ref="A85:F89"/>
    <mergeCell ref="O85:O89"/>
    <mergeCell ref="P85:P89"/>
    <mergeCell ref="A90:P90"/>
    <mergeCell ref="A91:A95"/>
    <mergeCell ref="B91:B95"/>
    <mergeCell ref="C91:C95"/>
    <mergeCell ref="D91:D95"/>
    <mergeCell ref="E91:E95"/>
    <mergeCell ref="F91:F95"/>
    <mergeCell ref="O91:O95"/>
    <mergeCell ref="P91:P95"/>
    <mergeCell ref="A96:A100"/>
    <mergeCell ref="B96:B100"/>
    <mergeCell ref="C96:C100"/>
    <mergeCell ref="D96:D100"/>
    <mergeCell ref="E96:E100"/>
    <mergeCell ref="F96:F100"/>
    <mergeCell ref="O96:O100"/>
    <mergeCell ref="P96:P100"/>
    <mergeCell ref="A70:A74"/>
    <mergeCell ref="B70:B74"/>
    <mergeCell ref="C70:C74"/>
    <mergeCell ref="D70:D74"/>
    <mergeCell ref="E70:E74"/>
    <mergeCell ref="F70:F74"/>
    <mergeCell ref="O70:O74"/>
    <mergeCell ref="P70:P74"/>
    <mergeCell ref="A75:A79"/>
    <mergeCell ref="B75:B79"/>
    <mergeCell ref="C75:C79"/>
    <mergeCell ref="D75:D79"/>
    <mergeCell ref="E75:E79"/>
    <mergeCell ref="F75:F79"/>
    <mergeCell ref="O75:O79"/>
    <mergeCell ref="P75:P79"/>
    <mergeCell ref="A80:A84"/>
    <mergeCell ref="B80:B84"/>
    <mergeCell ref="C80:C84"/>
    <mergeCell ref="D80:D84"/>
    <mergeCell ref="E80:E84"/>
    <mergeCell ref="F80:F84"/>
    <mergeCell ref="O80:O84"/>
    <mergeCell ref="P80:P84"/>
    <mergeCell ref="A55:A59"/>
    <mergeCell ref="B55:B59"/>
    <mergeCell ref="C55:C59"/>
    <mergeCell ref="D55:D59"/>
    <mergeCell ref="E55:E59"/>
    <mergeCell ref="F55:F59"/>
    <mergeCell ref="O55:O59"/>
    <mergeCell ref="P55:P59"/>
    <mergeCell ref="A60:A64"/>
    <mergeCell ref="B60:B64"/>
    <mergeCell ref="C60:C64"/>
    <mergeCell ref="D60:D64"/>
    <mergeCell ref="E60:E64"/>
    <mergeCell ref="F60:F64"/>
    <mergeCell ref="O60:O64"/>
    <mergeCell ref="P60:P64"/>
    <mergeCell ref="A65:A69"/>
    <mergeCell ref="B65:B69"/>
    <mergeCell ref="C65:C69"/>
    <mergeCell ref="D65:D69"/>
    <mergeCell ref="E65:E69"/>
    <mergeCell ref="F65:F69"/>
    <mergeCell ref="O65:O69"/>
    <mergeCell ref="P65:P69"/>
    <mergeCell ref="A40:A44"/>
    <mergeCell ref="B40:B44"/>
    <mergeCell ref="C40:C44"/>
    <mergeCell ref="D40:D44"/>
    <mergeCell ref="E40:E44"/>
    <mergeCell ref="F40:F44"/>
    <mergeCell ref="O40:O44"/>
    <mergeCell ref="A45:A49"/>
    <mergeCell ref="B45:B49"/>
    <mergeCell ref="C45:C49"/>
    <mergeCell ref="D45:D49"/>
    <mergeCell ref="E45:E49"/>
    <mergeCell ref="F45:F49"/>
    <mergeCell ref="O45:O49"/>
    <mergeCell ref="P45:P49"/>
    <mergeCell ref="A50:A54"/>
    <mergeCell ref="B50:B54"/>
    <mergeCell ref="C50:C54"/>
    <mergeCell ref="D50:D54"/>
    <mergeCell ref="E50:E54"/>
    <mergeCell ref="F50:F54"/>
    <mergeCell ref="O50:O54"/>
    <mergeCell ref="P50:P54"/>
    <mergeCell ref="P40:P44"/>
    <mergeCell ref="A25:A29"/>
    <mergeCell ref="B25:B29"/>
    <mergeCell ref="C25:C29"/>
    <mergeCell ref="D25:D29"/>
    <mergeCell ref="E25:E29"/>
    <mergeCell ref="F25:F29"/>
    <mergeCell ref="O25:O29"/>
    <mergeCell ref="P25:P29"/>
    <mergeCell ref="A30:A34"/>
    <mergeCell ref="B30:B34"/>
    <mergeCell ref="C30:C34"/>
    <mergeCell ref="D30:D34"/>
    <mergeCell ref="E30:E34"/>
    <mergeCell ref="F30:F34"/>
    <mergeCell ref="O30:O34"/>
    <mergeCell ref="P30:P34"/>
    <mergeCell ref="A35:A39"/>
    <mergeCell ref="B35:B39"/>
    <mergeCell ref="C35:C39"/>
    <mergeCell ref="D35:D39"/>
    <mergeCell ref="E35:E39"/>
    <mergeCell ref="F35:F39"/>
    <mergeCell ref="O35:O39"/>
    <mergeCell ref="P35:P39"/>
    <mergeCell ref="A10:A14"/>
    <mergeCell ref="B10:B14"/>
    <mergeCell ref="C10:C14"/>
    <mergeCell ref="D10:D14"/>
    <mergeCell ref="E10:E14"/>
    <mergeCell ref="F10:F14"/>
    <mergeCell ref="O10:O14"/>
    <mergeCell ref="P10:P14"/>
    <mergeCell ref="A15:A19"/>
    <mergeCell ref="B15:B19"/>
    <mergeCell ref="C15:C19"/>
    <mergeCell ref="D15:D19"/>
    <mergeCell ref="E15:E19"/>
    <mergeCell ref="F15:F19"/>
    <mergeCell ref="O15:O19"/>
    <mergeCell ref="P15:P19"/>
    <mergeCell ref="A20:A24"/>
    <mergeCell ref="B20:B24"/>
    <mergeCell ref="C20:C24"/>
    <mergeCell ref="D20:D24"/>
    <mergeCell ref="E20:E24"/>
    <mergeCell ref="F20:F24"/>
    <mergeCell ref="O20:O24"/>
    <mergeCell ref="P20:P24"/>
    <mergeCell ref="A1:A2"/>
    <mergeCell ref="B1:B2"/>
    <mergeCell ref="C1:C2"/>
    <mergeCell ref="D1:D2"/>
    <mergeCell ref="E1:E2"/>
    <mergeCell ref="F1:F2"/>
    <mergeCell ref="G1:N1"/>
    <mergeCell ref="O1:O2"/>
    <mergeCell ref="P1:P2"/>
    <mergeCell ref="A4:P4"/>
    <mergeCell ref="A5:A9"/>
    <mergeCell ref="B5:B9"/>
    <mergeCell ref="C5:C9"/>
    <mergeCell ref="D5:D9"/>
    <mergeCell ref="E5:E9"/>
    <mergeCell ref="F5:F9"/>
    <mergeCell ref="O5:O9"/>
    <mergeCell ref="P5:P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3"/>
  <sheetViews>
    <sheetView topLeftCell="A436" zoomScale="86" zoomScaleNormal="86" workbookViewId="0">
      <selection activeCell="H102" sqref="H102"/>
    </sheetView>
  </sheetViews>
  <sheetFormatPr defaultRowHeight="15" x14ac:dyDescent="0.25"/>
  <cols>
    <col min="1" max="1" width="23.42578125" style="1" customWidth="1"/>
    <col min="2" max="2" width="14" style="1" customWidth="1"/>
    <col min="3" max="3" width="16.85546875" style="1" customWidth="1"/>
    <col min="4" max="4" width="9.85546875" style="1" customWidth="1"/>
    <col min="5" max="5" width="9.140625" style="1"/>
    <col min="6" max="6" width="20.42578125" style="1" customWidth="1"/>
    <col min="7" max="7" width="20.85546875" style="1" customWidth="1"/>
    <col min="8" max="9" width="12.140625" style="1" customWidth="1"/>
    <col min="10" max="10" width="12.85546875" style="1" customWidth="1"/>
    <col min="11" max="14" width="12.140625" style="1" customWidth="1"/>
    <col min="15" max="15" width="13.42578125" style="1" customWidth="1"/>
    <col min="16" max="16" width="17.140625" style="1" customWidth="1"/>
    <col min="17" max="17" width="18.140625" style="1" customWidth="1"/>
    <col min="18" max="16384" width="9.140625" style="1"/>
  </cols>
  <sheetData>
    <row r="1" spans="1:17" ht="54.75" customHeight="1" x14ac:dyDescent="0.25">
      <c r="A1" s="279" t="s">
        <v>2</v>
      </c>
      <c r="B1" s="279" t="s">
        <v>3</v>
      </c>
      <c r="C1" s="279" t="s">
        <v>4</v>
      </c>
      <c r="D1" s="279" t="s">
        <v>5</v>
      </c>
      <c r="E1" s="279" t="s">
        <v>6</v>
      </c>
      <c r="F1" s="279" t="s">
        <v>7</v>
      </c>
      <c r="G1" s="279" t="s">
        <v>8</v>
      </c>
      <c r="H1" s="279"/>
      <c r="I1" s="279"/>
      <c r="J1" s="279"/>
      <c r="K1" s="279"/>
      <c r="L1" s="279"/>
      <c r="M1" s="279"/>
      <c r="N1" s="279"/>
      <c r="O1" s="279" t="s">
        <v>9</v>
      </c>
      <c r="P1" s="279" t="s">
        <v>10</v>
      </c>
      <c r="Q1" s="597" t="s">
        <v>4153</v>
      </c>
    </row>
    <row r="2" spans="1:17" ht="24" x14ac:dyDescent="0.25">
      <c r="A2" s="279"/>
      <c r="B2" s="279"/>
      <c r="C2" s="279"/>
      <c r="D2" s="279"/>
      <c r="E2" s="279"/>
      <c r="F2" s="279"/>
      <c r="G2" s="128" t="s">
        <v>11</v>
      </c>
      <c r="H2" s="128" t="s">
        <v>12</v>
      </c>
      <c r="I2" s="128">
        <v>2025</v>
      </c>
      <c r="J2" s="128">
        <v>2026</v>
      </c>
      <c r="K2" s="128">
        <v>2027</v>
      </c>
      <c r="L2" s="128">
        <v>2028</v>
      </c>
      <c r="M2" s="128">
        <v>2029</v>
      </c>
      <c r="N2" s="128">
        <v>2030</v>
      </c>
      <c r="O2" s="279"/>
      <c r="P2" s="279"/>
      <c r="Q2" s="597"/>
    </row>
    <row r="3" spans="1:17" x14ac:dyDescent="0.25">
      <c r="A3" s="245">
        <v>1</v>
      </c>
      <c r="B3" s="245">
        <v>2</v>
      </c>
      <c r="C3" s="245">
        <v>3</v>
      </c>
      <c r="D3" s="245">
        <v>4</v>
      </c>
      <c r="E3" s="245">
        <v>5</v>
      </c>
      <c r="F3" s="245">
        <v>6</v>
      </c>
      <c r="G3" s="245">
        <v>7</v>
      </c>
      <c r="H3" s="245">
        <v>8</v>
      </c>
      <c r="I3" s="245">
        <v>9</v>
      </c>
      <c r="J3" s="245">
        <v>10</v>
      </c>
      <c r="K3" s="245">
        <v>11</v>
      </c>
      <c r="L3" s="245">
        <v>12</v>
      </c>
      <c r="M3" s="245">
        <v>13</v>
      </c>
      <c r="N3" s="245">
        <v>14</v>
      </c>
      <c r="O3" s="245">
        <v>15</v>
      </c>
      <c r="P3" s="245">
        <v>16</v>
      </c>
      <c r="Q3" s="245">
        <v>17</v>
      </c>
    </row>
    <row r="4" spans="1:17" ht="27.75" customHeight="1" x14ac:dyDescent="0.25">
      <c r="A4" s="294" t="s">
        <v>126</v>
      </c>
      <c r="B4" s="294"/>
      <c r="C4" s="294"/>
      <c r="D4" s="294"/>
      <c r="E4" s="294"/>
      <c r="F4" s="294"/>
      <c r="G4" s="294"/>
      <c r="H4" s="294"/>
      <c r="I4" s="294"/>
      <c r="J4" s="294"/>
      <c r="K4" s="294"/>
      <c r="L4" s="294"/>
      <c r="M4" s="294"/>
      <c r="N4" s="294"/>
      <c r="O4" s="294"/>
      <c r="P4" s="294"/>
    </row>
    <row r="5" spans="1:17" ht="24" x14ac:dyDescent="0.25">
      <c r="A5" s="279" t="s">
        <v>2154</v>
      </c>
      <c r="B5" s="279" t="s">
        <v>63</v>
      </c>
      <c r="C5" s="279" t="s">
        <v>126</v>
      </c>
      <c r="D5" s="279">
        <v>2026</v>
      </c>
      <c r="E5" s="279" t="s">
        <v>63</v>
      </c>
      <c r="F5" s="279" t="s">
        <v>2152</v>
      </c>
      <c r="G5" s="43" t="s">
        <v>16</v>
      </c>
      <c r="H5" s="44">
        <f>SUM(H6:H9)</f>
        <v>21.6</v>
      </c>
      <c r="I5" s="44">
        <f t="shared" ref="I5:N30" si="0">SUM(I6:I9)</f>
        <v>0</v>
      </c>
      <c r="J5" s="44">
        <f t="shared" si="0"/>
        <v>21.6</v>
      </c>
      <c r="K5" s="44">
        <f t="shared" si="0"/>
        <v>0</v>
      </c>
      <c r="L5" s="44">
        <f t="shared" si="0"/>
        <v>0</v>
      </c>
      <c r="M5" s="44">
        <f t="shared" si="0"/>
        <v>0</v>
      </c>
      <c r="N5" s="44">
        <f t="shared" si="0"/>
        <v>0</v>
      </c>
      <c r="O5" s="281">
        <v>13550</v>
      </c>
      <c r="P5" s="281"/>
      <c r="Q5" s="424" t="s">
        <v>4187</v>
      </c>
    </row>
    <row r="6" spans="1:17" x14ac:dyDescent="0.25">
      <c r="A6" s="279"/>
      <c r="B6" s="279"/>
      <c r="C6" s="279"/>
      <c r="D6" s="279"/>
      <c r="E6" s="279"/>
      <c r="F6" s="279"/>
      <c r="G6" s="43" t="s">
        <v>267</v>
      </c>
      <c r="H6" s="44">
        <f t="shared" ref="H6:H9" si="1">SUM(I6:N6)</f>
        <v>0</v>
      </c>
      <c r="I6" s="44">
        <v>0</v>
      </c>
      <c r="J6" s="44">
        <v>0</v>
      </c>
      <c r="K6" s="44">
        <v>0</v>
      </c>
      <c r="L6" s="44">
        <v>0</v>
      </c>
      <c r="M6" s="44">
        <v>0</v>
      </c>
      <c r="N6" s="44">
        <v>0</v>
      </c>
      <c r="O6" s="282"/>
      <c r="P6" s="282"/>
      <c r="Q6" s="425"/>
    </row>
    <row r="7" spans="1:17" ht="24" x14ac:dyDescent="0.25">
      <c r="A7" s="279"/>
      <c r="B7" s="279"/>
      <c r="C7" s="279"/>
      <c r="D7" s="279"/>
      <c r="E7" s="279"/>
      <c r="F7" s="279"/>
      <c r="G7" s="43" t="s">
        <v>18</v>
      </c>
      <c r="H7" s="44">
        <f t="shared" si="1"/>
        <v>20.5</v>
      </c>
      <c r="I7" s="44">
        <v>0</v>
      </c>
      <c r="J7" s="44">
        <v>20.5</v>
      </c>
      <c r="K7" s="44">
        <v>0</v>
      </c>
      <c r="L7" s="44">
        <v>0</v>
      </c>
      <c r="M7" s="44">
        <v>0</v>
      </c>
      <c r="N7" s="44">
        <v>0</v>
      </c>
      <c r="O7" s="282"/>
      <c r="P7" s="282"/>
      <c r="Q7" s="425"/>
    </row>
    <row r="8" spans="1:17" x14ac:dyDescent="0.25">
      <c r="A8" s="279"/>
      <c r="B8" s="279"/>
      <c r="C8" s="279"/>
      <c r="D8" s="279"/>
      <c r="E8" s="279"/>
      <c r="F8" s="279"/>
      <c r="G8" s="43" t="s">
        <v>19</v>
      </c>
      <c r="H8" s="44">
        <f t="shared" si="1"/>
        <v>1.1000000000000001</v>
      </c>
      <c r="I8" s="44">
        <v>0</v>
      </c>
      <c r="J8" s="44">
        <v>1.1000000000000001</v>
      </c>
      <c r="K8" s="44">
        <v>0</v>
      </c>
      <c r="L8" s="44">
        <v>0</v>
      </c>
      <c r="M8" s="44">
        <v>0</v>
      </c>
      <c r="N8" s="44">
        <v>0</v>
      </c>
      <c r="O8" s="282"/>
      <c r="P8" s="282"/>
      <c r="Q8" s="425"/>
    </row>
    <row r="9" spans="1:17" x14ac:dyDescent="0.25">
      <c r="A9" s="279"/>
      <c r="B9" s="279"/>
      <c r="C9" s="279"/>
      <c r="D9" s="279"/>
      <c r="E9" s="279"/>
      <c r="F9" s="279"/>
      <c r="G9" s="43" t="s">
        <v>20</v>
      </c>
      <c r="H9" s="44">
        <f t="shared" si="1"/>
        <v>0</v>
      </c>
      <c r="I9" s="44">
        <v>0</v>
      </c>
      <c r="J9" s="44">
        <v>0</v>
      </c>
      <c r="K9" s="44">
        <v>0</v>
      </c>
      <c r="L9" s="44">
        <v>0</v>
      </c>
      <c r="M9" s="44">
        <v>0</v>
      </c>
      <c r="N9" s="44">
        <v>0</v>
      </c>
      <c r="O9" s="283"/>
      <c r="P9" s="283"/>
      <c r="Q9" s="426"/>
    </row>
    <row r="10" spans="1:17" ht="24" x14ac:dyDescent="0.25">
      <c r="A10" s="292" t="s">
        <v>2155</v>
      </c>
      <c r="B10" s="279" t="s">
        <v>63</v>
      </c>
      <c r="C10" s="279" t="s">
        <v>126</v>
      </c>
      <c r="D10" s="279">
        <v>2026</v>
      </c>
      <c r="E10" s="279" t="s">
        <v>63</v>
      </c>
      <c r="F10" s="279" t="s">
        <v>2152</v>
      </c>
      <c r="G10" s="43" t="s">
        <v>16</v>
      </c>
      <c r="H10" s="44">
        <f>SUM(H11:H14)</f>
        <v>65</v>
      </c>
      <c r="I10" s="44">
        <f t="shared" si="0"/>
        <v>0</v>
      </c>
      <c r="J10" s="44">
        <f t="shared" si="0"/>
        <v>65</v>
      </c>
      <c r="K10" s="44">
        <f t="shared" si="0"/>
        <v>0</v>
      </c>
      <c r="L10" s="44">
        <f t="shared" si="0"/>
        <v>0</v>
      </c>
      <c r="M10" s="44">
        <f t="shared" si="0"/>
        <v>0</v>
      </c>
      <c r="N10" s="44">
        <f t="shared" si="0"/>
        <v>0</v>
      </c>
      <c r="O10" s="279">
        <v>13550</v>
      </c>
      <c r="P10" s="279"/>
      <c r="Q10" s="424" t="s">
        <v>4187</v>
      </c>
    </row>
    <row r="11" spans="1:17" x14ac:dyDescent="0.25">
      <c r="A11" s="292"/>
      <c r="B11" s="279"/>
      <c r="C11" s="279"/>
      <c r="D11" s="279"/>
      <c r="E11" s="279"/>
      <c r="F11" s="279"/>
      <c r="G11" s="43" t="s">
        <v>267</v>
      </c>
      <c r="H11" s="44">
        <f t="shared" ref="H11:H14" si="2">SUM(I11:N11)</f>
        <v>0</v>
      </c>
      <c r="I11" s="44">
        <v>0</v>
      </c>
      <c r="J11" s="44">
        <v>0</v>
      </c>
      <c r="K11" s="44">
        <v>0</v>
      </c>
      <c r="L11" s="44">
        <v>0</v>
      </c>
      <c r="M11" s="44">
        <v>0</v>
      </c>
      <c r="N11" s="44">
        <v>0</v>
      </c>
      <c r="O11" s="279"/>
      <c r="P11" s="279"/>
      <c r="Q11" s="425"/>
    </row>
    <row r="12" spans="1:17" ht="24" x14ac:dyDescent="0.25">
      <c r="A12" s="292"/>
      <c r="B12" s="279"/>
      <c r="C12" s="279"/>
      <c r="D12" s="279"/>
      <c r="E12" s="279"/>
      <c r="F12" s="279"/>
      <c r="G12" s="43" t="s">
        <v>18</v>
      </c>
      <c r="H12" s="44">
        <f t="shared" si="2"/>
        <v>61.8</v>
      </c>
      <c r="I12" s="44">
        <v>0</v>
      </c>
      <c r="J12" s="44">
        <v>61.8</v>
      </c>
      <c r="K12" s="44">
        <v>0</v>
      </c>
      <c r="L12" s="44">
        <v>0</v>
      </c>
      <c r="M12" s="44">
        <v>0</v>
      </c>
      <c r="N12" s="44">
        <v>0</v>
      </c>
      <c r="O12" s="279"/>
      <c r="P12" s="279"/>
      <c r="Q12" s="425"/>
    </row>
    <row r="13" spans="1:17" x14ac:dyDescent="0.25">
      <c r="A13" s="292"/>
      <c r="B13" s="279"/>
      <c r="C13" s="279"/>
      <c r="D13" s="279"/>
      <c r="E13" s="279"/>
      <c r="F13" s="279"/>
      <c r="G13" s="43" t="s">
        <v>19</v>
      </c>
      <c r="H13" s="44">
        <f t="shared" si="2"/>
        <v>3.2</v>
      </c>
      <c r="I13" s="44">
        <v>0</v>
      </c>
      <c r="J13" s="44">
        <v>3.2</v>
      </c>
      <c r="K13" s="44">
        <v>0</v>
      </c>
      <c r="L13" s="44">
        <v>0</v>
      </c>
      <c r="M13" s="44">
        <v>0</v>
      </c>
      <c r="N13" s="44">
        <v>0</v>
      </c>
      <c r="O13" s="279"/>
      <c r="P13" s="279"/>
      <c r="Q13" s="425"/>
    </row>
    <row r="14" spans="1:17" x14ac:dyDescent="0.25">
      <c r="A14" s="292"/>
      <c r="B14" s="279"/>
      <c r="C14" s="279"/>
      <c r="D14" s="279"/>
      <c r="E14" s="279"/>
      <c r="F14" s="279"/>
      <c r="G14" s="43" t="s">
        <v>20</v>
      </c>
      <c r="H14" s="44">
        <f t="shared" si="2"/>
        <v>0</v>
      </c>
      <c r="I14" s="44">
        <v>0</v>
      </c>
      <c r="J14" s="44">
        <v>0</v>
      </c>
      <c r="K14" s="44">
        <v>0</v>
      </c>
      <c r="L14" s="44">
        <v>0</v>
      </c>
      <c r="M14" s="44">
        <v>0</v>
      </c>
      <c r="N14" s="44">
        <v>0</v>
      </c>
      <c r="O14" s="279"/>
      <c r="P14" s="279"/>
      <c r="Q14" s="426"/>
    </row>
    <row r="15" spans="1:17" ht="24" x14ac:dyDescent="0.25">
      <c r="A15" s="292" t="s">
        <v>2156</v>
      </c>
      <c r="B15" s="279" t="s">
        <v>63</v>
      </c>
      <c r="C15" s="279" t="s">
        <v>126</v>
      </c>
      <c r="D15" s="279">
        <v>2027</v>
      </c>
      <c r="E15" s="279" t="s">
        <v>63</v>
      </c>
      <c r="F15" s="279" t="s">
        <v>2152</v>
      </c>
      <c r="G15" s="43" t="s">
        <v>16</v>
      </c>
      <c r="H15" s="44">
        <f>SUM(H16:H19)</f>
        <v>63</v>
      </c>
      <c r="I15" s="44">
        <f t="shared" si="0"/>
        <v>0</v>
      </c>
      <c r="J15" s="44">
        <f>SUM(J16:J19)</f>
        <v>0</v>
      </c>
      <c r="K15" s="44">
        <f t="shared" si="0"/>
        <v>63</v>
      </c>
      <c r="L15" s="44">
        <f t="shared" si="0"/>
        <v>0</v>
      </c>
      <c r="M15" s="44">
        <f t="shared" si="0"/>
        <v>0</v>
      </c>
      <c r="N15" s="44">
        <f t="shared" si="0"/>
        <v>0</v>
      </c>
      <c r="O15" s="279"/>
      <c r="P15" s="279"/>
      <c r="Q15" s="424" t="s">
        <v>4187</v>
      </c>
    </row>
    <row r="16" spans="1:17" x14ac:dyDescent="0.25">
      <c r="A16" s="292"/>
      <c r="B16" s="279"/>
      <c r="C16" s="279"/>
      <c r="D16" s="279"/>
      <c r="E16" s="279"/>
      <c r="F16" s="279"/>
      <c r="G16" s="43" t="s">
        <v>267</v>
      </c>
      <c r="H16" s="44">
        <f t="shared" ref="H16:H34" si="3">SUM(I16:N16)</f>
        <v>0</v>
      </c>
      <c r="I16" s="44">
        <v>0</v>
      </c>
      <c r="J16" s="44">
        <v>0</v>
      </c>
      <c r="K16" s="44">
        <v>0</v>
      </c>
      <c r="L16" s="44">
        <v>0</v>
      </c>
      <c r="M16" s="44">
        <v>0</v>
      </c>
      <c r="N16" s="44">
        <v>0</v>
      </c>
      <c r="O16" s="279"/>
      <c r="P16" s="279"/>
      <c r="Q16" s="425"/>
    </row>
    <row r="17" spans="1:17" ht="24" x14ac:dyDescent="0.25">
      <c r="A17" s="292"/>
      <c r="B17" s="279"/>
      <c r="C17" s="279"/>
      <c r="D17" s="279"/>
      <c r="E17" s="279"/>
      <c r="F17" s="279"/>
      <c r="G17" s="43" t="s">
        <v>18</v>
      </c>
      <c r="H17" s="44">
        <f t="shared" si="3"/>
        <v>59.9</v>
      </c>
      <c r="I17" s="44">
        <v>0</v>
      </c>
      <c r="J17" s="44">
        <v>0</v>
      </c>
      <c r="K17" s="44">
        <v>59.9</v>
      </c>
      <c r="L17" s="44">
        <v>0</v>
      </c>
      <c r="M17" s="44">
        <v>0</v>
      </c>
      <c r="N17" s="44">
        <v>0</v>
      </c>
      <c r="O17" s="279"/>
      <c r="P17" s="279"/>
      <c r="Q17" s="425"/>
    </row>
    <row r="18" spans="1:17" x14ac:dyDescent="0.25">
      <c r="A18" s="292"/>
      <c r="B18" s="279"/>
      <c r="C18" s="279"/>
      <c r="D18" s="279"/>
      <c r="E18" s="279"/>
      <c r="F18" s="279"/>
      <c r="G18" s="43" t="s">
        <v>19</v>
      </c>
      <c r="H18" s="44">
        <f t="shared" si="3"/>
        <v>3.1</v>
      </c>
      <c r="I18" s="44">
        <v>0</v>
      </c>
      <c r="J18" s="44">
        <v>0</v>
      </c>
      <c r="K18" s="44">
        <v>3.1</v>
      </c>
      <c r="L18" s="44">
        <v>0</v>
      </c>
      <c r="M18" s="44">
        <v>0</v>
      </c>
      <c r="N18" s="44">
        <v>0</v>
      </c>
      <c r="O18" s="279"/>
      <c r="P18" s="279"/>
      <c r="Q18" s="425"/>
    </row>
    <row r="19" spans="1:17" x14ac:dyDescent="0.25">
      <c r="A19" s="292"/>
      <c r="B19" s="279"/>
      <c r="C19" s="279"/>
      <c r="D19" s="279"/>
      <c r="E19" s="279"/>
      <c r="F19" s="279"/>
      <c r="G19" s="43" t="s">
        <v>20</v>
      </c>
      <c r="H19" s="44">
        <f t="shared" si="3"/>
        <v>0</v>
      </c>
      <c r="I19" s="44">
        <v>0</v>
      </c>
      <c r="J19" s="44">
        <v>0</v>
      </c>
      <c r="K19" s="44">
        <v>0</v>
      </c>
      <c r="L19" s="44">
        <v>0</v>
      </c>
      <c r="M19" s="44">
        <v>0</v>
      </c>
      <c r="N19" s="44">
        <v>0</v>
      </c>
      <c r="O19" s="279"/>
      <c r="P19" s="279"/>
      <c r="Q19" s="426"/>
    </row>
    <row r="20" spans="1:17" ht="24" x14ac:dyDescent="0.25">
      <c r="A20" s="292" t="s">
        <v>2151</v>
      </c>
      <c r="B20" s="279" t="s">
        <v>63</v>
      </c>
      <c r="C20" s="279" t="s">
        <v>126</v>
      </c>
      <c r="D20" s="279">
        <v>2030</v>
      </c>
      <c r="E20" s="279" t="s">
        <v>63</v>
      </c>
      <c r="F20" s="279" t="s">
        <v>2152</v>
      </c>
      <c r="G20" s="43" t="s">
        <v>16</v>
      </c>
      <c r="H20" s="44">
        <f>SUM(H21:H24)</f>
        <v>135.10000000000002</v>
      </c>
      <c r="I20" s="44">
        <f t="shared" si="0"/>
        <v>0</v>
      </c>
      <c r="J20" s="44">
        <f t="shared" si="0"/>
        <v>0</v>
      </c>
      <c r="K20" s="44">
        <f t="shared" si="0"/>
        <v>0</v>
      </c>
      <c r="L20" s="44">
        <f t="shared" si="0"/>
        <v>0</v>
      </c>
      <c r="M20" s="44">
        <f t="shared" si="0"/>
        <v>0</v>
      </c>
      <c r="N20" s="44">
        <f t="shared" si="0"/>
        <v>135.10000000000002</v>
      </c>
      <c r="O20" s="279"/>
      <c r="P20" s="279"/>
      <c r="Q20" s="424" t="s">
        <v>4187</v>
      </c>
    </row>
    <row r="21" spans="1:17" x14ac:dyDescent="0.25">
      <c r="A21" s="292"/>
      <c r="B21" s="279"/>
      <c r="C21" s="279"/>
      <c r="D21" s="279"/>
      <c r="E21" s="279"/>
      <c r="F21" s="279"/>
      <c r="G21" s="43" t="s">
        <v>267</v>
      </c>
      <c r="H21" s="44">
        <f t="shared" si="3"/>
        <v>0</v>
      </c>
      <c r="I21" s="44">
        <v>0</v>
      </c>
      <c r="J21" s="44">
        <v>0</v>
      </c>
      <c r="K21" s="44">
        <v>0</v>
      </c>
      <c r="L21" s="44">
        <v>0</v>
      </c>
      <c r="M21" s="44">
        <v>0</v>
      </c>
      <c r="N21" s="44">
        <v>0</v>
      </c>
      <c r="O21" s="279"/>
      <c r="P21" s="279"/>
      <c r="Q21" s="425"/>
    </row>
    <row r="22" spans="1:17" ht="24" x14ac:dyDescent="0.25">
      <c r="A22" s="292"/>
      <c r="B22" s="279"/>
      <c r="C22" s="279"/>
      <c r="D22" s="279"/>
      <c r="E22" s="279"/>
      <c r="F22" s="279"/>
      <c r="G22" s="43" t="s">
        <v>18</v>
      </c>
      <c r="H22" s="44">
        <f t="shared" si="3"/>
        <v>128.30000000000001</v>
      </c>
      <c r="I22" s="44">
        <v>0</v>
      </c>
      <c r="J22" s="44">
        <v>0</v>
      </c>
      <c r="K22" s="44">
        <v>0</v>
      </c>
      <c r="L22" s="44">
        <v>0</v>
      </c>
      <c r="M22" s="44">
        <v>0</v>
      </c>
      <c r="N22" s="44">
        <v>128.30000000000001</v>
      </c>
      <c r="O22" s="279"/>
      <c r="P22" s="279"/>
      <c r="Q22" s="425"/>
    </row>
    <row r="23" spans="1:17" x14ac:dyDescent="0.25">
      <c r="A23" s="292"/>
      <c r="B23" s="279"/>
      <c r="C23" s="279"/>
      <c r="D23" s="279"/>
      <c r="E23" s="279"/>
      <c r="F23" s="279"/>
      <c r="G23" s="43" t="s">
        <v>19</v>
      </c>
      <c r="H23" s="44">
        <f t="shared" si="3"/>
        <v>6.8</v>
      </c>
      <c r="I23" s="44">
        <v>0</v>
      </c>
      <c r="J23" s="44">
        <v>0</v>
      </c>
      <c r="K23" s="44">
        <v>0</v>
      </c>
      <c r="L23" s="44">
        <v>0</v>
      </c>
      <c r="M23" s="44">
        <v>0</v>
      </c>
      <c r="N23" s="44">
        <v>6.8</v>
      </c>
      <c r="O23" s="279"/>
      <c r="P23" s="279"/>
      <c r="Q23" s="425"/>
    </row>
    <row r="24" spans="1:17" x14ac:dyDescent="0.25">
      <c r="A24" s="292"/>
      <c r="B24" s="279"/>
      <c r="C24" s="279"/>
      <c r="D24" s="279"/>
      <c r="E24" s="279"/>
      <c r="F24" s="279"/>
      <c r="G24" s="43" t="s">
        <v>20</v>
      </c>
      <c r="H24" s="44">
        <f t="shared" si="3"/>
        <v>0</v>
      </c>
      <c r="I24" s="44">
        <v>0</v>
      </c>
      <c r="J24" s="44">
        <v>0</v>
      </c>
      <c r="K24" s="44">
        <v>0</v>
      </c>
      <c r="L24" s="44">
        <v>0</v>
      </c>
      <c r="M24" s="44">
        <v>0</v>
      </c>
      <c r="N24" s="44">
        <v>0</v>
      </c>
      <c r="O24" s="279"/>
      <c r="P24" s="279"/>
      <c r="Q24" s="426"/>
    </row>
    <row r="25" spans="1:17" ht="24" x14ac:dyDescent="0.25">
      <c r="A25" s="292" t="s">
        <v>2153</v>
      </c>
      <c r="B25" s="279" t="s">
        <v>63</v>
      </c>
      <c r="C25" s="279" t="s">
        <v>126</v>
      </c>
      <c r="D25" s="279">
        <v>2030</v>
      </c>
      <c r="E25" s="279" t="s">
        <v>63</v>
      </c>
      <c r="F25" s="279" t="s">
        <v>2152</v>
      </c>
      <c r="G25" s="43" t="s">
        <v>16</v>
      </c>
      <c r="H25" s="44">
        <f>SUM(H26:H29)</f>
        <v>135</v>
      </c>
      <c r="I25" s="44">
        <f t="shared" si="0"/>
        <v>0</v>
      </c>
      <c r="J25" s="44">
        <f t="shared" si="0"/>
        <v>0</v>
      </c>
      <c r="K25" s="44">
        <f t="shared" si="0"/>
        <v>0</v>
      </c>
      <c r="L25" s="44">
        <f t="shared" si="0"/>
        <v>0</v>
      </c>
      <c r="M25" s="44">
        <f t="shared" si="0"/>
        <v>0</v>
      </c>
      <c r="N25" s="44">
        <f t="shared" si="0"/>
        <v>135</v>
      </c>
      <c r="O25" s="279"/>
      <c r="P25" s="279"/>
      <c r="Q25" s="424" t="s">
        <v>4187</v>
      </c>
    </row>
    <row r="26" spans="1:17" x14ac:dyDescent="0.25">
      <c r="A26" s="292"/>
      <c r="B26" s="279"/>
      <c r="C26" s="279"/>
      <c r="D26" s="279"/>
      <c r="E26" s="279"/>
      <c r="F26" s="279"/>
      <c r="G26" s="43" t="s">
        <v>267</v>
      </c>
      <c r="H26" s="44">
        <f t="shared" si="3"/>
        <v>0</v>
      </c>
      <c r="I26" s="44">
        <v>0</v>
      </c>
      <c r="J26" s="44">
        <v>0</v>
      </c>
      <c r="K26" s="44">
        <v>0</v>
      </c>
      <c r="L26" s="44">
        <v>0</v>
      </c>
      <c r="M26" s="44">
        <v>0</v>
      </c>
      <c r="N26" s="44">
        <v>0</v>
      </c>
      <c r="O26" s="279"/>
      <c r="P26" s="279"/>
      <c r="Q26" s="425"/>
    </row>
    <row r="27" spans="1:17" ht="24" x14ac:dyDescent="0.25">
      <c r="A27" s="292"/>
      <c r="B27" s="279"/>
      <c r="C27" s="279"/>
      <c r="D27" s="279"/>
      <c r="E27" s="279"/>
      <c r="F27" s="279"/>
      <c r="G27" s="43" t="s">
        <v>18</v>
      </c>
      <c r="H27" s="44">
        <f t="shared" si="3"/>
        <v>128.30000000000001</v>
      </c>
      <c r="I27" s="44">
        <v>0</v>
      </c>
      <c r="J27" s="44">
        <v>0</v>
      </c>
      <c r="K27" s="44">
        <v>0</v>
      </c>
      <c r="L27" s="44">
        <v>0</v>
      </c>
      <c r="M27" s="44">
        <v>0</v>
      </c>
      <c r="N27" s="44">
        <v>128.30000000000001</v>
      </c>
      <c r="O27" s="279"/>
      <c r="P27" s="279"/>
      <c r="Q27" s="425"/>
    </row>
    <row r="28" spans="1:17" x14ac:dyDescent="0.25">
      <c r="A28" s="292"/>
      <c r="B28" s="279"/>
      <c r="C28" s="279"/>
      <c r="D28" s="279"/>
      <c r="E28" s="279"/>
      <c r="F28" s="279"/>
      <c r="G28" s="43" t="s">
        <v>19</v>
      </c>
      <c r="H28" s="44">
        <f t="shared" si="3"/>
        <v>6.7</v>
      </c>
      <c r="I28" s="44">
        <v>0</v>
      </c>
      <c r="J28" s="44">
        <v>0</v>
      </c>
      <c r="K28" s="44">
        <v>0</v>
      </c>
      <c r="L28" s="44">
        <v>0</v>
      </c>
      <c r="M28" s="44">
        <v>0</v>
      </c>
      <c r="N28" s="44">
        <v>6.7</v>
      </c>
      <c r="O28" s="279"/>
      <c r="P28" s="279"/>
      <c r="Q28" s="425"/>
    </row>
    <row r="29" spans="1:17" x14ac:dyDescent="0.25">
      <c r="A29" s="292"/>
      <c r="B29" s="279"/>
      <c r="C29" s="279"/>
      <c r="D29" s="279"/>
      <c r="E29" s="279"/>
      <c r="F29" s="279"/>
      <c r="G29" s="43" t="s">
        <v>20</v>
      </c>
      <c r="H29" s="44">
        <f t="shared" si="3"/>
        <v>0</v>
      </c>
      <c r="I29" s="44">
        <v>0</v>
      </c>
      <c r="J29" s="44">
        <v>0</v>
      </c>
      <c r="K29" s="44">
        <v>0</v>
      </c>
      <c r="L29" s="44">
        <v>0</v>
      </c>
      <c r="M29" s="44">
        <v>0</v>
      </c>
      <c r="N29" s="44">
        <v>0</v>
      </c>
      <c r="O29" s="279"/>
      <c r="P29" s="279"/>
      <c r="Q29" s="426"/>
    </row>
    <row r="30" spans="1:17" ht="24" x14ac:dyDescent="0.25">
      <c r="A30" s="292" t="s">
        <v>2157</v>
      </c>
      <c r="B30" s="279" t="s">
        <v>63</v>
      </c>
      <c r="C30" s="279" t="s">
        <v>126</v>
      </c>
      <c r="D30" s="279">
        <v>2030</v>
      </c>
      <c r="E30" s="279" t="s">
        <v>63</v>
      </c>
      <c r="F30" s="279" t="s">
        <v>2152</v>
      </c>
      <c r="G30" s="43" t="s">
        <v>16</v>
      </c>
      <c r="H30" s="44">
        <f>SUM(H31:H34)</f>
        <v>15</v>
      </c>
      <c r="I30" s="44">
        <f t="shared" si="0"/>
        <v>0</v>
      </c>
      <c r="J30" s="44">
        <f t="shared" si="0"/>
        <v>0</v>
      </c>
      <c r="K30" s="44">
        <f t="shared" si="0"/>
        <v>0</v>
      </c>
      <c r="L30" s="44">
        <f t="shared" si="0"/>
        <v>0</v>
      </c>
      <c r="M30" s="44">
        <f t="shared" si="0"/>
        <v>0</v>
      </c>
      <c r="N30" s="44">
        <f t="shared" si="0"/>
        <v>15</v>
      </c>
      <c r="O30" s="279"/>
      <c r="P30" s="279"/>
      <c r="Q30" s="424" t="s">
        <v>4187</v>
      </c>
    </row>
    <row r="31" spans="1:17" x14ac:dyDescent="0.25">
      <c r="A31" s="292"/>
      <c r="B31" s="279"/>
      <c r="C31" s="279"/>
      <c r="D31" s="279"/>
      <c r="E31" s="279"/>
      <c r="F31" s="279"/>
      <c r="G31" s="43" t="s">
        <v>267</v>
      </c>
      <c r="H31" s="44">
        <f t="shared" si="3"/>
        <v>0</v>
      </c>
      <c r="I31" s="44">
        <v>0</v>
      </c>
      <c r="J31" s="44">
        <v>0</v>
      </c>
      <c r="K31" s="44">
        <v>0</v>
      </c>
      <c r="L31" s="44">
        <v>0</v>
      </c>
      <c r="M31" s="44">
        <v>0</v>
      </c>
      <c r="N31" s="44">
        <v>0</v>
      </c>
      <c r="O31" s="279"/>
      <c r="P31" s="279"/>
      <c r="Q31" s="425"/>
    </row>
    <row r="32" spans="1:17" ht="24" x14ac:dyDescent="0.25">
      <c r="A32" s="292"/>
      <c r="B32" s="279"/>
      <c r="C32" s="279"/>
      <c r="D32" s="279"/>
      <c r="E32" s="279"/>
      <c r="F32" s="279"/>
      <c r="G32" s="43" t="s">
        <v>18</v>
      </c>
      <c r="H32" s="44">
        <f t="shared" si="3"/>
        <v>0</v>
      </c>
      <c r="I32" s="44">
        <v>0</v>
      </c>
      <c r="J32" s="44">
        <v>0</v>
      </c>
      <c r="K32" s="44">
        <v>0</v>
      </c>
      <c r="L32" s="44">
        <v>0</v>
      </c>
      <c r="M32" s="44">
        <v>0</v>
      </c>
      <c r="N32" s="44">
        <v>0</v>
      </c>
      <c r="O32" s="279"/>
      <c r="P32" s="279"/>
      <c r="Q32" s="425"/>
    </row>
    <row r="33" spans="1:17" x14ac:dyDescent="0.25">
      <c r="A33" s="292"/>
      <c r="B33" s="279"/>
      <c r="C33" s="279"/>
      <c r="D33" s="279"/>
      <c r="E33" s="279"/>
      <c r="F33" s="279"/>
      <c r="G33" s="43" t="s">
        <v>19</v>
      </c>
      <c r="H33" s="44">
        <f t="shared" si="3"/>
        <v>14.3</v>
      </c>
      <c r="I33" s="44">
        <v>0</v>
      </c>
      <c r="J33" s="44">
        <v>0</v>
      </c>
      <c r="K33" s="44">
        <v>0</v>
      </c>
      <c r="L33" s="44">
        <v>0</v>
      </c>
      <c r="M33" s="44">
        <v>0</v>
      </c>
      <c r="N33" s="44">
        <v>14.3</v>
      </c>
      <c r="O33" s="279"/>
      <c r="P33" s="279"/>
      <c r="Q33" s="425"/>
    </row>
    <row r="34" spans="1:17" x14ac:dyDescent="0.25">
      <c r="A34" s="292"/>
      <c r="B34" s="279"/>
      <c r="C34" s="279"/>
      <c r="D34" s="279"/>
      <c r="E34" s="279"/>
      <c r="F34" s="279"/>
      <c r="G34" s="43" t="s">
        <v>20</v>
      </c>
      <c r="H34" s="44">
        <f t="shared" si="3"/>
        <v>0.7</v>
      </c>
      <c r="I34" s="44">
        <v>0</v>
      </c>
      <c r="J34" s="44">
        <v>0</v>
      </c>
      <c r="K34" s="44">
        <v>0</v>
      </c>
      <c r="L34" s="44">
        <v>0</v>
      </c>
      <c r="M34" s="44">
        <v>0</v>
      </c>
      <c r="N34" s="44">
        <v>0.7</v>
      </c>
      <c r="O34" s="279"/>
      <c r="P34" s="279"/>
      <c r="Q34" s="426"/>
    </row>
    <row r="35" spans="1:17" ht="24" x14ac:dyDescent="0.25">
      <c r="A35" s="331" t="s">
        <v>26</v>
      </c>
      <c r="B35" s="331"/>
      <c r="C35" s="331"/>
      <c r="D35" s="331"/>
      <c r="E35" s="331"/>
      <c r="F35" s="331"/>
      <c r="G35" s="48" t="s">
        <v>16</v>
      </c>
      <c r="H35" s="49">
        <f>SUM(H5,H10,H15,H20,H25,H30)</f>
        <v>434.70000000000005</v>
      </c>
      <c r="I35" s="49">
        <f t="shared" ref="I35:N35" si="4">SUM(I5,I10,I15,I20,I25,I30)</f>
        <v>0</v>
      </c>
      <c r="J35" s="49">
        <f t="shared" si="4"/>
        <v>86.6</v>
      </c>
      <c r="K35" s="49">
        <f t="shared" si="4"/>
        <v>63</v>
      </c>
      <c r="L35" s="49">
        <f t="shared" si="4"/>
        <v>0</v>
      </c>
      <c r="M35" s="49">
        <f t="shared" si="4"/>
        <v>0</v>
      </c>
      <c r="N35" s="49">
        <f t="shared" si="4"/>
        <v>285.10000000000002</v>
      </c>
      <c r="O35" s="306"/>
      <c r="P35" s="306"/>
      <c r="Q35" s="623"/>
    </row>
    <row r="36" spans="1:17" x14ac:dyDescent="0.25">
      <c r="A36" s="331"/>
      <c r="B36" s="331"/>
      <c r="C36" s="331"/>
      <c r="D36" s="331"/>
      <c r="E36" s="331"/>
      <c r="F36" s="331"/>
      <c r="G36" s="48" t="s">
        <v>267</v>
      </c>
      <c r="H36" s="49">
        <f t="shared" ref="H36:N39" si="5">SUM(H6,H11,H16,H21,H26,H31)</f>
        <v>0</v>
      </c>
      <c r="I36" s="49">
        <f t="shared" si="5"/>
        <v>0</v>
      </c>
      <c r="J36" s="49">
        <f t="shared" si="5"/>
        <v>0</v>
      </c>
      <c r="K36" s="49">
        <f t="shared" si="5"/>
        <v>0</v>
      </c>
      <c r="L36" s="49">
        <f t="shared" si="5"/>
        <v>0</v>
      </c>
      <c r="M36" s="49">
        <f t="shared" si="5"/>
        <v>0</v>
      </c>
      <c r="N36" s="49">
        <f t="shared" si="5"/>
        <v>0</v>
      </c>
      <c r="O36" s="306"/>
      <c r="P36" s="306"/>
      <c r="Q36" s="624"/>
    </row>
    <row r="37" spans="1:17" ht="36" x14ac:dyDescent="0.25">
      <c r="A37" s="331"/>
      <c r="B37" s="331"/>
      <c r="C37" s="331"/>
      <c r="D37" s="331"/>
      <c r="E37" s="331"/>
      <c r="F37" s="331"/>
      <c r="G37" s="48" t="s">
        <v>18</v>
      </c>
      <c r="H37" s="49">
        <f t="shared" si="5"/>
        <v>398.8</v>
      </c>
      <c r="I37" s="49">
        <f t="shared" si="5"/>
        <v>0</v>
      </c>
      <c r="J37" s="49">
        <f t="shared" si="5"/>
        <v>82.3</v>
      </c>
      <c r="K37" s="49">
        <f t="shared" si="5"/>
        <v>59.9</v>
      </c>
      <c r="L37" s="49">
        <f t="shared" si="5"/>
        <v>0</v>
      </c>
      <c r="M37" s="49">
        <f t="shared" si="5"/>
        <v>0</v>
      </c>
      <c r="N37" s="49">
        <f t="shared" si="5"/>
        <v>256.60000000000002</v>
      </c>
      <c r="O37" s="306"/>
      <c r="P37" s="306"/>
      <c r="Q37" s="624"/>
    </row>
    <row r="38" spans="1:17" x14ac:dyDescent="0.25">
      <c r="A38" s="331"/>
      <c r="B38" s="331"/>
      <c r="C38" s="331"/>
      <c r="D38" s="331"/>
      <c r="E38" s="331"/>
      <c r="F38" s="331"/>
      <c r="G38" s="48" t="s">
        <v>19</v>
      </c>
      <c r="H38" s="49">
        <f t="shared" si="5"/>
        <v>35.200000000000003</v>
      </c>
      <c r="I38" s="49">
        <f t="shared" si="5"/>
        <v>0</v>
      </c>
      <c r="J38" s="49">
        <f t="shared" si="5"/>
        <v>4.3000000000000007</v>
      </c>
      <c r="K38" s="49">
        <f t="shared" si="5"/>
        <v>3.1</v>
      </c>
      <c r="L38" s="49">
        <f t="shared" si="5"/>
        <v>0</v>
      </c>
      <c r="M38" s="49">
        <f t="shared" si="5"/>
        <v>0</v>
      </c>
      <c r="N38" s="49">
        <f t="shared" si="5"/>
        <v>27.8</v>
      </c>
      <c r="O38" s="306"/>
      <c r="P38" s="306"/>
      <c r="Q38" s="624"/>
    </row>
    <row r="39" spans="1:17" ht="24" x14ac:dyDescent="0.25">
      <c r="A39" s="331"/>
      <c r="B39" s="331"/>
      <c r="C39" s="331"/>
      <c r="D39" s="331"/>
      <c r="E39" s="331"/>
      <c r="F39" s="331"/>
      <c r="G39" s="48" t="s">
        <v>20</v>
      </c>
      <c r="H39" s="49">
        <f t="shared" si="5"/>
        <v>0.7</v>
      </c>
      <c r="I39" s="49">
        <f t="shared" si="5"/>
        <v>0</v>
      </c>
      <c r="J39" s="49">
        <f t="shared" si="5"/>
        <v>0</v>
      </c>
      <c r="K39" s="49">
        <f t="shared" si="5"/>
        <v>0</v>
      </c>
      <c r="L39" s="49">
        <f t="shared" si="5"/>
        <v>0</v>
      </c>
      <c r="M39" s="49">
        <f t="shared" si="5"/>
        <v>0</v>
      </c>
      <c r="N39" s="49">
        <f t="shared" si="5"/>
        <v>0.7</v>
      </c>
      <c r="O39" s="306"/>
      <c r="P39" s="306"/>
      <c r="Q39" s="625"/>
    </row>
    <row r="40" spans="1:17" x14ac:dyDescent="0.25">
      <c r="A40" s="294" t="s">
        <v>388</v>
      </c>
      <c r="B40" s="294"/>
      <c r="C40" s="294"/>
      <c r="D40" s="294"/>
      <c r="E40" s="294"/>
      <c r="F40" s="294"/>
      <c r="G40" s="294"/>
      <c r="H40" s="294"/>
      <c r="I40" s="294"/>
      <c r="J40" s="294"/>
      <c r="K40" s="294"/>
      <c r="L40" s="294"/>
      <c r="M40" s="294"/>
      <c r="N40" s="294"/>
      <c r="O40" s="294"/>
      <c r="P40" s="294"/>
    </row>
    <row r="41" spans="1:17" ht="24" x14ac:dyDescent="0.25">
      <c r="A41" s="292" t="s">
        <v>2158</v>
      </c>
      <c r="B41" s="279" t="s">
        <v>63</v>
      </c>
      <c r="C41" s="279" t="s">
        <v>388</v>
      </c>
      <c r="D41" s="279">
        <v>2027</v>
      </c>
      <c r="E41" s="279" t="s">
        <v>63</v>
      </c>
      <c r="F41" s="279" t="s">
        <v>2152</v>
      </c>
      <c r="G41" s="43" t="s">
        <v>16</v>
      </c>
      <c r="H41" s="44">
        <f>SUM(H42:H45)</f>
        <v>7.6</v>
      </c>
      <c r="I41" s="44">
        <f t="shared" ref="I41:N46" si="6">SUM(I42:I45)</f>
        <v>0</v>
      </c>
      <c r="J41" s="44">
        <f t="shared" si="6"/>
        <v>0</v>
      </c>
      <c r="K41" s="44">
        <f t="shared" si="6"/>
        <v>7.6</v>
      </c>
      <c r="L41" s="44">
        <f t="shared" si="6"/>
        <v>0</v>
      </c>
      <c r="M41" s="44">
        <f t="shared" si="6"/>
        <v>0</v>
      </c>
      <c r="N41" s="44">
        <f t="shared" si="6"/>
        <v>0</v>
      </c>
      <c r="O41" s="279"/>
      <c r="P41" s="279"/>
      <c r="Q41" s="424" t="s">
        <v>4205</v>
      </c>
    </row>
    <row r="42" spans="1:17" x14ac:dyDescent="0.25">
      <c r="A42" s="292"/>
      <c r="B42" s="279"/>
      <c r="C42" s="279"/>
      <c r="D42" s="279"/>
      <c r="E42" s="279"/>
      <c r="F42" s="279"/>
      <c r="G42" s="43" t="s">
        <v>267</v>
      </c>
      <c r="H42" s="44">
        <f t="shared" ref="H42:H70" si="7">SUM(I42:N42)</f>
        <v>0</v>
      </c>
      <c r="I42" s="44">
        <v>0</v>
      </c>
      <c r="J42" s="44">
        <v>0</v>
      </c>
      <c r="K42" s="44">
        <v>0</v>
      </c>
      <c r="L42" s="44">
        <v>0</v>
      </c>
      <c r="M42" s="44">
        <v>0</v>
      </c>
      <c r="N42" s="44">
        <v>0</v>
      </c>
      <c r="O42" s="279"/>
      <c r="P42" s="279"/>
      <c r="Q42" s="425"/>
    </row>
    <row r="43" spans="1:17" ht="24" x14ac:dyDescent="0.25">
      <c r="A43" s="292"/>
      <c r="B43" s="279"/>
      <c r="C43" s="279"/>
      <c r="D43" s="279"/>
      <c r="E43" s="279"/>
      <c r="F43" s="279"/>
      <c r="G43" s="43" t="s">
        <v>18</v>
      </c>
      <c r="H43" s="44">
        <f t="shared" si="7"/>
        <v>7.1</v>
      </c>
      <c r="I43" s="44">
        <v>0</v>
      </c>
      <c r="J43" s="44">
        <v>0</v>
      </c>
      <c r="K43" s="44">
        <v>7.1</v>
      </c>
      <c r="L43" s="44">
        <v>0</v>
      </c>
      <c r="M43" s="44">
        <v>0</v>
      </c>
      <c r="N43" s="44">
        <v>0</v>
      </c>
      <c r="O43" s="279"/>
      <c r="P43" s="279"/>
      <c r="Q43" s="425"/>
    </row>
    <row r="44" spans="1:17" x14ac:dyDescent="0.25">
      <c r="A44" s="292"/>
      <c r="B44" s="279"/>
      <c r="C44" s="279"/>
      <c r="D44" s="279"/>
      <c r="E44" s="279"/>
      <c r="F44" s="279"/>
      <c r="G44" s="43" t="s">
        <v>19</v>
      </c>
      <c r="H44" s="44">
        <f t="shared" si="7"/>
        <v>0.5</v>
      </c>
      <c r="I44" s="44">
        <v>0</v>
      </c>
      <c r="J44" s="44">
        <v>0</v>
      </c>
      <c r="K44" s="44">
        <v>0.5</v>
      </c>
      <c r="L44" s="44">
        <v>0</v>
      </c>
      <c r="M44" s="44">
        <v>0</v>
      </c>
      <c r="N44" s="44">
        <v>0</v>
      </c>
      <c r="O44" s="279"/>
      <c r="P44" s="279"/>
      <c r="Q44" s="425"/>
    </row>
    <row r="45" spans="1:17" x14ac:dyDescent="0.25">
      <c r="A45" s="292"/>
      <c r="B45" s="279"/>
      <c r="C45" s="279"/>
      <c r="D45" s="279"/>
      <c r="E45" s="279"/>
      <c r="F45" s="279"/>
      <c r="G45" s="43" t="s">
        <v>20</v>
      </c>
      <c r="H45" s="44">
        <f t="shared" si="7"/>
        <v>0</v>
      </c>
      <c r="I45" s="44">
        <v>0</v>
      </c>
      <c r="J45" s="44">
        <v>0</v>
      </c>
      <c r="K45" s="44">
        <v>0</v>
      </c>
      <c r="L45" s="44">
        <v>0</v>
      </c>
      <c r="M45" s="44">
        <v>0</v>
      </c>
      <c r="N45" s="44">
        <v>0</v>
      </c>
      <c r="O45" s="279"/>
      <c r="P45" s="279"/>
      <c r="Q45" s="426"/>
    </row>
    <row r="46" spans="1:17" ht="24" x14ac:dyDescent="0.25">
      <c r="A46" s="292" t="s">
        <v>2159</v>
      </c>
      <c r="B46" s="279" t="s">
        <v>63</v>
      </c>
      <c r="C46" s="279" t="s">
        <v>388</v>
      </c>
      <c r="D46" s="279">
        <v>2028</v>
      </c>
      <c r="E46" s="279" t="s">
        <v>63</v>
      </c>
      <c r="F46" s="279" t="s">
        <v>2152</v>
      </c>
      <c r="G46" s="43" t="s">
        <v>16</v>
      </c>
      <c r="H46" s="44">
        <f>SUM(H47:H50)</f>
        <v>9.6</v>
      </c>
      <c r="I46" s="44">
        <f t="shared" si="6"/>
        <v>0</v>
      </c>
      <c r="J46" s="44">
        <f t="shared" si="6"/>
        <v>0</v>
      </c>
      <c r="K46" s="44">
        <f t="shared" si="6"/>
        <v>0</v>
      </c>
      <c r="L46" s="44">
        <f t="shared" si="6"/>
        <v>9.6</v>
      </c>
      <c r="M46" s="44">
        <f t="shared" si="6"/>
        <v>0</v>
      </c>
      <c r="N46" s="44">
        <f t="shared" si="6"/>
        <v>0</v>
      </c>
      <c r="O46" s="279"/>
      <c r="P46" s="279"/>
      <c r="Q46" s="424" t="s">
        <v>4205</v>
      </c>
    </row>
    <row r="47" spans="1:17" x14ac:dyDescent="0.25">
      <c r="A47" s="292"/>
      <c r="B47" s="279"/>
      <c r="C47" s="279"/>
      <c r="D47" s="279"/>
      <c r="E47" s="279"/>
      <c r="F47" s="279"/>
      <c r="G47" s="43" t="s">
        <v>267</v>
      </c>
      <c r="H47" s="44">
        <f t="shared" si="7"/>
        <v>0</v>
      </c>
      <c r="I47" s="44">
        <v>0</v>
      </c>
      <c r="J47" s="44">
        <v>0</v>
      </c>
      <c r="K47" s="44">
        <v>0</v>
      </c>
      <c r="L47" s="44">
        <v>0</v>
      </c>
      <c r="M47" s="44">
        <v>0</v>
      </c>
      <c r="N47" s="44">
        <v>0</v>
      </c>
      <c r="O47" s="279"/>
      <c r="P47" s="279"/>
      <c r="Q47" s="425"/>
    </row>
    <row r="48" spans="1:17" ht="24" x14ac:dyDescent="0.25">
      <c r="A48" s="292"/>
      <c r="B48" s="279"/>
      <c r="C48" s="279"/>
      <c r="D48" s="279"/>
      <c r="E48" s="279"/>
      <c r="F48" s="279"/>
      <c r="G48" s="43" t="s">
        <v>18</v>
      </c>
      <c r="H48" s="44">
        <f t="shared" si="7"/>
        <v>8.9</v>
      </c>
      <c r="I48" s="44">
        <v>0</v>
      </c>
      <c r="J48" s="44">
        <v>0</v>
      </c>
      <c r="K48" s="44">
        <v>0</v>
      </c>
      <c r="L48" s="44">
        <v>8.9</v>
      </c>
      <c r="M48" s="44">
        <v>0</v>
      </c>
      <c r="N48" s="44">
        <v>0</v>
      </c>
      <c r="O48" s="279"/>
      <c r="P48" s="279"/>
      <c r="Q48" s="425"/>
    </row>
    <row r="49" spans="1:17" x14ac:dyDescent="0.25">
      <c r="A49" s="292"/>
      <c r="B49" s="279"/>
      <c r="C49" s="279"/>
      <c r="D49" s="279"/>
      <c r="E49" s="279"/>
      <c r="F49" s="279"/>
      <c r="G49" s="43" t="s">
        <v>19</v>
      </c>
      <c r="H49" s="44">
        <f t="shared" si="7"/>
        <v>0.7</v>
      </c>
      <c r="I49" s="44">
        <v>0</v>
      </c>
      <c r="J49" s="44">
        <v>0</v>
      </c>
      <c r="K49" s="44">
        <v>0</v>
      </c>
      <c r="L49" s="44">
        <v>0.7</v>
      </c>
      <c r="M49" s="44">
        <v>0</v>
      </c>
      <c r="N49" s="44">
        <v>0</v>
      </c>
      <c r="O49" s="279"/>
      <c r="P49" s="279"/>
      <c r="Q49" s="425"/>
    </row>
    <row r="50" spans="1:17" x14ac:dyDescent="0.25">
      <c r="A50" s="292"/>
      <c r="B50" s="279"/>
      <c r="C50" s="279"/>
      <c r="D50" s="279"/>
      <c r="E50" s="279"/>
      <c r="F50" s="279"/>
      <c r="G50" s="43" t="s">
        <v>20</v>
      </c>
      <c r="H50" s="44">
        <f t="shared" si="7"/>
        <v>0</v>
      </c>
      <c r="I50" s="44">
        <v>0</v>
      </c>
      <c r="J50" s="44">
        <v>0</v>
      </c>
      <c r="K50" s="44">
        <v>0</v>
      </c>
      <c r="L50" s="44">
        <v>0</v>
      </c>
      <c r="M50" s="44">
        <v>0</v>
      </c>
      <c r="N50" s="44">
        <v>0</v>
      </c>
      <c r="O50" s="279"/>
      <c r="P50" s="279"/>
      <c r="Q50" s="426"/>
    </row>
    <row r="51" spans="1:17" ht="24" x14ac:dyDescent="0.25">
      <c r="A51" s="292" t="s">
        <v>2160</v>
      </c>
      <c r="B51" s="279" t="s">
        <v>63</v>
      </c>
      <c r="C51" s="279" t="s">
        <v>388</v>
      </c>
      <c r="D51" s="279">
        <v>2025</v>
      </c>
      <c r="E51" s="279">
        <v>471</v>
      </c>
      <c r="F51" s="279" t="s">
        <v>2161</v>
      </c>
      <c r="G51" s="43" t="s">
        <v>16</v>
      </c>
      <c r="H51" s="44">
        <f>SUM(H52:H55)</f>
        <v>75.8</v>
      </c>
      <c r="I51" s="44">
        <f t="shared" ref="I51:N51" si="8">SUM(I52:I55)</f>
        <v>75.8</v>
      </c>
      <c r="J51" s="44">
        <f t="shared" si="8"/>
        <v>0</v>
      </c>
      <c r="K51" s="44">
        <f t="shared" si="8"/>
        <v>0</v>
      </c>
      <c r="L51" s="44">
        <f t="shared" si="8"/>
        <v>0</v>
      </c>
      <c r="M51" s="44">
        <f t="shared" si="8"/>
        <v>0</v>
      </c>
      <c r="N51" s="44">
        <f t="shared" si="8"/>
        <v>0</v>
      </c>
      <c r="O51" s="279"/>
      <c r="P51" s="279" t="s">
        <v>2162</v>
      </c>
      <c r="Q51" s="424" t="s">
        <v>4205</v>
      </c>
    </row>
    <row r="52" spans="1:17" x14ac:dyDescent="0.25">
      <c r="A52" s="292"/>
      <c r="B52" s="279"/>
      <c r="C52" s="279"/>
      <c r="D52" s="279"/>
      <c r="E52" s="279"/>
      <c r="F52" s="279"/>
      <c r="G52" s="43" t="s">
        <v>17</v>
      </c>
      <c r="H52" s="44">
        <f t="shared" si="7"/>
        <v>0</v>
      </c>
      <c r="I52" s="44">
        <v>0</v>
      </c>
      <c r="J52" s="44">
        <v>0</v>
      </c>
      <c r="K52" s="44">
        <v>0</v>
      </c>
      <c r="L52" s="44">
        <v>0</v>
      </c>
      <c r="M52" s="44">
        <v>0</v>
      </c>
      <c r="N52" s="44">
        <v>0</v>
      </c>
      <c r="O52" s="279"/>
      <c r="P52" s="279"/>
      <c r="Q52" s="425"/>
    </row>
    <row r="53" spans="1:17" ht="24" x14ac:dyDescent="0.25">
      <c r="A53" s="292"/>
      <c r="B53" s="279"/>
      <c r="C53" s="279"/>
      <c r="D53" s="279"/>
      <c r="E53" s="279"/>
      <c r="F53" s="279"/>
      <c r="G53" s="43" t="s">
        <v>18</v>
      </c>
      <c r="H53" s="44">
        <f t="shared" si="7"/>
        <v>69</v>
      </c>
      <c r="I53" s="44">
        <v>69</v>
      </c>
      <c r="J53" s="44">
        <v>0</v>
      </c>
      <c r="K53" s="44">
        <v>0</v>
      </c>
      <c r="L53" s="44">
        <v>0</v>
      </c>
      <c r="M53" s="44">
        <v>0</v>
      </c>
      <c r="N53" s="44">
        <v>0</v>
      </c>
      <c r="O53" s="279"/>
      <c r="P53" s="279"/>
      <c r="Q53" s="425"/>
    </row>
    <row r="54" spans="1:17" x14ac:dyDescent="0.25">
      <c r="A54" s="292"/>
      <c r="B54" s="279"/>
      <c r="C54" s="279"/>
      <c r="D54" s="279"/>
      <c r="E54" s="279"/>
      <c r="F54" s="279"/>
      <c r="G54" s="43" t="s">
        <v>19</v>
      </c>
      <c r="H54" s="44">
        <f t="shared" si="7"/>
        <v>6.8</v>
      </c>
      <c r="I54" s="44">
        <v>6.8</v>
      </c>
      <c r="J54" s="44">
        <v>0</v>
      </c>
      <c r="K54" s="44">
        <v>0</v>
      </c>
      <c r="L54" s="44">
        <v>0</v>
      </c>
      <c r="M54" s="44">
        <v>0</v>
      </c>
      <c r="N54" s="44">
        <v>0</v>
      </c>
      <c r="O54" s="279"/>
      <c r="P54" s="279"/>
      <c r="Q54" s="425"/>
    </row>
    <row r="55" spans="1:17" ht="24.75" customHeight="1" x14ac:dyDescent="0.25">
      <c r="A55" s="292"/>
      <c r="B55" s="279"/>
      <c r="C55" s="279"/>
      <c r="D55" s="279"/>
      <c r="E55" s="279"/>
      <c r="F55" s="279"/>
      <c r="G55" s="43" t="s">
        <v>20</v>
      </c>
      <c r="H55" s="44">
        <f t="shared" si="7"/>
        <v>0</v>
      </c>
      <c r="I55" s="44">
        <v>0</v>
      </c>
      <c r="J55" s="44">
        <v>0</v>
      </c>
      <c r="K55" s="44">
        <v>0</v>
      </c>
      <c r="L55" s="44">
        <v>0</v>
      </c>
      <c r="M55" s="44">
        <v>0</v>
      </c>
      <c r="N55" s="44">
        <v>0</v>
      </c>
      <c r="O55" s="279"/>
      <c r="P55" s="279"/>
      <c r="Q55" s="426"/>
    </row>
    <row r="56" spans="1:17" ht="24" x14ac:dyDescent="0.25">
      <c r="A56" s="300" t="s">
        <v>2163</v>
      </c>
      <c r="B56" s="279" t="s">
        <v>63</v>
      </c>
      <c r="C56" s="279" t="s">
        <v>388</v>
      </c>
      <c r="D56" s="279" t="s">
        <v>30</v>
      </c>
      <c r="E56" s="279">
        <v>490</v>
      </c>
      <c r="F56" s="279" t="s">
        <v>2152</v>
      </c>
      <c r="G56" s="43" t="s">
        <v>16</v>
      </c>
      <c r="H56" s="44">
        <f>SUM(H57:H60)</f>
        <v>200</v>
      </c>
      <c r="I56" s="44">
        <f t="shared" ref="I56:N66" si="9">SUM(I57:I60)</f>
        <v>0</v>
      </c>
      <c r="J56" s="44">
        <f t="shared" si="9"/>
        <v>60</v>
      </c>
      <c r="K56" s="44">
        <f t="shared" si="9"/>
        <v>140</v>
      </c>
      <c r="L56" s="44">
        <f t="shared" si="9"/>
        <v>0</v>
      </c>
      <c r="M56" s="44">
        <f t="shared" si="9"/>
        <v>0</v>
      </c>
      <c r="N56" s="44">
        <f t="shared" si="9"/>
        <v>0</v>
      </c>
      <c r="O56" s="279"/>
      <c r="P56" s="279" t="s">
        <v>404</v>
      </c>
      <c r="Q56" s="424" t="s">
        <v>4205</v>
      </c>
    </row>
    <row r="57" spans="1:17" x14ac:dyDescent="0.25">
      <c r="A57" s="300"/>
      <c r="B57" s="279"/>
      <c r="C57" s="279"/>
      <c r="D57" s="279"/>
      <c r="E57" s="279"/>
      <c r="F57" s="279"/>
      <c r="G57" s="43" t="s">
        <v>17</v>
      </c>
      <c r="H57" s="44">
        <f t="shared" si="7"/>
        <v>0</v>
      </c>
      <c r="I57" s="44">
        <v>0</v>
      </c>
      <c r="J57" s="44">
        <v>0</v>
      </c>
      <c r="K57" s="44">
        <v>0</v>
      </c>
      <c r="L57" s="44">
        <v>0</v>
      </c>
      <c r="M57" s="44">
        <v>0</v>
      </c>
      <c r="N57" s="44">
        <v>0</v>
      </c>
      <c r="O57" s="279"/>
      <c r="P57" s="279"/>
      <c r="Q57" s="425"/>
    </row>
    <row r="58" spans="1:17" ht="24" x14ac:dyDescent="0.25">
      <c r="A58" s="300"/>
      <c r="B58" s="279"/>
      <c r="C58" s="279"/>
      <c r="D58" s="279"/>
      <c r="E58" s="279"/>
      <c r="F58" s="279"/>
      <c r="G58" s="43" t="s">
        <v>18</v>
      </c>
      <c r="H58" s="44">
        <f t="shared" si="7"/>
        <v>186</v>
      </c>
      <c r="I58" s="44">
        <v>0</v>
      </c>
      <c r="J58" s="44">
        <v>55.8</v>
      </c>
      <c r="K58" s="44">
        <v>130.19999999999999</v>
      </c>
      <c r="L58" s="44">
        <v>0</v>
      </c>
      <c r="M58" s="44">
        <v>0</v>
      </c>
      <c r="N58" s="44">
        <v>0</v>
      </c>
      <c r="O58" s="279"/>
      <c r="P58" s="279"/>
      <c r="Q58" s="425"/>
    </row>
    <row r="59" spans="1:17" x14ac:dyDescent="0.25">
      <c r="A59" s="300"/>
      <c r="B59" s="279"/>
      <c r="C59" s="279"/>
      <c r="D59" s="279"/>
      <c r="E59" s="279"/>
      <c r="F59" s="279"/>
      <c r="G59" s="43" t="s">
        <v>19</v>
      </c>
      <c r="H59" s="44">
        <f t="shared" si="7"/>
        <v>14</v>
      </c>
      <c r="I59" s="44">
        <v>0</v>
      </c>
      <c r="J59" s="44">
        <v>4.2</v>
      </c>
      <c r="K59" s="44">
        <v>9.8000000000000007</v>
      </c>
      <c r="L59" s="44">
        <v>0</v>
      </c>
      <c r="M59" s="44">
        <v>0</v>
      </c>
      <c r="N59" s="44">
        <v>0</v>
      </c>
      <c r="O59" s="279"/>
      <c r="P59" s="279"/>
      <c r="Q59" s="425"/>
    </row>
    <row r="60" spans="1:17" x14ac:dyDescent="0.25">
      <c r="A60" s="300"/>
      <c r="B60" s="279"/>
      <c r="C60" s="279"/>
      <c r="D60" s="279"/>
      <c r="E60" s="279"/>
      <c r="F60" s="279"/>
      <c r="G60" s="43" t="s">
        <v>20</v>
      </c>
      <c r="H60" s="44">
        <f t="shared" si="7"/>
        <v>0</v>
      </c>
      <c r="I60" s="44">
        <v>0</v>
      </c>
      <c r="J60" s="44">
        <v>0</v>
      </c>
      <c r="K60" s="44">
        <v>0</v>
      </c>
      <c r="L60" s="44">
        <v>0</v>
      </c>
      <c r="M60" s="44">
        <v>0</v>
      </c>
      <c r="N60" s="44">
        <v>0</v>
      </c>
      <c r="O60" s="279"/>
      <c r="P60" s="279"/>
      <c r="Q60" s="426"/>
    </row>
    <row r="61" spans="1:17" ht="24" x14ac:dyDescent="0.25">
      <c r="A61" s="292" t="s">
        <v>2164</v>
      </c>
      <c r="B61" s="279" t="s">
        <v>63</v>
      </c>
      <c r="C61" s="279" t="s">
        <v>388</v>
      </c>
      <c r="D61" s="279" t="s">
        <v>421</v>
      </c>
      <c r="E61" s="279">
        <v>468</v>
      </c>
      <c r="F61" s="279" t="s">
        <v>1734</v>
      </c>
      <c r="G61" s="43" t="s">
        <v>16</v>
      </c>
      <c r="H61" s="44">
        <f>SUM(H62:H65)</f>
        <v>120</v>
      </c>
      <c r="I61" s="44">
        <f t="shared" si="9"/>
        <v>0</v>
      </c>
      <c r="J61" s="44">
        <f t="shared" si="9"/>
        <v>0</v>
      </c>
      <c r="K61" s="44">
        <f t="shared" si="9"/>
        <v>0</v>
      </c>
      <c r="L61" s="44">
        <f t="shared" si="9"/>
        <v>120</v>
      </c>
      <c r="M61" s="44">
        <f t="shared" si="9"/>
        <v>0</v>
      </c>
      <c r="N61" s="44">
        <f t="shared" si="9"/>
        <v>0</v>
      </c>
      <c r="O61" s="279"/>
      <c r="P61" s="279" t="s">
        <v>404</v>
      </c>
      <c r="Q61" s="424" t="s">
        <v>4205</v>
      </c>
    </row>
    <row r="62" spans="1:17" x14ac:dyDescent="0.25">
      <c r="A62" s="292"/>
      <c r="B62" s="279"/>
      <c r="C62" s="279"/>
      <c r="D62" s="279"/>
      <c r="E62" s="279"/>
      <c r="F62" s="279"/>
      <c r="G62" s="43" t="s">
        <v>17</v>
      </c>
      <c r="H62" s="44">
        <f t="shared" si="7"/>
        <v>0</v>
      </c>
      <c r="I62" s="44">
        <v>0</v>
      </c>
      <c r="J62" s="44">
        <v>0</v>
      </c>
      <c r="K62" s="44">
        <v>0</v>
      </c>
      <c r="L62" s="44">
        <v>0</v>
      </c>
      <c r="M62" s="44">
        <v>0</v>
      </c>
      <c r="N62" s="44">
        <v>0</v>
      </c>
      <c r="O62" s="279"/>
      <c r="P62" s="279"/>
      <c r="Q62" s="425"/>
    </row>
    <row r="63" spans="1:17" ht="24" x14ac:dyDescent="0.25">
      <c r="A63" s="292"/>
      <c r="B63" s="279"/>
      <c r="C63" s="279"/>
      <c r="D63" s="279"/>
      <c r="E63" s="279"/>
      <c r="F63" s="279"/>
      <c r="G63" s="43" t="s">
        <v>18</v>
      </c>
      <c r="H63" s="44">
        <f t="shared" si="7"/>
        <v>111.6</v>
      </c>
      <c r="I63" s="44">
        <v>0</v>
      </c>
      <c r="J63" s="44">
        <v>0</v>
      </c>
      <c r="K63" s="44">
        <v>0</v>
      </c>
      <c r="L63" s="44">
        <v>111.6</v>
      </c>
      <c r="M63" s="44">
        <v>0</v>
      </c>
      <c r="N63" s="44">
        <v>0</v>
      </c>
      <c r="O63" s="279"/>
      <c r="P63" s="279"/>
      <c r="Q63" s="425"/>
    </row>
    <row r="64" spans="1:17" x14ac:dyDescent="0.25">
      <c r="A64" s="292"/>
      <c r="B64" s="279"/>
      <c r="C64" s="279"/>
      <c r="D64" s="279"/>
      <c r="E64" s="279"/>
      <c r="F64" s="279"/>
      <c r="G64" s="43" t="s">
        <v>19</v>
      </c>
      <c r="H64" s="44">
        <f t="shared" si="7"/>
        <v>8.4</v>
      </c>
      <c r="I64" s="44">
        <v>0</v>
      </c>
      <c r="J64" s="44">
        <v>0</v>
      </c>
      <c r="K64" s="44">
        <v>0</v>
      </c>
      <c r="L64" s="44">
        <v>8.4</v>
      </c>
      <c r="M64" s="44">
        <v>0</v>
      </c>
      <c r="N64" s="44">
        <v>0</v>
      </c>
      <c r="O64" s="279"/>
      <c r="P64" s="279"/>
      <c r="Q64" s="425"/>
    </row>
    <row r="65" spans="1:17" x14ac:dyDescent="0.25">
      <c r="A65" s="292"/>
      <c r="B65" s="279"/>
      <c r="C65" s="279"/>
      <c r="D65" s="279"/>
      <c r="E65" s="279"/>
      <c r="F65" s="279"/>
      <c r="G65" s="43" t="s">
        <v>20</v>
      </c>
      <c r="H65" s="44">
        <f t="shared" si="7"/>
        <v>0</v>
      </c>
      <c r="I65" s="44">
        <v>0</v>
      </c>
      <c r="J65" s="44">
        <v>0</v>
      </c>
      <c r="K65" s="44">
        <v>0</v>
      </c>
      <c r="L65" s="44">
        <v>0</v>
      </c>
      <c r="M65" s="44">
        <v>0</v>
      </c>
      <c r="N65" s="44">
        <v>0</v>
      </c>
      <c r="O65" s="279"/>
      <c r="P65" s="279"/>
      <c r="Q65" s="426"/>
    </row>
    <row r="66" spans="1:17" ht="24" x14ac:dyDescent="0.25">
      <c r="A66" s="292" t="s">
        <v>2165</v>
      </c>
      <c r="B66" s="279" t="s">
        <v>63</v>
      </c>
      <c r="C66" s="279" t="s">
        <v>388</v>
      </c>
      <c r="D66" s="279" t="s">
        <v>86</v>
      </c>
      <c r="E66" s="279">
        <v>471</v>
      </c>
      <c r="F66" s="279" t="s">
        <v>1734</v>
      </c>
      <c r="G66" s="43" t="s">
        <v>16</v>
      </c>
      <c r="H66" s="44">
        <f>SUM(H67:H70)</f>
        <v>40</v>
      </c>
      <c r="I66" s="44">
        <f t="shared" si="9"/>
        <v>0</v>
      </c>
      <c r="J66" s="44">
        <f t="shared" si="9"/>
        <v>0</v>
      </c>
      <c r="K66" s="44">
        <f t="shared" si="9"/>
        <v>0</v>
      </c>
      <c r="L66" s="44">
        <f t="shared" si="9"/>
        <v>0</v>
      </c>
      <c r="M66" s="44">
        <f t="shared" si="9"/>
        <v>40</v>
      </c>
      <c r="N66" s="44">
        <f t="shared" si="9"/>
        <v>0</v>
      </c>
      <c r="O66" s="279"/>
      <c r="P66" s="279" t="s">
        <v>404</v>
      </c>
      <c r="Q66" s="424" t="s">
        <v>4205</v>
      </c>
    </row>
    <row r="67" spans="1:17" x14ac:dyDescent="0.25">
      <c r="A67" s="292"/>
      <c r="B67" s="279"/>
      <c r="C67" s="279"/>
      <c r="D67" s="279"/>
      <c r="E67" s="279"/>
      <c r="F67" s="279"/>
      <c r="G67" s="43" t="s">
        <v>17</v>
      </c>
      <c r="H67" s="44">
        <f t="shared" si="7"/>
        <v>0</v>
      </c>
      <c r="I67" s="44">
        <v>0</v>
      </c>
      <c r="J67" s="44">
        <v>0</v>
      </c>
      <c r="K67" s="44">
        <v>0</v>
      </c>
      <c r="L67" s="44">
        <v>0</v>
      </c>
      <c r="M67" s="44">
        <v>0</v>
      </c>
      <c r="N67" s="44">
        <v>0</v>
      </c>
      <c r="O67" s="279"/>
      <c r="P67" s="279"/>
      <c r="Q67" s="425"/>
    </row>
    <row r="68" spans="1:17" ht="24" x14ac:dyDescent="0.25">
      <c r="A68" s="292"/>
      <c r="B68" s="279"/>
      <c r="C68" s="279"/>
      <c r="D68" s="279"/>
      <c r="E68" s="279"/>
      <c r="F68" s="279"/>
      <c r="G68" s="43" t="s">
        <v>18</v>
      </c>
      <c r="H68" s="44">
        <f t="shared" si="7"/>
        <v>37.200000000000003</v>
      </c>
      <c r="I68" s="44">
        <v>0</v>
      </c>
      <c r="J68" s="44">
        <v>0</v>
      </c>
      <c r="K68" s="44">
        <v>0</v>
      </c>
      <c r="L68" s="44">
        <v>0</v>
      </c>
      <c r="M68" s="44">
        <v>37.200000000000003</v>
      </c>
      <c r="N68" s="44">
        <v>0</v>
      </c>
      <c r="O68" s="279"/>
      <c r="P68" s="279"/>
      <c r="Q68" s="425"/>
    </row>
    <row r="69" spans="1:17" x14ac:dyDescent="0.25">
      <c r="A69" s="292"/>
      <c r="B69" s="279"/>
      <c r="C69" s="279"/>
      <c r="D69" s="279"/>
      <c r="E69" s="279"/>
      <c r="F69" s="279"/>
      <c r="G69" s="43" t="s">
        <v>19</v>
      </c>
      <c r="H69" s="44">
        <f t="shared" si="7"/>
        <v>2.8</v>
      </c>
      <c r="I69" s="44">
        <v>0</v>
      </c>
      <c r="J69" s="44">
        <v>0</v>
      </c>
      <c r="K69" s="44">
        <v>0</v>
      </c>
      <c r="L69" s="44">
        <v>0</v>
      </c>
      <c r="M69" s="44">
        <v>2.8</v>
      </c>
      <c r="N69" s="44">
        <v>0</v>
      </c>
      <c r="O69" s="279"/>
      <c r="P69" s="279"/>
      <c r="Q69" s="425"/>
    </row>
    <row r="70" spans="1:17" x14ac:dyDescent="0.25">
      <c r="A70" s="292"/>
      <c r="B70" s="279"/>
      <c r="C70" s="279"/>
      <c r="D70" s="279"/>
      <c r="E70" s="279"/>
      <c r="F70" s="279"/>
      <c r="G70" s="43" t="s">
        <v>20</v>
      </c>
      <c r="H70" s="44">
        <f t="shared" si="7"/>
        <v>0</v>
      </c>
      <c r="I70" s="44">
        <v>0</v>
      </c>
      <c r="J70" s="44">
        <v>0</v>
      </c>
      <c r="K70" s="44">
        <v>0</v>
      </c>
      <c r="L70" s="44">
        <v>0</v>
      </c>
      <c r="M70" s="44">
        <v>0</v>
      </c>
      <c r="N70" s="44">
        <v>0</v>
      </c>
      <c r="O70" s="279"/>
      <c r="P70" s="279"/>
      <c r="Q70" s="426"/>
    </row>
    <row r="71" spans="1:17" ht="24" x14ac:dyDescent="0.25">
      <c r="A71" s="331" t="s">
        <v>26</v>
      </c>
      <c r="B71" s="331"/>
      <c r="C71" s="331"/>
      <c r="D71" s="331"/>
      <c r="E71" s="331"/>
      <c r="F71" s="331"/>
      <c r="G71" s="48" t="s">
        <v>16</v>
      </c>
      <c r="H71" s="49">
        <f>SUM(H41,H46,H51,H56,H61,H66)</f>
        <v>453</v>
      </c>
      <c r="I71" s="49">
        <f t="shared" ref="I71:N71" si="10">SUM(I41,I46,I51,I56,I61,I66)</f>
        <v>75.8</v>
      </c>
      <c r="J71" s="49">
        <f t="shared" si="10"/>
        <v>60</v>
      </c>
      <c r="K71" s="49">
        <f t="shared" si="10"/>
        <v>147.6</v>
      </c>
      <c r="L71" s="49">
        <f t="shared" si="10"/>
        <v>129.6</v>
      </c>
      <c r="M71" s="49">
        <f t="shared" si="10"/>
        <v>40</v>
      </c>
      <c r="N71" s="49">
        <f t="shared" si="10"/>
        <v>0</v>
      </c>
      <c r="O71" s="279"/>
      <c r="P71" s="279"/>
    </row>
    <row r="72" spans="1:17" x14ac:dyDescent="0.25">
      <c r="A72" s="331"/>
      <c r="B72" s="331"/>
      <c r="C72" s="331"/>
      <c r="D72" s="331"/>
      <c r="E72" s="331"/>
      <c r="F72" s="331"/>
      <c r="G72" s="48" t="s">
        <v>17</v>
      </c>
      <c r="H72" s="49">
        <f t="shared" ref="H72:N75" si="11">SUM(H42,H47,H52,H57,H62,H67)</f>
        <v>0</v>
      </c>
      <c r="I72" s="49">
        <f t="shared" si="11"/>
        <v>0</v>
      </c>
      <c r="J72" s="49">
        <f t="shared" si="11"/>
        <v>0</v>
      </c>
      <c r="K72" s="49">
        <f t="shared" si="11"/>
        <v>0</v>
      </c>
      <c r="L72" s="49">
        <f t="shared" si="11"/>
        <v>0</v>
      </c>
      <c r="M72" s="49">
        <f t="shared" si="11"/>
        <v>0</v>
      </c>
      <c r="N72" s="49">
        <f t="shared" si="11"/>
        <v>0</v>
      </c>
      <c r="O72" s="279"/>
      <c r="P72" s="279"/>
    </row>
    <row r="73" spans="1:17" ht="36" x14ac:dyDescent="0.25">
      <c r="A73" s="331"/>
      <c r="B73" s="331"/>
      <c r="C73" s="331"/>
      <c r="D73" s="331"/>
      <c r="E73" s="331"/>
      <c r="F73" s="331"/>
      <c r="G73" s="48" t="s">
        <v>18</v>
      </c>
      <c r="H73" s="49">
        <f t="shared" si="11"/>
        <v>419.8</v>
      </c>
      <c r="I73" s="49">
        <f t="shared" si="11"/>
        <v>69</v>
      </c>
      <c r="J73" s="49">
        <f t="shared" si="11"/>
        <v>55.8</v>
      </c>
      <c r="K73" s="49">
        <f t="shared" si="11"/>
        <v>137.29999999999998</v>
      </c>
      <c r="L73" s="49">
        <f t="shared" si="11"/>
        <v>120.5</v>
      </c>
      <c r="M73" s="49">
        <f t="shared" si="11"/>
        <v>37.200000000000003</v>
      </c>
      <c r="N73" s="49">
        <f t="shared" si="11"/>
        <v>0</v>
      </c>
      <c r="O73" s="279"/>
      <c r="P73" s="279"/>
    </row>
    <row r="74" spans="1:17" x14ac:dyDescent="0.25">
      <c r="A74" s="331"/>
      <c r="B74" s="331"/>
      <c r="C74" s="331"/>
      <c r="D74" s="331"/>
      <c r="E74" s="331"/>
      <c r="F74" s="331"/>
      <c r="G74" s="48" t="s">
        <v>19</v>
      </c>
      <c r="H74" s="49">
        <f t="shared" si="11"/>
        <v>33.199999999999996</v>
      </c>
      <c r="I74" s="49">
        <f t="shared" si="11"/>
        <v>6.8</v>
      </c>
      <c r="J74" s="49">
        <f t="shared" si="11"/>
        <v>4.2</v>
      </c>
      <c r="K74" s="49">
        <f t="shared" si="11"/>
        <v>10.3</v>
      </c>
      <c r="L74" s="49">
        <f t="shared" si="11"/>
        <v>9.1</v>
      </c>
      <c r="M74" s="49">
        <f t="shared" si="11"/>
        <v>2.8</v>
      </c>
      <c r="N74" s="49">
        <f t="shared" si="11"/>
        <v>0</v>
      </c>
      <c r="O74" s="279"/>
      <c r="P74" s="279"/>
    </row>
    <row r="75" spans="1:17" ht="24" x14ac:dyDescent="0.25">
      <c r="A75" s="331"/>
      <c r="B75" s="331"/>
      <c r="C75" s="331"/>
      <c r="D75" s="331"/>
      <c r="E75" s="331"/>
      <c r="F75" s="331"/>
      <c r="G75" s="48" t="s">
        <v>20</v>
      </c>
      <c r="H75" s="49">
        <f t="shared" si="11"/>
        <v>0</v>
      </c>
      <c r="I75" s="49">
        <f t="shared" si="11"/>
        <v>0</v>
      </c>
      <c r="J75" s="49">
        <f t="shared" si="11"/>
        <v>0</v>
      </c>
      <c r="K75" s="49">
        <f t="shared" si="11"/>
        <v>0</v>
      </c>
      <c r="L75" s="49">
        <f t="shared" si="11"/>
        <v>0</v>
      </c>
      <c r="M75" s="49">
        <f t="shared" si="11"/>
        <v>0</v>
      </c>
      <c r="N75" s="49">
        <f t="shared" si="11"/>
        <v>0</v>
      </c>
      <c r="O75" s="279"/>
      <c r="P75" s="279"/>
    </row>
    <row r="76" spans="1:17" x14ac:dyDescent="0.25">
      <c r="A76" s="294" t="s">
        <v>443</v>
      </c>
      <c r="B76" s="294"/>
      <c r="C76" s="294"/>
      <c r="D76" s="294"/>
      <c r="E76" s="294"/>
      <c r="F76" s="294"/>
      <c r="G76" s="294"/>
      <c r="H76" s="294"/>
      <c r="I76" s="294"/>
      <c r="J76" s="294"/>
      <c r="K76" s="294"/>
      <c r="L76" s="294"/>
      <c r="M76" s="294"/>
      <c r="N76" s="294"/>
      <c r="O76" s="294"/>
      <c r="P76" s="294"/>
    </row>
    <row r="77" spans="1:17" ht="24" x14ac:dyDescent="0.25">
      <c r="A77" s="292" t="s">
        <v>2166</v>
      </c>
      <c r="B77" s="279"/>
      <c r="C77" s="279" t="s">
        <v>443</v>
      </c>
      <c r="D77" s="279" t="s">
        <v>160</v>
      </c>
      <c r="E77" s="279"/>
      <c r="F77" s="279" t="s">
        <v>1320</v>
      </c>
      <c r="G77" s="43" t="s">
        <v>16</v>
      </c>
      <c r="H77" s="44">
        <f>SUM(H78:H81)</f>
        <v>236.6</v>
      </c>
      <c r="I77" s="44">
        <f t="shared" ref="I77:N82" si="12">SUM(I78:I81)</f>
        <v>71</v>
      </c>
      <c r="J77" s="44">
        <f t="shared" si="12"/>
        <v>165.6</v>
      </c>
      <c r="K77" s="44">
        <f t="shared" si="12"/>
        <v>0</v>
      </c>
      <c r="L77" s="44">
        <f t="shared" si="12"/>
        <v>0</v>
      </c>
      <c r="M77" s="44">
        <f t="shared" si="12"/>
        <v>0</v>
      </c>
      <c r="N77" s="44">
        <f t="shared" si="12"/>
        <v>0</v>
      </c>
      <c r="O77" s="279">
        <v>4000</v>
      </c>
      <c r="P77" s="279"/>
      <c r="Q77" s="424" t="s">
        <v>4188</v>
      </c>
    </row>
    <row r="78" spans="1:17" x14ac:dyDescent="0.25">
      <c r="A78" s="292"/>
      <c r="B78" s="279"/>
      <c r="C78" s="279"/>
      <c r="D78" s="279"/>
      <c r="E78" s="279"/>
      <c r="F78" s="279"/>
      <c r="G78" s="43" t="s">
        <v>17</v>
      </c>
      <c r="H78" s="44">
        <f t="shared" ref="H78:H101" si="13">SUM(I78:N78)</f>
        <v>0</v>
      </c>
      <c r="I78" s="44">
        <v>0</v>
      </c>
      <c r="J78" s="44">
        <v>0</v>
      </c>
      <c r="K78" s="44">
        <v>0</v>
      </c>
      <c r="L78" s="44">
        <v>0</v>
      </c>
      <c r="M78" s="44">
        <v>0</v>
      </c>
      <c r="N78" s="44">
        <v>0</v>
      </c>
      <c r="O78" s="279"/>
      <c r="P78" s="279"/>
      <c r="Q78" s="425"/>
    </row>
    <row r="79" spans="1:17" ht="24" x14ac:dyDescent="0.25">
      <c r="A79" s="292"/>
      <c r="B79" s="279"/>
      <c r="C79" s="279"/>
      <c r="D79" s="279"/>
      <c r="E79" s="279"/>
      <c r="F79" s="279"/>
      <c r="G79" s="43" t="s">
        <v>18</v>
      </c>
      <c r="H79" s="44">
        <f t="shared" si="13"/>
        <v>236.6</v>
      </c>
      <c r="I79" s="44">
        <v>71</v>
      </c>
      <c r="J79" s="44">
        <v>165.6</v>
      </c>
      <c r="K79" s="44">
        <v>0</v>
      </c>
      <c r="L79" s="44">
        <v>0</v>
      </c>
      <c r="M79" s="44">
        <v>0</v>
      </c>
      <c r="N79" s="44">
        <v>0</v>
      </c>
      <c r="O79" s="279"/>
      <c r="P79" s="279"/>
      <c r="Q79" s="425"/>
    </row>
    <row r="80" spans="1:17" x14ac:dyDescent="0.25">
      <c r="A80" s="292"/>
      <c r="B80" s="279"/>
      <c r="C80" s="279"/>
      <c r="D80" s="279"/>
      <c r="E80" s="279"/>
      <c r="F80" s="279"/>
      <c r="G80" s="43" t="s">
        <v>19</v>
      </c>
      <c r="H80" s="44">
        <f t="shared" si="13"/>
        <v>0</v>
      </c>
      <c r="I80" s="44">
        <v>0</v>
      </c>
      <c r="J80" s="44">
        <v>0</v>
      </c>
      <c r="K80" s="44">
        <v>0</v>
      </c>
      <c r="L80" s="44">
        <v>0</v>
      </c>
      <c r="M80" s="44">
        <v>0</v>
      </c>
      <c r="N80" s="44">
        <v>0</v>
      </c>
      <c r="O80" s="279"/>
      <c r="P80" s="279"/>
      <c r="Q80" s="425"/>
    </row>
    <row r="81" spans="1:17" ht="24" customHeight="1" x14ac:dyDescent="0.25">
      <c r="A81" s="292"/>
      <c r="B81" s="279"/>
      <c r="C81" s="279"/>
      <c r="D81" s="279"/>
      <c r="E81" s="279"/>
      <c r="F81" s="279"/>
      <c r="G81" s="43" t="s">
        <v>20</v>
      </c>
      <c r="H81" s="44">
        <f t="shared" si="13"/>
        <v>0</v>
      </c>
      <c r="I81" s="44">
        <v>0</v>
      </c>
      <c r="J81" s="44">
        <v>0</v>
      </c>
      <c r="K81" s="44">
        <v>0</v>
      </c>
      <c r="L81" s="44">
        <v>0</v>
      </c>
      <c r="M81" s="44">
        <v>0</v>
      </c>
      <c r="N81" s="44">
        <v>0</v>
      </c>
      <c r="O81" s="279"/>
      <c r="P81" s="279"/>
      <c r="Q81" s="426"/>
    </row>
    <row r="82" spans="1:17" ht="24" x14ac:dyDescent="0.25">
      <c r="A82" s="292" t="s">
        <v>2151</v>
      </c>
      <c r="B82" s="279"/>
      <c r="C82" s="279" t="s">
        <v>443</v>
      </c>
      <c r="D82" s="279">
        <v>2026</v>
      </c>
      <c r="E82" s="279"/>
      <c r="F82" s="279" t="s">
        <v>2152</v>
      </c>
      <c r="G82" s="43" t="s">
        <v>16</v>
      </c>
      <c r="H82" s="44">
        <f>SUM(H83:H86)</f>
        <v>134.19999999999999</v>
      </c>
      <c r="I82" s="44">
        <f t="shared" si="12"/>
        <v>0</v>
      </c>
      <c r="J82" s="44">
        <f t="shared" si="12"/>
        <v>134.19999999999999</v>
      </c>
      <c r="K82" s="44">
        <f t="shared" si="12"/>
        <v>0</v>
      </c>
      <c r="L82" s="44">
        <f t="shared" si="12"/>
        <v>0</v>
      </c>
      <c r="M82" s="44">
        <f t="shared" si="12"/>
        <v>0</v>
      </c>
      <c r="N82" s="44">
        <f t="shared" si="12"/>
        <v>0</v>
      </c>
      <c r="O82" s="279"/>
      <c r="P82" s="279"/>
      <c r="Q82" s="424" t="s">
        <v>4188</v>
      </c>
    </row>
    <row r="83" spans="1:17" x14ac:dyDescent="0.25">
      <c r="A83" s="292"/>
      <c r="B83" s="279"/>
      <c r="C83" s="279"/>
      <c r="D83" s="279"/>
      <c r="E83" s="279"/>
      <c r="F83" s="279"/>
      <c r="G83" s="43" t="s">
        <v>17</v>
      </c>
      <c r="H83" s="44">
        <f>SUM(I83:N83)</f>
        <v>0</v>
      </c>
      <c r="I83" s="44">
        <v>0</v>
      </c>
      <c r="J83" s="44">
        <v>0</v>
      </c>
      <c r="K83" s="44">
        <v>0</v>
      </c>
      <c r="L83" s="44">
        <v>0</v>
      </c>
      <c r="M83" s="44">
        <v>0</v>
      </c>
      <c r="N83" s="44">
        <v>0</v>
      </c>
      <c r="O83" s="279"/>
      <c r="P83" s="279"/>
      <c r="Q83" s="425"/>
    </row>
    <row r="84" spans="1:17" ht="24" x14ac:dyDescent="0.25">
      <c r="A84" s="292"/>
      <c r="B84" s="279"/>
      <c r="C84" s="279"/>
      <c r="D84" s="279"/>
      <c r="E84" s="279"/>
      <c r="F84" s="279"/>
      <c r="G84" s="43" t="s">
        <v>18</v>
      </c>
      <c r="H84" s="44">
        <f t="shared" si="13"/>
        <v>126.1</v>
      </c>
      <c r="I84" s="44">
        <v>0</v>
      </c>
      <c r="J84" s="44">
        <v>126.1</v>
      </c>
      <c r="K84" s="44">
        <v>0</v>
      </c>
      <c r="L84" s="44">
        <v>0</v>
      </c>
      <c r="M84" s="44">
        <v>0</v>
      </c>
      <c r="N84" s="44">
        <v>0</v>
      </c>
      <c r="O84" s="279"/>
      <c r="P84" s="279"/>
      <c r="Q84" s="425"/>
    </row>
    <row r="85" spans="1:17" x14ac:dyDescent="0.25">
      <c r="A85" s="292"/>
      <c r="B85" s="279"/>
      <c r="C85" s="279"/>
      <c r="D85" s="279"/>
      <c r="E85" s="279"/>
      <c r="F85" s="279"/>
      <c r="G85" s="43" t="s">
        <v>19</v>
      </c>
      <c r="H85" s="44">
        <f t="shared" si="13"/>
        <v>8.1</v>
      </c>
      <c r="I85" s="44">
        <v>0</v>
      </c>
      <c r="J85" s="44">
        <v>8.1</v>
      </c>
      <c r="K85" s="44">
        <v>0</v>
      </c>
      <c r="L85" s="44">
        <v>0</v>
      </c>
      <c r="M85" s="44">
        <v>0</v>
      </c>
      <c r="N85" s="44">
        <v>0</v>
      </c>
      <c r="O85" s="279"/>
      <c r="P85" s="279"/>
      <c r="Q85" s="425"/>
    </row>
    <row r="86" spans="1:17" ht="24" customHeight="1" x14ac:dyDescent="0.25">
      <c r="A86" s="292"/>
      <c r="B86" s="279"/>
      <c r="C86" s="279"/>
      <c r="D86" s="279"/>
      <c r="E86" s="279"/>
      <c r="F86" s="279"/>
      <c r="G86" s="43" t="s">
        <v>20</v>
      </c>
      <c r="H86" s="44">
        <f t="shared" si="13"/>
        <v>0</v>
      </c>
      <c r="I86" s="44">
        <v>0</v>
      </c>
      <c r="J86" s="44">
        <v>0</v>
      </c>
      <c r="K86" s="44">
        <v>0</v>
      </c>
      <c r="L86" s="44">
        <v>0</v>
      </c>
      <c r="M86" s="44">
        <v>0</v>
      </c>
      <c r="N86" s="44">
        <v>0</v>
      </c>
      <c r="O86" s="279"/>
      <c r="P86" s="279"/>
      <c r="Q86" s="426"/>
    </row>
    <row r="87" spans="1:17" ht="24" x14ac:dyDescent="0.25">
      <c r="A87" s="292" t="s">
        <v>2153</v>
      </c>
      <c r="B87" s="279"/>
      <c r="C87" s="279" t="s">
        <v>443</v>
      </c>
      <c r="D87" s="279">
        <v>2026</v>
      </c>
      <c r="E87" s="279"/>
      <c r="F87" s="279" t="s">
        <v>2152</v>
      </c>
      <c r="G87" s="43" t="s">
        <v>16</v>
      </c>
      <c r="H87" s="44">
        <f t="shared" ref="H87:N87" si="14">SUM(H88:H91)</f>
        <v>135</v>
      </c>
      <c r="I87" s="44">
        <f t="shared" si="14"/>
        <v>0</v>
      </c>
      <c r="J87" s="44">
        <f t="shared" si="14"/>
        <v>135</v>
      </c>
      <c r="K87" s="44">
        <f t="shared" si="14"/>
        <v>0</v>
      </c>
      <c r="L87" s="44">
        <f t="shared" si="14"/>
        <v>0</v>
      </c>
      <c r="M87" s="44">
        <f t="shared" si="14"/>
        <v>0</v>
      </c>
      <c r="N87" s="44">
        <f t="shared" si="14"/>
        <v>0</v>
      </c>
      <c r="O87" s="279"/>
      <c r="P87" s="279"/>
      <c r="Q87" s="424" t="s">
        <v>4188</v>
      </c>
    </row>
    <row r="88" spans="1:17" x14ac:dyDescent="0.25">
      <c r="A88" s="292"/>
      <c r="B88" s="279"/>
      <c r="C88" s="279"/>
      <c r="D88" s="279"/>
      <c r="E88" s="279"/>
      <c r="F88" s="279"/>
      <c r="G88" s="43" t="s">
        <v>17</v>
      </c>
      <c r="H88" s="44">
        <f t="shared" si="13"/>
        <v>0</v>
      </c>
      <c r="I88" s="44">
        <v>0</v>
      </c>
      <c r="J88" s="44">
        <v>0</v>
      </c>
      <c r="K88" s="44">
        <v>0</v>
      </c>
      <c r="L88" s="44">
        <v>0</v>
      </c>
      <c r="M88" s="44">
        <v>0</v>
      </c>
      <c r="N88" s="44">
        <v>0</v>
      </c>
      <c r="O88" s="279"/>
      <c r="P88" s="279"/>
      <c r="Q88" s="425"/>
    </row>
    <row r="89" spans="1:17" ht="24" x14ac:dyDescent="0.25">
      <c r="A89" s="292"/>
      <c r="B89" s="279"/>
      <c r="C89" s="279"/>
      <c r="D89" s="279"/>
      <c r="E89" s="279"/>
      <c r="F89" s="279"/>
      <c r="G89" s="43" t="s">
        <v>18</v>
      </c>
      <c r="H89" s="44">
        <f t="shared" si="13"/>
        <v>126.9</v>
      </c>
      <c r="I89" s="44">
        <v>0</v>
      </c>
      <c r="J89" s="44">
        <v>126.9</v>
      </c>
      <c r="K89" s="44">
        <v>0</v>
      </c>
      <c r="L89" s="44">
        <v>0</v>
      </c>
      <c r="M89" s="44">
        <v>0</v>
      </c>
      <c r="N89" s="44">
        <v>0</v>
      </c>
      <c r="O89" s="279"/>
      <c r="P89" s="279"/>
      <c r="Q89" s="425"/>
    </row>
    <row r="90" spans="1:17" x14ac:dyDescent="0.25">
      <c r="A90" s="292"/>
      <c r="B90" s="279"/>
      <c r="C90" s="279"/>
      <c r="D90" s="279"/>
      <c r="E90" s="279"/>
      <c r="F90" s="279"/>
      <c r="G90" s="43" t="s">
        <v>19</v>
      </c>
      <c r="H90" s="44">
        <f t="shared" si="13"/>
        <v>8.1</v>
      </c>
      <c r="I90" s="44">
        <v>0</v>
      </c>
      <c r="J90" s="44">
        <v>8.1</v>
      </c>
      <c r="K90" s="44">
        <v>0</v>
      </c>
      <c r="L90" s="44">
        <v>0</v>
      </c>
      <c r="M90" s="44">
        <v>0</v>
      </c>
      <c r="N90" s="44">
        <v>0</v>
      </c>
      <c r="O90" s="279"/>
      <c r="P90" s="279"/>
      <c r="Q90" s="425"/>
    </row>
    <row r="91" spans="1:17" ht="24" customHeight="1" x14ac:dyDescent="0.25">
      <c r="A91" s="292"/>
      <c r="B91" s="279"/>
      <c r="C91" s="279"/>
      <c r="D91" s="279"/>
      <c r="E91" s="279"/>
      <c r="F91" s="279"/>
      <c r="G91" s="43" t="s">
        <v>20</v>
      </c>
      <c r="H91" s="44">
        <f t="shared" si="13"/>
        <v>0</v>
      </c>
      <c r="I91" s="44">
        <v>0</v>
      </c>
      <c r="J91" s="44">
        <v>0</v>
      </c>
      <c r="K91" s="44">
        <v>0</v>
      </c>
      <c r="L91" s="44">
        <v>0</v>
      </c>
      <c r="M91" s="44">
        <v>0</v>
      </c>
      <c r="N91" s="44">
        <v>0</v>
      </c>
      <c r="O91" s="279"/>
      <c r="P91" s="279"/>
      <c r="Q91" s="426"/>
    </row>
    <row r="92" spans="1:17" ht="24" x14ac:dyDescent="0.25">
      <c r="A92" s="292" t="s">
        <v>2167</v>
      </c>
      <c r="B92" s="279"/>
      <c r="C92" s="279" t="s">
        <v>443</v>
      </c>
      <c r="D92" s="279" t="s">
        <v>421</v>
      </c>
      <c r="E92" s="279"/>
      <c r="F92" s="279" t="s">
        <v>2152</v>
      </c>
      <c r="G92" s="43" t="s">
        <v>16</v>
      </c>
      <c r="H92" s="44">
        <f>SUM(H93:H96)</f>
        <v>30</v>
      </c>
      <c r="I92" s="44">
        <f t="shared" ref="I92:N97" si="15">SUM(I93:I96)</f>
        <v>0</v>
      </c>
      <c r="J92" s="44">
        <f t="shared" si="15"/>
        <v>0</v>
      </c>
      <c r="K92" s="44">
        <f>SUM(K93:K96)</f>
        <v>0</v>
      </c>
      <c r="L92" s="44">
        <f t="shared" si="15"/>
        <v>30</v>
      </c>
      <c r="M92" s="44">
        <f t="shared" si="15"/>
        <v>0</v>
      </c>
      <c r="N92" s="44">
        <f t="shared" si="15"/>
        <v>0</v>
      </c>
      <c r="O92" s="279">
        <v>2500</v>
      </c>
      <c r="P92" s="279"/>
      <c r="Q92" s="424" t="s">
        <v>4188</v>
      </c>
    </row>
    <row r="93" spans="1:17" x14ac:dyDescent="0.25">
      <c r="A93" s="292"/>
      <c r="B93" s="279"/>
      <c r="C93" s="279"/>
      <c r="D93" s="279"/>
      <c r="E93" s="279"/>
      <c r="F93" s="279"/>
      <c r="G93" s="43" t="s">
        <v>17</v>
      </c>
      <c r="H93" s="44">
        <f t="shared" si="13"/>
        <v>0</v>
      </c>
      <c r="I93" s="44">
        <v>0</v>
      </c>
      <c r="J93" s="44">
        <v>0</v>
      </c>
      <c r="K93" s="44">
        <v>0</v>
      </c>
      <c r="L93" s="44">
        <v>0</v>
      </c>
      <c r="M93" s="44">
        <v>0</v>
      </c>
      <c r="N93" s="44">
        <v>0</v>
      </c>
      <c r="O93" s="279"/>
      <c r="P93" s="279"/>
      <c r="Q93" s="425"/>
    </row>
    <row r="94" spans="1:17" ht="24" x14ac:dyDescent="0.25">
      <c r="A94" s="292"/>
      <c r="B94" s="279"/>
      <c r="C94" s="279"/>
      <c r="D94" s="279"/>
      <c r="E94" s="279"/>
      <c r="F94" s="279"/>
      <c r="G94" s="43" t="s">
        <v>18</v>
      </c>
      <c r="H94" s="44">
        <f t="shared" si="13"/>
        <v>28.2</v>
      </c>
      <c r="I94" s="44">
        <v>0</v>
      </c>
      <c r="J94" s="44">
        <v>0</v>
      </c>
      <c r="K94" s="44">
        <v>0</v>
      </c>
      <c r="L94" s="44">
        <v>28.2</v>
      </c>
      <c r="M94" s="44">
        <v>0</v>
      </c>
      <c r="N94" s="44">
        <v>0</v>
      </c>
      <c r="O94" s="279"/>
      <c r="P94" s="279"/>
      <c r="Q94" s="425"/>
    </row>
    <row r="95" spans="1:17" x14ac:dyDescent="0.25">
      <c r="A95" s="292"/>
      <c r="B95" s="279"/>
      <c r="C95" s="279"/>
      <c r="D95" s="279"/>
      <c r="E95" s="279"/>
      <c r="F95" s="279"/>
      <c r="G95" s="43" t="s">
        <v>19</v>
      </c>
      <c r="H95" s="44">
        <f t="shared" si="13"/>
        <v>1.8</v>
      </c>
      <c r="I95" s="44">
        <v>0</v>
      </c>
      <c r="J95" s="44">
        <v>0</v>
      </c>
      <c r="K95" s="44">
        <v>0</v>
      </c>
      <c r="L95" s="44">
        <v>1.8</v>
      </c>
      <c r="M95" s="44">
        <v>0</v>
      </c>
      <c r="N95" s="44">
        <v>0</v>
      </c>
      <c r="O95" s="279"/>
      <c r="P95" s="279"/>
      <c r="Q95" s="425"/>
    </row>
    <row r="96" spans="1:17" ht="24" customHeight="1" x14ac:dyDescent="0.25">
      <c r="A96" s="292"/>
      <c r="B96" s="279"/>
      <c r="C96" s="279"/>
      <c r="D96" s="279"/>
      <c r="E96" s="279"/>
      <c r="F96" s="279"/>
      <c r="G96" s="43" t="s">
        <v>20</v>
      </c>
      <c r="H96" s="44">
        <f t="shared" si="13"/>
        <v>0</v>
      </c>
      <c r="I96" s="44">
        <v>0</v>
      </c>
      <c r="J96" s="44">
        <v>0</v>
      </c>
      <c r="K96" s="44">
        <v>0</v>
      </c>
      <c r="L96" s="44">
        <v>0</v>
      </c>
      <c r="M96" s="44">
        <v>0</v>
      </c>
      <c r="N96" s="44">
        <v>0</v>
      </c>
      <c r="O96" s="279"/>
      <c r="P96" s="279"/>
      <c r="Q96" s="426"/>
    </row>
    <row r="97" spans="1:17" ht="24" x14ac:dyDescent="0.25">
      <c r="A97" s="292" t="s">
        <v>2168</v>
      </c>
      <c r="B97" s="279"/>
      <c r="C97" s="279" t="s">
        <v>443</v>
      </c>
      <c r="D97" s="279" t="s">
        <v>484</v>
      </c>
      <c r="E97" s="279"/>
      <c r="F97" s="279" t="s">
        <v>2152</v>
      </c>
      <c r="G97" s="43" t="s">
        <v>16</v>
      </c>
      <c r="H97" s="44">
        <f>SUM(H98:H101)</f>
        <v>60</v>
      </c>
      <c r="I97" s="44">
        <f t="shared" si="15"/>
        <v>0</v>
      </c>
      <c r="J97" s="44">
        <f t="shared" si="15"/>
        <v>0</v>
      </c>
      <c r="K97" s="44">
        <f t="shared" si="15"/>
        <v>0</v>
      </c>
      <c r="L97" s="44">
        <f t="shared" si="15"/>
        <v>0</v>
      </c>
      <c r="M97" s="44">
        <f t="shared" si="15"/>
        <v>0</v>
      </c>
      <c r="N97" s="44">
        <f t="shared" si="15"/>
        <v>60</v>
      </c>
      <c r="O97" s="279">
        <v>1200</v>
      </c>
      <c r="P97" s="279"/>
      <c r="Q97" s="424" t="s">
        <v>4188</v>
      </c>
    </row>
    <row r="98" spans="1:17" x14ac:dyDescent="0.25">
      <c r="A98" s="292"/>
      <c r="B98" s="279"/>
      <c r="C98" s="279"/>
      <c r="D98" s="279"/>
      <c r="E98" s="279"/>
      <c r="F98" s="279"/>
      <c r="G98" s="43" t="s">
        <v>17</v>
      </c>
      <c r="H98" s="44">
        <f t="shared" si="13"/>
        <v>0</v>
      </c>
      <c r="I98" s="44">
        <v>0</v>
      </c>
      <c r="J98" s="44">
        <v>0</v>
      </c>
      <c r="K98" s="44">
        <v>0</v>
      </c>
      <c r="L98" s="44">
        <v>0</v>
      </c>
      <c r="M98" s="44">
        <v>0</v>
      </c>
      <c r="N98" s="44">
        <v>0</v>
      </c>
      <c r="O98" s="279"/>
      <c r="P98" s="279"/>
      <c r="Q98" s="425"/>
    </row>
    <row r="99" spans="1:17" ht="24" x14ac:dyDescent="0.25">
      <c r="A99" s="292"/>
      <c r="B99" s="279"/>
      <c r="C99" s="279"/>
      <c r="D99" s="279"/>
      <c r="E99" s="279"/>
      <c r="F99" s="279"/>
      <c r="G99" s="43" t="s">
        <v>18</v>
      </c>
      <c r="H99" s="44">
        <f t="shared" si="13"/>
        <v>56.4</v>
      </c>
      <c r="I99" s="44">
        <v>0</v>
      </c>
      <c r="J99" s="44">
        <v>0</v>
      </c>
      <c r="K99" s="44">
        <v>0</v>
      </c>
      <c r="L99" s="44">
        <v>0</v>
      </c>
      <c r="M99" s="44">
        <v>0</v>
      </c>
      <c r="N99" s="44">
        <v>56.4</v>
      </c>
      <c r="O99" s="279"/>
      <c r="P99" s="279"/>
      <c r="Q99" s="425"/>
    </row>
    <row r="100" spans="1:17" x14ac:dyDescent="0.25">
      <c r="A100" s="292"/>
      <c r="B100" s="279"/>
      <c r="C100" s="279"/>
      <c r="D100" s="279"/>
      <c r="E100" s="279"/>
      <c r="F100" s="279"/>
      <c r="G100" s="43" t="s">
        <v>19</v>
      </c>
      <c r="H100" s="44">
        <f t="shared" si="13"/>
        <v>3.6</v>
      </c>
      <c r="I100" s="44">
        <v>0</v>
      </c>
      <c r="J100" s="44">
        <v>0</v>
      </c>
      <c r="K100" s="44">
        <v>0</v>
      </c>
      <c r="L100" s="44">
        <v>0</v>
      </c>
      <c r="M100" s="44">
        <v>0</v>
      </c>
      <c r="N100" s="44">
        <v>3.6</v>
      </c>
      <c r="O100" s="279"/>
      <c r="P100" s="279"/>
      <c r="Q100" s="425"/>
    </row>
    <row r="101" spans="1:17" x14ac:dyDescent="0.25">
      <c r="A101" s="292"/>
      <c r="B101" s="279"/>
      <c r="C101" s="279"/>
      <c r="D101" s="279"/>
      <c r="E101" s="279"/>
      <c r="F101" s="279"/>
      <c r="G101" s="43" t="s">
        <v>20</v>
      </c>
      <c r="H101" s="44">
        <f t="shared" si="13"/>
        <v>0</v>
      </c>
      <c r="I101" s="44">
        <v>0</v>
      </c>
      <c r="J101" s="44">
        <v>0</v>
      </c>
      <c r="K101" s="44">
        <v>0</v>
      </c>
      <c r="L101" s="44">
        <v>0</v>
      </c>
      <c r="M101" s="44">
        <v>0</v>
      </c>
      <c r="N101" s="44">
        <v>0</v>
      </c>
      <c r="O101" s="279"/>
      <c r="P101" s="279"/>
      <c r="Q101" s="426"/>
    </row>
    <row r="102" spans="1:17" ht="24" x14ac:dyDescent="0.25">
      <c r="A102" s="331" t="s">
        <v>26</v>
      </c>
      <c r="B102" s="331"/>
      <c r="C102" s="331"/>
      <c r="D102" s="331"/>
      <c r="E102" s="331"/>
      <c r="F102" s="331"/>
      <c r="G102" s="48" t="s">
        <v>16</v>
      </c>
      <c r="H102" s="49">
        <f>SUM(H77,H82,H87,H92,H97)</f>
        <v>595.79999999999995</v>
      </c>
      <c r="I102" s="49">
        <f t="shared" ref="I102:N102" si="16">SUM(I77,I82,I87,I92,I97)</f>
        <v>71</v>
      </c>
      <c r="J102" s="49">
        <f t="shared" si="16"/>
        <v>434.79999999999995</v>
      </c>
      <c r="K102" s="49">
        <f t="shared" si="16"/>
        <v>0</v>
      </c>
      <c r="L102" s="49">
        <f t="shared" si="16"/>
        <v>30</v>
      </c>
      <c r="M102" s="49">
        <f t="shared" si="16"/>
        <v>0</v>
      </c>
      <c r="N102" s="49">
        <f t="shared" si="16"/>
        <v>60</v>
      </c>
      <c r="O102" s="279"/>
      <c r="P102" s="279"/>
    </row>
    <row r="103" spans="1:17" x14ac:dyDescent="0.25">
      <c r="A103" s="331"/>
      <c r="B103" s="331"/>
      <c r="C103" s="331"/>
      <c r="D103" s="331"/>
      <c r="E103" s="331"/>
      <c r="F103" s="331"/>
      <c r="G103" s="48" t="s">
        <v>17</v>
      </c>
      <c r="H103" s="49">
        <f t="shared" ref="H103:N106" si="17">SUM(H78,H83,H88,H93,H98)</f>
        <v>0</v>
      </c>
      <c r="I103" s="49">
        <f t="shared" si="17"/>
        <v>0</v>
      </c>
      <c r="J103" s="49">
        <f t="shared" si="17"/>
        <v>0</v>
      </c>
      <c r="K103" s="49">
        <f t="shared" si="17"/>
        <v>0</v>
      </c>
      <c r="L103" s="49">
        <f t="shared" si="17"/>
        <v>0</v>
      </c>
      <c r="M103" s="49">
        <f t="shared" si="17"/>
        <v>0</v>
      </c>
      <c r="N103" s="49">
        <f t="shared" si="17"/>
        <v>0</v>
      </c>
      <c r="O103" s="279"/>
      <c r="P103" s="279"/>
    </row>
    <row r="104" spans="1:17" ht="36" x14ac:dyDescent="0.25">
      <c r="A104" s="331"/>
      <c r="B104" s="331"/>
      <c r="C104" s="331"/>
      <c r="D104" s="331"/>
      <c r="E104" s="331"/>
      <c r="F104" s="331"/>
      <c r="G104" s="48" t="s">
        <v>18</v>
      </c>
      <c r="H104" s="49">
        <f t="shared" si="17"/>
        <v>574.20000000000005</v>
      </c>
      <c r="I104" s="49">
        <f t="shared" si="17"/>
        <v>71</v>
      </c>
      <c r="J104" s="49">
        <f t="shared" si="17"/>
        <v>418.6</v>
      </c>
      <c r="K104" s="49">
        <f t="shared" si="17"/>
        <v>0</v>
      </c>
      <c r="L104" s="49">
        <f t="shared" si="17"/>
        <v>28.2</v>
      </c>
      <c r="M104" s="49">
        <f t="shared" si="17"/>
        <v>0</v>
      </c>
      <c r="N104" s="49">
        <f t="shared" si="17"/>
        <v>56.4</v>
      </c>
      <c r="O104" s="279"/>
      <c r="P104" s="279"/>
    </row>
    <row r="105" spans="1:17" x14ac:dyDescent="0.25">
      <c r="A105" s="331"/>
      <c r="B105" s="331"/>
      <c r="C105" s="331"/>
      <c r="D105" s="331"/>
      <c r="E105" s="331"/>
      <c r="F105" s="331"/>
      <c r="G105" s="48" t="s">
        <v>19</v>
      </c>
      <c r="H105" s="49">
        <f t="shared" si="17"/>
        <v>21.6</v>
      </c>
      <c r="I105" s="49">
        <f t="shared" si="17"/>
        <v>0</v>
      </c>
      <c r="J105" s="49">
        <f t="shared" si="17"/>
        <v>16.2</v>
      </c>
      <c r="K105" s="49">
        <f t="shared" si="17"/>
        <v>0</v>
      </c>
      <c r="L105" s="49">
        <f t="shared" si="17"/>
        <v>1.8</v>
      </c>
      <c r="M105" s="49">
        <f t="shared" si="17"/>
        <v>0</v>
      </c>
      <c r="N105" s="49">
        <f t="shared" si="17"/>
        <v>3.6</v>
      </c>
      <c r="O105" s="279"/>
      <c r="P105" s="279"/>
    </row>
    <row r="106" spans="1:17" ht="24" x14ac:dyDescent="0.25">
      <c r="A106" s="331"/>
      <c r="B106" s="331"/>
      <c r="C106" s="331"/>
      <c r="D106" s="331"/>
      <c r="E106" s="331"/>
      <c r="F106" s="331"/>
      <c r="G106" s="48" t="s">
        <v>20</v>
      </c>
      <c r="H106" s="49">
        <f t="shared" si="17"/>
        <v>0</v>
      </c>
      <c r="I106" s="49">
        <f t="shared" si="17"/>
        <v>0</v>
      </c>
      <c r="J106" s="49">
        <f t="shared" si="17"/>
        <v>0</v>
      </c>
      <c r="K106" s="49">
        <f t="shared" si="17"/>
        <v>0</v>
      </c>
      <c r="L106" s="49">
        <f t="shared" si="17"/>
        <v>0</v>
      </c>
      <c r="M106" s="49">
        <f t="shared" si="17"/>
        <v>0</v>
      </c>
      <c r="N106" s="49">
        <f t="shared" si="17"/>
        <v>0</v>
      </c>
      <c r="O106" s="279"/>
      <c r="P106" s="279"/>
    </row>
    <row r="107" spans="1:17" x14ac:dyDescent="0.25">
      <c r="A107" s="294" t="s">
        <v>486</v>
      </c>
      <c r="B107" s="294"/>
      <c r="C107" s="294"/>
      <c r="D107" s="294"/>
      <c r="E107" s="294"/>
      <c r="F107" s="294"/>
      <c r="G107" s="294"/>
      <c r="H107" s="294"/>
      <c r="I107" s="294"/>
      <c r="J107" s="294"/>
      <c r="K107" s="294"/>
      <c r="L107" s="294"/>
      <c r="M107" s="294"/>
      <c r="N107" s="294"/>
      <c r="O107" s="294"/>
      <c r="P107" s="294"/>
    </row>
    <row r="108" spans="1:17" ht="24" x14ac:dyDescent="0.25">
      <c r="A108" s="292" t="s">
        <v>2151</v>
      </c>
      <c r="B108" s="279"/>
      <c r="C108" s="279" t="s">
        <v>486</v>
      </c>
      <c r="D108" s="279">
        <v>2028</v>
      </c>
      <c r="E108" s="279"/>
      <c r="F108" s="279" t="s">
        <v>2152</v>
      </c>
      <c r="G108" s="43" t="s">
        <v>16</v>
      </c>
      <c r="H108" s="44">
        <f>SUM(H109:H112)</f>
        <v>135.1</v>
      </c>
      <c r="I108" s="44">
        <f t="shared" ref="I108:N113" si="18">SUM(I109:I112)</f>
        <v>0</v>
      </c>
      <c r="J108" s="44">
        <f>SUM(J109:J112)</f>
        <v>0</v>
      </c>
      <c r="K108" s="44">
        <f t="shared" si="18"/>
        <v>0</v>
      </c>
      <c r="L108" s="44">
        <f t="shared" si="18"/>
        <v>135.1</v>
      </c>
      <c r="M108" s="44">
        <f t="shared" si="18"/>
        <v>0</v>
      </c>
      <c r="N108" s="44">
        <f t="shared" si="18"/>
        <v>0</v>
      </c>
      <c r="O108" s="279"/>
      <c r="P108" s="279"/>
      <c r="Q108" s="424" t="s">
        <v>4162</v>
      </c>
    </row>
    <row r="109" spans="1:17" x14ac:dyDescent="0.25">
      <c r="A109" s="292"/>
      <c r="B109" s="279"/>
      <c r="C109" s="279"/>
      <c r="D109" s="279"/>
      <c r="E109" s="279"/>
      <c r="F109" s="279"/>
      <c r="G109" s="43" t="s">
        <v>267</v>
      </c>
      <c r="H109" s="44">
        <f t="shared" ref="H109:H112" si="19">SUM(I109:N109)</f>
        <v>0</v>
      </c>
      <c r="I109" s="44">
        <v>0</v>
      </c>
      <c r="J109" s="44">
        <v>0</v>
      </c>
      <c r="K109" s="44">
        <v>0</v>
      </c>
      <c r="L109" s="44">
        <v>0</v>
      </c>
      <c r="M109" s="44">
        <v>0</v>
      </c>
      <c r="N109" s="44">
        <v>0</v>
      </c>
      <c r="O109" s="279"/>
      <c r="P109" s="279"/>
      <c r="Q109" s="425"/>
    </row>
    <row r="110" spans="1:17" ht="24" x14ac:dyDescent="0.25">
      <c r="A110" s="292"/>
      <c r="B110" s="279"/>
      <c r="C110" s="279"/>
      <c r="D110" s="279"/>
      <c r="E110" s="279"/>
      <c r="F110" s="279"/>
      <c r="G110" s="43" t="s">
        <v>18</v>
      </c>
      <c r="H110" s="44">
        <f t="shared" si="19"/>
        <v>125.6</v>
      </c>
      <c r="I110" s="44">
        <v>0</v>
      </c>
      <c r="J110" s="44">
        <v>0</v>
      </c>
      <c r="K110" s="44">
        <v>0</v>
      </c>
      <c r="L110" s="44">
        <v>125.6</v>
      </c>
      <c r="M110" s="44">
        <v>0</v>
      </c>
      <c r="N110" s="44">
        <v>0</v>
      </c>
      <c r="O110" s="279"/>
      <c r="P110" s="279"/>
      <c r="Q110" s="425"/>
    </row>
    <row r="111" spans="1:17" x14ac:dyDescent="0.25">
      <c r="A111" s="292"/>
      <c r="B111" s="279"/>
      <c r="C111" s="279"/>
      <c r="D111" s="279"/>
      <c r="E111" s="279"/>
      <c r="F111" s="279"/>
      <c r="G111" s="43" t="s">
        <v>19</v>
      </c>
      <c r="H111" s="44">
        <f t="shared" si="19"/>
        <v>9.5</v>
      </c>
      <c r="I111" s="44">
        <v>0</v>
      </c>
      <c r="J111" s="44">
        <v>0</v>
      </c>
      <c r="K111" s="44">
        <v>0</v>
      </c>
      <c r="L111" s="44">
        <v>9.5</v>
      </c>
      <c r="M111" s="44">
        <v>0</v>
      </c>
      <c r="N111" s="44">
        <v>0</v>
      </c>
      <c r="O111" s="279"/>
      <c r="P111" s="279"/>
      <c r="Q111" s="425"/>
    </row>
    <row r="112" spans="1:17" ht="24" customHeight="1" x14ac:dyDescent="0.25">
      <c r="A112" s="292"/>
      <c r="B112" s="279"/>
      <c r="C112" s="279"/>
      <c r="D112" s="279"/>
      <c r="E112" s="279"/>
      <c r="F112" s="279"/>
      <c r="G112" s="43" t="s">
        <v>20</v>
      </c>
      <c r="H112" s="44">
        <f t="shared" si="19"/>
        <v>0</v>
      </c>
      <c r="I112" s="44">
        <v>0</v>
      </c>
      <c r="J112" s="44">
        <v>0</v>
      </c>
      <c r="K112" s="44">
        <v>0</v>
      </c>
      <c r="L112" s="44">
        <v>0</v>
      </c>
      <c r="M112" s="44">
        <v>0</v>
      </c>
      <c r="N112" s="44">
        <v>0</v>
      </c>
      <c r="O112" s="279"/>
      <c r="P112" s="279"/>
      <c r="Q112" s="426"/>
    </row>
    <row r="113" spans="1:17" ht="24" x14ac:dyDescent="0.25">
      <c r="A113" s="292" t="s">
        <v>2153</v>
      </c>
      <c r="B113" s="279"/>
      <c r="C113" s="279" t="s">
        <v>486</v>
      </c>
      <c r="D113" s="279">
        <v>2028</v>
      </c>
      <c r="E113" s="279"/>
      <c r="F113" s="279" t="s">
        <v>2152</v>
      </c>
      <c r="G113" s="43" t="s">
        <v>16</v>
      </c>
      <c r="H113" s="44">
        <f>SUM(H114:H117)</f>
        <v>135.1</v>
      </c>
      <c r="I113" s="44">
        <f t="shared" si="18"/>
        <v>0</v>
      </c>
      <c r="J113" s="44">
        <f>SUM(J114:J117)</f>
        <v>0</v>
      </c>
      <c r="K113" s="44">
        <f t="shared" si="18"/>
        <v>0</v>
      </c>
      <c r="L113" s="44">
        <f t="shared" si="18"/>
        <v>135.1</v>
      </c>
      <c r="M113" s="44">
        <f t="shared" si="18"/>
        <v>0</v>
      </c>
      <c r="N113" s="44">
        <f t="shared" si="18"/>
        <v>0</v>
      </c>
      <c r="O113" s="279"/>
      <c r="P113" s="279"/>
      <c r="Q113" s="424" t="s">
        <v>4162</v>
      </c>
    </row>
    <row r="114" spans="1:17" x14ac:dyDescent="0.25">
      <c r="A114" s="292"/>
      <c r="B114" s="279"/>
      <c r="C114" s="279"/>
      <c r="D114" s="279"/>
      <c r="E114" s="279"/>
      <c r="F114" s="279"/>
      <c r="G114" s="43" t="s">
        <v>267</v>
      </c>
      <c r="H114" s="44">
        <f t="shared" ref="H114:H117" si="20">SUM(I114:N114)</f>
        <v>0</v>
      </c>
      <c r="I114" s="44">
        <v>0</v>
      </c>
      <c r="J114" s="44">
        <v>0</v>
      </c>
      <c r="K114" s="44">
        <v>0</v>
      </c>
      <c r="L114" s="44">
        <v>0</v>
      </c>
      <c r="M114" s="44">
        <v>0</v>
      </c>
      <c r="N114" s="44">
        <v>0</v>
      </c>
      <c r="O114" s="279"/>
      <c r="P114" s="279"/>
      <c r="Q114" s="425"/>
    </row>
    <row r="115" spans="1:17" ht="24" x14ac:dyDescent="0.25">
      <c r="A115" s="292"/>
      <c r="B115" s="279"/>
      <c r="C115" s="279"/>
      <c r="D115" s="279"/>
      <c r="E115" s="279"/>
      <c r="F115" s="279"/>
      <c r="G115" s="43" t="s">
        <v>18</v>
      </c>
      <c r="H115" s="44">
        <f t="shared" si="20"/>
        <v>125.6</v>
      </c>
      <c r="I115" s="44">
        <v>0</v>
      </c>
      <c r="J115" s="44">
        <v>0</v>
      </c>
      <c r="K115" s="44">
        <v>0</v>
      </c>
      <c r="L115" s="44">
        <v>125.6</v>
      </c>
      <c r="M115" s="44">
        <v>0</v>
      </c>
      <c r="N115" s="44">
        <v>0</v>
      </c>
      <c r="O115" s="279"/>
      <c r="P115" s="279"/>
      <c r="Q115" s="425"/>
    </row>
    <row r="116" spans="1:17" x14ac:dyDescent="0.25">
      <c r="A116" s="292"/>
      <c r="B116" s="279"/>
      <c r="C116" s="279"/>
      <c r="D116" s="279"/>
      <c r="E116" s="279"/>
      <c r="F116" s="279"/>
      <c r="G116" s="43" t="s">
        <v>19</v>
      </c>
      <c r="H116" s="44">
        <f t="shared" si="20"/>
        <v>9.5</v>
      </c>
      <c r="I116" s="44">
        <v>0</v>
      </c>
      <c r="J116" s="44">
        <v>0</v>
      </c>
      <c r="K116" s="44">
        <v>0</v>
      </c>
      <c r="L116" s="44">
        <v>9.5</v>
      </c>
      <c r="M116" s="44">
        <v>0</v>
      </c>
      <c r="N116" s="44">
        <v>0</v>
      </c>
      <c r="O116" s="279"/>
      <c r="P116" s="279"/>
      <c r="Q116" s="425"/>
    </row>
    <row r="117" spans="1:17" ht="40.5" customHeight="1" x14ac:dyDescent="0.25">
      <c r="A117" s="292"/>
      <c r="B117" s="279"/>
      <c r="C117" s="279"/>
      <c r="D117" s="279"/>
      <c r="E117" s="279"/>
      <c r="F117" s="279"/>
      <c r="G117" s="43" t="s">
        <v>20</v>
      </c>
      <c r="H117" s="44">
        <f t="shared" si="20"/>
        <v>0</v>
      </c>
      <c r="I117" s="44">
        <v>0</v>
      </c>
      <c r="J117" s="44">
        <v>0</v>
      </c>
      <c r="K117" s="44">
        <v>0</v>
      </c>
      <c r="L117" s="44">
        <v>0</v>
      </c>
      <c r="M117" s="44">
        <v>0</v>
      </c>
      <c r="N117" s="44">
        <v>0</v>
      </c>
      <c r="O117" s="279"/>
      <c r="P117" s="279"/>
      <c r="Q117" s="426"/>
    </row>
    <row r="118" spans="1:17" ht="26.25" customHeight="1" x14ac:dyDescent="0.25">
      <c r="A118" s="331" t="s">
        <v>26</v>
      </c>
      <c r="B118" s="331"/>
      <c r="C118" s="331"/>
      <c r="D118" s="331"/>
      <c r="E118" s="331"/>
      <c r="F118" s="331"/>
      <c r="G118" s="48" t="s">
        <v>16</v>
      </c>
      <c r="H118" s="49">
        <f>SUM(H108,H113)</f>
        <v>270.2</v>
      </c>
      <c r="I118" s="49">
        <f t="shared" ref="I118:N118" si="21">SUM(I108,I113)</f>
        <v>0</v>
      </c>
      <c r="J118" s="49">
        <f t="shared" si="21"/>
        <v>0</v>
      </c>
      <c r="K118" s="49">
        <f t="shared" si="21"/>
        <v>0</v>
      </c>
      <c r="L118" s="49">
        <f t="shared" si="21"/>
        <v>270.2</v>
      </c>
      <c r="M118" s="49">
        <f t="shared" si="21"/>
        <v>0</v>
      </c>
      <c r="N118" s="49">
        <f t="shared" si="21"/>
        <v>0</v>
      </c>
      <c r="O118" s="279"/>
      <c r="P118" s="279"/>
    </row>
    <row r="119" spans="1:17" x14ac:dyDescent="0.25">
      <c r="A119" s="331"/>
      <c r="B119" s="331"/>
      <c r="C119" s="331"/>
      <c r="D119" s="331"/>
      <c r="E119" s="331"/>
      <c r="F119" s="331"/>
      <c r="G119" s="48" t="s">
        <v>17</v>
      </c>
      <c r="H119" s="49">
        <f t="shared" ref="H119:N122" si="22">SUM(H109,H114)</f>
        <v>0</v>
      </c>
      <c r="I119" s="49">
        <f t="shared" si="22"/>
        <v>0</v>
      </c>
      <c r="J119" s="49">
        <f t="shared" si="22"/>
        <v>0</v>
      </c>
      <c r="K119" s="49">
        <f t="shared" si="22"/>
        <v>0</v>
      </c>
      <c r="L119" s="49">
        <f t="shared" si="22"/>
        <v>0</v>
      </c>
      <c r="M119" s="49">
        <f t="shared" si="22"/>
        <v>0</v>
      </c>
      <c r="N119" s="49">
        <f t="shared" si="22"/>
        <v>0</v>
      </c>
      <c r="O119" s="279"/>
      <c r="P119" s="279"/>
    </row>
    <row r="120" spans="1:17" ht="36" x14ac:dyDescent="0.25">
      <c r="A120" s="331"/>
      <c r="B120" s="331"/>
      <c r="C120" s="331"/>
      <c r="D120" s="331"/>
      <c r="E120" s="331"/>
      <c r="F120" s="331"/>
      <c r="G120" s="48" t="s">
        <v>18</v>
      </c>
      <c r="H120" s="49">
        <f t="shared" si="22"/>
        <v>251.2</v>
      </c>
      <c r="I120" s="49">
        <f t="shared" si="22"/>
        <v>0</v>
      </c>
      <c r="J120" s="49">
        <f t="shared" si="22"/>
        <v>0</v>
      </c>
      <c r="K120" s="49">
        <f t="shared" si="22"/>
        <v>0</v>
      </c>
      <c r="L120" s="49">
        <f t="shared" si="22"/>
        <v>251.2</v>
      </c>
      <c r="M120" s="49">
        <f t="shared" si="22"/>
        <v>0</v>
      </c>
      <c r="N120" s="49">
        <f t="shared" si="22"/>
        <v>0</v>
      </c>
      <c r="O120" s="279"/>
      <c r="P120" s="279"/>
    </row>
    <row r="121" spans="1:17" x14ac:dyDescent="0.25">
      <c r="A121" s="331"/>
      <c r="B121" s="331"/>
      <c r="C121" s="331"/>
      <c r="D121" s="331"/>
      <c r="E121" s="331"/>
      <c r="F121" s="331"/>
      <c r="G121" s="48" t="s">
        <v>19</v>
      </c>
      <c r="H121" s="49">
        <f t="shared" si="22"/>
        <v>19</v>
      </c>
      <c r="I121" s="49">
        <f t="shared" si="22"/>
        <v>0</v>
      </c>
      <c r="J121" s="49">
        <f t="shared" si="22"/>
        <v>0</v>
      </c>
      <c r="K121" s="49">
        <f t="shared" si="22"/>
        <v>0</v>
      </c>
      <c r="L121" s="49">
        <f t="shared" si="22"/>
        <v>19</v>
      </c>
      <c r="M121" s="49">
        <f t="shared" si="22"/>
        <v>0</v>
      </c>
      <c r="N121" s="49">
        <f t="shared" si="22"/>
        <v>0</v>
      </c>
      <c r="O121" s="279"/>
      <c r="P121" s="279"/>
    </row>
    <row r="122" spans="1:17" ht="24" x14ac:dyDescent="0.25">
      <c r="A122" s="331"/>
      <c r="B122" s="331"/>
      <c r="C122" s="331"/>
      <c r="D122" s="331"/>
      <c r="E122" s="331"/>
      <c r="F122" s="331"/>
      <c r="G122" s="48" t="s">
        <v>20</v>
      </c>
      <c r="H122" s="49">
        <f t="shared" si="22"/>
        <v>0</v>
      </c>
      <c r="I122" s="49">
        <f t="shared" si="22"/>
        <v>0</v>
      </c>
      <c r="J122" s="49">
        <f t="shared" si="22"/>
        <v>0</v>
      </c>
      <c r="K122" s="49">
        <f t="shared" si="22"/>
        <v>0</v>
      </c>
      <c r="L122" s="49">
        <f t="shared" si="22"/>
        <v>0</v>
      </c>
      <c r="M122" s="49">
        <f t="shared" si="22"/>
        <v>0</v>
      </c>
      <c r="N122" s="49">
        <f t="shared" si="22"/>
        <v>0</v>
      </c>
      <c r="O122" s="279"/>
      <c r="P122" s="279"/>
    </row>
    <row r="123" spans="1:17" x14ac:dyDescent="0.25">
      <c r="A123" s="294" t="s">
        <v>142</v>
      </c>
      <c r="B123" s="294"/>
      <c r="C123" s="294"/>
      <c r="D123" s="294"/>
      <c r="E123" s="294"/>
      <c r="F123" s="294"/>
      <c r="G123" s="294"/>
      <c r="H123" s="294"/>
      <c r="I123" s="294"/>
      <c r="J123" s="294"/>
      <c r="K123" s="294"/>
      <c r="L123" s="294"/>
      <c r="M123" s="294"/>
      <c r="N123" s="294"/>
      <c r="O123" s="294"/>
      <c r="P123" s="294"/>
    </row>
    <row r="124" spans="1:17" ht="24" x14ac:dyDescent="0.25">
      <c r="A124" s="292" t="s">
        <v>2170</v>
      </c>
      <c r="B124" s="279"/>
      <c r="C124" s="279" t="s">
        <v>142</v>
      </c>
      <c r="D124" s="279" t="s">
        <v>160</v>
      </c>
      <c r="E124" s="279"/>
      <c r="F124" s="279" t="s">
        <v>2169</v>
      </c>
      <c r="G124" s="43" t="s">
        <v>16</v>
      </c>
      <c r="H124" s="44">
        <f>SUM(H125:H128)</f>
        <v>8</v>
      </c>
      <c r="I124" s="44">
        <f t="shared" ref="I124:N139" si="23">SUM(I125:I128)</f>
        <v>0</v>
      </c>
      <c r="J124" s="44">
        <f t="shared" si="23"/>
        <v>8</v>
      </c>
      <c r="K124" s="44">
        <f t="shared" si="23"/>
        <v>0</v>
      </c>
      <c r="L124" s="44">
        <f t="shared" si="23"/>
        <v>0</v>
      </c>
      <c r="M124" s="44">
        <f t="shared" si="23"/>
        <v>0</v>
      </c>
      <c r="N124" s="44">
        <f t="shared" si="23"/>
        <v>0</v>
      </c>
      <c r="O124" s="279"/>
      <c r="P124" s="279"/>
      <c r="Q124" s="424" t="s">
        <v>4190</v>
      </c>
    </row>
    <row r="125" spans="1:17" x14ac:dyDescent="0.25">
      <c r="A125" s="292"/>
      <c r="B125" s="279"/>
      <c r="C125" s="279"/>
      <c r="D125" s="279"/>
      <c r="E125" s="279"/>
      <c r="F125" s="279"/>
      <c r="G125" s="43" t="s">
        <v>17</v>
      </c>
      <c r="H125" s="44">
        <f t="shared" ref="H125:H138" si="24">SUM(I125:N125)</f>
        <v>0</v>
      </c>
      <c r="I125" s="44">
        <v>0</v>
      </c>
      <c r="J125" s="44">
        <v>0</v>
      </c>
      <c r="K125" s="44">
        <v>0</v>
      </c>
      <c r="L125" s="44">
        <v>0</v>
      </c>
      <c r="M125" s="44">
        <v>0</v>
      </c>
      <c r="N125" s="44">
        <v>0</v>
      </c>
      <c r="O125" s="279"/>
      <c r="P125" s="279"/>
      <c r="Q125" s="425"/>
    </row>
    <row r="126" spans="1:17" ht="24" x14ac:dyDescent="0.25">
      <c r="A126" s="292"/>
      <c r="B126" s="279"/>
      <c r="C126" s="279"/>
      <c r="D126" s="279"/>
      <c r="E126" s="279"/>
      <c r="F126" s="279"/>
      <c r="G126" s="43" t="s">
        <v>18</v>
      </c>
      <c r="H126" s="44">
        <f t="shared" si="24"/>
        <v>7.4</v>
      </c>
      <c r="I126" s="44">
        <v>0</v>
      </c>
      <c r="J126" s="44">
        <v>7.4</v>
      </c>
      <c r="K126" s="44">
        <v>0</v>
      </c>
      <c r="L126" s="44">
        <v>0</v>
      </c>
      <c r="M126" s="44">
        <v>0</v>
      </c>
      <c r="N126" s="44">
        <v>0</v>
      </c>
      <c r="O126" s="279"/>
      <c r="P126" s="279"/>
      <c r="Q126" s="425"/>
    </row>
    <row r="127" spans="1:17" x14ac:dyDescent="0.25">
      <c r="A127" s="292"/>
      <c r="B127" s="279"/>
      <c r="C127" s="279"/>
      <c r="D127" s="279"/>
      <c r="E127" s="279"/>
      <c r="F127" s="279"/>
      <c r="G127" s="43" t="s">
        <v>19</v>
      </c>
      <c r="H127" s="44">
        <f t="shared" si="24"/>
        <v>0.6</v>
      </c>
      <c r="I127" s="44">
        <v>0</v>
      </c>
      <c r="J127" s="44">
        <v>0.6</v>
      </c>
      <c r="K127" s="44">
        <v>0</v>
      </c>
      <c r="L127" s="44">
        <v>0</v>
      </c>
      <c r="M127" s="44">
        <v>0</v>
      </c>
      <c r="N127" s="44">
        <v>0</v>
      </c>
      <c r="O127" s="279"/>
      <c r="P127" s="279"/>
      <c r="Q127" s="425"/>
    </row>
    <row r="128" spans="1:17" x14ac:dyDescent="0.25">
      <c r="A128" s="292"/>
      <c r="B128" s="279"/>
      <c r="C128" s="279"/>
      <c r="D128" s="279"/>
      <c r="E128" s="279"/>
      <c r="F128" s="279"/>
      <c r="G128" s="43" t="s">
        <v>20</v>
      </c>
      <c r="H128" s="44">
        <f t="shared" si="24"/>
        <v>0</v>
      </c>
      <c r="I128" s="44">
        <v>0</v>
      </c>
      <c r="J128" s="44">
        <v>0</v>
      </c>
      <c r="K128" s="44">
        <v>0</v>
      </c>
      <c r="L128" s="44">
        <v>0</v>
      </c>
      <c r="M128" s="44">
        <v>0</v>
      </c>
      <c r="N128" s="44">
        <v>0</v>
      </c>
      <c r="O128" s="279"/>
      <c r="P128" s="279"/>
      <c r="Q128" s="426"/>
    </row>
    <row r="129" spans="1:17" ht="24" x14ac:dyDescent="0.25">
      <c r="A129" s="292" t="s">
        <v>2151</v>
      </c>
      <c r="B129" s="279" t="s">
        <v>63</v>
      </c>
      <c r="C129" s="279" t="s">
        <v>142</v>
      </c>
      <c r="D129" s="279">
        <v>2029</v>
      </c>
      <c r="E129" s="279" t="s">
        <v>63</v>
      </c>
      <c r="F129" s="279" t="s">
        <v>2152</v>
      </c>
      <c r="G129" s="43" t="s">
        <v>16</v>
      </c>
      <c r="H129" s="44">
        <f>SUM(H130:H133)</f>
        <v>135</v>
      </c>
      <c r="I129" s="44">
        <f t="shared" si="23"/>
        <v>0</v>
      </c>
      <c r="J129" s="44">
        <f t="shared" si="23"/>
        <v>0</v>
      </c>
      <c r="K129" s="44">
        <f t="shared" si="23"/>
        <v>0</v>
      </c>
      <c r="L129" s="44">
        <f t="shared" si="23"/>
        <v>0</v>
      </c>
      <c r="M129" s="44">
        <f t="shared" si="23"/>
        <v>135</v>
      </c>
      <c r="N129" s="44">
        <f t="shared" si="23"/>
        <v>0</v>
      </c>
      <c r="O129" s="279">
        <v>31495</v>
      </c>
      <c r="P129" s="279" t="s">
        <v>63</v>
      </c>
      <c r="Q129" s="424" t="s">
        <v>4190</v>
      </c>
    </row>
    <row r="130" spans="1:17" x14ac:dyDescent="0.25">
      <c r="A130" s="292"/>
      <c r="B130" s="279"/>
      <c r="C130" s="279"/>
      <c r="D130" s="279"/>
      <c r="E130" s="279"/>
      <c r="F130" s="279"/>
      <c r="G130" s="43" t="s">
        <v>17</v>
      </c>
      <c r="H130" s="44">
        <f t="shared" si="24"/>
        <v>0</v>
      </c>
      <c r="I130" s="44">
        <v>0</v>
      </c>
      <c r="J130" s="44">
        <v>0</v>
      </c>
      <c r="K130" s="44">
        <v>0</v>
      </c>
      <c r="L130" s="44">
        <v>0</v>
      </c>
      <c r="M130" s="44">
        <v>0</v>
      </c>
      <c r="N130" s="44">
        <v>0</v>
      </c>
      <c r="O130" s="279"/>
      <c r="P130" s="279"/>
      <c r="Q130" s="425"/>
    </row>
    <row r="131" spans="1:17" ht="24" x14ac:dyDescent="0.25">
      <c r="A131" s="292"/>
      <c r="B131" s="279"/>
      <c r="C131" s="279"/>
      <c r="D131" s="279"/>
      <c r="E131" s="279"/>
      <c r="F131" s="279"/>
      <c r="G131" s="43" t="s">
        <v>18</v>
      </c>
      <c r="H131" s="44">
        <f t="shared" si="24"/>
        <v>124.2</v>
      </c>
      <c r="I131" s="44">
        <v>0</v>
      </c>
      <c r="J131" s="44">
        <v>0</v>
      </c>
      <c r="K131" s="44">
        <v>0</v>
      </c>
      <c r="L131" s="44">
        <v>0</v>
      </c>
      <c r="M131" s="44">
        <v>124.2</v>
      </c>
      <c r="N131" s="44">
        <v>0</v>
      </c>
      <c r="O131" s="279"/>
      <c r="P131" s="279"/>
      <c r="Q131" s="425"/>
    </row>
    <row r="132" spans="1:17" x14ac:dyDescent="0.25">
      <c r="A132" s="292"/>
      <c r="B132" s="279"/>
      <c r="C132" s="279"/>
      <c r="D132" s="279"/>
      <c r="E132" s="279"/>
      <c r="F132" s="279"/>
      <c r="G132" s="43" t="s">
        <v>19</v>
      </c>
      <c r="H132" s="44">
        <f t="shared" si="24"/>
        <v>10.8</v>
      </c>
      <c r="I132" s="44">
        <v>0</v>
      </c>
      <c r="J132" s="44">
        <v>0</v>
      </c>
      <c r="K132" s="44">
        <v>0</v>
      </c>
      <c r="L132" s="44">
        <v>0</v>
      </c>
      <c r="M132" s="44">
        <v>10.8</v>
      </c>
      <c r="N132" s="44">
        <v>0</v>
      </c>
      <c r="O132" s="279"/>
      <c r="P132" s="279"/>
      <c r="Q132" s="425"/>
    </row>
    <row r="133" spans="1:17" x14ac:dyDescent="0.25">
      <c r="A133" s="292"/>
      <c r="B133" s="279"/>
      <c r="C133" s="279"/>
      <c r="D133" s="279"/>
      <c r="E133" s="279"/>
      <c r="F133" s="279"/>
      <c r="G133" s="43" t="s">
        <v>20</v>
      </c>
      <c r="H133" s="44">
        <f t="shared" si="24"/>
        <v>0</v>
      </c>
      <c r="I133" s="44">
        <v>0</v>
      </c>
      <c r="J133" s="44">
        <v>0</v>
      </c>
      <c r="K133" s="44">
        <v>0</v>
      </c>
      <c r="L133" s="44">
        <v>0</v>
      </c>
      <c r="M133" s="44">
        <v>0</v>
      </c>
      <c r="N133" s="44">
        <v>0</v>
      </c>
      <c r="O133" s="279"/>
      <c r="P133" s="279"/>
      <c r="Q133" s="426"/>
    </row>
    <row r="134" spans="1:17" ht="24" x14ac:dyDescent="0.25">
      <c r="A134" s="292" t="s">
        <v>2153</v>
      </c>
      <c r="B134" s="279" t="s">
        <v>63</v>
      </c>
      <c r="C134" s="279" t="s">
        <v>142</v>
      </c>
      <c r="D134" s="279">
        <v>2029</v>
      </c>
      <c r="E134" s="279" t="s">
        <v>63</v>
      </c>
      <c r="F134" s="279" t="s">
        <v>2152</v>
      </c>
      <c r="G134" s="43" t="s">
        <v>16</v>
      </c>
      <c r="H134" s="44">
        <f>SUM(H135:H138)</f>
        <v>135</v>
      </c>
      <c r="I134" s="44">
        <f t="shared" si="23"/>
        <v>0</v>
      </c>
      <c r="J134" s="44">
        <f t="shared" si="23"/>
        <v>0</v>
      </c>
      <c r="K134" s="44">
        <f t="shared" si="23"/>
        <v>0</v>
      </c>
      <c r="L134" s="44">
        <f t="shared" si="23"/>
        <v>0</v>
      </c>
      <c r="M134" s="44">
        <f t="shared" si="23"/>
        <v>135</v>
      </c>
      <c r="N134" s="44">
        <f t="shared" si="23"/>
        <v>0</v>
      </c>
      <c r="O134" s="279">
        <v>31495</v>
      </c>
      <c r="P134" s="279" t="s">
        <v>63</v>
      </c>
      <c r="Q134" s="424" t="s">
        <v>4190</v>
      </c>
    </row>
    <row r="135" spans="1:17" x14ac:dyDescent="0.25">
      <c r="A135" s="292"/>
      <c r="B135" s="279"/>
      <c r="C135" s="279"/>
      <c r="D135" s="279"/>
      <c r="E135" s="279"/>
      <c r="F135" s="279"/>
      <c r="G135" s="43" t="s">
        <v>17</v>
      </c>
      <c r="H135" s="44">
        <f t="shared" si="24"/>
        <v>0</v>
      </c>
      <c r="I135" s="44">
        <v>0</v>
      </c>
      <c r="J135" s="44">
        <v>0</v>
      </c>
      <c r="K135" s="44">
        <v>0</v>
      </c>
      <c r="L135" s="44">
        <v>0</v>
      </c>
      <c r="M135" s="44">
        <v>0</v>
      </c>
      <c r="N135" s="44">
        <v>0</v>
      </c>
      <c r="O135" s="279"/>
      <c r="P135" s="279"/>
      <c r="Q135" s="425"/>
    </row>
    <row r="136" spans="1:17" ht="24" x14ac:dyDescent="0.25">
      <c r="A136" s="292"/>
      <c r="B136" s="279"/>
      <c r="C136" s="279"/>
      <c r="D136" s="279"/>
      <c r="E136" s="279"/>
      <c r="F136" s="279"/>
      <c r="G136" s="43" t="s">
        <v>18</v>
      </c>
      <c r="H136" s="44">
        <f t="shared" si="24"/>
        <v>124.2</v>
      </c>
      <c r="I136" s="44">
        <v>0</v>
      </c>
      <c r="J136" s="44">
        <v>0</v>
      </c>
      <c r="K136" s="44">
        <v>0</v>
      </c>
      <c r="L136" s="44">
        <v>0</v>
      </c>
      <c r="M136" s="44">
        <v>124.2</v>
      </c>
      <c r="N136" s="44">
        <v>0</v>
      </c>
      <c r="O136" s="279"/>
      <c r="P136" s="279"/>
      <c r="Q136" s="425"/>
    </row>
    <row r="137" spans="1:17" x14ac:dyDescent="0.25">
      <c r="A137" s="292"/>
      <c r="B137" s="279"/>
      <c r="C137" s="279"/>
      <c r="D137" s="279"/>
      <c r="E137" s="279"/>
      <c r="F137" s="279"/>
      <c r="G137" s="43" t="s">
        <v>19</v>
      </c>
      <c r="H137" s="44">
        <f t="shared" si="24"/>
        <v>10.8</v>
      </c>
      <c r="I137" s="44">
        <v>0</v>
      </c>
      <c r="J137" s="44">
        <v>0</v>
      </c>
      <c r="K137" s="44">
        <v>0</v>
      </c>
      <c r="L137" s="44">
        <v>0</v>
      </c>
      <c r="M137" s="44">
        <v>10.8</v>
      </c>
      <c r="N137" s="44">
        <v>0</v>
      </c>
      <c r="O137" s="279"/>
      <c r="P137" s="279"/>
      <c r="Q137" s="425"/>
    </row>
    <row r="138" spans="1:17" x14ac:dyDescent="0.25">
      <c r="A138" s="292"/>
      <c r="B138" s="279"/>
      <c r="C138" s="279"/>
      <c r="D138" s="279"/>
      <c r="E138" s="279"/>
      <c r="F138" s="279"/>
      <c r="G138" s="43" t="s">
        <v>20</v>
      </c>
      <c r="H138" s="44">
        <f t="shared" si="24"/>
        <v>0</v>
      </c>
      <c r="I138" s="44">
        <v>0</v>
      </c>
      <c r="J138" s="44">
        <v>0</v>
      </c>
      <c r="K138" s="44">
        <v>0</v>
      </c>
      <c r="L138" s="44">
        <v>0</v>
      </c>
      <c r="M138" s="44">
        <v>0</v>
      </c>
      <c r="N138" s="44">
        <v>0</v>
      </c>
      <c r="O138" s="279"/>
      <c r="P138" s="279"/>
      <c r="Q138" s="426"/>
    </row>
    <row r="139" spans="1:17" ht="24" x14ac:dyDescent="0.25">
      <c r="A139" s="284" t="s">
        <v>2171</v>
      </c>
      <c r="B139" s="281" t="s">
        <v>2172</v>
      </c>
      <c r="C139" s="282" t="s">
        <v>142</v>
      </c>
      <c r="D139" s="301">
        <v>2025</v>
      </c>
      <c r="E139" s="282" t="s">
        <v>63</v>
      </c>
      <c r="F139" s="301" t="s">
        <v>2173</v>
      </c>
      <c r="G139" s="129" t="s">
        <v>16</v>
      </c>
      <c r="H139" s="47">
        <f>SUM(H140:H143)</f>
        <v>26.4</v>
      </c>
      <c r="I139" s="95">
        <f t="shared" si="23"/>
        <v>26.4</v>
      </c>
      <c r="J139" s="47">
        <f>SUM(J140:J143)</f>
        <v>0</v>
      </c>
      <c r="K139" s="95">
        <f>SUM(K140:K143)</f>
        <v>0</v>
      </c>
      <c r="L139" s="47">
        <f>SUM(L140:L143)</f>
        <v>0</v>
      </c>
      <c r="M139" s="95">
        <f>SUM(M140:M143)</f>
        <v>0</v>
      </c>
      <c r="N139" s="47">
        <f>SUM(N140:N143)</f>
        <v>0</v>
      </c>
      <c r="O139" s="282">
        <v>31495</v>
      </c>
      <c r="P139" s="451" t="s">
        <v>2174</v>
      </c>
      <c r="Q139" s="424" t="s">
        <v>4190</v>
      </c>
    </row>
    <row r="140" spans="1:17" x14ac:dyDescent="0.25">
      <c r="A140" s="285"/>
      <c r="B140" s="282"/>
      <c r="C140" s="282"/>
      <c r="D140" s="301"/>
      <c r="E140" s="282"/>
      <c r="F140" s="301"/>
      <c r="G140" s="43" t="s">
        <v>17</v>
      </c>
      <c r="H140" s="44">
        <f t="shared" ref="H140:H143" si="25">SUM(I140:N140)</f>
        <v>0</v>
      </c>
      <c r="I140" s="47">
        <v>0</v>
      </c>
      <c r="J140" s="44">
        <v>0</v>
      </c>
      <c r="K140" s="47">
        <v>0</v>
      </c>
      <c r="L140" s="44">
        <v>0</v>
      </c>
      <c r="M140" s="47">
        <v>0</v>
      </c>
      <c r="N140" s="44">
        <v>0</v>
      </c>
      <c r="O140" s="301"/>
      <c r="P140" s="451"/>
      <c r="Q140" s="425"/>
    </row>
    <row r="141" spans="1:17" ht="24" x14ac:dyDescent="0.25">
      <c r="A141" s="285"/>
      <c r="B141" s="282"/>
      <c r="C141" s="282"/>
      <c r="D141" s="301"/>
      <c r="E141" s="282"/>
      <c r="F141" s="301"/>
      <c r="G141" s="43" t="s">
        <v>18</v>
      </c>
      <c r="H141" s="47">
        <f t="shared" si="25"/>
        <v>24.5</v>
      </c>
      <c r="I141" s="44">
        <v>24.5</v>
      </c>
      <c r="J141" s="47">
        <v>0</v>
      </c>
      <c r="K141" s="44">
        <v>0</v>
      </c>
      <c r="L141" s="47">
        <v>0</v>
      </c>
      <c r="M141" s="44">
        <v>0</v>
      </c>
      <c r="N141" s="47">
        <v>0</v>
      </c>
      <c r="O141" s="282"/>
      <c r="P141" s="282"/>
      <c r="Q141" s="425"/>
    </row>
    <row r="142" spans="1:17" x14ac:dyDescent="0.25">
      <c r="A142" s="285"/>
      <c r="B142" s="282"/>
      <c r="C142" s="282"/>
      <c r="D142" s="301"/>
      <c r="E142" s="282"/>
      <c r="F142" s="301"/>
      <c r="G142" s="43" t="s">
        <v>19</v>
      </c>
      <c r="H142" s="44">
        <f t="shared" si="25"/>
        <v>1.9</v>
      </c>
      <c r="I142" s="47">
        <v>1.9</v>
      </c>
      <c r="J142" s="44">
        <v>0</v>
      </c>
      <c r="K142" s="47">
        <v>0</v>
      </c>
      <c r="L142" s="44">
        <v>0</v>
      </c>
      <c r="M142" s="47">
        <v>0</v>
      </c>
      <c r="N142" s="44">
        <v>0</v>
      </c>
      <c r="O142" s="301"/>
      <c r="P142" s="451"/>
      <c r="Q142" s="425"/>
    </row>
    <row r="143" spans="1:17" x14ac:dyDescent="0.25">
      <c r="A143" s="286"/>
      <c r="B143" s="283"/>
      <c r="C143" s="282"/>
      <c r="D143" s="301"/>
      <c r="E143" s="282"/>
      <c r="F143" s="301"/>
      <c r="G143" s="91" t="s">
        <v>20</v>
      </c>
      <c r="H143" s="47">
        <f t="shared" si="25"/>
        <v>0</v>
      </c>
      <c r="I143" s="117">
        <v>0</v>
      </c>
      <c r="J143" s="47">
        <v>0</v>
      </c>
      <c r="K143" s="117">
        <v>0</v>
      </c>
      <c r="L143" s="47">
        <v>0</v>
      </c>
      <c r="M143" s="117">
        <v>0</v>
      </c>
      <c r="N143" s="47">
        <v>0</v>
      </c>
      <c r="O143" s="282"/>
      <c r="P143" s="451"/>
      <c r="Q143" s="426"/>
    </row>
    <row r="144" spans="1:17" ht="24" x14ac:dyDescent="0.25">
      <c r="A144" s="331" t="s">
        <v>26</v>
      </c>
      <c r="B144" s="331"/>
      <c r="C144" s="331"/>
      <c r="D144" s="331"/>
      <c r="E144" s="331"/>
      <c r="F144" s="331"/>
      <c r="G144" s="48" t="s">
        <v>16</v>
      </c>
      <c r="H144" s="49">
        <f>SUM(H124,H129,H134,H139)</f>
        <v>304.39999999999998</v>
      </c>
      <c r="I144" s="49">
        <f t="shared" ref="I144:N144" si="26">SUM(I124,I129,I134,I139)</f>
        <v>26.4</v>
      </c>
      <c r="J144" s="49">
        <f t="shared" si="26"/>
        <v>8</v>
      </c>
      <c r="K144" s="49">
        <f t="shared" si="26"/>
        <v>0</v>
      </c>
      <c r="L144" s="49">
        <f t="shared" si="26"/>
        <v>0</v>
      </c>
      <c r="M144" s="49">
        <f t="shared" si="26"/>
        <v>270</v>
      </c>
      <c r="N144" s="49">
        <f t="shared" si="26"/>
        <v>0</v>
      </c>
      <c r="O144" s="279"/>
      <c r="P144" s="279"/>
    </row>
    <row r="145" spans="1:17" x14ac:dyDescent="0.25">
      <c r="A145" s="331"/>
      <c r="B145" s="331"/>
      <c r="C145" s="331"/>
      <c r="D145" s="331"/>
      <c r="E145" s="331"/>
      <c r="F145" s="331"/>
      <c r="G145" s="48" t="s">
        <v>17</v>
      </c>
      <c r="H145" s="49">
        <f t="shared" ref="H145:N148" si="27">SUM(H125,H130,H135,H140)</f>
        <v>0</v>
      </c>
      <c r="I145" s="49">
        <f t="shared" si="27"/>
        <v>0</v>
      </c>
      <c r="J145" s="49">
        <f t="shared" si="27"/>
        <v>0</v>
      </c>
      <c r="K145" s="49">
        <f t="shared" si="27"/>
        <v>0</v>
      </c>
      <c r="L145" s="49">
        <f t="shared" si="27"/>
        <v>0</v>
      </c>
      <c r="M145" s="49">
        <f t="shared" si="27"/>
        <v>0</v>
      </c>
      <c r="N145" s="49">
        <f t="shared" si="27"/>
        <v>0</v>
      </c>
      <c r="O145" s="279"/>
      <c r="P145" s="279"/>
    </row>
    <row r="146" spans="1:17" ht="36" x14ac:dyDescent="0.25">
      <c r="A146" s="331"/>
      <c r="B146" s="331"/>
      <c r="C146" s="331"/>
      <c r="D146" s="331"/>
      <c r="E146" s="331"/>
      <c r="F146" s="331"/>
      <c r="G146" s="48" t="s">
        <v>18</v>
      </c>
      <c r="H146" s="49">
        <f t="shared" si="27"/>
        <v>280.3</v>
      </c>
      <c r="I146" s="49">
        <f t="shared" si="27"/>
        <v>24.5</v>
      </c>
      <c r="J146" s="49">
        <f t="shared" si="27"/>
        <v>7.4</v>
      </c>
      <c r="K146" s="49">
        <f t="shared" si="27"/>
        <v>0</v>
      </c>
      <c r="L146" s="49">
        <f t="shared" si="27"/>
        <v>0</v>
      </c>
      <c r="M146" s="49">
        <f t="shared" si="27"/>
        <v>248.4</v>
      </c>
      <c r="N146" s="49">
        <f t="shared" si="27"/>
        <v>0</v>
      </c>
      <c r="O146" s="279"/>
      <c r="P146" s="279"/>
    </row>
    <row r="147" spans="1:17" x14ac:dyDescent="0.25">
      <c r="A147" s="331"/>
      <c r="B147" s="331"/>
      <c r="C147" s="331"/>
      <c r="D147" s="331"/>
      <c r="E147" s="331"/>
      <c r="F147" s="331"/>
      <c r="G147" s="48" t="s">
        <v>19</v>
      </c>
      <c r="H147" s="49">
        <f t="shared" si="27"/>
        <v>24.1</v>
      </c>
      <c r="I147" s="49">
        <f t="shared" si="27"/>
        <v>1.9</v>
      </c>
      <c r="J147" s="49">
        <f t="shared" si="27"/>
        <v>0.6</v>
      </c>
      <c r="K147" s="49">
        <f t="shared" si="27"/>
        <v>0</v>
      </c>
      <c r="L147" s="49">
        <f t="shared" si="27"/>
        <v>0</v>
      </c>
      <c r="M147" s="49">
        <f t="shared" si="27"/>
        <v>21.6</v>
      </c>
      <c r="N147" s="49">
        <f t="shared" si="27"/>
        <v>0</v>
      </c>
      <c r="O147" s="279"/>
      <c r="P147" s="279"/>
    </row>
    <row r="148" spans="1:17" ht="24" x14ac:dyDescent="0.25">
      <c r="A148" s="331"/>
      <c r="B148" s="331"/>
      <c r="C148" s="331"/>
      <c r="D148" s="331"/>
      <c r="E148" s="331"/>
      <c r="F148" s="331"/>
      <c r="G148" s="48" t="s">
        <v>20</v>
      </c>
      <c r="H148" s="49">
        <f t="shared" si="27"/>
        <v>0</v>
      </c>
      <c r="I148" s="49">
        <f t="shared" si="27"/>
        <v>0</v>
      </c>
      <c r="J148" s="49">
        <f t="shared" si="27"/>
        <v>0</v>
      </c>
      <c r="K148" s="49">
        <f t="shared" si="27"/>
        <v>0</v>
      </c>
      <c r="L148" s="49">
        <f t="shared" si="27"/>
        <v>0</v>
      </c>
      <c r="M148" s="49">
        <f t="shared" si="27"/>
        <v>0</v>
      </c>
      <c r="N148" s="49">
        <f t="shared" si="27"/>
        <v>0</v>
      </c>
      <c r="O148" s="279"/>
      <c r="P148" s="279"/>
    </row>
    <row r="149" spans="1:17" x14ac:dyDescent="0.25">
      <c r="A149" s="294" t="s">
        <v>149</v>
      </c>
      <c r="B149" s="294"/>
      <c r="C149" s="294"/>
      <c r="D149" s="294"/>
      <c r="E149" s="294"/>
      <c r="F149" s="294"/>
      <c r="G149" s="294"/>
      <c r="H149" s="294"/>
      <c r="I149" s="294"/>
      <c r="J149" s="294"/>
      <c r="K149" s="294"/>
      <c r="L149" s="294"/>
      <c r="M149" s="294"/>
      <c r="N149" s="294"/>
      <c r="O149" s="294"/>
      <c r="P149" s="294"/>
    </row>
    <row r="150" spans="1:17" ht="24" x14ac:dyDescent="0.25">
      <c r="A150" s="292" t="s">
        <v>2175</v>
      </c>
      <c r="B150" s="279"/>
      <c r="C150" s="279" t="s">
        <v>149</v>
      </c>
      <c r="D150" s="279" t="s">
        <v>30</v>
      </c>
      <c r="E150" s="279"/>
      <c r="F150" s="279" t="s">
        <v>2152</v>
      </c>
      <c r="G150" s="43" t="s">
        <v>16</v>
      </c>
      <c r="H150" s="44">
        <f t="shared" ref="H150:N150" si="28">SUM(H151:H154)</f>
        <v>13</v>
      </c>
      <c r="I150" s="44">
        <f t="shared" si="28"/>
        <v>0</v>
      </c>
      <c r="J150" s="44">
        <f t="shared" si="28"/>
        <v>0</v>
      </c>
      <c r="K150" s="44">
        <f t="shared" si="28"/>
        <v>13</v>
      </c>
      <c r="L150" s="44">
        <f t="shared" si="28"/>
        <v>0</v>
      </c>
      <c r="M150" s="44">
        <f t="shared" si="28"/>
        <v>0</v>
      </c>
      <c r="N150" s="44">
        <f t="shared" si="28"/>
        <v>0</v>
      </c>
      <c r="O150" s="297">
        <v>14831</v>
      </c>
      <c r="P150" s="279" t="s">
        <v>615</v>
      </c>
      <c r="Q150" s="424" t="s">
        <v>4191</v>
      </c>
    </row>
    <row r="151" spans="1:17" x14ac:dyDescent="0.25">
      <c r="A151" s="292"/>
      <c r="B151" s="279"/>
      <c r="C151" s="279"/>
      <c r="D151" s="279"/>
      <c r="E151" s="279"/>
      <c r="F151" s="279"/>
      <c r="G151" s="43" t="s">
        <v>17</v>
      </c>
      <c r="H151" s="44">
        <f t="shared" ref="H151:H164" si="29">SUM(I151:N151)</f>
        <v>0</v>
      </c>
      <c r="I151" s="44">
        <v>0</v>
      </c>
      <c r="J151" s="44">
        <v>0</v>
      </c>
      <c r="K151" s="44">
        <v>0</v>
      </c>
      <c r="L151" s="44">
        <v>0</v>
      </c>
      <c r="M151" s="44">
        <v>0</v>
      </c>
      <c r="N151" s="44">
        <v>0</v>
      </c>
      <c r="O151" s="297"/>
      <c r="P151" s="279"/>
      <c r="Q151" s="425"/>
    </row>
    <row r="152" spans="1:17" ht="24" x14ac:dyDescent="0.25">
      <c r="A152" s="292"/>
      <c r="B152" s="279"/>
      <c r="C152" s="279"/>
      <c r="D152" s="279"/>
      <c r="E152" s="279"/>
      <c r="F152" s="279"/>
      <c r="G152" s="43" t="s">
        <v>18</v>
      </c>
      <c r="H152" s="44">
        <f t="shared" si="29"/>
        <v>12.2</v>
      </c>
      <c r="I152" s="44">
        <v>0</v>
      </c>
      <c r="J152" s="44">
        <v>0</v>
      </c>
      <c r="K152" s="44">
        <v>12.2</v>
      </c>
      <c r="L152" s="44">
        <v>0</v>
      </c>
      <c r="M152" s="44">
        <v>0</v>
      </c>
      <c r="N152" s="44">
        <v>0</v>
      </c>
      <c r="O152" s="297"/>
      <c r="P152" s="279"/>
      <c r="Q152" s="425"/>
    </row>
    <row r="153" spans="1:17" x14ac:dyDescent="0.25">
      <c r="A153" s="292"/>
      <c r="B153" s="279"/>
      <c r="C153" s="279"/>
      <c r="D153" s="279"/>
      <c r="E153" s="279"/>
      <c r="F153" s="279"/>
      <c r="G153" s="43" t="s">
        <v>19</v>
      </c>
      <c r="H153" s="44">
        <f t="shared" si="29"/>
        <v>0.8</v>
      </c>
      <c r="I153" s="44">
        <v>0</v>
      </c>
      <c r="J153" s="44">
        <v>0</v>
      </c>
      <c r="K153" s="44">
        <v>0.8</v>
      </c>
      <c r="L153" s="44">
        <v>0</v>
      </c>
      <c r="M153" s="44">
        <v>0</v>
      </c>
      <c r="N153" s="44">
        <v>0</v>
      </c>
      <c r="O153" s="297"/>
      <c r="P153" s="279"/>
      <c r="Q153" s="425"/>
    </row>
    <row r="154" spans="1:17" x14ac:dyDescent="0.25">
      <c r="A154" s="292"/>
      <c r="B154" s="279"/>
      <c r="C154" s="279"/>
      <c r="D154" s="279"/>
      <c r="E154" s="279"/>
      <c r="F154" s="279"/>
      <c r="G154" s="43" t="s">
        <v>20</v>
      </c>
      <c r="H154" s="44">
        <f t="shared" si="29"/>
        <v>0</v>
      </c>
      <c r="I154" s="44">
        <v>0</v>
      </c>
      <c r="J154" s="44">
        <v>0</v>
      </c>
      <c r="K154" s="44">
        <v>0</v>
      </c>
      <c r="L154" s="44">
        <v>0</v>
      </c>
      <c r="M154" s="44">
        <v>0</v>
      </c>
      <c r="N154" s="44">
        <v>0</v>
      </c>
      <c r="O154" s="297"/>
      <c r="P154" s="279"/>
      <c r="Q154" s="426"/>
    </row>
    <row r="155" spans="1:17" ht="24" x14ac:dyDescent="0.25">
      <c r="A155" s="292" t="s">
        <v>2176</v>
      </c>
      <c r="B155" s="279"/>
      <c r="C155" s="279" t="s">
        <v>149</v>
      </c>
      <c r="D155" s="279">
        <v>2028</v>
      </c>
      <c r="E155" s="279"/>
      <c r="F155" s="279" t="s">
        <v>2152</v>
      </c>
      <c r="G155" s="43" t="s">
        <v>16</v>
      </c>
      <c r="H155" s="44">
        <f t="shared" ref="H155:N155" si="30">SUM(H156:H159)</f>
        <v>7</v>
      </c>
      <c r="I155" s="44">
        <f t="shared" si="30"/>
        <v>0</v>
      </c>
      <c r="J155" s="44">
        <f t="shared" si="30"/>
        <v>0</v>
      </c>
      <c r="K155" s="44">
        <f t="shared" si="30"/>
        <v>0</v>
      </c>
      <c r="L155" s="44">
        <f t="shared" si="30"/>
        <v>7</v>
      </c>
      <c r="M155" s="44">
        <f t="shared" si="30"/>
        <v>0</v>
      </c>
      <c r="N155" s="44">
        <f t="shared" si="30"/>
        <v>0</v>
      </c>
      <c r="O155" s="297">
        <v>14831</v>
      </c>
      <c r="P155" s="279" t="s">
        <v>615</v>
      </c>
      <c r="Q155" s="424" t="s">
        <v>4191</v>
      </c>
    </row>
    <row r="156" spans="1:17" x14ac:dyDescent="0.25">
      <c r="A156" s="292"/>
      <c r="B156" s="279"/>
      <c r="C156" s="279"/>
      <c r="D156" s="279"/>
      <c r="E156" s="279"/>
      <c r="F156" s="279"/>
      <c r="G156" s="43" t="s">
        <v>17</v>
      </c>
      <c r="H156" s="44">
        <f t="shared" si="29"/>
        <v>0</v>
      </c>
      <c r="I156" s="44">
        <v>0</v>
      </c>
      <c r="J156" s="44">
        <v>0</v>
      </c>
      <c r="K156" s="44">
        <v>0</v>
      </c>
      <c r="L156" s="44">
        <v>0</v>
      </c>
      <c r="M156" s="44">
        <v>0</v>
      </c>
      <c r="N156" s="44">
        <v>0</v>
      </c>
      <c r="O156" s="297"/>
      <c r="P156" s="279"/>
      <c r="Q156" s="425"/>
    </row>
    <row r="157" spans="1:17" ht="24" x14ac:dyDescent="0.25">
      <c r="A157" s="292"/>
      <c r="B157" s="279"/>
      <c r="C157" s="279"/>
      <c r="D157" s="279"/>
      <c r="E157" s="279"/>
      <c r="F157" s="279"/>
      <c r="G157" s="43" t="s">
        <v>18</v>
      </c>
      <c r="H157" s="44">
        <f t="shared" si="29"/>
        <v>6.6</v>
      </c>
      <c r="I157" s="44">
        <v>0</v>
      </c>
      <c r="J157" s="44">
        <v>0</v>
      </c>
      <c r="K157" s="44">
        <v>0</v>
      </c>
      <c r="L157" s="44">
        <v>6.6</v>
      </c>
      <c r="M157" s="44">
        <v>0</v>
      </c>
      <c r="N157" s="44">
        <v>0</v>
      </c>
      <c r="O157" s="297"/>
      <c r="P157" s="279"/>
      <c r="Q157" s="425"/>
    </row>
    <row r="158" spans="1:17" x14ac:dyDescent="0.25">
      <c r="A158" s="292"/>
      <c r="B158" s="279"/>
      <c r="C158" s="279"/>
      <c r="D158" s="279"/>
      <c r="E158" s="279"/>
      <c r="F158" s="279"/>
      <c r="G158" s="43" t="s">
        <v>19</v>
      </c>
      <c r="H158" s="44">
        <f t="shared" si="29"/>
        <v>0.4</v>
      </c>
      <c r="I158" s="44">
        <v>0</v>
      </c>
      <c r="J158" s="44">
        <v>0</v>
      </c>
      <c r="K158" s="44">
        <v>0</v>
      </c>
      <c r="L158" s="44">
        <v>0.4</v>
      </c>
      <c r="M158" s="44">
        <v>0</v>
      </c>
      <c r="N158" s="44">
        <v>0</v>
      </c>
      <c r="O158" s="297"/>
      <c r="P158" s="279"/>
      <c r="Q158" s="425"/>
    </row>
    <row r="159" spans="1:17" x14ac:dyDescent="0.25">
      <c r="A159" s="292"/>
      <c r="B159" s="279"/>
      <c r="C159" s="279"/>
      <c r="D159" s="279"/>
      <c r="E159" s="279"/>
      <c r="F159" s="279"/>
      <c r="G159" s="43" t="s">
        <v>20</v>
      </c>
      <c r="H159" s="44">
        <f t="shared" si="29"/>
        <v>0</v>
      </c>
      <c r="I159" s="44">
        <v>0</v>
      </c>
      <c r="J159" s="44">
        <v>0</v>
      </c>
      <c r="K159" s="44">
        <v>0</v>
      </c>
      <c r="L159" s="44">
        <v>0</v>
      </c>
      <c r="M159" s="44">
        <v>0</v>
      </c>
      <c r="N159" s="44">
        <v>0</v>
      </c>
      <c r="O159" s="297"/>
      <c r="P159" s="279"/>
      <c r="Q159" s="426"/>
    </row>
    <row r="160" spans="1:17" ht="24" x14ac:dyDescent="0.25">
      <c r="A160" s="292" t="s">
        <v>2177</v>
      </c>
      <c r="B160" s="279"/>
      <c r="C160" s="279" t="s">
        <v>149</v>
      </c>
      <c r="D160" s="279">
        <v>2029</v>
      </c>
      <c r="E160" s="279"/>
      <c r="F160" s="279" t="s">
        <v>2152</v>
      </c>
      <c r="G160" s="43" t="s">
        <v>16</v>
      </c>
      <c r="H160" s="44">
        <f t="shared" ref="H160:N160" si="31">SUM(H161:H164)</f>
        <v>3</v>
      </c>
      <c r="I160" s="44">
        <f t="shared" si="31"/>
        <v>0</v>
      </c>
      <c r="J160" s="44">
        <f t="shared" si="31"/>
        <v>0</v>
      </c>
      <c r="K160" s="44">
        <f t="shared" si="31"/>
        <v>0</v>
      </c>
      <c r="L160" s="44">
        <f t="shared" si="31"/>
        <v>0</v>
      </c>
      <c r="M160" s="44">
        <f t="shared" si="31"/>
        <v>3</v>
      </c>
      <c r="N160" s="44">
        <f t="shared" si="31"/>
        <v>0</v>
      </c>
      <c r="O160" s="297">
        <v>14831</v>
      </c>
      <c r="P160" s="279" t="s">
        <v>615</v>
      </c>
      <c r="Q160" s="424" t="s">
        <v>4191</v>
      </c>
    </row>
    <row r="161" spans="1:17" x14ac:dyDescent="0.25">
      <c r="A161" s="292"/>
      <c r="B161" s="279"/>
      <c r="C161" s="279"/>
      <c r="D161" s="279"/>
      <c r="E161" s="279"/>
      <c r="F161" s="279"/>
      <c r="G161" s="43" t="s">
        <v>17</v>
      </c>
      <c r="H161" s="44">
        <f t="shared" si="29"/>
        <v>0</v>
      </c>
      <c r="I161" s="44">
        <v>0</v>
      </c>
      <c r="J161" s="44">
        <v>0</v>
      </c>
      <c r="K161" s="44">
        <v>0</v>
      </c>
      <c r="L161" s="44">
        <v>0</v>
      </c>
      <c r="M161" s="44">
        <v>0</v>
      </c>
      <c r="N161" s="44">
        <v>0</v>
      </c>
      <c r="O161" s="297"/>
      <c r="P161" s="279"/>
      <c r="Q161" s="425"/>
    </row>
    <row r="162" spans="1:17" ht="24" x14ac:dyDescent="0.25">
      <c r="A162" s="292"/>
      <c r="B162" s="279"/>
      <c r="C162" s="279"/>
      <c r="D162" s="279"/>
      <c r="E162" s="279"/>
      <c r="F162" s="279"/>
      <c r="G162" s="43" t="s">
        <v>18</v>
      </c>
      <c r="H162" s="44">
        <f t="shared" si="29"/>
        <v>2.8</v>
      </c>
      <c r="I162" s="44">
        <v>0</v>
      </c>
      <c r="J162" s="44">
        <v>0</v>
      </c>
      <c r="K162" s="44">
        <v>0</v>
      </c>
      <c r="L162" s="44">
        <v>0</v>
      </c>
      <c r="M162" s="44">
        <v>2.8</v>
      </c>
      <c r="N162" s="44">
        <v>0</v>
      </c>
      <c r="O162" s="297"/>
      <c r="P162" s="279"/>
      <c r="Q162" s="425"/>
    </row>
    <row r="163" spans="1:17" x14ac:dyDescent="0.25">
      <c r="A163" s="292"/>
      <c r="B163" s="279"/>
      <c r="C163" s="279"/>
      <c r="D163" s="279"/>
      <c r="E163" s="279"/>
      <c r="F163" s="279"/>
      <c r="G163" s="43" t="s">
        <v>19</v>
      </c>
      <c r="H163" s="44">
        <f t="shared" si="29"/>
        <v>0.2</v>
      </c>
      <c r="I163" s="44">
        <v>0</v>
      </c>
      <c r="J163" s="44">
        <v>0</v>
      </c>
      <c r="K163" s="44">
        <v>0</v>
      </c>
      <c r="L163" s="44">
        <v>0</v>
      </c>
      <c r="M163" s="44">
        <v>0.2</v>
      </c>
      <c r="N163" s="44">
        <v>0</v>
      </c>
      <c r="O163" s="297"/>
      <c r="P163" s="279"/>
      <c r="Q163" s="425"/>
    </row>
    <row r="164" spans="1:17" x14ac:dyDescent="0.25">
      <c r="A164" s="292"/>
      <c r="B164" s="279"/>
      <c r="C164" s="279"/>
      <c r="D164" s="279"/>
      <c r="E164" s="279"/>
      <c r="F164" s="279"/>
      <c r="G164" s="43" t="s">
        <v>20</v>
      </c>
      <c r="H164" s="44">
        <f t="shared" si="29"/>
        <v>0</v>
      </c>
      <c r="I164" s="44">
        <v>0</v>
      </c>
      <c r="J164" s="44">
        <v>0</v>
      </c>
      <c r="K164" s="44">
        <v>0</v>
      </c>
      <c r="L164" s="44">
        <v>0</v>
      </c>
      <c r="M164" s="44">
        <v>0</v>
      </c>
      <c r="N164" s="44">
        <v>0</v>
      </c>
      <c r="O164" s="297"/>
      <c r="P164" s="279"/>
      <c r="Q164" s="426"/>
    </row>
    <row r="165" spans="1:17" ht="24" x14ac:dyDescent="0.25">
      <c r="A165" s="331" t="s">
        <v>26</v>
      </c>
      <c r="B165" s="331"/>
      <c r="C165" s="331"/>
      <c r="D165" s="331"/>
      <c r="E165" s="331"/>
      <c r="F165" s="331"/>
      <c r="G165" s="48" t="s">
        <v>16</v>
      </c>
      <c r="H165" s="49">
        <f>SUM(H150,H155,H160)</f>
        <v>23</v>
      </c>
      <c r="I165" s="49">
        <f t="shared" ref="I165:N165" si="32">SUM(I150,I155,I160)</f>
        <v>0</v>
      </c>
      <c r="J165" s="49">
        <f t="shared" si="32"/>
        <v>0</v>
      </c>
      <c r="K165" s="49">
        <f t="shared" si="32"/>
        <v>13</v>
      </c>
      <c r="L165" s="49">
        <f t="shared" si="32"/>
        <v>7</v>
      </c>
      <c r="M165" s="49">
        <f t="shared" si="32"/>
        <v>3</v>
      </c>
      <c r="N165" s="49">
        <f t="shared" si="32"/>
        <v>0</v>
      </c>
      <c r="O165" s="279"/>
      <c r="P165" s="279"/>
    </row>
    <row r="166" spans="1:17" x14ac:dyDescent="0.25">
      <c r="A166" s="331"/>
      <c r="B166" s="331"/>
      <c r="C166" s="331"/>
      <c r="D166" s="331"/>
      <c r="E166" s="331"/>
      <c r="F166" s="331"/>
      <c r="G166" s="48" t="s">
        <v>17</v>
      </c>
      <c r="H166" s="49">
        <f t="shared" ref="H166:N169" si="33">SUM(H151,H156,H161)</f>
        <v>0</v>
      </c>
      <c r="I166" s="49">
        <f t="shared" si="33"/>
        <v>0</v>
      </c>
      <c r="J166" s="49">
        <f t="shared" si="33"/>
        <v>0</v>
      </c>
      <c r="K166" s="49">
        <f t="shared" si="33"/>
        <v>0</v>
      </c>
      <c r="L166" s="49">
        <f t="shared" si="33"/>
        <v>0</v>
      </c>
      <c r="M166" s="49">
        <f t="shared" si="33"/>
        <v>0</v>
      </c>
      <c r="N166" s="49">
        <f t="shared" si="33"/>
        <v>0</v>
      </c>
      <c r="O166" s="279"/>
      <c r="P166" s="279"/>
    </row>
    <row r="167" spans="1:17" ht="36" x14ac:dyDescent="0.25">
      <c r="A167" s="331"/>
      <c r="B167" s="331"/>
      <c r="C167" s="331"/>
      <c r="D167" s="331"/>
      <c r="E167" s="331"/>
      <c r="F167" s="331"/>
      <c r="G167" s="48" t="s">
        <v>18</v>
      </c>
      <c r="H167" s="49">
        <f t="shared" si="33"/>
        <v>21.599999999999998</v>
      </c>
      <c r="I167" s="49">
        <f t="shared" si="33"/>
        <v>0</v>
      </c>
      <c r="J167" s="49">
        <f t="shared" si="33"/>
        <v>0</v>
      </c>
      <c r="K167" s="49">
        <f t="shared" si="33"/>
        <v>12.2</v>
      </c>
      <c r="L167" s="49">
        <f t="shared" si="33"/>
        <v>6.6</v>
      </c>
      <c r="M167" s="49">
        <f t="shared" si="33"/>
        <v>2.8</v>
      </c>
      <c r="N167" s="49">
        <f t="shared" si="33"/>
        <v>0</v>
      </c>
      <c r="O167" s="279"/>
      <c r="P167" s="279"/>
    </row>
    <row r="168" spans="1:17" x14ac:dyDescent="0.25">
      <c r="A168" s="331"/>
      <c r="B168" s="331"/>
      <c r="C168" s="331"/>
      <c r="D168" s="331"/>
      <c r="E168" s="331"/>
      <c r="F168" s="331"/>
      <c r="G168" s="48" t="s">
        <v>19</v>
      </c>
      <c r="H168" s="49">
        <f t="shared" si="33"/>
        <v>1.4000000000000001</v>
      </c>
      <c r="I168" s="49">
        <f t="shared" si="33"/>
        <v>0</v>
      </c>
      <c r="J168" s="49">
        <f t="shared" si="33"/>
        <v>0</v>
      </c>
      <c r="K168" s="49">
        <f t="shared" si="33"/>
        <v>0.8</v>
      </c>
      <c r="L168" s="49">
        <f t="shared" si="33"/>
        <v>0.4</v>
      </c>
      <c r="M168" s="49">
        <f t="shared" si="33"/>
        <v>0.2</v>
      </c>
      <c r="N168" s="49">
        <f t="shared" si="33"/>
        <v>0</v>
      </c>
      <c r="O168" s="279"/>
      <c r="P168" s="279"/>
    </row>
    <row r="169" spans="1:17" ht="24" x14ac:dyDescent="0.25">
      <c r="A169" s="331"/>
      <c r="B169" s="331"/>
      <c r="C169" s="331"/>
      <c r="D169" s="331"/>
      <c r="E169" s="331"/>
      <c r="F169" s="331"/>
      <c r="G169" s="48" t="s">
        <v>20</v>
      </c>
      <c r="H169" s="49">
        <f t="shared" si="33"/>
        <v>0</v>
      </c>
      <c r="I169" s="49">
        <f t="shared" si="33"/>
        <v>0</v>
      </c>
      <c r="J169" s="49">
        <f t="shared" si="33"/>
        <v>0</v>
      </c>
      <c r="K169" s="49">
        <f t="shared" si="33"/>
        <v>0</v>
      </c>
      <c r="L169" s="49">
        <f t="shared" si="33"/>
        <v>0</v>
      </c>
      <c r="M169" s="49">
        <f t="shared" si="33"/>
        <v>0</v>
      </c>
      <c r="N169" s="49">
        <f t="shared" si="33"/>
        <v>0</v>
      </c>
      <c r="O169" s="279"/>
      <c r="P169" s="279"/>
    </row>
    <row r="170" spans="1:17" x14ac:dyDescent="0.25">
      <c r="A170" s="294" t="s">
        <v>13</v>
      </c>
      <c r="B170" s="294"/>
      <c r="C170" s="294"/>
      <c r="D170" s="294"/>
      <c r="E170" s="294"/>
      <c r="F170" s="294"/>
      <c r="G170" s="294"/>
      <c r="H170" s="294"/>
      <c r="I170" s="294"/>
      <c r="J170" s="294"/>
      <c r="K170" s="294"/>
      <c r="L170" s="294"/>
      <c r="M170" s="294"/>
      <c r="N170" s="294"/>
      <c r="O170" s="294"/>
      <c r="P170" s="294"/>
    </row>
    <row r="171" spans="1:17" ht="24" x14ac:dyDescent="0.25">
      <c r="A171" s="292" t="s">
        <v>2151</v>
      </c>
      <c r="B171" s="279"/>
      <c r="C171" s="279" t="s">
        <v>13</v>
      </c>
      <c r="D171" s="279">
        <v>2026</v>
      </c>
      <c r="E171" s="279"/>
      <c r="F171" s="279" t="s">
        <v>2152</v>
      </c>
      <c r="G171" s="43" t="s">
        <v>16</v>
      </c>
      <c r="H171" s="44">
        <f t="shared" ref="H171:N171" si="34">SUM(H172:H175)</f>
        <v>135</v>
      </c>
      <c r="I171" s="44">
        <f t="shared" si="34"/>
        <v>0</v>
      </c>
      <c r="J171" s="44">
        <f t="shared" si="34"/>
        <v>135</v>
      </c>
      <c r="K171" s="44">
        <f t="shared" si="34"/>
        <v>0</v>
      </c>
      <c r="L171" s="44">
        <f t="shared" si="34"/>
        <v>0</v>
      </c>
      <c r="M171" s="44">
        <f t="shared" si="34"/>
        <v>0</v>
      </c>
      <c r="N171" s="44">
        <f t="shared" si="34"/>
        <v>0</v>
      </c>
      <c r="O171" s="279"/>
      <c r="P171" s="279"/>
      <c r="Q171" s="424" t="s">
        <v>4192</v>
      </c>
    </row>
    <row r="172" spans="1:17" x14ac:dyDescent="0.25">
      <c r="A172" s="292"/>
      <c r="B172" s="279"/>
      <c r="C172" s="279"/>
      <c r="D172" s="279"/>
      <c r="E172" s="279"/>
      <c r="F172" s="279"/>
      <c r="G172" s="43" t="s">
        <v>17</v>
      </c>
      <c r="H172" s="44">
        <f t="shared" ref="H172:H175" si="35">SUM(I172:N172)</f>
        <v>0</v>
      </c>
      <c r="I172" s="44">
        <v>0</v>
      </c>
      <c r="J172" s="44">
        <v>0</v>
      </c>
      <c r="K172" s="44">
        <v>0</v>
      </c>
      <c r="L172" s="44">
        <v>0</v>
      </c>
      <c r="M172" s="44">
        <v>0</v>
      </c>
      <c r="N172" s="44">
        <v>0</v>
      </c>
      <c r="O172" s="279"/>
      <c r="P172" s="279"/>
      <c r="Q172" s="425"/>
    </row>
    <row r="173" spans="1:17" ht="24" x14ac:dyDescent="0.25">
      <c r="A173" s="292"/>
      <c r="B173" s="279"/>
      <c r="C173" s="279"/>
      <c r="D173" s="279"/>
      <c r="E173" s="279"/>
      <c r="F173" s="279"/>
      <c r="G173" s="43" t="s">
        <v>18</v>
      </c>
      <c r="H173" s="44">
        <f t="shared" si="35"/>
        <v>126.9</v>
      </c>
      <c r="I173" s="44">
        <v>0</v>
      </c>
      <c r="J173" s="44">
        <v>126.9</v>
      </c>
      <c r="K173" s="44">
        <v>0</v>
      </c>
      <c r="L173" s="44">
        <v>0</v>
      </c>
      <c r="M173" s="44">
        <v>0</v>
      </c>
      <c r="N173" s="44">
        <v>0</v>
      </c>
      <c r="O173" s="279"/>
      <c r="P173" s="279"/>
      <c r="Q173" s="425"/>
    </row>
    <row r="174" spans="1:17" x14ac:dyDescent="0.25">
      <c r="A174" s="292"/>
      <c r="B174" s="279"/>
      <c r="C174" s="279"/>
      <c r="D174" s="279"/>
      <c r="E174" s="279"/>
      <c r="F174" s="279"/>
      <c r="G174" s="43" t="s">
        <v>19</v>
      </c>
      <c r="H174" s="44">
        <f t="shared" si="35"/>
        <v>8.1</v>
      </c>
      <c r="I174" s="44">
        <v>0</v>
      </c>
      <c r="J174" s="44">
        <v>8.1</v>
      </c>
      <c r="K174" s="44">
        <v>0</v>
      </c>
      <c r="L174" s="44">
        <v>0</v>
      </c>
      <c r="M174" s="44">
        <v>0</v>
      </c>
      <c r="N174" s="44">
        <v>0</v>
      </c>
      <c r="O174" s="279"/>
      <c r="P174" s="279"/>
      <c r="Q174" s="425"/>
    </row>
    <row r="175" spans="1:17" x14ac:dyDescent="0.25">
      <c r="A175" s="292"/>
      <c r="B175" s="279"/>
      <c r="C175" s="279"/>
      <c r="D175" s="279"/>
      <c r="E175" s="279"/>
      <c r="F175" s="279"/>
      <c r="G175" s="43" t="s">
        <v>20</v>
      </c>
      <c r="H175" s="44">
        <f t="shared" si="35"/>
        <v>0</v>
      </c>
      <c r="I175" s="44">
        <v>0</v>
      </c>
      <c r="J175" s="44">
        <v>0</v>
      </c>
      <c r="K175" s="44">
        <v>0</v>
      </c>
      <c r="L175" s="44">
        <v>0</v>
      </c>
      <c r="M175" s="44">
        <v>0</v>
      </c>
      <c r="N175" s="44">
        <v>0</v>
      </c>
      <c r="O175" s="279"/>
      <c r="P175" s="279"/>
      <c r="Q175" s="426"/>
    </row>
    <row r="176" spans="1:17" ht="24" x14ac:dyDescent="0.25">
      <c r="A176" s="292" t="s">
        <v>2153</v>
      </c>
      <c r="B176" s="279"/>
      <c r="C176" s="279" t="s">
        <v>13</v>
      </c>
      <c r="D176" s="279">
        <v>2026</v>
      </c>
      <c r="E176" s="279"/>
      <c r="F176" s="279" t="s">
        <v>2152</v>
      </c>
      <c r="G176" s="43" t="s">
        <v>16</v>
      </c>
      <c r="H176" s="44">
        <f t="shared" ref="H176:N176" si="36">SUM(H177:H180)</f>
        <v>135</v>
      </c>
      <c r="I176" s="44">
        <f t="shared" si="36"/>
        <v>0</v>
      </c>
      <c r="J176" s="44">
        <f t="shared" si="36"/>
        <v>135</v>
      </c>
      <c r="K176" s="44">
        <f t="shared" si="36"/>
        <v>0</v>
      </c>
      <c r="L176" s="44">
        <f t="shared" si="36"/>
        <v>0</v>
      </c>
      <c r="M176" s="44">
        <f t="shared" si="36"/>
        <v>0</v>
      </c>
      <c r="N176" s="44">
        <f t="shared" si="36"/>
        <v>0</v>
      </c>
      <c r="O176" s="279"/>
      <c r="P176" s="279"/>
      <c r="Q176" s="424" t="s">
        <v>4192</v>
      </c>
    </row>
    <row r="177" spans="1:17" x14ac:dyDescent="0.25">
      <c r="A177" s="292"/>
      <c r="B177" s="279"/>
      <c r="C177" s="279"/>
      <c r="D177" s="279"/>
      <c r="E177" s="279"/>
      <c r="F177" s="279"/>
      <c r="G177" s="43" t="s">
        <v>17</v>
      </c>
      <c r="H177" s="44">
        <f t="shared" ref="H177:H205" si="37">SUM(I177:N177)</f>
        <v>0</v>
      </c>
      <c r="I177" s="44">
        <v>0</v>
      </c>
      <c r="J177" s="44">
        <v>0</v>
      </c>
      <c r="K177" s="44">
        <v>0</v>
      </c>
      <c r="L177" s="44">
        <v>0</v>
      </c>
      <c r="M177" s="44">
        <v>0</v>
      </c>
      <c r="N177" s="44">
        <v>0</v>
      </c>
      <c r="O177" s="279"/>
      <c r="P177" s="279"/>
      <c r="Q177" s="425"/>
    </row>
    <row r="178" spans="1:17" ht="24" x14ac:dyDescent="0.25">
      <c r="A178" s="292"/>
      <c r="B178" s="279"/>
      <c r="C178" s="279"/>
      <c r="D178" s="279"/>
      <c r="E178" s="279"/>
      <c r="F178" s="279"/>
      <c r="G178" s="43" t="s">
        <v>18</v>
      </c>
      <c r="H178" s="44">
        <f t="shared" si="37"/>
        <v>126.9</v>
      </c>
      <c r="I178" s="44">
        <v>0</v>
      </c>
      <c r="J178" s="44">
        <v>126.9</v>
      </c>
      <c r="K178" s="44">
        <v>0</v>
      </c>
      <c r="L178" s="44">
        <v>0</v>
      </c>
      <c r="M178" s="44">
        <v>0</v>
      </c>
      <c r="N178" s="44">
        <v>0</v>
      </c>
      <c r="O178" s="279"/>
      <c r="P178" s="279"/>
      <c r="Q178" s="425"/>
    </row>
    <row r="179" spans="1:17" x14ac:dyDescent="0.25">
      <c r="A179" s="292"/>
      <c r="B179" s="279"/>
      <c r="C179" s="279"/>
      <c r="D179" s="279"/>
      <c r="E179" s="279"/>
      <c r="F179" s="279"/>
      <c r="G179" s="43" t="s">
        <v>19</v>
      </c>
      <c r="H179" s="44">
        <f t="shared" si="37"/>
        <v>8.1</v>
      </c>
      <c r="I179" s="44">
        <v>0</v>
      </c>
      <c r="J179" s="44">
        <v>8.1</v>
      </c>
      <c r="K179" s="44">
        <v>0</v>
      </c>
      <c r="L179" s="44">
        <v>0</v>
      </c>
      <c r="M179" s="44">
        <v>0</v>
      </c>
      <c r="N179" s="44">
        <v>0</v>
      </c>
      <c r="O179" s="279"/>
      <c r="P179" s="279"/>
      <c r="Q179" s="425"/>
    </row>
    <row r="180" spans="1:17" x14ac:dyDescent="0.25">
      <c r="A180" s="292"/>
      <c r="B180" s="279"/>
      <c r="C180" s="279"/>
      <c r="D180" s="279"/>
      <c r="E180" s="279"/>
      <c r="F180" s="279"/>
      <c r="G180" s="43" t="s">
        <v>20</v>
      </c>
      <c r="H180" s="44">
        <f t="shared" si="37"/>
        <v>0</v>
      </c>
      <c r="I180" s="44">
        <v>0</v>
      </c>
      <c r="J180" s="44">
        <v>0</v>
      </c>
      <c r="K180" s="44">
        <v>0</v>
      </c>
      <c r="L180" s="44">
        <v>0</v>
      </c>
      <c r="M180" s="44">
        <v>0</v>
      </c>
      <c r="N180" s="44">
        <v>0</v>
      </c>
      <c r="O180" s="279"/>
      <c r="P180" s="279"/>
      <c r="Q180" s="426"/>
    </row>
    <row r="181" spans="1:17" ht="24" x14ac:dyDescent="0.25">
      <c r="A181" s="292" t="s">
        <v>2178</v>
      </c>
      <c r="B181" s="279"/>
      <c r="C181" s="279" t="s">
        <v>13</v>
      </c>
      <c r="D181" s="279">
        <v>2027</v>
      </c>
      <c r="E181" s="279"/>
      <c r="F181" s="279" t="s">
        <v>2152</v>
      </c>
      <c r="G181" s="43" t="s">
        <v>16</v>
      </c>
      <c r="H181" s="44">
        <f t="shared" ref="H181:N181" si="38">SUM(H182:H185)</f>
        <v>20</v>
      </c>
      <c r="I181" s="44">
        <f t="shared" si="38"/>
        <v>0</v>
      </c>
      <c r="J181" s="44">
        <f t="shared" si="38"/>
        <v>0</v>
      </c>
      <c r="K181" s="44">
        <f t="shared" si="38"/>
        <v>20</v>
      </c>
      <c r="L181" s="44">
        <f t="shared" si="38"/>
        <v>0</v>
      </c>
      <c r="M181" s="44">
        <f t="shared" si="38"/>
        <v>0</v>
      </c>
      <c r="N181" s="44">
        <f t="shared" si="38"/>
        <v>0</v>
      </c>
      <c r="O181" s="279">
        <v>2235</v>
      </c>
      <c r="P181" s="279"/>
      <c r="Q181" s="424" t="s">
        <v>4192</v>
      </c>
    </row>
    <row r="182" spans="1:17" x14ac:dyDescent="0.25">
      <c r="A182" s="292"/>
      <c r="B182" s="279"/>
      <c r="C182" s="279"/>
      <c r="D182" s="279"/>
      <c r="E182" s="279"/>
      <c r="F182" s="279"/>
      <c r="G182" s="43" t="s">
        <v>17</v>
      </c>
      <c r="H182" s="44">
        <f t="shared" si="37"/>
        <v>0</v>
      </c>
      <c r="I182" s="44">
        <v>0</v>
      </c>
      <c r="J182" s="44">
        <v>0</v>
      </c>
      <c r="K182" s="44">
        <v>0</v>
      </c>
      <c r="L182" s="44">
        <v>0</v>
      </c>
      <c r="M182" s="44">
        <v>0</v>
      </c>
      <c r="N182" s="44">
        <v>0</v>
      </c>
      <c r="O182" s="279"/>
      <c r="P182" s="279"/>
      <c r="Q182" s="425"/>
    </row>
    <row r="183" spans="1:17" ht="24" x14ac:dyDescent="0.25">
      <c r="A183" s="292"/>
      <c r="B183" s="279"/>
      <c r="C183" s="279"/>
      <c r="D183" s="279"/>
      <c r="E183" s="279"/>
      <c r="F183" s="279"/>
      <c r="G183" s="43" t="s">
        <v>18</v>
      </c>
      <c r="H183" s="44">
        <f t="shared" si="37"/>
        <v>18.8</v>
      </c>
      <c r="I183" s="44">
        <v>0</v>
      </c>
      <c r="J183" s="44">
        <v>0</v>
      </c>
      <c r="K183" s="44">
        <v>18.8</v>
      </c>
      <c r="L183" s="44">
        <v>0</v>
      </c>
      <c r="M183" s="44">
        <v>0</v>
      </c>
      <c r="N183" s="44">
        <v>0</v>
      </c>
      <c r="O183" s="279"/>
      <c r="P183" s="279"/>
      <c r="Q183" s="425"/>
    </row>
    <row r="184" spans="1:17" x14ac:dyDescent="0.25">
      <c r="A184" s="292"/>
      <c r="B184" s="279"/>
      <c r="C184" s="279"/>
      <c r="D184" s="279"/>
      <c r="E184" s="279"/>
      <c r="F184" s="279"/>
      <c r="G184" s="43" t="s">
        <v>19</v>
      </c>
      <c r="H184" s="44">
        <f t="shared" si="37"/>
        <v>1.2</v>
      </c>
      <c r="I184" s="44">
        <v>0</v>
      </c>
      <c r="J184" s="44">
        <v>0</v>
      </c>
      <c r="K184" s="44">
        <v>1.2</v>
      </c>
      <c r="L184" s="44">
        <v>0</v>
      </c>
      <c r="M184" s="44">
        <v>0</v>
      </c>
      <c r="N184" s="44">
        <v>0</v>
      </c>
      <c r="O184" s="279"/>
      <c r="P184" s="279"/>
      <c r="Q184" s="425"/>
    </row>
    <row r="185" spans="1:17" x14ac:dyDescent="0.25">
      <c r="A185" s="292"/>
      <c r="B185" s="279"/>
      <c r="C185" s="279"/>
      <c r="D185" s="279"/>
      <c r="E185" s="279"/>
      <c r="F185" s="279"/>
      <c r="G185" s="43" t="s">
        <v>20</v>
      </c>
      <c r="H185" s="44">
        <f t="shared" si="37"/>
        <v>0</v>
      </c>
      <c r="I185" s="44">
        <v>0</v>
      </c>
      <c r="J185" s="44">
        <v>0</v>
      </c>
      <c r="K185" s="44">
        <v>0</v>
      </c>
      <c r="L185" s="44">
        <v>0</v>
      </c>
      <c r="M185" s="44">
        <v>0</v>
      </c>
      <c r="N185" s="44">
        <v>0</v>
      </c>
      <c r="O185" s="279"/>
      <c r="P185" s="279"/>
      <c r="Q185" s="426"/>
    </row>
    <row r="186" spans="1:17" ht="24" x14ac:dyDescent="0.25">
      <c r="A186" s="292" t="s">
        <v>2179</v>
      </c>
      <c r="B186" s="279"/>
      <c r="C186" s="279" t="s">
        <v>13</v>
      </c>
      <c r="D186" s="279">
        <v>2028</v>
      </c>
      <c r="E186" s="279"/>
      <c r="F186" s="279" t="s">
        <v>2152</v>
      </c>
      <c r="G186" s="43" t="s">
        <v>16</v>
      </c>
      <c r="H186" s="44">
        <f t="shared" ref="H186:N186" si="39">SUM(H187:H190)</f>
        <v>25</v>
      </c>
      <c r="I186" s="44">
        <f t="shared" si="39"/>
        <v>0</v>
      </c>
      <c r="J186" s="44">
        <f t="shared" si="39"/>
        <v>0</v>
      </c>
      <c r="K186" s="44">
        <f t="shared" si="39"/>
        <v>0</v>
      </c>
      <c r="L186" s="44">
        <f t="shared" si="39"/>
        <v>25</v>
      </c>
      <c r="M186" s="44">
        <f t="shared" si="39"/>
        <v>0</v>
      </c>
      <c r="N186" s="44">
        <f t="shared" si="39"/>
        <v>0</v>
      </c>
      <c r="O186" s="279">
        <v>20913</v>
      </c>
      <c r="P186" s="279"/>
      <c r="Q186" s="424" t="s">
        <v>4192</v>
      </c>
    </row>
    <row r="187" spans="1:17" x14ac:dyDescent="0.25">
      <c r="A187" s="292"/>
      <c r="B187" s="279"/>
      <c r="C187" s="279"/>
      <c r="D187" s="279"/>
      <c r="E187" s="279"/>
      <c r="F187" s="279"/>
      <c r="G187" s="43" t="s">
        <v>17</v>
      </c>
      <c r="H187" s="44">
        <f t="shared" si="37"/>
        <v>0</v>
      </c>
      <c r="I187" s="44">
        <v>0</v>
      </c>
      <c r="J187" s="44">
        <v>0</v>
      </c>
      <c r="K187" s="44">
        <v>0</v>
      </c>
      <c r="L187" s="44">
        <v>0</v>
      </c>
      <c r="M187" s="44">
        <v>0</v>
      </c>
      <c r="N187" s="44">
        <v>0</v>
      </c>
      <c r="O187" s="279"/>
      <c r="P187" s="279"/>
      <c r="Q187" s="425"/>
    </row>
    <row r="188" spans="1:17" ht="24" x14ac:dyDescent="0.25">
      <c r="A188" s="292"/>
      <c r="B188" s="279"/>
      <c r="C188" s="279"/>
      <c r="D188" s="279"/>
      <c r="E188" s="279"/>
      <c r="F188" s="279"/>
      <c r="G188" s="43" t="s">
        <v>18</v>
      </c>
      <c r="H188" s="44">
        <f t="shared" si="37"/>
        <v>23.5</v>
      </c>
      <c r="I188" s="44">
        <v>0</v>
      </c>
      <c r="J188" s="44">
        <v>0</v>
      </c>
      <c r="K188" s="44">
        <v>0</v>
      </c>
      <c r="L188" s="44">
        <v>23.5</v>
      </c>
      <c r="M188" s="44">
        <v>0</v>
      </c>
      <c r="N188" s="44">
        <v>0</v>
      </c>
      <c r="O188" s="279"/>
      <c r="P188" s="279"/>
      <c r="Q188" s="425"/>
    </row>
    <row r="189" spans="1:17" x14ac:dyDescent="0.25">
      <c r="A189" s="292"/>
      <c r="B189" s="279"/>
      <c r="C189" s="279"/>
      <c r="D189" s="279"/>
      <c r="E189" s="279"/>
      <c r="F189" s="279"/>
      <c r="G189" s="43" t="s">
        <v>19</v>
      </c>
      <c r="H189" s="44">
        <f t="shared" si="37"/>
        <v>1.5</v>
      </c>
      <c r="I189" s="44">
        <v>0</v>
      </c>
      <c r="J189" s="44">
        <v>0</v>
      </c>
      <c r="K189" s="44">
        <v>0</v>
      </c>
      <c r="L189" s="44">
        <v>1.5</v>
      </c>
      <c r="M189" s="44">
        <v>0</v>
      </c>
      <c r="N189" s="44">
        <v>0</v>
      </c>
      <c r="O189" s="279"/>
      <c r="P189" s="279"/>
      <c r="Q189" s="425"/>
    </row>
    <row r="190" spans="1:17" x14ac:dyDescent="0.25">
      <c r="A190" s="292"/>
      <c r="B190" s="279"/>
      <c r="C190" s="279"/>
      <c r="D190" s="279"/>
      <c r="E190" s="279"/>
      <c r="F190" s="279"/>
      <c r="G190" s="43" t="s">
        <v>20</v>
      </c>
      <c r="H190" s="44">
        <f t="shared" si="37"/>
        <v>0</v>
      </c>
      <c r="I190" s="44">
        <v>0</v>
      </c>
      <c r="J190" s="44">
        <v>0</v>
      </c>
      <c r="K190" s="44">
        <v>0</v>
      </c>
      <c r="L190" s="44">
        <v>0</v>
      </c>
      <c r="M190" s="44">
        <v>0</v>
      </c>
      <c r="N190" s="44">
        <v>0</v>
      </c>
      <c r="O190" s="279"/>
      <c r="P190" s="279"/>
      <c r="Q190" s="426"/>
    </row>
    <row r="191" spans="1:17" ht="24" x14ac:dyDescent="0.25">
      <c r="A191" s="292" t="s">
        <v>2180</v>
      </c>
      <c r="B191" s="279"/>
      <c r="C191" s="279" t="s">
        <v>13</v>
      </c>
      <c r="D191" s="279">
        <v>2029</v>
      </c>
      <c r="E191" s="279"/>
      <c r="F191" s="279" t="s">
        <v>2152</v>
      </c>
      <c r="G191" s="43" t="s">
        <v>16</v>
      </c>
      <c r="H191" s="44">
        <f t="shared" ref="H191:N191" si="40">SUM(H192:H195)</f>
        <v>3.8000000000000003</v>
      </c>
      <c r="I191" s="44">
        <f t="shared" si="40"/>
        <v>0</v>
      </c>
      <c r="J191" s="44">
        <f t="shared" si="40"/>
        <v>0</v>
      </c>
      <c r="K191" s="44">
        <f t="shared" si="40"/>
        <v>0</v>
      </c>
      <c r="L191" s="44">
        <f t="shared" si="40"/>
        <v>0</v>
      </c>
      <c r="M191" s="44">
        <f t="shared" si="40"/>
        <v>3.8000000000000003</v>
      </c>
      <c r="N191" s="44">
        <f t="shared" si="40"/>
        <v>0</v>
      </c>
      <c r="O191" s="279">
        <v>833</v>
      </c>
      <c r="P191" s="279"/>
      <c r="Q191" s="424" t="s">
        <v>4192</v>
      </c>
    </row>
    <row r="192" spans="1:17" x14ac:dyDescent="0.25">
      <c r="A192" s="292"/>
      <c r="B192" s="279"/>
      <c r="C192" s="279"/>
      <c r="D192" s="279"/>
      <c r="E192" s="279"/>
      <c r="F192" s="279"/>
      <c r="G192" s="43" t="s">
        <v>17</v>
      </c>
      <c r="H192" s="44">
        <f t="shared" si="37"/>
        <v>0</v>
      </c>
      <c r="I192" s="44">
        <v>0</v>
      </c>
      <c r="J192" s="44">
        <v>0</v>
      </c>
      <c r="K192" s="44">
        <v>0</v>
      </c>
      <c r="L192" s="44">
        <v>0</v>
      </c>
      <c r="M192" s="44">
        <v>0</v>
      </c>
      <c r="N192" s="44">
        <v>0</v>
      </c>
      <c r="O192" s="279"/>
      <c r="P192" s="279"/>
      <c r="Q192" s="425"/>
    </row>
    <row r="193" spans="1:17" ht="24" x14ac:dyDescent="0.25">
      <c r="A193" s="292"/>
      <c r="B193" s="279"/>
      <c r="C193" s="279"/>
      <c r="D193" s="279"/>
      <c r="E193" s="279"/>
      <c r="F193" s="279"/>
      <c r="G193" s="43" t="s">
        <v>18</v>
      </c>
      <c r="H193" s="44">
        <f t="shared" si="37"/>
        <v>3.6</v>
      </c>
      <c r="I193" s="44">
        <v>0</v>
      </c>
      <c r="J193" s="44">
        <v>0</v>
      </c>
      <c r="K193" s="44">
        <v>0</v>
      </c>
      <c r="L193" s="44">
        <v>0</v>
      </c>
      <c r="M193" s="44">
        <v>3.6</v>
      </c>
      <c r="N193" s="44">
        <v>0</v>
      </c>
      <c r="O193" s="279"/>
      <c r="P193" s="279"/>
      <c r="Q193" s="425"/>
    </row>
    <row r="194" spans="1:17" x14ac:dyDescent="0.25">
      <c r="A194" s="292"/>
      <c r="B194" s="279"/>
      <c r="C194" s="279"/>
      <c r="D194" s="279"/>
      <c r="E194" s="279"/>
      <c r="F194" s="279"/>
      <c r="G194" s="43" t="s">
        <v>19</v>
      </c>
      <c r="H194" s="44">
        <f t="shared" si="37"/>
        <v>0.2</v>
      </c>
      <c r="I194" s="44">
        <v>0</v>
      </c>
      <c r="J194" s="44">
        <v>0</v>
      </c>
      <c r="K194" s="44">
        <v>0</v>
      </c>
      <c r="L194" s="44">
        <v>0</v>
      </c>
      <c r="M194" s="44">
        <v>0.2</v>
      </c>
      <c r="N194" s="44">
        <v>0</v>
      </c>
      <c r="O194" s="279"/>
      <c r="P194" s="279"/>
      <c r="Q194" s="425"/>
    </row>
    <row r="195" spans="1:17" x14ac:dyDescent="0.25">
      <c r="A195" s="292"/>
      <c r="B195" s="279"/>
      <c r="C195" s="279"/>
      <c r="D195" s="279"/>
      <c r="E195" s="279"/>
      <c r="F195" s="279"/>
      <c r="G195" s="43" t="s">
        <v>20</v>
      </c>
      <c r="H195" s="44">
        <f t="shared" si="37"/>
        <v>0</v>
      </c>
      <c r="I195" s="44">
        <v>0</v>
      </c>
      <c r="J195" s="44">
        <v>0</v>
      </c>
      <c r="K195" s="44">
        <v>0</v>
      </c>
      <c r="L195" s="44">
        <v>0</v>
      </c>
      <c r="M195" s="44">
        <v>0</v>
      </c>
      <c r="N195" s="44">
        <v>0</v>
      </c>
      <c r="O195" s="279"/>
      <c r="P195" s="279"/>
      <c r="Q195" s="426"/>
    </row>
    <row r="196" spans="1:17" ht="24" x14ac:dyDescent="0.25">
      <c r="A196" s="292" t="s">
        <v>2181</v>
      </c>
      <c r="B196" s="279"/>
      <c r="C196" s="279" t="s">
        <v>13</v>
      </c>
      <c r="D196" s="279">
        <v>2030</v>
      </c>
      <c r="E196" s="279"/>
      <c r="F196" s="279" t="s">
        <v>2152</v>
      </c>
      <c r="G196" s="43" t="s">
        <v>16</v>
      </c>
      <c r="H196" s="44">
        <f t="shared" ref="H196:N196" si="41">SUM(H197:H200)</f>
        <v>3.8000000000000003</v>
      </c>
      <c r="I196" s="44">
        <f t="shared" si="41"/>
        <v>0</v>
      </c>
      <c r="J196" s="44">
        <f t="shared" si="41"/>
        <v>0</v>
      </c>
      <c r="K196" s="44">
        <f t="shared" si="41"/>
        <v>0</v>
      </c>
      <c r="L196" s="44">
        <f t="shared" si="41"/>
        <v>0</v>
      </c>
      <c r="M196" s="44">
        <f t="shared" si="41"/>
        <v>0</v>
      </c>
      <c r="N196" s="44">
        <f t="shared" si="41"/>
        <v>3.8000000000000003</v>
      </c>
      <c r="O196" s="279">
        <v>1320</v>
      </c>
      <c r="P196" s="279"/>
      <c r="Q196" s="424" t="s">
        <v>4192</v>
      </c>
    </row>
    <row r="197" spans="1:17" x14ac:dyDescent="0.25">
      <c r="A197" s="292"/>
      <c r="B197" s="279"/>
      <c r="C197" s="279"/>
      <c r="D197" s="279"/>
      <c r="E197" s="279"/>
      <c r="F197" s="279"/>
      <c r="G197" s="43" t="s">
        <v>17</v>
      </c>
      <c r="H197" s="44">
        <f t="shared" si="37"/>
        <v>0</v>
      </c>
      <c r="I197" s="44">
        <v>0</v>
      </c>
      <c r="J197" s="44">
        <v>0</v>
      </c>
      <c r="K197" s="44">
        <v>0</v>
      </c>
      <c r="L197" s="44">
        <v>0</v>
      </c>
      <c r="M197" s="44">
        <v>0</v>
      </c>
      <c r="N197" s="44">
        <v>0</v>
      </c>
      <c r="O197" s="279"/>
      <c r="P197" s="279"/>
      <c r="Q197" s="425"/>
    </row>
    <row r="198" spans="1:17" ht="24" x14ac:dyDescent="0.25">
      <c r="A198" s="292"/>
      <c r="B198" s="279"/>
      <c r="C198" s="279"/>
      <c r="D198" s="279"/>
      <c r="E198" s="279"/>
      <c r="F198" s="279"/>
      <c r="G198" s="43" t="s">
        <v>18</v>
      </c>
      <c r="H198" s="44">
        <f t="shared" si="37"/>
        <v>3.6</v>
      </c>
      <c r="I198" s="44">
        <v>0</v>
      </c>
      <c r="J198" s="44">
        <v>0</v>
      </c>
      <c r="K198" s="44">
        <v>0</v>
      </c>
      <c r="L198" s="44">
        <v>0</v>
      </c>
      <c r="M198" s="44">
        <v>0</v>
      </c>
      <c r="N198" s="44">
        <v>3.6</v>
      </c>
      <c r="O198" s="279"/>
      <c r="P198" s="279"/>
      <c r="Q198" s="425"/>
    </row>
    <row r="199" spans="1:17" x14ac:dyDescent="0.25">
      <c r="A199" s="292"/>
      <c r="B199" s="279"/>
      <c r="C199" s="279"/>
      <c r="D199" s="279"/>
      <c r="E199" s="279"/>
      <c r="F199" s="279"/>
      <c r="G199" s="43" t="s">
        <v>19</v>
      </c>
      <c r="H199" s="44">
        <f t="shared" si="37"/>
        <v>0.2</v>
      </c>
      <c r="I199" s="44">
        <v>0</v>
      </c>
      <c r="J199" s="44">
        <v>0</v>
      </c>
      <c r="K199" s="44">
        <v>0</v>
      </c>
      <c r="L199" s="44">
        <v>0</v>
      </c>
      <c r="M199" s="44">
        <v>0</v>
      </c>
      <c r="N199" s="44">
        <v>0.2</v>
      </c>
      <c r="O199" s="279"/>
      <c r="P199" s="279"/>
      <c r="Q199" s="425"/>
    </row>
    <row r="200" spans="1:17" x14ac:dyDescent="0.25">
      <c r="A200" s="292"/>
      <c r="B200" s="279"/>
      <c r="C200" s="279"/>
      <c r="D200" s="279"/>
      <c r="E200" s="279"/>
      <c r="F200" s="279"/>
      <c r="G200" s="43" t="s">
        <v>20</v>
      </c>
      <c r="H200" s="44">
        <f t="shared" si="37"/>
        <v>0</v>
      </c>
      <c r="I200" s="44">
        <v>0</v>
      </c>
      <c r="J200" s="44">
        <v>0</v>
      </c>
      <c r="K200" s="44">
        <v>0</v>
      </c>
      <c r="L200" s="44">
        <v>0</v>
      </c>
      <c r="M200" s="44">
        <v>0</v>
      </c>
      <c r="N200" s="44">
        <v>0</v>
      </c>
      <c r="O200" s="279"/>
      <c r="P200" s="279"/>
      <c r="Q200" s="426"/>
    </row>
    <row r="201" spans="1:17" ht="24" x14ac:dyDescent="0.25">
      <c r="A201" s="292" t="s">
        <v>2182</v>
      </c>
      <c r="B201" s="279"/>
      <c r="C201" s="279" t="s">
        <v>13</v>
      </c>
      <c r="D201" s="279">
        <v>2030</v>
      </c>
      <c r="E201" s="279"/>
      <c r="F201" s="279" t="s">
        <v>2152</v>
      </c>
      <c r="G201" s="43" t="s">
        <v>16</v>
      </c>
      <c r="H201" s="44">
        <f t="shared" ref="H201:N201" si="42">SUM(H202:H205)</f>
        <v>3.8000000000000003</v>
      </c>
      <c r="I201" s="44">
        <f t="shared" si="42"/>
        <v>0</v>
      </c>
      <c r="J201" s="44">
        <f t="shared" si="42"/>
        <v>0</v>
      </c>
      <c r="K201" s="44">
        <f t="shared" si="42"/>
        <v>0</v>
      </c>
      <c r="L201" s="44">
        <f t="shared" si="42"/>
        <v>0</v>
      </c>
      <c r="M201" s="44">
        <f t="shared" si="42"/>
        <v>0</v>
      </c>
      <c r="N201" s="44">
        <f t="shared" si="42"/>
        <v>3.8000000000000003</v>
      </c>
      <c r="O201" s="279">
        <v>4614</v>
      </c>
      <c r="P201" s="279"/>
      <c r="Q201" s="424" t="s">
        <v>4192</v>
      </c>
    </row>
    <row r="202" spans="1:17" x14ac:dyDescent="0.25">
      <c r="A202" s="292"/>
      <c r="B202" s="279"/>
      <c r="C202" s="279"/>
      <c r="D202" s="279"/>
      <c r="E202" s="279"/>
      <c r="F202" s="279"/>
      <c r="G202" s="43" t="s">
        <v>17</v>
      </c>
      <c r="H202" s="44">
        <f t="shared" si="37"/>
        <v>0</v>
      </c>
      <c r="I202" s="44">
        <v>0</v>
      </c>
      <c r="J202" s="44">
        <v>0</v>
      </c>
      <c r="K202" s="44">
        <v>0</v>
      </c>
      <c r="L202" s="44">
        <v>0</v>
      </c>
      <c r="M202" s="44">
        <v>0</v>
      </c>
      <c r="N202" s="44">
        <v>0</v>
      </c>
      <c r="O202" s="279"/>
      <c r="P202" s="279"/>
      <c r="Q202" s="425"/>
    </row>
    <row r="203" spans="1:17" ht="24" x14ac:dyDescent="0.25">
      <c r="A203" s="292"/>
      <c r="B203" s="279"/>
      <c r="C203" s="279"/>
      <c r="D203" s="279"/>
      <c r="E203" s="279"/>
      <c r="F203" s="279"/>
      <c r="G203" s="43" t="s">
        <v>18</v>
      </c>
      <c r="H203" s="44">
        <f t="shared" si="37"/>
        <v>3.6</v>
      </c>
      <c r="I203" s="44">
        <v>0</v>
      </c>
      <c r="J203" s="44">
        <v>0</v>
      </c>
      <c r="K203" s="44">
        <v>0</v>
      </c>
      <c r="L203" s="44">
        <v>0</v>
      </c>
      <c r="M203" s="44">
        <v>0</v>
      </c>
      <c r="N203" s="44">
        <v>3.6</v>
      </c>
      <c r="O203" s="279"/>
      <c r="P203" s="279"/>
      <c r="Q203" s="425"/>
    </row>
    <row r="204" spans="1:17" x14ac:dyDescent="0.25">
      <c r="A204" s="292"/>
      <c r="B204" s="279"/>
      <c r="C204" s="279"/>
      <c r="D204" s="279"/>
      <c r="E204" s="279"/>
      <c r="F204" s="279"/>
      <c r="G204" s="43" t="s">
        <v>19</v>
      </c>
      <c r="H204" s="44">
        <f t="shared" si="37"/>
        <v>0.2</v>
      </c>
      <c r="I204" s="44">
        <v>0</v>
      </c>
      <c r="J204" s="44">
        <v>0</v>
      </c>
      <c r="K204" s="44">
        <v>0</v>
      </c>
      <c r="L204" s="44">
        <v>0</v>
      </c>
      <c r="M204" s="44">
        <v>0</v>
      </c>
      <c r="N204" s="44">
        <v>0.2</v>
      </c>
      <c r="O204" s="279"/>
      <c r="P204" s="279"/>
      <c r="Q204" s="425"/>
    </row>
    <row r="205" spans="1:17" x14ac:dyDescent="0.25">
      <c r="A205" s="292"/>
      <c r="B205" s="279"/>
      <c r="C205" s="279"/>
      <c r="D205" s="279"/>
      <c r="E205" s="279"/>
      <c r="F205" s="279"/>
      <c r="G205" s="43" t="s">
        <v>20</v>
      </c>
      <c r="H205" s="44">
        <f t="shared" si="37"/>
        <v>0</v>
      </c>
      <c r="I205" s="44">
        <v>0</v>
      </c>
      <c r="J205" s="44">
        <v>0</v>
      </c>
      <c r="K205" s="44">
        <v>0</v>
      </c>
      <c r="L205" s="44">
        <v>0</v>
      </c>
      <c r="M205" s="44">
        <v>0</v>
      </c>
      <c r="N205" s="44">
        <v>0</v>
      </c>
      <c r="O205" s="279"/>
      <c r="P205" s="279"/>
      <c r="Q205" s="426"/>
    </row>
    <row r="206" spans="1:17" ht="24" x14ac:dyDescent="0.25">
      <c r="A206" s="331" t="s">
        <v>26</v>
      </c>
      <c r="B206" s="331"/>
      <c r="C206" s="331"/>
      <c r="D206" s="331"/>
      <c r="E206" s="331"/>
      <c r="F206" s="331"/>
      <c r="G206" s="48" t="s">
        <v>16</v>
      </c>
      <c r="H206" s="49">
        <f>SUM(H171,H176,H181,H186,H191,H196,H201)</f>
        <v>326.40000000000003</v>
      </c>
      <c r="I206" s="49">
        <f t="shared" ref="I206:N206" si="43">SUM(I171,I176,I181,I186,I191,I196,I201)</f>
        <v>0</v>
      </c>
      <c r="J206" s="49">
        <f t="shared" si="43"/>
        <v>270</v>
      </c>
      <c r="K206" s="49">
        <f t="shared" si="43"/>
        <v>20</v>
      </c>
      <c r="L206" s="49">
        <f t="shared" si="43"/>
        <v>25</v>
      </c>
      <c r="M206" s="49">
        <f t="shared" si="43"/>
        <v>3.8000000000000003</v>
      </c>
      <c r="N206" s="49">
        <f t="shared" si="43"/>
        <v>7.6000000000000005</v>
      </c>
      <c r="O206" s="279"/>
      <c r="P206" s="279"/>
    </row>
    <row r="207" spans="1:17" x14ac:dyDescent="0.25">
      <c r="A207" s="331"/>
      <c r="B207" s="331"/>
      <c r="C207" s="331"/>
      <c r="D207" s="331"/>
      <c r="E207" s="331"/>
      <c r="F207" s="331"/>
      <c r="G207" s="48" t="s">
        <v>17</v>
      </c>
      <c r="H207" s="49">
        <f t="shared" ref="H207:N210" si="44">SUM(H172,H177,H182,H187,H192,H197,H202)</f>
        <v>0</v>
      </c>
      <c r="I207" s="49">
        <f t="shared" si="44"/>
        <v>0</v>
      </c>
      <c r="J207" s="49">
        <f t="shared" si="44"/>
        <v>0</v>
      </c>
      <c r="K207" s="49">
        <f t="shared" si="44"/>
        <v>0</v>
      </c>
      <c r="L207" s="49">
        <f t="shared" si="44"/>
        <v>0</v>
      </c>
      <c r="M207" s="49">
        <f t="shared" si="44"/>
        <v>0</v>
      </c>
      <c r="N207" s="49">
        <f t="shared" si="44"/>
        <v>0</v>
      </c>
      <c r="O207" s="279"/>
      <c r="P207" s="279"/>
    </row>
    <row r="208" spans="1:17" ht="36" x14ac:dyDescent="0.25">
      <c r="A208" s="331"/>
      <c r="B208" s="331"/>
      <c r="C208" s="331"/>
      <c r="D208" s="331"/>
      <c r="E208" s="331"/>
      <c r="F208" s="331"/>
      <c r="G208" s="48" t="s">
        <v>18</v>
      </c>
      <c r="H208" s="49">
        <f t="shared" si="44"/>
        <v>306.90000000000009</v>
      </c>
      <c r="I208" s="49">
        <f t="shared" si="44"/>
        <v>0</v>
      </c>
      <c r="J208" s="49">
        <f t="shared" si="44"/>
        <v>253.8</v>
      </c>
      <c r="K208" s="49">
        <f t="shared" si="44"/>
        <v>18.8</v>
      </c>
      <c r="L208" s="49">
        <f t="shared" si="44"/>
        <v>23.5</v>
      </c>
      <c r="M208" s="49">
        <f t="shared" si="44"/>
        <v>3.6</v>
      </c>
      <c r="N208" s="49">
        <f t="shared" si="44"/>
        <v>7.2</v>
      </c>
      <c r="O208" s="279"/>
      <c r="P208" s="279"/>
    </row>
    <row r="209" spans="1:17" x14ac:dyDescent="0.25">
      <c r="A209" s="331"/>
      <c r="B209" s="331"/>
      <c r="C209" s="331"/>
      <c r="D209" s="331"/>
      <c r="E209" s="331"/>
      <c r="F209" s="331"/>
      <c r="G209" s="48" t="s">
        <v>19</v>
      </c>
      <c r="H209" s="49">
        <f t="shared" si="44"/>
        <v>19.499999999999996</v>
      </c>
      <c r="I209" s="49">
        <f t="shared" si="44"/>
        <v>0</v>
      </c>
      <c r="J209" s="49">
        <f t="shared" si="44"/>
        <v>16.2</v>
      </c>
      <c r="K209" s="49">
        <f t="shared" si="44"/>
        <v>1.2</v>
      </c>
      <c r="L209" s="49">
        <f t="shared" si="44"/>
        <v>1.5</v>
      </c>
      <c r="M209" s="49">
        <f t="shared" si="44"/>
        <v>0.2</v>
      </c>
      <c r="N209" s="49">
        <f t="shared" si="44"/>
        <v>0.4</v>
      </c>
      <c r="O209" s="279"/>
      <c r="P209" s="279"/>
    </row>
    <row r="210" spans="1:17" ht="24" x14ac:dyDescent="0.25">
      <c r="A210" s="331"/>
      <c r="B210" s="331"/>
      <c r="C210" s="331"/>
      <c r="D210" s="331"/>
      <c r="E210" s="331"/>
      <c r="F210" s="331"/>
      <c r="G210" s="48" t="s">
        <v>20</v>
      </c>
      <c r="H210" s="49">
        <f t="shared" si="44"/>
        <v>0</v>
      </c>
      <c r="I210" s="49">
        <f t="shared" si="44"/>
        <v>0</v>
      </c>
      <c r="J210" s="49">
        <f t="shared" si="44"/>
        <v>0</v>
      </c>
      <c r="K210" s="49">
        <f t="shared" si="44"/>
        <v>0</v>
      </c>
      <c r="L210" s="49">
        <f t="shared" si="44"/>
        <v>0</v>
      </c>
      <c r="M210" s="49">
        <f t="shared" si="44"/>
        <v>0</v>
      </c>
      <c r="N210" s="49">
        <f t="shared" si="44"/>
        <v>0</v>
      </c>
      <c r="O210" s="279"/>
      <c r="P210" s="279"/>
    </row>
    <row r="211" spans="1:17" x14ac:dyDescent="0.25">
      <c r="A211" s="294" t="s">
        <v>21</v>
      </c>
      <c r="B211" s="294"/>
      <c r="C211" s="294"/>
      <c r="D211" s="294"/>
      <c r="E211" s="294"/>
      <c r="F211" s="294"/>
      <c r="G211" s="294"/>
      <c r="H211" s="294"/>
      <c r="I211" s="294"/>
      <c r="J211" s="294"/>
      <c r="K211" s="294"/>
      <c r="L211" s="294"/>
      <c r="M211" s="294"/>
      <c r="N211" s="294"/>
      <c r="O211" s="294"/>
      <c r="P211" s="294"/>
    </row>
    <row r="212" spans="1:17" ht="24" x14ac:dyDescent="0.25">
      <c r="A212" s="292" t="s">
        <v>2184</v>
      </c>
      <c r="B212" s="279"/>
      <c r="C212" s="279" t="s">
        <v>21</v>
      </c>
      <c r="D212" s="279">
        <v>2027</v>
      </c>
      <c r="E212" s="279"/>
      <c r="F212" s="279" t="s">
        <v>2185</v>
      </c>
      <c r="G212" s="43" t="s">
        <v>16</v>
      </c>
      <c r="H212" s="44">
        <f t="shared" ref="H212:N212" si="45">SUM(H213:H216)</f>
        <v>3</v>
      </c>
      <c r="I212" s="44">
        <f t="shared" si="45"/>
        <v>0</v>
      </c>
      <c r="J212" s="44">
        <f t="shared" si="45"/>
        <v>0</v>
      </c>
      <c r="K212" s="44">
        <f t="shared" si="45"/>
        <v>3</v>
      </c>
      <c r="L212" s="44">
        <f t="shared" si="45"/>
        <v>0</v>
      </c>
      <c r="M212" s="44">
        <f t="shared" si="45"/>
        <v>0</v>
      </c>
      <c r="N212" s="44">
        <f t="shared" si="45"/>
        <v>0</v>
      </c>
      <c r="O212" s="306"/>
      <c r="P212" s="306"/>
      <c r="Q212" s="424" t="s">
        <v>4193</v>
      </c>
    </row>
    <row r="213" spans="1:17" x14ac:dyDescent="0.25">
      <c r="A213" s="292"/>
      <c r="B213" s="279"/>
      <c r="C213" s="279"/>
      <c r="D213" s="279"/>
      <c r="E213" s="279"/>
      <c r="F213" s="279"/>
      <c r="G213" s="43" t="s">
        <v>17</v>
      </c>
      <c r="H213" s="44">
        <f t="shared" ref="H213:H216" si="46">SUM(I213:N213)</f>
        <v>0</v>
      </c>
      <c r="I213" s="44">
        <v>0</v>
      </c>
      <c r="J213" s="44">
        <v>0</v>
      </c>
      <c r="K213" s="44">
        <v>0</v>
      </c>
      <c r="L213" s="44">
        <v>0</v>
      </c>
      <c r="M213" s="44">
        <v>0</v>
      </c>
      <c r="N213" s="44">
        <v>0</v>
      </c>
      <c r="O213" s="306"/>
      <c r="P213" s="306"/>
      <c r="Q213" s="425"/>
    </row>
    <row r="214" spans="1:17" ht="24" x14ac:dyDescent="0.25">
      <c r="A214" s="292"/>
      <c r="B214" s="279"/>
      <c r="C214" s="279"/>
      <c r="D214" s="279"/>
      <c r="E214" s="279"/>
      <c r="F214" s="279"/>
      <c r="G214" s="43" t="s">
        <v>18</v>
      </c>
      <c r="H214" s="44">
        <f t="shared" si="46"/>
        <v>0</v>
      </c>
      <c r="I214" s="44">
        <v>0</v>
      </c>
      <c r="J214" s="44">
        <v>0</v>
      </c>
      <c r="K214" s="44">
        <v>0</v>
      </c>
      <c r="L214" s="44">
        <v>0</v>
      </c>
      <c r="M214" s="44">
        <v>0</v>
      </c>
      <c r="N214" s="44">
        <v>0</v>
      </c>
      <c r="O214" s="306"/>
      <c r="P214" s="306"/>
      <c r="Q214" s="425"/>
    </row>
    <row r="215" spans="1:17" x14ac:dyDescent="0.25">
      <c r="A215" s="292"/>
      <c r="B215" s="279"/>
      <c r="C215" s="279"/>
      <c r="D215" s="279"/>
      <c r="E215" s="279"/>
      <c r="F215" s="279"/>
      <c r="G215" s="43" t="s">
        <v>19</v>
      </c>
      <c r="H215" s="44">
        <f t="shared" si="46"/>
        <v>3</v>
      </c>
      <c r="I215" s="44">
        <v>0</v>
      </c>
      <c r="J215" s="44">
        <v>0</v>
      </c>
      <c r="K215" s="44">
        <v>3</v>
      </c>
      <c r="L215" s="44">
        <v>0</v>
      </c>
      <c r="M215" s="44">
        <v>0</v>
      </c>
      <c r="N215" s="44">
        <v>0</v>
      </c>
      <c r="O215" s="306"/>
      <c r="P215" s="306"/>
      <c r="Q215" s="425"/>
    </row>
    <row r="216" spans="1:17" x14ac:dyDescent="0.25">
      <c r="A216" s="292"/>
      <c r="B216" s="279"/>
      <c r="C216" s="279"/>
      <c r="D216" s="279"/>
      <c r="E216" s="279"/>
      <c r="F216" s="279"/>
      <c r="G216" s="43" t="s">
        <v>20</v>
      </c>
      <c r="H216" s="44">
        <f t="shared" si="46"/>
        <v>0</v>
      </c>
      <c r="I216" s="44">
        <v>0</v>
      </c>
      <c r="J216" s="44">
        <v>0</v>
      </c>
      <c r="K216" s="44">
        <v>0</v>
      </c>
      <c r="L216" s="44">
        <v>0</v>
      </c>
      <c r="M216" s="44">
        <v>0</v>
      </c>
      <c r="N216" s="44">
        <v>0</v>
      </c>
      <c r="O216" s="306"/>
      <c r="P216" s="306"/>
      <c r="Q216" s="426"/>
    </row>
    <row r="217" spans="1:17" ht="24" x14ac:dyDescent="0.25">
      <c r="A217" s="331" t="s">
        <v>26</v>
      </c>
      <c r="B217" s="331"/>
      <c r="C217" s="331"/>
      <c r="D217" s="331"/>
      <c r="E217" s="331"/>
      <c r="F217" s="331"/>
      <c r="G217" s="48" t="s">
        <v>16</v>
      </c>
      <c r="H217" s="49">
        <f>SUM(H212)</f>
        <v>3</v>
      </c>
      <c r="I217" s="49">
        <f t="shared" ref="I217:N217" si="47">SUM(I212)</f>
        <v>0</v>
      </c>
      <c r="J217" s="49">
        <f t="shared" si="47"/>
        <v>0</v>
      </c>
      <c r="K217" s="49">
        <f t="shared" si="47"/>
        <v>3</v>
      </c>
      <c r="L217" s="49">
        <f t="shared" si="47"/>
        <v>0</v>
      </c>
      <c r="M217" s="49">
        <f t="shared" si="47"/>
        <v>0</v>
      </c>
      <c r="N217" s="49">
        <f t="shared" si="47"/>
        <v>0</v>
      </c>
      <c r="O217" s="306"/>
      <c r="P217" s="306"/>
    </row>
    <row r="218" spans="1:17" x14ac:dyDescent="0.25">
      <c r="A218" s="331"/>
      <c r="B218" s="331"/>
      <c r="C218" s="331"/>
      <c r="D218" s="331"/>
      <c r="E218" s="331"/>
      <c r="F218" s="331"/>
      <c r="G218" s="48" t="s">
        <v>17</v>
      </c>
      <c r="H218" s="49">
        <f t="shared" ref="H218:N221" si="48">SUM(H213)</f>
        <v>0</v>
      </c>
      <c r="I218" s="49">
        <f t="shared" si="48"/>
        <v>0</v>
      </c>
      <c r="J218" s="49">
        <f t="shared" si="48"/>
        <v>0</v>
      </c>
      <c r="K218" s="49">
        <f t="shared" si="48"/>
        <v>0</v>
      </c>
      <c r="L218" s="49">
        <f t="shared" si="48"/>
        <v>0</v>
      </c>
      <c r="M218" s="49">
        <f t="shared" si="48"/>
        <v>0</v>
      </c>
      <c r="N218" s="49">
        <f t="shared" si="48"/>
        <v>0</v>
      </c>
      <c r="O218" s="306"/>
      <c r="P218" s="306"/>
    </row>
    <row r="219" spans="1:17" ht="36" x14ac:dyDescent="0.25">
      <c r="A219" s="331"/>
      <c r="B219" s="331"/>
      <c r="C219" s="331"/>
      <c r="D219" s="331"/>
      <c r="E219" s="331"/>
      <c r="F219" s="331"/>
      <c r="G219" s="48" t="s">
        <v>18</v>
      </c>
      <c r="H219" s="49">
        <f t="shared" si="48"/>
        <v>0</v>
      </c>
      <c r="I219" s="49">
        <f t="shared" si="48"/>
        <v>0</v>
      </c>
      <c r="J219" s="49">
        <f t="shared" si="48"/>
        <v>0</v>
      </c>
      <c r="K219" s="49">
        <f t="shared" si="48"/>
        <v>0</v>
      </c>
      <c r="L219" s="49">
        <f t="shared" si="48"/>
        <v>0</v>
      </c>
      <c r="M219" s="49">
        <f t="shared" si="48"/>
        <v>0</v>
      </c>
      <c r="N219" s="49">
        <f t="shared" si="48"/>
        <v>0</v>
      </c>
      <c r="O219" s="306"/>
      <c r="P219" s="306"/>
    </row>
    <row r="220" spans="1:17" x14ac:dyDescent="0.25">
      <c r="A220" s="331"/>
      <c r="B220" s="331"/>
      <c r="C220" s="331"/>
      <c r="D220" s="331"/>
      <c r="E220" s="331"/>
      <c r="F220" s="331"/>
      <c r="G220" s="48" t="s">
        <v>19</v>
      </c>
      <c r="H220" s="49">
        <f t="shared" si="48"/>
        <v>3</v>
      </c>
      <c r="I220" s="49">
        <f t="shared" si="48"/>
        <v>0</v>
      </c>
      <c r="J220" s="49">
        <f t="shared" si="48"/>
        <v>0</v>
      </c>
      <c r="K220" s="49">
        <f t="shared" si="48"/>
        <v>3</v>
      </c>
      <c r="L220" s="49">
        <f t="shared" si="48"/>
        <v>0</v>
      </c>
      <c r="M220" s="49">
        <f t="shared" si="48"/>
        <v>0</v>
      </c>
      <c r="N220" s="49">
        <f t="shared" si="48"/>
        <v>0</v>
      </c>
      <c r="O220" s="306"/>
      <c r="P220" s="306"/>
    </row>
    <row r="221" spans="1:17" ht="24" x14ac:dyDescent="0.25">
      <c r="A221" s="331"/>
      <c r="B221" s="331"/>
      <c r="C221" s="331"/>
      <c r="D221" s="331"/>
      <c r="E221" s="331"/>
      <c r="F221" s="331"/>
      <c r="G221" s="48" t="s">
        <v>20</v>
      </c>
      <c r="H221" s="49">
        <f t="shared" si="48"/>
        <v>0</v>
      </c>
      <c r="I221" s="49">
        <f t="shared" si="48"/>
        <v>0</v>
      </c>
      <c r="J221" s="49">
        <f t="shared" si="48"/>
        <v>0</v>
      </c>
      <c r="K221" s="49">
        <f t="shared" si="48"/>
        <v>0</v>
      </c>
      <c r="L221" s="49">
        <f t="shared" si="48"/>
        <v>0</v>
      </c>
      <c r="M221" s="49">
        <f t="shared" si="48"/>
        <v>0</v>
      </c>
      <c r="N221" s="49">
        <f t="shared" si="48"/>
        <v>0</v>
      </c>
      <c r="O221" s="306"/>
      <c r="P221" s="306"/>
    </row>
    <row r="222" spans="1:17" x14ac:dyDescent="0.25">
      <c r="A222" s="294" t="s">
        <v>192</v>
      </c>
      <c r="B222" s="294"/>
      <c r="C222" s="294"/>
      <c r="D222" s="294"/>
      <c r="E222" s="294"/>
      <c r="F222" s="294"/>
      <c r="G222" s="294"/>
      <c r="H222" s="294"/>
      <c r="I222" s="294"/>
      <c r="J222" s="294"/>
      <c r="K222" s="294"/>
      <c r="L222" s="294"/>
      <c r="M222" s="294"/>
      <c r="N222" s="294"/>
      <c r="O222" s="294"/>
      <c r="P222" s="294"/>
    </row>
    <row r="223" spans="1:17" ht="24" x14ac:dyDescent="0.25">
      <c r="A223" s="292" t="s">
        <v>2151</v>
      </c>
      <c r="B223" s="279"/>
      <c r="C223" s="279" t="s">
        <v>192</v>
      </c>
      <c r="D223" s="279">
        <v>2029</v>
      </c>
      <c r="E223" s="279"/>
      <c r="F223" s="279" t="s">
        <v>2152</v>
      </c>
      <c r="G223" s="43" t="s">
        <v>16</v>
      </c>
      <c r="H223" s="44">
        <f t="shared" ref="H223:N223" si="49">SUM(H224:H227)</f>
        <v>135.10000000000002</v>
      </c>
      <c r="I223" s="44">
        <f t="shared" si="49"/>
        <v>0</v>
      </c>
      <c r="J223" s="44">
        <f t="shared" si="49"/>
        <v>0</v>
      </c>
      <c r="K223" s="44">
        <f t="shared" si="49"/>
        <v>0</v>
      </c>
      <c r="L223" s="44">
        <f t="shared" si="49"/>
        <v>0</v>
      </c>
      <c r="M223" s="44">
        <f t="shared" si="49"/>
        <v>135.10000000000002</v>
      </c>
      <c r="N223" s="44">
        <f t="shared" si="49"/>
        <v>0</v>
      </c>
      <c r="O223" s="279">
        <v>7570</v>
      </c>
      <c r="P223" s="279" t="s">
        <v>1557</v>
      </c>
      <c r="Q223" s="424" t="s">
        <v>4163</v>
      </c>
    </row>
    <row r="224" spans="1:17" x14ac:dyDescent="0.25">
      <c r="A224" s="292"/>
      <c r="B224" s="279"/>
      <c r="C224" s="279"/>
      <c r="D224" s="279"/>
      <c r="E224" s="279"/>
      <c r="F224" s="279"/>
      <c r="G224" s="43" t="s">
        <v>17</v>
      </c>
      <c r="H224" s="44">
        <f t="shared" ref="H224:H232" si="50">SUM(I224:N224)</f>
        <v>0</v>
      </c>
      <c r="I224" s="44">
        <v>0</v>
      </c>
      <c r="J224" s="44">
        <v>0</v>
      </c>
      <c r="K224" s="44">
        <v>0</v>
      </c>
      <c r="L224" s="44">
        <v>0</v>
      </c>
      <c r="M224" s="44">
        <v>0</v>
      </c>
      <c r="N224" s="44">
        <v>0</v>
      </c>
      <c r="O224" s="279"/>
      <c r="P224" s="279"/>
      <c r="Q224" s="425"/>
    </row>
    <row r="225" spans="1:17" ht="24" x14ac:dyDescent="0.25">
      <c r="A225" s="292"/>
      <c r="B225" s="279"/>
      <c r="C225" s="279"/>
      <c r="D225" s="279"/>
      <c r="E225" s="279"/>
      <c r="F225" s="279"/>
      <c r="G225" s="43" t="s">
        <v>18</v>
      </c>
      <c r="H225" s="44">
        <f t="shared" si="50"/>
        <v>128.30000000000001</v>
      </c>
      <c r="I225" s="44">
        <v>0</v>
      </c>
      <c r="J225" s="44">
        <v>0</v>
      </c>
      <c r="K225" s="44">
        <v>0</v>
      </c>
      <c r="L225" s="44">
        <v>0</v>
      </c>
      <c r="M225" s="44">
        <v>128.30000000000001</v>
      </c>
      <c r="N225" s="44">
        <v>0</v>
      </c>
      <c r="O225" s="279"/>
      <c r="P225" s="279"/>
      <c r="Q225" s="425"/>
    </row>
    <row r="226" spans="1:17" x14ac:dyDescent="0.25">
      <c r="A226" s="292"/>
      <c r="B226" s="279"/>
      <c r="C226" s="279"/>
      <c r="D226" s="279"/>
      <c r="E226" s="279"/>
      <c r="F226" s="279"/>
      <c r="G226" s="43" t="s">
        <v>19</v>
      </c>
      <c r="H226" s="44">
        <f t="shared" si="50"/>
        <v>6.8</v>
      </c>
      <c r="I226" s="44">
        <v>0</v>
      </c>
      <c r="J226" s="44">
        <v>0</v>
      </c>
      <c r="K226" s="44">
        <v>0</v>
      </c>
      <c r="L226" s="44">
        <v>0</v>
      </c>
      <c r="M226" s="44">
        <v>6.8</v>
      </c>
      <c r="N226" s="44">
        <v>0</v>
      </c>
      <c r="O226" s="279"/>
      <c r="P226" s="279"/>
      <c r="Q226" s="425"/>
    </row>
    <row r="227" spans="1:17" x14ac:dyDescent="0.25">
      <c r="A227" s="292"/>
      <c r="B227" s="279"/>
      <c r="C227" s="279"/>
      <c r="D227" s="279"/>
      <c r="E227" s="279"/>
      <c r="F227" s="279"/>
      <c r="G227" s="43" t="s">
        <v>20</v>
      </c>
      <c r="H227" s="44">
        <f t="shared" si="50"/>
        <v>0</v>
      </c>
      <c r="I227" s="44">
        <v>0</v>
      </c>
      <c r="J227" s="44">
        <v>0</v>
      </c>
      <c r="K227" s="44">
        <v>0</v>
      </c>
      <c r="L227" s="44">
        <v>0</v>
      </c>
      <c r="M227" s="44">
        <v>0</v>
      </c>
      <c r="N227" s="44">
        <v>0</v>
      </c>
      <c r="O227" s="279"/>
      <c r="P227" s="279"/>
      <c r="Q227" s="426"/>
    </row>
    <row r="228" spans="1:17" ht="24" x14ac:dyDescent="0.25">
      <c r="A228" s="292" t="s">
        <v>2153</v>
      </c>
      <c r="B228" s="279"/>
      <c r="C228" s="279" t="s">
        <v>192</v>
      </c>
      <c r="D228" s="279">
        <v>2029</v>
      </c>
      <c r="E228" s="279"/>
      <c r="F228" s="279" t="s">
        <v>2152</v>
      </c>
      <c r="G228" s="43" t="s">
        <v>16</v>
      </c>
      <c r="H228" s="44">
        <f t="shared" ref="H228:N228" si="51">SUM(H229:H232)</f>
        <v>135.10000000000002</v>
      </c>
      <c r="I228" s="44">
        <f t="shared" si="51"/>
        <v>0</v>
      </c>
      <c r="J228" s="44">
        <f t="shared" si="51"/>
        <v>0</v>
      </c>
      <c r="K228" s="44">
        <f t="shared" si="51"/>
        <v>0</v>
      </c>
      <c r="L228" s="44">
        <f t="shared" si="51"/>
        <v>0</v>
      </c>
      <c r="M228" s="44">
        <f t="shared" si="51"/>
        <v>135.10000000000002</v>
      </c>
      <c r="N228" s="44">
        <f t="shared" si="51"/>
        <v>0</v>
      </c>
      <c r="O228" s="279">
        <v>7570</v>
      </c>
      <c r="P228" s="279" t="s">
        <v>2186</v>
      </c>
      <c r="Q228" s="424" t="s">
        <v>4163</v>
      </c>
    </row>
    <row r="229" spans="1:17" x14ac:dyDescent="0.25">
      <c r="A229" s="292"/>
      <c r="B229" s="279"/>
      <c r="C229" s="279"/>
      <c r="D229" s="279"/>
      <c r="E229" s="279"/>
      <c r="F229" s="279"/>
      <c r="G229" s="43" t="s">
        <v>17</v>
      </c>
      <c r="H229" s="44">
        <f t="shared" si="50"/>
        <v>0</v>
      </c>
      <c r="I229" s="44">
        <v>0</v>
      </c>
      <c r="J229" s="44">
        <v>0</v>
      </c>
      <c r="K229" s="44">
        <v>0</v>
      </c>
      <c r="L229" s="44">
        <v>0</v>
      </c>
      <c r="M229" s="44">
        <v>0</v>
      </c>
      <c r="N229" s="44">
        <v>0</v>
      </c>
      <c r="O229" s="279"/>
      <c r="P229" s="279"/>
      <c r="Q229" s="425"/>
    </row>
    <row r="230" spans="1:17" ht="24" x14ac:dyDescent="0.25">
      <c r="A230" s="292"/>
      <c r="B230" s="279"/>
      <c r="C230" s="279"/>
      <c r="D230" s="279"/>
      <c r="E230" s="279"/>
      <c r="F230" s="279"/>
      <c r="G230" s="43" t="s">
        <v>18</v>
      </c>
      <c r="H230" s="44">
        <f t="shared" si="50"/>
        <v>128.30000000000001</v>
      </c>
      <c r="I230" s="44">
        <v>0</v>
      </c>
      <c r="J230" s="44">
        <v>0</v>
      </c>
      <c r="K230" s="44">
        <v>0</v>
      </c>
      <c r="L230" s="44">
        <v>0</v>
      </c>
      <c r="M230" s="44">
        <v>128.30000000000001</v>
      </c>
      <c r="N230" s="44">
        <v>0</v>
      </c>
      <c r="O230" s="279"/>
      <c r="P230" s="279"/>
      <c r="Q230" s="425"/>
    </row>
    <row r="231" spans="1:17" x14ac:dyDescent="0.25">
      <c r="A231" s="292"/>
      <c r="B231" s="279"/>
      <c r="C231" s="279"/>
      <c r="D231" s="279"/>
      <c r="E231" s="279"/>
      <c r="F231" s="279"/>
      <c r="G231" s="43" t="s">
        <v>19</v>
      </c>
      <c r="H231" s="44">
        <f t="shared" si="50"/>
        <v>6.8</v>
      </c>
      <c r="I231" s="44">
        <v>0</v>
      </c>
      <c r="J231" s="44">
        <v>0</v>
      </c>
      <c r="K231" s="44">
        <v>0</v>
      </c>
      <c r="L231" s="44">
        <v>0</v>
      </c>
      <c r="M231" s="44">
        <v>6.8</v>
      </c>
      <c r="N231" s="44">
        <v>0</v>
      </c>
      <c r="O231" s="279"/>
      <c r="P231" s="279"/>
      <c r="Q231" s="425"/>
    </row>
    <row r="232" spans="1:17" ht="27.75" customHeight="1" x14ac:dyDescent="0.25">
      <c r="A232" s="292"/>
      <c r="B232" s="279"/>
      <c r="C232" s="279"/>
      <c r="D232" s="279"/>
      <c r="E232" s="279"/>
      <c r="F232" s="279"/>
      <c r="G232" s="43" t="s">
        <v>20</v>
      </c>
      <c r="H232" s="44">
        <f t="shared" si="50"/>
        <v>0</v>
      </c>
      <c r="I232" s="44">
        <v>0</v>
      </c>
      <c r="J232" s="44">
        <v>0</v>
      </c>
      <c r="K232" s="44">
        <v>0</v>
      </c>
      <c r="L232" s="44">
        <v>0</v>
      </c>
      <c r="M232" s="44">
        <v>0</v>
      </c>
      <c r="N232" s="44">
        <v>0</v>
      </c>
      <c r="O232" s="279"/>
      <c r="P232" s="279"/>
      <c r="Q232" s="426"/>
    </row>
    <row r="233" spans="1:17" ht="24" x14ac:dyDescent="0.25">
      <c r="A233" s="331" t="s">
        <v>26</v>
      </c>
      <c r="B233" s="331"/>
      <c r="C233" s="331"/>
      <c r="D233" s="331"/>
      <c r="E233" s="331"/>
      <c r="F233" s="331"/>
      <c r="G233" s="48" t="s">
        <v>16</v>
      </c>
      <c r="H233" s="49">
        <f>SUM(H223,H228)</f>
        <v>270.20000000000005</v>
      </c>
      <c r="I233" s="49">
        <f t="shared" ref="I233:N233" si="52">SUM(I223,I228)</f>
        <v>0</v>
      </c>
      <c r="J233" s="49">
        <f t="shared" si="52"/>
        <v>0</v>
      </c>
      <c r="K233" s="49">
        <f t="shared" si="52"/>
        <v>0</v>
      </c>
      <c r="L233" s="49">
        <f t="shared" si="52"/>
        <v>0</v>
      </c>
      <c r="M233" s="49">
        <f t="shared" si="52"/>
        <v>270.20000000000005</v>
      </c>
      <c r="N233" s="49">
        <f t="shared" si="52"/>
        <v>0</v>
      </c>
      <c r="O233" s="279"/>
      <c r="P233" s="279"/>
    </row>
    <row r="234" spans="1:17" x14ac:dyDescent="0.25">
      <c r="A234" s="331"/>
      <c r="B234" s="331"/>
      <c r="C234" s="331"/>
      <c r="D234" s="331"/>
      <c r="E234" s="331"/>
      <c r="F234" s="331"/>
      <c r="G234" s="48" t="s">
        <v>17</v>
      </c>
      <c r="H234" s="49">
        <f t="shared" ref="H234:N237" si="53">SUM(H224,H229)</f>
        <v>0</v>
      </c>
      <c r="I234" s="49">
        <f t="shared" si="53"/>
        <v>0</v>
      </c>
      <c r="J234" s="49">
        <f t="shared" si="53"/>
        <v>0</v>
      </c>
      <c r="K234" s="49">
        <f t="shared" si="53"/>
        <v>0</v>
      </c>
      <c r="L234" s="49">
        <f t="shared" si="53"/>
        <v>0</v>
      </c>
      <c r="M234" s="49">
        <f t="shared" si="53"/>
        <v>0</v>
      </c>
      <c r="N234" s="49">
        <f t="shared" si="53"/>
        <v>0</v>
      </c>
      <c r="O234" s="279"/>
      <c r="P234" s="279"/>
    </row>
    <row r="235" spans="1:17" ht="36" x14ac:dyDescent="0.25">
      <c r="A235" s="331"/>
      <c r="B235" s="331"/>
      <c r="C235" s="331"/>
      <c r="D235" s="331"/>
      <c r="E235" s="331"/>
      <c r="F235" s="331"/>
      <c r="G235" s="48" t="s">
        <v>18</v>
      </c>
      <c r="H235" s="49">
        <f t="shared" si="53"/>
        <v>256.60000000000002</v>
      </c>
      <c r="I235" s="49">
        <f t="shared" si="53"/>
        <v>0</v>
      </c>
      <c r="J235" s="49">
        <f t="shared" si="53"/>
        <v>0</v>
      </c>
      <c r="K235" s="49">
        <f t="shared" si="53"/>
        <v>0</v>
      </c>
      <c r="L235" s="49">
        <f t="shared" si="53"/>
        <v>0</v>
      </c>
      <c r="M235" s="49">
        <f t="shared" si="53"/>
        <v>256.60000000000002</v>
      </c>
      <c r="N235" s="49">
        <f t="shared" si="53"/>
        <v>0</v>
      </c>
      <c r="O235" s="279"/>
      <c r="P235" s="279"/>
    </row>
    <row r="236" spans="1:17" x14ac:dyDescent="0.25">
      <c r="A236" s="331"/>
      <c r="B236" s="331"/>
      <c r="C236" s="331"/>
      <c r="D236" s="331"/>
      <c r="E236" s="331"/>
      <c r="F236" s="331"/>
      <c r="G236" s="48" t="s">
        <v>19</v>
      </c>
      <c r="H236" s="49">
        <f t="shared" si="53"/>
        <v>13.6</v>
      </c>
      <c r="I236" s="49">
        <f t="shared" si="53"/>
        <v>0</v>
      </c>
      <c r="J236" s="49">
        <f t="shared" si="53"/>
        <v>0</v>
      </c>
      <c r="K236" s="49">
        <f t="shared" si="53"/>
        <v>0</v>
      </c>
      <c r="L236" s="49">
        <f t="shared" si="53"/>
        <v>0</v>
      </c>
      <c r="M236" s="49">
        <f t="shared" si="53"/>
        <v>13.6</v>
      </c>
      <c r="N236" s="49">
        <f t="shared" si="53"/>
        <v>0</v>
      </c>
      <c r="O236" s="279"/>
      <c r="P236" s="279"/>
    </row>
    <row r="237" spans="1:17" ht="24" x14ac:dyDescent="0.25">
      <c r="A237" s="331"/>
      <c r="B237" s="331"/>
      <c r="C237" s="331"/>
      <c r="D237" s="331"/>
      <c r="E237" s="331"/>
      <c r="F237" s="331"/>
      <c r="G237" s="48" t="s">
        <v>20</v>
      </c>
      <c r="H237" s="49">
        <f t="shared" si="53"/>
        <v>0</v>
      </c>
      <c r="I237" s="49">
        <f t="shared" si="53"/>
        <v>0</v>
      </c>
      <c r="J237" s="49">
        <f t="shared" si="53"/>
        <v>0</v>
      </c>
      <c r="K237" s="49">
        <f t="shared" si="53"/>
        <v>0</v>
      </c>
      <c r="L237" s="49">
        <f t="shared" si="53"/>
        <v>0</v>
      </c>
      <c r="M237" s="49">
        <f t="shared" si="53"/>
        <v>0</v>
      </c>
      <c r="N237" s="49">
        <f t="shared" si="53"/>
        <v>0</v>
      </c>
      <c r="O237" s="279"/>
      <c r="P237" s="279"/>
    </row>
    <row r="238" spans="1:17" x14ac:dyDescent="0.25">
      <c r="A238" s="294" t="s">
        <v>775</v>
      </c>
      <c r="B238" s="294"/>
      <c r="C238" s="294"/>
      <c r="D238" s="294"/>
      <c r="E238" s="294"/>
      <c r="F238" s="294"/>
      <c r="G238" s="294"/>
      <c r="H238" s="294"/>
      <c r="I238" s="294"/>
      <c r="J238" s="294"/>
      <c r="K238" s="294"/>
      <c r="L238" s="294"/>
      <c r="M238" s="294"/>
      <c r="N238" s="294"/>
      <c r="O238" s="294"/>
      <c r="P238" s="294"/>
    </row>
    <row r="239" spans="1:17" ht="24" x14ac:dyDescent="0.25">
      <c r="A239" s="292" t="s">
        <v>2151</v>
      </c>
      <c r="B239" s="279"/>
      <c r="C239" s="279" t="s">
        <v>775</v>
      </c>
      <c r="D239" s="279">
        <v>2030</v>
      </c>
      <c r="E239" s="279"/>
      <c r="F239" s="279" t="s">
        <v>2152</v>
      </c>
      <c r="G239" s="43" t="s">
        <v>16</v>
      </c>
      <c r="H239" s="44">
        <f t="shared" ref="H239:N239" si="54">SUM(H240:H243)</f>
        <v>135</v>
      </c>
      <c r="I239" s="44">
        <f t="shared" si="54"/>
        <v>0</v>
      </c>
      <c r="J239" s="44">
        <f t="shared" si="54"/>
        <v>0</v>
      </c>
      <c r="K239" s="44">
        <f t="shared" si="54"/>
        <v>0</v>
      </c>
      <c r="L239" s="44">
        <f t="shared" si="54"/>
        <v>0</v>
      </c>
      <c r="M239" s="44">
        <f t="shared" si="54"/>
        <v>0</v>
      </c>
      <c r="N239" s="44">
        <f t="shared" si="54"/>
        <v>135</v>
      </c>
      <c r="O239" s="279"/>
      <c r="P239" s="279"/>
      <c r="Q239" s="424" t="s">
        <v>4185</v>
      </c>
    </row>
    <row r="240" spans="1:17" x14ac:dyDescent="0.25">
      <c r="A240" s="292"/>
      <c r="B240" s="279"/>
      <c r="C240" s="279"/>
      <c r="D240" s="279"/>
      <c r="E240" s="279"/>
      <c r="F240" s="279"/>
      <c r="G240" s="43" t="s">
        <v>17</v>
      </c>
      <c r="H240" s="44">
        <f t="shared" ref="H240:H248" si="55">SUM(I240:N240)</f>
        <v>0</v>
      </c>
      <c r="I240" s="44">
        <v>0</v>
      </c>
      <c r="J240" s="44">
        <v>0</v>
      </c>
      <c r="K240" s="44">
        <v>0</v>
      </c>
      <c r="L240" s="44">
        <v>0</v>
      </c>
      <c r="M240" s="44">
        <v>0</v>
      </c>
      <c r="N240" s="44">
        <v>0</v>
      </c>
      <c r="O240" s="279"/>
      <c r="P240" s="279"/>
      <c r="Q240" s="425"/>
    </row>
    <row r="241" spans="1:17" ht="24" x14ac:dyDescent="0.25">
      <c r="A241" s="292"/>
      <c r="B241" s="279"/>
      <c r="C241" s="279"/>
      <c r="D241" s="279"/>
      <c r="E241" s="279"/>
      <c r="F241" s="279"/>
      <c r="G241" s="43" t="s">
        <v>18</v>
      </c>
      <c r="H241" s="44">
        <f t="shared" si="55"/>
        <v>126.9</v>
      </c>
      <c r="I241" s="44">
        <v>0</v>
      </c>
      <c r="J241" s="44">
        <v>0</v>
      </c>
      <c r="K241" s="44">
        <v>0</v>
      </c>
      <c r="L241" s="44">
        <v>0</v>
      </c>
      <c r="M241" s="44">
        <v>0</v>
      </c>
      <c r="N241" s="44">
        <v>126.9</v>
      </c>
      <c r="O241" s="279"/>
      <c r="P241" s="279"/>
      <c r="Q241" s="425"/>
    </row>
    <row r="242" spans="1:17" x14ac:dyDescent="0.25">
      <c r="A242" s="292"/>
      <c r="B242" s="279"/>
      <c r="C242" s="279"/>
      <c r="D242" s="279"/>
      <c r="E242" s="279"/>
      <c r="F242" s="279"/>
      <c r="G242" s="43" t="s">
        <v>19</v>
      </c>
      <c r="H242" s="44">
        <f t="shared" si="55"/>
        <v>8.1</v>
      </c>
      <c r="I242" s="44">
        <v>0</v>
      </c>
      <c r="J242" s="44">
        <v>0</v>
      </c>
      <c r="K242" s="44">
        <v>0</v>
      </c>
      <c r="L242" s="44">
        <v>0</v>
      </c>
      <c r="M242" s="44">
        <v>0</v>
      </c>
      <c r="N242" s="44">
        <v>8.1</v>
      </c>
      <c r="O242" s="279"/>
      <c r="P242" s="279"/>
      <c r="Q242" s="425"/>
    </row>
    <row r="243" spans="1:17" x14ac:dyDescent="0.25">
      <c r="A243" s="292"/>
      <c r="B243" s="279"/>
      <c r="C243" s="279"/>
      <c r="D243" s="279"/>
      <c r="E243" s="279"/>
      <c r="F243" s="279"/>
      <c r="G243" s="43" t="s">
        <v>20</v>
      </c>
      <c r="H243" s="44">
        <f t="shared" si="55"/>
        <v>0</v>
      </c>
      <c r="I243" s="44">
        <v>0</v>
      </c>
      <c r="J243" s="44">
        <v>0</v>
      </c>
      <c r="K243" s="44">
        <v>0</v>
      </c>
      <c r="L243" s="44">
        <v>0</v>
      </c>
      <c r="M243" s="44">
        <v>0</v>
      </c>
      <c r="N243" s="44">
        <v>0</v>
      </c>
      <c r="O243" s="279"/>
      <c r="P243" s="279"/>
      <c r="Q243" s="426"/>
    </row>
    <row r="244" spans="1:17" ht="24" x14ac:dyDescent="0.25">
      <c r="A244" s="292" t="s">
        <v>2153</v>
      </c>
      <c r="B244" s="279"/>
      <c r="C244" s="279" t="s">
        <v>775</v>
      </c>
      <c r="D244" s="279">
        <v>2030</v>
      </c>
      <c r="E244" s="279"/>
      <c r="F244" s="279" t="s">
        <v>2152</v>
      </c>
      <c r="G244" s="43" t="s">
        <v>16</v>
      </c>
      <c r="H244" s="44">
        <f t="shared" ref="H244:N244" si="56">SUM(H245:H248)</f>
        <v>135</v>
      </c>
      <c r="I244" s="44">
        <f t="shared" si="56"/>
        <v>0</v>
      </c>
      <c r="J244" s="44">
        <f t="shared" si="56"/>
        <v>0</v>
      </c>
      <c r="K244" s="44">
        <f t="shared" si="56"/>
        <v>0</v>
      </c>
      <c r="L244" s="44">
        <f t="shared" si="56"/>
        <v>0</v>
      </c>
      <c r="M244" s="44">
        <f t="shared" si="56"/>
        <v>0</v>
      </c>
      <c r="N244" s="44">
        <f t="shared" si="56"/>
        <v>135</v>
      </c>
      <c r="O244" s="279"/>
      <c r="P244" s="279"/>
      <c r="Q244" s="424" t="s">
        <v>4185</v>
      </c>
    </row>
    <row r="245" spans="1:17" x14ac:dyDescent="0.25">
      <c r="A245" s="292"/>
      <c r="B245" s="279"/>
      <c r="C245" s="279"/>
      <c r="D245" s="279"/>
      <c r="E245" s="279"/>
      <c r="F245" s="279"/>
      <c r="G245" s="43" t="s">
        <v>17</v>
      </c>
      <c r="H245" s="44">
        <f t="shared" si="55"/>
        <v>0</v>
      </c>
      <c r="I245" s="44">
        <v>0</v>
      </c>
      <c r="J245" s="44">
        <v>0</v>
      </c>
      <c r="K245" s="44">
        <v>0</v>
      </c>
      <c r="L245" s="44">
        <v>0</v>
      </c>
      <c r="M245" s="44">
        <v>0</v>
      </c>
      <c r="N245" s="44">
        <v>0</v>
      </c>
      <c r="O245" s="279"/>
      <c r="P245" s="279"/>
      <c r="Q245" s="425"/>
    </row>
    <row r="246" spans="1:17" ht="24" x14ac:dyDescent="0.25">
      <c r="A246" s="292"/>
      <c r="B246" s="279"/>
      <c r="C246" s="279"/>
      <c r="D246" s="279"/>
      <c r="E246" s="279"/>
      <c r="F246" s="279"/>
      <c r="G246" s="43" t="s">
        <v>18</v>
      </c>
      <c r="H246" s="44">
        <f t="shared" si="55"/>
        <v>126.9</v>
      </c>
      <c r="I246" s="44">
        <v>0</v>
      </c>
      <c r="J246" s="44">
        <v>0</v>
      </c>
      <c r="K246" s="44">
        <v>0</v>
      </c>
      <c r="L246" s="44">
        <v>0</v>
      </c>
      <c r="M246" s="44">
        <v>0</v>
      </c>
      <c r="N246" s="44">
        <v>126.9</v>
      </c>
      <c r="O246" s="279"/>
      <c r="P246" s="279"/>
      <c r="Q246" s="425"/>
    </row>
    <row r="247" spans="1:17" x14ac:dyDescent="0.25">
      <c r="A247" s="292"/>
      <c r="B247" s="279"/>
      <c r="C247" s="279"/>
      <c r="D247" s="279"/>
      <c r="E247" s="279"/>
      <c r="F247" s="279"/>
      <c r="G247" s="43" t="s">
        <v>19</v>
      </c>
      <c r="H247" s="44">
        <f t="shared" si="55"/>
        <v>8.1</v>
      </c>
      <c r="I247" s="44">
        <v>0</v>
      </c>
      <c r="J247" s="44">
        <v>0</v>
      </c>
      <c r="K247" s="44">
        <v>0</v>
      </c>
      <c r="L247" s="44">
        <v>0</v>
      </c>
      <c r="M247" s="44">
        <v>0</v>
      </c>
      <c r="N247" s="44">
        <v>8.1</v>
      </c>
      <c r="O247" s="279"/>
      <c r="P247" s="279"/>
      <c r="Q247" s="425"/>
    </row>
    <row r="248" spans="1:17" ht="18.75" customHeight="1" x14ac:dyDescent="0.25">
      <c r="A248" s="292"/>
      <c r="B248" s="279"/>
      <c r="C248" s="279"/>
      <c r="D248" s="279"/>
      <c r="E248" s="279"/>
      <c r="F248" s="279"/>
      <c r="G248" s="43" t="s">
        <v>20</v>
      </c>
      <c r="H248" s="44">
        <f t="shared" si="55"/>
        <v>0</v>
      </c>
      <c r="I248" s="44">
        <v>0</v>
      </c>
      <c r="J248" s="44">
        <v>0</v>
      </c>
      <c r="K248" s="44">
        <v>0</v>
      </c>
      <c r="L248" s="44">
        <v>0</v>
      </c>
      <c r="M248" s="44">
        <v>0</v>
      </c>
      <c r="N248" s="44">
        <v>0</v>
      </c>
      <c r="O248" s="279"/>
      <c r="P248" s="279"/>
      <c r="Q248" s="426"/>
    </row>
    <row r="249" spans="1:17" ht="24" x14ac:dyDescent="0.25">
      <c r="A249" s="331" t="s">
        <v>26</v>
      </c>
      <c r="B249" s="331"/>
      <c r="C249" s="331"/>
      <c r="D249" s="331"/>
      <c r="E249" s="331"/>
      <c r="F249" s="331"/>
      <c r="G249" s="48" t="s">
        <v>16</v>
      </c>
      <c r="H249" s="49">
        <f>SUM(H239,H244)</f>
        <v>270</v>
      </c>
      <c r="I249" s="49">
        <f t="shared" ref="I249:N249" si="57">SUM(I239,I244)</f>
        <v>0</v>
      </c>
      <c r="J249" s="49">
        <f t="shared" si="57"/>
        <v>0</v>
      </c>
      <c r="K249" s="49">
        <f t="shared" si="57"/>
        <v>0</v>
      </c>
      <c r="L249" s="49">
        <f t="shared" si="57"/>
        <v>0</v>
      </c>
      <c r="M249" s="49">
        <f t="shared" si="57"/>
        <v>0</v>
      </c>
      <c r="N249" s="49">
        <f t="shared" si="57"/>
        <v>270</v>
      </c>
      <c r="O249" s="279"/>
      <c r="P249" s="279"/>
    </row>
    <row r="250" spans="1:17" x14ac:dyDescent="0.25">
      <c r="A250" s="331"/>
      <c r="B250" s="331"/>
      <c r="C250" s="331"/>
      <c r="D250" s="331"/>
      <c r="E250" s="331"/>
      <c r="F250" s="331"/>
      <c r="G250" s="48" t="s">
        <v>17</v>
      </c>
      <c r="H250" s="49">
        <f t="shared" ref="H250:N253" si="58">SUM(H240,H245)</f>
        <v>0</v>
      </c>
      <c r="I250" s="49">
        <f t="shared" si="58"/>
        <v>0</v>
      </c>
      <c r="J250" s="49">
        <f t="shared" si="58"/>
        <v>0</v>
      </c>
      <c r="K250" s="49">
        <f t="shared" si="58"/>
        <v>0</v>
      </c>
      <c r="L250" s="49">
        <f t="shared" si="58"/>
        <v>0</v>
      </c>
      <c r="M250" s="49">
        <f t="shared" si="58"/>
        <v>0</v>
      </c>
      <c r="N250" s="49">
        <f t="shared" si="58"/>
        <v>0</v>
      </c>
      <c r="O250" s="279"/>
      <c r="P250" s="279"/>
    </row>
    <row r="251" spans="1:17" ht="36" x14ac:dyDescent="0.25">
      <c r="A251" s="331"/>
      <c r="B251" s="331"/>
      <c r="C251" s="331"/>
      <c r="D251" s="331"/>
      <c r="E251" s="331"/>
      <c r="F251" s="331"/>
      <c r="G251" s="48" t="s">
        <v>18</v>
      </c>
      <c r="H251" s="49">
        <f t="shared" si="58"/>
        <v>253.8</v>
      </c>
      <c r="I251" s="49">
        <f t="shared" si="58"/>
        <v>0</v>
      </c>
      <c r="J251" s="49">
        <f t="shared" si="58"/>
        <v>0</v>
      </c>
      <c r="K251" s="49">
        <f t="shared" si="58"/>
        <v>0</v>
      </c>
      <c r="L251" s="49">
        <f t="shared" si="58"/>
        <v>0</v>
      </c>
      <c r="M251" s="49">
        <f t="shared" si="58"/>
        <v>0</v>
      </c>
      <c r="N251" s="49">
        <f t="shared" si="58"/>
        <v>253.8</v>
      </c>
      <c r="O251" s="279"/>
      <c r="P251" s="279"/>
    </row>
    <row r="252" spans="1:17" x14ac:dyDescent="0.25">
      <c r="A252" s="331"/>
      <c r="B252" s="331"/>
      <c r="C252" s="331"/>
      <c r="D252" s="331"/>
      <c r="E252" s="331"/>
      <c r="F252" s="331"/>
      <c r="G252" s="48" t="s">
        <v>19</v>
      </c>
      <c r="H252" s="49">
        <f t="shared" si="58"/>
        <v>16.2</v>
      </c>
      <c r="I252" s="49">
        <f t="shared" si="58"/>
        <v>0</v>
      </c>
      <c r="J252" s="49">
        <f t="shared" si="58"/>
        <v>0</v>
      </c>
      <c r="K252" s="49">
        <f t="shared" si="58"/>
        <v>0</v>
      </c>
      <c r="L252" s="49">
        <f t="shared" si="58"/>
        <v>0</v>
      </c>
      <c r="M252" s="49">
        <f t="shared" si="58"/>
        <v>0</v>
      </c>
      <c r="N252" s="49">
        <f t="shared" si="58"/>
        <v>16.2</v>
      </c>
      <c r="O252" s="279"/>
      <c r="P252" s="279"/>
    </row>
    <row r="253" spans="1:17" ht="24" x14ac:dyDescent="0.25">
      <c r="A253" s="331"/>
      <c r="B253" s="331"/>
      <c r="C253" s="331"/>
      <c r="D253" s="331"/>
      <c r="E253" s="331"/>
      <c r="F253" s="331"/>
      <c r="G253" s="48" t="s">
        <v>20</v>
      </c>
      <c r="H253" s="49">
        <f t="shared" si="58"/>
        <v>0</v>
      </c>
      <c r="I253" s="49">
        <f t="shared" si="58"/>
        <v>0</v>
      </c>
      <c r="J253" s="49">
        <f t="shared" si="58"/>
        <v>0</v>
      </c>
      <c r="K253" s="49">
        <f t="shared" si="58"/>
        <v>0</v>
      </c>
      <c r="L253" s="49">
        <f t="shared" si="58"/>
        <v>0</v>
      </c>
      <c r="M253" s="49">
        <f t="shared" si="58"/>
        <v>0</v>
      </c>
      <c r="N253" s="49">
        <f t="shared" si="58"/>
        <v>0</v>
      </c>
      <c r="O253" s="279"/>
      <c r="P253" s="279"/>
    </row>
    <row r="254" spans="1:17" x14ac:dyDescent="0.25">
      <c r="A254" s="294" t="s">
        <v>27</v>
      </c>
      <c r="B254" s="294"/>
      <c r="C254" s="294"/>
      <c r="D254" s="294"/>
      <c r="E254" s="294"/>
      <c r="F254" s="294"/>
      <c r="G254" s="294"/>
      <c r="H254" s="294"/>
      <c r="I254" s="294"/>
      <c r="J254" s="294"/>
      <c r="K254" s="294"/>
      <c r="L254" s="294"/>
      <c r="M254" s="294"/>
      <c r="N254" s="294"/>
      <c r="O254" s="294"/>
      <c r="P254" s="294"/>
    </row>
    <row r="255" spans="1:17" ht="24" x14ac:dyDescent="0.25">
      <c r="A255" s="292" t="s">
        <v>2187</v>
      </c>
      <c r="B255" s="612"/>
      <c r="C255" s="279" t="s">
        <v>27</v>
      </c>
      <c r="D255" s="279">
        <v>2026</v>
      </c>
      <c r="E255" s="279" t="s">
        <v>2188</v>
      </c>
      <c r="F255" s="279" t="s">
        <v>2189</v>
      </c>
      <c r="G255" s="43" t="s">
        <v>16</v>
      </c>
      <c r="H255" s="44">
        <f t="shared" ref="H255:N255" si="59">SUM(H256:H259)</f>
        <v>32</v>
      </c>
      <c r="I255" s="44">
        <f t="shared" si="59"/>
        <v>0</v>
      </c>
      <c r="J255" s="44">
        <f t="shared" si="59"/>
        <v>32</v>
      </c>
      <c r="K255" s="44">
        <f t="shared" si="59"/>
        <v>0</v>
      </c>
      <c r="L255" s="44">
        <f t="shared" si="59"/>
        <v>0</v>
      </c>
      <c r="M255" s="44">
        <f t="shared" si="59"/>
        <v>0</v>
      </c>
      <c r="N255" s="44">
        <f t="shared" si="59"/>
        <v>0</v>
      </c>
      <c r="O255" s="279">
        <v>10452</v>
      </c>
      <c r="P255" s="279" t="s">
        <v>878</v>
      </c>
      <c r="Q255" s="424" t="s">
        <v>4206</v>
      </c>
    </row>
    <row r="256" spans="1:17" x14ac:dyDescent="0.25">
      <c r="A256" s="292"/>
      <c r="B256" s="612"/>
      <c r="C256" s="279"/>
      <c r="D256" s="279"/>
      <c r="E256" s="279"/>
      <c r="F256" s="279"/>
      <c r="G256" s="43" t="s">
        <v>49</v>
      </c>
      <c r="H256" s="44">
        <f t="shared" ref="H256:H284" si="60">SUM(I256:N256)</f>
        <v>0</v>
      </c>
      <c r="I256" s="44">
        <v>0</v>
      </c>
      <c r="J256" s="44">
        <v>0</v>
      </c>
      <c r="K256" s="44">
        <v>0</v>
      </c>
      <c r="L256" s="44">
        <v>0</v>
      </c>
      <c r="M256" s="44">
        <v>0</v>
      </c>
      <c r="N256" s="44">
        <v>0</v>
      </c>
      <c r="O256" s="279"/>
      <c r="P256" s="279"/>
      <c r="Q256" s="425"/>
    </row>
    <row r="257" spans="1:17" ht="24" x14ac:dyDescent="0.25">
      <c r="A257" s="292"/>
      <c r="B257" s="612"/>
      <c r="C257" s="279"/>
      <c r="D257" s="279"/>
      <c r="E257" s="279"/>
      <c r="F257" s="279"/>
      <c r="G257" s="43" t="s">
        <v>18</v>
      </c>
      <c r="H257" s="44">
        <f t="shared" si="60"/>
        <v>30.4</v>
      </c>
      <c r="I257" s="44">
        <v>0</v>
      </c>
      <c r="J257" s="44">
        <v>30.4</v>
      </c>
      <c r="K257" s="44">
        <v>0</v>
      </c>
      <c r="L257" s="44">
        <v>0</v>
      </c>
      <c r="M257" s="44">
        <v>0</v>
      </c>
      <c r="N257" s="44">
        <v>0</v>
      </c>
      <c r="O257" s="279"/>
      <c r="P257" s="279"/>
      <c r="Q257" s="425"/>
    </row>
    <row r="258" spans="1:17" x14ac:dyDescent="0.25">
      <c r="A258" s="292"/>
      <c r="B258" s="612"/>
      <c r="C258" s="279"/>
      <c r="D258" s="279"/>
      <c r="E258" s="279"/>
      <c r="F258" s="279"/>
      <c r="G258" s="43" t="s">
        <v>19</v>
      </c>
      <c r="H258" s="44">
        <f t="shared" si="60"/>
        <v>1.6</v>
      </c>
      <c r="I258" s="44">
        <v>0</v>
      </c>
      <c r="J258" s="44">
        <v>1.6</v>
      </c>
      <c r="K258" s="44">
        <v>0</v>
      </c>
      <c r="L258" s="44">
        <v>0</v>
      </c>
      <c r="M258" s="44">
        <v>0</v>
      </c>
      <c r="N258" s="44">
        <v>0</v>
      </c>
      <c r="O258" s="279"/>
      <c r="P258" s="279"/>
      <c r="Q258" s="425"/>
    </row>
    <row r="259" spans="1:17" ht="19.5" customHeight="1" x14ac:dyDescent="0.25">
      <c r="A259" s="292"/>
      <c r="B259" s="612"/>
      <c r="C259" s="279"/>
      <c r="D259" s="279"/>
      <c r="E259" s="279"/>
      <c r="F259" s="279"/>
      <c r="G259" s="43" t="s">
        <v>20</v>
      </c>
      <c r="H259" s="44">
        <f t="shared" si="60"/>
        <v>0</v>
      </c>
      <c r="I259" s="44">
        <v>0</v>
      </c>
      <c r="J259" s="44">
        <v>0</v>
      </c>
      <c r="K259" s="44">
        <v>0</v>
      </c>
      <c r="L259" s="44">
        <v>0</v>
      </c>
      <c r="M259" s="44">
        <v>0</v>
      </c>
      <c r="N259" s="44">
        <v>0</v>
      </c>
      <c r="O259" s="279"/>
      <c r="P259" s="279"/>
      <c r="Q259" s="426"/>
    </row>
    <row r="260" spans="1:17" ht="24" x14ac:dyDescent="0.25">
      <c r="A260" s="292" t="s">
        <v>2190</v>
      </c>
      <c r="B260" s="612"/>
      <c r="C260" s="279" t="s">
        <v>27</v>
      </c>
      <c r="D260" s="279">
        <v>2026</v>
      </c>
      <c r="E260" s="279" t="s">
        <v>2191</v>
      </c>
      <c r="F260" s="279" t="s">
        <v>2189</v>
      </c>
      <c r="G260" s="43" t="s">
        <v>16</v>
      </c>
      <c r="H260" s="44">
        <f t="shared" ref="H260:N260" si="61">SUM(H261:H264)</f>
        <v>21</v>
      </c>
      <c r="I260" s="44">
        <f t="shared" si="61"/>
        <v>0</v>
      </c>
      <c r="J260" s="44">
        <f t="shared" si="61"/>
        <v>21</v>
      </c>
      <c r="K260" s="44">
        <f t="shared" si="61"/>
        <v>0</v>
      </c>
      <c r="L260" s="44">
        <f t="shared" si="61"/>
        <v>0</v>
      </c>
      <c r="M260" s="44">
        <f t="shared" si="61"/>
        <v>0</v>
      </c>
      <c r="N260" s="44">
        <f t="shared" si="61"/>
        <v>0</v>
      </c>
      <c r="O260" s="279">
        <v>10452</v>
      </c>
      <c r="P260" s="279" t="s">
        <v>2192</v>
      </c>
      <c r="Q260" s="424" t="s">
        <v>4206</v>
      </c>
    </row>
    <row r="261" spans="1:17" x14ac:dyDescent="0.25">
      <c r="A261" s="292"/>
      <c r="B261" s="612"/>
      <c r="C261" s="279"/>
      <c r="D261" s="279"/>
      <c r="E261" s="279"/>
      <c r="F261" s="279"/>
      <c r="G261" s="43" t="s">
        <v>49</v>
      </c>
      <c r="H261" s="44">
        <f t="shared" si="60"/>
        <v>0</v>
      </c>
      <c r="I261" s="44">
        <v>0</v>
      </c>
      <c r="J261" s="44">
        <v>0</v>
      </c>
      <c r="K261" s="44">
        <v>0</v>
      </c>
      <c r="L261" s="44">
        <v>0</v>
      </c>
      <c r="M261" s="44">
        <v>0</v>
      </c>
      <c r="N261" s="44">
        <v>0</v>
      </c>
      <c r="O261" s="279"/>
      <c r="P261" s="279"/>
      <c r="Q261" s="425"/>
    </row>
    <row r="262" spans="1:17" ht="24" x14ac:dyDescent="0.25">
      <c r="A262" s="292"/>
      <c r="B262" s="612"/>
      <c r="C262" s="279"/>
      <c r="D262" s="279"/>
      <c r="E262" s="279"/>
      <c r="F262" s="279"/>
      <c r="G262" s="43" t="s">
        <v>18</v>
      </c>
      <c r="H262" s="44">
        <f t="shared" si="60"/>
        <v>20</v>
      </c>
      <c r="I262" s="44">
        <v>0</v>
      </c>
      <c r="J262" s="44">
        <v>20</v>
      </c>
      <c r="K262" s="44">
        <v>0</v>
      </c>
      <c r="L262" s="44">
        <v>0</v>
      </c>
      <c r="M262" s="44">
        <v>0</v>
      </c>
      <c r="N262" s="44">
        <v>0</v>
      </c>
      <c r="O262" s="279"/>
      <c r="P262" s="279"/>
      <c r="Q262" s="425"/>
    </row>
    <row r="263" spans="1:17" x14ac:dyDescent="0.25">
      <c r="A263" s="292"/>
      <c r="B263" s="612"/>
      <c r="C263" s="279"/>
      <c r="D263" s="279"/>
      <c r="E263" s="279"/>
      <c r="F263" s="279"/>
      <c r="G263" s="43" t="s">
        <v>19</v>
      </c>
      <c r="H263" s="44">
        <f t="shared" si="60"/>
        <v>1</v>
      </c>
      <c r="I263" s="44">
        <v>0</v>
      </c>
      <c r="J263" s="44">
        <v>1</v>
      </c>
      <c r="K263" s="44">
        <v>0</v>
      </c>
      <c r="L263" s="44">
        <v>0</v>
      </c>
      <c r="M263" s="44">
        <v>0</v>
      </c>
      <c r="N263" s="44">
        <v>0</v>
      </c>
      <c r="O263" s="279"/>
      <c r="P263" s="279"/>
      <c r="Q263" s="425"/>
    </row>
    <row r="264" spans="1:17" x14ac:dyDescent="0.25">
      <c r="A264" s="292"/>
      <c r="B264" s="612"/>
      <c r="C264" s="279"/>
      <c r="D264" s="279"/>
      <c r="E264" s="279"/>
      <c r="F264" s="279"/>
      <c r="G264" s="43" t="s">
        <v>20</v>
      </c>
      <c r="H264" s="44">
        <f t="shared" si="60"/>
        <v>0</v>
      </c>
      <c r="I264" s="44">
        <v>0</v>
      </c>
      <c r="J264" s="44">
        <v>0</v>
      </c>
      <c r="K264" s="44">
        <v>0</v>
      </c>
      <c r="L264" s="44">
        <v>0</v>
      </c>
      <c r="M264" s="44">
        <v>0</v>
      </c>
      <c r="N264" s="44">
        <v>0</v>
      </c>
      <c r="O264" s="279"/>
      <c r="P264" s="279"/>
      <c r="Q264" s="426"/>
    </row>
    <row r="265" spans="1:17" ht="24" x14ac:dyDescent="0.25">
      <c r="A265" s="292" t="s">
        <v>2193</v>
      </c>
      <c r="B265" s="612"/>
      <c r="C265" s="279" t="s">
        <v>27</v>
      </c>
      <c r="D265" s="279">
        <v>2026</v>
      </c>
      <c r="E265" s="279" t="s">
        <v>2191</v>
      </c>
      <c r="F265" s="279" t="s">
        <v>2189</v>
      </c>
      <c r="G265" s="43" t="s">
        <v>16</v>
      </c>
      <c r="H265" s="44">
        <f t="shared" ref="H265:N265" si="62">SUM(H266:H269)</f>
        <v>5.3</v>
      </c>
      <c r="I265" s="44">
        <f t="shared" si="62"/>
        <v>0</v>
      </c>
      <c r="J265" s="44">
        <f t="shared" si="62"/>
        <v>5.3</v>
      </c>
      <c r="K265" s="44">
        <f t="shared" si="62"/>
        <v>0</v>
      </c>
      <c r="L265" s="44">
        <f t="shared" si="62"/>
        <v>0</v>
      </c>
      <c r="M265" s="44">
        <f t="shared" si="62"/>
        <v>0</v>
      </c>
      <c r="N265" s="44">
        <f t="shared" si="62"/>
        <v>0</v>
      </c>
      <c r="O265" s="279">
        <v>10452</v>
      </c>
      <c r="P265" s="279" t="s">
        <v>2192</v>
      </c>
      <c r="Q265" s="424" t="s">
        <v>4206</v>
      </c>
    </row>
    <row r="266" spans="1:17" x14ac:dyDescent="0.25">
      <c r="A266" s="292"/>
      <c r="B266" s="612"/>
      <c r="C266" s="279"/>
      <c r="D266" s="279"/>
      <c r="E266" s="279"/>
      <c r="F266" s="279"/>
      <c r="G266" s="43" t="s">
        <v>49</v>
      </c>
      <c r="H266" s="44">
        <f t="shared" si="60"/>
        <v>0</v>
      </c>
      <c r="I266" s="44">
        <v>0</v>
      </c>
      <c r="J266" s="44">
        <v>0</v>
      </c>
      <c r="K266" s="44">
        <v>0</v>
      </c>
      <c r="L266" s="44">
        <v>0</v>
      </c>
      <c r="M266" s="44">
        <v>0</v>
      </c>
      <c r="N266" s="44">
        <v>0</v>
      </c>
      <c r="O266" s="279"/>
      <c r="P266" s="279"/>
      <c r="Q266" s="425"/>
    </row>
    <row r="267" spans="1:17" ht="24" x14ac:dyDescent="0.25">
      <c r="A267" s="292"/>
      <c r="B267" s="612"/>
      <c r="C267" s="279"/>
      <c r="D267" s="279"/>
      <c r="E267" s="279"/>
      <c r="F267" s="279"/>
      <c r="G267" s="43" t="s">
        <v>18</v>
      </c>
      <c r="H267" s="44">
        <f t="shared" si="60"/>
        <v>5</v>
      </c>
      <c r="I267" s="44">
        <v>0</v>
      </c>
      <c r="J267" s="44">
        <v>5</v>
      </c>
      <c r="K267" s="44">
        <v>0</v>
      </c>
      <c r="L267" s="44">
        <v>0</v>
      </c>
      <c r="M267" s="44">
        <v>0</v>
      </c>
      <c r="N267" s="44">
        <v>0</v>
      </c>
      <c r="O267" s="279"/>
      <c r="P267" s="279"/>
      <c r="Q267" s="425"/>
    </row>
    <row r="268" spans="1:17" x14ac:dyDescent="0.25">
      <c r="A268" s="292"/>
      <c r="B268" s="612"/>
      <c r="C268" s="279"/>
      <c r="D268" s="279"/>
      <c r="E268" s="279"/>
      <c r="F268" s="279"/>
      <c r="G268" s="43" t="s">
        <v>19</v>
      </c>
      <c r="H268" s="44">
        <f t="shared" si="60"/>
        <v>0.3</v>
      </c>
      <c r="I268" s="44">
        <v>0</v>
      </c>
      <c r="J268" s="44">
        <v>0.3</v>
      </c>
      <c r="K268" s="44">
        <v>0</v>
      </c>
      <c r="L268" s="44">
        <v>0</v>
      </c>
      <c r="M268" s="44">
        <v>0</v>
      </c>
      <c r="N268" s="44">
        <v>0</v>
      </c>
      <c r="O268" s="279"/>
      <c r="P268" s="279"/>
      <c r="Q268" s="425"/>
    </row>
    <row r="269" spans="1:17" ht="24" customHeight="1" x14ac:dyDescent="0.25">
      <c r="A269" s="292"/>
      <c r="B269" s="612"/>
      <c r="C269" s="279"/>
      <c r="D269" s="279"/>
      <c r="E269" s="279"/>
      <c r="F269" s="279"/>
      <c r="G269" s="43" t="s">
        <v>20</v>
      </c>
      <c r="H269" s="44">
        <f t="shared" si="60"/>
        <v>0</v>
      </c>
      <c r="I269" s="44">
        <v>0</v>
      </c>
      <c r="J269" s="44">
        <v>0</v>
      </c>
      <c r="K269" s="44">
        <v>0</v>
      </c>
      <c r="L269" s="44">
        <v>0</v>
      </c>
      <c r="M269" s="44">
        <v>0</v>
      </c>
      <c r="N269" s="44">
        <v>0</v>
      </c>
      <c r="O269" s="279"/>
      <c r="P269" s="279"/>
      <c r="Q269" s="426"/>
    </row>
    <row r="270" spans="1:17" ht="24" x14ac:dyDescent="0.25">
      <c r="A270" s="292" t="s">
        <v>4303</v>
      </c>
      <c r="B270" s="612"/>
      <c r="C270" s="279" t="s">
        <v>27</v>
      </c>
      <c r="D270" s="279">
        <v>2029</v>
      </c>
      <c r="E270" s="279" t="s">
        <v>2194</v>
      </c>
      <c r="F270" s="279" t="s">
        <v>2195</v>
      </c>
      <c r="G270" s="231" t="s">
        <v>16</v>
      </c>
      <c r="H270" s="232">
        <f t="shared" ref="H270:N270" si="63">SUM(H271:H274)</f>
        <v>2.7</v>
      </c>
      <c r="I270" s="232">
        <f t="shared" si="63"/>
        <v>0</v>
      </c>
      <c r="J270" s="232">
        <f t="shared" si="63"/>
        <v>0</v>
      </c>
      <c r="K270" s="232">
        <v>0</v>
      </c>
      <c r="L270" s="232">
        <f t="shared" si="63"/>
        <v>0</v>
      </c>
      <c r="M270" s="232">
        <f t="shared" si="63"/>
        <v>2.7</v>
      </c>
      <c r="N270" s="232">
        <f t="shared" si="63"/>
        <v>0</v>
      </c>
      <c r="O270" s="279">
        <v>10452</v>
      </c>
      <c r="P270" s="279" t="s">
        <v>882</v>
      </c>
      <c r="Q270" s="305" t="s">
        <v>4206</v>
      </c>
    </row>
    <row r="271" spans="1:17" x14ac:dyDescent="0.25">
      <c r="A271" s="292"/>
      <c r="B271" s="612"/>
      <c r="C271" s="279"/>
      <c r="D271" s="279"/>
      <c r="E271" s="279"/>
      <c r="F271" s="279"/>
      <c r="G271" s="231" t="s">
        <v>49</v>
      </c>
      <c r="H271" s="232">
        <f t="shared" ref="H271:H274" si="64">SUM(I271:N271)</f>
        <v>0</v>
      </c>
      <c r="I271" s="232">
        <v>0</v>
      </c>
      <c r="J271" s="232">
        <v>0</v>
      </c>
      <c r="K271" s="232">
        <v>0</v>
      </c>
      <c r="L271" s="232">
        <v>0</v>
      </c>
      <c r="M271" s="232">
        <v>0</v>
      </c>
      <c r="N271" s="232">
        <v>0</v>
      </c>
      <c r="O271" s="279"/>
      <c r="P271" s="279"/>
      <c r="Q271" s="302"/>
    </row>
    <row r="272" spans="1:17" ht="24" x14ac:dyDescent="0.25">
      <c r="A272" s="292"/>
      <c r="B272" s="612"/>
      <c r="C272" s="279"/>
      <c r="D272" s="279"/>
      <c r="E272" s="279"/>
      <c r="F272" s="279"/>
      <c r="G272" s="231" t="s">
        <v>18</v>
      </c>
      <c r="H272" s="232">
        <f t="shared" si="64"/>
        <v>2.6</v>
      </c>
      <c r="I272" s="232">
        <v>0</v>
      </c>
      <c r="J272" s="232">
        <v>0</v>
      </c>
      <c r="K272" s="232">
        <v>0</v>
      </c>
      <c r="L272" s="232">
        <v>0</v>
      </c>
      <c r="M272" s="232">
        <v>2.6</v>
      </c>
      <c r="N272" s="232">
        <v>0</v>
      </c>
      <c r="O272" s="279"/>
      <c r="P272" s="279"/>
      <c r="Q272" s="302"/>
    </row>
    <row r="273" spans="1:17" x14ac:dyDescent="0.25">
      <c r="A273" s="292"/>
      <c r="B273" s="612"/>
      <c r="C273" s="279"/>
      <c r="D273" s="279"/>
      <c r="E273" s="279"/>
      <c r="F273" s="279"/>
      <c r="G273" s="231" t="s">
        <v>19</v>
      </c>
      <c r="H273" s="232">
        <f t="shared" si="64"/>
        <v>0.1</v>
      </c>
      <c r="I273" s="232">
        <v>0</v>
      </c>
      <c r="J273" s="232">
        <v>0</v>
      </c>
      <c r="K273" s="232">
        <v>0</v>
      </c>
      <c r="L273" s="232">
        <v>0</v>
      </c>
      <c r="M273" s="232">
        <v>0.1</v>
      </c>
      <c r="N273" s="232">
        <v>0</v>
      </c>
      <c r="O273" s="279"/>
      <c r="P273" s="279"/>
      <c r="Q273" s="302"/>
    </row>
    <row r="274" spans="1:17" x14ac:dyDescent="0.25">
      <c r="A274" s="292"/>
      <c r="B274" s="612"/>
      <c r="C274" s="279"/>
      <c r="D274" s="279"/>
      <c r="E274" s="279"/>
      <c r="F274" s="279"/>
      <c r="G274" s="231" t="s">
        <v>20</v>
      </c>
      <c r="H274" s="232">
        <f t="shared" si="64"/>
        <v>0</v>
      </c>
      <c r="I274" s="232">
        <v>0</v>
      </c>
      <c r="J274" s="232">
        <v>0</v>
      </c>
      <c r="K274" s="232">
        <v>0</v>
      </c>
      <c r="L274" s="232">
        <v>0</v>
      </c>
      <c r="M274" s="232">
        <v>0</v>
      </c>
      <c r="N274" s="232">
        <v>0</v>
      </c>
      <c r="O274" s="279"/>
      <c r="P274" s="279"/>
      <c r="Q274" s="626"/>
    </row>
    <row r="275" spans="1:17" ht="24" x14ac:dyDescent="0.25">
      <c r="A275" s="292" t="s">
        <v>2196</v>
      </c>
      <c r="B275" s="612"/>
      <c r="C275" s="279" t="s">
        <v>27</v>
      </c>
      <c r="D275" s="279">
        <v>2028</v>
      </c>
      <c r="E275" s="279" t="s">
        <v>2197</v>
      </c>
      <c r="F275" s="279" t="s">
        <v>2198</v>
      </c>
      <c r="G275" s="43" t="s">
        <v>16</v>
      </c>
      <c r="H275" s="44">
        <f t="shared" ref="H275:N275" si="65">SUM(H276:H279)</f>
        <v>20</v>
      </c>
      <c r="I275" s="44">
        <f t="shared" si="65"/>
        <v>0</v>
      </c>
      <c r="J275" s="44">
        <f t="shared" si="65"/>
        <v>0</v>
      </c>
      <c r="K275" s="44">
        <f t="shared" si="65"/>
        <v>0</v>
      </c>
      <c r="L275" s="44">
        <f t="shared" si="65"/>
        <v>20</v>
      </c>
      <c r="M275" s="44">
        <f t="shared" si="65"/>
        <v>0</v>
      </c>
      <c r="N275" s="44">
        <f t="shared" si="65"/>
        <v>0</v>
      </c>
      <c r="O275" s="279">
        <v>10452</v>
      </c>
      <c r="P275" s="279" t="s">
        <v>882</v>
      </c>
      <c r="Q275" s="424" t="s">
        <v>4206</v>
      </c>
    </row>
    <row r="276" spans="1:17" x14ac:dyDescent="0.25">
      <c r="A276" s="292"/>
      <c r="B276" s="612"/>
      <c r="C276" s="279"/>
      <c r="D276" s="279"/>
      <c r="E276" s="279"/>
      <c r="F276" s="279"/>
      <c r="G276" s="43" t="s">
        <v>49</v>
      </c>
      <c r="H276" s="44">
        <f t="shared" si="60"/>
        <v>0</v>
      </c>
      <c r="I276" s="44">
        <v>0</v>
      </c>
      <c r="J276" s="44">
        <v>0</v>
      </c>
      <c r="K276" s="44">
        <v>0</v>
      </c>
      <c r="L276" s="44">
        <v>0</v>
      </c>
      <c r="M276" s="44">
        <v>0</v>
      </c>
      <c r="N276" s="44">
        <v>0</v>
      </c>
      <c r="O276" s="279"/>
      <c r="P276" s="279"/>
      <c r="Q276" s="425"/>
    </row>
    <row r="277" spans="1:17" ht="24" x14ac:dyDescent="0.25">
      <c r="A277" s="292"/>
      <c r="B277" s="612"/>
      <c r="C277" s="279"/>
      <c r="D277" s="279"/>
      <c r="E277" s="279"/>
      <c r="F277" s="279"/>
      <c r="G277" s="43" t="s">
        <v>18</v>
      </c>
      <c r="H277" s="44">
        <f t="shared" si="60"/>
        <v>19</v>
      </c>
      <c r="I277" s="44">
        <v>0</v>
      </c>
      <c r="J277" s="44">
        <v>0</v>
      </c>
      <c r="K277" s="44">
        <v>0</v>
      </c>
      <c r="L277" s="44">
        <v>19</v>
      </c>
      <c r="M277" s="44">
        <v>0</v>
      </c>
      <c r="N277" s="44">
        <v>0</v>
      </c>
      <c r="O277" s="279"/>
      <c r="P277" s="279"/>
      <c r="Q277" s="425"/>
    </row>
    <row r="278" spans="1:17" x14ac:dyDescent="0.25">
      <c r="A278" s="292"/>
      <c r="B278" s="612"/>
      <c r="C278" s="279"/>
      <c r="D278" s="279"/>
      <c r="E278" s="279"/>
      <c r="F278" s="279"/>
      <c r="G278" s="43" t="s">
        <v>19</v>
      </c>
      <c r="H278" s="44">
        <f t="shared" si="60"/>
        <v>1</v>
      </c>
      <c r="I278" s="44">
        <v>0</v>
      </c>
      <c r="J278" s="44">
        <v>0</v>
      </c>
      <c r="K278" s="44">
        <v>0</v>
      </c>
      <c r="L278" s="44">
        <v>1</v>
      </c>
      <c r="M278" s="44">
        <v>0</v>
      </c>
      <c r="N278" s="44">
        <v>0</v>
      </c>
      <c r="O278" s="279"/>
      <c r="P278" s="279"/>
      <c r="Q278" s="425"/>
    </row>
    <row r="279" spans="1:17" x14ac:dyDescent="0.25">
      <c r="A279" s="292"/>
      <c r="B279" s="612"/>
      <c r="C279" s="279"/>
      <c r="D279" s="279"/>
      <c r="E279" s="279"/>
      <c r="F279" s="279"/>
      <c r="G279" s="43" t="s">
        <v>20</v>
      </c>
      <c r="H279" s="44">
        <f t="shared" si="60"/>
        <v>0</v>
      </c>
      <c r="I279" s="44">
        <v>0</v>
      </c>
      <c r="J279" s="44">
        <v>0</v>
      </c>
      <c r="K279" s="44">
        <v>0</v>
      </c>
      <c r="L279" s="44">
        <v>0</v>
      </c>
      <c r="M279" s="44">
        <v>0</v>
      </c>
      <c r="N279" s="44">
        <v>0</v>
      </c>
      <c r="O279" s="279"/>
      <c r="P279" s="279"/>
      <c r="Q279" s="426"/>
    </row>
    <row r="280" spans="1:17" ht="24" x14ac:dyDescent="0.25">
      <c r="A280" s="292" t="s">
        <v>2151</v>
      </c>
      <c r="B280" s="612"/>
      <c r="C280" s="279" t="s">
        <v>27</v>
      </c>
      <c r="D280" s="279">
        <v>2029</v>
      </c>
      <c r="E280" s="279"/>
      <c r="F280" s="279" t="s">
        <v>2152</v>
      </c>
      <c r="G280" s="43" t="s">
        <v>16</v>
      </c>
      <c r="H280" s="44">
        <f t="shared" ref="H280:N280" si="66">SUM(H281:H284)</f>
        <v>135.10000000000002</v>
      </c>
      <c r="I280" s="44">
        <f t="shared" si="66"/>
        <v>0</v>
      </c>
      <c r="J280" s="44">
        <f t="shared" si="66"/>
        <v>0</v>
      </c>
      <c r="K280" s="44">
        <f t="shared" si="66"/>
        <v>0</v>
      </c>
      <c r="L280" s="44">
        <f t="shared" si="66"/>
        <v>0</v>
      </c>
      <c r="M280" s="44">
        <f t="shared" si="66"/>
        <v>135.10000000000002</v>
      </c>
      <c r="N280" s="44">
        <f t="shared" si="66"/>
        <v>0</v>
      </c>
      <c r="O280" s="279">
        <v>10452</v>
      </c>
      <c r="P280" s="279" t="s">
        <v>882</v>
      </c>
      <c r="Q280" s="424" t="s">
        <v>4206</v>
      </c>
    </row>
    <row r="281" spans="1:17" x14ac:dyDescent="0.25">
      <c r="A281" s="292"/>
      <c r="B281" s="612"/>
      <c r="C281" s="279"/>
      <c r="D281" s="279"/>
      <c r="E281" s="279"/>
      <c r="F281" s="279"/>
      <c r="G281" s="43" t="s">
        <v>49</v>
      </c>
      <c r="H281" s="44">
        <f t="shared" si="60"/>
        <v>0</v>
      </c>
      <c r="I281" s="44">
        <v>0</v>
      </c>
      <c r="J281" s="44">
        <v>0</v>
      </c>
      <c r="K281" s="44">
        <v>0</v>
      </c>
      <c r="L281" s="44">
        <v>0</v>
      </c>
      <c r="M281" s="44">
        <v>0</v>
      </c>
      <c r="N281" s="44">
        <v>0</v>
      </c>
      <c r="O281" s="279"/>
      <c r="P281" s="279"/>
      <c r="Q281" s="425"/>
    </row>
    <row r="282" spans="1:17" x14ac:dyDescent="0.25">
      <c r="A282" s="292"/>
      <c r="B282" s="612"/>
      <c r="C282" s="279"/>
      <c r="D282" s="279"/>
      <c r="E282" s="279"/>
      <c r="F282" s="279"/>
      <c r="G282" s="43" t="s">
        <v>1996</v>
      </c>
      <c r="H282" s="44">
        <f t="shared" si="60"/>
        <v>128.30000000000001</v>
      </c>
      <c r="I282" s="44">
        <v>0</v>
      </c>
      <c r="J282" s="44">
        <v>0</v>
      </c>
      <c r="K282" s="44">
        <v>0</v>
      </c>
      <c r="L282" s="44">
        <v>0</v>
      </c>
      <c r="M282" s="44">
        <v>128.30000000000001</v>
      </c>
      <c r="N282" s="44">
        <v>0</v>
      </c>
      <c r="O282" s="279"/>
      <c r="P282" s="279"/>
      <c r="Q282" s="425"/>
    </row>
    <row r="283" spans="1:17" x14ac:dyDescent="0.25">
      <c r="A283" s="292"/>
      <c r="B283" s="612"/>
      <c r="C283" s="279"/>
      <c r="D283" s="279"/>
      <c r="E283" s="279"/>
      <c r="F283" s="279"/>
      <c r="G283" s="43" t="s">
        <v>19</v>
      </c>
      <c r="H283" s="44">
        <f t="shared" si="60"/>
        <v>6.8</v>
      </c>
      <c r="I283" s="44">
        <v>0</v>
      </c>
      <c r="J283" s="44">
        <v>0</v>
      </c>
      <c r="K283" s="44">
        <v>0</v>
      </c>
      <c r="L283" s="44">
        <v>0</v>
      </c>
      <c r="M283" s="44">
        <v>6.8</v>
      </c>
      <c r="N283" s="44">
        <v>0</v>
      </c>
      <c r="O283" s="279"/>
      <c r="P283" s="279"/>
      <c r="Q283" s="425"/>
    </row>
    <row r="284" spans="1:17" ht="24" customHeight="1" x14ac:dyDescent="0.25">
      <c r="A284" s="292"/>
      <c r="B284" s="612"/>
      <c r="C284" s="279"/>
      <c r="D284" s="279"/>
      <c r="E284" s="279"/>
      <c r="F284" s="279"/>
      <c r="G284" s="43" t="s">
        <v>20</v>
      </c>
      <c r="H284" s="44">
        <f t="shared" si="60"/>
        <v>0</v>
      </c>
      <c r="I284" s="44">
        <v>0</v>
      </c>
      <c r="J284" s="44">
        <v>0</v>
      </c>
      <c r="K284" s="44">
        <v>0</v>
      </c>
      <c r="L284" s="44">
        <v>0</v>
      </c>
      <c r="M284" s="44">
        <v>0</v>
      </c>
      <c r="N284" s="44">
        <v>0</v>
      </c>
      <c r="O284" s="279"/>
      <c r="P284" s="279"/>
      <c r="Q284" s="426"/>
    </row>
    <row r="285" spans="1:17" ht="24" x14ac:dyDescent="0.25">
      <c r="A285" s="331" t="s">
        <v>26</v>
      </c>
      <c r="B285" s="331"/>
      <c r="C285" s="331"/>
      <c r="D285" s="331"/>
      <c r="E285" s="331"/>
      <c r="F285" s="331"/>
      <c r="G285" s="48" t="s">
        <v>16</v>
      </c>
      <c r="H285" s="49">
        <f>SUM(H255,H260,H265,H270,H275,H280)</f>
        <v>216.10000000000002</v>
      </c>
      <c r="I285" s="49">
        <f t="shared" ref="I285:N285" si="67">SUM(I255,I260,I265,I270,I275,I280)</f>
        <v>0</v>
      </c>
      <c r="J285" s="49">
        <f t="shared" si="67"/>
        <v>58.3</v>
      </c>
      <c r="K285" s="49">
        <f t="shared" si="67"/>
        <v>0</v>
      </c>
      <c r="L285" s="49">
        <f t="shared" si="67"/>
        <v>20</v>
      </c>
      <c r="M285" s="49">
        <f t="shared" si="67"/>
        <v>137.80000000000001</v>
      </c>
      <c r="N285" s="49">
        <f t="shared" si="67"/>
        <v>0</v>
      </c>
      <c r="O285" s="279" t="s">
        <v>125</v>
      </c>
      <c r="P285" s="279" t="s">
        <v>125</v>
      </c>
    </row>
    <row r="286" spans="1:17" x14ac:dyDescent="0.25">
      <c r="A286" s="331"/>
      <c r="B286" s="331"/>
      <c r="C286" s="331"/>
      <c r="D286" s="331"/>
      <c r="E286" s="331"/>
      <c r="F286" s="331"/>
      <c r="G286" s="48" t="s">
        <v>49</v>
      </c>
      <c r="H286" s="49">
        <f t="shared" ref="H286:N289" si="68">SUM(H256,H261,H266,H271,H276,H281)</f>
        <v>0</v>
      </c>
      <c r="I286" s="49">
        <f t="shared" si="68"/>
        <v>0</v>
      </c>
      <c r="J286" s="49">
        <f t="shared" si="68"/>
        <v>0</v>
      </c>
      <c r="K286" s="49">
        <f t="shared" si="68"/>
        <v>0</v>
      </c>
      <c r="L286" s="49">
        <f t="shared" si="68"/>
        <v>0</v>
      </c>
      <c r="M286" s="49">
        <f t="shared" si="68"/>
        <v>0</v>
      </c>
      <c r="N286" s="49">
        <f t="shared" si="68"/>
        <v>0</v>
      </c>
      <c r="O286" s="279"/>
      <c r="P286" s="279"/>
    </row>
    <row r="287" spans="1:17" ht="36" x14ac:dyDescent="0.25">
      <c r="A287" s="331"/>
      <c r="B287" s="331"/>
      <c r="C287" s="331"/>
      <c r="D287" s="331"/>
      <c r="E287" s="331"/>
      <c r="F287" s="331"/>
      <c r="G287" s="48" t="s">
        <v>18</v>
      </c>
      <c r="H287" s="49">
        <f t="shared" si="68"/>
        <v>205.3</v>
      </c>
      <c r="I287" s="49">
        <f t="shared" si="68"/>
        <v>0</v>
      </c>
      <c r="J287" s="49">
        <f t="shared" si="68"/>
        <v>55.4</v>
      </c>
      <c r="K287" s="49">
        <f t="shared" si="68"/>
        <v>0</v>
      </c>
      <c r="L287" s="49">
        <f t="shared" si="68"/>
        <v>19</v>
      </c>
      <c r="M287" s="49">
        <f t="shared" si="68"/>
        <v>130.9</v>
      </c>
      <c r="N287" s="49">
        <f t="shared" si="68"/>
        <v>0</v>
      </c>
      <c r="O287" s="279"/>
      <c r="P287" s="279"/>
    </row>
    <row r="288" spans="1:17" x14ac:dyDescent="0.25">
      <c r="A288" s="331"/>
      <c r="B288" s="331"/>
      <c r="C288" s="331"/>
      <c r="D288" s="331"/>
      <c r="E288" s="331"/>
      <c r="F288" s="331"/>
      <c r="G288" s="48" t="s">
        <v>19</v>
      </c>
      <c r="H288" s="49">
        <f t="shared" si="68"/>
        <v>10.8</v>
      </c>
      <c r="I288" s="49">
        <f t="shared" si="68"/>
        <v>0</v>
      </c>
      <c r="J288" s="49">
        <f t="shared" si="68"/>
        <v>2.9</v>
      </c>
      <c r="K288" s="49">
        <f t="shared" si="68"/>
        <v>0</v>
      </c>
      <c r="L288" s="49">
        <f t="shared" si="68"/>
        <v>1</v>
      </c>
      <c r="M288" s="49">
        <f t="shared" si="68"/>
        <v>6.8999999999999995</v>
      </c>
      <c r="N288" s="49">
        <f t="shared" si="68"/>
        <v>0</v>
      </c>
      <c r="O288" s="279"/>
      <c r="P288" s="279"/>
    </row>
    <row r="289" spans="1:17" ht="24" x14ac:dyDescent="0.25">
      <c r="A289" s="331"/>
      <c r="B289" s="331"/>
      <c r="C289" s="331"/>
      <c r="D289" s="331"/>
      <c r="E289" s="331"/>
      <c r="F289" s="331"/>
      <c r="G289" s="48" t="s">
        <v>20</v>
      </c>
      <c r="H289" s="49">
        <f t="shared" si="68"/>
        <v>0</v>
      </c>
      <c r="I289" s="49">
        <f t="shared" si="68"/>
        <v>0</v>
      </c>
      <c r="J289" s="49">
        <f t="shared" si="68"/>
        <v>0</v>
      </c>
      <c r="K289" s="49">
        <f t="shared" si="68"/>
        <v>0</v>
      </c>
      <c r="L289" s="49">
        <f t="shared" si="68"/>
        <v>0</v>
      </c>
      <c r="M289" s="49">
        <f t="shared" si="68"/>
        <v>0</v>
      </c>
      <c r="N289" s="49">
        <f t="shared" si="68"/>
        <v>0</v>
      </c>
      <c r="O289" s="279"/>
      <c r="P289" s="279"/>
    </row>
    <row r="290" spans="1:17" x14ac:dyDescent="0.25">
      <c r="A290" s="294" t="s">
        <v>222</v>
      </c>
      <c r="B290" s="294"/>
      <c r="C290" s="294"/>
      <c r="D290" s="294"/>
      <c r="E290" s="294"/>
      <c r="F290" s="294"/>
      <c r="G290" s="294"/>
      <c r="H290" s="294"/>
      <c r="I290" s="294"/>
      <c r="J290" s="294"/>
      <c r="K290" s="294"/>
      <c r="L290" s="294"/>
      <c r="M290" s="294"/>
      <c r="N290" s="294"/>
      <c r="O290" s="294"/>
      <c r="P290" s="294"/>
    </row>
    <row r="291" spans="1:17" ht="24" x14ac:dyDescent="0.25">
      <c r="A291" s="292" t="s">
        <v>2199</v>
      </c>
      <c r="B291" s="279"/>
      <c r="C291" s="279" t="s">
        <v>222</v>
      </c>
      <c r="D291" s="279">
        <v>2026</v>
      </c>
      <c r="E291" s="279"/>
      <c r="F291" s="279" t="s">
        <v>2200</v>
      </c>
      <c r="G291" s="43" t="s">
        <v>16</v>
      </c>
      <c r="H291" s="44">
        <f t="shared" ref="H291:N291" si="69">SUM(H292:H295)</f>
        <v>210</v>
      </c>
      <c r="I291" s="44">
        <f t="shared" si="69"/>
        <v>0</v>
      </c>
      <c r="J291" s="44">
        <f t="shared" si="69"/>
        <v>210</v>
      </c>
      <c r="K291" s="44">
        <f t="shared" si="69"/>
        <v>0</v>
      </c>
      <c r="L291" s="44">
        <f t="shared" si="69"/>
        <v>0</v>
      </c>
      <c r="M291" s="44">
        <f t="shared" si="69"/>
        <v>0</v>
      </c>
      <c r="N291" s="44">
        <f t="shared" si="69"/>
        <v>0</v>
      </c>
      <c r="O291" s="279">
        <v>5072</v>
      </c>
      <c r="P291" s="279"/>
      <c r="Q291" s="424" t="s">
        <v>4165</v>
      </c>
    </row>
    <row r="292" spans="1:17" x14ac:dyDescent="0.25">
      <c r="A292" s="292"/>
      <c r="B292" s="279"/>
      <c r="C292" s="279"/>
      <c r="D292" s="279"/>
      <c r="E292" s="279"/>
      <c r="F292" s="279"/>
      <c r="G292" s="43" t="s">
        <v>17</v>
      </c>
      <c r="H292" s="44">
        <f t="shared" ref="H292:H325" si="70">SUM(I292:N292)</f>
        <v>0</v>
      </c>
      <c r="I292" s="44">
        <v>0</v>
      </c>
      <c r="J292" s="44">
        <v>0</v>
      </c>
      <c r="K292" s="44">
        <v>0</v>
      </c>
      <c r="L292" s="44">
        <v>0</v>
      </c>
      <c r="M292" s="44">
        <v>0</v>
      </c>
      <c r="N292" s="44">
        <v>0</v>
      </c>
      <c r="O292" s="279"/>
      <c r="P292" s="279"/>
      <c r="Q292" s="425"/>
    </row>
    <row r="293" spans="1:17" ht="24" x14ac:dyDescent="0.25">
      <c r="A293" s="292"/>
      <c r="B293" s="279"/>
      <c r="C293" s="279"/>
      <c r="D293" s="279"/>
      <c r="E293" s="279"/>
      <c r="F293" s="279"/>
      <c r="G293" s="43" t="s">
        <v>18</v>
      </c>
      <c r="H293" s="44">
        <f t="shared" si="70"/>
        <v>0</v>
      </c>
      <c r="I293" s="44">
        <v>0</v>
      </c>
      <c r="J293" s="44">
        <v>0</v>
      </c>
      <c r="K293" s="44">
        <v>0</v>
      </c>
      <c r="L293" s="44">
        <v>0</v>
      </c>
      <c r="M293" s="44">
        <v>0</v>
      </c>
      <c r="N293" s="44">
        <v>0</v>
      </c>
      <c r="O293" s="279"/>
      <c r="P293" s="279"/>
      <c r="Q293" s="425"/>
    </row>
    <row r="294" spans="1:17" x14ac:dyDescent="0.25">
      <c r="A294" s="292"/>
      <c r="B294" s="279"/>
      <c r="C294" s="279"/>
      <c r="D294" s="279"/>
      <c r="E294" s="279"/>
      <c r="F294" s="279"/>
      <c r="G294" s="43" t="s">
        <v>19</v>
      </c>
      <c r="H294" s="44">
        <f t="shared" si="70"/>
        <v>210</v>
      </c>
      <c r="I294" s="44">
        <v>0</v>
      </c>
      <c r="J294" s="44">
        <v>210</v>
      </c>
      <c r="K294" s="44">
        <v>0</v>
      </c>
      <c r="L294" s="44">
        <v>0</v>
      </c>
      <c r="M294" s="44">
        <v>0</v>
      </c>
      <c r="N294" s="44">
        <v>0</v>
      </c>
      <c r="O294" s="279"/>
      <c r="P294" s="279"/>
      <c r="Q294" s="425"/>
    </row>
    <row r="295" spans="1:17" x14ac:dyDescent="0.25">
      <c r="A295" s="292"/>
      <c r="B295" s="279"/>
      <c r="C295" s="279"/>
      <c r="D295" s="279"/>
      <c r="E295" s="279"/>
      <c r="F295" s="279"/>
      <c r="G295" s="43" t="s">
        <v>20</v>
      </c>
      <c r="H295" s="44">
        <f t="shared" si="70"/>
        <v>0</v>
      </c>
      <c r="I295" s="44">
        <v>0</v>
      </c>
      <c r="J295" s="44">
        <v>0</v>
      </c>
      <c r="K295" s="44">
        <v>0</v>
      </c>
      <c r="L295" s="44">
        <v>0</v>
      </c>
      <c r="M295" s="44">
        <v>0</v>
      </c>
      <c r="N295" s="44">
        <v>0</v>
      </c>
      <c r="O295" s="279"/>
      <c r="P295" s="279"/>
      <c r="Q295" s="426"/>
    </row>
    <row r="296" spans="1:17" ht="24" x14ac:dyDescent="0.25">
      <c r="A296" s="292" t="s">
        <v>2201</v>
      </c>
      <c r="B296" s="279"/>
      <c r="C296" s="279" t="s">
        <v>222</v>
      </c>
      <c r="D296" s="279" t="s">
        <v>160</v>
      </c>
      <c r="E296" s="279"/>
      <c r="F296" s="279" t="s">
        <v>2152</v>
      </c>
      <c r="G296" s="43" t="s">
        <v>16</v>
      </c>
      <c r="H296" s="44">
        <f t="shared" ref="H296:N296" si="71">SUM(H297:H300)</f>
        <v>140</v>
      </c>
      <c r="I296" s="44">
        <f t="shared" si="71"/>
        <v>0</v>
      </c>
      <c r="J296" s="44">
        <f t="shared" si="71"/>
        <v>140</v>
      </c>
      <c r="K296" s="44">
        <f t="shared" si="71"/>
        <v>0</v>
      </c>
      <c r="L296" s="44">
        <f t="shared" si="71"/>
        <v>0</v>
      </c>
      <c r="M296" s="44">
        <f t="shared" si="71"/>
        <v>0</v>
      </c>
      <c r="N296" s="44">
        <f t="shared" si="71"/>
        <v>0</v>
      </c>
      <c r="O296" s="279">
        <v>5072</v>
      </c>
      <c r="P296" s="279"/>
      <c r="Q296" s="424" t="s">
        <v>4165</v>
      </c>
    </row>
    <row r="297" spans="1:17" x14ac:dyDescent="0.25">
      <c r="A297" s="292"/>
      <c r="B297" s="279"/>
      <c r="C297" s="279"/>
      <c r="D297" s="279"/>
      <c r="E297" s="279"/>
      <c r="F297" s="279"/>
      <c r="G297" s="43" t="s">
        <v>17</v>
      </c>
      <c r="H297" s="44">
        <f t="shared" si="70"/>
        <v>0</v>
      </c>
      <c r="I297" s="44">
        <v>0</v>
      </c>
      <c r="J297" s="44">
        <v>0</v>
      </c>
      <c r="K297" s="44">
        <v>0</v>
      </c>
      <c r="L297" s="44">
        <v>0</v>
      </c>
      <c r="M297" s="44">
        <v>0</v>
      </c>
      <c r="N297" s="44">
        <v>0</v>
      </c>
      <c r="O297" s="279"/>
      <c r="P297" s="279"/>
      <c r="Q297" s="425"/>
    </row>
    <row r="298" spans="1:17" ht="24" x14ac:dyDescent="0.25">
      <c r="A298" s="292"/>
      <c r="B298" s="279"/>
      <c r="C298" s="279"/>
      <c r="D298" s="279"/>
      <c r="E298" s="279"/>
      <c r="F298" s="279"/>
      <c r="G298" s="43" t="s">
        <v>18</v>
      </c>
      <c r="H298" s="44">
        <f t="shared" si="70"/>
        <v>133</v>
      </c>
      <c r="I298" s="44">
        <v>0</v>
      </c>
      <c r="J298" s="44">
        <v>133</v>
      </c>
      <c r="K298" s="44">
        <v>0</v>
      </c>
      <c r="L298" s="44">
        <v>0</v>
      </c>
      <c r="M298" s="44">
        <v>0</v>
      </c>
      <c r="N298" s="44">
        <v>0</v>
      </c>
      <c r="O298" s="279"/>
      <c r="P298" s="279"/>
      <c r="Q298" s="425"/>
    </row>
    <row r="299" spans="1:17" x14ac:dyDescent="0.25">
      <c r="A299" s="292"/>
      <c r="B299" s="279"/>
      <c r="C299" s="279"/>
      <c r="D299" s="279"/>
      <c r="E299" s="279"/>
      <c r="F299" s="279"/>
      <c r="G299" s="43" t="s">
        <v>19</v>
      </c>
      <c r="H299" s="44">
        <f t="shared" si="70"/>
        <v>7</v>
      </c>
      <c r="I299" s="44">
        <v>0</v>
      </c>
      <c r="J299" s="44">
        <v>7</v>
      </c>
      <c r="K299" s="44">
        <v>0</v>
      </c>
      <c r="L299" s="44">
        <v>0</v>
      </c>
      <c r="M299" s="44">
        <v>0</v>
      </c>
      <c r="N299" s="44">
        <v>0</v>
      </c>
      <c r="O299" s="279"/>
      <c r="P299" s="279"/>
      <c r="Q299" s="425"/>
    </row>
    <row r="300" spans="1:17" x14ac:dyDescent="0.25">
      <c r="A300" s="292"/>
      <c r="B300" s="279"/>
      <c r="C300" s="279"/>
      <c r="D300" s="279"/>
      <c r="E300" s="279"/>
      <c r="F300" s="279"/>
      <c r="G300" s="43" t="s">
        <v>20</v>
      </c>
      <c r="H300" s="44">
        <f t="shared" si="70"/>
        <v>0</v>
      </c>
      <c r="I300" s="44">
        <v>0</v>
      </c>
      <c r="J300" s="44">
        <v>0</v>
      </c>
      <c r="K300" s="44">
        <v>0</v>
      </c>
      <c r="L300" s="44">
        <v>0</v>
      </c>
      <c r="M300" s="44">
        <v>0</v>
      </c>
      <c r="N300" s="44">
        <v>0</v>
      </c>
      <c r="O300" s="279"/>
      <c r="P300" s="279"/>
      <c r="Q300" s="426"/>
    </row>
    <row r="301" spans="1:17" ht="24" x14ac:dyDescent="0.25">
      <c r="A301" s="292" t="s">
        <v>2202</v>
      </c>
      <c r="B301" s="279"/>
      <c r="C301" s="279" t="s">
        <v>222</v>
      </c>
      <c r="D301" s="279" t="s">
        <v>30</v>
      </c>
      <c r="E301" s="279"/>
      <c r="F301" s="279" t="s">
        <v>2152</v>
      </c>
      <c r="G301" s="43" t="s">
        <v>16</v>
      </c>
      <c r="H301" s="44">
        <f t="shared" ref="H301:N301" si="72">SUM(H302:H305)</f>
        <v>7.1000000000000005</v>
      </c>
      <c r="I301" s="44">
        <f t="shared" si="72"/>
        <v>0</v>
      </c>
      <c r="J301" s="44">
        <f t="shared" si="72"/>
        <v>0</v>
      </c>
      <c r="K301" s="44">
        <f t="shared" si="72"/>
        <v>7.1000000000000005</v>
      </c>
      <c r="L301" s="44">
        <f t="shared" si="72"/>
        <v>0</v>
      </c>
      <c r="M301" s="44">
        <f t="shared" si="72"/>
        <v>0</v>
      </c>
      <c r="N301" s="44">
        <f t="shared" si="72"/>
        <v>0</v>
      </c>
      <c r="O301" s="279">
        <v>5072</v>
      </c>
      <c r="P301" s="279"/>
      <c r="Q301" s="424" t="s">
        <v>4165</v>
      </c>
    </row>
    <row r="302" spans="1:17" x14ac:dyDescent="0.25">
      <c r="A302" s="292"/>
      <c r="B302" s="279"/>
      <c r="C302" s="279"/>
      <c r="D302" s="279"/>
      <c r="E302" s="279"/>
      <c r="F302" s="279"/>
      <c r="G302" s="43" t="s">
        <v>17</v>
      </c>
      <c r="H302" s="44">
        <f t="shared" si="70"/>
        <v>0</v>
      </c>
      <c r="I302" s="44">
        <v>0</v>
      </c>
      <c r="J302" s="44">
        <v>0</v>
      </c>
      <c r="K302" s="44">
        <v>0</v>
      </c>
      <c r="L302" s="44">
        <v>0</v>
      </c>
      <c r="M302" s="44">
        <v>0</v>
      </c>
      <c r="N302" s="44">
        <v>0</v>
      </c>
      <c r="O302" s="279"/>
      <c r="P302" s="279"/>
      <c r="Q302" s="425"/>
    </row>
    <row r="303" spans="1:17" ht="24" x14ac:dyDescent="0.25">
      <c r="A303" s="292"/>
      <c r="B303" s="279"/>
      <c r="C303" s="279"/>
      <c r="D303" s="279"/>
      <c r="E303" s="279"/>
      <c r="F303" s="279"/>
      <c r="G303" s="43" t="s">
        <v>18</v>
      </c>
      <c r="H303" s="44">
        <f t="shared" si="70"/>
        <v>6.7</v>
      </c>
      <c r="I303" s="44">
        <v>0</v>
      </c>
      <c r="J303" s="44">
        <v>0</v>
      </c>
      <c r="K303" s="44">
        <v>6.7</v>
      </c>
      <c r="L303" s="44">
        <v>0</v>
      </c>
      <c r="M303" s="44">
        <v>0</v>
      </c>
      <c r="N303" s="44">
        <v>0</v>
      </c>
      <c r="O303" s="279"/>
      <c r="P303" s="279"/>
      <c r="Q303" s="425"/>
    </row>
    <row r="304" spans="1:17" x14ac:dyDescent="0.25">
      <c r="A304" s="292"/>
      <c r="B304" s="279"/>
      <c r="C304" s="279"/>
      <c r="D304" s="279"/>
      <c r="E304" s="279"/>
      <c r="F304" s="279"/>
      <c r="G304" s="43" t="s">
        <v>19</v>
      </c>
      <c r="H304" s="44">
        <f t="shared" si="70"/>
        <v>0.4</v>
      </c>
      <c r="I304" s="44">
        <v>0</v>
      </c>
      <c r="J304" s="44">
        <v>0</v>
      </c>
      <c r="K304" s="44">
        <v>0.4</v>
      </c>
      <c r="L304" s="44">
        <v>0</v>
      </c>
      <c r="M304" s="44">
        <v>0</v>
      </c>
      <c r="N304" s="44">
        <v>0</v>
      </c>
      <c r="O304" s="279"/>
      <c r="P304" s="279"/>
      <c r="Q304" s="425"/>
    </row>
    <row r="305" spans="1:17" x14ac:dyDescent="0.25">
      <c r="A305" s="292"/>
      <c r="B305" s="279"/>
      <c r="C305" s="279"/>
      <c r="D305" s="279"/>
      <c r="E305" s="279"/>
      <c r="F305" s="279"/>
      <c r="G305" s="43" t="s">
        <v>20</v>
      </c>
      <c r="H305" s="44">
        <f t="shared" si="70"/>
        <v>0</v>
      </c>
      <c r="I305" s="44">
        <v>0</v>
      </c>
      <c r="J305" s="44">
        <v>0</v>
      </c>
      <c r="K305" s="44">
        <v>0</v>
      </c>
      <c r="L305" s="44">
        <v>0</v>
      </c>
      <c r="M305" s="44">
        <v>0</v>
      </c>
      <c r="N305" s="44">
        <v>0</v>
      </c>
      <c r="O305" s="279"/>
      <c r="P305" s="279"/>
      <c r="Q305" s="426"/>
    </row>
    <row r="306" spans="1:17" ht="24" x14ac:dyDescent="0.25">
      <c r="A306" s="292" t="s">
        <v>2203</v>
      </c>
      <c r="B306" s="279"/>
      <c r="C306" s="279" t="s">
        <v>222</v>
      </c>
      <c r="D306" s="279" t="s">
        <v>86</v>
      </c>
      <c r="E306" s="279"/>
      <c r="F306" s="279" t="s">
        <v>2152</v>
      </c>
      <c r="G306" s="43" t="s">
        <v>16</v>
      </c>
      <c r="H306" s="44">
        <f t="shared" ref="H306:N306" si="73">SUM(H307:H310)</f>
        <v>2.5</v>
      </c>
      <c r="I306" s="44">
        <f t="shared" si="73"/>
        <v>0</v>
      </c>
      <c r="J306" s="44">
        <f t="shared" si="73"/>
        <v>0</v>
      </c>
      <c r="K306" s="44">
        <f t="shared" si="73"/>
        <v>0</v>
      </c>
      <c r="L306" s="44">
        <f t="shared" si="73"/>
        <v>0</v>
      </c>
      <c r="M306" s="44">
        <f t="shared" si="73"/>
        <v>2.5</v>
      </c>
      <c r="N306" s="44">
        <f t="shared" si="73"/>
        <v>0</v>
      </c>
      <c r="O306" s="279">
        <v>573</v>
      </c>
      <c r="P306" s="279"/>
      <c r="Q306" s="424" t="s">
        <v>4165</v>
      </c>
    </row>
    <row r="307" spans="1:17" x14ac:dyDescent="0.25">
      <c r="A307" s="292"/>
      <c r="B307" s="279"/>
      <c r="C307" s="279"/>
      <c r="D307" s="279"/>
      <c r="E307" s="279"/>
      <c r="F307" s="279"/>
      <c r="G307" s="43" t="s">
        <v>17</v>
      </c>
      <c r="H307" s="44">
        <f t="shared" si="70"/>
        <v>0</v>
      </c>
      <c r="I307" s="44">
        <v>0</v>
      </c>
      <c r="J307" s="44">
        <v>0</v>
      </c>
      <c r="K307" s="44">
        <v>0</v>
      </c>
      <c r="L307" s="44">
        <v>0</v>
      </c>
      <c r="M307" s="44">
        <v>0</v>
      </c>
      <c r="N307" s="44">
        <v>0</v>
      </c>
      <c r="O307" s="279"/>
      <c r="P307" s="279"/>
      <c r="Q307" s="425"/>
    </row>
    <row r="308" spans="1:17" ht="24" x14ac:dyDescent="0.25">
      <c r="A308" s="292"/>
      <c r="B308" s="279"/>
      <c r="C308" s="279"/>
      <c r="D308" s="279"/>
      <c r="E308" s="279"/>
      <c r="F308" s="279"/>
      <c r="G308" s="43" t="s">
        <v>18</v>
      </c>
      <c r="H308" s="44">
        <f t="shared" si="70"/>
        <v>2.4</v>
      </c>
      <c r="I308" s="44">
        <v>0</v>
      </c>
      <c r="J308" s="44">
        <v>0</v>
      </c>
      <c r="K308" s="44">
        <v>0</v>
      </c>
      <c r="L308" s="44">
        <v>0</v>
      </c>
      <c r="M308" s="44">
        <v>2.4</v>
      </c>
      <c r="N308" s="44">
        <v>0</v>
      </c>
      <c r="O308" s="279"/>
      <c r="P308" s="279"/>
      <c r="Q308" s="425"/>
    </row>
    <row r="309" spans="1:17" x14ac:dyDescent="0.25">
      <c r="A309" s="292"/>
      <c r="B309" s="279"/>
      <c r="C309" s="279"/>
      <c r="D309" s="279"/>
      <c r="E309" s="279"/>
      <c r="F309" s="279"/>
      <c r="G309" s="43" t="s">
        <v>19</v>
      </c>
      <c r="H309" s="44">
        <f t="shared" si="70"/>
        <v>0.1</v>
      </c>
      <c r="I309" s="44">
        <v>0</v>
      </c>
      <c r="J309" s="44">
        <v>0</v>
      </c>
      <c r="K309" s="44">
        <v>0</v>
      </c>
      <c r="L309" s="44">
        <v>0</v>
      </c>
      <c r="M309" s="44">
        <v>0.1</v>
      </c>
      <c r="N309" s="44">
        <v>0</v>
      </c>
      <c r="O309" s="279"/>
      <c r="P309" s="279"/>
      <c r="Q309" s="425"/>
    </row>
    <row r="310" spans="1:17" x14ac:dyDescent="0.25">
      <c r="A310" s="292"/>
      <c r="B310" s="279"/>
      <c r="C310" s="279"/>
      <c r="D310" s="279"/>
      <c r="E310" s="279"/>
      <c r="F310" s="279"/>
      <c r="G310" s="43" t="s">
        <v>20</v>
      </c>
      <c r="H310" s="44">
        <f t="shared" si="70"/>
        <v>0</v>
      </c>
      <c r="I310" s="44">
        <v>0</v>
      </c>
      <c r="J310" s="44">
        <v>0</v>
      </c>
      <c r="K310" s="44">
        <v>0</v>
      </c>
      <c r="L310" s="44">
        <v>0</v>
      </c>
      <c r="M310" s="44">
        <v>0</v>
      </c>
      <c r="N310" s="44">
        <v>0</v>
      </c>
      <c r="O310" s="279"/>
      <c r="P310" s="279"/>
      <c r="Q310" s="426"/>
    </row>
    <row r="311" spans="1:17" ht="24" x14ac:dyDescent="0.25">
      <c r="A311" s="292" t="s">
        <v>2204</v>
      </c>
      <c r="B311" s="279"/>
      <c r="C311" s="279" t="s">
        <v>222</v>
      </c>
      <c r="D311" s="279" t="s">
        <v>484</v>
      </c>
      <c r="E311" s="279"/>
      <c r="F311" s="279" t="s">
        <v>2152</v>
      </c>
      <c r="G311" s="43" t="s">
        <v>16</v>
      </c>
      <c r="H311" s="44">
        <f t="shared" ref="H311:N311" si="74">SUM(H312:H315)</f>
        <v>2.5</v>
      </c>
      <c r="I311" s="44">
        <f t="shared" si="74"/>
        <v>0</v>
      </c>
      <c r="J311" s="44">
        <f t="shared" si="74"/>
        <v>0</v>
      </c>
      <c r="K311" s="44">
        <f t="shared" si="74"/>
        <v>0</v>
      </c>
      <c r="L311" s="44">
        <f t="shared" si="74"/>
        <v>0</v>
      </c>
      <c r="M311" s="44">
        <f t="shared" si="74"/>
        <v>0</v>
      </c>
      <c r="N311" s="44">
        <f t="shared" si="74"/>
        <v>2.5</v>
      </c>
      <c r="O311" s="279">
        <v>1091</v>
      </c>
      <c r="P311" s="279"/>
      <c r="Q311" s="424" t="s">
        <v>4165</v>
      </c>
    </row>
    <row r="312" spans="1:17" x14ac:dyDescent="0.25">
      <c r="A312" s="292"/>
      <c r="B312" s="279"/>
      <c r="C312" s="279"/>
      <c r="D312" s="279"/>
      <c r="E312" s="279"/>
      <c r="F312" s="279"/>
      <c r="G312" s="43" t="s">
        <v>17</v>
      </c>
      <c r="H312" s="44">
        <f t="shared" si="70"/>
        <v>0</v>
      </c>
      <c r="I312" s="44">
        <v>0</v>
      </c>
      <c r="J312" s="44">
        <v>0</v>
      </c>
      <c r="K312" s="44">
        <v>0</v>
      </c>
      <c r="L312" s="44">
        <v>0</v>
      </c>
      <c r="M312" s="44">
        <v>0</v>
      </c>
      <c r="N312" s="44">
        <v>0</v>
      </c>
      <c r="O312" s="279"/>
      <c r="P312" s="279"/>
      <c r="Q312" s="425"/>
    </row>
    <row r="313" spans="1:17" ht="24" x14ac:dyDescent="0.25">
      <c r="A313" s="292"/>
      <c r="B313" s="279"/>
      <c r="C313" s="279"/>
      <c r="D313" s="279"/>
      <c r="E313" s="279"/>
      <c r="F313" s="279"/>
      <c r="G313" s="43" t="s">
        <v>18</v>
      </c>
      <c r="H313" s="44">
        <f t="shared" si="70"/>
        <v>2.4</v>
      </c>
      <c r="I313" s="44">
        <v>0</v>
      </c>
      <c r="J313" s="44">
        <v>0</v>
      </c>
      <c r="K313" s="44">
        <v>0</v>
      </c>
      <c r="L313" s="44">
        <v>0</v>
      </c>
      <c r="M313" s="44">
        <v>0</v>
      </c>
      <c r="N313" s="44">
        <v>2.4</v>
      </c>
      <c r="O313" s="279"/>
      <c r="P313" s="279"/>
      <c r="Q313" s="425"/>
    </row>
    <row r="314" spans="1:17" x14ac:dyDescent="0.25">
      <c r="A314" s="292"/>
      <c r="B314" s="279"/>
      <c r="C314" s="279"/>
      <c r="D314" s="279"/>
      <c r="E314" s="279"/>
      <c r="F314" s="279"/>
      <c r="G314" s="43" t="s">
        <v>19</v>
      </c>
      <c r="H314" s="44">
        <f t="shared" si="70"/>
        <v>0.1</v>
      </c>
      <c r="I314" s="44">
        <v>0</v>
      </c>
      <c r="J314" s="44">
        <v>0</v>
      </c>
      <c r="K314" s="44">
        <v>0</v>
      </c>
      <c r="L314" s="44">
        <v>0</v>
      </c>
      <c r="M314" s="44">
        <v>0</v>
      </c>
      <c r="N314" s="44">
        <v>0.1</v>
      </c>
      <c r="O314" s="279"/>
      <c r="P314" s="279"/>
      <c r="Q314" s="425"/>
    </row>
    <row r="315" spans="1:17" x14ac:dyDescent="0.25">
      <c r="A315" s="292"/>
      <c r="B315" s="279"/>
      <c r="C315" s="279"/>
      <c r="D315" s="279"/>
      <c r="E315" s="279"/>
      <c r="F315" s="279"/>
      <c r="G315" s="43" t="s">
        <v>20</v>
      </c>
      <c r="H315" s="44">
        <f t="shared" si="70"/>
        <v>0</v>
      </c>
      <c r="I315" s="44">
        <v>0</v>
      </c>
      <c r="J315" s="44">
        <v>0</v>
      </c>
      <c r="K315" s="44">
        <v>0</v>
      </c>
      <c r="L315" s="44">
        <v>0</v>
      </c>
      <c r="M315" s="44">
        <v>0</v>
      </c>
      <c r="N315" s="44">
        <v>0</v>
      </c>
      <c r="O315" s="279"/>
      <c r="P315" s="279"/>
      <c r="Q315" s="426"/>
    </row>
    <row r="316" spans="1:17" ht="24" x14ac:dyDescent="0.25">
      <c r="A316" s="292" t="s">
        <v>2205</v>
      </c>
      <c r="B316" s="279"/>
      <c r="C316" s="279" t="s">
        <v>222</v>
      </c>
      <c r="D316" s="279">
        <v>2027</v>
      </c>
      <c r="E316" s="279"/>
      <c r="F316" s="279"/>
      <c r="G316" s="43" t="s">
        <v>16</v>
      </c>
      <c r="H316" s="44">
        <f t="shared" ref="H316:N316" si="75">SUM(H317:H320)</f>
        <v>25</v>
      </c>
      <c r="I316" s="44">
        <f t="shared" si="75"/>
        <v>0</v>
      </c>
      <c r="J316" s="44">
        <f t="shared" si="75"/>
        <v>0</v>
      </c>
      <c r="K316" s="44">
        <f t="shared" si="75"/>
        <v>25</v>
      </c>
      <c r="L316" s="44">
        <f t="shared" si="75"/>
        <v>0</v>
      </c>
      <c r="M316" s="44">
        <f t="shared" si="75"/>
        <v>0</v>
      </c>
      <c r="N316" s="44">
        <f t="shared" si="75"/>
        <v>0</v>
      </c>
      <c r="O316" s="279">
        <v>789</v>
      </c>
      <c r="P316" s="279" t="s">
        <v>922</v>
      </c>
      <c r="Q316" s="424" t="s">
        <v>4165</v>
      </c>
    </row>
    <row r="317" spans="1:17" x14ac:dyDescent="0.25">
      <c r="A317" s="292"/>
      <c r="B317" s="279"/>
      <c r="C317" s="279"/>
      <c r="D317" s="279"/>
      <c r="E317" s="279"/>
      <c r="F317" s="279"/>
      <c r="G317" s="43" t="s">
        <v>17</v>
      </c>
      <c r="H317" s="44">
        <f t="shared" si="70"/>
        <v>0</v>
      </c>
      <c r="I317" s="44">
        <v>0</v>
      </c>
      <c r="J317" s="44">
        <v>0</v>
      </c>
      <c r="K317" s="44">
        <v>0</v>
      </c>
      <c r="L317" s="44">
        <v>0</v>
      </c>
      <c r="M317" s="44">
        <v>0</v>
      </c>
      <c r="N317" s="44">
        <v>0</v>
      </c>
      <c r="O317" s="279"/>
      <c r="P317" s="279"/>
      <c r="Q317" s="425"/>
    </row>
    <row r="318" spans="1:17" ht="24" x14ac:dyDescent="0.25">
      <c r="A318" s="292"/>
      <c r="B318" s="279"/>
      <c r="C318" s="279"/>
      <c r="D318" s="279"/>
      <c r="E318" s="279"/>
      <c r="F318" s="279"/>
      <c r="G318" s="43" t="s">
        <v>18</v>
      </c>
      <c r="H318" s="44">
        <f t="shared" si="70"/>
        <v>0</v>
      </c>
      <c r="I318" s="44">
        <v>0</v>
      </c>
      <c r="J318" s="44">
        <v>0</v>
      </c>
      <c r="K318" s="44">
        <v>0</v>
      </c>
      <c r="L318" s="44">
        <v>0</v>
      </c>
      <c r="M318" s="44">
        <v>0</v>
      </c>
      <c r="N318" s="44">
        <v>0</v>
      </c>
      <c r="O318" s="279"/>
      <c r="P318" s="279"/>
      <c r="Q318" s="425"/>
    </row>
    <row r="319" spans="1:17" x14ac:dyDescent="0.25">
      <c r="A319" s="292"/>
      <c r="B319" s="279"/>
      <c r="C319" s="279"/>
      <c r="D319" s="279"/>
      <c r="E319" s="279"/>
      <c r="F319" s="279"/>
      <c r="G319" s="43" t="s">
        <v>19</v>
      </c>
      <c r="H319" s="44">
        <f t="shared" si="70"/>
        <v>25</v>
      </c>
      <c r="I319" s="44">
        <v>0</v>
      </c>
      <c r="J319" s="44">
        <v>0</v>
      </c>
      <c r="K319" s="44">
        <v>25</v>
      </c>
      <c r="L319" s="44">
        <v>0</v>
      </c>
      <c r="M319" s="44">
        <v>0</v>
      </c>
      <c r="N319" s="44">
        <v>0</v>
      </c>
      <c r="O319" s="279"/>
      <c r="P319" s="279"/>
      <c r="Q319" s="425"/>
    </row>
    <row r="320" spans="1:17" x14ac:dyDescent="0.25">
      <c r="A320" s="292"/>
      <c r="B320" s="279"/>
      <c r="C320" s="279"/>
      <c r="D320" s="279"/>
      <c r="E320" s="279"/>
      <c r="F320" s="279"/>
      <c r="G320" s="43" t="s">
        <v>20</v>
      </c>
      <c r="H320" s="44">
        <f t="shared" si="70"/>
        <v>0</v>
      </c>
      <c r="I320" s="44">
        <v>0</v>
      </c>
      <c r="J320" s="44">
        <v>0</v>
      </c>
      <c r="K320" s="44">
        <v>0</v>
      </c>
      <c r="L320" s="44">
        <v>0</v>
      </c>
      <c r="M320" s="44">
        <v>0</v>
      </c>
      <c r="N320" s="44">
        <v>0</v>
      </c>
      <c r="O320" s="279"/>
      <c r="P320" s="279"/>
      <c r="Q320" s="426"/>
    </row>
    <row r="321" spans="1:17" ht="24" x14ac:dyDescent="0.25">
      <c r="A321" s="292" t="s">
        <v>2206</v>
      </c>
      <c r="B321" s="279"/>
      <c r="C321" s="279" t="s">
        <v>222</v>
      </c>
      <c r="D321" s="279">
        <v>2030</v>
      </c>
      <c r="E321" s="279"/>
      <c r="F321" s="279"/>
      <c r="G321" s="43" t="s">
        <v>16</v>
      </c>
      <c r="H321" s="44">
        <f t="shared" ref="H321:N321" si="76">SUM(H322:H325)</f>
        <v>2</v>
      </c>
      <c r="I321" s="44">
        <f t="shared" si="76"/>
        <v>0</v>
      </c>
      <c r="J321" s="44">
        <f t="shared" si="76"/>
        <v>0</v>
      </c>
      <c r="K321" s="44">
        <f t="shared" si="76"/>
        <v>0</v>
      </c>
      <c r="L321" s="44">
        <f t="shared" si="76"/>
        <v>0</v>
      </c>
      <c r="M321" s="44">
        <f t="shared" si="76"/>
        <v>0</v>
      </c>
      <c r="N321" s="44">
        <f t="shared" si="76"/>
        <v>2</v>
      </c>
      <c r="O321" s="279">
        <v>5072</v>
      </c>
      <c r="P321" s="279" t="s">
        <v>927</v>
      </c>
      <c r="Q321" s="424" t="s">
        <v>4165</v>
      </c>
    </row>
    <row r="322" spans="1:17" x14ac:dyDescent="0.25">
      <c r="A322" s="292"/>
      <c r="B322" s="279"/>
      <c r="C322" s="279"/>
      <c r="D322" s="279"/>
      <c r="E322" s="279"/>
      <c r="F322" s="279"/>
      <c r="G322" s="43" t="s">
        <v>17</v>
      </c>
      <c r="H322" s="44">
        <f t="shared" si="70"/>
        <v>0</v>
      </c>
      <c r="I322" s="44">
        <v>0</v>
      </c>
      <c r="J322" s="44">
        <v>0</v>
      </c>
      <c r="K322" s="44">
        <v>0</v>
      </c>
      <c r="L322" s="44">
        <v>0</v>
      </c>
      <c r="M322" s="44">
        <v>0</v>
      </c>
      <c r="N322" s="44">
        <v>0</v>
      </c>
      <c r="O322" s="279"/>
      <c r="P322" s="279"/>
      <c r="Q322" s="425"/>
    </row>
    <row r="323" spans="1:17" ht="24" x14ac:dyDescent="0.25">
      <c r="A323" s="292"/>
      <c r="B323" s="279"/>
      <c r="C323" s="279"/>
      <c r="D323" s="279"/>
      <c r="E323" s="279"/>
      <c r="F323" s="279"/>
      <c r="G323" s="43" t="s">
        <v>18</v>
      </c>
      <c r="H323" s="44">
        <f t="shared" si="70"/>
        <v>0</v>
      </c>
      <c r="I323" s="44">
        <v>0</v>
      </c>
      <c r="J323" s="44">
        <v>0</v>
      </c>
      <c r="K323" s="44">
        <v>0</v>
      </c>
      <c r="L323" s="44">
        <v>0</v>
      </c>
      <c r="M323" s="44">
        <v>0</v>
      </c>
      <c r="N323" s="44">
        <v>0</v>
      </c>
      <c r="O323" s="279"/>
      <c r="P323" s="279"/>
      <c r="Q323" s="425"/>
    </row>
    <row r="324" spans="1:17" x14ac:dyDescent="0.25">
      <c r="A324" s="292"/>
      <c r="B324" s="279"/>
      <c r="C324" s="279"/>
      <c r="D324" s="279"/>
      <c r="E324" s="279"/>
      <c r="F324" s="279"/>
      <c r="G324" s="43" t="s">
        <v>19</v>
      </c>
      <c r="H324" s="44">
        <f t="shared" si="70"/>
        <v>2</v>
      </c>
      <c r="I324" s="44">
        <v>0</v>
      </c>
      <c r="J324" s="44">
        <v>0</v>
      </c>
      <c r="K324" s="44">
        <v>0</v>
      </c>
      <c r="L324" s="44">
        <v>0</v>
      </c>
      <c r="M324" s="44">
        <v>0</v>
      </c>
      <c r="N324" s="44">
        <v>2</v>
      </c>
      <c r="O324" s="279"/>
      <c r="P324" s="279"/>
      <c r="Q324" s="425"/>
    </row>
    <row r="325" spans="1:17" x14ac:dyDescent="0.25">
      <c r="A325" s="292"/>
      <c r="B325" s="279"/>
      <c r="C325" s="279"/>
      <c r="D325" s="279"/>
      <c r="E325" s="279"/>
      <c r="F325" s="279"/>
      <c r="G325" s="43" t="s">
        <v>20</v>
      </c>
      <c r="H325" s="44">
        <f t="shared" si="70"/>
        <v>0</v>
      </c>
      <c r="I325" s="44">
        <v>0</v>
      </c>
      <c r="J325" s="44">
        <v>0</v>
      </c>
      <c r="K325" s="44">
        <v>0</v>
      </c>
      <c r="L325" s="44">
        <v>0</v>
      </c>
      <c r="M325" s="44">
        <v>0</v>
      </c>
      <c r="N325" s="44">
        <v>0</v>
      </c>
      <c r="O325" s="279"/>
      <c r="P325" s="279"/>
      <c r="Q325" s="426"/>
    </row>
    <row r="326" spans="1:17" ht="24" x14ac:dyDescent="0.25">
      <c r="A326" s="331" t="s">
        <v>26</v>
      </c>
      <c r="B326" s="331"/>
      <c r="C326" s="331"/>
      <c r="D326" s="331"/>
      <c r="E326" s="331"/>
      <c r="F326" s="331"/>
      <c r="G326" s="48" t="s">
        <v>16</v>
      </c>
      <c r="H326" s="49">
        <f>SUM(H291,H296,H301,H306,H311,H316,H321)</f>
        <v>389.1</v>
      </c>
      <c r="I326" s="49">
        <f t="shared" ref="I326:N326" si="77">SUM(I291,I296,I301,I306,I311,I316,I321)</f>
        <v>0</v>
      </c>
      <c r="J326" s="49">
        <f t="shared" si="77"/>
        <v>350</v>
      </c>
      <c r="K326" s="49">
        <f t="shared" si="77"/>
        <v>32.1</v>
      </c>
      <c r="L326" s="49">
        <f t="shared" si="77"/>
        <v>0</v>
      </c>
      <c r="M326" s="49">
        <f t="shared" si="77"/>
        <v>2.5</v>
      </c>
      <c r="N326" s="49">
        <f t="shared" si="77"/>
        <v>4.5</v>
      </c>
      <c r="O326" s="279"/>
      <c r="P326" s="279"/>
    </row>
    <row r="327" spans="1:17" x14ac:dyDescent="0.25">
      <c r="A327" s="331"/>
      <c r="B327" s="331"/>
      <c r="C327" s="331"/>
      <c r="D327" s="331"/>
      <c r="E327" s="331"/>
      <c r="F327" s="331"/>
      <c r="G327" s="48" t="s">
        <v>17</v>
      </c>
      <c r="H327" s="49">
        <f t="shared" ref="H327:N330" si="78">SUM(H292,H297,H302,H307,H312,H317,H322)</f>
        <v>0</v>
      </c>
      <c r="I327" s="49">
        <f t="shared" si="78"/>
        <v>0</v>
      </c>
      <c r="J327" s="49">
        <f t="shared" si="78"/>
        <v>0</v>
      </c>
      <c r="K327" s="49">
        <f t="shared" si="78"/>
        <v>0</v>
      </c>
      <c r="L327" s="49">
        <f t="shared" si="78"/>
        <v>0</v>
      </c>
      <c r="M327" s="49">
        <f t="shared" si="78"/>
        <v>0</v>
      </c>
      <c r="N327" s="49">
        <f t="shared" si="78"/>
        <v>0</v>
      </c>
      <c r="O327" s="279"/>
      <c r="P327" s="279"/>
    </row>
    <row r="328" spans="1:17" ht="36" x14ac:dyDescent="0.25">
      <c r="A328" s="331"/>
      <c r="B328" s="331"/>
      <c r="C328" s="331"/>
      <c r="D328" s="331"/>
      <c r="E328" s="331"/>
      <c r="F328" s="331"/>
      <c r="G328" s="48" t="s">
        <v>18</v>
      </c>
      <c r="H328" s="49">
        <f t="shared" si="78"/>
        <v>144.5</v>
      </c>
      <c r="I328" s="49">
        <f t="shared" si="78"/>
        <v>0</v>
      </c>
      <c r="J328" s="49">
        <f t="shared" si="78"/>
        <v>133</v>
      </c>
      <c r="K328" s="49">
        <f t="shared" si="78"/>
        <v>6.7</v>
      </c>
      <c r="L328" s="49">
        <f t="shared" si="78"/>
        <v>0</v>
      </c>
      <c r="M328" s="49">
        <f t="shared" si="78"/>
        <v>2.4</v>
      </c>
      <c r="N328" s="49">
        <f t="shared" si="78"/>
        <v>2.4</v>
      </c>
      <c r="O328" s="279"/>
      <c r="P328" s="279"/>
    </row>
    <row r="329" spans="1:17" x14ac:dyDescent="0.25">
      <c r="A329" s="331"/>
      <c r="B329" s="331"/>
      <c r="C329" s="331"/>
      <c r="D329" s="331"/>
      <c r="E329" s="331"/>
      <c r="F329" s="331"/>
      <c r="G329" s="48" t="s">
        <v>19</v>
      </c>
      <c r="H329" s="49">
        <f t="shared" si="78"/>
        <v>244.6</v>
      </c>
      <c r="I329" s="49">
        <f t="shared" si="78"/>
        <v>0</v>
      </c>
      <c r="J329" s="49">
        <f t="shared" si="78"/>
        <v>217</v>
      </c>
      <c r="K329" s="49">
        <f t="shared" si="78"/>
        <v>25.4</v>
      </c>
      <c r="L329" s="49">
        <f t="shared" si="78"/>
        <v>0</v>
      </c>
      <c r="M329" s="49">
        <f t="shared" si="78"/>
        <v>0.1</v>
      </c>
      <c r="N329" s="49">
        <f t="shared" si="78"/>
        <v>2.1</v>
      </c>
      <c r="O329" s="279"/>
      <c r="P329" s="279"/>
    </row>
    <row r="330" spans="1:17" ht="24" x14ac:dyDescent="0.25">
      <c r="A330" s="331"/>
      <c r="B330" s="331"/>
      <c r="C330" s="331"/>
      <c r="D330" s="331"/>
      <c r="E330" s="331"/>
      <c r="F330" s="331"/>
      <c r="G330" s="48" t="s">
        <v>20</v>
      </c>
      <c r="H330" s="49">
        <f t="shared" si="78"/>
        <v>0</v>
      </c>
      <c r="I330" s="49">
        <f t="shared" si="78"/>
        <v>0</v>
      </c>
      <c r="J330" s="49">
        <f t="shared" si="78"/>
        <v>0</v>
      </c>
      <c r="K330" s="49">
        <f t="shared" si="78"/>
        <v>0</v>
      </c>
      <c r="L330" s="49">
        <f t="shared" si="78"/>
        <v>0</v>
      </c>
      <c r="M330" s="49">
        <f t="shared" si="78"/>
        <v>0</v>
      </c>
      <c r="N330" s="49">
        <f t="shared" si="78"/>
        <v>0</v>
      </c>
      <c r="O330" s="279"/>
      <c r="P330" s="279"/>
    </row>
    <row r="331" spans="1:17" x14ac:dyDescent="0.25">
      <c r="A331" s="294" t="s">
        <v>1006</v>
      </c>
      <c r="B331" s="294"/>
      <c r="C331" s="294"/>
      <c r="D331" s="294"/>
      <c r="E331" s="294"/>
      <c r="F331" s="294"/>
      <c r="G331" s="294"/>
      <c r="H331" s="294"/>
      <c r="I331" s="294"/>
      <c r="J331" s="294"/>
      <c r="K331" s="294"/>
      <c r="L331" s="294"/>
      <c r="M331" s="294"/>
      <c r="N331" s="294"/>
      <c r="O331" s="294"/>
      <c r="P331" s="294"/>
    </row>
    <row r="332" spans="1:17" ht="24" x14ac:dyDescent="0.25">
      <c r="A332" s="292" t="s">
        <v>2207</v>
      </c>
      <c r="B332" s="279"/>
      <c r="C332" s="279" t="s">
        <v>1006</v>
      </c>
      <c r="D332" s="279">
        <v>2027</v>
      </c>
      <c r="E332" s="279"/>
      <c r="F332" s="279"/>
      <c r="G332" s="43" t="s">
        <v>16</v>
      </c>
      <c r="H332" s="44">
        <f t="shared" ref="H332:N332" si="79">SUM(H333:H336)</f>
        <v>5.4</v>
      </c>
      <c r="I332" s="44">
        <f t="shared" si="79"/>
        <v>0</v>
      </c>
      <c r="J332" s="44">
        <f t="shared" si="79"/>
        <v>0</v>
      </c>
      <c r="K332" s="44">
        <f t="shared" si="79"/>
        <v>5.4</v>
      </c>
      <c r="L332" s="44">
        <f t="shared" si="79"/>
        <v>0</v>
      </c>
      <c r="M332" s="44">
        <f t="shared" si="79"/>
        <v>0</v>
      </c>
      <c r="N332" s="44">
        <f t="shared" si="79"/>
        <v>0</v>
      </c>
      <c r="O332" s="279"/>
      <c r="P332" s="279"/>
      <c r="Q332" s="424" t="s">
        <v>4195</v>
      </c>
    </row>
    <row r="333" spans="1:17" x14ac:dyDescent="0.25">
      <c r="A333" s="292"/>
      <c r="B333" s="279"/>
      <c r="C333" s="279"/>
      <c r="D333" s="279"/>
      <c r="E333" s="279"/>
      <c r="F333" s="279"/>
      <c r="G333" s="43" t="s">
        <v>17</v>
      </c>
      <c r="H333" s="44">
        <f t="shared" ref="H333:H356" si="80">SUM(I333:N333)</f>
        <v>0</v>
      </c>
      <c r="I333" s="44">
        <v>0</v>
      </c>
      <c r="J333" s="44">
        <v>0</v>
      </c>
      <c r="K333" s="44">
        <v>0</v>
      </c>
      <c r="L333" s="44">
        <v>0</v>
      </c>
      <c r="M333" s="44">
        <v>0</v>
      </c>
      <c r="N333" s="44">
        <v>0</v>
      </c>
      <c r="O333" s="279"/>
      <c r="P333" s="279"/>
      <c r="Q333" s="425"/>
    </row>
    <row r="334" spans="1:17" ht="24" x14ac:dyDescent="0.25">
      <c r="A334" s="292"/>
      <c r="B334" s="279"/>
      <c r="C334" s="279"/>
      <c r="D334" s="279"/>
      <c r="E334" s="279"/>
      <c r="F334" s="279"/>
      <c r="G334" s="43" t="s">
        <v>18</v>
      </c>
      <c r="H334" s="44">
        <f t="shared" si="80"/>
        <v>5</v>
      </c>
      <c r="I334" s="44">
        <v>0</v>
      </c>
      <c r="J334" s="44">
        <v>0</v>
      </c>
      <c r="K334" s="44">
        <v>5</v>
      </c>
      <c r="L334" s="44">
        <v>0</v>
      </c>
      <c r="M334" s="44">
        <v>0</v>
      </c>
      <c r="N334" s="44">
        <v>0</v>
      </c>
      <c r="O334" s="279"/>
      <c r="P334" s="279"/>
      <c r="Q334" s="425"/>
    </row>
    <row r="335" spans="1:17" x14ac:dyDescent="0.25">
      <c r="A335" s="292"/>
      <c r="B335" s="279"/>
      <c r="C335" s="279"/>
      <c r="D335" s="279"/>
      <c r="E335" s="279"/>
      <c r="F335" s="279"/>
      <c r="G335" s="43" t="s">
        <v>19</v>
      </c>
      <c r="H335" s="44">
        <f t="shared" si="80"/>
        <v>0.4</v>
      </c>
      <c r="I335" s="44">
        <v>0</v>
      </c>
      <c r="J335" s="44">
        <v>0</v>
      </c>
      <c r="K335" s="44">
        <v>0.4</v>
      </c>
      <c r="L335" s="44">
        <v>0</v>
      </c>
      <c r="M335" s="44">
        <v>0</v>
      </c>
      <c r="N335" s="44">
        <v>0</v>
      </c>
      <c r="O335" s="279"/>
      <c r="P335" s="279"/>
      <c r="Q335" s="425"/>
    </row>
    <row r="336" spans="1:17" x14ac:dyDescent="0.25">
      <c r="A336" s="292"/>
      <c r="B336" s="279"/>
      <c r="C336" s="279"/>
      <c r="D336" s="279"/>
      <c r="E336" s="279"/>
      <c r="F336" s="279"/>
      <c r="G336" s="43" t="s">
        <v>20</v>
      </c>
      <c r="H336" s="44">
        <f t="shared" si="80"/>
        <v>0</v>
      </c>
      <c r="I336" s="44">
        <v>0</v>
      </c>
      <c r="J336" s="44">
        <v>0</v>
      </c>
      <c r="K336" s="44">
        <v>0</v>
      </c>
      <c r="L336" s="44">
        <v>0</v>
      </c>
      <c r="M336" s="44">
        <v>0</v>
      </c>
      <c r="N336" s="44">
        <v>0</v>
      </c>
      <c r="O336" s="279"/>
      <c r="P336" s="279"/>
      <c r="Q336" s="426"/>
    </row>
    <row r="337" spans="1:17" ht="24" x14ac:dyDescent="0.25">
      <c r="A337" s="292" t="s">
        <v>2208</v>
      </c>
      <c r="B337" s="279"/>
      <c r="C337" s="279" t="s">
        <v>1006</v>
      </c>
      <c r="D337" s="279">
        <v>2027</v>
      </c>
      <c r="E337" s="279"/>
      <c r="F337" s="279"/>
      <c r="G337" s="43" t="s">
        <v>16</v>
      </c>
      <c r="H337" s="44">
        <f t="shared" ref="H337:N337" si="81">SUM(H338:H341)</f>
        <v>5</v>
      </c>
      <c r="I337" s="44">
        <f t="shared" si="81"/>
        <v>0</v>
      </c>
      <c r="J337" s="44">
        <f t="shared" si="81"/>
        <v>0</v>
      </c>
      <c r="K337" s="44">
        <f t="shared" si="81"/>
        <v>5</v>
      </c>
      <c r="L337" s="44">
        <f t="shared" si="81"/>
        <v>0</v>
      </c>
      <c r="M337" s="44">
        <f t="shared" si="81"/>
        <v>0</v>
      </c>
      <c r="N337" s="44">
        <f t="shared" si="81"/>
        <v>0</v>
      </c>
      <c r="O337" s="279"/>
      <c r="P337" s="279"/>
      <c r="Q337" s="424" t="s">
        <v>4195</v>
      </c>
    </row>
    <row r="338" spans="1:17" x14ac:dyDescent="0.25">
      <c r="A338" s="292"/>
      <c r="B338" s="279"/>
      <c r="C338" s="279"/>
      <c r="D338" s="279"/>
      <c r="E338" s="279"/>
      <c r="F338" s="279"/>
      <c r="G338" s="43" t="s">
        <v>17</v>
      </c>
      <c r="H338" s="44">
        <f t="shared" si="80"/>
        <v>0</v>
      </c>
      <c r="I338" s="44">
        <v>0</v>
      </c>
      <c r="J338" s="44">
        <v>0</v>
      </c>
      <c r="K338" s="44">
        <v>0</v>
      </c>
      <c r="L338" s="44">
        <v>0</v>
      </c>
      <c r="M338" s="44">
        <v>0</v>
      </c>
      <c r="N338" s="44">
        <v>0</v>
      </c>
      <c r="O338" s="279"/>
      <c r="P338" s="279"/>
      <c r="Q338" s="425"/>
    </row>
    <row r="339" spans="1:17" ht="24" x14ac:dyDescent="0.25">
      <c r="A339" s="292"/>
      <c r="B339" s="279"/>
      <c r="C339" s="279"/>
      <c r="D339" s="279"/>
      <c r="E339" s="279"/>
      <c r="F339" s="279"/>
      <c r="G339" s="43" t="s">
        <v>18</v>
      </c>
      <c r="H339" s="44">
        <f t="shared" si="80"/>
        <v>4.7</v>
      </c>
      <c r="I339" s="44">
        <v>0</v>
      </c>
      <c r="J339" s="44">
        <v>0</v>
      </c>
      <c r="K339" s="44">
        <v>4.7</v>
      </c>
      <c r="L339" s="44">
        <v>0</v>
      </c>
      <c r="M339" s="44">
        <v>0</v>
      </c>
      <c r="N339" s="44">
        <v>0</v>
      </c>
      <c r="O339" s="279"/>
      <c r="P339" s="279"/>
      <c r="Q339" s="425"/>
    </row>
    <row r="340" spans="1:17" x14ac:dyDescent="0.25">
      <c r="A340" s="292"/>
      <c r="B340" s="279"/>
      <c r="C340" s="279"/>
      <c r="D340" s="279"/>
      <c r="E340" s="279"/>
      <c r="F340" s="279"/>
      <c r="G340" s="43" t="s">
        <v>19</v>
      </c>
      <c r="H340" s="44">
        <f t="shared" si="80"/>
        <v>0.3</v>
      </c>
      <c r="I340" s="44">
        <v>0</v>
      </c>
      <c r="J340" s="44">
        <v>0</v>
      </c>
      <c r="K340" s="44">
        <v>0.3</v>
      </c>
      <c r="L340" s="44">
        <v>0</v>
      </c>
      <c r="M340" s="44">
        <v>0</v>
      </c>
      <c r="N340" s="44">
        <v>0</v>
      </c>
      <c r="O340" s="279"/>
      <c r="P340" s="279"/>
      <c r="Q340" s="425"/>
    </row>
    <row r="341" spans="1:17" x14ac:dyDescent="0.25">
      <c r="A341" s="292"/>
      <c r="B341" s="279"/>
      <c r="C341" s="279"/>
      <c r="D341" s="279"/>
      <c r="E341" s="279"/>
      <c r="F341" s="279"/>
      <c r="G341" s="43" t="s">
        <v>20</v>
      </c>
      <c r="H341" s="44">
        <f t="shared" si="80"/>
        <v>0</v>
      </c>
      <c r="I341" s="44">
        <v>0</v>
      </c>
      <c r="J341" s="44">
        <v>0</v>
      </c>
      <c r="K341" s="44">
        <v>0</v>
      </c>
      <c r="L341" s="44">
        <v>0</v>
      </c>
      <c r="M341" s="44">
        <v>0</v>
      </c>
      <c r="N341" s="44">
        <v>0</v>
      </c>
      <c r="O341" s="279"/>
      <c r="P341" s="279"/>
      <c r="Q341" s="426"/>
    </row>
    <row r="342" spans="1:17" ht="24" x14ac:dyDescent="0.25">
      <c r="A342" s="292" t="s">
        <v>2209</v>
      </c>
      <c r="B342" s="279"/>
      <c r="C342" s="279" t="s">
        <v>1006</v>
      </c>
      <c r="D342" s="279">
        <v>2028</v>
      </c>
      <c r="E342" s="279"/>
      <c r="F342" s="279"/>
      <c r="G342" s="43" t="s">
        <v>16</v>
      </c>
      <c r="H342" s="44">
        <f t="shared" ref="H342:N342" si="82">SUM(H343:H346)</f>
        <v>45.1</v>
      </c>
      <c r="I342" s="44">
        <f t="shared" si="82"/>
        <v>0</v>
      </c>
      <c r="J342" s="44">
        <f t="shared" si="82"/>
        <v>0</v>
      </c>
      <c r="K342" s="44">
        <f t="shared" si="82"/>
        <v>0</v>
      </c>
      <c r="L342" s="44">
        <f t="shared" si="82"/>
        <v>45.1</v>
      </c>
      <c r="M342" s="44">
        <f t="shared" si="82"/>
        <v>0</v>
      </c>
      <c r="N342" s="44">
        <f t="shared" si="82"/>
        <v>0</v>
      </c>
      <c r="O342" s="279"/>
      <c r="P342" s="279"/>
      <c r="Q342" s="424" t="s">
        <v>4195</v>
      </c>
    </row>
    <row r="343" spans="1:17" x14ac:dyDescent="0.25">
      <c r="A343" s="292"/>
      <c r="B343" s="279"/>
      <c r="C343" s="279"/>
      <c r="D343" s="279"/>
      <c r="E343" s="279"/>
      <c r="F343" s="279"/>
      <c r="G343" s="43" t="s">
        <v>17</v>
      </c>
      <c r="H343" s="44">
        <f t="shared" si="80"/>
        <v>0</v>
      </c>
      <c r="I343" s="44">
        <v>0</v>
      </c>
      <c r="J343" s="44">
        <v>0</v>
      </c>
      <c r="K343" s="44">
        <v>0</v>
      </c>
      <c r="L343" s="44">
        <v>0</v>
      </c>
      <c r="M343" s="44">
        <v>0</v>
      </c>
      <c r="N343" s="44">
        <v>0</v>
      </c>
      <c r="O343" s="279"/>
      <c r="P343" s="279"/>
      <c r="Q343" s="425"/>
    </row>
    <row r="344" spans="1:17" ht="24" x14ac:dyDescent="0.25">
      <c r="A344" s="292"/>
      <c r="B344" s="279"/>
      <c r="C344" s="279"/>
      <c r="D344" s="279"/>
      <c r="E344" s="279"/>
      <c r="F344" s="279"/>
      <c r="G344" s="43" t="s">
        <v>18</v>
      </c>
      <c r="H344" s="44">
        <f t="shared" si="80"/>
        <v>41.9</v>
      </c>
      <c r="I344" s="44">
        <v>0</v>
      </c>
      <c r="J344" s="44">
        <v>0</v>
      </c>
      <c r="K344" s="44">
        <v>0</v>
      </c>
      <c r="L344" s="44">
        <v>41.9</v>
      </c>
      <c r="M344" s="44">
        <v>0</v>
      </c>
      <c r="N344" s="44">
        <v>0</v>
      </c>
      <c r="O344" s="279"/>
      <c r="P344" s="279"/>
      <c r="Q344" s="425"/>
    </row>
    <row r="345" spans="1:17" x14ac:dyDescent="0.25">
      <c r="A345" s="292"/>
      <c r="B345" s="279"/>
      <c r="C345" s="279"/>
      <c r="D345" s="279"/>
      <c r="E345" s="279"/>
      <c r="F345" s="279"/>
      <c r="G345" s="43" t="s">
        <v>19</v>
      </c>
      <c r="H345" s="44">
        <f t="shared" si="80"/>
        <v>3.2</v>
      </c>
      <c r="I345" s="44">
        <v>0</v>
      </c>
      <c r="J345" s="44">
        <v>0</v>
      </c>
      <c r="K345" s="44">
        <v>0</v>
      </c>
      <c r="L345" s="44">
        <v>3.2</v>
      </c>
      <c r="M345" s="44">
        <v>0</v>
      </c>
      <c r="N345" s="44">
        <v>0</v>
      </c>
      <c r="O345" s="279"/>
      <c r="P345" s="279"/>
      <c r="Q345" s="425"/>
    </row>
    <row r="346" spans="1:17" x14ac:dyDescent="0.25">
      <c r="A346" s="292"/>
      <c r="B346" s="279"/>
      <c r="C346" s="279"/>
      <c r="D346" s="279"/>
      <c r="E346" s="279"/>
      <c r="F346" s="279"/>
      <c r="G346" s="43" t="s">
        <v>20</v>
      </c>
      <c r="H346" s="44">
        <f t="shared" si="80"/>
        <v>0</v>
      </c>
      <c r="I346" s="44">
        <v>0</v>
      </c>
      <c r="J346" s="44">
        <v>0</v>
      </c>
      <c r="K346" s="44">
        <v>0</v>
      </c>
      <c r="L346" s="44">
        <v>0</v>
      </c>
      <c r="M346" s="44">
        <v>0</v>
      </c>
      <c r="N346" s="44">
        <v>0</v>
      </c>
      <c r="O346" s="279"/>
      <c r="P346" s="279"/>
      <c r="Q346" s="426"/>
    </row>
    <row r="347" spans="1:17" ht="24" x14ac:dyDescent="0.25">
      <c r="A347" s="292" t="s">
        <v>2210</v>
      </c>
      <c r="B347" s="279"/>
      <c r="C347" s="279" t="s">
        <v>1006</v>
      </c>
      <c r="D347" s="279" t="s">
        <v>421</v>
      </c>
      <c r="E347" s="279"/>
      <c r="F347" s="279" t="s">
        <v>2211</v>
      </c>
      <c r="G347" s="43" t="s">
        <v>16</v>
      </c>
      <c r="H347" s="44">
        <f t="shared" ref="H347:N347" si="83">SUM(H348:H351)</f>
        <v>17.900000000000002</v>
      </c>
      <c r="I347" s="44">
        <f t="shared" si="83"/>
        <v>0</v>
      </c>
      <c r="J347" s="44">
        <f t="shared" si="83"/>
        <v>0</v>
      </c>
      <c r="K347" s="44">
        <f t="shared" si="83"/>
        <v>0</v>
      </c>
      <c r="L347" s="44">
        <f t="shared" si="83"/>
        <v>17.900000000000002</v>
      </c>
      <c r="M347" s="44">
        <f t="shared" si="83"/>
        <v>0</v>
      </c>
      <c r="N347" s="44">
        <f t="shared" si="83"/>
        <v>0</v>
      </c>
      <c r="O347" s="279"/>
      <c r="P347" s="279"/>
      <c r="Q347" s="424" t="s">
        <v>4195</v>
      </c>
    </row>
    <row r="348" spans="1:17" x14ac:dyDescent="0.25">
      <c r="A348" s="292"/>
      <c r="B348" s="279"/>
      <c r="C348" s="279"/>
      <c r="D348" s="279"/>
      <c r="E348" s="279"/>
      <c r="F348" s="279"/>
      <c r="G348" s="43" t="s">
        <v>17</v>
      </c>
      <c r="H348" s="44">
        <f t="shared" si="80"/>
        <v>0</v>
      </c>
      <c r="I348" s="44">
        <v>0</v>
      </c>
      <c r="J348" s="44">
        <v>0</v>
      </c>
      <c r="K348" s="44">
        <v>0</v>
      </c>
      <c r="L348" s="44">
        <v>0</v>
      </c>
      <c r="M348" s="44">
        <v>0</v>
      </c>
      <c r="N348" s="44">
        <v>0</v>
      </c>
      <c r="O348" s="279"/>
      <c r="P348" s="279"/>
      <c r="Q348" s="425"/>
    </row>
    <row r="349" spans="1:17" ht="24" x14ac:dyDescent="0.25">
      <c r="A349" s="292"/>
      <c r="B349" s="279"/>
      <c r="C349" s="279"/>
      <c r="D349" s="279"/>
      <c r="E349" s="279"/>
      <c r="F349" s="279"/>
      <c r="G349" s="43" t="s">
        <v>18</v>
      </c>
      <c r="H349" s="44">
        <f t="shared" si="80"/>
        <v>16.600000000000001</v>
      </c>
      <c r="I349" s="44">
        <v>0</v>
      </c>
      <c r="J349" s="44">
        <v>0</v>
      </c>
      <c r="K349" s="44">
        <v>0</v>
      </c>
      <c r="L349" s="44">
        <v>16.600000000000001</v>
      </c>
      <c r="M349" s="44">
        <v>0</v>
      </c>
      <c r="N349" s="44">
        <v>0</v>
      </c>
      <c r="O349" s="279"/>
      <c r="P349" s="279"/>
      <c r="Q349" s="425"/>
    </row>
    <row r="350" spans="1:17" x14ac:dyDescent="0.25">
      <c r="A350" s="292"/>
      <c r="B350" s="279"/>
      <c r="C350" s="279"/>
      <c r="D350" s="279"/>
      <c r="E350" s="279"/>
      <c r="F350" s="279"/>
      <c r="G350" s="43" t="s">
        <v>19</v>
      </c>
      <c r="H350" s="44">
        <f t="shared" si="80"/>
        <v>1.3</v>
      </c>
      <c r="I350" s="44">
        <v>0</v>
      </c>
      <c r="J350" s="44">
        <v>0</v>
      </c>
      <c r="K350" s="44">
        <v>0</v>
      </c>
      <c r="L350" s="44">
        <v>1.3</v>
      </c>
      <c r="M350" s="44">
        <v>0</v>
      </c>
      <c r="N350" s="44">
        <v>0</v>
      </c>
      <c r="O350" s="279"/>
      <c r="P350" s="279"/>
      <c r="Q350" s="425"/>
    </row>
    <row r="351" spans="1:17" x14ac:dyDescent="0.25">
      <c r="A351" s="292"/>
      <c r="B351" s="279"/>
      <c r="C351" s="279"/>
      <c r="D351" s="279"/>
      <c r="E351" s="279"/>
      <c r="F351" s="279"/>
      <c r="G351" s="43" t="s">
        <v>20</v>
      </c>
      <c r="H351" s="44">
        <f t="shared" si="80"/>
        <v>0</v>
      </c>
      <c r="I351" s="44">
        <v>0</v>
      </c>
      <c r="J351" s="44">
        <v>0</v>
      </c>
      <c r="K351" s="44">
        <v>0</v>
      </c>
      <c r="L351" s="44">
        <v>0</v>
      </c>
      <c r="M351" s="44">
        <v>0</v>
      </c>
      <c r="N351" s="44">
        <v>0</v>
      </c>
      <c r="O351" s="279"/>
      <c r="P351" s="279"/>
      <c r="Q351" s="426"/>
    </row>
    <row r="352" spans="1:17" ht="24" x14ac:dyDescent="0.25">
      <c r="A352" s="292" t="s">
        <v>2212</v>
      </c>
      <c r="B352" s="279"/>
      <c r="C352" s="279" t="s">
        <v>1006</v>
      </c>
      <c r="D352" s="279" t="s">
        <v>484</v>
      </c>
      <c r="E352" s="279"/>
      <c r="F352" s="279"/>
      <c r="G352" s="43" t="s">
        <v>16</v>
      </c>
      <c r="H352" s="44">
        <f t="shared" ref="H352:N352" si="84">SUM(H353:H356)</f>
        <v>32.9</v>
      </c>
      <c r="I352" s="44">
        <f t="shared" si="84"/>
        <v>0</v>
      </c>
      <c r="J352" s="44">
        <f t="shared" si="84"/>
        <v>0</v>
      </c>
      <c r="K352" s="44">
        <f t="shared" si="84"/>
        <v>0</v>
      </c>
      <c r="L352" s="44">
        <f t="shared" si="84"/>
        <v>0</v>
      </c>
      <c r="M352" s="44">
        <f t="shared" si="84"/>
        <v>0</v>
      </c>
      <c r="N352" s="44">
        <f t="shared" si="84"/>
        <v>32.9</v>
      </c>
      <c r="O352" s="279"/>
      <c r="P352" s="279"/>
      <c r="Q352" s="424" t="s">
        <v>4195</v>
      </c>
    </row>
    <row r="353" spans="1:17" x14ac:dyDescent="0.25">
      <c r="A353" s="292"/>
      <c r="B353" s="279"/>
      <c r="C353" s="279"/>
      <c r="D353" s="279"/>
      <c r="E353" s="279"/>
      <c r="F353" s="279"/>
      <c r="G353" s="43" t="s">
        <v>17</v>
      </c>
      <c r="H353" s="44">
        <f t="shared" si="80"/>
        <v>0</v>
      </c>
      <c r="I353" s="44">
        <v>0</v>
      </c>
      <c r="J353" s="44">
        <v>0</v>
      </c>
      <c r="K353" s="44">
        <v>0</v>
      </c>
      <c r="L353" s="44">
        <v>0</v>
      </c>
      <c r="M353" s="44">
        <v>0</v>
      </c>
      <c r="N353" s="44">
        <v>0</v>
      </c>
      <c r="O353" s="279"/>
      <c r="P353" s="279"/>
      <c r="Q353" s="425"/>
    </row>
    <row r="354" spans="1:17" ht="24" x14ac:dyDescent="0.25">
      <c r="A354" s="292"/>
      <c r="B354" s="279"/>
      <c r="C354" s="279"/>
      <c r="D354" s="279"/>
      <c r="E354" s="279"/>
      <c r="F354" s="279"/>
      <c r="G354" s="43" t="s">
        <v>18</v>
      </c>
      <c r="H354" s="44">
        <f t="shared" si="80"/>
        <v>30.6</v>
      </c>
      <c r="I354" s="44">
        <v>0</v>
      </c>
      <c r="J354" s="44">
        <v>0</v>
      </c>
      <c r="K354" s="44">
        <v>0</v>
      </c>
      <c r="L354" s="44">
        <v>0</v>
      </c>
      <c r="M354" s="44">
        <v>0</v>
      </c>
      <c r="N354" s="44">
        <v>30.6</v>
      </c>
      <c r="O354" s="279"/>
      <c r="P354" s="279"/>
      <c r="Q354" s="425"/>
    </row>
    <row r="355" spans="1:17" x14ac:dyDescent="0.25">
      <c r="A355" s="292"/>
      <c r="B355" s="279"/>
      <c r="C355" s="279"/>
      <c r="D355" s="279"/>
      <c r="E355" s="279"/>
      <c r="F355" s="279"/>
      <c r="G355" s="43" t="s">
        <v>19</v>
      </c>
      <c r="H355" s="44">
        <f t="shared" si="80"/>
        <v>2.2999999999999998</v>
      </c>
      <c r="I355" s="44">
        <v>0</v>
      </c>
      <c r="J355" s="44">
        <v>0</v>
      </c>
      <c r="K355" s="44">
        <v>0</v>
      </c>
      <c r="L355" s="44">
        <v>0</v>
      </c>
      <c r="M355" s="44">
        <v>0</v>
      </c>
      <c r="N355" s="44">
        <v>2.2999999999999998</v>
      </c>
      <c r="O355" s="279"/>
      <c r="P355" s="279"/>
      <c r="Q355" s="425"/>
    </row>
    <row r="356" spans="1:17" x14ac:dyDescent="0.25">
      <c r="A356" s="292"/>
      <c r="B356" s="279"/>
      <c r="C356" s="279"/>
      <c r="D356" s="279"/>
      <c r="E356" s="279"/>
      <c r="F356" s="279"/>
      <c r="G356" s="43" t="s">
        <v>20</v>
      </c>
      <c r="H356" s="44">
        <f t="shared" si="80"/>
        <v>0</v>
      </c>
      <c r="I356" s="44">
        <v>0</v>
      </c>
      <c r="J356" s="44">
        <v>0</v>
      </c>
      <c r="K356" s="44">
        <v>0</v>
      </c>
      <c r="L356" s="44">
        <v>0</v>
      </c>
      <c r="M356" s="44">
        <v>0</v>
      </c>
      <c r="N356" s="44">
        <v>0</v>
      </c>
      <c r="O356" s="279"/>
      <c r="P356" s="279"/>
      <c r="Q356" s="426"/>
    </row>
    <row r="357" spans="1:17" ht="24" x14ac:dyDescent="0.25">
      <c r="A357" s="284" t="s">
        <v>2213</v>
      </c>
      <c r="B357" s="281"/>
      <c r="C357" s="281" t="s">
        <v>1006</v>
      </c>
      <c r="D357" s="281">
        <v>2029</v>
      </c>
      <c r="E357" s="281">
        <v>2400</v>
      </c>
      <c r="F357" s="281"/>
      <c r="G357" s="129" t="s">
        <v>16</v>
      </c>
      <c r="H357" s="47">
        <f t="shared" ref="H357:N357" si="85">SUM(H358:H361)</f>
        <v>15</v>
      </c>
      <c r="I357" s="95">
        <f t="shared" si="85"/>
        <v>0</v>
      </c>
      <c r="J357" s="47">
        <f t="shared" si="85"/>
        <v>0</v>
      </c>
      <c r="K357" s="95">
        <f t="shared" si="85"/>
        <v>0</v>
      </c>
      <c r="L357" s="47">
        <f t="shared" si="85"/>
        <v>0</v>
      </c>
      <c r="M357" s="95">
        <f t="shared" si="85"/>
        <v>15</v>
      </c>
      <c r="N357" s="47">
        <f t="shared" si="85"/>
        <v>0</v>
      </c>
      <c r="O357" s="608">
        <v>61000</v>
      </c>
      <c r="P357" s="281" t="s">
        <v>2214</v>
      </c>
      <c r="Q357" s="424" t="s">
        <v>4195</v>
      </c>
    </row>
    <row r="358" spans="1:17" x14ac:dyDescent="0.25">
      <c r="A358" s="292"/>
      <c r="B358" s="279"/>
      <c r="C358" s="279"/>
      <c r="D358" s="279"/>
      <c r="E358" s="279"/>
      <c r="F358" s="279"/>
      <c r="G358" s="46" t="s">
        <v>17</v>
      </c>
      <c r="H358" s="44">
        <f t="shared" ref="H358:H361" si="86">SUM(I358:N358)</f>
        <v>0</v>
      </c>
      <c r="I358" s="47">
        <v>0</v>
      </c>
      <c r="J358" s="44">
        <v>0</v>
      </c>
      <c r="K358" s="47">
        <v>0</v>
      </c>
      <c r="L358" s="44">
        <v>0</v>
      </c>
      <c r="M358" s="47">
        <v>0</v>
      </c>
      <c r="N358" s="44">
        <v>0</v>
      </c>
      <c r="O358" s="279"/>
      <c r="P358" s="279"/>
      <c r="Q358" s="425"/>
    </row>
    <row r="359" spans="1:17" ht="24" x14ac:dyDescent="0.25">
      <c r="A359" s="292"/>
      <c r="B359" s="279"/>
      <c r="C359" s="279"/>
      <c r="D359" s="279"/>
      <c r="E359" s="279"/>
      <c r="F359" s="279"/>
      <c r="G359" s="43" t="s">
        <v>18</v>
      </c>
      <c r="H359" s="47">
        <f t="shared" si="86"/>
        <v>13.8</v>
      </c>
      <c r="I359" s="44">
        <v>0</v>
      </c>
      <c r="J359" s="47">
        <v>0</v>
      </c>
      <c r="K359" s="44">
        <v>0</v>
      </c>
      <c r="L359" s="47">
        <v>0</v>
      </c>
      <c r="M359" s="44">
        <v>13.8</v>
      </c>
      <c r="N359" s="47">
        <v>0</v>
      </c>
      <c r="O359" s="279"/>
      <c r="P359" s="279"/>
      <c r="Q359" s="425"/>
    </row>
    <row r="360" spans="1:17" x14ac:dyDescent="0.25">
      <c r="A360" s="292"/>
      <c r="B360" s="279"/>
      <c r="C360" s="279"/>
      <c r="D360" s="279"/>
      <c r="E360" s="279"/>
      <c r="F360" s="279"/>
      <c r="G360" s="46" t="s">
        <v>19</v>
      </c>
      <c r="H360" s="44">
        <f t="shared" si="86"/>
        <v>1.2</v>
      </c>
      <c r="I360" s="47">
        <v>0</v>
      </c>
      <c r="J360" s="44">
        <v>0</v>
      </c>
      <c r="K360" s="47">
        <v>0</v>
      </c>
      <c r="L360" s="44">
        <v>0</v>
      </c>
      <c r="M360" s="47">
        <v>1.2</v>
      </c>
      <c r="N360" s="44">
        <v>0</v>
      </c>
      <c r="O360" s="279"/>
      <c r="P360" s="279"/>
      <c r="Q360" s="425"/>
    </row>
    <row r="361" spans="1:17" x14ac:dyDescent="0.25">
      <c r="A361" s="292"/>
      <c r="B361" s="279"/>
      <c r="C361" s="281"/>
      <c r="D361" s="301"/>
      <c r="E361" s="281"/>
      <c r="F361" s="281"/>
      <c r="G361" s="91" t="s">
        <v>20</v>
      </c>
      <c r="H361" s="117">
        <f t="shared" si="86"/>
        <v>0</v>
      </c>
      <c r="I361" s="117">
        <v>0</v>
      </c>
      <c r="J361" s="117">
        <v>0</v>
      </c>
      <c r="K361" s="117">
        <v>0</v>
      </c>
      <c r="L361" s="117">
        <v>0</v>
      </c>
      <c r="M361" s="117">
        <v>0</v>
      </c>
      <c r="N361" s="117">
        <v>0</v>
      </c>
      <c r="O361" s="281"/>
      <c r="P361" s="281"/>
      <c r="Q361" s="426"/>
    </row>
    <row r="362" spans="1:17" ht="24" x14ac:dyDescent="0.25">
      <c r="A362" s="331" t="s">
        <v>26</v>
      </c>
      <c r="B362" s="331"/>
      <c r="C362" s="331"/>
      <c r="D362" s="331"/>
      <c r="E362" s="331"/>
      <c r="F362" s="331"/>
      <c r="G362" s="48" t="s">
        <v>16</v>
      </c>
      <c r="H362" s="49">
        <f>SUM(H332,H337,H342,H347,H352,H357)</f>
        <v>121.30000000000001</v>
      </c>
      <c r="I362" s="49">
        <f t="shared" ref="I362:N362" si="87">SUM(I332,I337,I342,I347,I352,I357)</f>
        <v>0</v>
      </c>
      <c r="J362" s="49">
        <f t="shared" si="87"/>
        <v>0</v>
      </c>
      <c r="K362" s="49">
        <f t="shared" si="87"/>
        <v>10.4</v>
      </c>
      <c r="L362" s="49">
        <f t="shared" si="87"/>
        <v>63</v>
      </c>
      <c r="M362" s="49">
        <f t="shared" si="87"/>
        <v>15</v>
      </c>
      <c r="N362" s="49">
        <f t="shared" si="87"/>
        <v>32.9</v>
      </c>
      <c r="O362" s="306"/>
      <c r="P362" s="306"/>
    </row>
    <row r="363" spans="1:17" x14ac:dyDescent="0.25">
      <c r="A363" s="331"/>
      <c r="B363" s="331"/>
      <c r="C363" s="331"/>
      <c r="D363" s="331"/>
      <c r="E363" s="331"/>
      <c r="F363" s="331"/>
      <c r="G363" s="48" t="s">
        <v>17</v>
      </c>
      <c r="H363" s="49">
        <f t="shared" ref="H363:N366" si="88">SUM(H333,H338,H343,H348,H353,H358)</f>
        <v>0</v>
      </c>
      <c r="I363" s="49">
        <f t="shared" si="88"/>
        <v>0</v>
      </c>
      <c r="J363" s="49">
        <f t="shared" si="88"/>
        <v>0</v>
      </c>
      <c r="K363" s="49">
        <f t="shared" si="88"/>
        <v>0</v>
      </c>
      <c r="L363" s="49">
        <f t="shared" si="88"/>
        <v>0</v>
      </c>
      <c r="M363" s="49">
        <f t="shared" si="88"/>
        <v>0</v>
      </c>
      <c r="N363" s="49">
        <f t="shared" si="88"/>
        <v>0</v>
      </c>
      <c r="O363" s="306"/>
      <c r="P363" s="306"/>
    </row>
    <row r="364" spans="1:17" ht="36" x14ac:dyDescent="0.25">
      <c r="A364" s="331"/>
      <c r="B364" s="331"/>
      <c r="C364" s="331"/>
      <c r="D364" s="331"/>
      <c r="E364" s="331"/>
      <c r="F364" s="331"/>
      <c r="G364" s="48" t="s">
        <v>18</v>
      </c>
      <c r="H364" s="49">
        <f t="shared" si="88"/>
        <v>112.59999999999998</v>
      </c>
      <c r="I364" s="49">
        <f t="shared" si="88"/>
        <v>0</v>
      </c>
      <c r="J364" s="49">
        <f t="shared" si="88"/>
        <v>0</v>
      </c>
      <c r="K364" s="49">
        <f t="shared" si="88"/>
        <v>9.6999999999999993</v>
      </c>
      <c r="L364" s="49">
        <f t="shared" si="88"/>
        <v>58.5</v>
      </c>
      <c r="M364" s="49">
        <f t="shared" si="88"/>
        <v>13.8</v>
      </c>
      <c r="N364" s="49">
        <f t="shared" si="88"/>
        <v>30.6</v>
      </c>
      <c r="O364" s="306"/>
      <c r="P364" s="306"/>
    </row>
    <row r="365" spans="1:17" x14ac:dyDescent="0.25">
      <c r="A365" s="331"/>
      <c r="B365" s="331"/>
      <c r="C365" s="331"/>
      <c r="D365" s="331"/>
      <c r="E365" s="331"/>
      <c r="F365" s="331"/>
      <c r="G365" s="48" t="s">
        <v>19</v>
      </c>
      <c r="H365" s="49">
        <f t="shared" si="88"/>
        <v>8.6999999999999993</v>
      </c>
      <c r="I365" s="49">
        <f t="shared" si="88"/>
        <v>0</v>
      </c>
      <c r="J365" s="49">
        <f t="shared" si="88"/>
        <v>0</v>
      </c>
      <c r="K365" s="49">
        <f t="shared" si="88"/>
        <v>0.7</v>
      </c>
      <c r="L365" s="49">
        <f t="shared" si="88"/>
        <v>4.5</v>
      </c>
      <c r="M365" s="49">
        <f t="shared" si="88"/>
        <v>1.2</v>
      </c>
      <c r="N365" s="49">
        <f t="shared" si="88"/>
        <v>2.2999999999999998</v>
      </c>
      <c r="O365" s="306"/>
      <c r="P365" s="306"/>
    </row>
    <row r="366" spans="1:17" ht="24" x14ac:dyDescent="0.25">
      <c r="A366" s="331"/>
      <c r="B366" s="331"/>
      <c r="C366" s="331"/>
      <c r="D366" s="331"/>
      <c r="E366" s="331"/>
      <c r="F366" s="331"/>
      <c r="G366" s="48" t="s">
        <v>20</v>
      </c>
      <c r="H366" s="49">
        <f t="shared" si="88"/>
        <v>0</v>
      </c>
      <c r="I366" s="49">
        <f t="shared" si="88"/>
        <v>0</v>
      </c>
      <c r="J366" s="49">
        <f t="shared" si="88"/>
        <v>0</v>
      </c>
      <c r="K366" s="49">
        <f t="shared" si="88"/>
        <v>0</v>
      </c>
      <c r="L366" s="49">
        <f t="shared" si="88"/>
        <v>0</v>
      </c>
      <c r="M366" s="49">
        <f t="shared" si="88"/>
        <v>0</v>
      </c>
      <c r="N366" s="49">
        <f t="shared" si="88"/>
        <v>0</v>
      </c>
      <c r="O366" s="306"/>
      <c r="P366" s="306"/>
    </row>
    <row r="367" spans="1:17" x14ac:dyDescent="0.25">
      <c r="A367" s="294" t="s">
        <v>1062</v>
      </c>
      <c r="B367" s="294"/>
      <c r="C367" s="294"/>
      <c r="D367" s="294"/>
      <c r="E367" s="294"/>
      <c r="F367" s="294"/>
      <c r="G367" s="294"/>
      <c r="H367" s="294"/>
      <c r="I367" s="294"/>
      <c r="J367" s="294"/>
      <c r="K367" s="294"/>
      <c r="L367" s="294"/>
      <c r="M367" s="294"/>
      <c r="N367" s="294"/>
      <c r="O367" s="294"/>
      <c r="P367" s="294"/>
    </row>
    <row r="368" spans="1:17" ht="24" x14ac:dyDescent="0.25">
      <c r="A368" s="292" t="s">
        <v>2215</v>
      </c>
      <c r="B368" s="279"/>
      <c r="C368" s="279" t="s">
        <v>1062</v>
      </c>
      <c r="D368" s="279" t="s">
        <v>30</v>
      </c>
      <c r="E368" s="279" t="s">
        <v>2216</v>
      </c>
      <c r="F368" s="279" t="s">
        <v>2152</v>
      </c>
      <c r="G368" s="43" t="s">
        <v>16</v>
      </c>
      <c r="H368" s="44">
        <f t="shared" ref="H368:N368" si="89">SUM(H369:H372)</f>
        <v>1.8</v>
      </c>
      <c r="I368" s="44">
        <f t="shared" si="89"/>
        <v>0</v>
      </c>
      <c r="J368" s="44">
        <f t="shared" si="89"/>
        <v>0</v>
      </c>
      <c r="K368" s="44">
        <f t="shared" si="89"/>
        <v>1.8</v>
      </c>
      <c r="L368" s="44">
        <f t="shared" si="89"/>
        <v>0</v>
      </c>
      <c r="M368" s="44">
        <f t="shared" si="89"/>
        <v>0</v>
      </c>
      <c r="N368" s="44">
        <f t="shared" si="89"/>
        <v>0</v>
      </c>
      <c r="O368" s="279">
        <v>524</v>
      </c>
      <c r="P368" s="279"/>
      <c r="Q368" s="424" t="s">
        <v>4196</v>
      </c>
    </row>
    <row r="369" spans="1:17" x14ac:dyDescent="0.25">
      <c r="A369" s="292"/>
      <c r="B369" s="279"/>
      <c r="C369" s="279"/>
      <c r="D369" s="279"/>
      <c r="E369" s="279"/>
      <c r="F369" s="279"/>
      <c r="G369" s="43" t="s">
        <v>17</v>
      </c>
      <c r="H369" s="44">
        <f t="shared" ref="H369:H382" si="90">SUM(I369:N369)</f>
        <v>0</v>
      </c>
      <c r="I369" s="44">
        <v>0</v>
      </c>
      <c r="J369" s="44">
        <v>0</v>
      </c>
      <c r="K369" s="44">
        <v>0</v>
      </c>
      <c r="L369" s="44">
        <v>0</v>
      </c>
      <c r="M369" s="44">
        <v>0</v>
      </c>
      <c r="N369" s="44">
        <v>0</v>
      </c>
      <c r="O369" s="279"/>
      <c r="P369" s="279"/>
      <c r="Q369" s="425"/>
    </row>
    <row r="370" spans="1:17" ht="24" x14ac:dyDescent="0.25">
      <c r="A370" s="292"/>
      <c r="B370" s="279"/>
      <c r="C370" s="279"/>
      <c r="D370" s="279"/>
      <c r="E370" s="279"/>
      <c r="F370" s="279"/>
      <c r="G370" s="43" t="s">
        <v>18</v>
      </c>
      <c r="H370" s="44">
        <f t="shared" si="90"/>
        <v>1.7</v>
      </c>
      <c r="I370" s="44">
        <v>0</v>
      </c>
      <c r="J370" s="44">
        <v>0</v>
      </c>
      <c r="K370" s="44">
        <v>1.7</v>
      </c>
      <c r="L370" s="44">
        <v>0</v>
      </c>
      <c r="M370" s="44">
        <v>0</v>
      </c>
      <c r="N370" s="44">
        <v>0</v>
      </c>
      <c r="O370" s="279"/>
      <c r="P370" s="279"/>
      <c r="Q370" s="425"/>
    </row>
    <row r="371" spans="1:17" x14ac:dyDescent="0.25">
      <c r="A371" s="292"/>
      <c r="B371" s="279"/>
      <c r="C371" s="279"/>
      <c r="D371" s="279"/>
      <c r="E371" s="279"/>
      <c r="F371" s="279"/>
      <c r="G371" s="43" t="s">
        <v>19</v>
      </c>
      <c r="H371" s="44">
        <f t="shared" si="90"/>
        <v>0.1</v>
      </c>
      <c r="I371" s="44">
        <v>0</v>
      </c>
      <c r="J371" s="44">
        <v>0</v>
      </c>
      <c r="K371" s="44">
        <v>0.1</v>
      </c>
      <c r="L371" s="44">
        <v>0</v>
      </c>
      <c r="M371" s="44">
        <v>0</v>
      </c>
      <c r="N371" s="44">
        <v>0</v>
      </c>
      <c r="O371" s="279"/>
      <c r="P371" s="279"/>
      <c r="Q371" s="425"/>
    </row>
    <row r="372" spans="1:17" x14ac:dyDescent="0.25">
      <c r="A372" s="292"/>
      <c r="B372" s="279"/>
      <c r="C372" s="279"/>
      <c r="D372" s="279"/>
      <c r="E372" s="279"/>
      <c r="F372" s="279"/>
      <c r="G372" s="43" t="s">
        <v>20</v>
      </c>
      <c r="H372" s="44">
        <f t="shared" si="90"/>
        <v>0</v>
      </c>
      <c r="I372" s="44">
        <v>0</v>
      </c>
      <c r="J372" s="44">
        <v>0</v>
      </c>
      <c r="K372" s="44">
        <v>0</v>
      </c>
      <c r="L372" s="44">
        <v>0</v>
      </c>
      <c r="M372" s="44">
        <v>0</v>
      </c>
      <c r="N372" s="44">
        <v>0</v>
      </c>
      <c r="O372" s="279"/>
      <c r="P372" s="279"/>
      <c r="Q372" s="426"/>
    </row>
    <row r="373" spans="1:17" ht="24" x14ac:dyDescent="0.25">
      <c r="A373" s="292" t="s">
        <v>2217</v>
      </c>
      <c r="B373" s="279"/>
      <c r="C373" s="279" t="s">
        <v>1062</v>
      </c>
      <c r="D373" s="279">
        <v>2027</v>
      </c>
      <c r="E373" s="279" t="s">
        <v>2218</v>
      </c>
      <c r="F373" s="279" t="s">
        <v>2152</v>
      </c>
      <c r="G373" s="43" t="s">
        <v>16</v>
      </c>
      <c r="H373" s="44">
        <f t="shared" ref="H373:N373" si="91">SUM(H374:H377)</f>
        <v>19.100000000000001</v>
      </c>
      <c r="I373" s="44">
        <f t="shared" si="91"/>
        <v>0</v>
      </c>
      <c r="J373" s="44">
        <f t="shared" si="91"/>
        <v>0</v>
      </c>
      <c r="K373" s="44">
        <f t="shared" si="91"/>
        <v>19.100000000000001</v>
      </c>
      <c r="L373" s="44">
        <f t="shared" si="91"/>
        <v>0</v>
      </c>
      <c r="M373" s="44">
        <f t="shared" si="91"/>
        <v>0</v>
      </c>
      <c r="N373" s="44">
        <f t="shared" si="91"/>
        <v>0</v>
      </c>
      <c r="O373" s="279">
        <v>524</v>
      </c>
      <c r="P373" s="279"/>
      <c r="Q373" s="424" t="s">
        <v>4196</v>
      </c>
    </row>
    <row r="374" spans="1:17" x14ac:dyDescent="0.25">
      <c r="A374" s="292"/>
      <c r="B374" s="279"/>
      <c r="C374" s="279"/>
      <c r="D374" s="279"/>
      <c r="E374" s="279"/>
      <c r="F374" s="279"/>
      <c r="G374" s="43" t="s">
        <v>17</v>
      </c>
      <c r="H374" s="44">
        <f t="shared" si="90"/>
        <v>0</v>
      </c>
      <c r="I374" s="44">
        <v>0</v>
      </c>
      <c r="J374" s="44">
        <v>0</v>
      </c>
      <c r="K374" s="44">
        <v>0</v>
      </c>
      <c r="L374" s="44">
        <v>0</v>
      </c>
      <c r="M374" s="44">
        <v>0</v>
      </c>
      <c r="N374" s="44">
        <v>0</v>
      </c>
      <c r="O374" s="279"/>
      <c r="P374" s="279"/>
      <c r="Q374" s="425"/>
    </row>
    <row r="375" spans="1:17" ht="24" x14ac:dyDescent="0.25">
      <c r="A375" s="292"/>
      <c r="B375" s="279"/>
      <c r="C375" s="279"/>
      <c r="D375" s="279"/>
      <c r="E375" s="279"/>
      <c r="F375" s="279"/>
      <c r="G375" s="43" t="s">
        <v>18</v>
      </c>
      <c r="H375" s="44">
        <f t="shared" si="90"/>
        <v>18.100000000000001</v>
      </c>
      <c r="I375" s="44">
        <v>0</v>
      </c>
      <c r="J375" s="44">
        <v>0</v>
      </c>
      <c r="K375" s="44">
        <v>18.100000000000001</v>
      </c>
      <c r="L375" s="44">
        <v>0</v>
      </c>
      <c r="M375" s="44">
        <v>0</v>
      </c>
      <c r="N375" s="44">
        <v>0</v>
      </c>
      <c r="O375" s="279"/>
      <c r="P375" s="279"/>
      <c r="Q375" s="425"/>
    </row>
    <row r="376" spans="1:17" x14ac:dyDescent="0.25">
      <c r="A376" s="292"/>
      <c r="B376" s="279"/>
      <c r="C376" s="279"/>
      <c r="D376" s="279"/>
      <c r="E376" s="279"/>
      <c r="F376" s="279"/>
      <c r="G376" s="43" t="s">
        <v>19</v>
      </c>
      <c r="H376" s="44">
        <f t="shared" si="90"/>
        <v>1</v>
      </c>
      <c r="I376" s="44">
        <v>0</v>
      </c>
      <c r="J376" s="44">
        <v>0</v>
      </c>
      <c r="K376" s="44">
        <v>1</v>
      </c>
      <c r="L376" s="44">
        <v>0</v>
      </c>
      <c r="M376" s="44">
        <v>0</v>
      </c>
      <c r="N376" s="44">
        <v>0</v>
      </c>
      <c r="O376" s="279"/>
      <c r="P376" s="279"/>
      <c r="Q376" s="425"/>
    </row>
    <row r="377" spans="1:17" x14ac:dyDescent="0.25">
      <c r="A377" s="292"/>
      <c r="B377" s="279"/>
      <c r="C377" s="279"/>
      <c r="D377" s="279"/>
      <c r="E377" s="279"/>
      <c r="F377" s="279"/>
      <c r="G377" s="43" t="s">
        <v>20</v>
      </c>
      <c r="H377" s="44">
        <f t="shared" si="90"/>
        <v>0</v>
      </c>
      <c r="I377" s="44">
        <v>0</v>
      </c>
      <c r="J377" s="44">
        <v>0</v>
      </c>
      <c r="K377" s="44">
        <v>0</v>
      </c>
      <c r="L377" s="44">
        <v>0</v>
      </c>
      <c r="M377" s="44">
        <v>0</v>
      </c>
      <c r="N377" s="44">
        <v>0</v>
      </c>
      <c r="O377" s="279"/>
      <c r="P377" s="279"/>
      <c r="Q377" s="426"/>
    </row>
    <row r="378" spans="1:17" ht="24" x14ac:dyDescent="0.25">
      <c r="A378" s="292" t="s">
        <v>2219</v>
      </c>
      <c r="B378" s="279"/>
      <c r="C378" s="279" t="s">
        <v>1062</v>
      </c>
      <c r="D378" s="279" t="s">
        <v>30</v>
      </c>
      <c r="E378" s="279" t="s">
        <v>2220</v>
      </c>
      <c r="F378" s="279" t="s">
        <v>2152</v>
      </c>
      <c r="G378" s="43" t="s">
        <v>16</v>
      </c>
      <c r="H378" s="44">
        <f t="shared" ref="H378:N378" si="92">SUM(H379:H382)</f>
        <v>44</v>
      </c>
      <c r="I378" s="44">
        <f t="shared" si="92"/>
        <v>0</v>
      </c>
      <c r="J378" s="44">
        <f t="shared" si="92"/>
        <v>0</v>
      </c>
      <c r="K378" s="44">
        <f t="shared" si="92"/>
        <v>44</v>
      </c>
      <c r="L378" s="44">
        <f t="shared" si="92"/>
        <v>0</v>
      </c>
      <c r="M378" s="44">
        <f t="shared" si="92"/>
        <v>0</v>
      </c>
      <c r="N378" s="44">
        <f t="shared" si="92"/>
        <v>0</v>
      </c>
      <c r="O378" s="279">
        <v>881</v>
      </c>
      <c r="P378" s="279"/>
      <c r="Q378" s="424" t="s">
        <v>4196</v>
      </c>
    </row>
    <row r="379" spans="1:17" x14ac:dyDescent="0.25">
      <c r="A379" s="292"/>
      <c r="B379" s="279"/>
      <c r="C379" s="279"/>
      <c r="D379" s="279"/>
      <c r="E379" s="279"/>
      <c r="F379" s="279"/>
      <c r="G379" s="43" t="s">
        <v>17</v>
      </c>
      <c r="H379" s="44">
        <f t="shared" si="90"/>
        <v>0</v>
      </c>
      <c r="I379" s="44">
        <v>0</v>
      </c>
      <c r="J379" s="44">
        <v>0</v>
      </c>
      <c r="K379" s="44">
        <v>0</v>
      </c>
      <c r="L379" s="44">
        <v>0</v>
      </c>
      <c r="M379" s="44">
        <v>0</v>
      </c>
      <c r="N379" s="44">
        <v>0</v>
      </c>
      <c r="O379" s="279"/>
      <c r="P379" s="279"/>
      <c r="Q379" s="425"/>
    </row>
    <row r="380" spans="1:17" ht="24" x14ac:dyDescent="0.25">
      <c r="A380" s="292"/>
      <c r="B380" s="279"/>
      <c r="C380" s="279"/>
      <c r="D380" s="279"/>
      <c r="E380" s="279"/>
      <c r="F380" s="279"/>
      <c r="G380" s="43" t="s">
        <v>18</v>
      </c>
      <c r="H380" s="44">
        <f t="shared" si="90"/>
        <v>41.8</v>
      </c>
      <c r="I380" s="44">
        <v>0</v>
      </c>
      <c r="J380" s="44">
        <v>0</v>
      </c>
      <c r="K380" s="44">
        <v>41.8</v>
      </c>
      <c r="L380" s="44">
        <v>0</v>
      </c>
      <c r="M380" s="44">
        <v>0</v>
      </c>
      <c r="N380" s="44">
        <v>0</v>
      </c>
      <c r="O380" s="279"/>
      <c r="P380" s="279"/>
      <c r="Q380" s="425"/>
    </row>
    <row r="381" spans="1:17" x14ac:dyDescent="0.25">
      <c r="A381" s="292"/>
      <c r="B381" s="279"/>
      <c r="C381" s="279"/>
      <c r="D381" s="279"/>
      <c r="E381" s="279"/>
      <c r="F381" s="279"/>
      <c r="G381" s="43" t="s">
        <v>19</v>
      </c>
      <c r="H381" s="44">
        <f t="shared" si="90"/>
        <v>2.2000000000000002</v>
      </c>
      <c r="I381" s="44">
        <v>0</v>
      </c>
      <c r="J381" s="44">
        <v>0</v>
      </c>
      <c r="K381" s="44">
        <v>2.2000000000000002</v>
      </c>
      <c r="L381" s="44">
        <v>0</v>
      </c>
      <c r="M381" s="44">
        <v>0</v>
      </c>
      <c r="N381" s="44">
        <v>0</v>
      </c>
      <c r="O381" s="279"/>
      <c r="P381" s="279"/>
      <c r="Q381" s="425"/>
    </row>
    <row r="382" spans="1:17" x14ac:dyDescent="0.25">
      <c r="A382" s="292"/>
      <c r="B382" s="279"/>
      <c r="C382" s="279"/>
      <c r="D382" s="279"/>
      <c r="E382" s="279"/>
      <c r="F382" s="279"/>
      <c r="G382" s="43" t="s">
        <v>20</v>
      </c>
      <c r="H382" s="44">
        <f t="shared" si="90"/>
        <v>0</v>
      </c>
      <c r="I382" s="44">
        <v>0</v>
      </c>
      <c r="J382" s="44">
        <v>0</v>
      </c>
      <c r="K382" s="44">
        <v>0</v>
      </c>
      <c r="L382" s="44">
        <v>0</v>
      </c>
      <c r="M382" s="44">
        <v>0</v>
      </c>
      <c r="N382" s="44">
        <v>0</v>
      </c>
      <c r="O382" s="279"/>
      <c r="P382" s="279"/>
      <c r="Q382" s="426"/>
    </row>
    <row r="383" spans="1:17" ht="24" x14ac:dyDescent="0.25">
      <c r="A383" s="331" t="s">
        <v>26</v>
      </c>
      <c r="B383" s="331"/>
      <c r="C383" s="331"/>
      <c r="D383" s="331"/>
      <c r="E383" s="331"/>
      <c r="F383" s="331"/>
      <c r="G383" s="48" t="s">
        <v>16</v>
      </c>
      <c r="H383" s="49">
        <f>SUM(H368,H373,H378)</f>
        <v>64.900000000000006</v>
      </c>
      <c r="I383" s="49">
        <f t="shared" ref="I383:N383" si="93">SUM(I368,I373,I378)</f>
        <v>0</v>
      </c>
      <c r="J383" s="49">
        <f t="shared" si="93"/>
        <v>0</v>
      </c>
      <c r="K383" s="49">
        <f t="shared" si="93"/>
        <v>64.900000000000006</v>
      </c>
      <c r="L383" s="49">
        <f t="shared" si="93"/>
        <v>0</v>
      </c>
      <c r="M383" s="49">
        <f t="shared" si="93"/>
        <v>0</v>
      </c>
      <c r="N383" s="49">
        <f t="shared" si="93"/>
        <v>0</v>
      </c>
      <c r="O383" s="279"/>
      <c r="P383" s="279"/>
    </row>
    <row r="384" spans="1:17" x14ac:dyDescent="0.25">
      <c r="A384" s="331"/>
      <c r="B384" s="331"/>
      <c r="C384" s="331"/>
      <c r="D384" s="331"/>
      <c r="E384" s="331"/>
      <c r="F384" s="331"/>
      <c r="G384" s="48" t="s">
        <v>17</v>
      </c>
      <c r="H384" s="49">
        <f t="shared" ref="H384:N387" si="94">SUM(H369,H374,H379)</f>
        <v>0</v>
      </c>
      <c r="I384" s="49">
        <f t="shared" si="94"/>
        <v>0</v>
      </c>
      <c r="J384" s="49">
        <f t="shared" si="94"/>
        <v>0</v>
      </c>
      <c r="K384" s="49">
        <f t="shared" si="94"/>
        <v>0</v>
      </c>
      <c r="L384" s="49">
        <f t="shared" si="94"/>
        <v>0</v>
      </c>
      <c r="M384" s="49">
        <f t="shared" si="94"/>
        <v>0</v>
      </c>
      <c r="N384" s="49">
        <f t="shared" si="94"/>
        <v>0</v>
      </c>
      <c r="O384" s="279"/>
      <c r="P384" s="279"/>
    </row>
    <row r="385" spans="1:17" ht="36" x14ac:dyDescent="0.25">
      <c r="A385" s="331"/>
      <c r="B385" s="331"/>
      <c r="C385" s="331"/>
      <c r="D385" s="331"/>
      <c r="E385" s="331"/>
      <c r="F385" s="331"/>
      <c r="G385" s="48" t="s">
        <v>18</v>
      </c>
      <c r="H385" s="49">
        <f t="shared" si="94"/>
        <v>61.599999999999994</v>
      </c>
      <c r="I385" s="49">
        <f t="shared" si="94"/>
        <v>0</v>
      </c>
      <c r="J385" s="49">
        <f t="shared" si="94"/>
        <v>0</v>
      </c>
      <c r="K385" s="49">
        <f t="shared" si="94"/>
        <v>61.599999999999994</v>
      </c>
      <c r="L385" s="49">
        <f t="shared" si="94"/>
        <v>0</v>
      </c>
      <c r="M385" s="49">
        <f t="shared" si="94"/>
        <v>0</v>
      </c>
      <c r="N385" s="49">
        <f t="shared" si="94"/>
        <v>0</v>
      </c>
      <c r="O385" s="279"/>
      <c r="P385" s="279"/>
    </row>
    <row r="386" spans="1:17" x14ac:dyDescent="0.25">
      <c r="A386" s="331"/>
      <c r="B386" s="331"/>
      <c r="C386" s="331"/>
      <c r="D386" s="331"/>
      <c r="E386" s="331"/>
      <c r="F386" s="331"/>
      <c r="G386" s="48" t="s">
        <v>19</v>
      </c>
      <c r="H386" s="49">
        <f t="shared" si="94"/>
        <v>3.3000000000000003</v>
      </c>
      <c r="I386" s="49">
        <f t="shared" si="94"/>
        <v>0</v>
      </c>
      <c r="J386" s="49">
        <f t="shared" si="94"/>
        <v>0</v>
      </c>
      <c r="K386" s="49">
        <f t="shared" si="94"/>
        <v>3.3000000000000003</v>
      </c>
      <c r="L386" s="49">
        <f t="shared" si="94"/>
        <v>0</v>
      </c>
      <c r="M386" s="49">
        <f t="shared" si="94"/>
        <v>0</v>
      </c>
      <c r="N386" s="49">
        <f t="shared" si="94"/>
        <v>0</v>
      </c>
      <c r="O386" s="279"/>
      <c r="P386" s="279"/>
    </row>
    <row r="387" spans="1:17" ht="24" x14ac:dyDescent="0.25">
      <c r="A387" s="331"/>
      <c r="B387" s="331"/>
      <c r="C387" s="331"/>
      <c r="D387" s="331"/>
      <c r="E387" s="331"/>
      <c r="F387" s="331"/>
      <c r="G387" s="48" t="s">
        <v>20</v>
      </c>
      <c r="H387" s="49">
        <f t="shared" si="94"/>
        <v>0</v>
      </c>
      <c r="I387" s="49">
        <f t="shared" si="94"/>
        <v>0</v>
      </c>
      <c r="J387" s="49">
        <f t="shared" si="94"/>
        <v>0</v>
      </c>
      <c r="K387" s="49">
        <f t="shared" si="94"/>
        <v>0</v>
      </c>
      <c r="L387" s="49">
        <f t="shared" si="94"/>
        <v>0</v>
      </c>
      <c r="M387" s="49">
        <f t="shared" si="94"/>
        <v>0</v>
      </c>
      <c r="N387" s="49">
        <f t="shared" si="94"/>
        <v>0</v>
      </c>
      <c r="O387" s="279"/>
      <c r="P387" s="279"/>
    </row>
    <row r="388" spans="1:17" x14ac:dyDescent="0.25">
      <c r="A388" s="294" t="s">
        <v>1120</v>
      </c>
      <c r="B388" s="294"/>
      <c r="C388" s="294"/>
      <c r="D388" s="294"/>
      <c r="E388" s="294"/>
      <c r="F388" s="294"/>
      <c r="G388" s="294"/>
      <c r="H388" s="294"/>
      <c r="I388" s="294"/>
      <c r="J388" s="294"/>
      <c r="K388" s="294"/>
      <c r="L388" s="294"/>
      <c r="M388" s="294"/>
      <c r="N388" s="294"/>
      <c r="O388" s="294"/>
      <c r="P388" s="294"/>
    </row>
    <row r="389" spans="1:17" ht="24" x14ac:dyDescent="0.25">
      <c r="A389" s="292" t="s">
        <v>2221</v>
      </c>
      <c r="B389" s="279"/>
      <c r="C389" s="279" t="s">
        <v>1120</v>
      </c>
      <c r="D389" s="279">
        <v>2027</v>
      </c>
      <c r="E389" s="279"/>
      <c r="F389" s="279" t="s">
        <v>2222</v>
      </c>
      <c r="G389" s="43" t="s">
        <v>16</v>
      </c>
      <c r="H389" s="44">
        <f t="shared" ref="H389:N389" si="95">SUM(H390:H393)</f>
        <v>20.6</v>
      </c>
      <c r="I389" s="44">
        <f t="shared" si="95"/>
        <v>0</v>
      </c>
      <c r="J389" s="44">
        <f t="shared" si="95"/>
        <v>0</v>
      </c>
      <c r="K389" s="44">
        <f t="shared" si="95"/>
        <v>20.6</v>
      </c>
      <c r="L389" s="44">
        <f t="shared" si="95"/>
        <v>0</v>
      </c>
      <c r="M389" s="44">
        <f t="shared" si="95"/>
        <v>0</v>
      </c>
      <c r="N389" s="44">
        <f t="shared" si="95"/>
        <v>0</v>
      </c>
      <c r="O389" s="279"/>
      <c r="P389" s="279"/>
      <c r="Q389" s="424" t="s">
        <v>4197</v>
      </c>
    </row>
    <row r="390" spans="1:17" x14ac:dyDescent="0.25">
      <c r="A390" s="292"/>
      <c r="B390" s="279"/>
      <c r="C390" s="279"/>
      <c r="D390" s="279"/>
      <c r="E390" s="279"/>
      <c r="F390" s="279"/>
      <c r="G390" s="43" t="s">
        <v>17</v>
      </c>
      <c r="H390" s="44">
        <f t="shared" ref="H390:H393" si="96">SUM(I390:N390)</f>
        <v>0</v>
      </c>
      <c r="I390" s="44">
        <v>0</v>
      </c>
      <c r="J390" s="44">
        <v>0</v>
      </c>
      <c r="K390" s="44">
        <v>0</v>
      </c>
      <c r="L390" s="44">
        <v>0</v>
      </c>
      <c r="M390" s="44">
        <v>0</v>
      </c>
      <c r="N390" s="44">
        <v>0</v>
      </c>
      <c r="O390" s="279"/>
      <c r="P390" s="279"/>
      <c r="Q390" s="425"/>
    </row>
    <row r="391" spans="1:17" ht="24" x14ac:dyDescent="0.25">
      <c r="A391" s="292"/>
      <c r="B391" s="279"/>
      <c r="C391" s="279"/>
      <c r="D391" s="279"/>
      <c r="E391" s="279"/>
      <c r="F391" s="279"/>
      <c r="G391" s="43" t="s">
        <v>18</v>
      </c>
      <c r="H391" s="44">
        <f t="shared" si="96"/>
        <v>19</v>
      </c>
      <c r="I391" s="44">
        <v>0</v>
      </c>
      <c r="J391" s="44">
        <v>0</v>
      </c>
      <c r="K391" s="44">
        <v>19</v>
      </c>
      <c r="L391" s="44">
        <v>0</v>
      </c>
      <c r="M391" s="44">
        <v>0</v>
      </c>
      <c r="N391" s="44">
        <v>0</v>
      </c>
      <c r="O391" s="279"/>
      <c r="P391" s="279"/>
      <c r="Q391" s="425"/>
    </row>
    <row r="392" spans="1:17" x14ac:dyDescent="0.25">
      <c r="A392" s="292"/>
      <c r="B392" s="279"/>
      <c r="C392" s="279"/>
      <c r="D392" s="279"/>
      <c r="E392" s="279"/>
      <c r="F392" s="279"/>
      <c r="G392" s="43" t="s">
        <v>19</v>
      </c>
      <c r="H392" s="44">
        <f t="shared" si="96"/>
        <v>1.6</v>
      </c>
      <c r="I392" s="44">
        <v>0</v>
      </c>
      <c r="J392" s="44">
        <v>0</v>
      </c>
      <c r="K392" s="44">
        <v>1.6</v>
      </c>
      <c r="L392" s="44">
        <v>0</v>
      </c>
      <c r="M392" s="44">
        <v>0</v>
      </c>
      <c r="N392" s="44">
        <v>0</v>
      </c>
      <c r="O392" s="279"/>
      <c r="P392" s="279"/>
      <c r="Q392" s="425"/>
    </row>
    <row r="393" spans="1:17" ht="41.25" customHeight="1" x14ac:dyDescent="0.25">
      <c r="A393" s="292"/>
      <c r="B393" s="279"/>
      <c r="C393" s="279"/>
      <c r="D393" s="279"/>
      <c r="E393" s="279"/>
      <c r="F393" s="279"/>
      <c r="G393" s="43" t="s">
        <v>20</v>
      </c>
      <c r="H393" s="44">
        <f t="shared" si="96"/>
        <v>0</v>
      </c>
      <c r="I393" s="44">
        <v>0</v>
      </c>
      <c r="J393" s="44">
        <v>0</v>
      </c>
      <c r="K393" s="44">
        <v>0</v>
      </c>
      <c r="L393" s="44">
        <v>0</v>
      </c>
      <c r="M393" s="44">
        <v>0</v>
      </c>
      <c r="N393" s="44">
        <v>0</v>
      </c>
      <c r="O393" s="279"/>
      <c r="P393" s="279"/>
      <c r="Q393" s="426"/>
    </row>
    <row r="394" spans="1:17" ht="24" x14ac:dyDescent="0.25">
      <c r="A394" s="292" t="s">
        <v>2223</v>
      </c>
      <c r="B394" s="279"/>
      <c r="C394" s="279" t="s">
        <v>1120</v>
      </c>
      <c r="D394" s="279">
        <v>2025</v>
      </c>
      <c r="E394" s="279"/>
      <c r="F394" s="279" t="s">
        <v>2222</v>
      </c>
      <c r="G394" s="43" t="s">
        <v>16</v>
      </c>
      <c r="H394" s="44">
        <f t="shared" ref="H394:N394" si="97">SUM(H395:H398)</f>
        <v>4.4000000000000004</v>
      </c>
      <c r="I394" s="44">
        <f t="shared" si="97"/>
        <v>4.4000000000000004</v>
      </c>
      <c r="J394" s="44">
        <f t="shared" si="97"/>
        <v>0</v>
      </c>
      <c r="K394" s="44">
        <f t="shared" si="97"/>
        <v>0</v>
      </c>
      <c r="L394" s="44">
        <f t="shared" si="97"/>
        <v>0</v>
      </c>
      <c r="M394" s="44">
        <f t="shared" si="97"/>
        <v>0</v>
      </c>
      <c r="N394" s="44">
        <f t="shared" si="97"/>
        <v>0</v>
      </c>
      <c r="O394" s="279"/>
      <c r="P394" s="281"/>
      <c r="Q394" s="424" t="s">
        <v>4197</v>
      </c>
    </row>
    <row r="395" spans="1:17" x14ac:dyDescent="0.25">
      <c r="A395" s="292"/>
      <c r="B395" s="279"/>
      <c r="C395" s="279"/>
      <c r="D395" s="279"/>
      <c r="E395" s="279"/>
      <c r="F395" s="279"/>
      <c r="G395" s="43" t="s">
        <v>17</v>
      </c>
      <c r="H395" s="44">
        <f t="shared" ref="H395:H398" si="98">SUM(I395:N395)</f>
        <v>0</v>
      </c>
      <c r="I395" s="44">
        <v>0</v>
      </c>
      <c r="J395" s="44">
        <v>0</v>
      </c>
      <c r="K395" s="44">
        <v>0</v>
      </c>
      <c r="L395" s="44">
        <v>0</v>
      </c>
      <c r="M395" s="44">
        <v>0</v>
      </c>
      <c r="N395" s="44">
        <v>0</v>
      </c>
      <c r="O395" s="279"/>
      <c r="P395" s="282"/>
      <c r="Q395" s="425"/>
    </row>
    <row r="396" spans="1:17" ht="24" x14ac:dyDescent="0.25">
      <c r="A396" s="292"/>
      <c r="B396" s="279"/>
      <c r="C396" s="279"/>
      <c r="D396" s="279"/>
      <c r="E396" s="279"/>
      <c r="F396" s="279"/>
      <c r="G396" s="43" t="s">
        <v>18</v>
      </c>
      <c r="H396" s="44">
        <f t="shared" si="98"/>
        <v>4</v>
      </c>
      <c r="I396" s="44">
        <v>4</v>
      </c>
      <c r="J396" s="44">
        <v>0</v>
      </c>
      <c r="K396" s="44">
        <v>0</v>
      </c>
      <c r="L396" s="44">
        <v>0</v>
      </c>
      <c r="M396" s="44">
        <v>0</v>
      </c>
      <c r="N396" s="44">
        <v>0</v>
      </c>
      <c r="O396" s="279"/>
      <c r="P396" s="282"/>
      <c r="Q396" s="425"/>
    </row>
    <row r="397" spans="1:17" x14ac:dyDescent="0.25">
      <c r="A397" s="292"/>
      <c r="B397" s="279"/>
      <c r="C397" s="279"/>
      <c r="D397" s="279"/>
      <c r="E397" s="279"/>
      <c r="F397" s="279"/>
      <c r="G397" s="43" t="s">
        <v>19</v>
      </c>
      <c r="H397" s="44">
        <f t="shared" si="98"/>
        <v>0.4</v>
      </c>
      <c r="I397" s="44">
        <v>0.4</v>
      </c>
      <c r="J397" s="44">
        <v>0</v>
      </c>
      <c r="K397" s="44">
        <v>0</v>
      </c>
      <c r="L397" s="44">
        <v>0</v>
      </c>
      <c r="M397" s="44">
        <v>0</v>
      </c>
      <c r="N397" s="44">
        <v>0</v>
      </c>
      <c r="O397" s="279"/>
      <c r="P397" s="282"/>
      <c r="Q397" s="425"/>
    </row>
    <row r="398" spans="1:17" x14ac:dyDescent="0.25">
      <c r="A398" s="292"/>
      <c r="B398" s="279"/>
      <c r="C398" s="279"/>
      <c r="D398" s="279"/>
      <c r="E398" s="279"/>
      <c r="F398" s="279"/>
      <c r="G398" s="43" t="s">
        <v>20</v>
      </c>
      <c r="H398" s="44">
        <f t="shared" si="98"/>
        <v>0</v>
      </c>
      <c r="I398" s="44">
        <v>0</v>
      </c>
      <c r="J398" s="44">
        <v>0</v>
      </c>
      <c r="K398" s="44">
        <v>0</v>
      </c>
      <c r="L398" s="44">
        <v>0</v>
      </c>
      <c r="M398" s="44">
        <v>0</v>
      </c>
      <c r="N398" s="44">
        <v>0</v>
      </c>
      <c r="O398" s="279"/>
      <c r="P398" s="283"/>
      <c r="Q398" s="426"/>
    </row>
    <row r="399" spans="1:17" ht="24" x14ac:dyDescent="0.25">
      <c r="A399" s="292" t="s">
        <v>2151</v>
      </c>
      <c r="B399" s="279"/>
      <c r="C399" s="279" t="s">
        <v>1120</v>
      </c>
      <c r="D399" s="279">
        <v>2027</v>
      </c>
      <c r="E399" s="279"/>
      <c r="F399" s="279" t="s">
        <v>2152</v>
      </c>
      <c r="G399" s="43" t="s">
        <v>16</v>
      </c>
      <c r="H399" s="44">
        <f t="shared" ref="H399:N399" si="99">SUM(H400:H403)</f>
        <v>135</v>
      </c>
      <c r="I399" s="44">
        <f t="shared" si="99"/>
        <v>0</v>
      </c>
      <c r="J399" s="44">
        <f t="shared" si="99"/>
        <v>0</v>
      </c>
      <c r="K399" s="44">
        <f t="shared" si="99"/>
        <v>135</v>
      </c>
      <c r="L399" s="44">
        <f t="shared" si="99"/>
        <v>0</v>
      </c>
      <c r="M399" s="44">
        <f t="shared" si="99"/>
        <v>0</v>
      </c>
      <c r="N399" s="44">
        <f t="shared" si="99"/>
        <v>0</v>
      </c>
      <c r="O399" s="279"/>
      <c r="P399" s="279"/>
      <c r="Q399" s="424" t="s">
        <v>4197</v>
      </c>
    </row>
    <row r="400" spans="1:17" x14ac:dyDescent="0.25">
      <c r="A400" s="292"/>
      <c r="B400" s="279"/>
      <c r="C400" s="279"/>
      <c r="D400" s="279"/>
      <c r="E400" s="279"/>
      <c r="F400" s="279"/>
      <c r="G400" s="43" t="s">
        <v>17</v>
      </c>
      <c r="H400" s="44">
        <f t="shared" ref="H400:H403" si="100">SUM(I400:N400)</f>
        <v>0</v>
      </c>
      <c r="I400" s="44">
        <v>0</v>
      </c>
      <c r="J400" s="44">
        <v>0</v>
      </c>
      <c r="K400" s="44">
        <v>0</v>
      </c>
      <c r="L400" s="44">
        <v>0</v>
      </c>
      <c r="M400" s="44">
        <v>0</v>
      </c>
      <c r="N400" s="44">
        <v>0</v>
      </c>
      <c r="O400" s="279"/>
      <c r="P400" s="279"/>
      <c r="Q400" s="425"/>
    </row>
    <row r="401" spans="1:17" ht="24" x14ac:dyDescent="0.25">
      <c r="A401" s="292"/>
      <c r="B401" s="279"/>
      <c r="C401" s="279"/>
      <c r="D401" s="279"/>
      <c r="E401" s="279"/>
      <c r="F401" s="279"/>
      <c r="G401" s="43" t="s">
        <v>18</v>
      </c>
      <c r="H401" s="44">
        <f t="shared" si="100"/>
        <v>124.2</v>
      </c>
      <c r="I401" s="44">
        <v>0</v>
      </c>
      <c r="J401" s="44">
        <v>0</v>
      </c>
      <c r="K401" s="44">
        <v>124.2</v>
      </c>
      <c r="L401" s="44">
        <v>0</v>
      </c>
      <c r="M401" s="44">
        <v>0</v>
      </c>
      <c r="N401" s="44">
        <v>0</v>
      </c>
      <c r="O401" s="279"/>
      <c r="P401" s="279"/>
      <c r="Q401" s="425"/>
    </row>
    <row r="402" spans="1:17" x14ac:dyDescent="0.25">
      <c r="A402" s="292"/>
      <c r="B402" s="279"/>
      <c r="C402" s="279"/>
      <c r="D402" s="279"/>
      <c r="E402" s="279"/>
      <c r="F402" s="279"/>
      <c r="G402" s="43" t="s">
        <v>19</v>
      </c>
      <c r="H402" s="44">
        <f t="shared" si="100"/>
        <v>10.8</v>
      </c>
      <c r="I402" s="44">
        <v>0</v>
      </c>
      <c r="J402" s="44">
        <v>0</v>
      </c>
      <c r="K402" s="44">
        <v>10.8</v>
      </c>
      <c r="L402" s="44">
        <v>0</v>
      </c>
      <c r="M402" s="44">
        <v>0</v>
      </c>
      <c r="N402" s="44">
        <v>0</v>
      </c>
      <c r="O402" s="279"/>
      <c r="P402" s="279"/>
      <c r="Q402" s="425"/>
    </row>
    <row r="403" spans="1:17" x14ac:dyDescent="0.25">
      <c r="A403" s="292"/>
      <c r="B403" s="279"/>
      <c r="C403" s="279"/>
      <c r="D403" s="279"/>
      <c r="E403" s="279"/>
      <c r="F403" s="279"/>
      <c r="G403" s="43" t="s">
        <v>20</v>
      </c>
      <c r="H403" s="44">
        <f t="shared" si="100"/>
        <v>0</v>
      </c>
      <c r="I403" s="44">
        <v>0</v>
      </c>
      <c r="J403" s="44">
        <v>0</v>
      </c>
      <c r="K403" s="44">
        <v>0</v>
      </c>
      <c r="L403" s="44">
        <v>0</v>
      </c>
      <c r="M403" s="44">
        <v>0</v>
      </c>
      <c r="N403" s="44">
        <v>0</v>
      </c>
      <c r="O403" s="279"/>
      <c r="P403" s="279"/>
      <c r="Q403" s="426"/>
    </row>
    <row r="404" spans="1:17" ht="24" x14ac:dyDescent="0.25">
      <c r="A404" s="292" t="s">
        <v>2153</v>
      </c>
      <c r="B404" s="279"/>
      <c r="C404" s="279" t="s">
        <v>1120</v>
      </c>
      <c r="D404" s="279">
        <v>2027</v>
      </c>
      <c r="E404" s="279"/>
      <c r="F404" s="279" t="s">
        <v>2152</v>
      </c>
      <c r="G404" s="43" t="s">
        <v>16</v>
      </c>
      <c r="H404" s="44">
        <f t="shared" ref="H404:N404" si="101">SUM(H405:H408)</f>
        <v>135</v>
      </c>
      <c r="I404" s="44">
        <f t="shared" si="101"/>
        <v>0</v>
      </c>
      <c r="J404" s="44">
        <f t="shared" si="101"/>
        <v>0</v>
      </c>
      <c r="K404" s="44">
        <f t="shared" si="101"/>
        <v>135</v>
      </c>
      <c r="L404" s="44">
        <f t="shared" si="101"/>
        <v>0</v>
      </c>
      <c r="M404" s="44">
        <f t="shared" si="101"/>
        <v>0</v>
      </c>
      <c r="N404" s="44">
        <f t="shared" si="101"/>
        <v>0</v>
      </c>
      <c r="O404" s="279"/>
      <c r="P404" s="279"/>
      <c r="Q404" s="424" t="s">
        <v>4197</v>
      </c>
    </row>
    <row r="405" spans="1:17" x14ac:dyDescent="0.25">
      <c r="A405" s="292"/>
      <c r="B405" s="279"/>
      <c r="C405" s="279"/>
      <c r="D405" s="279"/>
      <c r="E405" s="279"/>
      <c r="F405" s="279"/>
      <c r="G405" s="43" t="s">
        <v>17</v>
      </c>
      <c r="H405" s="44">
        <f t="shared" ref="H405:H408" si="102">SUM(I405:N405)</f>
        <v>0</v>
      </c>
      <c r="I405" s="44">
        <v>0</v>
      </c>
      <c r="J405" s="44">
        <v>0</v>
      </c>
      <c r="K405" s="44">
        <v>0</v>
      </c>
      <c r="L405" s="44">
        <v>0</v>
      </c>
      <c r="M405" s="44">
        <v>0</v>
      </c>
      <c r="N405" s="44">
        <v>0</v>
      </c>
      <c r="O405" s="279"/>
      <c r="P405" s="279"/>
      <c r="Q405" s="425"/>
    </row>
    <row r="406" spans="1:17" ht="24" x14ac:dyDescent="0.25">
      <c r="A406" s="292"/>
      <c r="B406" s="279"/>
      <c r="C406" s="279"/>
      <c r="D406" s="279"/>
      <c r="E406" s="279"/>
      <c r="F406" s="279"/>
      <c r="G406" s="43" t="s">
        <v>18</v>
      </c>
      <c r="H406" s="44">
        <f t="shared" si="102"/>
        <v>124.2</v>
      </c>
      <c r="I406" s="44">
        <v>0</v>
      </c>
      <c r="J406" s="44">
        <v>0</v>
      </c>
      <c r="K406" s="44">
        <v>124.2</v>
      </c>
      <c r="L406" s="44">
        <v>0</v>
      </c>
      <c r="M406" s="44">
        <v>0</v>
      </c>
      <c r="N406" s="44">
        <v>0</v>
      </c>
      <c r="O406" s="279"/>
      <c r="P406" s="279"/>
      <c r="Q406" s="425"/>
    </row>
    <row r="407" spans="1:17" x14ac:dyDescent="0.25">
      <c r="A407" s="292"/>
      <c r="B407" s="279"/>
      <c r="C407" s="279"/>
      <c r="D407" s="279"/>
      <c r="E407" s="279"/>
      <c r="F407" s="279"/>
      <c r="G407" s="43" t="s">
        <v>19</v>
      </c>
      <c r="H407" s="44">
        <f t="shared" si="102"/>
        <v>10.8</v>
      </c>
      <c r="I407" s="44">
        <v>0</v>
      </c>
      <c r="J407" s="44">
        <v>0</v>
      </c>
      <c r="K407" s="44">
        <v>10.8</v>
      </c>
      <c r="L407" s="44">
        <v>0</v>
      </c>
      <c r="M407" s="44">
        <v>0</v>
      </c>
      <c r="N407" s="44">
        <v>0</v>
      </c>
      <c r="O407" s="279"/>
      <c r="P407" s="279"/>
      <c r="Q407" s="425"/>
    </row>
    <row r="408" spans="1:17" x14ac:dyDescent="0.25">
      <c r="A408" s="284"/>
      <c r="B408" s="281"/>
      <c r="C408" s="281"/>
      <c r="D408" s="281"/>
      <c r="E408" s="281"/>
      <c r="F408" s="281"/>
      <c r="G408" s="91" t="s">
        <v>20</v>
      </c>
      <c r="H408" s="117">
        <f t="shared" si="102"/>
        <v>0</v>
      </c>
      <c r="I408" s="117">
        <v>0</v>
      </c>
      <c r="J408" s="117">
        <v>0</v>
      </c>
      <c r="K408" s="117">
        <v>0</v>
      </c>
      <c r="L408" s="117">
        <v>0</v>
      </c>
      <c r="M408" s="117">
        <v>0</v>
      </c>
      <c r="N408" s="117">
        <v>0</v>
      </c>
      <c r="O408" s="281"/>
      <c r="P408" s="281"/>
      <c r="Q408" s="426"/>
    </row>
    <row r="409" spans="1:17" ht="24" x14ac:dyDescent="0.25">
      <c r="A409" s="300" t="s">
        <v>2224</v>
      </c>
      <c r="B409" s="279"/>
      <c r="C409" s="279" t="s">
        <v>1120</v>
      </c>
      <c r="D409" s="279">
        <v>2028</v>
      </c>
      <c r="E409" s="279"/>
      <c r="F409" s="279" t="s">
        <v>1734</v>
      </c>
      <c r="G409" s="130" t="s">
        <v>16</v>
      </c>
      <c r="H409" s="44">
        <v>8.5</v>
      </c>
      <c r="I409" s="44">
        <v>0</v>
      </c>
      <c r="J409" s="44">
        <v>0</v>
      </c>
      <c r="K409" s="44">
        <v>0</v>
      </c>
      <c r="L409" s="44">
        <v>8.5</v>
      </c>
      <c r="M409" s="44">
        <v>0</v>
      </c>
      <c r="N409" s="44">
        <v>0</v>
      </c>
      <c r="O409" s="279"/>
      <c r="P409" s="279" t="s">
        <v>2225</v>
      </c>
      <c r="Q409" s="424" t="s">
        <v>4197</v>
      </c>
    </row>
    <row r="410" spans="1:17" x14ac:dyDescent="0.25">
      <c r="A410" s="300"/>
      <c r="B410" s="279"/>
      <c r="C410" s="279"/>
      <c r="D410" s="279"/>
      <c r="E410" s="279"/>
      <c r="F410" s="279"/>
      <c r="G410" s="130" t="s">
        <v>17</v>
      </c>
      <c r="H410" s="44">
        <v>0</v>
      </c>
      <c r="I410" s="44">
        <v>0</v>
      </c>
      <c r="J410" s="44">
        <v>0</v>
      </c>
      <c r="K410" s="44">
        <v>0</v>
      </c>
      <c r="L410" s="44">
        <v>0</v>
      </c>
      <c r="M410" s="44">
        <v>0</v>
      </c>
      <c r="N410" s="44">
        <v>0</v>
      </c>
      <c r="O410" s="279"/>
      <c r="P410" s="279"/>
      <c r="Q410" s="425"/>
    </row>
    <row r="411" spans="1:17" ht="24" x14ac:dyDescent="0.25">
      <c r="A411" s="300"/>
      <c r="B411" s="279"/>
      <c r="C411" s="279"/>
      <c r="D411" s="279"/>
      <c r="E411" s="279"/>
      <c r="F411" s="279"/>
      <c r="G411" s="130" t="s">
        <v>18</v>
      </c>
      <c r="H411" s="44">
        <v>7.8</v>
      </c>
      <c r="I411" s="44">
        <v>0</v>
      </c>
      <c r="J411" s="44">
        <v>0</v>
      </c>
      <c r="K411" s="44">
        <v>0</v>
      </c>
      <c r="L411" s="44">
        <v>7.8</v>
      </c>
      <c r="M411" s="44">
        <v>0</v>
      </c>
      <c r="N411" s="44">
        <v>0</v>
      </c>
      <c r="O411" s="279"/>
      <c r="P411" s="279"/>
      <c r="Q411" s="425"/>
    </row>
    <row r="412" spans="1:17" x14ac:dyDescent="0.25">
      <c r="A412" s="300"/>
      <c r="B412" s="279"/>
      <c r="C412" s="279"/>
      <c r="D412" s="279"/>
      <c r="E412" s="279"/>
      <c r="F412" s="279"/>
      <c r="G412" s="130" t="s">
        <v>19</v>
      </c>
      <c r="H412" s="44">
        <v>0.7</v>
      </c>
      <c r="I412" s="44">
        <v>0</v>
      </c>
      <c r="J412" s="44">
        <v>0</v>
      </c>
      <c r="K412" s="44">
        <v>0</v>
      </c>
      <c r="L412" s="44">
        <v>0.7</v>
      </c>
      <c r="M412" s="44">
        <v>0</v>
      </c>
      <c r="N412" s="44">
        <v>0</v>
      </c>
      <c r="O412" s="279"/>
      <c r="P412" s="279"/>
      <c r="Q412" s="425"/>
    </row>
    <row r="413" spans="1:17" x14ac:dyDescent="0.25">
      <c r="A413" s="300"/>
      <c r="B413" s="279"/>
      <c r="C413" s="279"/>
      <c r="D413" s="279"/>
      <c r="E413" s="279"/>
      <c r="F413" s="279"/>
      <c r="G413" s="130" t="s">
        <v>20</v>
      </c>
      <c r="H413" s="44">
        <v>0</v>
      </c>
      <c r="I413" s="44">
        <v>0</v>
      </c>
      <c r="J413" s="44">
        <v>0</v>
      </c>
      <c r="K413" s="44">
        <v>0</v>
      </c>
      <c r="L413" s="44">
        <v>0</v>
      </c>
      <c r="M413" s="44">
        <v>0</v>
      </c>
      <c r="N413" s="44">
        <v>0</v>
      </c>
      <c r="O413" s="279"/>
      <c r="P413" s="279"/>
      <c r="Q413" s="426"/>
    </row>
    <row r="414" spans="1:17" ht="24" x14ac:dyDescent="0.25">
      <c r="A414" s="300" t="s">
        <v>2226</v>
      </c>
      <c r="B414" s="279"/>
      <c r="C414" s="279" t="s">
        <v>1120</v>
      </c>
      <c r="D414" s="279">
        <v>2028</v>
      </c>
      <c r="E414" s="279"/>
      <c r="F414" s="279" t="s">
        <v>1734</v>
      </c>
      <c r="G414" s="130" t="s">
        <v>16</v>
      </c>
      <c r="H414" s="44">
        <v>32.5</v>
      </c>
      <c r="I414" s="44">
        <v>0</v>
      </c>
      <c r="J414" s="44">
        <v>0</v>
      </c>
      <c r="K414" s="44">
        <v>0</v>
      </c>
      <c r="L414" s="44">
        <v>32.5</v>
      </c>
      <c r="M414" s="44">
        <v>0</v>
      </c>
      <c r="N414" s="44">
        <v>0</v>
      </c>
      <c r="O414" s="279"/>
      <c r="P414" s="279" t="s">
        <v>2225</v>
      </c>
      <c r="Q414" s="424" t="s">
        <v>4197</v>
      </c>
    </row>
    <row r="415" spans="1:17" x14ac:dyDescent="0.25">
      <c r="A415" s="300"/>
      <c r="B415" s="279"/>
      <c r="C415" s="279"/>
      <c r="D415" s="279"/>
      <c r="E415" s="279"/>
      <c r="F415" s="279"/>
      <c r="G415" s="130" t="s">
        <v>17</v>
      </c>
      <c r="H415" s="44">
        <v>0</v>
      </c>
      <c r="I415" s="44">
        <v>0</v>
      </c>
      <c r="J415" s="44">
        <v>0</v>
      </c>
      <c r="K415" s="44">
        <v>0</v>
      </c>
      <c r="L415" s="44">
        <v>0</v>
      </c>
      <c r="M415" s="44">
        <v>0</v>
      </c>
      <c r="N415" s="44">
        <v>0</v>
      </c>
      <c r="O415" s="279"/>
      <c r="P415" s="279"/>
      <c r="Q415" s="425"/>
    </row>
    <row r="416" spans="1:17" ht="24" x14ac:dyDescent="0.25">
      <c r="A416" s="300"/>
      <c r="B416" s="279"/>
      <c r="C416" s="279"/>
      <c r="D416" s="279"/>
      <c r="E416" s="279"/>
      <c r="F416" s="279"/>
      <c r="G416" s="130" t="s">
        <v>18</v>
      </c>
      <c r="H416" s="44">
        <v>29.9</v>
      </c>
      <c r="I416" s="44">
        <v>0</v>
      </c>
      <c r="J416" s="44">
        <v>0</v>
      </c>
      <c r="K416" s="44">
        <v>0</v>
      </c>
      <c r="L416" s="44">
        <v>29.9</v>
      </c>
      <c r="M416" s="44">
        <v>0</v>
      </c>
      <c r="N416" s="44">
        <v>0</v>
      </c>
      <c r="O416" s="279"/>
      <c r="P416" s="279"/>
      <c r="Q416" s="425"/>
    </row>
    <row r="417" spans="1:17" x14ac:dyDescent="0.25">
      <c r="A417" s="300"/>
      <c r="B417" s="279"/>
      <c r="C417" s="279"/>
      <c r="D417" s="279"/>
      <c r="E417" s="279"/>
      <c r="F417" s="279"/>
      <c r="G417" s="130" t="s">
        <v>19</v>
      </c>
      <c r="H417" s="44">
        <v>2.6</v>
      </c>
      <c r="I417" s="44">
        <v>0</v>
      </c>
      <c r="J417" s="44">
        <v>0</v>
      </c>
      <c r="K417" s="44">
        <v>0</v>
      </c>
      <c r="L417" s="44">
        <v>2.6</v>
      </c>
      <c r="M417" s="44">
        <v>0</v>
      </c>
      <c r="N417" s="44">
        <v>0</v>
      </c>
      <c r="O417" s="279"/>
      <c r="P417" s="279"/>
      <c r="Q417" s="425"/>
    </row>
    <row r="418" spans="1:17" x14ac:dyDescent="0.25">
      <c r="A418" s="300"/>
      <c r="B418" s="279"/>
      <c r="C418" s="279"/>
      <c r="D418" s="279"/>
      <c r="E418" s="279"/>
      <c r="F418" s="279"/>
      <c r="G418" s="130" t="s">
        <v>20</v>
      </c>
      <c r="H418" s="44">
        <v>0</v>
      </c>
      <c r="I418" s="44">
        <v>0</v>
      </c>
      <c r="J418" s="44">
        <v>0</v>
      </c>
      <c r="K418" s="44">
        <v>0</v>
      </c>
      <c r="L418" s="44">
        <v>0</v>
      </c>
      <c r="M418" s="44">
        <v>0</v>
      </c>
      <c r="N418" s="44">
        <v>0</v>
      </c>
      <c r="O418" s="279"/>
      <c r="P418" s="279"/>
      <c r="Q418" s="426"/>
    </row>
    <row r="419" spans="1:17" ht="24" x14ac:dyDescent="0.25">
      <c r="A419" s="300" t="s">
        <v>2227</v>
      </c>
      <c r="B419" s="279"/>
      <c r="C419" s="279" t="s">
        <v>1120</v>
      </c>
      <c r="D419" s="279">
        <v>2028</v>
      </c>
      <c r="E419" s="279"/>
      <c r="F419" s="279" t="s">
        <v>1734</v>
      </c>
      <c r="G419" s="130" t="s">
        <v>16</v>
      </c>
      <c r="H419" s="44">
        <v>10.3</v>
      </c>
      <c r="I419" s="44">
        <v>0</v>
      </c>
      <c r="J419" s="44">
        <v>0</v>
      </c>
      <c r="K419" s="44">
        <v>0</v>
      </c>
      <c r="L419" s="44">
        <v>10.3</v>
      </c>
      <c r="M419" s="44">
        <v>0</v>
      </c>
      <c r="N419" s="44">
        <v>0</v>
      </c>
      <c r="O419" s="279"/>
      <c r="P419" s="279" t="s">
        <v>2225</v>
      </c>
      <c r="Q419" s="424" t="s">
        <v>4197</v>
      </c>
    </row>
    <row r="420" spans="1:17" x14ac:dyDescent="0.25">
      <c r="A420" s="300"/>
      <c r="B420" s="279"/>
      <c r="C420" s="279"/>
      <c r="D420" s="279"/>
      <c r="E420" s="279"/>
      <c r="F420" s="279"/>
      <c r="G420" s="130" t="s">
        <v>17</v>
      </c>
      <c r="H420" s="44">
        <v>0</v>
      </c>
      <c r="I420" s="44">
        <v>0</v>
      </c>
      <c r="J420" s="44">
        <v>0</v>
      </c>
      <c r="K420" s="44">
        <v>0</v>
      </c>
      <c r="L420" s="44">
        <v>0</v>
      </c>
      <c r="M420" s="44">
        <v>0</v>
      </c>
      <c r="N420" s="44">
        <v>0</v>
      </c>
      <c r="O420" s="279"/>
      <c r="P420" s="279"/>
      <c r="Q420" s="425"/>
    </row>
    <row r="421" spans="1:17" ht="24" x14ac:dyDescent="0.25">
      <c r="A421" s="300"/>
      <c r="B421" s="279"/>
      <c r="C421" s="279"/>
      <c r="D421" s="279"/>
      <c r="E421" s="279"/>
      <c r="F421" s="279"/>
      <c r="G421" s="130" t="s">
        <v>18</v>
      </c>
      <c r="H421" s="44">
        <v>9.5</v>
      </c>
      <c r="I421" s="44">
        <v>0</v>
      </c>
      <c r="J421" s="44">
        <v>0</v>
      </c>
      <c r="K421" s="44">
        <v>0</v>
      </c>
      <c r="L421" s="44">
        <v>9.5</v>
      </c>
      <c r="M421" s="44">
        <v>0</v>
      </c>
      <c r="N421" s="44">
        <v>0</v>
      </c>
      <c r="O421" s="279"/>
      <c r="P421" s="279"/>
      <c r="Q421" s="425"/>
    </row>
    <row r="422" spans="1:17" x14ac:dyDescent="0.25">
      <c r="A422" s="300"/>
      <c r="B422" s="279"/>
      <c r="C422" s="279"/>
      <c r="D422" s="279"/>
      <c r="E422" s="279"/>
      <c r="F422" s="279"/>
      <c r="G422" s="130" t="s">
        <v>19</v>
      </c>
      <c r="H422" s="44">
        <v>0.8</v>
      </c>
      <c r="I422" s="44">
        <v>0</v>
      </c>
      <c r="J422" s="44">
        <v>0</v>
      </c>
      <c r="K422" s="44">
        <v>0</v>
      </c>
      <c r="L422" s="44">
        <v>0.8</v>
      </c>
      <c r="M422" s="44">
        <v>0</v>
      </c>
      <c r="N422" s="44">
        <v>0</v>
      </c>
      <c r="O422" s="279"/>
      <c r="P422" s="279"/>
      <c r="Q422" s="425"/>
    </row>
    <row r="423" spans="1:17" x14ac:dyDescent="0.25">
      <c r="A423" s="300"/>
      <c r="B423" s="279"/>
      <c r="C423" s="279"/>
      <c r="D423" s="279"/>
      <c r="E423" s="279"/>
      <c r="F423" s="279"/>
      <c r="G423" s="130" t="s">
        <v>20</v>
      </c>
      <c r="H423" s="44">
        <v>0</v>
      </c>
      <c r="I423" s="44">
        <v>0</v>
      </c>
      <c r="J423" s="44">
        <v>0</v>
      </c>
      <c r="K423" s="44">
        <v>0</v>
      </c>
      <c r="L423" s="44">
        <v>0</v>
      </c>
      <c r="M423" s="44">
        <v>0</v>
      </c>
      <c r="N423" s="44">
        <v>0</v>
      </c>
      <c r="O423" s="279"/>
      <c r="P423" s="279"/>
      <c r="Q423" s="426"/>
    </row>
    <row r="424" spans="1:17" ht="24" x14ac:dyDescent="0.25">
      <c r="A424" s="331" t="s">
        <v>26</v>
      </c>
      <c r="B424" s="331"/>
      <c r="C424" s="331"/>
      <c r="D424" s="331"/>
      <c r="E424" s="331"/>
      <c r="F424" s="331"/>
      <c r="G424" s="48" t="s">
        <v>16</v>
      </c>
      <c r="H424" s="49">
        <f>SUM(H389,H394,H399,H404,H409,H414,H419)</f>
        <v>346.3</v>
      </c>
      <c r="I424" s="49">
        <f t="shared" ref="I424:N424" si="103">SUM(I389,I394,I399,I404,I409,I414,I419)</f>
        <v>4.4000000000000004</v>
      </c>
      <c r="J424" s="49">
        <f t="shared" si="103"/>
        <v>0</v>
      </c>
      <c r="K424" s="49">
        <f t="shared" si="103"/>
        <v>290.60000000000002</v>
      </c>
      <c r="L424" s="49">
        <f t="shared" si="103"/>
        <v>51.3</v>
      </c>
      <c r="M424" s="49">
        <f t="shared" si="103"/>
        <v>0</v>
      </c>
      <c r="N424" s="49">
        <f t="shared" si="103"/>
        <v>0</v>
      </c>
      <c r="O424" s="279"/>
      <c r="P424" s="279"/>
    </row>
    <row r="425" spans="1:17" x14ac:dyDescent="0.25">
      <c r="A425" s="331"/>
      <c r="B425" s="331"/>
      <c r="C425" s="331"/>
      <c r="D425" s="331"/>
      <c r="E425" s="331"/>
      <c r="F425" s="331"/>
      <c r="G425" s="48" t="s">
        <v>17</v>
      </c>
      <c r="H425" s="49">
        <f t="shared" ref="H425:N428" si="104">SUM(H390,H395,H400,H405,H410,H415,H420)</f>
        <v>0</v>
      </c>
      <c r="I425" s="49">
        <f t="shared" si="104"/>
        <v>0</v>
      </c>
      <c r="J425" s="49">
        <f t="shared" si="104"/>
        <v>0</v>
      </c>
      <c r="K425" s="49">
        <f t="shared" si="104"/>
        <v>0</v>
      </c>
      <c r="L425" s="49">
        <f t="shared" si="104"/>
        <v>0</v>
      </c>
      <c r="M425" s="49">
        <f t="shared" si="104"/>
        <v>0</v>
      </c>
      <c r="N425" s="49">
        <f t="shared" si="104"/>
        <v>0</v>
      </c>
      <c r="O425" s="279"/>
      <c r="P425" s="279"/>
    </row>
    <row r="426" spans="1:17" ht="36" x14ac:dyDescent="0.25">
      <c r="A426" s="331"/>
      <c r="B426" s="331"/>
      <c r="C426" s="331"/>
      <c r="D426" s="331"/>
      <c r="E426" s="331"/>
      <c r="F426" s="331"/>
      <c r="G426" s="48" t="s">
        <v>18</v>
      </c>
      <c r="H426" s="49">
        <f t="shared" si="104"/>
        <v>318.59999999999997</v>
      </c>
      <c r="I426" s="49">
        <f t="shared" si="104"/>
        <v>4</v>
      </c>
      <c r="J426" s="49">
        <f t="shared" si="104"/>
        <v>0</v>
      </c>
      <c r="K426" s="49">
        <f t="shared" si="104"/>
        <v>267.39999999999998</v>
      </c>
      <c r="L426" s="49">
        <f t="shared" si="104"/>
        <v>47.199999999999996</v>
      </c>
      <c r="M426" s="49">
        <f t="shared" si="104"/>
        <v>0</v>
      </c>
      <c r="N426" s="49">
        <f t="shared" si="104"/>
        <v>0</v>
      </c>
      <c r="O426" s="279"/>
      <c r="P426" s="279"/>
    </row>
    <row r="427" spans="1:17" x14ac:dyDescent="0.25">
      <c r="A427" s="331"/>
      <c r="B427" s="331"/>
      <c r="C427" s="331"/>
      <c r="D427" s="331"/>
      <c r="E427" s="331"/>
      <c r="F427" s="331"/>
      <c r="G427" s="48" t="s">
        <v>19</v>
      </c>
      <c r="H427" s="49">
        <f t="shared" si="104"/>
        <v>27.700000000000003</v>
      </c>
      <c r="I427" s="49">
        <f t="shared" si="104"/>
        <v>0.4</v>
      </c>
      <c r="J427" s="49">
        <f t="shared" si="104"/>
        <v>0</v>
      </c>
      <c r="K427" s="49">
        <f t="shared" si="104"/>
        <v>23.200000000000003</v>
      </c>
      <c r="L427" s="49">
        <f t="shared" si="104"/>
        <v>4.0999999999999996</v>
      </c>
      <c r="M427" s="49">
        <f t="shared" si="104"/>
        <v>0</v>
      </c>
      <c r="N427" s="49">
        <f t="shared" si="104"/>
        <v>0</v>
      </c>
      <c r="O427" s="279"/>
      <c r="P427" s="279"/>
    </row>
    <row r="428" spans="1:17" ht="24" x14ac:dyDescent="0.25">
      <c r="A428" s="331"/>
      <c r="B428" s="331"/>
      <c r="C428" s="331"/>
      <c r="D428" s="331"/>
      <c r="E428" s="331"/>
      <c r="F428" s="331"/>
      <c r="G428" s="48" t="s">
        <v>20</v>
      </c>
      <c r="H428" s="49">
        <f t="shared" si="104"/>
        <v>0</v>
      </c>
      <c r="I428" s="49">
        <f t="shared" si="104"/>
        <v>0</v>
      </c>
      <c r="J428" s="49">
        <f t="shared" si="104"/>
        <v>0</v>
      </c>
      <c r="K428" s="49">
        <f t="shared" si="104"/>
        <v>0</v>
      </c>
      <c r="L428" s="49">
        <f t="shared" si="104"/>
        <v>0</v>
      </c>
      <c r="M428" s="49">
        <f t="shared" si="104"/>
        <v>0</v>
      </c>
      <c r="N428" s="49">
        <f t="shared" si="104"/>
        <v>0</v>
      </c>
      <c r="O428" s="279"/>
      <c r="P428" s="279"/>
    </row>
    <row r="429" spans="1:17" ht="25.5" customHeight="1" x14ac:dyDescent="0.25">
      <c r="A429" s="294" t="s">
        <v>236</v>
      </c>
      <c r="B429" s="294"/>
      <c r="C429" s="294"/>
      <c r="D429" s="294"/>
      <c r="E429" s="294"/>
      <c r="F429" s="294"/>
      <c r="G429" s="294"/>
      <c r="H429" s="294"/>
      <c r="I429" s="294"/>
      <c r="J429" s="294"/>
      <c r="K429" s="294"/>
      <c r="L429" s="294"/>
      <c r="M429" s="294"/>
      <c r="N429" s="294"/>
      <c r="O429" s="294"/>
      <c r="P429" s="294"/>
    </row>
    <row r="430" spans="1:17" ht="24" x14ac:dyDescent="0.25">
      <c r="A430" s="292" t="s">
        <v>2228</v>
      </c>
      <c r="B430" s="279"/>
      <c r="C430" s="279" t="s">
        <v>236</v>
      </c>
      <c r="D430" s="279" t="s">
        <v>30</v>
      </c>
      <c r="E430" s="279"/>
      <c r="F430" s="279" t="s">
        <v>2229</v>
      </c>
      <c r="G430" s="43" t="s">
        <v>16</v>
      </c>
      <c r="H430" s="44">
        <f t="shared" ref="H430:N430" si="105">SUM(H431:H434)</f>
        <v>60</v>
      </c>
      <c r="I430" s="44">
        <f t="shared" si="105"/>
        <v>0</v>
      </c>
      <c r="J430" s="44">
        <f t="shared" si="105"/>
        <v>18</v>
      </c>
      <c r="K430" s="44">
        <f t="shared" si="105"/>
        <v>42</v>
      </c>
      <c r="L430" s="44">
        <f t="shared" si="105"/>
        <v>0</v>
      </c>
      <c r="M430" s="44">
        <f t="shared" si="105"/>
        <v>0</v>
      </c>
      <c r="N430" s="44">
        <f t="shared" si="105"/>
        <v>0</v>
      </c>
      <c r="O430" s="279">
        <v>7801</v>
      </c>
      <c r="P430" s="279" t="s">
        <v>2230</v>
      </c>
      <c r="Q430" s="424" t="s">
        <v>4198</v>
      </c>
    </row>
    <row r="431" spans="1:17" x14ac:dyDescent="0.25">
      <c r="A431" s="292"/>
      <c r="B431" s="279"/>
      <c r="C431" s="279"/>
      <c r="D431" s="279"/>
      <c r="E431" s="279"/>
      <c r="F431" s="279"/>
      <c r="G431" s="43" t="s">
        <v>267</v>
      </c>
      <c r="H431" s="44">
        <f t="shared" ref="H431:H439" si="106">SUM(I431:N431)</f>
        <v>0</v>
      </c>
      <c r="I431" s="44">
        <v>0</v>
      </c>
      <c r="J431" s="44">
        <v>0</v>
      </c>
      <c r="K431" s="44">
        <v>0</v>
      </c>
      <c r="L431" s="44">
        <v>0</v>
      </c>
      <c r="M431" s="44">
        <v>0</v>
      </c>
      <c r="N431" s="44">
        <v>0</v>
      </c>
      <c r="O431" s="279"/>
      <c r="P431" s="279"/>
      <c r="Q431" s="425"/>
    </row>
    <row r="432" spans="1:17" ht="24" x14ac:dyDescent="0.25">
      <c r="A432" s="292"/>
      <c r="B432" s="279"/>
      <c r="C432" s="279"/>
      <c r="D432" s="279"/>
      <c r="E432" s="279"/>
      <c r="F432" s="279"/>
      <c r="G432" s="43" t="s">
        <v>18</v>
      </c>
      <c r="H432" s="44">
        <f t="shared" si="106"/>
        <v>0</v>
      </c>
      <c r="I432" s="44">
        <v>0</v>
      </c>
      <c r="J432" s="44">
        <v>0</v>
      </c>
      <c r="K432" s="44">
        <v>0</v>
      </c>
      <c r="L432" s="44">
        <v>0</v>
      </c>
      <c r="M432" s="44">
        <v>0</v>
      </c>
      <c r="N432" s="44">
        <v>0</v>
      </c>
      <c r="O432" s="279"/>
      <c r="P432" s="279"/>
      <c r="Q432" s="425"/>
    </row>
    <row r="433" spans="1:17" x14ac:dyDescent="0.25">
      <c r="A433" s="292"/>
      <c r="B433" s="279"/>
      <c r="C433" s="279"/>
      <c r="D433" s="279"/>
      <c r="E433" s="279"/>
      <c r="F433" s="279"/>
      <c r="G433" s="43" t="s">
        <v>19</v>
      </c>
      <c r="H433" s="44">
        <f t="shared" si="106"/>
        <v>60</v>
      </c>
      <c r="I433" s="44">
        <v>0</v>
      </c>
      <c r="J433" s="44">
        <v>18</v>
      </c>
      <c r="K433" s="44">
        <v>42</v>
      </c>
      <c r="L433" s="44">
        <v>0</v>
      </c>
      <c r="M433" s="44">
        <v>0</v>
      </c>
      <c r="N433" s="44">
        <v>0</v>
      </c>
      <c r="O433" s="279"/>
      <c r="P433" s="279"/>
      <c r="Q433" s="425"/>
    </row>
    <row r="434" spans="1:17" x14ac:dyDescent="0.25">
      <c r="A434" s="292"/>
      <c r="B434" s="279"/>
      <c r="C434" s="279"/>
      <c r="D434" s="279"/>
      <c r="E434" s="279"/>
      <c r="F434" s="279"/>
      <c r="G434" s="43" t="s">
        <v>20</v>
      </c>
      <c r="H434" s="44">
        <f t="shared" si="106"/>
        <v>0</v>
      </c>
      <c r="I434" s="44">
        <v>0</v>
      </c>
      <c r="J434" s="44">
        <v>0</v>
      </c>
      <c r="K434" s="44">
        <v>0</v>
      </c>
      <c r="L434" s="44">
        <v>0</v>
      </c>
      <c r="M434" s="44">
        <v>0</v>
      </c>
      <c r="N434" s="44">
        <v>0</v>
      </c>
      <c r="O434" s="279"/>
      <c r="P434" s="279"/>
      <c r="Q434" s="426"/>
    </row>
    <row r="435" spans="1:17" ht="24" x14ac:dyDescent="0.25">
      <c r="A435" s="292" t="s">
        <v>2231</v>
      </c>
      <c r="B435" s="279"/>
      <c r="C435" s="279" t="s">
        <v>236</v>
      </c>
      <c r="D435" s="279">
        <v>2026</v>
      </c>
      <c r="E435" s="279"/>
      <c r="F435" s="279" t="s">
        <v>2232</v>
      </c>
      <c r="G435" s="43" t="s">
        <v>16</v>
      </c>
      <c r="H435" s="44">
        <f t="shared" ref="H435:N435" si="107">SUM(H436:H439)</f>
        <v>4.4000000000000004</v>
      </c>
      <c r="I435" s="44">
        <f t="shared" si="107"/>
        <v>0</v>
      </c>
      <c r="J435" s="44">
        <f t="shared" si="107"/>
        <v>4.4000000000000004</v>
      </c>
      <c r="K435" s="44">
        <f t="shared" si="107"/>
        <v>0</v>
      </c>
      <c r="L435" s="44">
        <f t="shared" si="107"/>
        <v>0</v>
      </c>
      <c r="M435" s="44">
        <f t="shared" si="107"/>
        <v>0</v>
      </c>
      <c r="N435" s="44">
        <f t="shared" si="107"/>
        <v>0</v>
      </c>
      <c r="O435" s="279">
        <v>7801</v>
      </c>
      <c r="P435" s="279"/>
      <c r="Q435" s="424" t="s">
        <v>4198</v>
      </c>
    </row>
    <row r="436" spans="1:17" x14ac:dyDescent="0.25">
      <c r="A436" s="292"/>
      <c r="B436" s="279"/>
      <c r="C436" s="279"/>
      <c r="D436" s="279"/>
      <c r="E436" s="279"/>
      <c r="F436" s="279"/>
      <c r="G436" s="43" t="s">
        <v>17</v>
      </c>
      <c r="H436" s="44">
        <f t="shared" si="106"/>
        <v>0</v>
      </c>
      <c r="I436" s="44">
        <v>0</v>
      </c>
      <c r="J436" s="44">
        <v>0</v>
      </c>
      <c r="K436" s="44">
        <v>0</v>
      </c>
      <c r="L436" s="44">
        <v>0</v>
      </c>
      <c r="M436" s="44">
        <v>0</v>
      </c>
      <c r="N436" s="44">
        <v>0</v>
      </c>
      <c r="O436" s="279"/>
      <c r="P436" s="279"/>
      <c r="Q436" s="425"/>
    </row>
    <row r="437" spans="1:17" ht="24" x14ac:dyDescent="0.25">
      <c r="A437" s="292"/>
      <c r="B437" s="279"/>
      <c r="C437" s="279"/>
      <c r="D437" s="279"/>
      <c r="E437" s="279"/>
      <c r="F437" s="279"/>
      <c r="G437" s="43" t="s">
        <v>18</v>
      </c>
      <c r="H437" s="44">
        <f t="shared" si="106"/>
        <v>4.2</v>
      </c>
      <c r="I437" s="44">
        <v>0</v>
      </c>
      <c r="J437" s="44">
        <v>4.2</v>
      </c>
      <c r="K437" s="44">
        <v>0</v>
      </c>
      <c r="L437" s="44">
        <v>0</v>
      </c>
      <c r="M437" s="44">
        <v>0</v>
      </c>
      <c r="N437" s="44">
        <v>0</v>
      </c>
      <c r="O437" s="279"/>
      <c r="P437" s="279"/>
      <c r="Q437" s="425"/>
    </row>
    <row r="438" spans="1:17" x14ac:dyDescent="0.25">
      <c r="A438" s="292"/>
      <c r="B438" s="279"/>
      <c r="C438" s="279"/>
      <c r="D438" s="279"/>
      <c r="E438" s="279"/>
      <c r="F438" s="279"/>
      <c r="G438" s="43" t="s">
        <v>19</v>
      </c>
      <c r="H438" s="44">
        <f t="shared" si="106"/>
        <v>0.2</v>
      </c>
      <c r="I438" s="44">
        <v>0</v>
      </c>
      <c r="J438" s="44">
        <v>0.2</v>
      </c>
      <c r="K438" s="44">
        <v>0</v>
      </c>
      <c r="L438" s="44">
        <v>0</v>
      </c>
      <c r="M438" s="44">
        <v>0</v>
      </c>
      <c r="N438" s="44">
        <v>0</v>
      </c>
      <c r="O438" s="279"/>
      <c r="P438" s="279"/>
      <c r="Q438" s="425"/>
    </row>
    <row r="439" spans="1:17" x14ac:dyDescent="0.25">
      <c r="A439" s="292"/>
      <c r="B439" s="279"/>
      <c r="C439" s="279"/>
      <c r="D439" s="279"/>
      <c r="E439" s="279"/>
      <c r="F439" s="279"/>
      <c r="G439" s="43" t="s">
        <v>20</v>
      </c>
      <c r="H439" s="44">
        <f t="shared" si="106"/>
        <v>0</v>
      </c>
      <c r="I439" s="44">
        <v>0</v>
      </c>
      <c r="J439" s="44">
        <v>0</v>
      </c>
      <c r="K439" s="44">
        <v>0</v>
      </c>
      <c r="L439" s="44">
        <v>0</v>
      </c>
      <c r="M439" s="44">
        <v>0</v>
      </c>
      <c r="N439" s="44">
        <v>0</v>
      </c>
      <c r="O439" s="279"/>
      <c r="P439" s="279"/>
      <c r="Q439" s="426"/>
    </row>
    <row r="440" spans="1:17" ht="24" x14ac:dyDescent="0.25">
      <c r="A440" s="331" t="s">
        <v>26</v>
      </c>
      <c r="B440" s="331"/>
      <c r="C440" s="331"/>
      <c r="D440" s="331"/>
      <c r="E440" s="331"/>
      <c r="F440" s="331"/>
      <c r="G440" s="48" t="s">
        <v>16</v>
      </c>
      <c r="H440" s="49">
        <f>SUM(H430,H435)</f>
        <v>64.400000000000006</v>
      </c>
      <c r="I440" s="49">
        <f t="shared" ref="I440:N440" si="108">SUM(I430,I435)</f>
        <v>0</v>
      </c>
      <c r="J440" s="49">
        <f t="shared" si="108"/>
        <v>22.4</v>
      </c>
      <c r="K440" s="49">
        <f t="shared" si="108"/>
        <v>42</v>
      </c>
      <c r="L440" s="49">
        <f t="shared" si="108"/>
        <v>0</v>
      </c>
      <c r="M440" s="49">
        <f t="shared" si="108"/>
        <v>0</v>
      </c>
      <c r="N440" s="49">
        <f t="shared" si="108"/>
        <v>0</v>
      </c>
      <c r="O440" s="279"/>
      <c r="P440" s="279"/>
    </row>
    <row r="441" spans="1:17" x14ac:dyDescent="0.25">
      <c r="A441" s="331"/>
      <c r="B441" s="331"/>
      <c r="C441" s="331"/>
      <c r="D441" s="331"/>
      <c r="E441" s="331"/>
      <c r="F441" s="331"/>
      <c r="G441" s="48" t="s">
        <v>17</v>
      </c>
      <c r="H441" s="49">
        <f t="shared" ref="H441:N444" si="109">SUM(H431,H436)</f>
        <v>0</v>
      </c>
      <c r="I441" s="49">
        <f t="shared" si="109"/>
        <v>0</v>
      </c>
      <c r="J441" s="49">
        <f t="shared" si="109"/>
        <v>0</v>
      </c>
      <c r="K441" s="49">
        <f t="shared" si="109"/>
        <v>0</v>
      </c>
      <c r="L441" s="49">
        <f t="shared" si="109"/>
        <v>0</v>
      </c>
      <c r="M441" s="49">
        <f t="shared" si="109"/>
        <v>0</v>
      </c>
      <c r="N441" s="49">
        <f t="shared" si="109"/>
        <v>0</v>
      </c>
      <c r="O441" s="279"/>
      <c r="P441" s="279"/>
    </row>
    <row r="442" spans="1:17" ht="36" x14ac:dyDescent="0.25">
      <c r="A442" s="331"/>
      <c r="B442" s="331"/>
      <c r="C442" s="331"/>
      <c r="D442" s="331"/>
      <c r="E442" s="331"/>
      <c r="F442" s="331"/>
      <c r="G442" s="48" t="s">
        <v>18</v>
      </c>
      <c r="H442" s="49">
        <f t="shared" si="109"/>
        <v>4.2</v>
      </c>
      <c r="I442" s="49">
        <f t="shared" si="109"/>
        <v>0</v>
      </c>
      <c r="J442" s="49">
        <f t="shared" si="109"/>
        <v>4.2</v>
      </c>
      <c r="K442" s="49">
        <f t="shared" si="109"/>
        <v>0</v>
      </c>
      <c r="L442" s="49">
        <f t="shared" si="109"/>
        <v>0</v>
      </c>
      <c r="M442" s="49">
        <f t="shared" si="109"/>
        <v>0</v>
      </c>
      <c r="N442" s="49">
        <f t="shared" si="109"/>
        <v>0</v>
      </c>
      <c r="O442" s="279"/>
      <c r="P442" s="279"/>
    </row>
    <row r="443" spans="1:17" x14ac:dyDescent="0.25">
      <c r="A443" s="331"/>
      <c r="B443" s="331"/>
      <c r="C443" s="331"/>
      <c r="D443" s="331"/>
      <c r="E443" s="331"/>
      <c r="F443" s="331"/>
      <c r="G443" s="48" t="s">
        <v>19</v>
      </c>
      <c r="H443" s="49">
        <f t="shared" si="109"/>
        <v>60.2</v>
      </c>
      <c r="I443" s="49">
        <f t="shared" si="109"/>
        <v>0</v>
      </c>
      <c r="J443" s="49">
        <f t="shared" si="109"/>
        <v>18.2</v>
      </c>
      <c r="K443" s="49">
        <f t="shared" si="109"/>
        <v>42</v>
      </c>
      <c r="L443" s="49">
        <f t="shared" si="109"/>
        <v>0</v>
      </c>
      <c r="M443" s="49">
        <f t="shared" si="109"/>
        <v>0</v>
      </c>
      <c r="N443" s="49">
        <f t="shared" si="109"/>
        <v>0</v>
      </c>
      <c r="O443" s="279"/>
      <c r="P443" s="279"/>
    </row>
    <row r="444" spans="1:17" ht="24" x14ac:dyDescent="0.25">
      <c r="A444" s="331"/>
      <c r="B444" s="331"/>
      <c r="C444" s="331"/>
      <c r="D444" s="331"/>
      <c r="E444" s="331"/>
      <c r="F444" s="331"/>
      <c r="G444" s="48" t="s">
        <v>20</v>
      </c>
      <c r="H444" s="49">
        <f t="shared" si="109"/>
        <v>0</v>
      </c>
      <c r="I444" s="49">
        <f t="shared" si="109"/>
        <v>0</v>
      </c>
      <c r="J444" s="49">
        <f t="shared" si="109"/>
        <v>0</v>
      </c>
      <c r="K444" s="49">
        <f t="shared" si="109"/>
        <v>0</v>
      </c>
      <c r="L444" s="49">
        <f t="shared" si="109"/>
        <v>0</v>
      </c>
      <c r="M444" s="49">
        <f t="shared" si="109"/>
        <v>0</v>
      </c>
      <c r="N444" s="49">
        <f t="shared" si="109"/>
        <v>0</v>
      </c>
      <c r="O444" s="279"/>
      <c r="P444" s="279"/>
    </row>
    <row r="445" spans="1:17" ht="24" customHeight="1" x14ac:dyDescent="0.25">
      <c r="A445" s="294" t="s">
        <v>1249</v>
      </c>
      <c r="B445" s="294"/>
      <c r="C445" s="294"/>
      <c r="D445" s="294"/>
      <c r="E445" s="294"/>
      <c r="F445" s="294"/>
      <c r="G445" s="294"/>
      <c r="H445" s="294"/>
      <c r="I445" s="294"/>
      <c r="J445" s="294"/>
      <c r="K445" s="294"/>
      <c r="L445" s="294"/>
      <c r="M445" s="294"/>
      <c r="N445" s="294"/>
      <c r="O445" s="294"/>
      <c r="P445" s="294"/>
    </row>
    <row r="446" spans="1:17" ht="24" x14ac:dyDescent="0.25">
      <c r="A446" s="292" t="s">
        <v>4302</v>
      </c>
      <c r="B446" s="279"/>
      <c r="C446" s="279" t="s">
        <v>1249</v>
      </c>
      <c r="D446" s="279">
        <v>2027</v>
      </c>
      <c r="E446" s="279"/>
      <c r="F446" s="279" t="s">
        <v>1320</v>
      </c>
      <c r="G446" s="231" t="s">
        <v>16</v>
      </c>
      <c r="H446" s="232">
        <f t="shared" ref="H446:N446" si="110">SUM(H447:H450)</f>
        <v>52.300000000000004</v>
      </c>
      <c r="I446" s="232">
        <f t="shared" si="110"/>
        <v>0</v>
      </c>
      <c r="J446" s="232">
        <f t="shared" si="110"/>
        <v>0</v>
      </c>
      <c r="K446" s="232">
        <f t="shared" si="110"/>
        <v>52.300000000000004</v>
      </c>
      <c r="L446" s="232">
        <f t="shared" si="110"/>
        <v>0</v>
      </c>
      <c r="M446" s="232">
        <f t="shared" si="110"/>
        <v>0</v>
      </c>
      <c r="N446" s="232">
        <f t="shared" si="110"/>
        <v>0</v>
      </c>
      <c r="O446" s="279">
        <v>12065</v>
      </c>
      <c r="P446" s="279"/>
      <c r="Q446" s="305" t="s">
        <v>4168</v>
      </c>
    </row>
    <row r="447" spans="1:17" x14ac:dyDescent="0.25">
      <c r="A447" s="292"/>
      <c r="B447" s="279"/>
      <c r="C447" s="279"/>
      <c r="D447" s="279"/>
      <c r="E447" s="279"/>
      <c r="F447" s="279"/>
      <c r="G447" s="231" t="s">
        <v>17</v>
      </c>
      <c r="H447" s="232">
        <f t="shared" ref="H447:H450" si="111">SUM(I447:N447)</f>
        <v>0</v>
      </c>
      <c r="I447" s="232">
        <v>0</v>
      </c>
      <c r="J447" s="232">
        <v>0</v>
      </c>
      <c r="K447" s="232">
        <v>0</v>
      </c>
      <c r="L447" s="232">
        <v>0</v>
      </c>
      <c r="M447" s="232">
        <v>0</v>
      </c>
      <c r="N447" s="232">
        <v>0</v>
      </c>
      <c r="O447" s="279"/>
      <c r="P447" s="279"/>
      <c r="Q447" s="302"/>
    </row>
    <row r="448" spans="1:17" ht="24" x14ac:dyDescent="0.25">
      <c r="A448" s="292"/>
      <c r="B448" s="279"/>
      <c r="C448" s="279"/>
      <c r="D448" s="279"/>
      <c r="E448" s="279"/>
      <c r="F448" s="279"/>
      <c r="G448" s="231" t="s">
        <v>18</v>
      </c>
      <c r="H448" s="232">
        <f t="shared" si="111"/>
        <v>49.7</v>
      </c>
      <c r="I448" s="232">
        <v>0</v>
      </c>
      <c r="J448" s="232">
        <v>0</v>
      </c>
      <c r="K448" s="232">
        <v>49.7</v>
      </c>
      <c r="L448" s="232">
        <v>0</v>
      </c>
      <c r="M448" s="232">
        <v>0</v>
      </c>
      <c r="N448" s="232">
        <v>0</v>
      </c>
      <c r="O448" s="279"/>
      <c r="P448" s="279"/>
      <c r="Q448" s="302"/>
    </row>
    <row r="449" spans="1:17" x14ac:dyDescent="0.25">
      <c r="A449" s="292"/>
      <c r="B449" s="279"/>
      <c r="C449" s="279"/>
      <c r="D449" s="279"/>
      <c r="E449" s="279"/>
      <c r="F449" s="279"/>
      <c r="G449" s="231" t="s">
        <v>19</v>
      </c>
      <c r="H449" s="232">
        <f t="shared" si="111"/>
        <v>2.6</v>
      </c>
      <c r="I449" s="232">
        <v>0</v>
      </c>
      <c r="J449" s="232">
        <v>0</v>
      </c>
      <c r="K449" s="232">
        <v>2.6</v>
      </c>
      <c r="L449" s="232">
        <v>0</v>
      </c>
      <c r="M449" s="232">
        <v>0</v>
      </c>
      <c r="N449" s="232">
        <v>0</v>
      </c>
      <c r="O449" s="279"/>
      <c r="P449" s="279"/>
      <c r="Q449" s="302"/>
    </row>
    <row r="450" spans="1:17" x14ac:dyDescent="0.25">
      <c r="A450" s="292"/>
      <c r="B450" s="279"/>
      <c r="C450" s="279"/>
      <c r="D450" s="279"/>
      <c r="E450" s="279"/>
      <c r="F450" s="279"/>
      <c r="G450" s="231" t="s">
        <v>20</v>
      </c>
      <c r="H450" s="232">
        <f t="shared" si="111"/>
        <v>0</v>
      </c>
      <c r="I450" s="232">
        <v>0</v>
      </c>
      <c r="J450" s="232">
        <v>0</v>
      </c>
      <c r="K450" s="232">
        <v>0</v>
      </c>
      <c r="L450" s="232">
        <v>0</v>
      </c>
      <c r="M450" s="232">
        <v>0</v>
      </c>
      <c r="N450" s="232">
        <v>0</v>
      </c>
      <c r="O450" s="279"/>
      <c r="P450" s="279"/>
      <c r="Q450" s="626"/>
    </row>
    <row r="451" spans="1:17" ht="24" x14ac:dyDescent="0.25">
      <c r="A451" s="331" t="s">
        <v>26</v>
      </c>
      <c r="B451" s="331"/>
      <c r="C451" s="331"/>
      <c r="D451" s="331"/>
      <c r="E451" s="331"/>
      <c r="F451" s="331"/>
      <c r="G451" s="48" t="s">
        <v>16</v>
      </c>
      <c r="H451" s="49">
        <f>SUM(H446)</f>
        <v>52.300000000000004</v>
      </c>
      <c r="I451" s="49">
        <f t="shared" ref="I451:N451" si="112">SUM(I446)</f>
        <v>0</v>
      </c>
      <c r="J451" s="49">
        <f t="shared" si="112"/>
        <v>0</v>
      </c>
      <c r="K451" s="49">
        <f t="shared" si="112"/>
        <v>52.300000000000004</v>
      </c>
      <c r="L451" s="49">
        <f t="shared" si="112"/>
        <v>0</v>
      </c>
      <c r="M451" s="49">
        <f t="shared" si="112"/>
        <v>0</v>
      </c>
      <c r="N451" s="49">
        <f t="shared" si="112"/>
        <v>0</v>
      </c>
      <c r="O451" s="279" t="s">
        <v>125</v>
      </c>
      <c r="P451" s="279"/>
    </row>
    <row r="452" spans="1:17" x14ac:dyDescent="0.25">
      <c r="A452" s="331"/>
      <c r="B452" s="331"/>
      <c r="C452" s="331"/>
      <c r="D452" s="331"/>
      <c r="E452" s="331"/>
      <c r="F452" s="331"/>
      <c r="G452" s="48" t="s">
        <v>58</v>
      </c>
      <c r="H452" s="49">
        <f t="shared" ref="H452:N455" si="113">SUM(H447)</f>
        <v>0</v>
      </c>
      <c r="I452" s="49">
        <f t="shared" si="113"/>
        <v>0</v>
      </c>
      <c r="J452" s="49">
        <f t="shared" si="113"/>
        <v>0</v>
      </c>
      <c r="K452" s="49">
        <f t="shared" si="113"/>
        <v>0</v>
      </c>
      <c r="L452" s="49">
        <f t="shared" si="113"/>
        <v>0</v>
      </c>
      <c r="M452" s="49">
        <f t="shared" si="113"/>
        <v>0</v>
      </c>
      <c r="N452" s="49">
        <f t="shared" si="113"/>
        <v>0</v>
      </c>
      <c r="O452" s="279"/>
      <c r="P452" s="279"/>
    </row>
    <row r="453" spans="1:17" ht="36" x14ac:dyDescent="0.25">
      <c r="A453" s="331"/>
      <c r="B453" s="331"/>
      <c r="C453" s="331"/>
      <c r="D453" s="331"/>
      <c r="E453" s="331"/>
      <c r="F453" s="331"/>
      <c r="G453" s="48" t="s">
        <v>18</v>
      </c>
      <c r="H453" s="49">
        <f t="shared" si="113"/>
        <v>49.7</v>
      </c>
      <c r="I453" s="49">
        <f t="shared" si="113"/>
        <v>0</v>
      </c>
      <c r="J453" s="49">
        <f t="shared" si="113"/>
        <v>0</v>
      </c>
      <c r="K453" s="49">
        <f t="shared" si="113"/>
        <v>49.7</v>
      </c>
      <c r="L453" s="49">
        <f t="shared" si="113"/>
        <v>0</v>
      </c>
      <c r="M453" s="49">
        <f t="shared" si="113"/>
        <v>0</v>
      </c>
      <c r="N453" s="49">
        <f t="shared" si="113"/>
        <v>0</v>
      </c>
      <c r="O453" s="279"/>
      <c r="P453" s="279"/>
    </row>
    <row r="454" spans="1:17" x14ac:dyDescent="0.25">
      <c r="A454" s="331"/>
      <c r="B454" s="331"/>
      <c r="C454" s="331"/>
      <c r="D454" s="331"/>
      <c r="E454" s="331"/>
      <c r="F454" s="331"/>
      <c r="G454" s="48" t="s">
        <v>19</v>
      </c>
      <c r="H454" s="49">
        <f t="shared" si="113"/>
        <v>2.6</v>
      </c>
      <c r="I454" s="49">
        <f t="shared" si="113"/>
        <v>0</v>
      </c>
      <c r="J454" s="49">
        <f t="shared" si="113"/>
        <v>0</v>
      </c>
      <c r="K454" s="49">
        <f t="shared" si="113"/>
        <v>2.6</v>
      </c>
      <c r="L454" s="49">
        <f t="shared" si="113"/>
        <v>0</v>
      </c>
      <c r="M454" s="49">
        <f t="shared" si="113"/>
        <v>0</v>
      </c>
      <c r="N454" s="49">
        <f t="shared" si="113"/>
        <v>0</v>
      </c>
      <c r="O454" s="279"/>
      <c r="P454" s="279"/>
    </row>
    <row r="455" spans="1:17" ht="24.75" customHeight="1" x14ac:dyDescent="0.25">
      <c r="A455" s="331"/>
      <c r="B455" s="331"/>
      <c r="C455" s="331"/>
      <c r="D455" s="331"/>
      <c r="E455" s="331"/>
      <c r="F455" s="331"/>
      <c r="G455" s="48" t="s">
        <v>20</v>
      </c>
      <c r="H455" s="49">
        <f t="shared" si="113"/>
        <v>0</v>
      </c>
      <c r="I455" s="49">
        <f t="shared" si="113"/>
        <v>0</v>
      </c>
      <c r="J455" s="49">
        <f t="shared" si="113"/>
        <v>0</v>
      </c>
      <c r="K455" s="49">
        <f t="shared" si="113"/>
        <v>0</v>
      </c>
      <c r="L455" s="49">
        <f t="shared" si="113"/>
        <v>0</v>
      </c>
      <c r="M455" s="49">
        <f t="shared" si="113"/>
        <v>0</v>
      </c>
      <c r="N455" s="49">
        <f t="shared" si="113"/>
        <v>0</v>
      </c>
      <c r="O455" s="279"/>
      <c r="P455" s="279"/>
    </row>
    <row r="456" spans="1:17" ht="24" customHeight="1" x14ac:dyDescent="0.25">
      <c r="A456" s="306" t="s">
        <v>1290</v>
      </c>
      <c r="B456" s="306"/>
      <c r="C456" s="306"/>
      <c r="D456" s="306"/>
      <c r="E456" s="306"/>
      <c r="F456" s="306"/>
      <c r="G456" s="306"/>
      <c r="H456" s="306"/>
      <c r="I456" s="306"/>
      <c r="J456" s="306"/>
      <c r="K456" s="306"/>
      <c r="L456" s="306"/>
      <c r="M456" s="306"/>
      <c r="N456" s="306"/>
      <c r="O456" s="306"/>
      <c r="P456" s="306"/>
    </row>
    <row r="457" spans="1:17" ht="24" x14ac:dyDescent="0.25">
      <c r="A457" s="284" t="s">
        <v>2233</v>
      </c>
      <c r="B457" s="281"/>
      <c r="C457" s="281" t="s">
        <v>53</v>
      </c>
      <c r="D457" s="281" t="s">
        <v>311</v>
      </c>
      <c r="E457" s="281"/>
      <c r="F457" s="281" t="s">
        <v>1973</v>
      </c>
      <c r="G457" s="226" t="s">
        <v>16</v>
      </c>
      <c r="H457" s="230">
        <f t="shared" ref="H457:N457" si="114">SUM(H458:H461)</f>
        <v>2106</v>
      </c>
      <c r="I457" s="230">
        <f t="shared" si="114"/>
        <v>551.29999999999995</v>
      </c>
      <c r="J457" s="230">
        <f t="shared" si="114"/>
        <v>564.79999999999995</v>
      </c>
      <c r="K457" s="230">
        <f t="shared" si="114"/>
        <v>989.9</v>
      </c>
      <c r="L457" s="230">
        <f t="shared" si="114"/>
        <v>0</v>
      </c>
      <c r="M457" s="230">
        <f t="shared" si="114"/>
        <v>0</v>
      </c>
      <c r="N457" s="230">
        <f t="shared" si="114"/>
        <v>0</v>
      </c>
      <c r="O457" s="484"/>
      <c r="P457" s="484"/>
      <c r="Q457" s="305" t="s">
        <v>4170</v>
      </c>
    </row>
    <row r="458" spans="1:17" x14ac:dyDescent="0.25">
      <c r="A458" s="285"/>
      <c r="B458" s="282"/>
      <c r="C458" s="282"/>
      <c r="D458" s="282"/>
      <c r="E458" s="282"/>
      <c r="F458" s="282"/>
      <c r="G458" s="226" t="s">
        <v>267</v>
      </c>
      <c r="H458" s="230">
        <f t="shared" ref="H458:H506" si="115">SUM(I458:N458)</f>
        <v>1309.2</v>
      </c>
      <c r="I458" s="230">
        <v>304.60000000000002</v>
      </c>
      <c r="J458" s="230">
        <v>304.60000000000002</v>
      </c>
      <c r="K458" s="230">
        <v>700</v>
      </c>
      <c r="L458" s="230">
        <v>0</v>
      </c>
      <c r="M458" s="230">
        <v>0</v>
      </c>
      <c r="N458" s="230">
        <v>0</v>
      </c>
      <c r="O458" s="485"/>
      <c r="P458" s="485"/>
      <c r="Q458" s="302"/>
    </row>
    <row r="459" spans="1:17" ht="24" x14ac:dyDescent="0.25">
      <c r="A459" s="285"/>
      <c r="B459" s="282"/>
      <c r="C459" s="282"/>
      <c r="D459" s="282"/>
      <c r="E459" s="282"/>
      <c r="F459" s="282"/>
      <c r="G459" s="226" t="s">
        <v>18</v>
      </c>
      <c r="H459" s="230">
        <f t="shared" si="115"/>
        <v>796.8</v>
      </c>
      <c r="I459" s="230">
        <v>246.7</v>
      </c>
      <c r="J459" s="230">
        <v>260.2</v>
      </c>
      <c r="K459" s="230">
        <v>289.89999999999998</v>
      </c>
      <c r="L459" s="230">
        <v>0</v>
      </c>
      <c r="M459" s="230">
        <v>0</v>
      </c>
      <c r="N459" s="230">
        <v>0</v>
      </c>
      <c r="O459" s="485"/>
      <c r="P459" s="485"/>
      <c r="Q459" s="302"/>
    </row>
    <row r="460" spans="1:17" x14ac:dyDescent="0.25">
      <c r="A460" s="285"/>
      <c r="B460" s="282"/>
      <c r="C460" s="282"/>
      <c r="D460" s="282"/>
      <c r="E460" s="282"/>
      <c r="F460" s="282"/>
      <c r="G460" s="226" t="s">
        <v>19</v>
      </c>
      <c r="H460" s="230">
        <f t="shared" si="115"/>
        <v>0</v>
      </c>
      <c r="I460" s="230">
        <v>0</v>
      </c>
      <c r="J460" s="230">
        <v>0</v>
      </c>
      <c r="K460" s="230">
        <v>0</v>
      </c>
      <c r="L460" s="230">
        <v>0</v>
      </c>
      <c r="M460" s="230">
        <v>0</v>
      </c>
      <c r="N460" s="230">
        <v>0</v>
      </c>
      <c r="O460" s="485"/>
      <c r="P460" s="485"/>
      <c r="Q460" s="302"/>
    </row>
    <row r="461" spans="1:17" ht="24" customHeight="1" x14ac:dyDescent="0.25">
      <c r="A461" s="286"/>
      <c r="B461" s="283"/>
      <c r="C461" s="283"/>
      <c r="D461" s="283"/>
      <c r="E461" s="283"/>
      <c r="F461" s="283"/>
      <c r="G461" s="226" t="s">
        <v>20</v>
      </c>
      <c r="H461" s="230">
        <f t="shared" si="115"/>
        <v>0</v>
      </c>
      <c r="I461" s="230">
        <v>0</v>
      </c>
      <c r="J461" s="230">
        <v>0</v>
      </c>
      <c r="K461" s="230">
        <v>0</v>
      </c>
      <c r="L461" s="230">
        <v>0</v>
      </c>
      <c r="M461" s="230">
        <v>0</v>
      </c>
      <c r="N461" s="230">
        <v>0</v>
      </c>
      <c r="O461" s="487"/>
      <c r="P461" s="487"/>
      <c r="Q461" s="626"/>
    </row>
    <row r="462" spans="1:17" ht="24" x14ac:dyDescent="0.25">
      <c r="A462" s="292" t="s">
        <v>2234</v>
      </c>
      <c r="B462" s="279"/>
      <c r="C462" s="279" t="s">
        <v>53</v>
      </c>
      <c r="D462" s="279" t="s">
        <v>553</v>
      </c>
      <c r="E462" s="279"/>
      <c r="F462" s="279" t="s">
        <v>1973</v>
      </c>
      <c r="G462" s="43" t="s">
        <v>16</v>
      </c>
      <c r="H462" s="44">
        <f t="shared" ref="H462:N462" si="116">SUM(H463:H466)</f>
        <v>3630</v>
      </c>
      <c r="I462" s="44">
        <f t="shared" si="116"/>
        <v>30</v>
      </c>
      <c r="J462" s="44">
        <f t="shared" si="116"/>
        <v>0</v>
      </c>
      <c r="K462" s="44">
        <f t="shared" si="116"/>
        <v>0</v>
      </c>
      <c r="L462" s="44">
        <f t="shared" si="116"/>
        <v>360</v>
      </c>
      <c r="M462" s="44">
        <f t="shared" si="116"/>
        <v>1080</v>
      </c>
      <c r="N462" s="44">
        <f t="shared" si="116"/>
        <v>2160</v>
      </c>
      <c r="O462" s="328"/>
      <c r="P462" s="328"/>
      <c r="Q462" s="305" t="s">
        <v>4170</v>
      </c>
    </row>
    <row r="463" spans="1:17" x14ac:dyDescent="0.25">
      <c r="A463" s="292"/>
      <c r="B463" s="279"/>
      <c r="C463" s="279"/>
      <c r="D463" s="279"/>
      <c r="E463" s="279"/>
      <c r="F463" s="279"/>
      <c r="G463" s="43" t="s">
        <v>267</v>
      </c>
      <c r="H463" s="44">
        <f t="shared" si="115"/>
        <v>3564</v>
      </c>
      <c r="I463" s="44">
        <v>0</v>
      </c>
      <c r="J463" s="44">
        <v>0</v>
      </c>
      <c r="K463" s="44">
        <v>0</v>
      </c>
      <c r="L463" s="44">
        <v>356.4</v>
      </c>
      <c r="M463" s="44">
        <v>1069.2</v>
      </c>
      <c r="N463" s="44">
        <v>2138.4</v>
      </c>
      <c r="O463" s="328"/>
      <c r="P463" s="328"/>
      <c r="Q463" s="302"/>
    </row>
    <row r="464" spans="1:17" ht="24" x14ac:dyDescent="0.25">
      <c r="A464" s="292"/>
      <c r="B464" s="279"/>
      <c r="C464" s="279"/>
      <c r="D464" s="279"/>
      <c r="E464" s="279"/>
      <c r="F464" s="279"/>
      <c r="G464" s="43" t="s">
        <v>18</v>
      </c>
      <c r="H464" s="44">
        <f t="shared" si="115"/>
        <v>36</v>
      </c>
      <c r="I464" s="44">
        <v>0</v>
      </c>
      <c r="J464" s="44">
        <v>0</v>
      </c>
      <c r="K464" s="44">
        <v>0</v>
      </c>
      <c r="L464" s="44">
        <v>3.6</v>
      </c>
      <c r="M464" s="44">
        <v>10.8</v>
      </c>
      <c r="N464" s="44">
        <v>21.6</v>
      </c>
      <c r="O464" s="328"/>
      <c r="P464" s="328"/>
      <c r="Q464" s="302"/>
    </row>
    <row r="465" spans="1:17" x14ac:dyDescent="0.25">
      <c r="A465" s="292"/>
      <c r="B465" s="279"/>
      <c r="C465" s="279"/>
      <c r="D465" s="279"/>
      <c r="E465" s="279"/>
      <c r="F465" s="279"/>
      <c r="G465" s="43" t="s">
        <v>19</v>
      </c>
      <c r="H465" s="44">
        <f t="shared" si="115"/>
        <v>0</v>
      </c>
      <c r="I465" s="44">
        <v>0</v>
      </c>
      <c r="J465" s="44">
        <v>0</v>
      </c>
      <c r="K465" s="44">
        <v>0</v>
      </c>
      <c r="L465" s="44">
        <v>0</v>
      </c>
      <c r="M465" s="44">
        <v>0</v>
      </c>
      <c r="N465" s="44">
        <v>0</v>
      </c>
      <c r="O465" s="328"/>
      <c r="P465" s="328"/>
      <c r="Q465" s="302"/>
    </row>
    <row r="466" spans="1:17" ht="24" customHeight="1" x14ac:dyDescent="0.25">
      <c r="A466" s="292"/>
      <c r="B466" s="279"/>
      <c r="C466" s="279"/>
      <c r="D466" s="279"/>
      <c r="E466" s="279"/>
      <c r="F466" s="279"/>
      <c r="G466" s="43" t="s">
        <v>20</v>
      </c>
      <c r="H466" s="44">
        <f t="shared" si="115"/>
        <v>30</v>
      </c>
      <c r="I466" s="44">
        <v>30</v>
      </c>
      <c r="J466" s="44">
        <v>0</v>
      </c>
      <c r="K466" s="44">
        <v>0</v>
      </c>
      <c r="L466" s="44">
        <v>0</v>
      </c>
      <c r="M466" s="44">
        <v>0</v>
      </c>
      <c r="N466" s="44">
        <v>0</v>
      </c>
      <c r="O466" s="328"/>
      <c r="P466" s="328"/>
      <c r="Q466" s="626"/>
    </row>
    <row r="467" spans="1:17" ht="24" x14ac:dyDescent="0.25">
      <c r="A467" s="292" t="s">
        <v>2235</v>
      </c>
      <c r="B467" s="279"/>
      <c r="C467" s="279" t="s">
        <v>192</v>
      </c>
      <c r="D467" s="279">
        <v>2025</v>
      </c>
      <c r="E467" s="279"/>
      <c r="F467" s="279" t="s">
        <v>1973</v>
      </c>
      <c r="G467" s="43" t="s">
        <v>16</v>
      </c>
      <c r="H467" s="44">
        <f t="shared" ref="H467:N467" si="117">SUM(H468:H471)</f>
        <v>191.39999999999998</v>
      </c>
      <c r="I467" s="44">
        <f t="shared" si="117"/>
        <v>191.39999999999998</v>
      </c>
      <c r="J467" s="44">
        <f t="shared" si="117"/>
        <v>0</v>
      </c>
      <c r="K467" s="44">
        <f t="shared" si="117"/>
        <v>0</v>
      </c>
      <c r="L467" s="44">
        <f t="shared" si="117"/>
        <v>0</v>
      </c>
      <c r="M467" s="44">
        <f t="shared" si="117"/>
        <v>0</v>
      </c>
      <c r="N467" s="44">
        <f t="shared" si="117"/>
        <v>0</v>
      </c>
      <c r="O467" s="328"/>
      <c r="P467" s="328"/>
      <c r="Q467" s="305" t="s">
        <v>4170</v>
      </c>
    </row>
    <row r="468" spans="1:17" x14ac:dyDescent="0.25">
      <c r="A468" s="292"/>
      <c r="B468" s="279"/>
      <c r="C468" s="279"/>
      <c r="D468" s="279"/>
      <c r="E468" s="279"/>
      <c r="F468" s="279"/>
      <c r="G468" s="43" t="s">
        <v>267</v>
      </c>
      <c r="H468" s="44">
        <f t="shared" si="115"/>
        <v>133.69999999999999</v>
      </c>
      <c r="I468" s="44">
        <v>133.69999999999999</v>
      </c>
      <c r="J468" s="44">
        <v>0</v>
      </c>
      <c r="K468" s="44">
        <v>0</v>
      </c>
      <c r="L468" s="44">
        <v>0</v>
      </c>
      <c r="M468" s="44">
        <v>0</v>
      </c>
      <c r="N468" s="44">
        <v>0</v>
      </c>
      <c r="O468" s="328"/>
      <c r="P468" s="328"/>
      <c r="Q468" s="302"/>
    </row>
    <row r="469" spans="1:17" ht="24" x14ac:dyDescent="0.25">
      <c r="A469" s="292"/>
      <c r="B469" s="279"/>
      <c r="C469" s="279"/>
      <c r="D469" s="279"/>
      <c r="E469" s="279"/>
      <c r="F469" s="279"/>
      <c r="G469" s="43" t="s">
        <v>18</v>
      </c>
      <c r="H469" s="44">
        <f t="shared" si="115"/>
        <v>57.7</v>
      </c>
      <c r="I469" s="44">
        <v>57.7</v>
      </c>
      <c r="J469" s="44">
        <v>0</v>
      </c>
      <c r="K469" s="44">
        <v>0</v>
      </c>
      <c r="L469" s="44">
        <v>0</v>
      </c>
      <c r="M469" s="44">
        <v>0</v>
      </c>
      <c r="N469" s="44">
        <v>0</v>
      </c>
      <c r="O469" s="328"/>
      <c r="P469" s="328"/>
      <c r="Q469" s="302"/>
    </row>
    <row r="470" spans="1:17" x14ac:dyDescent="0.25">
      <c r="A470" s="292"/>
      <c r="B470" s="279"/>
      <c r="C470" s="279"/>
      <c r="D470" s="279"/>
      <c r="E470" s="279"/>
      <c r="F470" s="279"/>
      <c r="G470" s="43" t="s">
        <v>19</v>
      </c>
      <c r="H470" s="44">
        <f t="shared" si="115"/>
        <v>0</v>
      </c>
      <c r="I470" s="44">
        <v>0</v>
      </c>
      <c r="J470" s="44">
        <v>0</v>
      </c>
      <c r="K470" s="44">
        <v>0</v>
      </c>
      <c r="L470" s="44">
        <v>0</v>
      </c>
      <c r="M470" s="44">
        <v>0</v>
      </c>
      <c r="N470" s="44">
        <v>0</v>
      </c>
      <c r="O470" s="328"/>
      <c r="P470" s="328"/>
      <c r="Q470" s="302"/>
    </row>
    <row r="471" spans="1:17" ht="26.25" customHeight="1" x14ac:dyDescent="0.25">
      <c r="A471" s="292"/>
      <c r="B471" s="279"/>
      <c r="C471" s="279"/>
      <c r="D471" s="279"/>
      <c r="E471" s="279"/>
      <c r="F471" s="279"/>
      <c r="G471" s="43" t="s">
        <v>20</v>
      </c>
      <c r="H471" s="44">
        <f t="shared" si="115"/>
        <v>0</v>
      </c>
      <c r="I471" s="44">
        <v>0</v>
      </c>
      <c r="J471" s="44">
        <v>0</v>
      </c>
      <c r="K471" s="44">
        <v>0</v>
      </c>
      <c r="L471" s="44">
        <v>0</v>
      </c>
      <c r="M471" s="44">
        <v>0</v>
      </c>
      <c r="N471" s="44">
        <v>0</v>
      </c>
      <c r="O471" s="328"/>
      <c r="P471" s="328"/>
      <c r="Q471" s="626"/>
    </row>
    <row r="472" spans="1:17" ht="24" x14ac:dyDescent="0.25">
      <c r="A472" s="281" t="s">
        <v>4148</v>
      </c>
      <c r="B472" s="279"/>
      <c r="C472" s="279" t="s">
        <v>53</v>
      </c>
      <c r="D472" s="279" t="s">
        <v>160</v>
      </c>
      <c r="E472" s="279"/>
      <c r="F472" s="279" t="s">
        <v>1973</v>
      </c>
      <c r="G472" s="43" t="s">
        <v>16</v>
      </c>
      <c r="H472" s="44">
        <f t="shared" ref="H472:N472" si="118">SUM(H473:H476)</f>
        <v>400</v>
      </c>
      <c r="I472" s="44">
        <f t="shared" si="118"/>
        <v>0</v>
      </c>
      <c r="J472" s="44">
        <f t="shared" si="118"/>
        <v>400</v>
      </c>
      <c r="K472" s="44">
        <f t="shared" si="118"/>
        <v>0</v>
      </c>
      <c r="L472" s="44">
        <f t="shared" si="118"/>
        <v>0</v>
      </c>
      <c r="M472" s="44">
        <f t="shared" si="118"/>
        <v>0</v>
      </c>
      <c r="N472" s="44">
        <f t="shared" si="118"/>
        <v>0</v>
      </c>
      <c r="O472" s="328"/>
      <c r="P472" s="328"/>
      <c r="Q472" s="305" t="s">
        <v>4170</v>
      </c>
    </row>
    <row r="473" spans="1:17" x14ac:dyDescent="0.25">
      <c r="A473" s="282"/>
      <c r="B473" s="279"/>
      <c r="C473" s="279"/>
      <c r="D473" s="279"/>
      <c r="E473" s="279"/>
      <c r="F473" s="279"/>
      <c r="G473" s="43" t="s">
        <v>17</v>
      </c>
      <c r="H473" s="44">
        <f t="shared" si="115"/>
        <v>0</v>
      </c>
      <c r="I473" s="44">
        <v>0</v>
      </c>
      <c r="J473" s="44">
        <v>0</v>
      </c>
      <c r="K473" s="44">
        <v>0</v>
      </c>
      <c r="L473" s="44">
        <v>0</v>
      </c>
      <c r="M473" s="44">
        <v>0</v>
      </c>
      <c r="N473" s="44">
        <v>0</v>
      </c>
      <c r="O473" s="328"/>
      <c r="P473" s="328"/>
      <c r="Q473" s="302"/>
    </row>
    <row r="474" spans="1:17" ht="24" x14ac:dyDescent="0.25">
      <c r="A474" s="282"/>
      <c r="B474" s="279"/>
      <c r="C474" s="279"/>
      <c r="D474" s="279"/>
      <c r="E474" s="279"/>
      <c r="F474" s="279"/>
      <c r="G474" s="43" t="s">
        <v>18</v>
      </c>
      <c r="H474" s="44">
        <f t="shared" si="115"/>
        <v>400</v>
      </c>
      <c r="I474" s="44">
        <v>0</v>
      </c>
      <c r="J474" s="44">
        <v>400</v>
      </c>
      <c r="K474" s="44">
        <v>0</v>
      </c>
      <c r="L474" s="44">
        <v>0</v>
      </c>
      <c r="M474" s="44">
        <v>0</v>
      </c>
      <c r="N474" s="44">
        <v>0</v>
      </c>
      <c r="O474" s="328"/>
      <c r="P474" s="328"/>
      <c r="Q474" s="302"/>
    </row>
    <row r="475" spans="1:17" x14ac:dyDescent="0.25">
      <c r="A475" s="282"/>
      <c r="B475" s="279"/>
      <c r="C475" s="279"/>
      <c r="D475" s="279"/>
      <c r="E475" s="279"/>
      <c r="F475" s="279"/>
      <c r="G475" s="43" t="s">
        <v>19</v>
      </c>
      <c r="H475" s="44">
        <f t="shared" si="115"/>
        <v>0</v>
      </c>
      <c r="I475" s="44">
        <v>0</v>
      </c>
      <c r="J475" s="44">
        <v>0</v>
      </c>
      <c r="K475" s="44">
        <v>0</v>
      </c>
      <c r="L475" s="44">
        <v>0</v>
      </c>
      <c r="M475" s="44">
        <v>0</v>
      </c>
      <c r="N475" s="44">
        <v>0</v>
      </c>
      <c r="O475" s="328"/>
      <c r="P475" s="328"/>
      <c r="Q475" s="302"/>
    </row>
    <row r="476" spans="1:17" ht="24" customHeight="1" x14ac:dyDescent="0.25">
      <c r="A476" s="283"/>
      <c r="B476" s="279"/>
      <c r="C476" s="279"/>
      <c r="D476" s="279"/>
      <c r="E476" s="279"/>
      <c r="F476" s="279"/>
      <c r="G476" s="43" t="s">
        <v>20</v>
      </c>
      <c r="H476" s="44">
        <f t="shared" si="115"/>
        <v>0</v>
      </c>
      <c r="I476" s="44">
        <v>0</v>
      </c>
      <c r="J476" s="44">
        <v>0</v>
      </c>
      <c r="K476" s="44">
        <v>0</v>
      </c>
      <c r="L476" s="44">
        <v>0</v>
      </c>
      <c r="M476" s="44">
        <v>0</v>
      </c>
      <c r="N476" s="44">
        <v>0</v>
      </c>
      <c r="O476" s="328"/>
      <c r="P476" s="328"/>
      <c r="Q476" s="626"/>
    </row>
    <row r="477" spans="1:17" ht="24" x14ac:dyDescent="0.25">
      <c r="A477" s="284" t="s">
        <v>2236</v>
      </c>
      <c r="B477" s="281"/>
      <c r="C477" s="281" t="s">
        <v>53</v>
      </c>
      <c r="D477" s="281">
        <v>2027</v>
      </c>
      <c r="E477" s="281"/>
      <c r="F477" s="281" t="s">
        <v>1973</v>
      </c>
      <c r="G477" s="226" t="s">
        <v>16</v>
      </c>
      <c r="H477" s="230">
        <f t="shared" ref="H477:N477" si="119">SUM(H478:H481)</f>
        <v>343</v>
      </c>
      <c r="I477" s="230">
        <f t="shared" si="119"/>
        <v>0</v>
      </c>
      <c r="J477" s="230">
        <f t="shared" si="119"/>
        <v>0</v>
      </c>
      <c r="K477" s="230">
        <f t="shared" si="119"/>
        <v>343</v>
      </c>
      <c r="L477" s="230">
        <f t="shared" si="119"/>
        <v>0</v>
      </c>
      <c r="M477" s="230">
        <f t="shared" si="119"/>
        <v>0</v>
      </c>
      <c r="N477" s="230">
        <f t="shared" si="119"/>
        <v>0</v>
      </c>
      <c r="O477" s="484"/>
      <c r="P477" s="484"/>
      <c r="Q477" s="305" t="s">
        <v>4170</v>
      </c>
    </row>
    <row r="478" spans="1:17" x14ac:dyDescent="0.25">
      <c r="A478" s="285"/>
      <c r="B478" s="282"/>
      <c r="C478" s="282"/>
      <c r="D478" s="282"/>
      <c r="E478" s="282"/>
      <c r="F478" s="282"/>
      <c r="G478" s="226" t="s">
        <v>17</v>
      </c>
      <c r="H478" s="230">
        <f t="shared" si="115"/>
        <v>339.6</v>
      </c>
      <c r="I478" s="230">
        <v>0</v>
      </c>
      <c r="J478" s="230">
        <v>0</v>
      </c>
      <c r="K478" s="230">
        <v>339.6</v>
      </c>
      <c r="L478" s="230">
        <v>0</v>
      </c>
      <c r="M478" s="230">
        <v>0</v>
      </c>
      <c r="N478" s="230">
        <v>0</v>
      </c>
      <c r="O478" s="485"/>
      <c r="P478" s="485"/>
      <c r="Q478" s="302"/>
    </row>
    <row r="479" spans="1:17" ht="24" x14ac:dyDescent="0.25">
      <c r="A479" s="285"/>
      <c r="B479" s="282"/>
      <c r="C479" s="282"/>
      <c r="D479" s="282"/>
      <c r="E479" s="282"/>
      <c r="F479" s="282"/>
      <c r="G479" s="226" t="s">
        <v>18</v>
      </c>
      <c r="H479" s="230">
        <f t="shared" si="115"/>
        <v>3.4</v>
      </c>
      <c r="I479" s="230">
        <v>0</v>
      </c>
      <c r="J479" s="230">
        <v>0</v>
      </c>
      <c r="K479" s="230">
        <v>3.4</v>
      </c>
      <c r="L479" s="230">
        <v>0</v>
      </c>
      <c r="M479" s="230">
        <v>0</v>
      </c>
      <c r="N479" s="230">
        <v>0</v>
      </c>
      <c r="O479" s="485"/>
      <c r="P479" s="485"/>
      <c r="Q479" s="302"/>
    </row>
    <row r="480" spans="1:17" x14ac:dyDescent="0.25">
      <c r="A480" s="285"/>
      <c r="B480" s="282"/>
      <c r="C480" s="282"/>
      <c r="D480" s="282"/>
      <c r="E480" s="282"/>
      <c r="F480" s="282"/>
      <c r="G480" s="226" t="s">
        <v>19</v>
      </c>
      <c r="H480" s="230">
        <f t="shared" si="115"/>
        <v>0</v>
      </c>
      <c r="I480" s="230">
        <v>0</v>
      </c>
      <c r="J480" s="230">
        <v>0</v>
      </c>
      <c r="K480" s="230">
        <v>0</v>
      </c>
      <c r="L480" s="230">
        <v>0</v>
      </c>
      <c r="M480" s="230">
        <v>0</v>
      </c>
      <c r="N480" s="230">
        <v>0</v>
      </c>
      <c r="O480" s="485"/>
      <c r="P480" s="485"/>
      <c r="Q480" s="302"/>
    </row>
    <row r="481" spans="1:17" ht="24" customHeight="1" x14ac:dyDescent="0.25">
      <c r="A481" s="286"/>
      <c r="B481" s="283"/>
      <c r="C481" s="283"/>
      <c r="D481" s="283"/>
      <c r="E481" s="283"/>
      <c r="F481" s="283"/>
      <c r="G481" s="226" t="s">
        <v>20</v>
      </c>
      <c r="H481" s="230">
        <f t="shared" si="115"/>
        <v>0</v>
      </c>
      <c r="I481" s="230">
        <v>0</v>
      </c>
      <c r="J481" s="230">
        <v>0</v>
      </c>
      <c r="K481" s="230">
        <v>0</v>
      </c>
      <c r="L481" s="230">
        <v>0</v>
      </c>
      <c r="M481" s="230">
        <v>0</v>
      </c>
      <c r="N481" s="230">
        <v>0</v>
      </c>
      <c r="O481" s="487"/>
      <c r="P481" s="487"/>
      <c r="Q481" s="626"/>
    </row>
    <row r="482" spans="1:17" ht="24" x14ac:dyDescent="0.25">
      <c r="A482" s="284" t="s">
        <v>2237</v>
      </c>
      <c r="B482" s="281"/>
      <c r="C482" s="281" t="s">
        <v>53</v>
      </c>
      <c r="D482" s="281" t="s">
        <v>30</v>
      </c>
      <c r="E482" s="281"/>
      <c r="F482" s="281" t="s">
        <v>1973</v>
      </c>
      <c r="G482" s="226" t="s">
        <v>16</v>
      </c>
      <c r="H482" s="230">
        <f t="shared" ref="H482:N482" si="120">SUM(H483:H486)</f>
        <v>173.89999999999998</v>
      </c>
      <c r="I482" s="230">
        <f t="shared" si="120"/>
        <v>0</v>
      </c>
      <c r="J482" s="230">
        <f t="shared" si="120"/>
        <v>52.2</v>
      </c>
      <c r="K482" s="230">
        <f t="shared" si="120"/>
        <v>121.7</v>
      </c>
      <c r="L482" s="230">
        <f t="shared" si="120"/>
        <v>0</v>
      </c>
      <c r="M482" s="230">
        <f t="shared" si="120"/>
        <v>0</v>
      </c>
      <c r="N482" s="230">
        <f t="shared" si="120"/>
        <v>0</v>
      </c>
      <c r="O482" s="484"/>
      <c r="P482" s="484"/>
      <c r="Q482" s="305" t="s">
        <v>4170</v>
      </c>
    </row>
    <row r="483" spans="1:17" x14ac:dyDescent="0.25">
      <c r="A483" s="285"/>
      <c r="B483" s="282"/>
      <c r="C483" s="282"/>
      <c r="D483" s="282"/>
      <c r="E483" s="282"/>
      <c r="F483" s="282"/>
      <c r="G483" s="226" t="s">
        <v>17</v>
      </c>
      <c r="H483" s="230">
        <f t="shared" si="115"/>
        <v>172.2</v>
      </c>
      <c r="I483" s="230">
        <v>0</v>
      </c>
      <c r="J483" s="230">
        <v>51.7</v>
      </c>
      <c r="K483" s="230">
        <v>120.5</v>
      </c>
      <c r="L483" s="230">
        <v>0</v>
      </c>
      <c r="M483" s="230">
        <v>0</v>
      </c>
      <c r="N483" s="230">
        <v>0</v>
      </c>
      <c r="O483" s="485"/>
      <c r="P483" s="485"/>
      <c r="Q483" s="302"/>
    </row>
    <row r="484" spans="1:17" ht="24" x14ac:dyDescent="0.25">
      <c r="A484" s="285"/>
      <c r="B484" s="282"/>
      <c r="C484" s="282"/>
      <c r="D484" s="282"/>
      <c r="E484" s="282"/>
      <c r="F484" s="282"/>
      <c r="G484" s="226" t="s">
        <v>18</v>
      </c>
      <c r="H484" s="230">
        <f t="shared" si="115"/>
        <v>1.7</v>
      </c>
      <c r="I484" s="230">
        <v>0</v>
      </c>
      <c r="J484" s="230">
        <v>0.5</v>
      </c>
      <c r="K484" s="230">
        <v>1.2</v>
      </c>
      <c r="L484" s="230">
        <v>0</v>
      </c>
      <c r="M484" s="230">
        <v>0</v>
      </c>
      <c r="N484" s="230">
        <v>0</v>
      </c>
      <c r="O484" s="485"/>
      <c r="P484" s="485"/>
      <c r="Q484" s="302"/>
    </row>
    <row r="485" spans="1:17" x14ac:dyDescent="0.25">
      <c r="A485" s="285"/>
      <c r="B485" s="282"/>
      <c r="C485" s="282"/>
      <c r="D485" s="282"/>
      <c r="E485" s="282"/>
      <c r="F485" s="282"/>
      <c r="G485" s="226" t="s">
        <v>19</v>
      </c>
      <c r="H485" s="230">
        <f t="shared" si="115"/>
        <v>0</v>
      </c>
      <c r="I485" s="230">
        <v>0</v>
      </c>
      <c r="J485" s="230">
        <v>0</v>
      </c>
      <c r="K485" s="230">
        <v>0</v>
      </c>
      <c r="L485" s="230">
        <v>0</v>
      </c>
      <c r="M485" s="230">
        <v>0</v>
      </c>
      <c r="N485" s="230">
        <v>0</v>
      </c>
      <c r="O485" s="485"/>
      <c r="P485" s="485"/>
      <c r="Q485" s="302"/>
    </row>
    <row r="486" spans="1:17" ht="24" customHeight="1" x14ac:dyDescent="0.25">
      <c r="A486" s="286"/>
      <c r="B486" s="283"/>
      <c r="C486" s="283"/>
      <c r="D486" s="283"/>
      <c r="E486" s="283"/>
      <c r="F486" s="283"/>
      <c r="G486" s="226" t="s">
        <v>20</v>
      </c>
      <c r="H486" s="230">
        <f t="shared" si="115"/>
        <v>0</v>
      </c>
      <c r="I486" s="230">
        <v>0</v>
      </c>
      <c r="J486" s="230">
        <v>0</v>
      </c>
      <c r="K486" s="230">
        <v>0</v>
      </c>
      <c r="L486" s="230">
        <v>0</v>
      </c>
      <c r="M486" s="230">
        <v>0</v>
      </c>
      <c r="N486" s="230">
        <v>0</v>
      </c>
      <c r="O486" s="487"/>
      <c r="P486" s="487"/>
      <c r="Q486" s="626"/>
    </row>
    <row r="487" spans="1:17" ht="24" x14ac:dyDescent="0.25">
      <c r="A487" s="292" t="s">
        <v>2238</v>
      </c>
      <c r="B487" s="279"/>
      <c r="C487" s="279" t="s">
        <v>53</v>
      </c>
      <c r="D487" s="279" t="s">
        <v>30</v>
      </c>
      <c r="E487" s="279"/>
      <c r="F487" s="279" t="s">
        <v>244</v>
      </c>
      <c r="G487" s="43" t="s">
        <v>16</v>
      </c>
      <c r="H487" s="44">
        <f t="shared" ref="H487:N487" si="121">SUM(H488:H491)</f>
        <v>521.9</v>
      </c>
      <c r="I487" s="44">
        <f t="shared" si="121"/>
        <v>0</v>
      </c>
      <c r="J487" s="44">
        <f t="shared" si="121"/>
        <v>156.6</v>
      </c>
      <c r="K487" s="44">
        <f t="shared" si="121"/>
        <v>365.3</v>
      </c>
      <c r="L487" s="44">
        <f t="shared" si="121"/>
        <v>0</v>
      </c>
      <c r="M487" s="44">
        <f t="shared" si="121"/>
        <v>0</v>
      </c>
      <c r="N487" s="44">
        <f t="shared" si="121"/>
        <v>0</v>
      </c>
      <c r="O487" s="328"/>
      <c r="P487" s="328"/>
      <c r="Q487" s="305" t="s">
        <v>4170</v>
      </c>
    </row>
    <row r="488" spans="1:17" x14ac:dyDescent="0.25">
      <c r="A488" s="292"/>
      <c r="B488" s="279"/>
      <c r="C488" s="279"/>
      <c r="D488" s="279"/>
      <c r="E488" s="279"/>
      <c r="F488" s="279"/>
      <c r="G488" s="43" t="s">
        <v>17</v>
      </c>
      <c r="H488" s="44">
        <f t="shared" si="115"/>
        <v>0</v>
      </c>
      <c r="I488" s="44">
        <v>0</v>
      </c>
      <c r="J488" s="44">
        <v>0</v>
      </c>
      <c r="K488" s="44">
        <v>0</v>
      </c>
      <c r="L488" s="44">
        <v>0</v>
      </c>
      <c r="M488" s="44">
        <v>0</v>
      </c>
      <c r="N488" s="44">
        <v>0</v>
      </c>
      <c r="O488" s="328"/>
      <c r="P488" s="328"/>
      <c r="Q488" s="302"/>
    </row>
    <row r="489" spans="1:17" ht="24" x14ac:dyDescent="0.25">
      <c r="A489" s="292"/>
      <c r="B489" s="279"/>
      <c r="C489" s="279"/>
      <c r="D489" s="279"/>
      <c r="E489" s="279"/>
      <c r="F489" s="279"/>
      <c r="G489" s="43" t="s">
        <v>18</v>
      </c>
      <c r="H489" s="44">
        <f t="shared" si="115"/>
        <v>521.9</v>
      </c>
      <c r="I489" s="44">
        <v>0</v>
      </c>
      <c r="J489" s="44">
        <v>156.6</v>
      </c>
      <c r="K489" s="44">
        <v>365.3</v>
      </c>
      <c r="L489" s="44">
        <v>0</v>
      </c>
      <c r="M489" s="44">
        <v>0</v>
      </c>
      <c r="N489" s="44">
        <v>0</v>
      </c>
      <c r="O489" s="328"/>
      <c r="P489" s="328"/>
      <c r="Q489" s="302"/>
    </row>
    <row r="490" spans="1:17" x14ac:dyDescent="0.25">
      <c r="A490" s="292"/>
      <c r="B490" s="279"/>
      <c r="C490" s="279"/>
      <c r="D490" s="279"/>
      <c r="E490" s="279"/>
      <c r="F490" s="279"/>
      <c r="G490" s="43" t="s">
        <v>19</v>
      </c>
      <c r="H490" s="44">
        <f t="shared" si="115"/>
        <v>0</v>
      </c>
      <c r="I490" s="44">
        <v>0</v>
      </c>
      <c r="J490" s="44">
        <v>0</v>
      </c>
      <c r="K490" s="44">
        <v>0</v>
      </c>
      <c r="L490" s="44">
        <v>0</v>
      </c>
      <c r="M490" s="44">
        <v>0</v>
      </c>
      <c r="N490" s="44">
        <v>0</v>
      </c>
      <c r="O490" s="328"/>
      <c r="P490" s="328"/>
      <c r="Q490" s="302"/>
    </row>
    <row r="491" spans="1:17" ht="24" customHeight="1" x14ac:dyDescent="0.25">
      <c r="A491" s="292"/>
      <c r="B491" s="279"/>
      <c r="C491" s="279"/>
      <c r="D491" s="279"/>
      <c r="E491" s="279"/>
      <c r="F491" s="279"/>
      <c r="G491" s="43" t="s">
        <v>20</v>
      </c>
      <c r="H491" s="44">
        <f t="shared" si="115"/>
        <v>0</v>
      </c>
      <c r="I491" s="44">
        <v>0</v>
      </c>
      <c r="J491" s="44">
        <v>0</v>
      </c>
      <c r="K491" s="44">
        <v>0</v>
      </c>
      <c r="L491" s="44">
        <v>0</v>
      </c>
      <c r="M491" s="44">
        <v>0</v>
      </c>
      <c r="N491" s="44">
        <v>0</v>
      </c>
      <c r="O491" s="328"/>
      <c r="P491" s="328"/>
      <c r="Q491" s="626"/>
    </row>
    <row r="492" spans="1:17" ht="24" x14ac:dyDescent="0.25">
      <c r="A492" s="292" t="s">
        <v>2239</v>
      </c>
      <c r="B492" s="279"/>
      <c r="C492" s="279"/>
      <c r="D492" s="279">
        <v>2025</v>
      </c>
      <c r="E492" s="279"/>
      <c r="F492" s="279" t="s">
        <v>244</v>
      </c>
      <c r="G492" s="43" t="s">
        <v>16</v>
      </c>
      <c r="H492" s="44">
        <f t="shared" ref="H492:N492" si="122">SUM(H493:H496)</f>
        <v>142</v>
      </c>
      <c r="I492" s="44">
        <f t="shared" si="122"/>
        <v>142</v>
      </c>
      <c r="J492" s="44">
        <f t="shared" si="122"/>
        <v>0</v>
      </c>
      <c r="K492" s="44">
        <f t="shared" si="122"/>
        <v>0</v>
      </c>
      <c r="L492" s="44">
        <f t="shared" si="122"/>
        <v>0</v>
      </c>
      <c r="M492" s="44">
        <f t="shared" si="122"/>
        <v>0</v>
      </c>
      <c r="N492" s="44">
        <f t="shared" si="122"/>
        <v>0</v>
      </c>
      <c r="O492" s="328"/>
      <c r="P492" s="328"/>
      <c r="Q492" s="305" t="s">
        <v>4170</v>
      </c>
    </row>
    <row r="493" spans="1:17" x14ac:dyDescent="0.25">
      <c r="A493" s="292"/>
      <c r="B493" s="279"/>
      <c r="C493" s="279"/>
      <c r="D493" s="279"/>
      <c r="E493" s="279"/>
      <c r="F493" s="279"/>
      <c r="G493" s="43" t="s">
        <v>17</v>
      </c>
      <c r="H493" s="44">
        <f t="shared" si="115"/>
        <v>0</v>
      </c>
      <c r="I493" s="44">
        <v>0</v>
      </c>
      <c r="J493" s="44">
        <v>0</v>
      </c>
      <c r="K493" s="44">
        <v>0</v>
      </c>
      <c r="L493" s="44">
        <v>0</v>
      </c>
      <c r="M493" s="44">
        <v>0</v>
      </c>
      <c r="N493" s="44">
        <v>0</v>
      </c>
      <c r="O493" s="328"/>
      <c r="P493" s="328"/>
      <c r="Q493" s="302"/>
    </row>
    <row r="494" spans="1:17" ht="24" x14ac:dyDescent="0.25">
      <c r="A494" s="292"/>
      <c r="B494" s="279"/>
      <c r="C494" s="279"/>
      <c r="D494" s="279"/>
      <c r="E494" s="279"/>
      <c r="F494" s="279"/>
      <c r="G494" s="43" t="s">
        <v>18</v>
      </c>
      <c r="H494" s="44">
        <f t="shared" si="115"/>
        <v>142</v>
      </c>
      <c r="I494" s="44">
        <v>142</v>
      </c>
      <c r="J494" s="44">
        <v>0</v>
      </c>
      <c r="K494" s="44">
        <v>0</v>
      </c>
      <c r="L494" s="44">
        <v>0</v>
      </c>
      <c r="M494" s="44">
        <v>0</v>
      </c>
      <c r="N494" s="44">
        <v>0</v>
      </c>
      <c r="O494" s="328"/>
      <c r="P494" s="328"/>
      <c r="Q494" s="302"/>
    </row>
    <row r="495" spans="1:17" x14ac:dyDescent="0.25">
      <c r="A495" s="292"/>
      <c r="B495" s="279"/>
      <c r="C495" s="279"/>
      <c r="D495" s="279"/>
      <c r="E495" s="279"/>
      <c r="F495" s="279"/>
      <c r="G495" s="43" t="s">
        <v>19</v>
      </c>
      <c r="H495" s="44">
        <f t="shared" si="115"/>
        <v>0</v>
      </c>
      <c r="I495" s="44">
        <v>0</v>
      </c>
      <c r="J495" s="44">
        <v>0</v>
      </c>
      <c r="K495" s="44">
        <v>0</v>
      </c>
      <c r="L495" s="44">
        <v>0</v>
      </c>
      <c r="M495" s="44">
        <v>0</v>
      </c>
      <c r="N495" s="44">
        <v>0</v>
      </c>
      <c r="O495" s="328"/>
      <c r="P495" s="328"/>
      <c r="Q495" s="302"/>
    </row>
    <row r="496" spans="1:17" ht="24" customHeight="1" x14ac:dyDescent="0.25">
      <c r="A496" s="292"/>
      <c r="B496" s="279"/>
      <c r="C496" s="279"/>
      <c r="D496" s="279"/>
      <c r="E496" s="279"/>
      <c r="F496" s="279"/>
      <c r="G496" s="43" t="s">
        <v>20</v>
      </c>
      <c r="H496" s="44">
        <f t="shared" si="115"/>
        <v>0</v>
      </c>
      <c r="I496" s="44">
        <v>0</v>
      </c>
      <c r="J496" s="44">
        <v>0</v>
      </c>
      <c r="K496" s="44">
        <v>0</v>
      </c>
      <c r="L496" s="44">
        <v>0</v>
      </c>
      <c r="M496" s="44">
        <v>0</v>
      </c>
      <c r="N496" s="44">
        <v>0</v>
      </c>
      <c r="O496" s="328"/>
      <c r="P496" s="328"/>
      <c r="Q496" s="626"/>
    </row>
    <row r="497" spans="1:17" ht="24" x14ac:dyDescent="0.25">
      <c r="A497" s="292" t="s">
        <v>2240</v>
      </c>
      <c r="B497" s="279"/>
      <c r="C497" s="279"/>
      <c r="D497" s="279" t="s">
        <v>30</v>
      </c>
      <c r="E497" s="279"/>
      <c r="F497" s="279" t="s">
        <v>244</v>
      </c>
      <c r="G497" s="43" t="s">
        <v>16</v>
      </c>
      <c r="H497" s="44">
        <f t="shared" ref="H497:N497" si="123">SUM(H498:H501)</f>
        <v>250</v>
      </c>
      <c r="I497" s="44">
        <f t="shared" si="123"/>
        <v>10</v>
      </c>
      <c r="J497" s="44">
        <f t="shared" si="123"/>
        <v>240</v>
      </c>
      <c r="K497" s="44">
        <f t="shared" si="123"/>
        <v>0</v>
      </c>
      <c r="L497" s="44">
        <f t="shared" si="123"/>
        <v>0</v>
      </c>
      <c r="M497" s="44">
        <f t="shared" si="123"/>
        <v>0</v>
      </c>
      <c r="N497" s="44">
        <f t="shared" si="123"/>
        <v>0</v>
      </c>
      <c r="O497" s="328"/>
      <c r="P497" s="328"/>
      <c r="Q497" s="305" t="s">
        <v>4170</v>
      </c>
    </row>
    <row r="498" spans="1:17" x14ac:dyDescent="0.25">
      <c r="A498" s="292"/>
      <c r="B498" s="279"/>
      <c r="C498" s="279"/>
      <c r="D498" s="279"/>
      <c r="E498" s="279"/>
      <c r="F498" s="279"/>
      <c r="G498" s="43" t="s">
        <v>17</v>
      </c>
      <c r="H498" s="44">
        <f t="shared" si="115"/>
        <v>0</v>
      </c>
      <c r="I498" s="44">
        <v>0</v>
      </c>
      <c r="J498" s="44">
        <v>0</v>
      </c>
      <c r="K498" s="44">
        <v>0</v>
      </c>
      <c r="L498" s="44">
        <v>0</v>
      </c>
      <c r="M498" s="44">
        <v>0</v>
      </c>
      <c r="N498" s="44">
        <v>0</v>
      </c>
      <c r="O498" s="328"/>
      <c r="P498" s="328"/>
      <c r="Q498" s="302"/>
    </row>
    <row r="499" spans="1:17" ht="24" x14ac:dyDescent="0.25">
      <c r="A499" s="292"/>
      <c r="B499" s="279"/>
      <c r="C499" s="279"/>
      <c r="D499" s="279"/>
      <c r="E499" s="279"/>
      <c r="F499" s="279"/>
      <c r="G499" s="43" t="s">
        <v>18</v>
      </c>
      <c r="H499" s="44">
        <f t="shared" si="115"/>
        <v>250</v>
      </c>
      <c r="I499" s="44">
        <v>10</v>
      </c>
      <c r="J499" s="44">
        <v>240</v>
      </c>
      <c r="K499" s="44">
        <v>0</v>
      </c>
      <c r="L499" s="44">
        <v>0</v>
      </c>
      <c r="M499" s="44">
        <v>0</v>
      </c>
      <c r="N499" s="44">
        <v>0</v>
      </c>
      <c r="O499" s="328"/>
      <c r="P499" s="328"/>
      <c r="Q499" s="302"/>
    </row>
    <row r="500" spans="1:17" x14ac:dyDescent="0.25">
      <c r="A500" s="292"/>
      <c r="B500" s="279"/>
      <c r="C500" s="279"/>
      <c r="D500" s="279"/>
      <c r="E500" s="279"/>
      <c r="F500" s="279"/>
      <c r="G500" s="43" t="s">
        <v>19</v>
      </c>
      <c r="H500" s="44">
        <f t="shared" si="115"/>
        <v>0</v>
      </c>
      <c r="I500" s="44">
        <v>0</v>
      </c>
      <c r="J500" s="44">
        <v>0</v>
      </c>
      <c r="K500" s="44">
        <v>0</v>
      </c>
      <c r="L500" s="44">
        <v>0</v>
      </c>
      <c r="M500" s="44">
        <v>0</v>
      </c>
      <c r="N500" s="44">
        <v>0</v>
      </c>
      <c r="O500" s="328"/>
      <c r="P500" s="328"/>
      <c r="Q500" s="302"/>
    </row>
    <row r="501" spans="1:17" ht="24" customHeight="1" x14ac:dyDescent="0.25">
      <c r="A501" s="292"/>
      <c r="B501" s="279"/>
      <c r="C501" s="279"/>
      <c r="D501" s="279"/>
      <c r="E501" s="279"/>
      <c r="F501" s="279"/>
      <c r="G501" s="43" t="s">
        <v>20</v>
      </c>
      <c r="H501" s="44">
        <f t="shared" si="115"/>
        <v>0</v>
      </c>
      <c r="I501" s="44">
        <v>0</v>
      </c>
      <c r="J501" s="44">
        <v>0</v>
      </c>
      <c r="K501" s="44">
        <v>0</v>
      </c>
      <c r="L501" s="44">
        <v>0</v>
      </c>
      <c r="M501" s="44">
        <v>0</v>
      </c>
      <c r="N501" s="44">
        <v>0</v>
      </c>
      <c r="O501" s="328"/>
      <c r="P501" s="328"/>
      <c r="Q501" s="626"/>
    </row>
    <row r="502" spans="1:17" ht="24" x14ac:dyDescent="0.25">
      <c r="A502" s="292" t="s">
        <v>2151</v>
      </c>
      <c r="B502" s="279"/>
      <c r="C502" s="279"/>
      <c r="D502" s="279" t="s">
        <v>421</v>
      </c>
      <c r="E502" s="279"/>
      <c r="F502" s="279" t="s">
        <v>2241</v>
      </c>
      <c r="G502" s="43" t="s">
        <v>16</v>
      </c>
      <c r="H502" s="44">
        <f t="shared" ref="H502:N502" si="124">SUM(H503:H506)</f>
        <v>200</v>
      </c>
      <c r="I502" s="44">
        <f t="shared" si="124"/>
        <v>0</v>
      </c>
      <c r="J502" s="44">
        <f t="shared" si="124"/>
        <v>0</v>
      </c>
      <c r="K502" s="44">
        <f t="shared" si="124"/>
        <v>200</v>
      </c>
      <c r="L502" s="44">
        <f t="shared" si="124"/>
        <v>0</v>
      </c>
      <c r="M502" s="44">
        <f t="shared" si="124"/>
        <v>0</v>
      </c>
      <c r="N502" s="44">
        <f t="shared" si="124"/>
        <v>0</v>
      </c>
      <c r="O502" s="328"/>
      <c r="P502" s="328"/>
      <c r="Q502" s="305" t="s">
        <v>4170</v>
      </c>
    </row>
    <row r="503" spans="1:17" x14ac:dyDescent="0.25">
      <c r="A503" s="292"/>
      <c r="B503" s="279"/>
      <c r="C503" s="279"/>
      <c r="D503" s="279"/>
      <c r="E503" s="279"/>
      <c r="F503" s="279"/>
      <c r="G503" s="43" t="s">
        <v>17</v>
      </c>
      <c r="H503" s="44">
        <f t="shared" si="115"/>
        <v>108.9</v>
      </c>
      <c r="I503" s="44">
        <v>0</v>
      </c>
      <c r="J503" s="44">
        <v>0</v>
      </c>
      <c r="K503" s="44">
        <v>108.9</v>
      </c>
      <c r="L503" s="44">
        <v>0</v>
      </c>
      <c r="M503" s="44">
        <v>0</v>
      </c>
      <c r="N503" s="44">
        <v>0</v>
      </c>
      <c r="O503" s="328"/>
      <c r="P503" s="328"/>
      <c r="Q503" s="302"/>
    </row>
    <row r="504" spans="1:17" ht="24" x14ac:dyDescent="0.25">
      <c r="A504" s="292"/>
      <c r="B504" s="279"/>
      <c r="C504" s="279"/>
      <c r="D504" s="279"/>
      <c r="E504" s="279"/>
      <c r="F504" s="279"/>
      <c r="G504" s="43" t="s">
        <v>18</v>
      </c>
      <c r="H504" s="44">
        <f t="shared" si="115"/>
        <v>91.1</v>
      </c>
      <c r="I504" s="44">
        <v>0</v>
      </c>
      <c r="J504" s="44">
        <v>0</v>
      </c>
      <c r="K504" s="44">
        <v>91.1</v>
      </c>
      <c r="L504" s="44">
        <v>0</v>
      </c>
      <c r="M504" s="44">
        <v>0</v>
      </c>
      <c r="N504" s="44">
        <v>0</v>
      </c>
      <c r="O504" s="328"/>
      <c r="P504" s="328"/>
      <c r="Q504" s="302"/>
    </row>
    <row r="505" spans="1:17" x14ac:dyDescent="0.25">
      <c r="A505" s="292"/>
      <c r="B505" s="279"/>
      <c r="C505" s="279"/>
      <c r="D505" s="279"/>
      <c r="E505" s="279"/>
      <c r="F505" s="279"/>
      <c r="G505" s="43" t="s">
        <v>19</v>
      </c>
      <c r="H505" s="44">
        <f t="shared" si="115"/>
        <v>0</v>
      </c>
      <c r="I505" s="44">
        <v>0</v>
      </c>
      <c r="J505" s="44">
        <v>0</v>
      </c>
      <c r="K505" s="44">
        <v>0</v>
      </c>
      <c r="L505" s="44">
        <v>0</v>
      </c>
      <c r="M505" s="44">
        <v>0</v>
      </c>
      <c r="N505" s="44">
        <v>0</v>
      </c>
      <c r="O505" s="328"/>
      <c r="P505" s="328"/>
      <c r="Q505" s="302"/>
    </row>
    <row r="506" spans="1:17" ht="24" customHeight="1" x14ac:dyDescent="0.25">
      <c r="A506" s="292"/>
      <c r="B506" s="279"/>
      <c r="C506" s="279"/>
      <c r="D506" s="279"/>
      <c r="E506" s="279"/>
      <c r="F506" s="279"/>
      <c r="G506" s="43" t="s">
        <v>20</v>
      </c>
      <c r="H506" s="137">
        <f t="shared" si="115"/>
        <v>0</v>
      </c>
      <c r="I506" s="137">
        <v>0</v>
      </c>
      <c r="J506" s="137">
        <v>0</v>
      </c>
      <c r="K506" s="137">
        <v>0</v>
      </c>
      <c r="L506" s="137">
        <v>0</v>
      </c>
      <c r="M506" s="137">
        <v>0</v>
      </c>
      <c r="N506" s="137">
        <v>0</v>
      </c>
      <c r="O506" s="328"/>
      <c r="P506" s="328"/>
      <c r="Q506" s="626"/>
    </row>
    <row r="507" spans="1:17" ht="24" x14ac:dyDescent="0.25">
      <c r="A507" s="613" t="s">
        <v>2242</v>
      </c>
      <c r="B507" s="616"/>
      <c r="C507" s="279" t="s">
        <v>53</v>
      </c>
      <c r="D507" s="616" t="s">
        <v>2243</v>
      </c>
      <c r="E507" s="616"/>
      <c r="F507" s="616"/>
      <c r="G507" s="246" t="s">
        <v>48</v>
      </c>
      <c r="H507" s="273">
        <v>0</v>
      </c>
      <c r="I507" s="274">
        <v>0</v>
      </c>
      <c r="J507" s="273">
        <v>0</v>
      </c>
      <c r="K507" s="274">
        <v>0</v>
      </c>
      <c r="L507" s="273">
        <v>0</v>
      </c>
      <c r="M507" s="274">
        <v>0</v>
      </c>
      <c r="N507" s="273">
        <v>0</v>
      </c>
      <c r="O507" s="619"/>
      <c r="P507" s="620"/>
      <c r="Q507" s="305" t="s">
        <v>4170</v>
      </c>
    </row>
    <row r="508" spans="1:17" x14ac:dyDescent="0.25">
      <c r="A508" s="614"/>
      <c r="B508" s="617"/>
      <c r="C508" s="279"/>
      <c r="D508" s="617"/>
      <c r="E508" s="617"/>
      <c r="F508" s="617"/>
      <c r="G508" s="247" t="s">
        <v>1691</v>
      </c>
      <c r="H508" s="274">
        <v>0</v>
      </c>
      <c r="I508" s="273">
        <v>0</v>
      </c>
      <c r="J508" s="274">
        <v>0</v>
      </c>
      <c r="K508" s="273">
        <v>0</v>
      </c>
      <c r="L508" s="274">
        <v>0</v>
      </c>
      <c r="M508" s="273">
        <v>0</v>
      </c>
      <c r="N508" s="273">
        <v>0</v>
      </c>
      <c r="O508" s="619"/>
      <c r="P508" s="621"/>
      <c r="Q508" s="302"/>
    </row>
    <row r="509" spans="1:17" ht="24" x14ac:dyDescent="0.25">
      <c r="A509" s="614"/>
      <c r="B509" s="617"/>
      <c r="C509" s="279"/>
      <c r="D509" s="617"/>
      <c r="E509" s="617"/>
      <c r="F509" s="617"/>
      <c r="G509" s="246" t="s">
        <v>18</v>
      </c>
      <c r="H509" s="273">
        <v>0</v>
      </c>
      <c r="I509" s="274">
        <v>0</v>
      </c>
      <c r="J509" s="273">
        <v>0</v>
      </c>
      <c r="K509" s="274">
        <v>0</v>
      </c>
      <c r="L509" s="273">
        <v>0</v>
      </c>
      <c r="M509" s="274">
        <v>0</v>
      </c>
      <c r="N509" s="273">
        <v>0</v>
      </c>
      <c r="O509" s="619"/>
      <c r="P509" s="621"/>
      <c r="Q509" s="302"/>
    </row>
    <row r="510" spans="1:17" x14ac:dyDescent="0.25">
      <c r="A510" s="614"/>
      <c r="B510" s="617"/>
      <c r="C510" s="279"/>
      <c r="D510" s="617"/>
      <c r="E510" s="617"/>
      <c r="F510" s="617"/>
      <c r="G510" s="247" t="s">
        <v>19</v>
      </c>
      <c r="H510" s="274">
        <v>0</v>
      </c>
      <c r="I510" s="273">
        <v>0</v>
      </c>
      <c r="J510" s="274">
        <v>0</v>
      </c>
      <c r="K510" s="273">
        <v>0</v>
      </c>
      <c r="L510" s="274">
        <v>0</v>
      </c>
      <c r="M510" s="273">
        <v>0</v>
      </c>
      <c r="N510" s="273">
        <v>0</v>
      </c>
      <c r="O510" s="619"/>
      <c r="P510" s="621"/>
      <c r="Q510" s="302"/>
    </row>
    <row r="511" spans="1:17" x14ac:dyDescent="0.25">
      <c r="A511" s="615"/>
      <c r="B511" s="618"/>
      <c r="C511" s="279"/>
      <c r="D511" s="618"/>
      <c r="E511" s="618"/>
      <c r="F511" s="618"/>
      <c r="G511" s="246" t="s">
        <v>20</v>
      </c>
      <c r="H511" s="273">
        <v>0</v>
      </c>
      <c r="I511" s="274">
        <v>0</v>
      </c>
      <c r="J511" s="273">
        <v>0</v>
      </c>
      <c r="K511" s="274">
        <v>0</v>
      </c>
      <c r="L511" s="273">
        <v>0</v>
      </c>
      <c r="M511" s="274">
        <v>0</v>
      </c>
      <c r="N511" s="273">
        <v>0</v>
      </c>
      <c r="O511" s="619"/>
      <c r="P511" s="622"/>
      <c r="Q511" s="626"/>
    </row>
    <row r="512" spans="1:17" ht="24" x14ac:dyDescent="0.25">
      <c r="A512" s="306" t="s">
        <v>1302</v>
      </c>
      <c r="B512" s="306"/>
      <c r="C512" s="306"/>
      <c r="D512" s="306"/>
      <c r="E512" s="306"/>
      <c r="F512" s="306"/>
      <c r="G512" s="48" t="s">
        <v>16</v>
      </c>
      <c r="H512" s="49">
        <f>SUM(H457,H462,H467,H472,H477,H482,H487,H492,H497,H502,H507)</f>
        <v>7958.1999999999989</v>
      </c>
      <c r="I512" s="49">
        <f t="shared" ref="I512:N512" si="125">SUM(I457,I462,I467,I472,I477,I482,I487,I492,I497,I502,I507)</f>
        <v>924.69999999999993</v>
      </c>
      <c r="J512" s="49">
        <f t="shared" si="125"/>
        <v>1413.6</v>
      </c>
      <c r="K512" s="49">
        <f t="shared" si="125"/>
        <v>2019.9</v>
      </c>
      <c r="L512" s="49">
        <f t="shared" si="125"/>
        <v>360</v>
      </c>
      <c r="M512" s="49">
        <f t="shared" si="125"/>
        <v>1080</v>
      </c>
      <c r="N512" s="49">
        <f t="shared" si="125"/>
        <v>2160</v>
      </c>
      <c r="O512" s="328"/>
      <c r="P512" s="328"/>
    </row>
    <row r="513" spans="1:16" x14ac:dyDescent="0.25">
      <c r="A513" s="306"/>
      <c r="B513" s="306"/>
      <c r="C513" s="306"/>
      <c r="D513" s="306"/>
      <c r="E513" s="306"/>
      <c r="F513" s="306"/>
      <c r="G513" s="48" t="s">
        <v>17</v>
      </c>
      <c r="H513" s="49">
        <f t="shared" ref="H513:N516" si="126">SUM(H458,H463,H468,H473,H478,H483,H488,H493,H498,H503,H508)</f>
        <v>5627.5999999999995</v>
      </c>
      <c r="I513" s="49">
        <f t="shared" si="126"/>
        <v>438.3</v>
      </c>
      <c r="J513" s="49">
        <f t="shared" si="126"/>
        <v>356.3</v>
      </c>
      <c r="K513" s="49">
        <f t="shared" si="126"/>
        <v>1269</v>
      </c>
      <c r="L513" s="49">
        <f t="shared" si="126"/>
        <v>356.4</v>
      </c>
      <c r="M513" s="49">
        <f t="shared" si="126"/>
        <v>1069.2</v>
      </c>
      <c r="N513" s="49">
        <f t="shared" si="126"/>
        <v>2138.4</v>
      </c>
      <c r="O513" s="328"/>
      <c r="P513" s="328"/>
    </row>
    <row r="514" spans="1:16" ht="36" x14ac:dyDescent="0.25">
      <c r="A514" s="306"/>
      <c r="B514" s="306"/>
      <c r="C514" s="306"/>
      <c r="D514" s="306"/>
      <c r="E514" s="306"/>
      <c r="F514" s="306"/>
      <c r="G514" s="48" t="s">
        <v>18</v>
      </c>
      <c r="H514" s="49">
        <f t="shared" si="126"/>
        <v>2300.6</v>
      </c>
      <c r="I514" s="49">
        <f t="shared" si="126"/>
        <v>456.4</v>
      </c>
      <c r="J514" s="49">
        <f t="shared" si="126"/>
        <v>1057.3000000000002</v>
      </c>
      <c r="K514" s="49">
        <f t="shared" si="126"/>
        <v>750.9</v>
      </c>
      <c r="L514" s="49">
        <f t="shared" si="126"/>
        <v>3.6</v>
      </c>
      <c r="M514" s="49">
        <f t="shared" si="126"/>
        <v>10.8</v>
      </c>
      <c r="N514" s="49">
        <f t="shared" si="126"/>
        <v>21.6</v>
      </c>
      <c r="O514" s="328"/>
      <c r="P514" s="328"/>
    </row>
    <row r="515" spans="1:16" x14ac:dyDescent="0.25">
      <c r="A515" s="306"/>
      <c r="B515" s="306"/>
      <c r="C515" s="306"/>
      <c r="D515" s="306"/>
      <c r="E515" s="306"/>
      <c r="F515" s="306"/>
      <c r="G515" s="48" t="s">
        <v>19</v>
      </c>
      <c r="H515" s="49">
        <f t="shared" si="126"/>
        <v>0</v>
      </c>
      <c r="I515" s="49">
        <f t="shared" si="126"/>
        <v>0</v>
      </c>
      <c r="J515" s="49">
        <f t="shared" si="126"/>
        <v>0</v>
      </c>
      <c r="K515" s="49">
        <f t="shared" si="126"/>
        <v>0</v>
      </c>
      <c r="L515" s="49">
        <f t="shared" si="126"/>
        <v>0</v>
      </c>
      <c r="M515" s="49">
        <f t="shared" si="126"/>
        <v>0</v>
      </c>
      <c r="N515" s="49">
        <f t="shared" si="126"/>
        <v>0</v>
      </c>
      <c r="O515" s="328"/>
      <c r="P515" s="328"/>
    </row>
    <row r="516" spans="1:16" ht="24" x14ac:dyDescent="0.25">
      <c r="A516" s="306"/>
      <c r="B516" s="306"/>
      <c r="C516" s="306"/>
      <c r="D516" s="306"/>
      <c r="E516" s="306"/>
      <c r="F516" s="306"/>
      <c r="G516" s="48" t="s">
        <v>20</v>
      </c>
      <c r="H516" s="49">
        <f t="shared" si="126"/>
        <v>30</v>
      </c>
      <c r="I516" s="49">
        <f t="shared" si="126"/>
        <v>30</v>
      </c>
      <c r="J516" s="49">
        <f t="shared" si="126"/>
        <v>0</v>
      </c>
      <c r="K516" s="49">
        <f t="shared" si="126"/>
        <v>0</v>
      </c>
      <c r="L516" s="49">
        <f t="shared" si="126"/>
        <v>0</v>
      </c>
      <c r="M516" s="49">
        <f t="shared" si="126"/>
        <v>0</v>
      </c>
      <c r="N516" s="49">
        <f t="shared" si="126"/>
        <v>0</v>
      </c>
      <c r="O516" s="328"/>
      <c r="P516" s="328"/>
    </row>
    <row r="519" spans="1:16" x14ac:dyDescent="0.25">
      <c r="H519" s="267"/>
      <c r="I519" s="267"/>
      <c r="J519" s="267"/>
      <c r="K519" s="267"/>
      <c r="L519" s="267"/>
      <c r="M519" s="267"/>
      <c r="N519" s="267"/>
    </row>
    <row r="520" spans="1:16" x14ac:dyDescent="0.25">
      <c r="H520" s="267"/>
      <c r="I520" s="267"/>
      <c r="J520" s="267"/>
      <c r="K520" s="267"/>
      <c r="L520" s="267"/>
      <c r="M520" s="267"/>
      <c r="N520" s="267"/>
    </row>
    <row r="521" spans="1:16" x14ac:dyDescent="0.25">
      <c r="H521" s="267"/>
      <c r="I521" s="267"/>
      <c r="J521" s="267"/>
      <c r="K521" s="267"/>
      <c r="L521" s="267"/>
      <c r="M521" s="267"/>
      <c r="N521" s="267"/>
    </row>
    <row r="522" spans="1:16" x14ac:dyDescent="0.25">
      <c r="H522" s="267"/>
      <c r="I522" s="267"/>
      <c r="J522" s="267"/>
      <c r="K522" s="267"/>
      <c r="L522" s="267"/>
      <c r="M522" s="267"/>
      <c r="N522" s="267"/>
    </row>
    <row r="523" spans="1:16" x14ac:dyDescent="0.25">
      <c r="H523" s="267"/>
      <c r="I523" s="267"/>
      <c r="J523" s="267"/>
      <c r="K523" s="267"/>
      <c r="L523" s="267"/>
      <c r="M523" s="267"/>
      <c r="N523" s="267"/>
    </row>
  </sheetData>
  <autoFilter ref="A1:Q516">
    <filterColumn colId="6" showButton="0"/>
    <filterColumn colId="7" showButton="0"/>
    <filterColumn colId="8" showButton="0"/>
    <filterColumn colId="9" showButton="0"/>
    <filterColumn colId="10" showButton="0"/>
    <filterColumn colId="11" showButton="0"/>
    <filterColumn colId="12" showButton="0"/>
  </autoFilter>
  <mergeCells count="811">
    <mergeCell ref="Q472:Q476"/>
    <mergeCell ref="Q477:Q481"/>
    <mergeCell ref="Q482:Q486"/>
    <mergeCell ref="Q487:Q491"/>
    <mergeCell ref="Q492:Q496"/>
    <mergeCell ref="Q497:Q501"/>
    <mergeCell ref="Q502:Q506"/>
    <mergeCell ref="Q507:Q511"/>
    <mergeCell ref="Q409:Q413"/>
    <mergeCell ref="Q414:Q418"/>
    <mergeCell ref="Q419:Q423"/>
    <mergeCell ref="Q430:Q434"/>
    <mergeCell ref="Q435:Q439"/>
    <mergeCell ref="Q446:Q450"/>
    <mergeCell ref="Q457:Q461"/>
    <mergeCell ref="Q462:Q466"/>
    <mergeCell ref="Q467:Q471"/>
    <mergeCell ref="Q368:Q372"/>
    <mergeCell ref="Q373:Q377"/>
    <mergeCell ref="Q378:Q382"/>
    <mergeCell ref="Q389:Q393"/>
    <mergeCell ref="Q394:Q398"/>
    <mergeCell ref="Q399:Q403"/>
    <mergeCell ref="Q404:Q408"/>
    <mergeCell ref="Q357:Q361"/>
    <mergeCell ref="Q311:Q315"/>
    <mergeCell ref="Q316:Q320"/>
    <mergeCell ref="Q321:Q325"/>
    <mergeCell ref="Q332:Q336"/>
    <mergeCell ref="Q337:Q341"/>
    <mergeCell ref="Q342:Q346"/>
    <mergeCell ref="Q347:Q351"/>
    <mergeCell ref="Q352:Q356"/>
    <mergeCell ref="Q260:Q264"/>
    <mergeCell ref="Q265:Q269"/>
    <mergeCell ref="Q270:Q274"/>
    <mergeCell ref="Q275:Q279"/>
    <mergeCell ref="Q280:Q284"/>
    <mergeCell ref="Q291:Q295"/>
    <mergeCell ref="Q296:Q300"/>
    <mergeCell ref="Q301:Q305"/>
    <mergeCell ref="Q306:Q310"/>
    <mergeCell ref="Q223:Q227"/>
    <mergeCell ref="Q228:Q232"/>
    <mergeCell ref="Q239:Q243"/>
    <mergeCell ref="Q244:Q248"/>
    <mergeCell ref="Q255:Q259"/>
    <mergeCell ref="Q160:Q164"/>
    <mergeCell ref="Q171:Q175"/>
    <mergeCell ref="Q176:Q180"/>
    <mergeCell ref="Q181:Q185"/>
    <mergeCell ref="Q186:Q190"/>
    <mergeCell ref="Q191:Q195"/>
    <mergeCell ref="Q196:Q200"/>
    <mergeCell ref="Q201:Q205"/>
    <mergeCell ref="Q212:Q216"/>
    <mergeCell ref="Q97:Q101"/>
    <mergeCell ref="Q108:Q112"/>
    <mergeCell ref="Q113:Q117"/>
    <mergeCell ref="Q124:Q128"/>
    <mergeCell ref="Q129:Q133"/>
    <mergeCell ref="Q134:Q138"/>
    <mergeCell ref="Q139:Q143"/>
    <mergeCell ref="Q150:Q154"/>
    <mergeCell ref="Q155:Q159"/>
    <mergeCell ref="Q46:Q50"/>
    <mergeCell ref="Q51:Q55"/>
    <mergeCell ref="Q56:Q60"/>
    <mergeCell ref="Q61:Q65"/>
    <mergeCell ref="Q66:Q70"/>
    <mergeCell ref="Q77:Q81"/>
    <mergeCell ref="Q82:Q86"/>
    <mergeCell ref="Q87:Q91"/>
    <mergeCell ref="Q92:Q96"/>
    <mergeCell ref="Q1:Q2"/>
    <mergeCell ref="Q5:Q9"/>
    <mergeCell ref="Q10:Q14"/>
    <mergeCell ref="Q15:Q19"/>
    <mergeCell ref="Q20:Q24"/>
    <mergeCell ref="Q25:Q29"/>
    <mergeCell ref="Q30:Q34"/>
    <mergeCell ref="Q35:Q39"/>
    <mergeCell ref="Q41:Q45"/>
    <mergeCell ref="A507:A511"/>
    <mergeCell ref="B507:B511"/>
    <mergeCell ref="C507:C511"/>
    <mergeCell ref="D507:D511"/>
    <mergeCell ref="E507:E511"/>
    <mergeCell ref="F507:F511"/>
    <mergeCell ref="O507:O511"/>
    <mergeCell ref="P507:P511"/>
    <mergeCell ref="A512:F516"/>
    <mergeCell ref="O512:O516"/>
    <mergeCell ref="P512:P516"/>
    <mergeCell ref="A497:A501"/>
    <mergeCell ref="B497:B501"/>
    <mergeCell ref="C497:C501"/>
    <mergeCell ref="D497:D501"/>
    <mergeCell ref="E497:E501"/>
    <mergeCell ref="F497:F501"/>
    <mergeCell ref="O497:O501"/>
    <mergeCell ref="P497:P501"/>
    <mergeCell ref="A502:A506"/>
    <mergeCell ref="B502:B506"/>
    <mergeCell ref="C502:C506"/>
    <mergeCell ref="D502:D506"/>
    <mergeCell ref="E502:E506"/>
    <mergeCell ref="F502:F506"/>
    <mergeCell ref="O502:O506"/>
    <mergeCell ref="P502:P506"/>
    <mergeCell ref="A482:A486"/>
    <mergeCell ref="B482:B486"/>
    <mergeCell ref="C482:C486"/>
    <mergeCell ref="D482:D486"/>
    <mergeCell ref="E482:E486"/>
    <mergeCell ref="F482:F486"/>
    <mergeCell ref="O482:O486"/>
    <mergeCell ref="P482:P486"/>
    <mergeCell ref="A487:A491"/>
    <mergeCell ref="B487:B491"/>
    <mergeCell ref="C487:C491"/>
    <mergeCell ref="D487:D491"/>
    <mergeCell ref="E487:E491"/>
    <mergeCell ref="F487:F491"/>
    <mergeCell ref="O487:O491"/>
    <mergeCell ref="P487:P491"/>
    <mergeCell ref="A492:A496"/>
    <mergeCell ref="B492:B496"/>
    <mergeCell ref="C492:C496"/>
    <mergeCell ref="D492:D496"/>
    <mergeCell ref="E492:E496"/>
    <mergeCell ref="F492:F496"/>
    <mergeCell ref="O492:O496"/>
    <mergeCell ref="P492:P496"/>
    <mergeCell ref="A467:A471"/>
    <mergeCell ref="B467:B471"/>
    <mergeCell ref="C467:C471"/>
    <mergeCell ref="D467:D471"/>
    <mergeCell ref="E467:E471"/>
    <mergeCell ref="F467:F471"/>
    <mergeCell ref="O467:O471"/>
    <mergeCell ref="P467:P471"/>
    <mergeCell ref="B472:B476"/>
    <mergeCell ref="C472:C476"/>
    <mergeCell ref="D472:D476"/>
    <mergeCell ref="E472:E476"/>
    <mergeCell ref="F472:F476"/>
    <mergeCell ref="O472:O476"/>
    <mergeCell ref="P472:P476"/>
    <mergeCell ref="A477:A481"/>
    <mergeCell ref="B477:B481"/>
    <mergeCell ref="C477:C481"/>
    <mergeCell ref="D477:D481"/>
    <mergeCell ref="E477:E481"/>
    <mergeCell ref="F477:F481"/>
    <mergeCell ref="O477:O481"/>
    <mergeCell ref="P477:P481"/>
    <mergeCell ref="A472:A476"/>
    <mergeCell ref="A456:P456"/>
    <mergeCell ref="A457:A461"/>
    <mergeCell ref="B457:B461"/>
    <mergeCell ref="C457:C461"/>
    <mergeCell ref="D457:D461"/>
    <mergeCell ref="E457:E461"/>
    <mergeCell ref="F457:F461"/>
    <mergeCell ref="O457:O461"/>
    <mergeCell ref="P457:P461"/>
    <mergeCell ref="A462:A466"/>
    <mergeCell ref="B462:B466"/>
    <mergeCell ref="C462:C466"/>
    <mergeCell ref="D462:D466"/>
    <mergeCell ref="E462:E466"/>
    <mergeCell ref="F462:F466"/>
    <mergeCell ref="O462:O466"/>
    <mergeCell ref="P462:P466"/>
    <mergeCell ref="A451:F455"/>
    <mergeCell ref="O451:O455"/>
    <mergeCell ref="P451:P455"/>
    <mergeCell ref="A445:P445"/>
    <mergeCell ref="A446:A450"/>
    <mergeCell ref="B446:B450"/>
    <mergeCell ref="C446:C450"/>
    <mergeCell ref="D446:D450"/>
    <mergeCell ref="E446:E450"/>
    <mergeCell ref="F446:F450"/>
    <mergeCell ref="O446:O450"/>
    <mergeCell ref="P446:P450"/>
    <mergeCell ref="A440:F444"/>
    <mergeCell ref="O440:O444"/>
    <mergeCell ref="P440:P444"/>
    <mergeCell ref="A429:P429"/>
    <mergeCell ref="A430:A434"/>
    <mergeCell ref="B430:B434"/>
    <mergeCell ref="C430:C434"/>
    <mergeCell ref="D430:D434"/>
    <mergeCell ref="E430:E434"/>
    <mergeCell ref="F430:F434"/>
    <mergeCell ref="O430:O434"/>
    <mergeCell ref="P430:P434"/>
    <mergeCell ref="A435:A439"/>
    <mergeCell ref="B435:B439"/>
    <mergeCell ref="C435:C439"/>
    <mergeCell ref="D435:D439"/>
    <mergeCell ref="E435:E439"/>
    <mergeCell ref="F435:F439"/>
    <mergeCell ref="O435:O439"/>
    <mergeCell ref="P435:P439"/>
    <mergeCell ref="A419:A423"/>
    <mergeCell ref="B419:B423"/>
    <mergeCell ref="C419:C423"/>
    <mergeCell ref="D419:D423"/>
    <mergeCell ref="E419:E423"/>
    <mergeCell ref="F419:F423"/>
    <mergeCell ref="O419:O423"/>
    <mergeCell ref="P419:P423"/>
    <mergeCell ref="A424:F428"/>
    <mergeCell ref="O424:O428"/>
    <mergeCell ref="P424:P428"/>
    <mergeCell ref="A404:A408"/>
    <mergeCell ref="B404:B408"/>
    <mergeCell ref="C404:C408"/>
    <mergeCell ref="D404:D408"/>
    <mergeCell ref="E404:E408"/>
    <mergeCell ref="F404:F408"/>
    <mergeCell ref="O404:O408"/>
    <mergeCell ref="P404:P408"/>
    <mergeCell ref="A409:A413"/>
    <mergeCell ref="B409:B413"/>
    <mergeCell ref="C409:C413"/>
    <mergeCell ref="D409:D413"/>
    <mergeCell ref="E409:E413"/>
    <mergeCell ref="F409:F413"/>
    <mergeCell ref="O409:O413"/>
    <mergeCell ref="P409:P413"/>
    <mergeCell ref="A389:A393"/>
    <mergeCell ref="B389:B393"/>
    <mergeCell ref="C389:C393"/>
    <mergeCell ref="D389:D393"/>
    <mergeCell ref="E389:E393"/>
    <mergeCell ref="F389:F393"/>
    <mergeCell ref="O389:O393"/>
    <mergeCell ref="P389:P393"/>
    <mergeCell ref="A414:A418"/>
    <mergeCell ref="B414:B418"/>
    <mergeCell ref="C414:C418"/>
    <mergeCell ref="D414:D418"/>
    <mergeCell ref="E414:E418"/>
    <mergeCell ref="F414:F418"/>
    <mergeCell ref="O414:O418"/>
    <mergeCell ref="P414:P418"/>
    <mergeCell ref="A399:A403"/>
    <mergeCell ref="B399:B403"/>
    <mergeCell ref="C399:C403"/>
    <mergeCell ref="D399:D403"/>
    <mergeCell ref="E399:E403"/>
    <mergeCell ref="F399:F403"/>
    <mergeCell ref="O399:O403"/>
    <mergeCell ref="P399:P403"/>
    <mergeCell ref="E368:E372"/>
    <mergeCell ref="F368:F372"/>
    <mergeCell ref="O368:O372"/>
    <mergeCell ref="P368:P372"/>
    <mergeCell ref="A394:A398"/>
    <mergeCell ref="B394:B398"/>
    <mergeCell ref="C394:C398"/>
    <mergeCell ref="D394:D398"/>
    <mergeCell ref="E394:E398"/>
    <mergeCell ref="F394:F398"/>
    <mergeCell ref="O394:O398"/>
    <mergeCell ref="P394:P398"/>
    <mergeCell ref="A378:A382"/>
    <mergeCell ref="B378:B382"/>
    <mergeCell ref="C378:C382"/>
    <mergeCell ref="D378:D382"/>
    <mergeCell ref="E378:E382"/>
    <mergeCell ref="F378:F382"/>
    <mergeCell ref="O378:O382"/>
    <mergeCell ref="P378:P382"/>
    <mergeCell ref="A383:F387"/>
    <mergeCell ref="O383:O387"/>
    <mergeCell ref="P383:P387"/>
    <mergeCell ref="A388:P388"/>
    <mergeCell ref="A357:A361"/>
    <mergeCell ref="B357:B361"/>
    <mergeCell ref="C357:C361"/>
    <mergeCell ref="D357:D361"/>
    <mergeCell ref="E357:E361"/>
    <mergeCell ref="F357:F361"/>
    <mergeCell ref="O357:O361"/>
    <mergeCell ref="P357:P361"/>
    <mergeCell ref="A373:A377"/>
    <mergeCell ref="B373:B377"/>
    <mergeCell ref="C373:C377"/>
    <mergeCell ref="D373:D377"/>
    <mergeCell ref="E373:E377"/>
    <mergeCell ref="F373:F377"/>
    <mergeCell ref="O373:O377"/>
    <mergeCell ref="P373:P377"/>
    <mergeCell ref="A362:F366"/>
    <mergeCell ref="O362:O366"/>
    <mergeCell ref="P362:P366"/>
    <mergeCell ref="A367:P367"/>
    <mergeCell ref="A368:A372"/>
    <mergeCell ref="B368:B372"/>
    <mergeCell ref="C368:C372"/>
    <mergeCell ref="D368:D372"/>
    <mergeCell ref="E332:E336"/>
    <mergeCell ref="F332:F336"/>
    <mergeCell ref="O332:O336"/>
    <mergeCell ref="P332:P336"/>
    <mergeCell ref="A337:A341"/>
    <mergeCell ref="B337:B341"/>
    <mergeCell ref="C337:C341"/>
    <mergeCell ref="D337:D341"/>
    <mergeCell ref="E337:E341"/>
    <mergeCell ref="F337:F341"/>
    <mergeCell ref="O337:O341"/>
    <mergeCell ref="P337:P341"/>
    <mergeCell ref="A352:A356"/>
    <mergeCell ref="B352:B356"/>
    <mergeCell ref="C352:C356"/>
    <mergeCell ref="D352:D356"/>
    <mergeCell ref="E352:E356"/>
    <mergeCell ref="F352:F356"/>
    <mergeCell ref="O352:O356"/>
    <mergeCell ref="P352:P356"/>
    <mergeCell ref="A342:A346"/>
    <mergeCell ref="B342:B346"/>
    <mergeCell ref="C342:C346"/>
    <mergeCell ref="D342:D346"/>
    <mergeCell ref="E342:E346"/>
    <mergeCell ref="F342:F346"/>
    <mergeCell ref="O342:O346"/>
    <mergeCell ref="P342:P346"/>
    <mergeCell ref="A347:A351"/>
    <mergeCell ref="B347:B351"/>
    <mergeCell ref="C347:C351"/>
    <mergeCell ref="D347:D351"/>
    <mergeCell ref="E347:E351"/>
    <mergeCell ref="F347:F351"/>
    <mergeCell ref="O347:O351"/>
    <mergeCell ref="P347:P351"/>
    <mergeCell ref="A321:A325"/>
    <mergeCell ref="B321:B325"/>
    <mergeCell ref="C321:C325"/>
    <mergeCell ref="D321:D325"/>
    <mergeCell ref="E321:E325"/>
    <mergeCell ref="F321:F325"/>
    <mergeCell ref="O321:O325"/>
    <mergeCell ref="P321:P325"/>
    <mergeCell ref="A326:F330"/>
    <mergeCell ref="O326:O330"/>
    <mergeCell ref="P326:P330"/>
    <mergeCell ref="A331:P331"/>
    <mergeCell ref="A332:A336"/>
    <mergeCell ref="B332:B336"/>
    <mergeCell ref="C332:C336"/>
    <mergeCell ref="D332:D336"/>
    <mergeCell ref="A306:A310"/>
    <mergeCell ref="B306:B310"/>
    <mergeCell ref="C306:C310"/>
    <mergeCell ref="D306:D310"/>
    <mergeCell ref="E306:E310"/>
    <mergeCell ref="F306:F310"/>
    <mergeCell ref="O306:O310"/>
    <mergeCell ref="P306:P310"/>
    <mergeCell ref="A311:A315"/>
    <mergeCell ref="B311:B315"/>
    <mergeCell ref="C311:C315"/>
    <mergeCell ref="D311:D315"/>
    <mergeCell ref="E311:E315"/>
    <mergeCell ref="F311:F315"/>
    <mergeCell ref="O311:O315"/>
    <mergeCell ref="P311:P315"/>
    <mergeCell ref="A316:A320"/>
    <mergeCell ref="B316:B320"/>
    <mergeCell ref="C316:C320"/>
    <mergeCell ref="D316:D320"/>
    <mergeCell ref="E316:E320"/>
    <mergeCell ref="F316:F320"/>
    <mergeCell ref="O316:O320"/>
    <mergeCell ref="P316:P320"/>
    <mergeCell ref="A291:A295"/>
    <mergeCell ref="B291:B295"/>
    <mergeCell ref="C291:C295"/>
    <mergeCell ref="D291:D295"/>
    <mergeCell ref="E291:E295"/>
    <mergeCell ref="F291:F295"/>
    <mergeCell ref="O291:O295"/>
    <mergeCell ref="P291:P295"/>
    <mergeCell ref="A296:A300"/>
    <mergeCell ref="B296:B300"/>
    <mergeCell ref="C296:C300"/>
    <mergeCell ref="D296:D300"/>
    <mergeCell ref="E296:E300"/>
    <mergeCell ref="F296:F300"/>
    <mergeCell ref="O296:O300"/>
    <mergeCell ref="P296:P300"/>
    <mergeCell ref="A301:A305"/>
    <mergeCell ref="B301:B305"/>
    <mergeCell ref="C301:C305"/>
    <mergeCell ref="D301:D305"/>
    <mergeCell ref="E301:E305"/>
    <mergeCell ref="F301:F305"/>
    <mergeCell ref="O301:O305"/>
    <mergeCell ref="P301:P305"/>
    <mergeCell ref="A285:F289"/>
    <mergeCell ref="O285:O289"/>
    <mergeCell ref="P285:P289"/>
    <mergeCell ref="A290:P290"/>
    <mergeCell ref="A275:A279"/>
    <mergeCell ref="B275:B279"/>
    <mergeCell ref="C275:C279"/>
    <mergeCell ref="D275:D279"/>
    <mergeCell ref="E275:E279"/>
    <mergeCell ref="F275:F279"/>
    <mergeCell ref="O275:O279"/>
    <mergeCell ref="P275:P279"/>
    <mergeCell ref="A280:A284"/>
    <mergeCell ref="B280:B284"/>
    <mergeCell ref="C280:C284"/>
    <mergeCell ref="D280:D284"/>
    <mergeCell ref="E280:E284"/>
    <mergeCell ref="F280:F284"/>
    <mergeCell ref="O280:O284"/>
    <mergeCell ref="P280:P284"/>
    <mergeCell ref="A265:A269"/>
    <mergeCell ref="B265:B269"/>
    <mergeCell ref="C265:C269"/>
    <mergeCell ref="D265:D269"/>
    <mergeCell ref="E265:E269"/>
    <mergeCell ref="F265:F269"/>
    <mergeCell ref="O265:O269"/>
    <mergeCell ref="P265:P269"/>
    <mergeCell ref="A270:A274"/>
    <mergeCell ref="B270:B274"/>
    <mergeCell ref="C270:C274"/>
    <mergeCell ref="D270:D274"/>
    <mergeCell ref="E270:E274"/>
    <mergeCell ref="F270:F274"/>
    <mergeCell ref="O270:O274"/>
    <mergeCell ref="P270:P274"/>
    <mergeCell ref="A249:F253"/>
    <mergeCell ref="O249:O253"/>
    <mergeCell ref="P249:P253"/>
    <mergeCell ref="A254:P254"/>
    <mergeCell ref="A255:A259"/>
    <mergeCell ref="B255:B259"/>
    <mergeCell ref="C255:C259"/>
    <mergeCell ref="D255:D259"/>
    <mergeCell ref="E255:E259"/>
    <mergeCell ref="F255:F259"/>
    <mergeCell ref="O255:O259"/>
    <mergeCell ref="P255:P259"/>
    <mergeCell ref="A260:A264"/>
    <mergeCell ref="B260:B264"/>
    <mergeCell ref="C260:C264"/>
    <mergeCell ref="D260:D264"/>
    <mergeCell ref="E260:E264"/>
    <mergeCell ref="F260:F264"/>
    <mergeCell ref="O260:O264"/>
    <mergeCell ref="P260:P264"/>
    <mergeCell ref="A233:F237"/>
    <mergeCell ref="O233:O237"/>
    <mergeCell ref="P233:P237"/>
    <mergeCell ref="A238:P238"/>
    <mergeCell ref="A239:A243"/>
    <mergeCell ref="B239:B243"/>
    <mergeCell ref="C239:C243"/>
    <mergeCell ref="D239:D243"/>
    <mergeCell ref="E239:E243"/>
    <mergeCell ref="F239:F243"/>
    <mergeCell ref="O239:O243"/>
    <mergeCell ref="P239:P243"/>
    <mergeCell ref="A244:A248"/>
    <mergeCell ref="B244:B248"/>
    <mergeCell ref="C244:C248"/>
    <mergeCell ref="D244:D248"/>
    <mergeCell ref="E244:E248"/>
    <mergeCell ref="F244:F248"/>
    <mergeCell ref="O244:O248"/>
    <mergeCell ref="P244:P248"/>
    <mergeCell ref="A222:P222"/>
    <mergeCell ref="A223:A227"/>
    <mergeCell ref="B223:B227"/>
    <mergeCell ref="C223:C227"/>
    <mergeCell ref="D223:D227"/>
    <mergeCell ref="E223:E227"/>
    <mergeCell ref="F223:F227"/>
    <mergeCell ref="O223:O227"/>
    <mergeCell ref="P223:P227"/>
    <mergeCell ref="A228:A232"/>
    <mergeCell ref="B228:B232"/>
    <mergeCell ref="C228:C232"/>
    <mergeCell ref="D228:D232"/>
    <mergeCell ref="E228:E232"/>
    <mergeCell ref="F228:F232"/>
    <mergeCell ref="O228:O232"/>
    <mergeCell ref="P228:P232"/>
    <mergeCell ref="A212:A216"/>
    <mergeCell ref="B212:B216"/>
    <mergeCell ref="C212:C216"/>
    <mergeCell ref="D212:D216"/>
    <mergeCell ref="E212:E216"/>
    <mergeCell ref="F212:F216"/>
    <mergeCell ref="O212:O216"/>
    <mergeCell ref="P212:P216"/>
    <mergeCell ref="A217:F221"/>
    <mergeCell ref="O217:O221"/>
    <mergeCell ref="P217:P221"/>
    <mergeCell ref="A206:F210"/>
    <mergeCell ref="O206:O210"/>
    <mergeCell ref="P206:P210"/>
    <mergeCell ref="A211:P211"/>
    <mergeCell ref="A191:A195"/>
    <mergeCell ref="B191:B195"/>
    <mergeCell ref="C191:C195"/>
    <mergeCell ref="D191:D195"/>
    <mergeCell ref="E191:E195"/>
    <mergeCell ref="F191:F195"/>
    <mergeCell ref="O191:O195"/>
    <mergeCell ref="P191:P195"/>
    <mergeCell ref="A196:A200"/>
    <mergeCell ref="B196:B200"/>
    <mergeCell ref="C196:C200"/>
    <mergeCell ref="D196:D200"/>
    <mergeCell ref="E196:E200"/>
    <mergeCell ref="F196:F200"/>
    <mergeCell ref="O196:O200"/>
    <mergeCell ref="P196:P200"/>
    <mergeCell ref="A201:A205"/>
    <mergeCell ref="B201:B205"/>
    <mergeCell ref="C201:C205"/>
    <mergeCell ref="D201:D205"/>
    <mergeCell ref="E201:E205"/>
    <mergeCell ref="F201:F205"/>
    <mergeCell ref="O201:O205"/>
    <mergeCell ref="P201:P205"/>
    <mergeCell ref="A176:A180"/>
    <mergeCell ref="B176:B180"/>
    <mergeCell ref="C176:C180"/>
    <mergeCell ref="D176:D180"/>
    <mergeCell ref="E176:E180"/>
    <mergeCell ref="F176:F180"/>
    <mergeCell ref="O176:O180"/>
    <mergeCell ref="P176:P180"/>
    <mergeCell ref="A181:A185"/>
    <mergeCell ref="B181:B185"/>
    <mergeCell ref="C181:C185"/>
    <mergeCell ref="D181:D185"/>
    <mergeCell ref="E181:E185"/>
    <mergeCell ref="F181:F185"/>
    <mergeCell ref="O181:O185"/>
    <mergeCell ref="P181:P185"/>
    <mergeCell ref="A186:A190"/>
    <mergeCell ref="B186:B190"/>
    <mergeCell ref="C186:C190"/>
    <mergeCell ref="D186:D190"/>
    <mergeCell ref="E186:E190"/>
    <mergeCell ref="F186:F190"/>
    <mergeCell ref="O186:O190"/>
    <mergeCell ref="P186:P190"/>
    <mergeCell ref="A165:F169"/>
    <mergeCell ref="O165:O169"/>
    <mergeCell ref="P165:P169"/>
    <mergeCell ref="A170:P170"/>
    <mergeCell ref="A171:A175"/>
    <mergeCell ref="B171:B175"/>
    <mergeCell ref="C171:C175"/>
    <mergeCell ref="D171:D175"/>
    <mergeCell ref="E171:E175"/>
    <mergeCell ref="F171:F175"/>
    <mergeCell ref="O171:O175"/>
    <mergeCell ref="P171:P175"/>
    <mergeCell ref="A155:A159"/>
    <mergeCell ref="B155:B159"/>
    <mergeCell ref="C155:C159"/>
    <mergeCell ref="D155:D159"/>
    <mergeCell ref="E155:E159"/>
    <mergeCell ref="F155:F159"/>
    <mergeCell ref="O155:O159"/>
    <mergeCell ref="P155:P159"/>
    <mergeCell ref="A160:A164"/>
    <mergeCell ref="B160:B164"/>
    <mergeCell ref="C160:C164"/>
    <mergeCell ref="D160:D164"/>
    <mergeCell ref="E160:E164"/>
    <mergeCell ref="F160:F164"/>
    <mergeCell ref="O160:O164"/>
    <mergeCell ref="P160:P164"/>
    <mergeCell ref="A139:A143"/>
    <mergeCell ref="B139:B143"/>
    <mergeCell ref="C139:C143"/>
    <mergeCell ref="D139:D143"/>
    <mergeCell ref="E139:E143"/>
    <mergeCell ref="F139:F143"/>
    <mergeCell ref="O139:O143"/>
    <mergeCell ref="P139:P143"/>
    <mergeCell ref="A144:F148"/>
    <mergeCell ref="O144:P148"/>
    <mergeCell ref="A149:P149"/>
    <mergeCell ref="A150:A154"/>
    <mergeCell ref="B150:B154"/>
    <mergeCell ref="C150:C154"/>
    <mergeCell ref="D150:D154"/>
    <mergeCell ref="E150:E154"/>
    <mergeCell ref="F150:F154"/>
    <mergeCell ref="O150:O154"/>
    <mergeCell ref="P150:P154"/>
    <mergeCell ref="A129:A133"/>
    <mergeCell ref="B129:B133"/>
    <mergeCell ref="C129:C133"/>
    <mergeCell ref="D129:D133"/>
    <mergeCell ref="E129:E133"/>
    <mergeCell ref="F129:F133"/>
    <mergeCell ref="O129:O133"/>
    <mergeCell ref="P129:P133"/>
    <mergeCell ref="A134:A138"/>
    <mergeCell ref="B134:B138"/>
    <mergeCell ref="C134:C138"/>
    <mergeCell ref="D134:D138"/>
    <mergeCell ref="E134:E138"/>
    <mergeCell ref="F134:F138"/>
    <mergeCell ref="O134:O138"/>
    <mergeCell ref="P134:P138"/>
    <mergeCell ref="A124:A128"/>
    <mergeCell ref="B124:B128"/>
    <mergeCell ref="C124:C128"/>
    <mergeCell ref="D124:D128"/>
    <mergeCell ref="E124:E128"/>
    <mergeCell ref="F124:F128"/>
    <mergeCell ref="O124:O128"/>
    <mergeCell ref="P124:P128"/>
    <mergeCell ref="A123:P123"/>
    <mergeCell ref="A113:A117"/>
    <mergeCell ref="B113:B117"/>
    <mergeCell ref="C113:C117"/>
    <mergeCell ref="D113:D117"/>
    <mergeCell ref="E113:E117"/>
    <mergeCell ref="F113:F117"/>
    <mergeCell ref="O113:O117"/>
    <mergeCell ref="P113:P117"/>
    <mergeCell ref="A118:F122"/>
    <mergeCell ref="O118:O122"/>
    <mergeCell ref="P118:P122"/>
    <mergeCell ref="A102:F106"/>
    <mergeCell ref="O102:O106"/>
    <mergeCell ref="P102:P106"/>
    <mergeCell ref="A107:P107"/>
    <mergeCell ref="A108:A112"/>
    <mergeCell ref="B108:B112"/>
    <mergeCell ref="C108:C112"/>
    <mergeCell ref="D108:D112"/>
    <mergeCell ref="E108:E112"/>
    <mergeCell ref="F108:F112"/>
    <mergeCell ref="O108:O112"/>
    <mergeCell ref="P108:P112"/>
    <mergeCell ref="A87:A91"/>
    <mergeCell ref="B87:B91"/>
    <mergeCell ref="C87:C91"/>
    <mergeCell ref="D87:D91"/>
    <mergeCell ref="E87:E91"/>
    <mergeCell ref="F87:F91"/>
    <mergeCell ref="O87:O91"/>
    <mergeCell ref="P87:P91"/>
    <mergeCell ref="A92:A96"/>
    <mergeCell ref="B92:B96"/>
    <mergeCell ref="C92:C96"/>
    <mergeCell ref="D92:D96"/>
    <mergeCell ref="E92:E96"/>
    <mergeCell ref="F92:F96"/>
    <mergeCell ref="O92:O96"/>
    <mergeCell ref="P92:P96"/>
    <mergeCell ref="A97:A101"/>
    <mergeCell ref="B97:B101"/>
    <mergeCell ref="C97:C101"/>
    <mergeCell ref="D97:D101"/>
    <mergeCell ref="E97:E101"/>
    <mergeCell ref="F97:F101"/>
    <mergeCell ref="O97:O101"/>
    <mergeCell ref="P97:P101"/>
    <mergeCell ref="A71:F75"/>
    <mergeCell ref="O71:O75"/>
    <mergeCell ref="P71:P75"/>
    <mergeCell ref="A76:P76"/>
    <mergeCell ref="A77:A81"/>
    <mergeCell ref="B77:B81"/>
    <mergeCell ref="C77:C81"/>
    <mergeCell ref="D77:D81"/>
    <mergeCell ref="E77:E81"/>
    <mergeCell ref="F77:F81"/>
    <mergeCell ref="O77:O81"/>
    <mergeCell ref="P77:P81"/>
    <mergeCell ref="A82:A86"/>
    <mergeCell ref="B82:B86"/>
    <mergeCell ref="C82:C86"/>
    <mergeCell ref="D82:D86"/>
    <mergeCell ref="A56:A60"/>
    <mergeCell ref="B56:B60"/>
    <mergeCell ref="C56:C60"/>
    <mergeCell ref="D56:D60"/>
    <mergeCell ref="E56:E60"/>
    <mergeCell ref="F56:F60"/>
    <mergeCell ref="O56:O60"/>
    <mergeCell ref="P56:P60"/>
    <mergeCell ref="E82:E86"/>
    <mergeCell ref="F82:F86"/>
    <mergeCell ref="O82:O86"/>
    <mergeCell ref="P82:P86"/>
    <mergeCell ref="A66:A70"/>
    <mergeCell ref="B66:B70"/>
    <mergeCell ref="C66:C70"/>
    <mergeCell ref="D66:D70"/>
    <mergeCell ref="E66:E70"/>
    <mergeCell ref="F66:F70"/>
    <mergeCell ref="O66:O70"/>
    <mergeCell ref="P66:P70"/>
    <mergeCell ref="F46:F50"/>
    <mergeCell ref="O46:O50"/>
    <mergeCell ref="P46:P50"/>
    <mergeCell ref="A51:A55"/>
    <mergeCell ref="B51:B55"/>
    <mergeCell ref="C51:C55"/>
    <mergeCell ref="D51:D55"/>
    <mergeCell ref="E51:E55"/>
    <mergeCell ref="F51:F55"/>
    <mergeCell ref="O51:O55"/>
    <mergeCell ref="P51:P55"/>
    <mergeCell ref="A35:F39"/>
    <mergeCell ref="O35:O39"/>
    <mergeCell ref="P35:P39"/>
    <mergeCell ref="A61:A65"/>
    <mergeCell ref="B61:B65"/>
    <mergeCell ref="C61:C65"/>
    <mergeCell ref="D61:D65"/>
    <mergeCell ref="E61:E65"/>
    <mergeCell ref="F61:F65"/>
    <mergeCell ref="O61:O65"/>
    <mergeCell ref="P61:P65"/>
    <mergeCell ref="A41:A45"/>
    <mergeCell ref="B41:B45"/>
    <mergeCell ref="C41:C45"/>
    <mergeCell ref="D41:D45"/>
    <mergeCell ref="E41:E45"/>
    <mergeCell ref="F41:F45"/>
    <mergeCell ref="O41:O45"/>
    <mergeCell ref="P41:P45"/>
    <mergeCell ref="A46:A50"/>
    <mergeCell ref="B46:B50"/>
    <mergeCell ref="C46:C50"/>
    <mergeCell ref="D46:D50"/>
    <mergeCell ref="E46:E50"/>
    <mergeCell ref="B15:B19"/>
    <mergeCell ref="C15:C19"/>
    <mergeCell ref="D15:D19"/>
    <mergeCell ref="E15:E19"/>
    <mergeCell ref="F15:F19"/>
    <mergeCell ref="O15:O19"/>
    <mergeCell ref="P15:P19"/>
    <mergeCell ref="A40:P40"/>
    <mergeCell ref="A25:A29"/>
    <mergeCell ref="B25:B29"/>
    <mergeCell ref="C25:C29"/>
    <mergeCell ref="D25:D29"/>
    <mergeCell ref="E25:E29"/>
    <mergeCell ref="F25:F29"/>
    <mergeCell ref="O25:O29"/>
    <mergeCell ref="P25:P29"/>
    <mergeCell ref="A30:A34"/>
    <mergeCell ref="B30:B34"/>
    <mergeCell ref="C30:C34"/>
    <mergeCell ref="D30:D34"/>
    <mergeCell ref="E30:E34"/>
    <mergeCell ref="F30:F34"/>
    <mergeCell ref="O30:O34"/>
    <mergeCell ref="P30:P34"/>
    <mergeCell ref="A20:A24"/>
    <mergeCell ref="B20:B24"/>
    <mergeCell ref="C20:C24"/>
    <mergeCell ref="D20:D24"/>
    <mergeCell ref="E20:E24"/>
    <mergeCell ref="F20:F24"/>
    <mergeCell ref="O20:O24"/>
    <mergeCell ref="P20:P24"/>
    <mergeCell ref="A4:P4"/>
    <mergeCell ref="A5:A9"/>
    <mergeCell ref="B5:B9"/>
    <mergeCell ref="C5:C9"/>
    <mergeCell ref="D5:D9"/>
    <mergeCell ref="E5:E9"/>
    <mergeCell ref="F5:F9"/>
    <mergeCell ref="A10:A14"/>
    <mergeCell ref="B10:B14"/>
    <mergeCell ref="C10:C14"/>
    <mergeCell ref="D10:D14"/>
    <mergeCell ref="E10:E14"/>
    <mergeCell ref="F10:F14"/>
    <mergeCell ref="O10:O14"/>
    <mergeCell ref="P10:P14"/>
    <mergeCell ref="A15:A19"/>
    <mergeCell ref="O5:O9"/>
    <mergeCell ref="P5:P9"/>
    <mergeCell ref="A1:A2"/>
    <mergeCell ref="B1:B2"/>
    <mergeCell ref="C1:C2"/>
    <mergeCell ref="D1:D2"/>
    <mergeCell ref="E1:E2"/>
    <mergeCell ref="F1:F2"/>
    <mergeCell ref="G1:N1"/>
    <mergeCell ref="O1:O2"/>
    <mergeCell ref="P1:P2"/>
  </mergeCell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48"/>
  <sheetViews>
    <sheetView topLeftCell="A2224" zoomScale="77" zoomScaleNormal="77" workbookViewId="0">
      <selection activeCell="H1665" sqref="H1665"/>
    </sheetView>
  </sheetViews>
  <sheetFormatPr defaultRowHeight="15" x14ac:dyDescent="0.25"/>
  <cols>
    <col min="1" max="1" width="32.85546875" style="1" customWidth="1"/>
    <col min="2" max="2" width="22.85546875" style="1" customWidth="1"/>
    <col min="3" max="3" width="16.85546875" style="1" customWidth="1"/>
    <col min="4" max="4" width="9.85546875" style="1" customWidth="1"/>
    <col min="5" max="5" width="9.140625" style="1"/>
    <col min="6" max="6" width="20.42578125" style="1" customWidth="1"/>
    <col min="7" max="7" width="17.85546875" style="1" customWidth="1"/>
    <col min="8" max="9" width="12.140625" style="1" customWidth="1"/>
    <col min="10" max="10" width="15.5703125" style="1" customWidth="1"/>
    <col min="11" max="11" width="15.85546875" style="1" customWidth="1"/>
    <col min="12" max="14" width="12.140625" style="1" customWidth="1"/>
    <col min="15" max="15" width="13.42578125" style="1" customWidth="1"/>
    <col min="16" max="16" width="25.140625" style="1" customWidth="1"/>
    <col min="17" max="17" width="20.28515625" style="1" customWidth="1"/>
    <col min="18" max="16384" width="9.140625" style="1"/>
  </cols>
  <sheetData>
    <row r="1" spans="1:17" ht="70.5" customHeight="1" x14ac:dyDescent="0.25">
      <c r="A1" s="317" t="s">
        <v>2</v>
      </c>
      <c r="B1" s="317" t="s">
        <v>3</v>
      </c>
      <c r="C1" s="317" t="s">
        <v>4</v>
      </c>
      <c r="D1" s="317" t="s">
        <v>5</v>
      </c>
      <c r="E1" s="317" t="s">
        <v>6</v>
      </c>
      <c r="F1" s="317" t="s">
        <v>7</v>
      </c>
      <c r="G1" s="317" t="s">
        <v>8</v>
      </c>
      <c r="H1" s="317"/>
      <c r="I1" s="317"/>
      <c r="J1" s="317"/>
      <c r="K1" s="317"/>
      <c r="L1" s="317"/>
      <c r="M1" s="317"/>
      <c r="N1" s="317"/>
      <c r="O1" s="317" t="s">
        <v>9</v>
      </c>
      <c r="P1" s="317" t="s">
        <v>10</v>
      </c>
      <c r="Q1" s="597" t="s">
        <v>4153</v>
      </c>
    </row>
    <row r="2" spans="1:17" ht="24" x14ac:dyDescent="0.25">
      <c r="A2" s="317"/>
      <c r="B2" s="317"/>
      <c r="C2" s="317"/>
      <c r="D2" s="317"/>
      <c r="E2" s="317"/>
      <c r="F2" s="317"/>
      <c r="G2" s="5" t="s">
        <v>11</v>
      </c>
      <c r="H2" s="5" t="s">
        <v>12</v>
      </c>
      <c r="I2" s="5">
        <v>2025</v>
      </c>
      <c r="J2" s="5">
        <v>2026</v>
      </c>
      <c r="K2" s="5">
        <v>2027</v>
      </c>
      <c r="L2" s="5">
        <v>2028</v>
      </c>
      <c r="M2" s="5">
        <v>2029</v>
      </c>
      <c r="N2" s="5">
        <v>2030</v>
      </c>
      <c r="O2" s="317"/>
      <c r="P2" s="317"/>
      <c r="Q2" s="597"/>
    </row>
    <row r="3" spans="1:17" x14ac:dyDescent="0.25">
      <c r="A3" s="5">
        <v>1</v>
      </c>
      <c r="B3" s="5">
        <v>2</v>
      </c>
      <c r="C3" s="5">
        <v>3</v>
      </c>
      <c r="D3" s="5">
        <v>4</v>
      </c>
      <c r="E3" s="5">
        <v>5</v>
      </c>
      <c r="F3" s="5">
        <v>6</v>
      </c>
      <c r="G3" s="5">
        <v>7</v>
      </c>
      <c r="H3" s="5">
        <v>8</v>
      </c>
      <c r="I3" s="5">
        <v>9</v>
      </c>
      <c r="J3" s="5">
        <v>10</v>
      </c>
      <c r="K3" s="5">
        <v>11</v>
      </c>
      <c r="L3" s="5">
        <v>12</v>
      </c>
      <c r="M3" s="5">
        <v>13</v>
      </c>
      <c r="N3" s="5">
        <v>14</v>
      </c>
      <c r="O3" s="5">
        <v>15</v>
      </c>
      <c r="P3" s="5">
        <v>16</v>
      </c>
      <c r="Q3" s="245">
        <v>17</v>
      </c>
    </row>
    <row r="4" spans="1:17" ht="15.75" x14ac:dyDescent="0.25">
      <c r="A4" s="322" t="s">
        <v>53</v>
      </c>
      <c r="B4" s="322"/>
      <c r="C4" s="322"/>
      <c r="D4" s="322"/>
      <c r="E4" s="322"/>
      <c r="F4" s="322"/>
      <c r="G4" s="322"/>
      <c r="H4" s="322"/>
      <c r="I4" s="322"/>
      <c r="J4" s="322"/>
      <c r="K4" s="322"/>
      <c r="L4" s="322"/>
      <c r="M4" s="322"/>
      <c r="N4" s="322"/>
      <c r="O4" s="322"/>
      <c r="P4" s="322"/>
      <c r="Q4" s="35"/>
    </row>
    <row r="5" spans="1:17" ht="36" customHeight="1" x14ac:dyDescent="0.25">
      <c r="A5" s="348" t="s">
        <v>4266</v>
      </c>
      <c r="B5" s="316" t="s">
        <v>2254</v>
      </c>
      <c r="C5" s="316" t="s">
        <v>53</v>
      </c>
      <c r="D5" s="316">
        <v>2025</v>
      </c>
      <c r="E5" s="316" t="s">
        <v>63</v>
      </c>
      <c r="F5" s="316" t="s">
        <v>2244</v>
      </c>
      <c r="G5" s="240" t="s">
        <v>16</v>
      </c>
      <c r="H5" s="237">
        <f>SUM(H6:H9)</f>
        <v>1.1000000000000001</v>
      </c>
      <c r="I5" s="237">
        <f t="shared" ref="I5:N5" si="0">SUM(I6:I9)</f>
        <v>1.1000000000000001</v>
      </c>
      <c r="J5" s="237">
        <f t="shared" si="0"/>
        <v>0</v>
      </c>
      <c r="K5" s="237">
        <f t="shared" si="0"/>
        <v>0</v>
      </c>
      <c r="L5" s="237">
        <f t="shared" si="0"/>
        <v>0</v>
      </c>
      <c r="M5" s="237">
        <f t="shared" si="0"/>
        <v>0</v>
      </c>
      <c r="N5" s="237">
        <f t="shared" si="0"/>
        <v>0</v>
      </c>
      <c r="O5" s="316">
        <v>1400</v>
      </c>
      <c r="P5" s="316" t="s">
        <v>2256</v>
      </c>
      <c r="Q5" s="424" t="s">
        <v>4184</v>
      </c>
    </row>
    <row r="6" spans="1:17" x14ac:dyDescent="0.25">
      <c r="A6" s="348"/>
      <c r="B6" s="316"/>
      <c r="C6" s="316"/>
      <c r="D6" s="316"/>
      <c r="E6" s="316"/>
      <c r="F6" s="316"/>
      <c r="G6" s="240" t="s">
        <v>49</v>
      </c>
      <c r="H6" s="237">
        <f>SUM(I6:N6)</f>
        <v>1</v>
      </c>
      <c r="I6" s="234">
        <v>1</v>
      </c>
      <c r="J6" s="234">
        <v>0</v>
      </c>
      <c r="K6" s="234">
        <v>0</v>
      </c>
      <c r="L6" s="234">
        <v>0</v>
      </c>
      <c r="M6" s="234">
        <v>0</v>
      </c>
      <c r="N6" s="234">
        <v>0</v>
      </c>
      <c r="O6" s="316"/>
      <c r="P6" s="316"/>
      <c r="Q6" s="425"/>
    </row>
    <row r="7" spans="1:17" ht="36" x14ac:dyDescent="0.25">
      <c r="A7" s="348"/>
      <c r="B7" s="316"/>
      <c r="C7" s="316"/>
      <c r="D7" s="316"/>
      <c r="E7" s="316"/>
      <c r="F7" s="316"/>
      <c r="G7" s="240" t="s">
        <v>18</v>
      </c>
      <c r="H7" s="237">
        <f>SUM(I7:N7)</f>
        <v>0.1</v>
      </c>
      <c r="I7" s="234">
        <v>0.1</v>
      </c>
      <c r="J7" s="234">
        <v>0</v>
      </c>
      <c r="K7" s="234">
        <v>0</v>
      </c>
      <c r="L7" s="234">
        <v>0</v>
      </c>
      <c r="M7" s="234">
        <v>0</v>
      </c>
      <c r="N7" s="234">
        <v>0</v>
      </c>
      <c r="O7" s="316"/>
      <c r="P7" s="316"/>
      <c r="Q7" s="425"/>
    </row>
    <row r="8" spans="1:17" x14ac:dyDescent="0.25">
      <c r="A8" s="348"/>
      <c r="B8" s="316"/>
      <c r="C8" s="316"/>
      <c r="D8" s="316"/>
      <c r="E8" s="316"/>
      <c r="F8" s="316"/>
      <c r="G8" s="240" t="s">
        <v>19</v>
      </c>
      <c r="H8" s="237">
        <f>SUM(I8:N8)</f>
        <v>0</v>
      </c>
      <c r="I8" s="234">
        <v>0</v>
      </c>
      <c r="J8" s="234">
        <v>0</v>
      </c>
      <c r="K8" s="234">
        <v>0</v>
      </c>
      <c r="L8" s="234">
        <v>0</v>
      </c>
      <c r="M8" s="234">
        <v>0</v>
      </c>
      <c r="N8" s="234">
        <v>0</v>
      </c>
      <c r="O8" s="316"/>
      <c r="P8" s="316"/>
      <c r="Q8" s="425"/>
    </row>
    <row r="9" spans="1:17" ht="24" x14ac:dyDescent="0.25">
      <c r="A9" s="348"/>
      <c r="B9" s="316"/>
      <c r="C9" s="316"/>
      <c r="D9" s="316"/>
      <c r="E9" s="316"/>
      <c r="F9" s="316"/>
      <c r="G9" s="240" t="s">
        <v>20</v>
      </c>
      <c r="H9" s="237">
        <f>SUM(I9:N9)</f>
        <v>0</v>
      </c>
      <c r="I9" s="234">
        <v>0</v>
      </c>
      <c r="J9" s="234">
        <v>0</v>
      </c>
      <c r="K9" s="234">
        <v>0</v>
      </c>
      <c r="L9" s="234">
        <v>0</v>
      </c>
      <c r="M9" s="234">
        <v>0</v>
      </c>
      <c r="N9" s="234">
        <v>0</v>
      </c>
      <c r="O9" s="316"/>
      <c r="P9" s="316"/>
      <c r="Q9" s="426"/>
    </row>
    <row r="10" spans="1:17" ht="36" customHeight="1" x14ac:dyDescent="0.25">
      <c r="A10" s="348" t="s">
        <v>2253</v>
      </c>
      <c r="B10" s="316" t="s">
        <v>2254</v>
      </c>
      <c r="C10" s="316" t="s">
        <v>53</v>
      </c>
      <c r="D10" s="316" t="s">
        <v>2255</v>
      </c>
      <c r="E10" s="316" t="s">
        <v>63</v>
      </c>
      <c r="F10" s="316" t="s">
        <v>300</v>
      </c>
      <c r="G10" s="240" t="s">
        <v>16</v>
      </c>
      <c r="H10" s="237">
        <f>SUM(H11:H14)</f>
        <v>307.5</v>
      </c>
      <c r="I10" s="237">
        <f t="shared" ref="I10:N10" si="1">SUM(I11:I14)</f>
        <v>307.5</v>
      </c>
      <c r="J10" s="237">
        <f t="shared" si="1"/>
        <v>0</v>
      </c>
      <c r="K10" s="237">
        <f t="shared" si="1"/>
        <v>0</v>
      </c>
      <c r="L10" s="237">
        <f t="shared" si="1"/>
        <v>0</v>
      </c>
      <c r="M10" s="237">
        <f t="shared" si="1"/>
        <v>0</v>
      </c>
      <c r="N10" s="237">
        <f t="shared" si="1"/>
        <v>0</v>
      </c>
      <c r="O10" s="316">
        <v>1500</v>
      </c>
      <c r="P10" s="316" t="s">
        <v>2256</v>
      </c>
      <c r="Q10" s="424" t="s">
        <v>4184</v>
      </c>
    </row>
    <row r="11" spans="1:17" x14ac:dyDescent="0.25">
      <c r="A11" s="348"/>
      <c r="B11" s="316"/>
      <c r="C11" s="316"/>
      <c r="D11" s="316"/>
      <c r="E11" s="316"/>
      <c r="F11" s="316"/>
      <c r="G11" s="240" t="s">
        <v>49</v>
      </c>
      <c r="H11" s="237">
        <f>SUM(I11:N11)</f>
        <v>0</v>
      </c>
      <c r="I11" s="237">
        <f t="shared" ref="I11:N14" si="2">SUM(J11:O11)</f>
        <v>0</v>
      </c>
      <c r="J11" s="237">
        <f t="shared" si="2"/>
        <v>0</v>
      </c>
      <c r="K11" s="237">
        <f t="shared" si="2"/>
        <v>0</v>
      </c>
      <c r="L11" s="237">
        <f t="shared" si="2"/>
        <v>0</v>
      </c>
      <c r="M11" s="237">
        <f t="shared" si="2"/>
        <v>0</v>
      </c>
      <c r="N11" s="237">
        <f t="shared" si="2"/>
        <v>0</v>
      </c>
      <c r="O11" s="316"/>
      <c r="P11" s="316"/>
      <c r="Q11" s="425"/>
    </row>
    <row r="12" spans="1:17" ht="36" x14ac:dyDescent="0.25">
      <c r="A12" s="348"/>
      <c r="B12" s="316"/>
      <c r="C12" s="316"/>
      <c r="D12" s="316"/>
      <c r="E12" s="316"/>
      <c r="F12" s="316"/>
      <c r="G12" s="240" t="s">
        <v>18</v>
      </c>
      <c r="H12" s="237">
        <f>SUM(I12:N12)</f>
        <v>307.5</v>
      </c>
      <c r="I12" s="234">
        <v>307.5</v>
      </c>
      <c r="J12" s="237">
        <f t="shared" si="2"/>
        <v>0</v>
      </c>
      <c r="K12" s="237">
        <f t="shared" si="2"/>
        <v>0</v>
      </c>
      <c r="L12" s="237">
        <f t="shared" si="2"/>
        <v>0</v>
      </c>
      <c r="M12" s="237">
        <f t="shared" si="2"/>
        <v>0</v>
      </c>
      <c r="N12" s="237">
        <f t="shared" si="2"/>
        <v>0</v>
      </c>
      <c r="O12" s="316"/>
      <c r="P12" s="316"/>
      <c r="Q12" s="425"/>
    </row>
    <row r="13" spans="1:17" x14ac:dyDescent="0.25">
      <c r="A13" s="348"/>
      <c r="B13" s="316"/>
      <c r="C13" s="316"/>
      <c r="D13" s="316"/>
      <c r="E13" s="316"/>
      <c r="F13" s="316"/>
      <c r="G13" s="240" t="s">
        <v>19</v>
      </c>
      <c r="H13" s="237">
        <f>SUM(I13:N13)</f>
        <v>0</v>
      </c>
      <c r="I13" s="237">
        <f t="shared" si="2"/>
        <v>0</v>
      </c>
      <c r="J13" s="237">
        <f t="shared" si="2"/>
        <v>0</v>
      </c>
      <c r="K13" s="237">
        <f t="shared" si="2"/>
        <v>0</v>
      </c>
      <c r="L13" s="237">
        <f t="shared" si="2"/>
        <v>0</v>
      </c>
      <c r="M13" s="237">
        <f t="shared" si="2"/>
        <v>0</v>
      </c>
      <c r="N13" s="237">
        <f t="shared" si="2"/>
        <v>0</v>
      </c>
      <c r="O13" s="316"/>
      <c r="P13" s="316"/>
      <c r="Q13" s="425"/>
    </row>
    <row r="14" spans="1:17" ht="24" x14ac:dyDescent="0.25">
      <c r="A14" s="348"/>
      <c r="B14" s="316"/>
      <c r="C14" s="316"/>
      <c r="D14" s="316"/>
      <c r="E14" s="316"/>
      <c r="F14" s="316"/>
      <c r="G14" s="240" t="s">
        <v>20</v>
      </c>
      <c r="H14" s="237">
        <f>SUM(I14:N14)</f>
        <v>0</v>
      </c>
      <c r="I14" s="237">
        <f t="shared" si="2"/>
        <v>0</v>
      </c>
      <c r="J14" s="237">
        <f t="shared" si="2"/>
        <v>0</v>
      </c>
      <c r="K14" s="237">
        <f t="shared" si="2"/>
        <v>0</v>
      </c>
      <c r="L14" s="237">
        <f t="shared" si="2"/>
        <v>0</v>
      </c>
      <c r="M14" s="237">
        <f t="shared" si="2"/>
        <v>0</v>
      </c>
      <c r="N14" s="237">
        <f t="shared" si="2"/>
        <v>0</v>
      </c>
      <c r="O14" s="316"/>
      <c r="P14" s="316"/>
      <c r="Q14" s="426"/>
    </row>
    <row r="15" spans="1:17" ht="36" customHeight="1" x14ac:dyDescent="0.25">
      <c r="A15" s="348" t="s">
        <v>2257</v>
      </c>
      <c r="B15" s="316" t="s">
        <v>2254</v>
      </c>
      <c r="C15" s="316" t="s">
        <v>53</v>
      </c>
      <c r="D15" s="316">
        <v>2027</v>
      </c>
      <c r="E15" s="316" t="s">
        <v>63</v>
      </c>
      <c r="F15" s="316" t="s">
        <v>244</v>
      </c>
      <c r="G15" s="240" t="s">
        <v>16</v>
      </c>
      <c r="H15" s="237">
        <f>SUM(H16:H19)</f>
        <v>14.5</v>
      </c>
      <c r="I15" s="237">
        <f t="shared" ref="I15:N15" si="3">SUM(I16:I19)</f>
        <v>0</v>
      </c>
      <c r="J15" s="237">
        <f t="shared" si="3"/>
        <v>0</v>
      </c>
      <c r="K15" s="237">
        <f t="shared" si="3"/>
        <v>14.5</v>
      </c>
      <c r="L15" s="237">
        <f t="shared" si="3"/>
        <v>0</v>
      </c>
      <c r="M15" s="237">
        <f t="shared" si="3"/>
        <v>0</v>
      </c>
      <c r="N15" s="237">
        <f t="shared" si="3"/>
        <v>0</v>
      </c>
      <c r="O15" s="316">
        <v>2500</v>
      </c>
      <c r="P15" s="316" t="s">
        <v>2258</v>
      </c>
      <c r="Q15" s="424" t="s">
        <v>4184</v>
      </c>
    </row>
    <row r="16" spans="1:17" x14ac:dyDescent="0.25">
      <c r="A16" s="348"/>
      <c r="B16" s="316"/>
      <c r="C16" s="316"/>
      <c r="D16" s="316"/>
      <c r="E16" s="316"/>
      <c r="F16" s="316"/>
      <c r="G16" s="240" t="s">
        <v>49</v>
      </c>
      <c r="H16" s="237">
        <f>SUM(I16:N16)</f>
        <v>0</v>
      </c>
      <c r="I16" s="234">
        <v>0</v>
      </c>
      <c r="J16" s="234">
        <v>0</v>
      </c>
      <c r="K16" s="234">
        <v>0</v>
      </c>
      <c r="L16" s="234">
        <v>0</v>
      </c>
      <c r="M16" s="234">
        <v>0</v>
      </c>
      <c r="N16" s="234">
        <v>0</v>
      </c>
      <c r="O16" s="316"/>
      <c r="P16" s="316"/>
      <c r="Q16" s="425"/>
    </row>
    <row r="17" spans="1:17" ht="36" x14ac:dyDescent="0.25">
      <c r="A17" s="348"/>
      <c r="B17" s="316"/>
      <c r="C17" s="316"/>
      <c r="D17" s="316"/>
      <c r="E17" s="316"/>
      <c r="F17" s="316"/>
      <c r="G17" s="240" t="s">
        <v>18</v>
      </c>
      <c r="H17" s="237">
        <f>SUM(I17:N17)</f>
        <v>14.5</v>
      </c>
      <c r="I17" s="234">
        <v>0</v>
      </c>
      <c r="J17" s="234">
        <v>0</v>
      </c>
      <c r="K17" s="234">
        <v>14.5</v>
      </c>
      <c r="L17" s="234">
        <v>0</v>
      </c>
      <c r="M17" s="234">
        <v>0</v>
      </c>
      <c r="N17" s="234">
        <v>0</v>
      </c>
      <c r="O17" s="316"/>
      <c r="P17" s="316"/>
      <c r="Q17" s="425"/>
    </row>
    <row r="18" spans="1:17" x14ac:dyDescent="0.25">
      <c r="A18" s="348"/>
      <c r="B18" s="316"/>
      <c r="C18" s="316"/>
      <c r="D18" s="316"/>
      <c r="E18" s="316"/>
      <c r="F18" s="316"/>
      <c r="G18" s="240" t="s">
        <v>19</v>
      </c>
      <c r="H18" s="237">
        <f>SUM(I18:N18)</f>
        <v>0</v>
      </c>
      <c r="I18" s="234">
        <v>0</v>
      </c>
      <c r="J18" s="234">
        <v>0</v>
      </c>
      <c r="K18" s="234">
        <v>0</v>
      </c>
      <c r="L18" s="234">
        <v>0</v>
      </c>
      <c r="M18" s="234">
        <v>0</v>
      </c>
      <c r="N18" s="234">
        <v>0</v>
      </c>
      <c r="O18" s="316"/>
      <c r="P18" s="316"/>
      <c r="Q18" s="425"/>
    </row>
    <row r="19" spans="1:17" ht="24" x14ac:dyDescent="0.25">
      <c r="A19" s="348"/>
      <c r="B19" s="316"/>
      <c r="C19" s="316"/>
      <c r="D19" s="316"/>
      <c r="E19" s="316"/>
      <c r="F19" s="316"/>
      <c r="G19" s="240" t="s">
        <v>20</v>
      </c>
      <c r="H19" s="237">
        <f>SUM(I19:N19)</f>
        <v>0</v>
      </c>
      <c r="I19" s="234">
        <v>0</v>
      </c>
      <c r="J19" s="234">
        <v>0</v>
      </c>
      <c r="K19" s="234">
        <v>0</v>
      </c>
      <c r="L19" s="234">
        <v>0</v>
      </c>
      <c r="M19" s="234">
        <v>0</v>
      </c>
      <c r="N19" s="234">
        <v>0</v>
      </c>
      <c r="O19" s="316"/>
      <c r="P19" s="316"/>
      <c r="Q19" s="426"/>
    </row>
    <row r="20" spans="1:17" ht="36" customHeight="1" x14ac:dyDescent="0.25">
      <c r="A20" s="348" t="s">
        <v>2245</v>
      </c>
      <c r="B20" s="316" t="s">
        <v>2254</v>
      </c>
      <c r="C20" s="316" t="s">
        <v>53</v>
      </c>
      <c r="D20" s="316" t="s">
        <v>311</v>
      </c>
      <c r="E20" s="316" t="s">
        <v>63</v>
      </c>
      <c r="F20" s="316" t="s">
        <v>2244</v>
      </c>
      <c r="G20" s="240" t="s">
        <v>16</v>
      </c>
      <c r="H20" s="241">
        <f>SUM(H21:H24)</f>
        <v>2243.2946000000002</v>
      </c>
      <c r="I20" s="241">
        <f t="shared" ref="I20:N20" si="4">SUM(I21:I24)</f>
        <v>303.8</v>
      </c>
      <c r="J20" s="241">
        <f t="shared" si="4"/>
        <v>722.51900000000001</v>
      </c>
      <c r="K20" s="241">
        <f t="shared" si="4"/>
        <v>1216.9756000000002</v>
      </c>
      <c r="L20" s="241">
        <f t="shared" si="4"/>
        <v>0</v>
      </c>
      <c r="M20" s="237">
        <f t="shared" si="4"/>
        <v>0</v>
      </c>
      <c r="N20" s="237">
        <f t="shared" si="4"/>
        <v>0</v>
      </c>
      <c r="O20" s="316">
        <v>1400</v>
      </c>
      <c r="P20" s="316" t="s">
        <v>2256</v>
      </c>
      <c r="Q20" s="424" t="s">
        <v>4184</v>
      </c>
    </row>
    <row r="21" spans="1:17" x14ac:dyDescent="0.25">
      <c r="A21" s="348"/>
      <c r="B21" s="316"/>
      <c r="C21" s="316"/>
      <c r="D21" s="316"/>
      <c r="E21" s="316"/>
      <c r="F21" s="316"/>
      <c r="G21" s="240" t="s">
        <v>49</v>
      </c>
      <c r="H21" s="241">
        <f>SUM(I21:N21)</f>
        <v>1570.1071000000002</v>
      </c>
      <c r="I21" s="239">
        <v>293.3</v>
      </c>
      <c r="J21" s="239">
        <v>631.71900000000005</v>
      </c>
      <c r="K21" s="239">
        <v>645.08810000000005</v>
      </c>
      <c r="L21" s="239">
        <v>0</v>
      </c>
      <c r="M21" s="234">
        <v>0</v>
      </c>
      <c r="N21" s="234">
        <v>0</v>
      </c>
      <c r="O21" s="316"/>
      <c r="P21" s="316"/>
      <c r="Q21" s="425"/>
    </row>
    <row r="22" spans="1:17" ht="36" x14ac:dyDescent="0.25">
      <c r="A22" s="348"/>
      <c r="B22" s="316"/>
      <c r="C22" s="316"/>
      <c r="D22" s="316"/>
      <c r="E22" s="316"/>
      <c r="F22" s="316"/>
      <c r="G22" s="240" t="s">
        <v>18</v>
      </c>
      <c r="H22" s="241">
        <f>SUM(I22:N22)</f>
        <v>673.1875</v>
      </c>
      <c r="I22" s="235">
        <v>10.5</v>
      </c>
      <c r="J22" s="235">
        <v>90.8</v>
      </c>
      <c r="K22" s="239">
        <v>571.88750000000005</v>
      </c>
      <c r="L22" s="239">
        <v>0</v>
      </c>
      <c r="M22" s="234">
        <v>0</v>
      </c>
      <c r="N22" s="234">
        <v>0</v>
      </c>
      <c r="O22" s="316"/>
      <c r="P22" s="316"/>
      <c r="Q22" s="425"/>
    </row>
    <row r="23" spans="1:17" x14ac:dyDescent="0.25">
      <c r="A23" s="348"/>
      <c r="B23" s="316"/>
      <c r="C23" s="316"/>
      <c r="D23" s="316"/>
      <c r="E23" s="316"/>
      <c r="F23" s="316"/>
      <c r="G23" s="240" t="s">
        <v>19</v>
      </c>
      <c r="H23" s="241">
        <f>SUM(I23:N23)</f>
        <v>0</v>
      </c>
      <c r="I23" s="239">
        <v>0</v>
      </c>
      <c r="J23" s="239">
        <v>0</v>
      </c>
      <c r="K23" s="239">
        <v>0</v>
      </c>
      <c r="L23" s="239">
        <v>0</v>
      </c>
      <c r="M23" s="234">
        <v>0</v>
      </c>
      <c r="N23" s="234">
        <v>0</v>
      </c>
      <c r="O23" s="316"/>
      <c r="P23" s="316"/>
      <c r="Q23" s="425"/>
    </row>
    <row r="24" spans="1:17" ht="24" x14ac:dyDescent="0.25">
      <c r="A24" s="348"/>
      <c r="B24" s="316"/>
      <c r="C24" s="316"/>
      <c r="D24" s="316"/>
      <c r="E24" s="316"/>
      <c r="F24" s="316"/>
      <c r="G24" s="240" t="s">
        <v>20</v>
      </c>
      <c r="H24" s="241">
        <f>SUM(I24:N24)</f>
        <v>0</v>
      </c>
      <c r="I24" s="239">
        <v>0</v>
      </c>
      <c r="J24" s="239">
        <v>0</v>
      </c>
      <c r="K24" s="239">
        <v>0</v>
      </c>
      <c r="L24" s="239">
        <v>0</v>
      </c>
      <c r="M24" s="234">
        <v>0</v>
      </c>
      <c r="N24" s="234">
        <v>0</v>
      </c>
      <c r="O24" s="316"/>
      <c r="P24" s="316"/>
      <c r="Q24" s="426"/>
    </row>
    <row r="25" spans="1:17" ht="36" customHeight="1" x14ac:dyDescent="0.25">
      <c r="A25" s="348" t="s">
        <v>2246</v>
      </c>
      <c r="B25" s="316" t="s">
        <v>1316</v>
      </c>
      <c r="C25" s="316" t="s">
        <v>53</v>
      </c>
      <c r="D25" s="316" t="s">
        <v>22</v>
      </c>
      <c r="E25" s="316" t="s">
        <v>63</v>
      </c>
      <c r="F25" s="348" t="s">
        <v>4267</v>
      </c>
      <c r="G25" s="240" t="s">
        <v>16</v>
      </c>
      <c r="H25" s="237">
        <f>SUM(H26:H29)</f>
        <v>1688.3</v>
      </c>
      <c r="I25" s="237">
        <f t="shared" ref="I25:N25" si="5">SUM(I26:I29)</f>
        <v>0</v>
      </c>
      <c r="J25" s="237">
        <f t="shared" si="5"/>
        <v>552.1</v>
      </c>
      <c r="K25" s="237">
        <f t="shared" si="5"/>
        <v>735.4</v>
      </c>
      <c r="L25" s="237">
        <f t="shared" si="5"/>
        <v>400.8</v>
      </c>
      <c r="M25" s="237">
        <f t="shared" si="5"/>
        <v>0</v>
      </c>
      <c r="N25" s="237">
        <f t="shared" si="5"/>
        <v>0</v>
      </c>
      <c r="O25" s="316">
        <v>3700</v>
      </c>
      <c r="P25" s="316" t="s">
        <v>2256</v>
      </c>
      <c r="Q25" s="424" t="s">
        <v>4184</v>
      </c>
    </row>
    <row r="26" spans="1:17" x14ac:dyDescent="0.25">
      <c r="A26" s="348"/>
      <c r="B26" s="316"/>
      <c r="C26" s="316"/>
      <c r="D26" s="316"/>
      <c r="E26" s="316"/>
      <c r="F26" s="348"/>
      <c r="G26" s="240" t="s">
        <v>49</v>
      </c>
      <c r="H26" s="237">
        <f>SUM(I26:N26)</f>
        <v>1671.3999999999999</v>
      </c>
      <c r="I26" s="237">
        <v>0</v>
      </c>
      <c r="J26" s="237">
        <v>546.6</v>
      </c>
      <c r="K26" s="234">
        <v>728</v>
      </c>
      <c r="L26" s="234">
        <v>396.8</v>
      </c>
      <c r="M26" s="234">
        <v>0</v>
      </c>
      <c r="N26" s="234">
        <v>0</v>
      </c>
      <c r="O26" s="316"/>
      <c r="P26" s="316"/>
      <c r="Q26" s="425"/>
    </row>
    <row r="27" spans="1:17" ht="24" x14ac:dyDescent="0.25">
      <c r="A27" s="348"/>
      <c r="B27" s="316"/>
      <c r="C27" s="316"/>
      <c r="D27" s="316"/>
      <c r="E27" s="316"/>
      <c r="F27" s="348"/>
      <c r="G27" s="240" t="s">
        <v>754</v>
      </c>
      <c r="H27" s="237">
        <f>SUM(I27:N27)</f>
        <v>13.5</v>
      </c>
      <c r="I27" s="234">
        <v>0</v>
      </c>
      <c r="J27" s="234">
        <v>4.4000000000000004</v>
      </c>
      <c r="K27" s="234">
        <v>5.9</v>
      </c>
      <c r="L27" s="234">
        <v>3.2</v>
      </c>
      <c r="M27" s="234">
        <v>0</v>
      </c>
      <c r="N27" s="234">
        <v>0</v>
      </c>
      <c r="O27" s="316"/>
      <c r="P27" s="316"/>
      <c r="Q27" s="425"/>
    </row>
    <row r="28" spans="1:17" x14ac:dyDescent="0.25">
      <c r="A28" s="348"/>
      <c r="B28" s="316"/>
      <c r="C28" s="316"/>
      <c r="D28" s="316"/>
      <c r="E28" s="316"/>
      <c r="F28" s="348"/>
      <c r="G28" s="240" t="s">
        <v>19</v>
      </c>
      <c r="H28" s="237">
        <f>SUM(I28:N28)</f>
        <v>3.4000000000000004</v>
      </c>
      <c r="I28" s="234">
        <v>0</v>
      </c>
      <c r="J28" s="234">
        <v>1.1000000000000001</v>
      </c>
      <c r="K28" s="234">
        <v>1.5</v>
      </c>
      <c r="L28" s="234">
        <v>0.8</v>
      </c>
      <c r="M28" s="234">
        <v>0</v>
      </c>
      <c r="N28" s="234">
        <v>0</v>
      </c>
      <c r="O28" s="316"/>
      <c r="P28" s="316"/>
      <c r="Q28" s="425"/>
    </row>
    <row r="29" spans="1:17" ht="24" x14ac:dyDescent="0.25">
      <c r="A29" s="348"/>
      <c r="B29" s="316"/>
      <c r="C29" s="316"/>
      <c r="D29" s="316"/>
      <c r="E29" s="316"/>
      <c r="F29" s="348"/>
      <c r="G29" s="240" t="s">
        <v>20</v>
      </c>
      <c r="H29" s="237">
        <f>SUM(I29:N29)</f>
        <v>0</v>
      </c>
      <c r="I29" s="234">
        <v>0</v>
      </c>
      <c r="J29" s="234">
        <v>0</v>
      </c>
      <c r="K29" s="234">
        <v>0</v>
      </c>
      <c r="L29" s="234">
        <v>0</v>
      </c>
      <c r="M29" s="234">
        <v>0</v>
      </c>
      <c r="N29" s="234">
        <v>0</v>
      </c>
      <c r="O29" s="316"/>
      <c r="P29" s="316"/>
      <c r="Q29" s="426"/>
    </row>
    <row r="30" spans="1:17" ht="36" customHeight="1" x14ac:dyDescent="0.25">
      <c r="A30" s="348" t="s">
        <v>2247</v>
      </c>
      <c r="B30" s="316" t="s">
        <v>2254</v>
      </c>
      <c r="C30" s="316" t="s">
        <v>53</v>
      </c>
      <c r="D30" s="316">
        <v>2026</v>
      </c>
      <c r="E30" s="316" t="s">
        <v>63</v>
      </c>
      <c r="F30" s="316" t="s">
        <v>244</v>
      </c>
      <c r="G30" s="240" t="s">
        <v>16</v>
      </c>
      <c r="H30" s="237">
        <f>SUM(H31:H34)</f>
        <v>26</v>
      </c>
      <c r="I30" s="237">
        <f t="shared" ref="I30:N30" si="6">SUM(I31:I34)</f>
        <v>0</v>
      </c>
      <c r="J30" s="237">
        <f t="shared" si="6"/>
        <v>26</v>
      </c>
      <c r="K30" s="237">
        <f t="shared" si="6"/>
        <v>0</v>
      </c>
      <c r="L30" s="237">
        <f t="shared" si="6"/>
        <v>0</v>
      </c>
      <c r="M30" s="237">
        <f t="shared" si="6"/>
        <v>0</v>
      </c>
      <c r="N30" s="237">
        <f t="shared" si="6"/>
        <v>0</v>
      </c>
      <c r="O30" s="316">
        <v>1100</v>
      </c>
      <c r="P30" s="316" t="s">
        <v>2256</v>
      </c>
      <c r="Q30" s="424" t="s">
        <v>4184</v>
      </c>
    </row>
    <row r="31" spans="1:17" x14ac:dyDescent="0.25">
      <c r="A31" s="348"/>
      <c r="B31" s="316"/>
      <c r="C31" s="316"/>
      <c r="D31" s="316"/>
      <c r="E31" s="316"/>
      <c r="F31" s="316"/>
      <c r="G31" s="240" t="s">
        <v>49</v>
      </c>
      <c r="H31" s="237">
        <f>SUM(I31:N31)</f>
        <v>0</v>
      </c>
      <c r="I31" s="234">
        <v>0</v>
      </c>
      <c r="J31" s="234">
        <v>0</v>
      </c>
      <c r="K31" s="234">
        <v>0</v>
      </c>
      <c r="L31" s="234">
        <v>0</v>
      </c>
      <c r="M31" s="234">
        <v>0</v>
      </c>
      <c r="N31" s="234">
        <v>0</v>
      </c>
      <c r="O31" s="316"/>
      <c r="P31" s="316"/>
      <c r="Q31" s="425"/>
    </row>
    <row r="32" spans="1:17" ht="36" x14ac:dyDescent="0.25">
      <c r="A32" s="348"/>
      <c r="B32" s="316"/>
      <c r="C32" s="316"/>
      <c r="D32" s="316"/>
      <c r="E32" s="316"/>
      <c r="F32" s="316"/>
      <c r="G32" s="240" t="s">
        <v>18</v>
      </c>
      <c r="H32" s="237">
        <f>SUM(I32:N32)</f>
        <v>26</v>
      </c>
      <c r="I32" s="234">
        <v>0</v>
      </c>
      <c r="J32" s="234">
        <v>26</v>
      </c>
      <c r="K32" s="234">
        <v>0</v>
      </c>
      <c r="L32" s="234">
        <v>0</v>
      </c>
      <c r="M32" s="234">
        <v>0</v>
      </c>
      <c r="N32" s="234">
        <v>0</v>
      </c>
      <c r="O32" s="316"/>
      <c r="P32" s="316"/>
      <c r="Q32" s="425"/>
    </row>
    <row r="33" spans="1:17" x14ac:dyDescent="0.25">
      <c r="A33" s="348"/>
      <c r="B33" s="316"/>
      <c r="C33" s="316"/>
      <c r="D33" s="316"/>
      <c r="E33" s="316"/>
      <c r="F33" s="316"/>
      <c r="G33" s="240" t="s">
        <v>19</v>
      </c>
      <c r="H33" s="237">
        <f>SUM(I33:N33)</f>
        <v>0</v>
      </c>
      <c r="I33" s="234">
        <v>0</v>
      </c>
      <c r="J33" s="234">
        <v>0</v>
      </c>
      <c r="K33" s="234">
        <v>0</v>
      </c>
      <c r="L33" s="234">
        <v>0</v>
      </c>
      <c r="M33" s="234">
        <v>0</v>
      </c>
      <c r="N33" s="234">
        <v>0</v>
      </c>
      <c r="O33" s="316"/>
      <c r="P33" s="316"/>
      <c r="Q33" s="425"/>
    </row>
    <row r="34" spans="1:17" ht="24" x14ac:dyDescent="0.25">
      <c r="A34" s="348"/>
      <c r="B34" s="316"/>
      <c r="C34" s="316"/>
      <c r="D34" s="316"/>
      <c r="E34" s="316"/>
      <c r="F34" s="316"/>
      <c r="G34" s="240" t="s">
        <v>20</v>
      </c>
      <c r="H34" s="237">
        <f>SUM(I34:N34)</f>
        <v>0</v>
      </c>
      <c r="I34" s="234">
        <v>0</v>
      </c>
      <c r="J34" s="234">
        <v>0</v>
      </c>
      <c r="K34" s="234">
        <v>0</v>
      </c>
      <c r="L34" s="234">
        <v>0</v>
      </c>
      <c r="M34" s="234">
        <v>0</v>
      </c>
      <c r="N34" s="234">
        <v>0</v>
      </c>
      <c r="O34" s="316"/>
      <c r="P34" s="316"/>
      <c r="Q34" s="426"/>
    </row>
    <row r="35" spans="1:17" ht="36" customHeight="1" x14ac:dyDescent="0.25">
      <c r="A35" s="348" t="s">
        <v>2257</v>
      </c>
      <c r="B35" s="316" t="s">
        <v>2254</v>
      </c>
      <c r="C35" s="316" t="s">
        <v>53</v>
      </c>
      <c r="D35" s="316" t="s">
        <v>311</v>
      </c>
      <c r="E35" s="316" t="s">
        <v>63</v>
      </c>
      <c r="F35" s="316" t="s">
        <v>244</v>
      </c>
      <c r="G35" s="240" t="s">
        <v>16</v>
      </c>
      <c r="H35" s="237">
        <f>SUM(H36:H39)</f>
        <v>286.89999999999998</v>
      </c>
      <c r="I35" s="237">
        <f t="shared" ref="I35:N35" si="7">SUM(I36:I39)</f>
        <v>0</v>
      </c>
      <c r="J35" s="237">
        <f t="shared" si="7"/>
        <v>119.2</v>
      </c>
      <c r="K35" s="237">
        <f t="shared" si="7"/>
        <v>167.7</v>
      </c>
      <c r="L35" s="237">
        <f t="shared" si="7"/>
        <v>0</v>
      </c>
      <c r="M35" s="237">
        <f t="shared" si="7"/>
        <v>0</v>
      </c>
      <c r="N35" s="237">
        <f t="shared" si="7"/>
        <v>0</v>
      </c>
      <c r="O35" s="316">
        <v>2500</v>
      </c>
      <c r="P35" s="316" t="s">
        <v>2258</v>
      </c>
      <c r="Q35" s="424" t="s">
        <v>4184</v>
      </c>
    </row>
    <row r="36" spans="1:17" x14ac:dyDescent="0.25">
      <c r="A36" s="348"/>
      <c r="B36" s="316"/>
      <c r="C36" s="316"/>
      <c r="D36" s="316"/>
      <c r="E36" s="316"/>
      <c r="F36" s="316"/>
      <c r="G36" s="240" t="s">
        <v>49</v>
      </c>
      <c r="H36" s="237">
        <f>SUM(I36:N36)</f>
        <v>0</v>
      </c>
      <c r="I36" s="234">
        <v>0</v>
      </c>
      <c r="J36" s="234">
        <v>0</v>
      </c>
      <c r="K36" s="234">
        <v>0</v>
      </c>
      <c r="L36" s="234">
        <v>0</v>
      </c>
      <c r="M36" s="234">
        <v>0</v>
      </c>
      <c r="N36" s="234">
        <v>0</v>
      </c>
      <c r="O36" s="316"/>
      <c r="P36" s="316"/>
      <c r="Q36" s="425"/>
    </row>
    <row r="37" spans="1:17" ht="36" x14ac:dyDescent="0.25">
      <c r="A37" s="348"/>
      <c r="B37" s="316"/>
      <c r="C37" s="316"/>
      <c r="D37" s="316"/>
      <c r="E37" s="316"/>
      <c r="F37" s="316"/>
      <c r="G37" s="240" t="s">
        <v>18</v>
      </c>
      <c r="H37" s="237">
        <f>SUM(I37:N37)</f>
        <v>286.89999999999998</v>
      </c>
      <c r="I37" s="234">
        <v>0</v>
      </c>
      <c r="J37" s="234">
        <v>119.2</v>
      </c>
      <c r="K37" s="234">
        <v>167.7</v>
      </c>
      <c r="L37" s="234">
        <v>0</v>
      </c>
      <c r="M37" s="234">
        <v>0</v>
      </c>
      <c r="N37" s="234">
        <v>0</v>
      </c>
      <c r="O37" s="316"/>
      <c r="P37" s="316"/>
      <c r="Q37" s="425"/>
    </row>
    <row r="38" spans="1:17" x14ac:dyDescent="0.25">
      <c r="A38" s="348"/>
      <c r="B38" s="316"/>
      <c r="C38" s="316"/>
      <c r="D38" s="316"/>
      <c r="E38" s="316"/>
      <c r="F38" s="316"/>
      <c r="G38" s="240" t="s">
        <v>19</v>
      </c>
      <c r="H38" s="237">
        <f>SUM(I38:N38)</f>
        <v>0</v>
      </c>
      <c r="I38" s="234">
        <v>0</v>
      </c>
      <c r="J38" s="234">
        <v>0</v>
      </c>
      <c r="K38" s="234">
        <v>0</v>
      </c>
      <c r="L38" s="234">
        <v>0</v>
      </c>
      <c r="M38" s="234">
        <v>0</v>
      </c>
      <c r="N38" s="234">
        <v>0</v>
      </c>
      <c r="O38" s="316"/>
      <c r="P38" s="316"/>
      <c r="Q38" s="425"/>
    </row>
    <row r="39" spans="1:17" ht="24" x14ac:dyDescent="0.25">
      <c r="A39" s="348"/>
      <c r="B39" s="316"/>
      <c r="C39" s="316"/>
      <c r="D39" s="316"/>
      <c r="E39" s="316"/>
      <c r="F39" s="316"/>
      <c r="G39" s="240" t="s">
        <v>20</v>
      </c>
      <c r="H39" s="237">
        <f>SUM(I39:N39)</f>
        <v>0</v>
      </c>
      <c r="I39" s="234">
        <v>0</v>
      </c>
      <c r="J39" s="234">
        <v>0</v>
      </c>
      <c r="K39" s="234">
        <v>0</v>
      </c>
      <c r="L39" s="234">
        <v>0</v>
      </c>
      <c r="M39" s="234">
        <v>0</v>
      </c>
      <c r="N39" s="234">
        <v>0</v>
      </c>
      <c r="O39" s="316"/>
      <c r="P39" s="316"/>
      <c r="Q39" s="426"/>
    </row>
    <row r="40" spans="1:17" ht="36.75" customHeight="1" x14ac:dyDescent="0.25">
      <c r="A40" s="348" t="s">
        <v>2248</v>
      </c>
      <c r="B40" s="316" t="s">
        <v>1316</v>
      </c>
      <c r="C40" s="316" t="s">
        <v>53</v>
      </c>
      <c r="D40" s="316" t="s">
        <v>282</v>
      </c>
      <c r="E40" s="316" t="s">
        <v>63</v>
      </c>
      <c r="F40" s="316" t="s">
        <v>244</v>
      </c>
      <c r="G40" s="240" t="s">
        <v>16</v>
      </c>
      <c r="H40" s="237">
        <f>SUM(H41:H44)</f>
        <v>297.10000000000002</v>
      </c>
      <c r="I40" s="237">
        <f t="shared" ref="I40:N40" si="8">SUM(I41:I44)</f>
        <v>2.5</v>
      </c>
      <c r="J40" s="237">
        <f t="shared" si="8"/>
        <v>294.60000000000002</v>
      </c>
      <c r="K40" s="237">
        <f t="shared" si="8"/>
        <v>0</v>
      </c>
      <c r="L40" s="237">
        <f t="shared" si="8"/>
        <v>0</v>
      </c>
      <c r="M40" s="237">
        <f t="shared" si="8"/>
        <v>0</v>
      </c>
      <c r="N40" s="237">
        <f t="shared" si="8"/>
        <v>0</v>
      </c>
      <c r="O40" s="316">
        <v>340</v>
      </c>
      <c r="P40" s="316" t="s">
        <v>4268</v>
      </c>
      <c r="Q40" s="424" t="s">
        <v>4184</v>
      </c>
    </row>
    <row r="41" spans="1:17" ht="15.75" customHeight="1" x14ac:dyDescent="0.25">
      <c r="A41" s="348"/>
      <c r="B41" s="316"/>
      <c r="C41" s="316"/>
      <c r="D41" s="316"/>
      <c r="E41" s="316"/>
      <c r="F41" s="316"/>
      <c r="G41" s="240" t="s">
        <v>49</v>
      </c>
      <c r="H41" s="237">
        <f>SUM(I41:N41)</f>
        <v>0</v>
      </c>
      <c r="I41" s="234">
        <v>0</v>
      </c>
      <c r="J41" s="234">
        <v>0</v>
      </c>
      <c r="K41" s="234">
        <v>0</v>
      </c>
      <c r="L41" s="234">
        <v>0</v>
      </c>
      <c r="M41" s="234">
        <v>0</v>
      </c>
      <c r="N41" s="234">
        <v>0</v>
      </c>
      <c r="O41" s="316"/>
      <c r="P41" s="316"/>
      <c r="Q41" s="425"/>
    </row>
    <row r="42" spans="1:17" ht="36" x14ac:dyDescent="0.25">
      <c r="A42" s="348"/>
      <c r="B42" s="316"/>
      <c r="C42" s="316"/>
      <c r="D42" s="316"/>
      <c r="E42" s="316"/>
      <c r="F42" s="316"/>
      <c r="G42" s="240" t="s">
        <v>18</v>
      </c>
      <c r="H42" s="237">
        <f>SUM(I42:N42)</f>
        <v>297.10000000000002</v>
      </c>
      <c r="I42" s="234">
        <v>2.5</v>
      </c>
      <c r="J42" s="234">
        <v>294.60000000000002</v>
      </c>
      <c r="K42" s="234">
        <v>0</v>
      </c>
      <c r="L42" s="234">
        <v>0</v>
      </c>
      <c r="M42" s="234">
        <v>0</v>
      </c>
      <c r="N42" s="234">
        <v>0</v>
      </c>
      <c r="O42" s="316"/>
      <c r="P42" s="316"/>
      <c r="Q42" s="425"/>
    </row>
    <row r="43" spans="1:17" ht="15.75" customHeight="1" x14ac:dyDescent="0.25">
      <c r="A43" s="348"/>
      <c r="B43" s="316"/>
      <c r="C43" s="316"/>
      <c r="D43" s="316"/>
      <c r="E43" s="316"/>
      <c r="F43" s="316"/>
      <c r="G43" s="240" t="s">
        <v>19</v>
      </c>
      <c r="H43" s="237">
        <f>SUM(I43:N43)</f>
        <v>0</v>
      </c>
      <c r="I43" s="234">
        <v>0</v>
      </c>
      <c r="J43" s="234">
        <v>0</v>
      </c>
      <c r="K43" s="234">
        <v>0</v>
      </c>
      <c r="L43" s="234">
        <v>0</v>
      </c>
      <c r="M43" s="234">
        <v>0</v>
      </c>
      <c r="N43" s="234">
        <v>0</v>
      </c>
      <c r="O43" s="316"/>
      <c r="P43" s="316"/>
      <c r="Q43" s="425"/>
    </row>
    <row r="44" spans="1:17" ht="24" x14ac:dyDescent="0.25">
      <c r="A44" s="348"/>
      <c r="B44" s="316"/>
      <c r="C44" s="316"/>
      <c r="D44" s="316"/>
      <c r="E44" s="316"/>
      <c r="F44" s="316"/>
      <c r="G44" s="240" t="s">
        <v>20</v>
      </c>
      <c r="H44" s="237">
        <f>SUM(I44:N44)</f>
        <v>0</v>
      </c>
      <c r="I44" s="234">
        <v>0</v>
      </c>
      <c r="J44" s="234">
        <v>0</v>
      </c>
      <c r="K44" s="234">
        <v>0</v>
      </c>
      <c r="L44" s="234">
        <v>0</v>
      </c>
      <c r="M44" s="234">
        <v>0</v>
      </c>
      <c r="N44" s="234">
        <v>0</v>
      </c>
      <c r="O44" s="316"/>
      <c r="P44" s="316"/>
      <c r="Q44" s="426"/>
    </row>
    <row r="45" spans="1:17" ht="46.5" customHeight="1" x14ac:dyDescent="0.25">
      <c r="A45" s="348" t="s">
        <v>4269</v>
      </c>
      <c r="B45" s="316" t="s">
        <v>1316</v>
      </c>
      <c r="C45" s="316" t="s">
        <v>53</v>
      </c>
      <c r="D45" s="316">
        <v>2026</v>
      </c>
      <c r="E45" s="316" t="s">
        <v>63</v>
      </c>
      <c r="F45" s="316" t="s">
        <v>244</v>
      </c>
      <c r="G45" s="240" t="s">
        <v>16</v>
      </c>
      <c r="H45" s="237">
        <f>SUM(H46:H49)</f>
        <v>478.2</v>
      </c>
      <c r="I45" s="237">
        <f t="shared" ref="I45:N45" si="9">SUM(I46:I49)</f>
        <v>0</v>
      </c>
      <c r="J45" s="237">
        <f t="shared" si="9"/>
        <v>478.2</v>
      </c>
      <c r="K45" s="237">
        <f t="shared" si="9"/>
        <v>0</v>
      </c>
      <c r="L45" s="237">
        <f t="shared" si="9"/>
        <v>0</v>
      </c>
      <c r="M45" s="237">
        <f t="shared" si="9"/>
        <v>0</v>
      </c>
      <c r="N45" s="237">
        <f t="shared" si="9"/>
        <v>0</v>
      </c>
      <c r="O45" s="316">
        <v>180</v>
      </c>
      <c r="P45" s="316" t="s">
        <v>4268</v>
      </c>
      <c r="Q45" s="424" t="s">
        <v>4184</v>
      </c>
    </row>
    <row r="46" spans="1:17" x14ac:dyDescent="0.25">
      <c r="A46" s="348"/>
      <c r="B46" s="316"/>
      <c r="C46" s="316"/>
      <c r="D46" s="316"/>
      <c r="E46" s="316"/>
      <c r="F46" s="316"/>
      <c r="G46" s="240" t="s">
        <v>49</v>
      </c>
      <c r="H46" s="237">
        <f>SUM(I46:N46)</f>
        <v>0</v>
      </c>
      <c r="I46" s="234">
        <v>0</v>
      </c>
      <c r="J46" s="234">
        <v>0</v>
      </c>
      <c r="K46" s="234">
        <v>0</v>
      </c>
      <c r="L46" s="234">
        <v>0</v>
      </c>
      <c r="M46" s="234">
        <v>0</v>
      </c>
      <c r="N46" s="234">
        <v>0</v>
      </c>
      <c r="O46" s="316"/>
      <c r="P46" s="316"/>
      <c r="Q46" s="425"/>
    </row>
    <row r="47" spans="1:17" ht="36" x14ac:dyDescent="0.25">
      <c r="A47" s="348"/>
      <c r="B47" s="316"/>
      <c r="C47" s="316"/>
      <c r="D47" s="316"/>
      <c r="E47" s="316"/>
      <c r="F47" s="316"/>
      <c r="G47" s="240" t="s">
        <v>18</v>
      </c>
      <c r="H47" s="237">
        <f>SUM(I47:N47)</f>
        <v>478.2</v>
      </c>
      <c r="I47" s="234">
        <v>0</v>
      </c>
      <c r="J47" s="234">
        <v>478.2</v>
      </c>
      <c r="K47" s="234">
        <v>0</v>
      </c>
      <c r="L47" s="234">
        <v>0</v>
      </c>
      <c r="M47" s="234">
        <v>0</v>
      </c>
      <c r="N47" s="234">
        <v>0</v>
      </c>
      <c r="O47" s="316"/>
      <c r="P47" s="316"/>
      <c r="Q47" s="425"/>
    </row>
    <row r="48" spans="1:17" x14ac:dyDescent="0.25">
      <c r="A48" s="348"/>
      <c r="B48" s="316"/>
      <c r="C48" s="316"/>
      <c r="D48" s="316"/>
      <c r="E48" s="316"/>
      <c r="F48" s="316"/>
      <c r="G48" s="240" t="s">
        <v>19</v>
      </c>
      <c r="H48" s="237">
        <f>SUM(I48:N48)</f>
        <v>0</v>
      </c>
      <c r="I48" s="234">
        <v>0</v>
      </c>
      <c r="J48" s="234">
        <v>0</v>
      </c>
      <c r="K48" s="234">
        <v>0</v>
      </c>
      <c r="L48" s="234">
        <v>0</v>
      </c>
      <c r="M48" s="234">
        <v>0</v>
      </c>
      <c r="N48" s="234">
        <v>0</v>
      </c>
      <c r="O48" s="316"/>
      <c r="P48" s="316"/>
      <c r="Q48" s="425"/>
    </row>
    <row r="49" spans="1:17" ht="24" x14ac:dyDescent="0.25">
      <c r="A49" s="348"/>
      <c r="B49" s="316"/>
      <c r="C49" s="316"/>
      <c r="D49" s="316"/>
      <c r="E49" s="316"/>
      <c r="F49" s="316"/>
      <c r="G49" s="240" t="s">
        <v>20</v>
      </c>
      <c r="H49" s="237">
        <f>SUM(I49:N49)</f>
        <v>0</v>
      </c>
      <c r="I49" s="234">
        <v>0</v>
      </c>
      <c r="J49" s="234">
        <v>0</v>
      </c>
      <c r="K49" s="234">
        <v>0</v>
      </c>
      <c r="L49" s="234">
        <v>0</v>
      </c>
      <c r="M49" s="234">
        <v>0</v>
      </c>
      <c r="N49" s="234">
        <v>0</v>
      </c>
      <c r="O49" s="316"/>
      <c r="P49" s="316"/>
      <c r="Q49" s="426"/>
    </row>
    <row r="50" spans="1:17" ht="40.5" customHeight="1" x14ac:dyDescent="0.25">
      <c r="A50" s="355" t="s">
        <v>2249</v>
      </c>
      <c r="B50" s="316" t="s">
        <v>2254</v>
      </c>
      <c r="C50" s="316" t="s">
        <v>53</v>
      </c>
      <c r="D50" s="316" t="s">
        <v>522</v>
      </c>
      <c r="E50" s="316" t="s">
        <v>63</v>
      </c>
      <c r="F50" s="316" t="s">
        <v>4270</v>
      </c>
      <c r="G50" s="240" t="s">
        <v>2272</v>
      </c>
      <c r="H50" s="237">
        <f>SUM(H51:H54)</f>
        <v>455</v>
      </c>
      <c r="I50" s="237">
        <f t="shared" ref="I50:N50" si="10">SUM(I51:I54)</f>
        <v>0</v>
      </c>
      <c r="J50" s="237">
        <f t="shared" si="10"/>
        <v>0</v>
      </c>
      <c r="K50" s="237">
        <f t="shared" si="10"/>
        <v>0</v>
      </c>
      <c r="L50" s="237">
        <f t="shared" si="10"/>
        <v>0</v>
      </c>
      <c r="M50" s="237">
        <f t="shared" si="10"/>
        <v>126</v>
      </c>
      <c r="N50" s="237">
        <f t="shared" si="10"/>
        <v>329</v>
      </c>
      <c r="O50" s="316">
        <v>12000</v>
      </c>
      <c r="P50" s="316" t="s">
        <v>4271</v>
      </c>
      <c r="Q50" s="424" t="s">
        <v>4184</v>
      </c>
    </row>
    <row r="51" spans="1:17" x14ac:dyDescent="0.25">
      <c r="A51" s="355"/>
      <c r="B51" s="316"/>
      <c r="C51" s="316"/>
      <c r="D51" s="316"/>
      <c r="E51" s="316"/>
      <c r="F51" s="316"/>
      <c r="G51" s="240" t="s">
        <v>49</v>
      </c>
      <c r="H51" s="227">
        <f>SUM(I51:N51)</f>
        <v>0</v>
      </c>
      <c r="I51" s="234">
        <v>0</v>
      </c>
      <c r="J51" s="234">
        <v>0</v>
      </c>
      <c r="K51" s="234">
        <v>0</v>
      </c>
      <c r="L51" s="234">
        <v>0</v>
      </c>
      <c r="M51" s="227">
        <v>0</v>
      </c>
      <c r="N51" s="227">
        <v>0</v>
      </c>
      <c r="O51" s="316"/>
      <c r="P51" s="316"/>
      <c r="Q51" s="425"/>
    </row>
    <row r="52" spans="1:17" ht="36" x14ac:dyDescent="0.25">
      <c r="A52" s="355"/>
      <c r="B52" s="316"/>
      <c r="C52" s="316"/>
      <c r="D52" s="316"/>
      <c r="E52" s="316"/>
      <c r="F52" s="316"/>
      <c r="G52" s="240" t="s">
        <v>18</v>
      </c>
      <c r="H52" s="234">
        <f>SUM(I52:N52)</f>
        <v>365</v>
      </c>
      <c r="I52" s="234">
        <v>0</v>
      </c>
      <c r="J52" s="234">
        <v>0</v>
      </c>
      <c r="K52" s="234">
        <v>0</v>
      </c>
      <c r="L52" s="234">
        <v>0</v>
      </c>
      <c r="M52" s="227">
        <v>100.8</v>
      </c>
      <c r="N52" s="227">
        <v>264.2</v>
      </c>
      <c r="O52" s="316"/>
      <c r="P52" s="316"/>
      <c r="Q52" s="425"/>
    </row>
    <row r="53" spans="1:17" x14ac:dyDescent="0.25">
      <c r="A53" s="355"/>
      <c r="B53" s="316"/>
      <c r="C53" s="316"/>
      <c r="D53" s="316"/>
      <c r="E53" s="316"/>
      <c r="F53" s="316"/>
      <c r="G53" s="240" t="s">
        <v>19</v>
      </c>
      <c r="H53" s="234">
        <f>SUM(I53:N53)</f>
        <v>90</v>
      </c>
      <c r="I53" s="234">
        <v>0</v>
      </c>
      <c r="J53" s="234">
        <v>0</v>
      </c>
      <c r="K53" s="234">
        <v>0</v>
      </c>
      <c r="L53" s="234">
        <v>0</v>
      </c>
      <c r="M53" s="227">
        <v>25.2</v>
      </c>
      <c r="N53" s="227">
        <v>64.8</v>
      </c>
      <c r="O53" s="316"/>
      <c r="P53" s="316"/>
      <c r="Q53" s="425"/>
    </row>
    <row r="54" spans="1:17" ht="24" x14ac:dyDescent="0.25">
      <c r="A54" s="355"/>
      <c r="B54" s="316"/>
      <c r="C54" s="316"/>
      <c r="D54" s="316"/>
      <c r="E54" s="316"/>
      <c r="F54" s="316"/>
      <c r="G54" s="240" t="s">
        <v>20</v>
      </c>
      <c r="H54" s="227">
        <f>SUM(I54:N54)</f>
        <v>0</v>
      </c>
      <c r="I54" s="234">
        <v>0</v>
      </c>
      <c r="J54" s="234">
        <v>0</v>
      </c>
      <c r="K54" s="234">
        <v>0</v>
      </c>
      <c r="L54" s="234">
        <v>0</v>
      </c>
      <c r="M54" s="227">
        <v>0</v>
      </c>
      <c r="N54" s="227">
        <v>0</v>
      </c>
      <c r="O54" s="316"/>
      <c r="P54" s="316"/>
      <c r="Q54" s="426"/>
    </row>
    <row r="55" spans="1:17" ht="36" customHeight="1" x14ac:dyDescent="0.25">
      <c r="A55" s="355" t="s">
        <v>2250</v>
      </c>
      <c r="B55" s="316" t="s">
        <v>2254</v>
      </c>
      <c r="C55" s="316" t="s">
        <v>53</v>
      </c>
      <c r="D55" s="316" t="s">
        <v>522</v>
      </c>
      <c r="E55" s="316" t="s">
        <v>63</v>
      </c>
      <c r="F55" s="316" t="s">
        <v>4270</v>
      </c>
      <c r="G55" s="240" t="s">
        <v>2272</v>
      </c>
      <c r="H55" s="237">
        <f>SUM(H56:H59)</f>
        <v>300</v>
      </c>
      <c r="I55" s="237">
        <f t="shared" ref="I55:N55" si="11">SUM(I56:I59)</f>
        <v>0</v>
      </c>
      <c r="J55" s="237">
        <f t="shared" si="11"/>
        <v>0</v>
      </c>
      <c r="K55" s="237">
        <f t="shared" si="11"/>
        <v>0</v>
      </c>
      <c r="L55" s="237">
        <f t="shared" si="11"/>
        <v>0</v>
      </c>
      <c r="M55" s="237">
        <f t="shared" si="11"/>
        <v>75</v>
      </c>
      <c r="N55" s="237">
        <f t="shared" si="11"/>
        <v>225</v>
      </c>
      <c r="O55" s="316">
        <v>12000</v>
      </c>
      <c r="P55" s="316" t="s">
        <v>2273</v>
      </c>
      <c r="Q55" s="424" t="s">
        <v>4184</v>
      </c>
    </row>
    <row r="56" spans="1:17" x14ac:dyDescent="0.25">
      <c r="A56" s="355"/>
      <c r="B56" s="316"/>
      <c r="C56" s="316"/>
      <c r="D56" s="316"/>
      <c r="E56" s="316"/>
      <c r="F56" s="316"/>
      <c r="G56" s="240" t="s">
        <v>49</v>
      </c>
      <c r="H56" s="227">
        <f>SUM(I56:N56)</f>
        <v>0</v>
      </c>
      <c r="I56" s="234">
        <v>0</v>
      </c>
      <c r="J56" s="234">
        <v>0</v>
      </c>
      <c r="K56" s="237">
        <v>0</v>
      </c>
      <c r="L56" s="237">
        <v>0</v>
      </c>
      <c r="M56" s="242">
        <v>0</v>
      </c>
      <c r="N56" s="242">
        <v>0</v>
      </c>
      <c r="O56" s="316"/>
      <c r="P56" s="316"/>
      <c r="Q56" s="425"/>
    </row>
    <row r="57" spans="1:17" ht="36" x14ac:dyDescent="0.25">
      <c r="A57" s="355"/>
      <c r="B57" s="316"/>
      <c r="C57" s="316"/>
      <c r="D57" s="316"/>
      <c r="E57" s="316"/>
      <c r="F57" s="316"/>
      <c r="G57" s="240" t="s">
        <v>18</v>
      </c>
      <c r="H57" s="227">
        <f>SUM(I57:N57)</f>
        <v>240</v>
      </c>
      <c r="I57" s="234">
        <v>0</v>
      </c>
      <c r="J57" s="234">
        <v>0</v>
      </c>
      <c r="K57" s="237">
        <v>0</v>
      </c>
      <c r="L57" s="237">
        <v>0</v>
      </c>
      <c r="M57" s="242">
        <v>60</v>
      </c>
      <c r="N57" s="242">
        <v>180</v>
      </c>
      <c r="O57" s="316"/>
      <c r="P57" s="316"/>
      <c r="Q57" s="425"/>
    </row>
    <row r="58" spans="1:17" x14ac:dyDescent="0.25">
      <c r="A58" s="355"/>
      <c r="B58" s="316"/>
      <c r="C58" s="316"/>
      <c r="D58" s="316"/>
      <c r="E58" s="316"/>
      <c r="F58" s="316"/>
      <c r="G58" s="240" t="s">
        <v>19</v>
      </c>
      <c r="H58" s="227">
        <f>SUM(I58:N58)</f>
        <v>60</v>
      </c>
      <c r="I58" s="234">
        <v>0</v>
      </c>
      <c r="J58" s="234">
        <v>0</v>
      </c>
      <c r="K58" s="234">
        <v>0</v>
      </c>
      <c r="L58" s="234">
        <v>0</v>
      </c>
      <c r="M58" s="227">
        <v>15</v>
      </c>
      <c r="N58" s="227">
        <v>45</v>
      </c>
      <c r="O58" s="316"/>
      <c r="P58" s="316"/>
      <c r="Q58" s="425"/>
    </row>
    <row r="59" spans="1:17" ht="24" x14ac:dyDescent="0.25">
      <c r="A59" s="355"/>
      <c r="B59" s="316"/>
      <c r="C59" s="316"/>
      <c r="D59" s="316"/>
      <c r="E59" s="316"/>
      <c r="F59" s="316"/>
      <c r="G59" s="240" t="s">
        <v>20</v>
      </c>
      <c r="H59" s="227">
        <f>SUM(I59:N59)</f>
        <v>0</v>
      </c>
      <c r="I59" s="234">
        <v>0</v>
      </c>
      <c r="J59" s="234">
        <v>0</v>
      </c>
      <c r="K59" s="237">
        <v>0</v>
      </c>
      <c r="L59" s="237">
        <v>0</v>
      </c>
      <c r="M59" s="242">
        <v>0</v>
      </c>
      <c r="N59" s="242">
        <v>0</v>
      </c>
      <c r="O59" s="316"/>
      <c r="P59" s="316"/>
      <c r="Q59" s="426"/>
    </row>
    <row r="60" spans="1:17" ht="36" customHeight="1" x14ac:dyDescent="0.25">
      <c r="A60" s="316" t="s">
        <v>4272</v>
      </c>
      <c r="B60" s="316" t="s">
        <v>2254</v>
      </c>
      <c r="C60" s="316" t="s">
        <v>53</v>
      </c>
      <c r="D60" s="316">
        <v>2025</v>
      </c>
      <c r="E60" s="316" t="s">
        <v>63</v>
      </c>
      <c r="F60" s="316" t="s">
        <v>2260</v>
      </c>
      <c r="G60" s="240" t="s">
        <v>2261</v>
      </c>
      <c r="H60" s="237">
        <f>SUM(H61:H64)</f>
        <v>29.799999999999997</v>
      </c>
      <c r="I60" s="237">
        <f t="shared" ref="I60:N60" si="12">SUM(I61:I64)</f>
        <v>29.799999999999997</v>
      </c>
      <c r="J60" s="237">
        <f t="shared" si="12"/>
        <v>0</v>
      </c>
      <c r="K60" s="237">
        <f t="shared" si="12"/>
        <v>0</v>
      </c>
      <c r="L60" s="237">
        <f t="shared" si="12"/>
        <v>0</v>
      </c>
      <c r="M60" s="237">
        <f t="shared" si="12"/>
        <v>0</v>
      </c>
      <c r="N60" s="237">
        <f t="shared" si="12"/>
        <v>0</v>
      </c>
      <c r="O60" s="627">
        <v>858</v>
      </c>
      <c r="P60" s="316" t="s">
        <v>2252</v>
      </c>
      <c r="Q60" s="424" t="s">
        <v>4184</v>
      </c>
    </row>
    <row r="61" spans="1:17" x14ac:dyDescent="0.25">
      <c r="A61" s="316"/>
      <c r="B61" s="316"/>
      <c r="C61" s="316"/>
      <c r="D61" s="316"/>
      <c r="E61" s="316"/>
      <c r="F61" s="316"/>
      <c r="G61" s="240" t="s">
        <v>49</v>
      </c>
      <c r="H61" s="234">
        <v>0</v>
      </c>
      <c r="I61" s="234">
        <v>0</v>
      </c>
      <c r="J61" s="235">
        <v>0</v>
      </c>
      <c r="K61" s="234">
        <v>0</v>
      </c>
      <c r="L61" s="234">
        <v>0</v>
      </c>
      <c r="M61" s="234">
        <v>0</v>
      </c>
      <c r="N61" s="234">
        <v>0</v>
      </c>
      <c r="O61" s="627"/>
      <c r="P61" s="316"/>
      <c r="Q61" s="425"/>
    </row>
    <row r="62" spans="1:17" ht="36" x14ac:dyDescent="0.25">
      <c r="A62" s="316"/>
      <c r="B62" s="316"/>
      <c r="C62" s="316"/>
      <c r="D62" s="316"/>
      <c r="E62" s="316"/>
      <c r="F62" s="316"/>
      <c r="G62" s="240" t="s">
        <v>18</v>
      </c>
      <c r="H62" s="227">
        <f>SUM(I62:N62)</f>
        <v>23.9</v>
      </c>
      <c r="I62" s="234">
        <v>23.9</v>
      </c>
      <c r="J62" s="235">
        <v>0</v>
      </c>
      <c r="K62" s="234">
        <v>0</v>
      </c>
      <c r="L62" s="234">
        <v>0</v>
      </c>
      <c r="M62" s="234">
        <v>0</v>
      </c>
      <c r="N62" s="234">
        <v>0</v>
      </c>
      <c r="O62" s="627"/>
      <c r="P62" s="316"/>
      <c r="Q62" s="425"/>
    </row>
    <row r="63" spans="1:17" x14ac:dyDescent="0.25">
      <c r="A63" s="316"/>
      <c r="B63" s="316"/>
      <c r="C63" s="316"/>
      <c r="D63" s="316"/>
      <c r="E63" s="316"/>
      <c r="F63" s="316"/>
      <c r="G63" s="240" t="s">
        <v>19</v>
      </c>
      <c r="H63" s="227">
        <f>SUM(I63:N63)</f>
        <v>5.9</v>
      </c>
      <c r="I63" s="234">
        <v>5.9</v>
      </c>
      <c r="J63" s="235">
        <v>0</v>
      </c>
      <c r="K63" s="234">
        <v>0</v>
      </c>
      <c r="L63" s="234">
        <v>0</v>
      </c>
      <c r="M63" s="234">
        <v>0</v>
      </c>
      <c r="N63" s="234">
        <v>0</v>
      </c>
      <c r="O63" s="627"/>
      <c r="P63" s="316"/>
      <c r="Q63" s="425"/>
    </row>
    <row r="64" spans="1:17" ht="24" x14ac:dyDescent="0.25">
      <c r="A64" s="316"/>
      <c r="B64" s="316"/>
      <c r="C64" s="316"/>
      <c r="D64" s="316"/>
      <c r="E64" s="316"/>
      <c r="F64" s="316"/>
      <c r="G64" s="240" t="s">
        <v>20</v>
      </c>
      <c r="H64" s="234">
        <v>0</v>
      </c>
      <c r="I64" s="234">
        <v>0</v>
      </c>
      <c r="J64" s="235">
        <v>0</v>
      </c>
      <c r="K64" s="234">
        <v>0</v>
      </c>
      <c r="L64" s="234">
        <v>0</v>
      </c>
      <c r="M64" s="234">
        <v>0</v>
      </c>
      <c r="N64" s="234">
        <v>0</v>
      </c>
      <c r="O64" s="627"/>
      <c r="P64" s="316"/>
      <c r="Q64" s="426"/>
    </row>
    <row r="65" spans="1:17" ht="36" customHeight="1" x14ac:dyDescent="0.25">
      <c r="A65" s="316" t="s">
        <v>2259</v>
      </c>
      <c r="B65" s="316" t="s">
        <v>2254</v>
      </c>
      <c r="C65" s="316" t="s">
        <v>53</v>
      </c>
      <c r="D65" s="316">
        <v>2025</v>
      </c>
      <c r="E65" s="316" t="s">
        <v>63</v>
      </c>
      <c r="F65" s="316" t="s">
        <v>2260</v>
      </c>
      <c r="G65" s="240" t="s">
        <v>2261</v>
      </c>
      <c r="H65" s="237">
        <f t="shared" ref="H65:N65" si="13">SUM(H66:H69)</f>
        <v>6.9</v>
      </c>
      <c r="I65" s="237">
        <f t="shared" si="13"/>
        <v>6.9</v>
      </c>
      <c r="J65" s="237">
        <f t="shared" si="13"/>
        <v>0</v>
      </c>
      <c r="K65" s="237">
        <f t="shared" si="13"/>
        <v>0</v>
      </c>
      <c r="L65" s="237">
        <f t="shared" si="13"/>
        <v>0</v>
      </c>
      <c r="M65" s="237">
        <f t="shared" si="13"/>
        <v>0</v>
      </c>
      <c r="N65" s="237">
        <f t="shared" si="13"/>
        <v>0</v>
      </c>
      <c r="O65" s="627">
        <v>870</v>
      </c>
      <c r="P65" s="316" t="s">
        <v>2252</v>
      </c>
      <c r="Q65" s="424" t="s">
        <v>4184</v>
      </c>
    </row>
    <row r="66" spans="1:17" x14ac:dyDescent="0.25">
      <c r="A66" s="316"/>
      <c r="B66" s="316"/>
      <c r="C66" s="316"/>
      <c r="D66" s="316"/>
      <c r="E66" s="316"/>
      <c r="F66" s="316"/>
      <c r="G66" s="240" t="s">
        <v>49</v>
      </c>
      <c r="H66" s="234">
        <v>0</v>
      </c>
      <c r="I66" s="234">
        <v>0</v>
      </c>
      <c r="J66" s="235">
        <v>0</v>
      </c>
      <c r="K66" s="234">
        <v>0</v>
      </c>
      <c r="L66" s="234">
        <v>0</v>
      </c>
      <c r="M66" s="234">
        <v>0</v>
      </c>
      <c r="N66" s="234">
        <v>0</v>
      </c>
      <c r="O66" s="627"/>
      <c r="P66" s="316"/>
      <c r="Q66" s="425"/>
    </row>
    <row r="67" spans="1:17" ht="36" x14ac:dyDescent="0.25">
      <c r="A67" s="316"/>
      <c r="B67" s="316"/>
      <c r="C67" s="316"/>
      <c r="D67" s="316"/>
      <c r="E67" s="316"/>
      <c r="F67" s="316"/>
      <c r="G67" s="240" t="s">
        <v>18</v>
      </c>
      <c r="H67" s="227">
        <f>SUM(I67:N67)</f>
        <v>5.5</v>
      </c>
      <c r="I67" s="234">
        <v>5.5</v>
      </c>
      <c r="J67" s="235">
        <v>0</v>
      </c>
      <c r="K67" s="234">
        <v>0</v>
      </c>
      <c r="L67" s="234">
        <v>0</v>
      </c>
      <c r="M67" s="234">
        <v>0</v>
      </c>
      <c r="N67" s="234">
        <v>0</v>
      </c>
      <c r="O67" s="627"/>
      <c r="P67" s="316"/>
      <c r="Q67" s="425"/>
    </row>
    <row r="68" spans="1:17" x14ac:dyDescent="0.25">
      <c r="A68" s="316"/>
      <c r="B68" s="316"/>
      <c r="C68" s="316"/>
      <c r="D68" s="316"/>
      <c r="E68" s="316"/>
      <c r="F68" s="316"/>
      <c r="G68" s="240" t="s">
        <v>19</v>
      </c>
      <c r="H68" s="227">
        <f>SUM(I68:N68)</f>
        <v>1.4</v>
      </c>
      <c r="I68" s="234">
        <v>1.4</v>
      </c>
      <c r="J68" s="235">
        <v>0</v>
      </c>
      <c r="K68" s="234">
        <v>0</v>
      </c>
      <c r="L68" s="234">
        <v>0</v>
      </c>
      <c r="M68" s="234">
        <v>0</v>
      </c>
      <c r="N68" s="234">
        <v>0</v>
      </c>
      <c r="O68" s="627"/>
      <c r="P68" s="316"/>
      <c r="Q68" s="425"/>
    </row>
    <row r="69" spans="1:17" ht="24" x14ac:dyDescent="0.25">
      <c r="A69" s="316"/>
      <c r="B69" s="316"/>
      <c r="C69" s="316"/>
      <c r="D69" s="316"/>
      <c r="E69" s="316"/>
      <c r="F69" s="316"/>
      <c r="G69" s="240" t="s">
        <v>20</v>
      </c>
      <c r="H69" s="234">
        <v>0</v>
      </c>
      <c r="I69" s="234">
        <v>0</v>
      </c>
      <c r="J69" s="235">
        <v>0</v>
      </c>
      <c r="K69" s="234">
        <v>0</v>
      </c>
      <c r="L69" s="234">
        <v>0</v>
      </c>
      <c r="M69" s="234">
        <v>0</v>
      </c>
      <c r="N69" s="234">
        <v>0</v>
      </c>
      <c r="O69" s="627"/>
      <c r="P69" s="316"/>
      <c r="Q69" s="426"/>
    </row>
    <row r="70" spans="1:17" ht="36" customHeight="1" x14ac:dyDescent="0.25">
      <c r="A70" s="316" t="s">
        <v>2262</v>
      </c>
      <c r="B70" s="316" t="s">
        <v>2254</v>
      </c>
      <c r="C70" s="316" t="s">
        <v>53</v>
      </c>
      <c r="D70" s="316">
        <v>2025</v>
      </c>
      <c r="E70" s="316">
        <v>1015</v>
      </c>
      <c r="F70" s="316" t="s">
        <v>2260</v>
      </c>
      <c r="G70" s="240" t="s">
        <v>2261</v>
      </c>
      <c r="H70" s="237">
        <f>SUM(H71:H74)</f>
        <v>19.599999999999998</v>
      </c>
      <c r="I70" s="237">
        <f t="shared" ref="I70:N70" si="14">SUM(I71:I74)</f>
        <v>19.599999999999998</v>
      </c>
      <c r="J70" s="237">
        <f t="shared" si="14"/>
        <v>0</v>
      </c>
      <c r="K70" s="237">
        <f t="shared" si="14"/>
        <v>0</v>
      </c>
      <c r="L70" s="237">
        <f t="shared" si="14"/>
        <v>0</v>
      </c>
      <c r="M70" s="237">
        <f t="shared" si="14"/>
        <v>0</v>
      </c>
      <c r="N70" s="237">
        <f t="shared" si="14"/>
        <v>0</v>
      </c>
      <c r="O70" s="627">
        <v>1015</v>
      </c>
      <c r="P70" s="316" t="s">
        <v>2252</v>
      </c>
      <c r="Q70" s="424" t="s">
        <v>4184</v>
      </c>
    </row>
    <row r="71" spans="1:17" x14ac:dyDescent="0.25">
      <c r="A71" s="316"/>
      <c r="B71" s="316"/>
      <c r="C71" s="316"/>
      <c r="D71" s="316"/>
      <c r="E71" s="316"/>
      <c r="F71" s="316"/>
      <c r="G71" s="240" t="s">
        <v>49</v>
      </c>
      <c r="H71" s="234">
        <v>0</v>
      </c>
      <c r="I71" s="234">
        <v>0</v>
      </c>
      <c r="J71" s="235">
        <v>0</v>
      </c>
      <c r="K71" s="234">
        <v>0</v>
      </c>
      <c r="L71" s="234">
        <v>0</v>
      </c>
      <c r="M71" s="234">
        <v>0</v>
      </c>
      <c r="N71" s="234">
        <v>0</v>
      </c>
      <c r="O71" s="627"/>
      <c r="P71" s="316"/>
      <c r="Q71" s="425"/>
    </row>
    <row r="72" spans="1:17" ht="36" x14ac:dyDescent="0.25">
      <c r="A72" s="316"/>
      <c r="B72" s="316"/>
      <c r="C72" s="316"/>
      <c r="D72" s="316"/>
      <c r="E72" s="316"/>
      <c r="F72" s="316"/>
      <c r="G72" s="240" t="s">
        <v>18</v>
      </c>
      <c r="H72" s="227">
        <f>SUM(I72:N72)</f>
        <v>15.7</v>
      </c>
      <c r="I72" s="234">
        <v>15.7</v>
      </c>
      <c r="J72" s="235">
        <v>0</v>
      </c>
      <c r="K72" s="234">
        <v>0</v>
      </c>
      <c r="L72" s="234">
        <v>0</v>
      </c>
      <c r="M72" s="234">
        <v>0</v>
      </c>
      <c r="N72" s="234">
        <v>0</v>
      </c>
      <c r="O72" s="627"/>
      <c r="P72" s="316"/>
      <c r="Q72" s="425"/>
    </row>
    <row r="73" spans="1:17" x14ac:dyDescent="0.25">
      <c r="A73" s="316"/>
      <c r="B73" s="316"/>
      <c r="C73" s="316"/>
      <c r="D73" s="316"/>
      <c r="E73" s="316"/>
      <c r="F73" s="316"/>
      <c r="G73" s="240" t="s">
        <v>19</v>
      </c>
      <c r="H73" s="227">
        <f>SUM(I73:N73)</f>
        <v>3.9</v>
      </c>
      <c r="I73" s="234">
        <v>3.9</v>
      </c>
      <c r="J73" s="235">
        <v>0</v>
      </c>
      <c r="K73" s="234">
        <v>0</v>
      </c>
      <c r="L73" s="234">
        <v>0</v>
      </c>
      <c r="M73" s="234">
        <v>0</v>
      </c>
      <c r="N73" s="234">
        <v>0</v>
      </c>
      <c r="O73" s="627"/>
      <c r="P73" s="316"/>
      <c r="Q73" s="425"/>
    </row>
    <row r="74" spans="1:17" ht="24" x14ac:dyDescent="0.25">
      <c r="A74" s="316"/>
      <c r="B74" s="316"/>
      <c r="C74" s="316"/>
      <c r="D74" s="316"/>
      <c r="E74" s="316"/>
      <c r="F74" s="316"/>
      <c r="G74" s="240" t="s">
        <v>20</v>
      </c>
      <c r="H74" s="234">
        <v>0</v>
      </c>
      <c r="I74" s="234">
        <v>0</v>
      </c>
      <c r="J74" s="235">
        <v>0</v>
      </c>
      <c r="K74" s="234">
        <v>0</v>
      </c>
      <c r="L74" s="234">
        <v>0</v>
      </c>
      <c r="M74" s="234">
        <v>0</v>
      </c>
      <c r="N74" s="234">
        <v>0</v>
      </c>
      <c r="O74" s="627"/>
      <c r="P74" s="316"/>
      <c r="Q74" s="426"/>
    </row>
    <row r="75" spans="1:17" ht="36" customHeight="1" x14ac:dyDescent="0.25">
      <c r="A75" s="316" t="s">
        <v>2263</v>
      </c>
      <c r="B75" s="316" t="s">
        <v>2254</v>
      </c>
      <c r="C75" s="316" t="s">
        <v>53</v>
      </c>
      <c r="D75" s="316">
        <v>2025</v>
      </c>
      <c r="E75" s="316">
        <v>1041</v>
      </c>
      <c r="F75" s="316" t="s">
        <v>2260</v>
      </c>
      <c r="G75" s="240" t="s">
        <v>2261</v>
      </c>
      <c r="H75" s="237">
        <f>SUM(H76:H79)</f>
        <v>11.399999999999999</v>
      </c>
      <c r="I75" s="237">
        <f t="shared" ref="I75:N75" si="15">SUM(I76:I79)</f>
        <v>11.399999999999999</v>
      </c>
      <c r="J75" s="237">
        <f t="shared" si="15"/>
        <v>0</v>
      </c>
      <c r="K75" s="237">
        <f t="shared" si="15"/>
        <v>0</v>
      </c>
      <c r="L75" s="237">
        <f t="shared" si="15"/>
        <v>0</v>
      </c>
      <c r="M75" s="237">
        <f t="shared" si="15"/>
        <v>0</v>
      </c>
      <c r="N75" s="237">
        <f t="shared" si="15"/>
        <v>0</v>
      </c>
      <c r="O75" s="627">
        <v>1041</v>
      </c>
      <c r="P75" s="316" t="s">
        <v>2252</v>
      </c>
      <c r="Q75" s="424" t="s">
        <v>4184</v>
      </c>
    </row>
    <row r="76" spans="1:17" x14ac:dyDescent="0.25">
      <c r="A76" s="316"/>
      <c r="B76" s="316"/>
      <c r="C76" s="316"/>
      <c r="D76" s="316"/>
      <c r="E76" s="316"/>
      <c r="F76" s="316"/>
      <c r="G76" s="240" t="s">
        <v>49</v>
      </c>
      <c r="H76" s="234">
        <v>0</v>
      </c>
      <c r="I76" s="234">
        <v>0</v>
      </c>
      <c r="J76" s="235">
        <v>0</v>
      </c>
      <c r="K76" s="234">
        <v>0</v>
      </c>
      <c r="L76" s="234">
        <v>0</v>
      </c>
      <c r="M76" s="234">
        <v>0</v>
      </c>
      <c r="N76" s="234">
        <v>0</v>
      </c>
      <c r="O76" s="627"/>
      <c r="P76" s="316"/>
      <c r="Q76" s="425"/>
    </row>
    <row r="77" spans="1:17" ht="36" x14ac:dyDescent="0.25">
      <c r="A77" s="316"/>
      <c r="B77" s="316"/>
      <c r="C77" s="316"/>
      <c r="D77" s="316"/>
      <c r="E77" s="316"/>
      <c r="F77" s="316"/>
      <c r="G77" s="240" t="s">
        <v>18</v>
      </c>
      <c r="H77" s="227">
        <f>SUM(I77:N77)</f>
        <v>3.8</v>
      </c>
      <c r="I77" s="234">
        <v>3.8</v>
      </c>
      <c r="J77" s="235">
        <v>0</v>
      </c>
      <c r="K77" s="234">
        <v>0</v>
      </c>
      <c r="L77" s="234">
        <v>0</v>
      </c>
      <c r="M77" s="234">
        <v>0</v>
      </c>
      <c r="N77" s="234">
        <v>0</v>
      </c>
      <c r="O77" s="627"/>
      <c r="P77" s="316"/>
      <c r="Q77" s="425"/>
    </row>
    <row r="78" spans="1:17" x14ac:dyDescent="0.25">
      <c r="A78" s="316"/>
      <c r="B78" s="316"/>
      <c r="C78" s="316"/>
      <c r="D78" s="316"/>
      <c r="E78" s="316"/>
      <c r="F78" s="316"/>
      <c r="G78" s="240" t="s">
        <v>19</v>
      </c>
      <c r="H78" s="227">
        <f>SUM(I78:N78)</f>
        <v>7.6</v>
      </c>
      <c r="I78" s="234">
        <v>7.6</v>
      </c>
      <c r="J78" s="235">
        <v>0</v>
      </c>
      <c r="K78" s="234">
        <v>0</v>
      </c>
      <c r="L78" s="234">
        <v>0</v>
      </c>
      <c r="M78" s="234">
        <v>0</v>
      </c>
      <c r="N78" s="234">
        <v>0</v>
      </c>
      <c r="O78" s="627"/>
      <c r="P78" s="316"/>
      <c r="Q78" s="425"/>
    </row>
    <row r="79" spans="1:17" ht="24" x14ac:dyDescent="0.25">
      <c r="A79" s="316"/>
      <c r="B79" s="316"/>
      <c r="C79" s="316"/>
      <c r="D79" s="316"/>
      <c r="E79" s="316"/>
      <c r="F79" s="316"/>
      <c r="G79" s="240" t="s">
        <v>20</v>
      </c>
      <c r="H79" s="234">
        <v>0</v>
      </c>
      <c r="I79" s="234">
        <v>0</v>
      </c>
      <c r="J79" s="235">
        <v>0</v>
      </c>
      <c r="K79" s="234">
        <v>0</v>
      </c>
      <c r="L79" s="234">
        <v>0</v>
      </c>
      <c r="M79" s="234">
        <v>0</v>
      </c>
      <c r="N79" s="234">
        <v>0</v>
      </c>
      <c r="O79" s="627"/>
      <c r="P79" s="316"/>
      <c r="Q79" s="426"/>
    </row>
    <row r="80" spans="1:17" ht="36" customHeight="1" x14ac:dyDescent="0.25">
      <c r="A80" s="316" t="s">
        <v>2264</v>
      </c>
      <c r="B80" s="316" t="s">
        <v>2254</v>
      </c>
      <c r="C80" s="316" t="s">
        <v>53</v>
      </c>
      <c r="D80" s="316">
        <v>2025</v>
      </c>
      <c r="E80" s="316">
        <v>568</v>
      </c>
      <c r="F80" s="316" t="s">
        <v>2260</v>
      </c>
      <c r="G80" s="240" t="s">
        <v>2261</v>
      </c>
      <c r="H80" s="237">
        <f>SUM(H81:H84)</f>
        <v>19.5</v>
      </c>
      <c r="I80" s="237">
        <f t="shared" ref="I80:N80" si="16">SUM(I81:I84)</f>
        <v>19.5</v>
      </c>
      <c r="J80" s="237">
        <f t="shared" si="16"/>
        <v>0</v>
      </c>
      <c r="K80" s="237">
        <f t="shared" si="16"/>
        <v>0</v>
      </c>
      <c r="L80" s="237">
        <f t="shared" si="16"/>
        <v>0</v>
      </c>
      <c r="M80" s="237">
        <f t="shared" si="16"/>
        <v>0</v>
      </c>
      <c r="N80" s="237">
        <f t="shared" si="16"/>
        <v>0</v>
      </c>
      <c r="O80" s="627">
        <v>568</v>
      </c>
      <c r="P80" s="316" t="s">
        <v>2252</v>
      </c>
      <c r="Q80" s="424" t="s">
        <v>4184</v>
      </c>
    </row>
    <row r="81" spans="1:17" x14ac:dyDescent="0.25">
      <c r="A81" s="316"/>
      <c r="B81" s="316"/>
      <c r="C81" s="316"/>
      <c r="D81" s="316"/>
      <c r="E81" s="316"/>
      <c r="F81" s="316"/>
      <c r="G81" s="227" t="s">
        <v>49</v>
      </c>
      <c r="H81" s="234">
        <v>0</v>
      </c>
      <c r="I81" s="234">
        <v>0</v>
      </c>
      <c r="J81" s="235">
        <v>0</v>
      </c>
      <c r="K81" s="234">
        <v>0</v>
      </c>
      <c r="L81" s="234">
        <v>0</v>
      </c>
      <c r="M81" s="234">
        <v>0</v>
      </c>
      <c r="N81" s="234">
        <v>0</v>
      </c>
      <c r="O81" s="627"/>
      <c r="P81" s="316"/>
      <c r="Q81" s="425"/>
    </row>
    <row r="82" spans="1:17" ht="36" x14ac:dyDescent="0.25">
      <c r="A82" s="316"/>
      <c r="B82" s="316"/>
      <c r="C82" s="316"/>
      <c r="D82" s="316"/>
      <c r="E82" s="316"/>
      <c r="F82" s="316"/>
      <c r="G82" s="227" t="s">
        <v>18</v>
      </c>
      <c r="H82" s="227">
        <f>SUM(I82:N82)</f>
        <v>15.6</v>
      </c>
      <c r="I82" s="234">
        <v>15.6</v>
      </c>
      <c r="J82" s="235">
        <v>0</v>
      </c>
      <c r="K82" s="234">
        <v>0</v>
      </c>
      <c r="L82" s="234">
        <v>0</v>
      </c>
      <c r="M82" s="234">
        <v>0</v>
      </c>
      <c r="N82" s="234">
        <v>0</v>
      </c>
      <c r="O82" s="627"/>
      <c r="P82" s="316"/>
      <c r="Q82" s="425"/>
    </row>
    <row r="83" spans="1:17" x14ac:dyDescent="0.25">
      <c r="A83" s="316"/>
      <c r="B83" s="316"/>
      <c r="C83" s="316"/>
      <c r="D83" s="316"/>
      <c r="E83" s="316"/>
      <c r="F83" s="316"/>
      <c r="G83" s="227" t="s">
        <v>19</v>
      </c>
      <c r="H83" s="227">
        <f>SUM(I83:N83)</f>
        <v>3.9</v>
      </c>
      <c r="I83" s="234">
        <v>3.9</v>
      </c>
      <c r="J83" s="235">
        <v>0</v>
      </c>
      <c r="K83" s="234">
        <v>0</v>
      </c>
      <c r="L83" s="234">
        <v>0</v>
      </c>
      <c r="M83" s="234">
        <v>0</v>
      </c>
      <c r="N83" s="234">
        <v>0</v>
      </c>
      <c r="O83" s="627"/>
      <c r="P83" s="316"/>
      <c r="Q83" s="425"/>
    </row>
    <row r="84" spans="1:17" ht="24" x14ac:dyDescent="0.25">
      <c r="A84" s="316"/>
      <c r="B84" s="316"/>
      <c r="C84" s="316"/>
      <c r="D84" s="316"/>
      <c r="E84" s="316"/>
      <c r="F84" s="316"/>
      <c r="G84" s="227" t="s">
        <v>20</v>
      </c>
      <c r="H84" s="234">
        <v>0</v>
      </c>
      <c r="I84" s="234">
        <v>0</v>
      </c>
      <c r="J84" s="235">
        <v>0</v>
      </c>
      <c r="K84" s="234">
        <v>0</v>
      </c>
      <c r="L84" s="234">
        <v>0</v>
      </c>
      <c r="M84" s="234">
        <v>0</v>
      </c>
      <c r="N84" s="234">
        <v>0</v>
      </c>
      <c r="O84" s="627"/>
      <c r="P84" s="316"/>
      <c r="Q84" s="426"/>
    </row>
    <row r="85" spans="1:17" ht="36" customHeight="1" x14ac:dyDescent="0.25">
      <c r="A85" s="316" t="s">
        <v>2265</v>
      </c>
      <c r="B85" s="316" t="s">
        <v>2254</v>
      </c>
      <c r="C85" s="316" t="s">
        <v>53</v>
      </c>
      <c r="D85" s="316">
        <v>2025</v>
      </c>
      <c r="E85" s="316">
        <v>500</v>
      </c>
      <c r="F85" s="316" t="s">
        <v>2260</v>
      </c>
      <c r="G85" s="240" t="s">
        <v>2261</v>
      </c>
      <c r="H85" s="237">
        <f>SUM(H86:H89)</f>
        <v>20</v>
      </c>
      <c r="I85" s="237">
        <f t="shared" ref="I85:N85" si="17">SUM(I86:I89)</f>
        <v>20</v>
      </c>
      <c r="J85" s="237">
        <f t="shared" si="17"/>
        <v>0</v>
      </c>
      <c r="K85" s="237">
        <f t="shared" si="17"/>
        <v>0</v>
      </c>
      <c r="L85" s="237">
        <f t="shared" si="17"/>
        <v>0</v>
      </c>
      <c r="M85" s="237">
        <f t="shared" si="17"/>
        <v>0</v>
      </c>
      <c r="N85" s="237">
        <f t="shared" si="17"/>
        <v>0</v>
      </c>
      <c r="O85" s="627">
        <v>500</v>
      </c>
      <c r="P85" s="316" t="s">
        <v>2252</v>
      </c>
      <c r="Q85" s="424" t="s">
        <v>4184</v>
      </c>
    </row>
    <row r="86" spans="1:17" x14ac:dyDescent="0.25">
      <c r="A86" s="316"/>
      <c r="B86" s="316"/>
      <c r="C86" s="316"/>
      <c r="D86" s="316"/>
      <c r="E86" s="316"/>
      <c r="F86" s="316"/>
      <c r="G86" s="240" t="s">
        <v>49</v>
      </c>
      <c r="H86" s="234">
        <v>0</v>
      </c>
      <c r="I86" s="234">
        <v>0</v>
      </c>
      <c r="J86" s="235">
        <v>0</v>
      </c>
      <c r="K86" s="234">
        <v>0</v>
      </c>
      <c r="L86" s="234">
        <v>0</v>
      </c>
      <c r="M86" s="234">
        <v>0</v>
      </c>
      <c r="N86" s="234">
        <v>0</v>
      </c>
      <c r="O86" s="627"/>
      <c r="P86" s="316"/>
      <c r="Q86" s="425"/>
    </row>
    <row r="87" spans="1:17" ht="36" x14ac:dyDescent="0.25">
      <c r="A87" s="316"/>
      <c r="B87" s="316"/>
      <c r="C87" s="316"/>
      <c r="D87" s="316"/>
      <c r="E87" s="316"/>
      <c r="F87" s="316"/>
      <c r="G87" s="240" t="s">
        <v>18</v>
      </c>
      <c r="H87" s="227">
        <f>SUM(I87:N87)</f>
        <v>10.3</v>
      </c>
      <c r="I87" s="234">
        <v>10.3</v>
      </c>
      <c r="J87" s="235">
        <v>0</v>
      </c>
      <c r="K87" s="234">
        <v>0</v>
      </c>
      <c r="L87" s="234">
        <v>0</v>
      </c>
      <c r="M87" s="234">
        <v>0</v>
      </c>
      <c r="N87" s="234">
        <v>0</v>
      </c>
      <c r="O87" s="627"/>
      <c r="P87" s="316"/>
      <c r="Q87" s="425"/>
    </row>
    <row r="88" spans="1:17" x14ac:dyDescent="0.25">
      <c r="A88" s="316"/>
      <c r="B88" s="316"/>
      <c r="C88" s="316"/>
      <c r="D88" s="316"/>
      <c r="E88" s="316"/>
      <c r="F88" s="316"/>
      <c r="G88" s="240" t="s">
        <v>19</v>
      </c>
      <c r="H88" s="227">
        <f>SUM(I88:N88)</f>
        <v>9.6999999999999993</v>
      </c>
      <c r="I88" s="234">
        <v>9.6999999999999993</v>
      </c>
      <c r="J88" s="235">
        <v>0</v>
      </c>
      <c r="K88" s="234">
        <v>0</v>
      </c>
      <c r="L88" s="234">
        <v>0</v>
      </c>
      <c r="M88" s="234">
        <v>0</v>
      </c>
      <c r="N88" s="234">
        <v>0</v>
      </c>
      <c r="O88" s="627"/>
      <c r="P88" s="316"/>
      <c r="Q88" s="425"/>
    </row>
    <row r="89" spans="1:17" ht="24" x14ac:dyDescent="0.25">
      <c r="A89" s="316"/>
      <c r="B89" s="316"/>
      <c r="C89" s="316"/>
      <c r="D89" s="316"/>
      <c r="E89" s="316"/>
      <c r="F89" s="316"/>
      <c r="G89" s="240" t="s">
        <v>20</v>
      </c>
      <c r="H89" s="234">
        <v>0</v>
      </c>
      <c r="I89" s="234">
        <v>0</v>
      </c>
      <c r="J89" s="235">
        <v>0</v>
      </c>
      <c r="K89" s="234">
        <v>0</v>
      </c>
      <c r="L89" s="234">
        <v>0</v>
      </c>
      <c r="M89" s="234">
        <v>0</v>
      </c>
      <c r="N89" s="234">
        <v>0</v>
      </c>
      <c r="O89" s="627"/>
      <c r="P89" s="316"/>
      <c r="Q89" s="426"/>
    </row>
    <row r="90" spans="1:17" ht="36" customHeight="1" x14ac:dyDescent="0.25">
      <c r="A90" s="316" t="s">
        <v>2266</v>
      </c>
      <c r="B90" s="316" t="s">
        <v>2254</v>
      </c>
      <c r="C90" s="316" t="s">
        <v>53</v>
      </c>
      <c r="D90" s="316">
        <v>2025</v>
      </c>
      <c r="E90" s="316">
        <v>1154</v>
      </c>
      <c r="F90" s="316" t="s">
        <v>2260</v>
      </c>
      <c r="G90" s="240" t="s">
        <v>2261</v>
      </c>
      <c r="H90" s="237">
        <f>SUM(H91:H94)</f>
        <v>16.8</v>
      </c>
      <c r="I90" s="237">
        <f t="shared" ref="I90:N90" si="18">SUM(I91:I94)</f>
        <v>16.8</v>
      </c>
      <c r="J90" s="237">
        <f t="shared" si="18"/>
        <v>0</v>
      </c>
      <c r="K90" s="237">
        <f t="shared" si="18"/>
        <v>0</v>
      </c>
      <c r="L90" s="237">
        <f t="shared" si="18"/>
        <v>0</v>
      </c>
      <c r="M90" s="237">
        <f t="shared" si="18"/>
        <v>0</v>
      </c>
      <c r="N90" s="237">
        <f t="shared" si="18"/>
        <v>0</v>
      </c>
      <c r="O90" s="627">
        <v>1154</v>
      </c>
      <c r="P90" s="316" t="s">
        <v>2252</v>
      </c>
      <c r="Q90" s="424" t="s">
        <v>4184</v>
      </c>
    </row>
    <row r="91" spans="1:17" x14ac:dyDescent="0.25">
      <c r="A91" s="316"/>
      <c r="B91" s="316"/>
      <c r="C91" s="316"/>
      <c r="D91" s="316"/>
      <c r="E91" s="316"/>
      <c r="F91" s="316"/>
      <c r="G91" s="240" t="s">
        <v>49</v>
      </c>
      <c r="H91" s="234">
        <v>0</v>
      </c>
      <c r="I91" s="234">
        <v>0</v>
      </c>
      <c r="J91" s="235">
        <v>0</v>
      </c>
      <c r="K91" s="234">
        <v>0</v>
      </c>
      <c r="L91" s="234">
        <v>0</v>
      </c>
      <c r="M91" s="234">
        <v>0</v>
      </c>
      <c r="N91" s="234">
        <v>0</v>
      </c>
      <c r="O91" s="627"/>
      <c r="P91" s="316"/>
      <c r="Q91" s="425"/>
    </row>
    <row r="92" spans="1:17" ht="36" x14ac:dyDescent="0.25">
      <c r="A92" s="316"/>
      <c r="B92" s="316"/>
      <c r="C92" s="316"/>
      <c r="D92" s="316"/>
      <c r="E92" s="316"/>
      <c r="F92" s="316"/>
      <c r="G92" s="240" t="s">
        <v>18</v>
      </c>
      <c r="H92" s="227">
        <f>SUM(I92:N92)</f>
        <v>11.5</v>
      </c>
      <c r="I92" s="234">
        <v>11.5</v>
      </c>
      <c r="J92" s="235">
        <v>0</v>
      </c>
      <c r="K92" s="234">
        <v>0</v>
      </c>
      <c r="L92" s="234">
        <v>0</v>
      </c>
      <c r="M92" s="234">
        <v>0</v>
      </c>
      <c r="N92" s="234">
        <v>0</v>
      </c>
      <c r="O92" s="627"/>
      <c r="P92" s="316"/>
      <c r="Q92" s="425"/>
    </row>
    <row r="93" spans="1:17" x14ac:dyDescent="0.25">
      <c r="A93" s="316"/>
      <c r="B93" s="316"/>
      <c r="C93" s="316"/>
      <c r="D93" s="316"/>
      <c r="E93" s="316"/>
      <c r="F93" s="316"/>
      <c r="G93" s="240" t="s">
        <v>19</v>
      </c>
      <c r="H93" s="227">
        <f>SUM(I93:N93)</f>
        <v>5.3</v>
      </c>
      <c r="I93" s="234">
        <v>5.3</v>
      </c>
      <c r="J93" s="235">
        <v>0</v>
      </c>
      <c r="K93" s="234">
        <v>0</v>
      </c>
      <c r="L93" s="234">
        <v>0</v>
      </c>
      <c r="M93" s="234">
        <v>0</v>
      </c>
      <c r="N93" s="234">
        <v>0</v>
      </c>
      <c r="O93" s="627"/>
      <c r="P93" s="316"/>
      <c r="Q93" s="425"/>
    </row>
    <row r="94" spans="1:17" ht="24" x14ac:dyDescent="0.25">
      <c r="A94" s="316"/>
      <c r="B94" s="316"/>
      <c r="C94" s="316"/>
      <c r="D94" s="316"/>
      <c r="E94" s="316"/>
      <c r="F94" s="316"/>
      <c r="G94" s="240" t="s">
        <v>20</v>
      </c>
      <c r="H94" s="234">
        <v>0</v>
      </c>
      <c r="I94" s="234">
        <v>0</v>
      </c>
      <c r="J94" s="235">
        <v>0</v>
      </c>
      <c r="K94" s="234">
        <v>0</v>
      </c>
      <c r="L94" s="234">
        <v>0</v>
      </c>
      <c r="M94" s="234">
        <v>0</v>
      </c>
      <c r="N94" s="234">
        <v>0</v>
      </c>
      <c r="O94" s="627"/>
      <c r="P94" s="316"/>
      <c r="Q94" s="426"/>
    </row>
    <row r="95" spans="1:17" ht="36" customHeight="1" x14ac:dyDescent="0.25">
      <c r="A95" s="316" t="s">
        <v>2267</v>
      </c>
      <c r="B95" s="316" t="s">
        <v>2254</v>
      </c>
      <c r="C95" s="316" t="s">
        <v>53</v>
      </c>
      <c r="D95" s="316">
        <v>2025</v>
      </c>
      <c r="E95" s="316">
        <v>849</v>
      </c>
      <c r="F95" s="316" t="s">
        <v>2260</v>
      </c>
      <c r="G95" s="240" t="s">
        <v>2261</v>
      </c>
      <c r="H95" s="237">
        <f>SUM(H96:H99)</f>
        <v>17.100000000000001</v>
      </c>
      <c r="I95" s="237">
        <f t="shared" ref="I95:N95" si="19">SUM(I96:I99)</f>
        <v>17.100000000000001</v>
      </c>
      <c r="J95" s="237">
        <f t="shared" si="19"/>
        <v>0</v>
      </c>
      <c r="K95" s="237">
        <f t="shared" si="19"/>
        <v>0</v>
      </c>
      <c r="L95" s="237">
        <f t="shared" si="19"/>
        <v>0</v>
      </c>
      <c r="M95" s="237">
        <f t="shared" si="19"/>
        <v>0</v>
      </c>
      <c r="N95" s="237">
        <f t="shared" si="19"/>
        <v>0</v>
      </c>
      <c r="O95" s="627">
        <v>849</v>
      </c>
      <c r="P95" s="316" t="s">
        <v>2252</v>
      </c>
      <c r="Q95" s="424" t="s">
        <v>4184</v>
      </c>
    </row>
    <row r="96" spans="1:17" x14ac:dyDescent="0.25">
      <c r="A96" s="316"/>
      <c r="B96" s="316"/>
      <c r="C96" s="316"/>
      <c r="D96" s="316"/>
      <c r="E96" s="316"/>
      <c r="F96" s="316"/>
      <c r="G96" s="240" t="s">
        <v>49</v>
      </c>
      <c r="H96" s="234">
        <v>0</v>
      </c>
      <c r="I96" s="234">
        <v>0</v>
      </c>
      <c r="J96" s="235">
        <v>0</v>
      </c>
      <c r="K96" s="234">
        <v>0</v>
      </c>
      <c r="L96" s="234">
        <v>0</v>
      </c>
      <c r="M96" s="234">
        <v>0</v>
      </c>
      <c r="N96" s="234">
        <v>0</v>
      </c>
      <c r="O96" s="627"/>
      <c r="P96" s="316"/>
      <c r="Q96" s="425"/>
    </row>
    <row r="97" spans="1:17" ht="36" x14ac:dyDescent="0.25">
      <c r="A97" s="316"/>
      <c r="B97" s="316"/>
      <c r="C97" s="316"/>
      <c r="D97" s="316"/>
      <c r="E97" s="316"/>
      <c r="F97" s="316"/>
      <c r="G97" s="240" t="s">
        <v>18</v>
      </c>
      <c r="H97" s="227">
        <f>SUM(I97:N97)</f>
        <v>12.9</v>
      </c>
      <c r="I97" s="234">
        <v>12.9</v>
      </c>
      <c r="J97" s="235">
        <v>0</v>
      </c>
      <c r="K97" s="234">
        <v>0</v>
      </c>
      <c r="L97" s="234">
        <v>0</v>
      </c>
      <c r="M97" s="234">
        <v>0</v>
      </c>
      <c r="N97" s="234">
        <v>0</v>
      </c>
      <c r="O97" s="627"/>
      <c r="P97" s="316"/>
      <c r="Q97" s="425"/>
    </row>
    <row r="98" spans="1:17" x14ac:dyDescent="0.25">
      <c r="A98" s="316"/>
      <c r="B98" s="316"/>
      <c r="C98" s="316"/>
      <c r="D98" s="316"/>
      <c r="E98" s="316"/>
      <c r="F98" s="316"/>
      <c r="G98" s="240" t="s">
        <v>19</v>
      </c>
      <c r="H98" s="227">
        <f>SUM(I98:N98)</f>
        <v>4.2</v>
      </c>
      <c r="I98" s="234">
        <v>4.2</v>
      </c>
      <c r="J98" s="235">
        <v>0</v>
      </c>
      <c r="K98" s="234">
        <v>0</v>
      </c>
      <c r="L98" s="234">
        <v>0</v>
      </c>
      <c r="M98" s="234">
        <v>0</v>
      </c>
      <c r="N98" s="234">
        <v>0</v>
      </c>
      <c r="O98" s="627"/>
      <c r="P98" s="316"/>
      <c r="Q98" s="425"/>
    </row>
    <row r="99" spans="1:17" ht="24" x14ac:dyDescent="0.25">
      <c r="A99" s="316"/>
      <c r="B99" s="316"/>
      <c r="C99" s="316"/>
      <c r="D99" s="316"/>
      <c r="E99" s="316"/>
      <c r="F99" s="316"/>
      <c r="G99" s="240" t="s">
        <v>20</v>
      </c>
      <c r="H99" s="234">
        <v>0</v>
      </c>
      <c r="I99" s="234">
        <v>0</v>
      </c>
      <c r="J99" s="235">
        <v>0</v>
      </c>
      <c r="K99" s="234">
        <v>0</v>
      </c>
      <c r="L99" s="234">
        <v>0</v>
      </c>
      <c r="M99" s="234">
        <v>0</v>
      </c>
      <c r="N99" s="234">
        <v>0</v>
      </c>
      <c r="O99" s="627"/>
      <c r="P99" s="316"/>
      <c r="Q99" s="426"/>
    </row>
    <row r="100" spans="1:17" ht="36" customHeight="1" x14ac:dyDescent="0.25">
      <c r="A100" s="316" t="s">
        <v>2268</v>
      </c>
      <c r="B100" s="316" t="s">
        <v>2254</v>
      </c>
      <c r="C100" s="316" t="s">
        <v>53</v>
      </c>
      <c r="D100" s="316">
        <v>2025</v>
      </c>
      <c r="E100" s="316">
        <v>937</v>
      </c>
      <c r="F100" s="316" t="s">
        <v>2260</v>
      </c>
      <c r="G100" s="240" t="s">
        <v>2261</v>
      </c>
      <c r="H100" s="237">
        <f>SUM(H101:H104)</f>
        <v>17.2</v>
      </c>
      <c r="I100" s="237">
        <f t="shared" ref="I100:N100" si="20">SUM(I101:I104)</f>
        <v>17.2</v>
      </c>
      <c r="J100" s="237">
        <f t="shared" si="20"/>
        <v>0</v>
      </c>
      <c r="K100" s="237">
        <f t="shared" si="20"/>
        <v>0</v>
      </c>
      <c r="L100" s="237">
        <f t="shared" si="20"/>
        <v>0</v>
      </c>
      <c r="M100" s="237">
        <f t="shared" si="20"/>
        <v>0</v>
      </c>
      <c r="N100" s="237">
        <f t="shared" si="20"/>
        <v>0</v>
      </c>
      <c r="O100" s="627">
        <v>937</v>
      </c>
      <c r="P100" s="316" t="s">
        <v>2252</v>
      </c>
      <c r="Q100" s="424" t="s">
        <v>4184</v>
      </c>
    </row>
    <row r="101" spans="1:17" x14ac:dyDescent="0.25">
      <c r="A101" s="316"/>
      <c r="B101" s="316"/>
      <c r="C101" s="316"/>
      <c r="D101" s="316"/>
      <c r="E101" s="316"/>
      <c r="F101" s="316"/>
      <c r="G101" s="240" t="s">
        <v>49</v>
      </c>
      <c r="H101" s="234">
        <v>0</v>
      </c>
      <c r="I101" s="234">
        <v>0</v>
      </c>
      <c r="J101" s="235">
        <v>0</v>
      </c>
      <c r="K101" s="234">
        <v>0</v>
      </c>
      <c r="L101" s="234">
        <v>0</v>
      </c>
      <c r="M101" s="234">
        <v>0</v>
      </c>
      <c r="N101" s="234">
        <v>0</v>
      </c>
      <c r="O101" s="627"/>
      <c r="P101" s="316"/>
      <c r="Q101" s="425"/>
    </row>
    <row r="102" spans="1:17" ht="36" x14ac:dyDescent="0.25">
      <c r="A102" s="316"/>
      <c r="B102" s="316"/>
      <c r="C102" s="316"/>
      <c r="D102" s="316"/>
      <c r="E102" s="316"/>
      <c r="F102" s="316"/>
      <c r="G102" s="240" t="s">
        <v>18</v>
      </c>
      <c r="H102" s="227">
        <f>SUM(I102:N102)</f>
        <v>13.7</v>
      </c>
      <c r="I102" s="234">
        <v>13.7</v>
      </c>
      <c r="J102" s="235">
        <v>0</v>
      </c>
      <c r="K102" s="234">
        <v>0</v>
      </c>
      <c r="L102" s="234">
        <v>0</v>
      </c>
      <c r="M102" s="234">
        <v>0</v>
      </c>
      <c r="N102" s="234">
        <v>0</v>
      </c>
      <c r="O102" s="627"/>
      <c r="P102" s="316"/>
      <c r="Q102" s="425"/>
    </row>
    <row r="103" spans="1:17" x14ac:dyDescent="0.25">
      <c r="A103" s="316"/>
      <c r="B103" s="316"/>
      <c r="C103" s="316"/>
      <c r="D103" s="316"/>
      <c r="E103" s="316"/>
      <c r="F103" s="316"/>
      <c r="G103" s="240" t="s">
        <v>19</v>
      </c>
      <c r="H103" s="227">
        <f>SUM(I103:N103)</f>
        <v>3.5</v>
      </c>
      <c r="I103" s="234">
        <v>3.5</v>
      </c>
      <c r="J103" s="235">
        <v>0</v>
      </c>
      <c r="K103" s="234">
        <v>0</v>
      </c>
      <c r="L103" s="234">
        <v>0</v>
      </c>
      <c r="M103" s="234">
        <v>0</v>
      </c>
      <c r="N103" s="234">
        <v>0</v>
      </c>
      <c r="O103" s="627"/>
      <c r="P103" s="316"/>
      <c r="Q103" s="425"/>
    </row>
    <row r="104" spans="1:17" ht="24" x14ac:dyDescent="0.25">
      <c r="A104" s="316"/>
      <c r="B104" s="316"/>
      <c r="C104" s="316"/>
      <c r="D104" s="316"/>
      <c r="E104" s="316"/>
      <c r="F104" s="316"/>
      <c r="G104" s="240" t="s">
        <v>20</v>
      </c>
      <c r="H104" s="234">
        <v>0</v>
      </c>
      <c r="I104" s="234">
        <v>0</v>
      </c>
      <c r="J104" s="235">
        <v>0</v>
      </c>
      <c r="K104" s="234">
        <v>0</v>
      </c>
      <c r="L104" s="234">
        <v>0</v>
      </c>
      <c r="M104" s="234">
        <v>0</v>
      </c>
      <c r="N104" s="234">
        <v>0</v>
      </c>
      <c r="O104" s="627"/>
      <c r="P104" s="316"/>
      <c r="Q104" s="426"/>
    </row>
    <row r="105" spans="1:17" ht="36" customHeight="1" x14ac:dyDescent="0.25">
      <c r="A105" s="316" t="s">
        <v>2269</v>
      </c>
      <c r="B105" s="316" t="s">
        <v>2254</v>
      </c>
      <c r="C105" s="316" t="s">
        <v>53</v>
      </c>
      <c r="D105" s="316">
        <v>2025</v>
      </c>
      <c r="E105" s="316">
        <v>1332</v>
      </c>
      <c r="F105" s="316" t="s">
        <v>2260</v>
      </c>
      <c r="G105" s="240" t="s">
        <v>2261</v>
      </c>
      <c r="H105" s="237">
        <f>SUM(H106:H109)</f>
        <v>9.5</v>
      </c>
      <c r="I105" s="237">
        <f t="shared" ref="I105:N105" si="21">SUM(I106:I109)</f>
        <v>9.5</v>
      </c>
      <c r="J105" s="237">
        <f t="shared" si="21"/>
        <v>0</v>
      </c>
      <c r="K105" s="237">
        <f t="shared" si="21"/>
        <v>0</v>
      </c>
      <c r="L105" s="237">
        <f t="shared" si="21"/>
        <v>0</v>
      </c>
      <c r="M105" s="237">
        <f t="shared" si="21"/>
        <v>0</v>
      </c>
      <c r="N105" s="237">
        <f t="shared" si="21"/>
        <v>0</v>
      </c>
      <c r="O105" s="627">
        <v>1332</v>
      </c>
      <c r="P105" s="316" t="s">
        <v>2252</v>
      </c>
      <c r="Q105" s="424" t="s">
        <v>4184</v>
      </c>
    </row>
    <row r="106" spans="1:17" x14ac:dyDescent="0.25">
      <c r="A106" s="316"/>
      <c r="B106" s="316"/>
      <c r="C106" s="316"/>
      <c r="D106" s="316"/>
      <c r="E106" s="316"/>
      <c r="F106" s="316"/>
      <c r="G106" s="240" t="s">
        <v>49</v>
      </c>
      <c r="H106" s="234">
        <v>0</v>
      </c>
      <c r="I106" s="234">
        <v>0</v>
      </c>
      <c r="J106" s="235">
        <v>0</v>
      </c>
      <c r="K106" s="234">
        <v>0</v>
      </c>
      <c r="L106" s="234">
        <v>0</v>
      </c>
      <c r="M106" s="234">
        <v>0</v>
      </c>
      <c r="N106" s="234">
        <v>0</v>
      </c>
      <c r="O106" s="627"/>
      <c r="P106" s="316"/>
      <c r="Q106" s="425"/>
    </row>
    <row r="107" spans="1:17" ht="36" x14ac:dyDescent="0.25">
      <c r="A107" s="316"/>
      <c r="B107" s="316"/>
      <c r="C107" s="316"/>
      <c r="D107" s="316"/>
      <c r="E107" s="316"/>
      <c r="F107" s="316"/>
      <c r="G107" s="240" t="s">
        <v>18</v>
      </c>
      <c r="H107" s="227">
        <f>SUM(I107:N107)</f>
        <v>7.6</v>
      </c>
      <c r="I107" s="234">
        <v>7.6</v>
      </c>
      <c r="J107" s="235">
        <v>0</v>
      </c>
      <c r="K107" s="234">
        <v>0</v>
      </c>
      <c r="L107" s="234">
        <v>0</v>
      </c>
      <c r="M107" s="234">
        <v>0</v>
      </c>
      <c r="N107" s="234">
        <v>0</v>
      </c>
      <c r="O107" s="627"/>
      <c r="P107" s="316"/>
      <c r="Q107" s="425"/>
    </row>
    <row r="108" spans="1:17" x14ac:dyDescent="0.25">
      <c r="A108" s="316"/>
      <c r="B108" s="316"/>
      <c r="C108" s="316"/>
      <c r="D108" s="316"/>
      <c r="E108" s="316"/>
      <c r="F108" s="316"/>
      <c r="G108" s="240" t="s">
        <v>19</v>
      </c>
      <c r="H108" s="227">
        <f>SUM(I108:N108)</f>
        <v>1.9</v>
      </c>
      <c r="I108" s="234">
        <v>1.9</v>
      </c>
      <c r="J108" s="235">
        <v>0</v>
      </c>
      <c r="K108" s="234">
        <v>0</v>
      </c>
      <c r="L108" s="234">
        <v>0</v>
      </c>
      <c r="M108" s="234">
        <v>0</v>
      </c>
      <c r="N108" s="234">
        <v>0</v>
      </c>
      <c r="O108" s="627"/>
      <c r="P108" s="316"/>
      <c r="Q108" s="425"/>
    </row>
    <row r="109" spans="1:17" ht="24" x14ac:dyDescent="0.25">
      <c r="A109" s="316"/>
      <c r="B109" s="316"/>
      <c r="C109" s="316"/>
      <c r="D109" s="316"/>
      <c r="E109" s="316"/>
      <c r="F109" s="316"/>
      <c r="G109" s="240" t="s">
        <v>20</v>
      </c>
      <c r="H109" s="234">
        <v>0</v>
      </c>
      <c r="I109" s="234">
        <v>0</v>
      </c>
      <c r="J109" s="235">
        <v>0</v>
      </c>
      <c r="K109" s="234">
        <v>0</v>
      </c>
      <c r="L109" s="234">
        <v>0</v>
      </c>
      <c r="M109" s="234">
        <v>0</v>
      </c>
      <c r="N109" s="234">
        <v>0</v>
      </c>
      <c r="O109" s="627"/>
      <c r="P109" s="316"/>
      <c r="Q109" s="426"/>
    </row>
    <row r="110" spans="1:17" ht="36" customHeight="1" x14ac:dyDescent="0.25">
      <c r="A110" s="316" t="s">
        <v>2270</v>
      </c>
      <c r="B110" s="316" t="s">
        <v>2254</v>
      </c>
      <c r="C110" s="316" t="s">
        <v>53</v>
      </c>
      <c r="D110" s="316">
        <v>2029</v>
      </c>
      <c r="E110" s="316">
        <v>1250</v>
      </c>
      <c r="F110" s="316" t="s">
        <v>2271</v>
      </c>
      <c r="G110" s="240" t="s">
        <v>2272</v>
      </c>
      <c r="H110" s="237">
        <f>SUM(H111:H114)</f>
        <v>86.6</v>
      </c>
      <c r="I110" s="237">
        <f t="shared" ref="I110:N110" si="22">SUM(I111:I114)</f>
        <v>0</v>
      </c>
      <c r="J110" s="237">
        <f t="shared" si="22"/>
        <v>0</v>
      </c>
      <c r="K110" s="237">
        <f t="shared" si="22"/>
        <v>0</v>
      </c>
      <c r="L110" s="237">
        <f t="shared" si="22"/>
        <v>0</v>
      </c>
      <c r="M110" s="237">
        <f t="shared" si="22"/>
        <v>86.6</v>
      </c>
      <c r="N110" s="237">
        <f t="shared" si="22"/>
        <v>0</v>
      </c>
      <c r="O110" s="627">
        <v>28050</v>
      </c>
      <c r="P110" s="316" t="s">
        <v>2273</v>
      </c>
      <c r="Q110" s="424" t="s">
        <v>4184</v>
      </c>
    </row>
    <row r="111" spans="1:17" x14ac:dyDescent="0.25">
      <c r="A111" s="316"/>
      <c r="B111" s="316"/>
      <c r="C111" s="316"/>
      <c r="D111" s="316"/>
      <c r="E111" s="316"/>
      <c r="F111" s="316"/>
      <c r="G111" s="240" t="s">
        <v>49</v>
      </c>
      <c r="H111" s="234">
        <f>SUM(I111:N111)</f>
        <v>0</v>
      </c>
      <c r="I111" s="234">
        <v>0</v>
      </c>
      <c r="J111" s="235">
        <v>0</v>
      </c>
      <c r="K111" s="234">
        <v>0</v>
      </c>
      <c r="L111" s="234">
        <v>0</v>
      </c>
      <c r="M111" s="234">
        <v>0</v>
      </c>
      <c r="N111" s="234">
        <v>0</v>
      </c>
      <c r="O111" s="627"/>
      <c r="P111" s="316"/>
      <c r="Q111" s="425"/>
    </row>
    <row r="112" spans="1:17" ht="36" x14ac:dyDescent="0.25">
      <c r="A112" s="316"/>
      <c r="B112" s="316"/>
      <c r="C112" s="316"/>
      <c r="D112" s="316"/>
      <c r="E112" s="316"/>
      <c r="F112" s="316"/>
      <c r="G112" s="240" t="s">
        <v>18</v>
      </c>
      <c r="H112" s="227">
        <f>SUM(I112:N112)</f>
        <v>69.3</v>
      </c>
      <c r="I112" s="234">
        <v>0</v>
      </c>
      <c r="J112" s="235">
        <v>0</v>
      </c>
      <c r="K112" s="234">
        <v>0</v>
      </c>
      <c r="L112" s="234">
        <v>0</v>
      </c>
      <c r="M112" s="234">
        <v>69.3</v>
      </c>
      <c r="N112" s="234">
        <v>0</v>
      </c>
      <c r="O112" s="627"/>
      <c r="P112" s="316"/>
      <c r="Q112" s="425"/>
    </row>
    <row r="113" spans="1:17" x14ac:dyDescent="0.25">
      <c r="A113" s="316"/>
      <c r="B113" s="316"/>
      <c r="C113" s="316"/>
      <c r="D113" s="316"/>
      <c r="E113" s="316"/>
      <c r="F113" s="316"/>
      <c r="G113" s="240" t="s">
        <v>19</v>
      </c>
      <c r="H113" s="227">
        <f>SUM(I113:N113)</f>
        <v>17.3</v>
      </c>
      <c r="I113" s="234">
        <v>0</v>
      </c>
      <c r="J113" s="235">
        <v>0</v>
      </c>
      <c r="K113" s="234">
        <v>0</v>
      </c>
      <c r="L113" s="234">
        <v>0</v>
      </c>
      <c r="M113" s="234">
        <v>17.3</v>
      </c>
      <c r="N113" s="234">
        <v>0</v>
      </c>
      <c r="O113" s="627"/>
      <c r="P113" s="316"/>
      <c r="Q113" s="425"/>
    </row>
    <row r="114" spans="1:17" ht="24" x14ac:dyDescent="0.25">
      <c r="A114" s="316"/>
      <c r="B114" s="316"/>
      <c r="C114" s="316"/>
      <c r="D114" s="316"/>
      <c r="E114" s="316"/>
      <c r="F114" s="316"/>
      <c r="G114" s="240" t="s">
        <v>20</v>
      </c>
      <c r="H114" s="234">
        <v>0</v>
      </c>
      <c r="I114" s="234">
        <v>0</v>
      </c>
      <c r="J114" s="235">
        <v>0</v>
      </c>
      <c r="K114" s="234">
        <v>0</v>
      </c>
      <c r="L114" s="234">
        <v>0</v>
      </c>
      <c r="M114" s="234">
        <v>0</v>
      </c>
      <c r="N114" s="234">
        <v>0</v>
      </c>
      <c r="O114" s="627"/>
      <c r="P114" s="316"/>
      <c r="Q114" s="426"/>
    </row>
    <row r="115" spans="1:17" ht="36" customHeight="1" x14ac:dyDescent="0.25">
      <c r="A115" s="316" t="s">
        <v>2274</v>
      </c>
      <c r="B115" s="316" t="s">
        <v>2254</v>
      </c>
      <c r="C115" s="316" t="s">
        <v>53</v>
      </c>
      <c r="D115" s="316" t="s">
        <v>282</v>
      </c>
      <c r="E115" s="316">
        <v>1000</v>
      </c>
      <c r="F115" s="316" t="s">
        <v>2275</v>
      </c>
      <c r="G115" s="240" t="s">
        <v>2261</v>
      </c>
      <c r="H115" s="237">
        <f>SUM(H116:H119)</f>
        <v>236.60000000000002</v>
      </c>
      <c r="I115" s="237">
        <f t="shared" ref="I115:N115" si="23">SUM(I116:I119)</f>
        <v>184.9</v>
      </c>
      <c r="J115" s="237">
        <f t="shared" si="23"/>
        <v>51.7</v>
      </c>
      <c r="K115" s="237">
        <f t="shared" si="23"/>
        <v>0</v>
      </c>
      <c r="L115" s="237">
        <f t="shared" si="23"/>
        <v>0</v>
      </c>
      <c r="M115" s="237">
        <f t="shared" si="23"/>
        <v>0</v>
      </c>
      <c r="N115" s="237">
        <f t="shared" si="23"/>
        <v>0</v>
      </c>
      <c r="O115" s="627">
        <v>1000</v>
      </c>
      <c r="P115" s="316" t="s">
        <v>2273</v>
      </c>
      <c r="Q115" s="424" t="s">
        <v>4184</v>
      </c>
    </row>
    <row r="116" spans="1:17" x14ac:dyDescent="0.25">
      <c r="A116" s="316"/>
      <c r="B116" s="316"/>
      <c r="C116" s="316"/>
      <c r="D116" s="316"/>
      <c r="E116" s="316"/>
      <c r="F116" s="316"/>
      <c r="G116" s="240" t="s">
        <v>49</v>
      </c>
      <c r="H116" s="234">
        <f>SUM(I116:N116)</f>
        <v>123.4</v>
      </c>
      <c r="I116" s="234">
        <v>123.4</v>
      </c>
      <c r="J116" s="234">
        <v>0</v>
      </c>
      <c r="K116" s="234">
        <v>0</v>
      </c>
      <c r="L116" s="234">
        <v>0</v>
      </c>
      <c r="M116" s="234">
        <v>0</v>
      </c>
      <c r="N116" s="234">
        <v>0</v>
      </c>
      <c r="O116" s="627"/>
      <c r="P116" s="316"/>
      <c r="Q116" s="425"/>
    </row>
    <row r="117" spans="1:17" ht="36" x14ac:dyDescent="0.25">
      <c r="A117" s="316"/>
      <c r="B117" s="316"/>
      <c r="C117" s="316"/>
      <c r="D117" s="316"/>
      <c r="E117" s="316"/>
      <c r="F117" s="316"/>
      <c r="G117" s="240" t="s">
        <v>18</v>
      </c>
      <c r="H117" s="227">
        <f>SUM(I117:N117)</f>
        <v>113.2</v>
      </c>
      <c r="I117" s="234">
        <v>61.5</v>
      </c>
      <c r="J117" s="234">
        <v>51.7</v>
      </c>
      <c r="K117" s="234">
        <v>0</v>
      </c>
      <c r="L117" s="234">
        <v>0</v>
      </c>
      <c r="M117" s="234">
        <v>0</v>
      </c>
      <c r="N117" s="234">
        <v>0</v>
      </c>
      <c r="O117" s="627"/>
      <c r="P117" s="316"/>
      <c r="Q117" s="425"/>
    </row>
    <row r="118" spans="1:17" x14ac:dyDescent="0.25">
      <c r="A118" s="316"/>
      <c r="B118" s="316"/>
      <c r="C118" s="316"/>
      <c r="D118" s="316"/>
      <c r="E118" s="316"/>
      <c r="F118" s="316"/>
      <c r="G118" s="240" t="s">
        <v>19</v>
      </c>
      <c r="H118" s="227">
        <f>SUM(I118:N118)</f>
        <v>0</v>
      </c>
      <c r="I118" s="234">
        <v>0</v>
      </c>
      <c r="J118" s="234">
        <v>0</v>
      </c>
      <c r="K118" s="234">
        <v>0</v>
      </c>
      <c r="L118" s="234">
        <v>0</v>
      </c>
      <c r="M118" s="234">
        <v>0</v>
      </c>
      <c r="N118" s="234">
        <v>0</v>
      </c>
      <c r="O118" s="627"/>
      <c r="P118" s="316"/>
      <c r="Q118" s="425"/>
    </row>
    <row r="119" spans="1:17" ht="24" x14ac:dyDescent="0.25">
      <c r="A119" s="316"/>
      <c r="B119" s="316"/>
      <c r="C119" s="316"/>
      <c r="D119" s="316"/>
      <c r="E119" s="316"/>
      <c r="F119" s="316"/>
      <c r="G119" s="240" t="s">
        <v>20</v>
      </c>
      <c r="H119" s="234">
        <v>0</v>
      </c>
      <c r="I119" s="234">
        <v>0</v>
      </c>
      <c r="J119" s="234">
        <v>0</v>
      </c>
      <c r="K119" s="234">
        <v>0</v>
      </c>
      <c r="L119" s="234">
        <v>0</v>
      </c>
      <c r="M119" s="234">
        <v>0</v>
      </c>
      <c r="N119" s="234">
        <v>0</v>
      </c>
      <c r="O119" s="627"/>
      <c r="P119" s="316"/>
      <c r="Q119" s="426"/>
    </row>
    <row r="120" spans="1:17" ht="36" customHeight="1" x14ac:dyDescent="0.25">
      <c r="A120" s="316" t="s">
        <v>2276</v>
      </c>
      <c r="B120" s="316" t="s">
        <v>2254</v>
      </c>
      <c r="C120" s="316" t="s">
        <v>53</v>
      </c>
      <c r="D120" s="316" t="s">
        <v>282</v>
      </c>
      <c r="E120" s="316">
        <v>1087</v>
      </c>
      <c r="F120" s="316" t="s">
        <v>2275</v>
      </c>
      <c r="G120" s="240" t="s">
        <v>2261</v>
      </c>
      <c r="H120" s="237">
        <f>SUM(H121:H124)</f>
        <v>296.89999999999998</v>
      </c>
      <c r="I120" s="237">
        <f t="shared" ref="I120:N120" si="24">SUM(I121:I124)</f>
        <v>191.5</v>
      </c>
      <c r="J120" s="237">
        <f t="shared" si="24"/>
        <v>105.4</v>
      </c>
      <c r="K120" s="237">
        <f t="shared" si="24"/>
        <v>0</v>
      </c>
      <c r="L120" s="237">
        <f t="shared" si="24"/>
        <v>0</v>
      </c>
      <c r="M120" s="237">
        <f t="shared" si="24"/>
        <v>0</v>
      </c>
      <c r="N120" s="237">
        <f t="shared" si="24"/>
        <v>0</v>
      </c>
      <c r="O120" s="627">
        <v>1087</v>
      </c>
      <c r="P120" s="316" t="s">
        <v>2273</v>
      </c>
      <c r="Q120" s="424" t="s">
        <v>4184</v>
      </c>
    </row>
    <row r="121" spans="1:17" x14ac:dyDescent="0.25">
      <c r="A121" s="316"/>
      <c r="B121" s="316"/>
      <c r="C121" s="316"/>
      <c r="D121" s="316"/>
      <c r="E121" s="316"/>
      <c r="F121" s="316"/>
      <c r="G121" s="240" t="s">
        <v>49</v>
      </c>
      <c r="H121" s="234">
        <f>SUM(I121:N121)</f>
        <v>121.2</v>
      </c>
      <c r="I121" s="234">
        <v>121.2</v>
      </c>
      <c r="J121" s="234">
        <v>0</v>
      </c>
      <c r="K121" s="234">
        <v>0</v>
      </c>
      <c r="L121" s="234">
        <v>0</v>
      </c>
      <c r="M121" s="234">
        <v>0</v>
      </c>
      <c r="N121" s="234">
        <v>0</v>
      </c>
      <c r="O121" s="627"/>
      <c r="P121" s="316"/>
      <c r="Q121" s="425"/>
    </row>
    <row r="122" spans="1:17" ht="36" x14ac:dyDescent="0.25">
      <c r="A122" s="316"/>
      <c r="B122" s="316"/>
      <c r="C122" s="316"/>
      <c r="D122" s="316"/>
      <c r="E122" s="316"/>
      <c r="F122" s="316"/>
      <c r="G122" s="240" t="s">
        <v>18</v>
      </c>
      <c r="H122" s="227">
        <f>SUM(I122:N122)</f>
        <v>175.7</v>
      </c>
      <c r="I122" s="234">
        <v>70.3</v>
      </c>
      <c r="J122" s="234">
        <v>105.4</v>
      </c>
      <c r="K122" s="234">
        <v>0</v>
      </c>
      <c r="L122" s="234">
        <v>0</v>
      </c>
      <c r="M122" s="234">
        <v>0</v>
      </c>
      <c r="N122" s="234">
        <v>0</v>
      </c>
      <c r="O122" s="627"/>
      <c r="P122" s="316"/>
      <c r="Q122" s="425"/>
    </row>
    <row r="123" spans="1:17" x14ac:dyDescent="0.25">
      <c r="A123" s="316"/>
      <c r="B123" s="316"/>
      <c r="C123" s="316"/>
      <c r="D123" s="316"/>
      <c r="E123" s="316"/>
      <c r="F123" s="316"/>
      <c r="G123" s="240" t="s">
        <v>19</v>
      </c>
      <c r="H123" s="227">
        <f>SUM(I123:N123)</f>
        <v>0</v>
      </c>
      <c r="I123" s="234">
        <v>0</v>
      </c>
      <c r="J123" s="234">
        <v>0</v>
      </c>
      <c r="K123" s="234">
        <v>0</v>
      </c>
      <c r="L123" s="234">
        <v>0</v>
      </c>
      <c r="M123" s="234">
        <v>0</v>
      </c>
      <c r="N123" s="234">
        <v>0</v>
      </c>
      <c r="O123" s="627"/>
      <c r="P123" s="316"/>
      <c r="Q123" s="425"/>
    </row>
    <row r="124" spans="1:17" ht="24" x14ac:dyDescent="0.25">
      <c r="A124" s="316"/>
      <c r="B124" s="316"/>
      <c r="C124" s="316"/>
      <c r="D124" s="316"/>
      <c r="E124" s="316"/>
      <c r="F124" s="316"/>
      <c r="G124" s="240" t="s">
        <v>20</v>
      </c>
      <c r="H124" s="234">
        <v>0</v>
      </c>
      <c r="I124" s="234">
        <v>0</v>
      </c>
      <c r="J124" s="234">
        <v>0</v>
      </c>
      <c r="K124" s="234">
        <v>0</v>
      </c>
      <c r="L124" s="234">
        <v>0</v>
      </c>
      <c r="M124" s="234">
        <v>0</v>
      </c>
      <c r="N124" s="234">
        <v>0</v>
      </c>
      <c r="O124" s="627"/>
      <c r="P124" s="316"/>
      <c r="Q124" s="426"/>
    </row>
    <row r="125" spans="1:17" ht="36" customHeight="1" x14ac:dyDescent="0.25">
      <c r="A125" s="316" t="s">
        <v>2277</v>
      </c>
      <c r="B125" s="316" t="s">
        <v>2254</v>
      </c>
      <c r="C125" s="316" t="s">
        <v>53</v>
      </c>
      <c r="D125" s="316">
        <v>2025</v>
      </c>
      <c r="E125" s="316">
        <v>980</v>
      </c>
      <c r="F125" s="316" t="s">
        <v>2275</v>
      </c>
      <c r="G125" s="240" t="s">
        <v>2261</v>
      </c>
      <c r="H125" s="237">
        <f>SUM(H126:H129)</f>
        <v>269.39999999999998</v>
      </c>
      <c r="I125" s="237">
        <f t="shared" ref="I125:N125" si="25">SUM(I126:I129)</f>
        <v>269.39999999999998</v>
      </c>
      <c r="J125" s="237">
        <f t="shared" si="25"/>
        <v>0</v>
      </c>
      <c r="K125" s="237">
        <f t="shared" si="25"/>
        <v>0</v>
      </c>
      <c r="L125" s="237">
        <f t="shared" si="25"/>
        <v>0</v>
      </c>
      <c r="M125" s="237">
        <f t="shared" si="25"/>
        <v>0</v>
      </c>
      <c r="N125" s="237">
        <f t="shared" si="25"/>
        <v>0</v>
      </c>
      <c r="O125" s="627">
        <v>980</v>
      </c>
      <c r="P125" s="316" t="s">
        <v>2273</v>
      </c>
      <c r="Q125" s="424" t="s">
        <v>4184</v>
      </c>
    </row>
    <row r="126" spans="1:17" x14ac:dyDescent="0.25">
      <c r="A126" s="316"/>
      <c r="B126" s="316"/>
      <c r="C126" s="316"/>
      <c r="D126" s="316"/>
      <c r="E126" s="316"/>
      <c r="F126" s="316"/>
      <c r="G126" s="240" t="s">
        <v>49</v>
      </c>
      <c r="H126" s="234">
        <f>SUM(I126:N126)</f>
        <v>121.2</v>
      </c>
      <c r="I126" s="234">
        <v>121.2</v>
      </c>
      <c r="J126" s="234">
        <v>0</v>
      </c>
      <c r="K126" s="234">
        <v>0</v>
      </c>
      <c r="L126" s="234">
        <v>0</v>
      </c>
      <c r="M126" s="234">
        <v>0</v>
      </c>
      <c r="N126" s="234">
        <v>0</v>
      </c>
      <c r="O126" s="627"/>
      <c r="P126" s="316"/>
      <c r="Q126" s="425"/>
    </row>
    <row r="127" spans="1:17" ht="36" x14ac:dyDescent="0.25">
      <c r="A127" s="316"/>
      <c r="B127" s="316"/>
      <c r="C127" s="316"/>
      <c r="D127" s="316"/>
      <c r="E127" s="316"/>
      <c r="F127" s="316"/>
      <c r="G127" s="240" t="s">
        <v>18</v>
      </c>
      <c r="H127" s="227">
        <f>SUM(I127:N127)</f>
        <v>148.19999999999999</v>
      </c>
      <c r="I127" s="234">
        <v>148.19999999999999</v>
      </c>
      <c r="J127" s="234">
        <v>0</v>
      </c>
      <c r="K127" s="234">
        <v>0</v>
      </c>
      <c r="L127" s="234">
        <v>0</v>
      </c>
      <c r="M127" s="234">
        <v>0</v>
      </c>
      <c r="N127" s="234">
        <v>0</v>
      </c>
      <c r="O127" s="627"/>
      <c r="P127" s="316"/>
      <c r="Q127" s="425"/>
    </row>
    <row r="128" spans="1:17" x14ac:dyDescent="0.25">
      <c r="A128" s="316"/>
      <c r="B128" s="316"/>
      <c r="C128" s="316"/>
      <c r="D128" s="316"/>
      <c r="E128" s="316"/>
      <c r="F128" s="316"/>
      <c r="G128" s="240" t="s">
        <v>19</v>
      </c>
      <c r="H128" s="234">
        <f>SUM(I128:N128)</f>
        <v>0</v>
      </c>
      <c r="I128" s="234">
        <v>0</v>
      </c>
      <c r="J128" s="234">
        <v>0</v>
      </c>
      <c r="K128" s="234">
        <v>0</v>
      </c>
      <c r="L128" s="234">
        <v>0</v>
      </c>
      <c r="M128" s="234">
        <v>0</v>
      </c>
      <c r="N128" s="234">
        <v>0</v>
      </c>
      <c r="O128" s="627"/>
      <c r="P128" s="316"/>
      <c r="Q128" s="425"/>
    </row>
    <row r="129" spans="1:17" ht="24" x14ac:dyDescent="0.25">
      <c r="A129" s="316"/>
      <c r="B129" s="316"/>
      <c r="C129" s="316"/>
      <c r="D129" s="316"/>
      <c r="E129" s="316"/>
      <c r="F129" s="316"/>
      <c r="G129" s="240" t="s">
        <v>20</v>
      </c>
      <c r="H129" s="234">
        <v>0</v>
      </c>
      <c r="I129" s="234">
        <v>0</v>
      </c>
      <c r="J129" s="234">
        <v>0</v>
      </c>
      <c r="K129" s="234">
        <v>0</v>
      </c>
      <c r="L129" s="234">
        <v>0</v>
      </c>
      <c r="M129" s="234">
        <v>0</v>
      </c>
      <c r="N129" s="234">
        <v>0</v>
      </c>
      <c r="O129" s="627"/>
      <c r="P129" s="316"/>
      <c r="Q129" s="426"/>
    </row>
    <row r="130" spans="1:17" ht="36" customHeight="1" x14ac:dyDescent="0.25">
      <c r="A130" s="424" t="s">
        <v>2278</v>
      </c>
      <c r="B130" s="424" t="s">
        <v>2254</v>
      </c>
      <c r="C130" s="424" t="s">
        <v>53</v>
      </c>
      <c r="D130" s="424">
        <v>2026</v>
      </c>
      <c r="E130" s="424">
        <v>865</v>
      </c>
      <c r="F130" s="424" t="s">
        <v>2275</v>
      </c>
      <c r="G130" s="240" t="s">
        <v>2261</v>
      </c>
      <c r="H130" s="237">
        <f>SUM(H131:H134)</f>
        <v>33</v>
      </c>
      <c r="I130" s="237">
        <f t="shared" ref="I130:N130" si="26">SUM(I131:I134)</f>
        <v>0</v>
      </c>
      <c r="J130" s="237">
        <f t="shared" si="26"/>
        <v>33</v>
      </c>
      <c r="K130" s="237">
        <f t="shared" si="26"/>
        <v>0</v>
      </c>
      <c r="L130" s="237">
        <f t="shared" si="26"/>
        <v>0</v>
      </c>
      <c r="M130" s="237">
        <f t="shared" si="26"/>
        <v>0</v>
      </c>
      <c r="N130" s="237">
        <f t="shared" si="26"/>
        <v>0</v>
      </c>
      <c r="O130" s="628">
        <v>865</v>
      </c>
      <c r="P130" s="424" t="s">
        <v>2273</v>
      </c>
      <c r="Q130" s="424" t="s">
        <v>4184</v>
      </c>
    </row>
    <row r="131" spans="1:17" x14ac:dyDescent="0.25">
      <c r="A131" s="425"/>
      <c r="B131" s="425"/>
      <c r="C131" s="425"/>
      <c r="D131" s="425"/>
      <c r="E131" s="425"/>
      <c r="F131" s="425"/>
      <c r="G131" s="240" t="s">
        <v>49</v>
      </c>
      <c r="H131" s="234">
        <f>SUM(I131:N131)</f>
        <v>0</v>
      </c>
      <c r="I131" s="234">
        <v>0</v>
      </c>
      <c r="J131" s="235">
        <v>0</v>
      </c>
      <c r="K131" s="234">
        <v>0</v>
      </c>
      <c r="L131" s="234">
        <v>0</v>
      </c>
      <c r="M131" s="234">
        <v>0</v>
      </c>
      <c r="N131" s="234">
        <v>0</v>
      </c>
      <c r="O131" s="629"/>
      <c r="P131" s="425"/>
      <c r="Q131" s="425"/>
    </row>
    <row r="132" spans="1:17" ht="36" x14ac:dyDescent="0.25">
      <c r="A132" s="425"/>
      <c r="B132" s="425"/>
      <c r="C132" s="425"/>
      <c r="D132" s="425"/>
      <c r="E132" s="425"/>
      <c r="F132" s="425"/>
      <c r="G132" s="240" t="s">
        <v>18</v>
      </c>
      <c r="H132" s="234">
        <f>SUM(I132:N132)</f>
        <v>33</v>
      </c>
      <c r="I132" s="234">
        <v>0</v>
      </c>
      <c r="J132" s="235">
        <v>33</v>
      </c>
      <c r="K132" s="234">
        <v>0</v>
      </c>
      <c r="L132" s="234">
        <v>0</v>
      </c>
      <c r="M132" s="234">
        <v>0</v>
      </c>
      <c r="N132" s="234">
        <v>0</v>
      </c>
      <c r="O132" s="629"/>
      <c r="P132" s="425"/>
      <c r="Q132" s="425"/>
    </row>
    <row r="133" spans="1:17" x14ac:dyDescent="0.25">
      <c r="A133" s="425"/>
      <c r="B133" s="425"/>
      <c r="C133" s="425"/>
      <c r="D133" s="425"/>
      <c r="E133" s="425"/>
      <c r="F133" s="425"/>
      <c r="G133" s="240" t="s">
        <v>19</v>
      </c>
      <c r="H133" s="234">
        <f>SUM(I133:N133)</f>
        <v>0</v>
      </c>
      <c r="I133" s="234">
        <v>0</v>
      </c>
      <c r="J133" s="235">
        <v>0</v>
      </c>
      <c r="K133" s="234">
        <v>0</v>
      </c>
      <c r="L133" s="234">
        <v>0</v>
      </c>
      <c r="M133" s="234">
        <v>0</v>
      </c>
      <c r="N133" s="234">
        <v>0</v>
      </c>
      <c r="O133" s="629"/>
      <c r="P133" s="425"/>
      <c r="Q133" s="425"/>
    </row>
    <row r="134" spans="1:17" ht="24" x14ac:dyDescent="0.25">
      <c r="A134" s="426"/>
      <c r="B134" s="426"/>
      <c r="C134" s="426"/>
      <c r="D134" s="426"/>
      <c r="E134" s="426"/>
      <c r="F134" s="426"/>
      <c r="G134" s="240" t="s">
        <v>20</v>
      </c>
      <c r="H134" s="234">
        <v>0</v>
      </c>
      <c r="I134" s="234">
        <v>0</v>
      </c>
      <c r="J134" s="235">
        <v>0</v>
      </c>
      <c r="K134" s="234">
        <v>0</v>
      </c>
      <c r="L134" s="234">
        <v>0</v>
      </c>
      <c r="M134" s="234">
        <v>0</v>
      </c>
      <c r="N134" s="234">
        <v>0</v>
      </c>
      <c r="O134" s="630"/>
      <c r="P134" s="426"/>
      <c r="Q134" s="426"/>
    </row>
    <row r="135" spans="1:17" ht="36" customHeight="1" x14ac:dyDescent="0.25">
      <c r="A135" s="316" t="s">
        <v>2279</v>
      </c>
      <c r="B135" s="316" t="s">
        <v>2254</v>
      </c>
      <c r="C135" s="316" t="s">
        <v>53</v>
      </c>
      <c r="D135" s="316">
        <v>2026</v>
      </c>
      <c r="E135" s="316">
        <v>1685</v>
      </c>
      <c r="F135" s="316" t="s">
        <v>2275</v>
      </c>
      <c r="G135" s="240" t="s">
        <v>2261</v>
      </c>
      <c r="H135" s="237">
        <f>SUM(H136:H139)</f>
        <v>160.30000000000001</v>
      </c>
      <c r="I135" s="237">
        <f t="shared" ref="I135:N135" si="27">SUM(I136:I139)</f>
        <v>0</v>
      </c>
      <c r="J135" s="237">
        <f t="shared" si="27"/>
        <v>160.30000000000001</v>
      </c>
      <c r="K135" s="237">
        <f t="shared" si="27"/>
        <v>0</v>
      </c>
      <c r="L135" s="237">
        <f t="shared" si="27"/>
        <v>0</v>
      </c>
      <c r="M135" s="237">
        <f t="shared" si="27"/>
        <v>0</v>
      </c>
      <c r="N135" s="237">
        <f t="shared" si="27"/>
        <v>0</v>
      </c>
      <c r="O135" s="627">
        <v>1685</v>
      </c>
      <c r="P135" s="316" t="s">
        <v>2273</v>
      </c>
      <c r="Q135" s="424" t="s">
        <v>4184</v>
      </c>
    </row>
    <row r="136" spans="1:17" x14ac:dyDescent="0.25">
      <c r="A136" s="316"/>
      <c r="B136" s="316"/>
      <c r="C136" s="316"/>
      <c r="D136" s="316"/>
      <c r="E136" s="316"/>
      <c r="F136" s="316"/>
      <c r="G136" s="240" t="s">
        <v>49</v>
      </c>
      <c r="H136" s="234">
        <f>SUM(I136:N136)</f>
        <v>95.7</v>
      </c>
      <c r="I136" s="234">
        <v>0</v>
      </c>
      <c r="J136" s="235">
        <v>95.7</v>
      </c>
      <c r="K136" s="234">
        <v>0</v>
      </c>
      <c r="L136" s="234">
        <v>0</v>
      </c>
      <c r="M136" s="234">
        <v>0</v>
      </c>
      <c r="N136" s="234">
        <v>0</v>
      </c>
      <c r="O136" s="627"/>
      <c r="P136" s="316"/>
      <c r="Q136" s="425"/>
    </row>
    <row r="137" spans="1:17" ht="36" x14ac:dyDescent="0.25">
      <c r="A137" s="316"/>
      <c r="B137" s="316"/>
      <c r="C137" s="316"/>
      <c r="D137" s="316"/>
      <c r="E137" s="316"/>
      <c r="F137" s="316"/>
      <c r="G137" s="240" t="s">
        <v>18</v>
      </c>
      <c r="H137" s="234">
        <f>SUM(I137:N137)</f>
        <v>64.599999999999994</v>
      </c>
      <c r="I137" s="234">
        <v>0</v>
      </c>
      <c r="J137" s="235">
        <v>64.599999999999994</v>
      </c>
      <c r="K137" s="234">
        <v>0</v>
      </c>
      <c r="L137" s="234">
        <v>0</v>
      </c>
      <c r="M137" s="234">
        <v>0</v>
      </c>
      <c r="N137" s="234">
        <v>0</v>
      </c>
      <c r="O137" s="627"/>
      <c r="P137" s="316"/>
      <c r="Q137" s="425"/>
    </row>
    <row r="138" spans="1:17" x14ac:dyDescent="0.25">
      <c r="A138" s="316"/>
      <c r="B138" s="316"/>
      <c r="C138" s="316"/>
      <c r="D138" s="316"/>
      <c r="E138" s="316"/>
      <c r="F138" s="316"/>
      <c r="G138" s="240" t="s">
        <v>19</v>
      </c>
      <c r="H138" s="234">
        <f>SUM(I138:N138)</f>
        <v>0</v>
      </c>
      <c r="I138" s="234">
        <v>0</v>
      </c>
      <c r="J138" s="235">
        <v>0</v>
      </c>
      <c r="K138" s="234">
        <v>0</v>
      </c>
      <c r="L138" s="234">
        <v>0</v>
      </c>
      <c r="M138" s="234">
        <v>0</v>
      </c>
      <c r="N138" s="234">
        <v>0</v>
      </c>
      <c r="O138" s="627"/>
      <c r="P138" s="316"/>
      <c r="Q138" s="425"/>
    </row>
    <row r="139" spans="1:17" ht="24" x14ac:dyDescent="0.25">
      <c r="A139" s="316"/>
      <c r="B139" s="316"/>
      <c r="C139" s="316"/>
      <c r="D139" s="316"/>
      <c r="E139" s="316"/>
      <c r="F139" s="316"/>
      <c r="G139" s="240" t="s">
        <v>20</v>
      </c>
      <c r="H139" s="234">
        <v>0</v>
      </c>
      <c r="I139" s="234">
        <v>0</v>
      </c>
      <c r="J139" s="235">
        <v>0</v>
      </c>
      <c r="K139" s="234">
        <v>0</v>
      </c>
      <c r="L139" s="234">
        <v>0</v>
      </c>
      <c r="M139" s="234">
        <v>0</v>
      </c>
      <c r="N139" s="234">
        <v>0</v>
      </c>
      <c r="O139" s="627"/>
      <c r="P139" s="316"/>
      <c r="Q139" s="426"/>
    </row>
    <row r="140" spans="1:17" ht="36" customHeight="1" x14ac:dyDescent="0.25">
      <c r="A140" s="424" t="s">
        <v>2280</v>
      </c>
      <c r="B140" s="424" t="s">
        <v>2254</v>
      </c>
      <c r="C140" s="424" t="s">
        <v>53</v>
      </c>
      <c r="D140" s="424">
        <v>2026</v>
      </c>
      <c r="E140" s="424">
        <v>790</v>
      </c>
      <c r="F140" s="424" t="s">
        <v>2275</v>
      </c>
      <c r="G140" s="240" t="s">
        <v>2261</v>
      </c>
      <c r="H140" s="237">
        <f>SUM(H141:H144)</f>
        <v>196.5</v>
      </c>
      <c r="I140" s="237">
        <f t="shared" ref="I140:N140" si="28">SUM(I141:I144)</f>
        <v>0</v>
      </c>
      <c r="J140" s="237">
        <f t="shared" si="28"/>
        <v>196.5</v>
      </c>
      <c r="K140" s="237">
        <f t="shared" si="28"/>
        <v>0</v>
      </c>
      <c r="L140" s="237">
        <f t="shared" si="28"/>
        <v>0</v>
      </c>
      <c r="M140" s="237">
        <f t="shared" si="28"/>
        <v>0</v>
      </c>
      <c r="N140" s="237">
        <f t="shared" si="28"/>
        <v>0</v>
      </c>
      <c r="O140" s="628">
        <v>790</v>
      </c>
      <c r="P140" s="424" t="s">
        <v>2273</v>
      </c>
      <c r="Q140" s="424" t="s">
        <v>4184</v>
      </c>
    </row>
    <row r="141" spans="1:17" x14ac:dyDescent="0.25">
      <c r="A141" s="425"/>
      <c r="B141" s="425"/>
      <c r="C141" s="425"/>
      <c r="D141" s="425"/>
      <c r="E141" s="425"/>
      <c r="F141" s="425"/>
      <c r="G141" s="240" t="s">
        <v>49</v>
      </c>
      <c r="H141" s="234">
        <f>SUM(I141:N141)</f>
        <v>110.3</v>
      </c>
      <c r="I141" s="234">
        <v>0</v>
      </c>
      <c r="J141" s="235">
        <v>110.3</v>
      </c>
      <c r="K141" s="234">
        <v>0</v>
      </c>
      <c r="L141" s="234">
        <v>0</v>
      </c>
      <c r="M141" s="234">
        <v>0</v>
      </c>
      <c r="N141" s="234">
        <v>0</v>
      </c>
      <c r="O141" s="629"/>
      <c r="P141" s="425"/>
      <c r="Q141" s="425"/>
    </row>
    <row r="142" spans="1:17" ht="36" x14ac:dyDescent="0.25">
      <c r="A142" s="425"/>
      <c r="B142" s="425"/>
      <c r="C142" s="425"/>
      <c r="D142" s="425"/>
      <c r="E142" s="425"/>
      <c r="F142" s="425"/>
      <c r="G142" s="240" t="s">
        <v>18</v>
      </c>
      <c r="H142" s="234">
        <f>SUM(I142:N142)</f>
        <v>86.2</v>
      </c>
      <c r="I142" s="234">
        <v>0</v>
      </c>
      <c r="J142" s="235">
        <v>86.2</v>
      </c>
      <c r="K142" s="234">
        <v>0</v>
      </c>
      <c r="L142" s="234">
        <v>0</v>
      </c>
      <c r="M142" s="234">
        <v>0</v>
      </c>
      <c r="N142" s="234">
        <v>0</v>
      </c>
      <c r="O142" s="629"/>
      <c r="P142" s="425"/>
      <c r="Q142" s="425"/>
    </row>
    <row r="143" spans="1:17" x14ac:dyDescent="0.25">
      <c r="A143" s="425"/>
      <c r="B143" s="425"/>
      <c r="C143" s="425"/>
      <c r="D143" s="425"/>
      <c r="E143" s="425"/>
      <c r="F143" s="425"/>
      <c r="G143" s="240" t="s">
        <v>19</v>
      </c>
      <c r="H143" s="234">
        <f>SUM(I143:N143)</f>
        <v>0</v>
      </c>
      <c r="I143" s="234">
        <v>0</v>
      </c>
      <c r="J143" s="235">
        <v>0</v>
      </c>
      <c r="K143" s="234">
        <v>0</v>
      </c>
      <c r="L143" s="234">
        <v>0</v>
      </c>
      <c r="M143" s="234">
        <v>0</v>
      </c>
      <c r="N143" s="234">
        <v>0</v>
      </c>
      <c r="O143" s="629"/>
      <c r="P143" s="425"/>
      <c r="Q143" s="425"/>
    </row>
    <row r="144" spans="1:17" ht="24" x14ac:dyDescent="0.25">
      <c r="A144" s="426"/>
      <c r="B144" s="426"/>
      <c r="C144" s="426"/>
      <c r="D144" s="426"/>
      <c r="E144" s="426"/>
      <c r="F144" s="426"/>
      <c r="G144" s="240" t="s">
        <v>20</v>
      </c>
      <c r="H144" s="234">
        <v>0</v>
      </c>
      <c r="I144" s="234">
        <v>0</v>
      </c>
      <c r="J144" s="235">
        <v>0</v>
      </c>
      <c r="K144" s="234">
        <v>0</v>
      </c>
      <c r="L144" s="234">
        <v>0</v>
      </c>
      <c r="M144" s="234">
        <v>0</v>
      </c>
      <c r="N144" s="234">
        <v>0</v>
      </c>
      <c r="O144" s="630"/>
      <c r="P144" s="426"/>
      <c r="Q144" s="426"/>
    </row>
    <row r="145" spans="1:17" ht="36" customHeight="1" x14ac:dyDescent="0.25">
      <c r="A145" s="316" t="s">
        <v>2281</v>
      </c>
      <c r="B145" s="316" t="s">
        <v>2254</v>
      </c>
      <c r="C145" s="316" t="s">
        <v>53</v>
      </c>
      <c r="D145" s="316">
        <v>2026</v>
      </c>
      <c r="E145" s="316">
        <v>1323</v>
      </c>
      <c r="F145" s="316" t="s">
        <v>2275</v>
      </c>
      <c r="G145" s="240" t="s">
        <v>2261</v>
      </c>
      <c r="H145" s="237">
        <f>SUM(H146:H149)</f>
        <v>203.6</v>
      </c>
      <c r="I145" s="237">
        <f t="shared" ref="I145:N145" si="29">SUM(I146:I149)</f>
        <v>0</v>
      </c>
      <c r="J145" s="237">
        <f t="shared" si="29"/>
        <v>203.6</v>
      </c>
      <c r="K145" s="237">
        <f t="shared" si="29"/>
        <v>0</v>
      </c>
      <c r="L145" s="237">
        <f t="shared" si="29"/>
        <v>0</v>
      </c>
      <c r="M145" s="237">
        <f t="shared" si="29"/>
        <v>0</v>
      </c>
      <c r="N145" s="237">
        <f t="shared" si="29"/>
        <v>0</v>
      </c>
      <c r="O145" s="627">
        <v>1323</v>
      </c>
      <c r="P145" s="316" t="s">
        <v>2273</v>
      </c>
      <c r="Q145" s="424" t="s">
        <v>4184</v>
      </c>
    </row>
    <row r="146" spans="1:17" x14ac:dyDescent="0.25">
      <c r="A146" s="316"/>
      <c r="B146" s="316"/>
      <c r="C146" s="316"/>
      <c r="D146" s="316"/>
      <c r="E146" s="316"/>
      <c r="F146" s="316"/>
      <c r="G146" s="240" t="s">
        <v>49</v>
      </c>
      <c r="H146" s="234">
        <f>SUM(I146:N146)</f>
        <v>110.3</v>
      </c>
      <c r="I146" s="234">
        <v>0</v>
      </c>
      <c r="J146" s="235">
        <v>110.3</v>
      </c>
      <c r="K146" s="234">
        <v>0</v>
      </c>
      <c r="L146" s="234">
        <v>0</v>
      </c>
      <c r="M146" s="234">
        <v>0</v>
      </c>
      <c r="N146" s="234">
        <v>0</v>
      </c>
      <c r="O146" s="627"/>
      <c r="P146" s="316"/>
      <c r="Q146" s="425"/>
    </row>
    <row r="147" spans="1:17" ht="36" x14ac:dyDescent="0.25">
      <c r="A147" s="316"/>
      <c r="B147" s="316"/>
      <c r="C147" s="316"/>
      <c r="D147" s="316"/>
      <c r="E147" s="316"/>
      <c r="F147" s="316"/>
      <c r="G147" s="240" t="s">
        <v>18</v>
      </c>
      <c r="H147" s="234">
        <f>SUM(I147:N147)</f>
        <v>93.3</v>
      </c>
      <c r="I147" s="234">
        <v>0</v>
      </c>
      <c r="J147" s="235">
        <v>93.3</v>
      </c>
      <c r="K147" s="234">
        <v>0</v>
      </c>
      <c r="L147" s="234">
        <v>0</v>
      </c>
      <c r="M147" s="234">
        <v>0</v>
      </c>
      <c r="N147" s="234">
        <v>0</v>
      </c>
      <c r="O147" s="627"/>
      <c r="P147" s="316"/>
      <c r="Q147" s="425"/>
    </row>
    <row r="148" spans="1:17" x14ac:dyDescent="0.25">
      <c r="A148" s="316"/>
      <c r="B148" s="316"/>
      <c r="C148" s="316"/>
      <c r="D148" s="316"/>
      <c r="E148" s="316"/>
      <c r="F148" s="316"/>
      <c r="G148" s="240" t="s">
        <v>19</v>
      </c>
      <c r="H148" s="234">
        <f>SUM(I148:N148)</f>
        <v>0</v>
      </c>
      <c r="I148" s="234">
        <v>0</v>
      </c>
      <c r="J148" s="235">
        <v>0</v>
      </c>
      <c r="K148" s="234">
        <v>0</v>
      </c>
      <c r="L148" s="234">
        <v>0</v>
      </c>
      <c r="M148" s="234">
        <v>0</v>
      </c>
      <c r="N148" s="234">
        <v>0</v>
      </c>
      <c r="O148" s="627"/>
      <c r="P148" s="316"/>
      <c r="Q148" s="425"/>
    </row>
    <row r="149" spans="1:17" ht="24" x14ac:dyDescent="0.25">
      <c r="A149" s="316"/>
      <c r="B149" s="316"/>
      <c r="C149" s="316"/>
      <c r="D149" s="316"/>
      <c r="E149" s="316"/>
      <c r="F149" s="316"/>
      <c r="G149" s="240" t="s">
        <v>20</v>
      </c>
      <c r="H149" s="234">
        <v>0</v>
      </c>
      <c r="I149" s="234">
        <v>0</v>
      </c>
      <c r="J149" s="235">
        <v>0</v>
      </c>
      <c r="K149" s="234">
        <v>0</v>
      </c>
      <c r="L149" s="234">
        <v>0</v>
      </c>
      <c r="M149" s="234">
        <v>0</v>
      </c>
      <c r="N149" s="234">
        <v>0</v>
      </c>
      <c r="O149" s="627"/>
      <c r="P149" s="316"/>
      <c r="Q149" s="426"/>
    </row>
    <row r="150" spans="1:17" ht="36" customHeight="1" x14ac:dyDescent="0.25">
      <c r="A150" s="316" t="s">
        <v>2282</v>
      </c>
      <c r="B150" s="316" t="s">
        <v>2254</v>
      </c>
      <c r="C150" s="316" t="s">
        <v>53</v>
      </c>
      <c r="D150" s="316">
        <v>2026</v>
      </c>
      <c r="E150" s="316">
        <v>690</v>
      </c>
      <c r="F150" s="316" t="s">
        <v>2275</v>
      </c>
      <c r="G150" s="240" t="s">
        <v>2261</v>
      </c>
      <c r="H150" s="237">
        <f>SUM(H151:H154)</f>
        <v>173.4</v>
      </c>
      <c r="I150" s="237">
        <f t="shared" ref="I150:N150" si="30">SUM(I151:I154)</f>
        <v>0</v>
      </c>
      <c r="J150" s="237">
        <f t="shared" si="30"/>
        <v>173.4</v>
      </c>
      <c r="K150" s="237">
        <f t="shared" si="30"/>
        <v>0</v>
      </c>
      <c r="L150" s="237">
        <f t="shared" si="30"/>
        <v>0</v>
      </c>
      <c r="M150" s="237">
        <f t="shared" si="30"/>
        <v>0</v>
      </c>
      <c r="N150" s="237">
        <f t="shared" si="30"/>
        <v>0</v>
      </c>
      <c r="O150" s="627">
        <v>690</v>
      </c>
      <c r="P150" s="316" t="s">
        <v>2273</v>
      </c>
      <c r="Q150" s="424" t="s">
        <v>4184</v>
      </c>
    </row>
    <row r="151" spans="1:17" x14ac:dyDescent="0.25">
      <c r="A151" s="316"/>
      <c r="B151" s="316"/>
      <c r="C151" s="316"/>
      <c r="D151" s="316"/>
      <c r="E151" s="316"/>
      <c r="F151" s="316"/>
      <c r="G151" s="240" t="s">
        <v>49</v>
      </c>
      <c r="H151" s="234">
        <f>SUM(I151:N151)</f>
        <v>110.3</v>
      </c>
      <c r="I151" s="234">
        <v>0</v>
      </c>
      <c r="J151" s="235">
        <v>110.3</v>
      </c>
      <c r="K151" s="234">
        <v>0</v>
      </c>
      <c r="L151" s="234">
        <v>0</v>
      </c>
      <c r="M151" s="234">
        <v>0</v>
      </c>
      <c r="N151" s="234">
        <v>0</v>
      </c>
      <c r="O151" s="627"/>
      <c r="P151" s="316"/>
      <c r="Q151" s="425"/>
    </row>
    <row r="152" spans="1:17" ht="36" x14ac:dyDescent="0.25">
      <c r="A152" s="316"/>
      <c r="B152" s="316"/>
      <c r="C152" s="316"/>
      <c r="D152" s="316"/>
      <c r="E152" s="316"/>
      <c r="F152" s="316"/>
      <c r="G152" s="240" t="s">
        <v>18</v>
      </c>
      <c r="H152" s="234">
        <f>SUM(I152:N152)</f>
        <v>63.1</v>
      </c>
      <c r="I152" s="234">
        <v>0</v>
      </c>
      <c r="J152" s="235">
        <v>63.1</v>
      </c>
      <c r="K152" s="234">
        <v>0</v>
      </c>
      <c r="L152" s="234">
        <v>0</v>
      </c>
      <c r="M152" s="234">
        <v>0</v>
      </c>
      <c r="N152" s="234">
        <v>0</v>
      </c>
      <c r="O152" s="627"/>
      <c r="P152" s="316"/>
      <c r="Q152" s="425"/>
    </row>
    <row r="153" spans="1:17" x14ac:dyDescent="0.25">
      <c r="A153" s="316"/>
      <c r="B153" s="316"/>
      <c r="C153" s="316"/>
      <c r="D153" s="316"/>
      <c r="E153" s="316"/>
      <c r="F153" s="316"/>
      <c r="G153" s="240" t="s">
        <v>19</v>
      </c>
      <c r="H153" s="234">
        <f>SUM(I153:N153)</f>
        <v>0</v>
      </c>
      <c r="I153" s="234">
        <v>0</v>
      </c>
      <c r="J153" s="235">
        <v>0</v>
      </c>
      <c r="K153" s="234">
        <v>0</v>
      </c>
      <c r="L153" s="234">
        <v>0</v>
      </c>
      <c r="M153" s="234">
        <v>0</v>
      </c>
      <c r="N153" s="234">
        <v>0</v>
      </c>
      <c r="O153" s="627"/>
      <c r="P153" s="316"/>
      <c r="Q153" s="425"/>
    </row>
    <row r="154" spans="1:17" ht="24" x14ac:dyDescent="0.25">
      <c r="A154" s="316"/>
      <c r="B154" s="316"/>
      <c r="C154" s="316"/>
      <c r="D154" s="316"/>
      <c r="E154" s="316"/>
      <c r="F154" s="316"/>
      <c r="G154" s="240" t="s">
        <v>20</v>
      </c>
      <c r="H154" s="234">
        <v>0</v>
      </c>
      <c r="I154" s="234">
        <v>0</v>
      </c>
      <c r="J154" s="235">
        <v>0</v>
      </c>
      <c r="K154" s="234">
        <v>0</v>
      </c>
      <c r="L154" s="234">
        <v>0</v>
      </c>
      <c r="M154" s="234">
        <v>0</v>
      </c>
      <c r="N154" s="234">
        <v>0</v>
      </c>
      <c r="O154" s="627"/>
      <c r="P154" s="316"/>
      <c r="Q154" s="426"/>
    </row>
    <row r="155" spans="1:17" ht="36" customHeight="1" x14ac:dyDescent="0.25">
      <c r="A155" s="316" t="s">
        <v>2283</v>
      </c>
      <c r="B155" s="316" t="s">
        <v>2254</v>
      </c>
      <c r="C155" s="316" t="s">
        <v>53</v>
      </c>
      <c r="D155" s="316">
        <v>2026</v>
      </c>
      <c r="E155" s="316">
        <v>950</v>
      </c>
      <c r="F155" s="316" t="s">
        <v>2275</v>
      </c>
      <c r="G155" s="240" t="s">
        <v>2261</v>
      </c>
      <c r="H155" s="237">
        <f>SUM(H156:H159)</f>
        <v>195</v>
      </c>
      <c r="I155" s="237">
        <f t="shared" ref="I155:N155" si="31">SUM(I156:I159)</f>
        <v>0</v>
      </c>
      <c r="J155" s="237">
        <f t="shared" si="31"/>
        <v>195</v>
      </c>
      <c r="K155" s="237">
        <f t="shared" si="31"/>
        <v>0</v>
      </c>
      <c r="L155" s="237">
        <f t="shared" si="31"/>
        <v>0</v>
      </c>
      <c r="M155" s="237">
        <f t="shared" si="31"/>
        <v>0</v>
      </c>
      <c r="N155" s="237">
        <f t="shared" si="31"/>
        <v>0</v>
      </c>
      <c r="O155" s="627">
        <v>950</v>
      </c>
      <c r="P155" s="316" t="s">
        <v>2273</v>
      </c>
      <c r="Q155" s="424" t="s">
        <v>4184</v>
      </c>
    </row>
    <row r="156" spans="1:17" x14ac:dyDescent="0.25">
      <c r="A156" s="316"/>
      <c r="B156" s="316"/>
      <c r="C156" s="316"/>
      <c r="D156" s="316"/>
      <c r="E156" s="316"/>
      <c r="F156" s="316"/>
      <c r="G156" s="240" t="s">
        <v>49</v>
      </c>
      <c r="H156" s="234">
        <f>SUM(I156:N156)</f>
        <v>95.7</v>
      </c>
      <c r="I156" s="234">
        <v>0</v>
      </c>
      <c r="J156" s="235">
        <v>95.7</v>
      </c>
      <c r="K156" s="234">
        <v>0</v>
      </c>
      <c r="L156" s="234">
        <v>0</v>
      </c>
      <c r="M156" s="234">
        <v>0</v>
      </c>
      <c r="N156" s="234">
        <v>0</v>
      </c>
      <c r="O156" s="627"/>
      <c r="P156" s="316"/>
      <c r="Q156" s="425"/>
    </row>
    <row r="157" spans="1:17" ht="36" x14ac:dyDescent="0.25">
      <c r="A157" s="316"/>
      <c r="B157" s="316"/>
      <c r="C157" s="316"/>
      <c r="D157" s="316"/>
      <c r="E157" s="316"/>
      <c r="F157" s="316"/>
      <c r="G157" s="240" t="s">
        <v>18</v>
      </c>
      <c r="H157" s="234">
        <f>SUM(I157:N157)</f>
        <v>99.3</v>
      </c>
      <c r="I157" s="234">
        <v>0</v>
      </c>
      <c r="J157" s="235">
        <v>99.3</v>
      </c>
      <c r="K157" s="234">
        <v>0</v>
      </c>
      <c r="L157" s="234">
        <v>0</v>
      </c>
      <c r="M157" s="234">
        <v>0</v>
      </c>
      <c r="N157" s="234">
        <v>0</v>
      </c>
      <c r="O157" s="627"/>
      <c r="P157" s="316"/>
      <c r="Q157" s="425"/>
    </row>
    <row r="158" spans="1:17" x14ac:dyDescent="0.25">
      <c r="A158" s="316"/>
      <c r="B158" s="316"/>
      <c r="C158" s="316"/>
      <c r="D158" s="316"/>
      <c r="E158" s="316"/>
      <c r="F158" s="316"/>
      <c r="G158" s="240" t="s">
        <v>19</v>
      </c>
      <c r="H158" s="234">
        <f>SUM(I158:N158)</f>
        <v>0</v>
      </c>
      <c r="I158" s="234">
        <v>0</v>
      </c>
      <c r="J158" s="235">
        <v>0</v>
      </c>
      <c r="K158" s="234">
        <v>0</v>
      </c>
      <c r="L158" s="234">
        <v>0</v>
      </c>
      <c r="M158" s="234">
        <v>0</v>
      </c>
      <c r="N158" s="234">
        <v>0</v>
      </c>
      <c r="O158" s="627"/>
      <c r="P158" s="316"/>
      <c r="Q158" s="425"/>
    </row>
    <row r="159" spans="1:17" ht="24" x14ac:dyDescent="0.25">
      <c r="A159" s="316"/>
      <c r="B159" s="316"/>
      <c r="C159" s="316"/>
      <c r="D159" s="316"/>
      <c r="E159" s="316"/>
      <c r="F159" s="316"/>
      <c r="G159" s="240" t="s">
        <v>20</v>
      </c>
      <c r="H159" s="234">
        <v>0</v>
      </c>
      <c r="I159" s="234">
        <v>0</v>
      </c>
      <c r="J159" s="235">
        <v>0</v>
      </c>
      <c r="K159" s="234">
        <v>0</v>
      </c>
      <c r="L159" s="234">
        <v>0</v>
      </c>
      <c r="M159" s="234">
        <v>0</v>
      </c>
      <c r="N159" s="234">
        <v>0</v>
      </c>
      <c r="O159" s="627"/>
      <c r="P159" s="316"/>
      <c r="Q159" s="426"/>
    </row>
    <row r="160" spans="1:17" ht="36" customHeight="1" x14ac:dyDescent="0.25">
      <c r="A160" s="316" t="s">
        <v>2284</v>
      </c>
      <c r="B160" s="316" t="s">
        <v>2254</v>
      </c>
      <c r="C160" s="316" t="s">
        <v>53</v>
      </c>
      <c r="D160" s="316">
        <v>2026</v>
      </c>
      <c r="E160" s="316">
        <v>866</v>
      </c>
      <c r="F160" s="316" t="s">
        <v>2275</v>
      </c>
      <c r="G160" s="240" t="s">
        <v>2261</v>
      </c>
      <c r="H160" s="237">
        <f>SUM(H161:H164)</f>
        <v>185.6</v>
      </c>
      <c r="I160" s="237">
        <f t="shared" ref="I160:N160" si="32">SUM(I161:I164)</f>
        <v>0</v>
      </c>
      <c r="J160" s="237">
        <f t="shared" si="32"/>
        <v>185.6</v>
      </c>
      <c r="K160" s="237">
        <f t="shared" si="32"/>
        <v>0</v>
      </c>
      <c r="L160" s="237">
        <f t="shared" si="32"/>
        <v>0</v>
      </c>
      <c r="M160" s="237">
        <f t="shared" si="32"/>
        <v>0</v>
      </c>
      <c r="N160" s="237">
        <f t="shared" si="32"/>
        <v>0</v>
      </c>
      <c r="O160" s="627">
        <v>866</v>
      </c>
      <c r="P160" s="316" t="s">
        <v>2273</v>
      </c>
      <c r="Q160" s="424" t="s">
        <v>4184</v>
      </c>
    </row>
    <row r="161" spans="1:17" x14ac:dyDescent="0.25">
      <c r="A161" s="316"/>
      <c r="B161" s="316"/>
      <c r="C161" s="316"/>
      <c r="D161" s="316"/>
      <c r="E161" s="316"/>
      <c r="F161" s="316"/>
      <c r="G161" s="240" t="s">
        <v>49</v>
      </c>
      <c r="H161" s="234">
        <f>SUM(I161:N161)</f>
        <v>110.3</v>
      </c>
      <c r="I161" s="234">
        <v>0</v>
      </c>
      <c r="J161" s="235">
        <v>110.3</v>
      </c>
      <c r="K161" s="234">
        <v>0</v>
      </c>
      <c r="L161" s="234">
        <v>0</v>
      </c>
      <c r="M161" s="234">
        <v>0</v>
      </c>
      <c r="N161" s="234">
        <v>0</v>
      </c>
      <c r="O161" s="627"/>
      <c r="P161" s="316"/>
      <c r="Q161" s="425"/>
    </row>
    <row r="162" spans="1:17" ht="36" x14ac:dyDescent="0.25">
      <c r="A162" s="316"/>
      <c r="B162" s="316"/>
      <c r="C162" s="316"/>
      <c r="D162" s="316"/>
      <c r="E162" s="316"/>
      <c r="F162" s="316"/>
      <c r="G162" s="240" t="s">
        <v>18</v>
      </c>
      <c r="H162" s="234">
        <f>SUM(I162:N162)</f>
        <v>75.3</v>
      </c>
      <c r="I162" s="234">
        <v>0</v>
      </c>
      <c r="J162" s="235">
        <v>75.3</v>
      </c>
      <c r="K162" s="234">
        <v>0</v>
      </c>
      <c r="L162" s="234">
        <v>0</v>
      </c>
      <c r="M162" s="234">
        <v>0</v>
      </c>
      <c r="N162" s="234">
        <v>0</v>
      </c>
      <c r="O162" s="627"/>
      <c r="P162" s="316"/>
      <c r="Q162" s="425"/>
    </row>
    <row r="163" spans="1:17" x14ac:dyDescent="0.25">
      <c r="A163" s="316"/>
      <c r="B163" s="316"/>
      <c r="C163" s="316"/>
      <c r="D163" s="316"/>
      <c r="E163" s="316"/>
      <c r="F163" s="316"/>
      <c r="G163" s="240" t="s">
        <v>19</v>
      </c>
      <c r="H163" s="234">
        <f>SUM(I163:N163)</f>
        <v>0</v>
      </c>
      <c r="I163" s="234">
        <v>0</v>
      </c>
      <c r="J163" s="235">
        <v>0</v>
      </c>
      <c r="K163" s="234">
        <v>0</v>
      </c>
      <c r="L163" s="234">
        <v>0</v>
      </c>
      <c r="M163" s="234">
        <v>0</v>
      </c>
      <c r="N163" s="234">
        <v>0</v>
      </c>
      <c r="O163" s="627"/>
      <c r="P163" s="316"/>
      <c r="Q163" s="425"/>
    </row>
    <row r="164" spans="1:17" ht="24" x14ac:dyDescent="0.25">
      <c r="A164" s="316"/>
      <c r="B164" s="316"/>
      <c r="C164" s="316"/>
      <c r="D164" s="316"/>
      <c r="E164" s="316"/>
      <c r="F164" s="316"/>
      <c r="G164" s="240" t="s">
        <v>20</v>
      </c>
      <c r="H164" s="234">
        <v>0</v>
      </c>
      <c r="I164" s="234">
        <v>0</v>
      </c>
      <c r="J164" s="235">
        <v>0</v>
      </c>
      <c r="K164" s="234">
        <v>0</v>
      </c>
      <c r="L164" s="234">
        <v>0</v>
      </c>
      <c r="M164" s="234">
        <v>0</v>
      </c>
      <c r="N164" s="234">
        <v>0</v>
      </c>
      <c r="O164" s="627"/>
      <c r="P164" s="316"/>
      <c r="Q164" s="426"/>
    </row>
    <row r="165" spans="1:17" ht="36" customHeight="1" x14ac:dyDescent="0.25">
      <c r="A165" s="316" t="s">
        <v>2285</v>
      </c>
      <c r="B165" s="316" t="s">
        <v>2254</v>
      </c>
      <c r="C165" s="316" t="s">
        <v>53</v>
      </c>
      <c r="D165" s="316">
        <v>2026</v>
      </c>
      <c r="E165" s="316">
        <v>740</v>
      </c>
      <c r="F165" s="316" t="s">
        <v>2275</v>
      </c>
      <c r="G165" s="240" t="s">
        <v>2261</v>
      </c>
      <c r="H165" s="237">
        <f>SUM(H166:H169)</f>
        <v>111.39999999999999</v>
      </c>
      <c r="I165" s="237">
        <f t="shared" ref="I165:N165" si="33">SUM(I166:I169)</f>
        <v>0</v>
      </c>
      <c r="J165" s="237">
        <f t="shared" si="33"/>
        <v>111.39999999999999</v>
      </c>
      <c r="K165" s="237">
        <f t="shared" si="33"/>
        <v>0</v>
      </c>
      <c r="L165" s="237">
        <f t="shared" si="33"/>
        <v>0</v>
      </c>
      <c r="M165" s="237">
        <f t="shared" si="33"/>
        <v>0</v>
      </c>
      <c r="N165" s="237">
        <f t="shared" si="33"/>
        <v>0</v>
      </c>
      <c r="O165" s="627">
        <v>740</v>
      </c>
      <c r="P165" s="316" t="s">
        <v>2273</v>
      </c>
      <c r="Q165" s="424" t="s">
        <v>4184</v>
      </c>
    </row>
    <row r="166" spans="1:17" x14ac:dyDescent="0.25">
      <c r="A166" s="316"/>
      <c r="B166" s="316"/>
      <c r="C166" s="316"/>
      <c r="D166" s="316"/>
      <c r="E166" s="316"/>
      <c r="F166" s="316"/>
      <c r="G166" s="240" t="s">
        <v>49</v>
      </c>
      <c r="H166" s="234">
        <f>SUM(I166:N166)</f>
        <v>110.3</v>
      </c>
      <c r="I166" s="234">
        <v>0</v>
      </c>
      <c r="J166" s="235">
        <v>110.3</v>
      </c>
      <c r="K166" s="234">
        <v>0</v>
      </c>
      <c r="L166" s="234">
        <v>0</v>
      </c>
      <c r="M166" s="234">
        <v>0</v>
      </c>
      <c r="N166" s="234">
        <v>0</v>
      </c>
      <c r="O166" s="627"/>
      <c r="P166" s="316"/>
      <c r="Q166" s="425"/>
    </row>
    <row r="167" spans="1:17" ht="36" x14ac:dyDescent="0.25">
      <c r="A167" s="316"/>
      <c r="B167" s="316"/>
      <c r="C167" s="316"/>
      <c r="D167" s="316"/>
      <c r="E167" s="316"/>
      <c r="F167" s="316"/>
      <c r="G167" s="240" t="s">
        <v>18</v>
      </c>
      <c r="H167" s="234">
        <f>SUM(I167:N167)</f>
        <v>1.1000000000000001</v>
      </c>
      <c r="I167" s="234">
        <v>0</v>
      </c>
      <c r="J167" s="235">
        <v>1.1000000000000001</v>
      </c>
      <c r="K167" s="234">
        <v>0</v>
      </c>
      <c r="L167" s="234">
        <v>0</v>
      </c>
      <c r="M167" s="234">
        <v>0</v>
      </c>
      <c r="N167" s="234">
        <v>0</v>
      </c>
      <c r="O167" s="627"/>
      <c r="P167" s="316"/>
      <c r="Q167" s="425"/>
    </row>
    <row r="168" spans="1:17" x14ac:dyDescent="0.25">
      <c r="A168" s="316"/>
      <c r="B168" s="316"/>
      <c r="C168" s="316"/>
      <c r="D168" s="316"/>
      <c r="E168" s="316"/>
      <c r="F168" s="316"/>
      <c r="G168" s="240" t="s">
        <v>19</v>
      </c>
      <c r="H168" s="234">
        <f>SUM(I168:N168)</f>
        <v>0</v>
      </c>
      <c r="I168" s="234">
        <v>0</v>
      </c>
      <c r="J168" s="235">
        <v>0</v>
      </c>
      <c r="K168" s="234">
        <v>0</v>
      </c>
      <c r="L168" s="234">
        <v>0</v>
      </c>
      <c r="M168" s="234">
        <v>0</v>
      </c>
      <c r="N168" s="234">
        <v>0</v>
      </c>
      <c r="O168" s="627"/>
      <c r="P168" s="316"/>
      <c r="Q168" s="425"/>
    </row>
    <row r="169" spans="1:17" ht="24" x14ac:dyDescent="0.25">
      <c r="A169" s="316"/>
      <c r="B169" s="316"/>
      <c r="C169" s="316"/>
      <c r="D169" s="316"/>
      <c r="E169" s="316"/>
      <c r="F169" s="316"/>
      <c r="G169" s="240" t="s">
        <v>20</v>
      </c>
      <c r="H169" s="234">
        <v>0</v>
      </c>
      <c r="I169" s="234">
        <v>0</v>
      </c>
      <c r="J169" s="235">
        <v>0</v>
      </c>
      <c r="K169" s="234">
        <v>0</v>
      </c>
      <c r="L169" s="234">
        <v>0</v>
      </c>
      <c r="M169" s="234">
        <v>0</v>
      </c>
      <c r="N169" s="234">
        <v>0</v>
      </c>
      <c r="O169" s="627"/>
      <c r="P169" s="316"/>
      <c r="Q169" s="426"/>
    </row>
    <row r="170" spans="1:17" ht="36" customHeight="1" x14ac:dyDescent="0.25">
      <c r="A170" s="316" t="s">
        <v>2286</v>
      </c>
      <c r="B170" s="316" t="s">
        <v>2254</v>
      </c>
      <c r="C170" s="316" t="s">
        <v>53</v>
      </c>
      <c r="D170" s="316">
        <v>2026</v>
      </c>
      <c r="E170" s="316">
        <v>1348</v>
      </c>
      <c r="F170" s="316" t="s">
        <v>2275</v>
      </c>
      <c r="G170" s="240" t="s">
        <v>2261</v>
      </c>
      <c r="H170" s="237">
        <f>SUM(H171:H174)</f>
        <v>195.39999999999998</v>
      </c>
      <c r="I170" s="237">
        <f t="shared" ref="I170:N170" si="34">SUM(I171:I174)</f>
        <v>0</v>
      </c>
      <c r="J170" s="237">
        <f t="shared" si="34"/>
        <v>195.39999999999998</v>
      </c>
      <c r="K170" s="237">
        <f t="shared" si="34"/>
        <v>0</v>
      </c>
      <c r="L170" s="237">
        <f t="shared" si="34"/>
        <v>0</v>
      </c>
      <c r="M170" s="237">
        <f t="shared" si="34"/>
        <v>0</v>
      </c>
      <c r="N170" s="237">
        <f t="shared" si="34"/>
        <v>0</v>
      </c>
      <c r="O170" s="627">
        <v>1348</v>
      </c>
      <c r="P170" s="316" t="s">
        <v>2273</v>
      </c>
      <c r="Q170" s="424" t="s">
        <v>4184</v>
      </c>
    </row>
    <row r="171" spans="1:17" x14ac:dyDescent="0.25">
      <c r="A171" s="316"/>
      <c r="B171" s="316"/>
      <c r="C171" s="316"/>
      <c r="D171" s="316"/>
      <c r="E171" s="316"/>
      <c r="F171" s="316"/>
      <c r="G171" s="240" t="s">
        <v>49</v>
      </c>
      <c r="H171" s="234">
        <f>SUM(I171:N171)</f>
        <v>110.3</v>
      </c>
      <c r="I171" s="234">
        <v>0</v>
      </c>
      <c r="J171" s="235">
        <v>110.3</v>
      </c>
      <c r="K171" s="234">
        <v>0</v>
      </c>
      <c r="L171" s="234">
        <v>0</v>
      </c>
      <c r="M171" s="234">
        <v>0</v>
      </c>
      <c r="N171" s="234">
        <v>0</v>
      </c>
      <c r="O171" s="627"/>
      <c r="P171" s="316"/>
      <c r="Q171" s="425"/>
    </row>
    <row r="172" spans="1:17" ht="36" x14ac:dyDescent="0.25">
      <c r="A172" s="316"/>
      <c r="B172" s="316"/>
      <c r="C172" s="316"/>
      <c r="D172" s="316"/>
      <c r="E172" s="316"/>
      <c r="F172" s="316"/>
      <c r="G172" s="240" t="s">
        <v>18</v>
      </c>
      <c r="H172" s="234">
        <f>SUM(I172:N172)</f>
        <v>85.1</v>
      </c>
      <c r="I172" s="234">
        <v>0</v>
      </c>
      <c r="J172" s="235">
        <v>85.1</v>
      </c>
      <c r="K172" s="234">
        <v>0</v>
      </c>
      <c r="L172" s="234">
        <v>0</v>
      </c>
      <c r="M172" s="234">
        <v>0</v>
      </c>
      <c r="N172" s="234">
        <v>0</v>
      </c>
      <c r="O172" s="627"/>
      <c r="P172" s="316"/>
      <c r="Q172" s="425"/>
    </row>
    <row r="173" spans="1:17" x14ac:dyDescent="0.25">
      <c r="A173" s="316"/>
      <c r="B173" s="316"/>
      <c r="C173" s="316"/>
      <c r="D173" s="316"/>
      <c r="E173" s="316"/>
      <c r="F173" s="316"/>
      <c r="G173" s="240" t="s">
        <v>19</v>
      </c>
      <c r="H173" s="234">
        <f>SUM(I173:N173)</f>
        <v>0</v>
      </c>
      <c r="I173" s="234">
        <v>0</v>
      </c>
      <c r="J173" s="235">
        <v>0</v>
      </c>
      <c r="K173" s="234">
        <v>0</v>
      </c>
      <c r="L173" s="234">
        <v>0</v>
      </c>
      <c r="M173" s="234">
        <v>0</v>
      </c>
      <c r="N173" s="234">
        <v>0</v>
      </c>
      <c r="O173" s="627"/>
      <c r="P173" s="316"/>
      <c r="Q173" s="425"/>
    </row>
    <row r="174" spans="1:17" ht="24" x14ac:dyDescent="0.25">
      <c r="A174" s="316"/>
      <c r="B174" s="316"/>
      <c r="C174" s="316"/>
      <c r="D174" s="316"/>
      <c r="E174" s="316"/>
      <c r="F174" s="316"/>
      <c r="G174" s="240" t="s">
        <v>20</v>
      </c>
      <c r="H174" s="234">
        <v>0</v>
      </c>
      <c r="I174" s="234">
        <v>0</v>
      </c>
      <c r="J174" s="235">
        <v>0</v>
      </c>
      <c r="K174" s="234">
        <v>0</v>
      </c>
      <c r="L174" s="234">
        <v>0</v>
      </c>
      <c r="M174" s="234">
        <v>0</v>
      </c>
      <c r="N174" s="234">
        <v>0</v>
      </c>
      <c r="O174" s="627"/>
      <c r="P174" s="316"/>
      <c r="Q174" s="426"/>
    </row>
    <row r="175" spans="1:17" ht="36" customHeight="1" x14ac:dyDescent="0.25">
      <c r="A175" s="316" t="s">
        <v>2287</v>
      </c>
      <c r="B175" s="316" t="s">
        <v>2254</v>
      </c>
      <c r="C175" s="316" t="s">
        <v>53</v>
      </c>
      <c r="D175" s="316">
        <v>2026</v>
      </c>
      <c r="E175" s="316">
        <v>561</v>
      </c>
      <c r="F175" s="316" t="s">
        <v>2275</v>
      </c>
      <c r="G175" s="240" t="s">
        <v>2261</v>
      </c>
      <c r="H175" s="237">
        <f>SUM(H176:H179)</f>
        <v>133.80000000000001</v>
      </c>
      <c r="I175" s="237">
        <f t="shared" ref="I175:N175" si="35">SUM(I176:I179)</f>
        <v>0</v>
      </c>
      <c r="J175" s="237">
        <f t="shared" si="35"/>
        <v>133.80000000000001</v>
      </c>
      <c r="K175" s="237">
        <f t="shared" si="35"/>
        <v>0</v>
      </c>
      <c r="L175" s="237">
        <f t="shared" si="35"/>
        <v>0</v>
      </c>
      <c r="M175" s="237">
        <f t="shared" si="35"/>
        <v>0</v>
      </c>
      <c r="N175" s="237">
        <f t="shared" si="35"/>
        <v>0</v>
      </c>
      <c r="O175" s="627">
        <v>561</v>
      </c>
      <c r="P175" s="316" t="s">
        <v>2273</v>
      </c>
      <c r="Q175" s="424" t="s">
        <v>4184</v>
      </c>
    </row>
    <row r="176" spans="1:17" x14ac:dyDescent="0.25">
      <c r="A176" s="316"/>
      <c r="B176" s="316"/>
      <c r="C176" s="316"/>
      <c r="D176" s="316"/>
      <c r="E176" s="316"/>
      <c r="F176" s="316"/>
      <c r="G176" s="240" t="s">
        <v>49</v>
      </c>
      <c r="H176" s="234">
        <f>SUM(I176:N176)</f>
        <v>95.7</v>
      </c>
      <c r="I176" s="234">
        <v>0</v>
      </c>
      <c r="J176" s="235">
        <v>95.7</v>
      </c>
      <c r="K176" s="234">
        <v>0</v>
      </c>
      <c r="L176" s="234">
        <v>0</v>
      </c>
      <c r="M176" s="234">
        <v>0</v>
      </c>
      <c r="N176" s="234">
        <v>0</v>
      </c>
      <c r="O176" s="627"/>
      <c r="P176" s="316"/>
      <c r="Q176" s="425"/>
    </row>
    <row r="177" spans="1:17" ht="36" x14ac:dyDescent="0.25">
      <c r="A177" s="316"/>
      <c r="B177" s="316"/>
      <c r="C177" s="316"/>
      <c r="D177" s="316"/>
      <c r="E177" s="316"/>
      <c r="F177" s="316"/>
      <c r="G177" s="240" t="s">
        <v>18</v>
      </c>
      <c r="H177" s="234">
        <f>SUM(I177:N177)</f>
        <v>38.1</v>
      </c>
      <c r="I177" s="234">
        <v>0</v>
      </c>
      <c r="J177" s="235">
        <v>38.1</v>
      </c>
      <c r="K177" s="234">
        <v>0</v>
      </c>
      <c r="L177" s="234">
        <v>0</v>
      </c>
      <c r="M177" s="234">
        <v>0</v>
      </c>
      <c r="N177" s="234">
        <v>0</v>
      </c>
      <c r="O177" s="627"/>
      <c r="P177" s="316"/>
      <c r="Q177" s="425"/>
    </row>
    <row r="178" spans="1:17" x14ac:dyDescent="0.25">
      <c r="A178" s="316"/>
      <c r="B178" s="316"/>
      <c r="C178" s="316"/>
      <c r="D178" s="316"/>
      <c r="E178" s="316"/>
      <c r="F178" s="316"/>
      <c r="G178" s="240" t="s">
        <v>19</v>
      </c>
      <c r="H178" s="234">
        <f>SUM(I178:N178)</f>
        <v>0</v>
      </c>
      <c r="I178" s="234">
        <v>0</v>
      </c>
      <c r="J178" s="235">
        <v>0</v>
      </c>
      <c r="K178" s="234">
        <v>0</v>
      </c>
      <c r="L178" s="234">
        <v>0</v>
      </c>
      <c r="M178" s="234">
        <v>0</v>
      </c>
      <c r="N178" s="234">
        <v>0</v>
      </c>
      <c r="O178" s="627"/>
      <c r="P178" s="316"/>
      <c r="Q178" s="425"/>
    </row>
    <row r="179" spans="1:17" ht="24" x14ac:dyDescent="0.25">
      <c r="A179" s="316"/>
      <c r="B179" s="316"/>
      <c r="C179" s="316"/>
      <c r="D179" s="316"/>
      <c r="E179" s="316"/>
      <c r="F179" s="316"/>
      <c r="G179" s="240" t="s">
        <v>20</v>
      </c>
      <c r="H179" s="234">
        <v>0</v>
      </c>
      <c r="I179" s="234">
        <v>0</v>
      </c>
      <c r="J179" s="235">
        <v>0</v>
      </c>
      <c r="K179" s="234">
        <v>0</v>
      </c>
      <c r="L179" s="234">
        <v>0</v>
      </c>
      <c r="M179" s="234">
        <v>0</v>
      </c>
      <c r="N179" s="234">
        <v>0</v>
      </c>
      <c r="O179" s="627"/>
      <c r="P179" s="316"/>
      <c r="Q179" s="426"/>
    </row>
    <row r="180" spans="1:17" ht="36" customHeight="1" x14ac:dyDescent="0.25">
      <c r="A180" s="316" t="s">
        <v>2288</v>
      </c>
      <c r="B180" s="316" t="s">
        <v>2254</v>
      </c>
      <c r="C180" s="316" t="s">
        <v>53</v>
      </c>
      <c r="D180" s="316">
        <v>2026</v>
      </c>
      <c r="E180" s="316">
        <v>1121</v>
      </c>
      <c r="F180" s="316" t="s">
        <v>2275</v>
      </c>
      <c r="G180" s="240" t="s">
        <v>2261</v>
      </c>
      <c r="H180" s="237">
        <f>SUM(H181:H184)</f>
        <v>188.39999999999998</v>
      </c>
      <c r="I180" s="237">
        <f t="shared" ref="I180:N180" si="36">SUM(I181:I184)</f>
        <v>0</v>
      </c>
      <c r="J180" s="237">
        <f t="shared" si="36"/>
        <v>188.39999999999998</v>
      </c>
      <c r="K180" s="237">
        <f t="shared" si="36"/>
        <v>0</v>
      </c>
      <c r="L180" s="237">
        <f t="shared" si="36"/>
        <v>0</v>
      </c>
      <c r="M180" s="237">
        <f t="shared" si="36"/>
        <v>0</v>
      </c>
      <c r="N180" s="237">
        <f t="shared" si="36"/>
        <v>0</v>
      </c>
      <c r="O180" s="627">
        <v>1121</v>
      </c>
      <c r="P180" s="316" t="s">
        <v>2273</v>
      </c>
      <c r="Q180" s="424" t="s">
        <v>4184</v>
      </c>
    </row>
    <row r="181" spans="1:17" x14ac:dyDescent="0.25">
      <c r="A181" s="316"/>
      <c r="B181" s="316"/>
      <c r="C181" s="316"/>
      <c r="D181" s="316"/>
      <c r="E181" s="316"/>
      <c r="F181" s="316"/>
      <c r="G181" s="240" t="s">
        <v>49</v>
      </c>
      <c r="H181" s="234">
        <f>SUM(I181:N181)</f>
        <v>110.3</v>
      </c>
      <c r="I181" s="234">
        <v>0</v>
      </c>
      <c r="J181" s="235">
        <v>110.3</v>
      </c>
      <c r="K181" s="234">
        <v>0</v>
      </c>
      <c r="L181" s="234">
        <v>0</v>
      </c>
      <c r="M181" s="234">
        <v>0</v>
      </c>
      <c r="N181" s="234">
        <v>0</v>
      </c>
      <c r="O181" s="627"/>
      <c r="P181" s="316"/>
      <c r="Q181" s="425"/>
    </row>
    <row r="182" spans="1:17" ht="36" x14ac:dyDescent="0.25">
      <c r="A182" s="316"/>
      <c r="B182" s="316"/>
      <c r="C182" s="316"/>
      <c r="D182" s="316"/>
      <c r="E182" s="316"/>
      <c r="F182" s="316"/>
      <c r="G182" s="240" t="s">
        <v>18</v>
      </c>
      <c r="H182" s="234">
        <f>SUM(I182:N182)</f>
        <v>78.099999999999994</v>
      </c>
      <c r="I182" s="234">
        <v>0</v>
      </c>
      <c r="J182" s="235">
        <v>78.099999999999994</v>
      </c>
      <c r="K182" s="234">
        <v>0</v>
      </c>
      <c r="L182" s="234">
        <v>0</v>
      </c>
      <c r="M182" s="234">
        <v>0</v>
      </c>
      <c r="N182" s="234">
        <v>0</v>
      </c>
      <c r="O182" s="627"/>
      <c r="P182" s="316"/>
      <c r="Q182" s="425"/>
    </row>
    <row r="183" spans="1:17" x14ac:dyDescent="0.25">
      <c r="A183" s="316"/>
      <c r="B183" s="316"/>
      <c r="C183" s="316"/>
      <c r="D183" s="316"/>
      <c r="E183" s="316"/>
      <c r="F183" s="316"/>
      <c r="G183" s="240" t="s">
        <v>19</v>
      </c>
      <c r="H183" s="234">
        <f>SUM(I183:N183)</f>
        <v>0</v>
      </c>
      <c r="I183" s="234">
        <v>0</v>
      </c>
      <c r="J183" s="235">
        <v>0</v>
      </c>
      <c r="K183" s="234">
        <v>0</v>
      </c>
      <c r="L183" s="234">
        <v>0</v>
      </c>
      <c r="M183" s="234">
        <v>0</v>
      </c>
      <c r="N183" s="234">
        <v>0</v>
      </c>
      <c r="O183" s="627"/>
      <c r="P183" s="316"/>
      <c r="Q183" s="425"/>
    </row>
    <row r="184" spans="1:17" ht="24" x14ac:dyDescent="0.25">
      <c r="A184" s="316"/>
      <c r="B184" s="316"/>
      <c r="C184" s="316"/>
      <c r="D184" s="316"/>
      <c r="E184" s="316"/>
      <c r="F184" s="316"/>
      <c r="G184" s="240" t="s">
        <v>20</v>
      </c>
      <c r="H184" s="234">
        <v>0</v>
      </c>
      <c r="I184" s="234">
        <v>0</v>
      </c>
      <c r="J184" s="235">
        <v>0</v>
      </c>
      <c r="K184" s="234">
        <v>0</v>
      </c>
      <c r="L184" s="234">
        <v>0</v>
      </c>
      <c r="M184" s="234">
        <v>0</v>
      </c>
      <c r="N184" s="234">
        <v>0</v>
      </c>
      <c r="O184" s="627"/>
      <c r="P184" s="316"/>
      <c r="Q184" s="426"/>
    </row>
    <row r="185" spans="1:17" ht="36" customHeight="1" x14ac:dyDescent="0.25">
      <c r="A185" s="316" t="s">
        <v>2289</v>
      </c>
      <c r="B185" s="316" t="s">
        <v>2254</v>
      </c>
      <c r="C185" s="316" t="s">
        <v>53</v>
      </c>
      <c r="D185" s="316">
        <v>2026</v>
      </c>
      <c r="E185" s="316">
        <v>1585</v>
      </c>
      <c r="F185" s="316" t="s">
        <v>2275</v>
      </c>
      <c r="G185" s="240" t="s">
        <v>2261</v>
      </c>
      <c r="H185" s="237">
        <f>SUM(H186:H189)</f>
        <v>210.5</v>
      </c>
      <c r="I185" s="237">
        <f t="shared" ref="I185:N185" si="37">SUM(I186:I189)</f>
        <v>0</v>
      </c>
      <c r="J185" s="237">
        <f t="shared" si="37"/>
        <v>210.5</v>
      </c>
      <c r="K185" s="237">
        <f t="shared" si="37"/>
        <v>0</v>
      </c>
      <c r="L185" s="237">
        <f t="shared" si="37"/>
        <v>0</v>
      </c>
      <c r="M185" s="237">
        <f t="shared" si="37"/>
        <v>0</v>
      </c>
      <c r="N185" s="237">
        <f t="shared" si="37"/>
        <v>0</v>
      </c>
      <c r="O185" s="627">
        <v>1585</v>
      </c>
      <c r="P185" s="316" t="s">
        <v>2273</v>
      </c>
      <c r="Q185" s="424" t="s">
        <v>4184</v>
      </c>
    </row>
    <row r="186" spans="1:17" x14ac:dyDescent="0.25">
      <c r="A186" s="316"/>
      <c r="B186" s="316"/>
      <c r="C186" s="316"/>
      <c r="D186" s="316"/>
      <c r="E186" s="316"/>
      <c r="F186" s="316"/>
      <c r="G186" s="240" t="s">
        <v>49</v>
      </c>
      <c r="H186" s="234">
        <f>SUM(I186:N186)</f>
        <v>110.3</v>
      </c>
      <c r="I186" s="234">
        <v>0</v>
      </c>
      <c r="J186" s="235">
        <v>110.3</v>
      </c>
      <c r="K186" s="234">
        <v>0</v>
      </c>
      <c r="L186" s="234">
        <v>0</v>
      </c>
      <c r="M186" s="234">
        <v>0</v>
      </c>
      <c r="N186" s="234">
        <v>0</v>
      </c>
      <c r="O186" s="627"/>
      <c r="P186" s="316"/>
      <c r="Q186" s="425"/>
    </row>
    <row r="187" spans="1:17" ht="36" x14ac:dyDescent="0.25">
      <c r="A187" s="316"/>
      <c r="B187" s="316"/>
      <c r="C187" s="316"/>
      <c r="D187" s="316"/>
      <c r="E187" s="316"/>
      <c r="F187" s="316"/>
      <c r="G187" s="240" t="s">
        <v>18</v>
      </c>
      <c r="H187" s="234">
        <f>SUM(I187:N187)</f>
        <v>100.2</v>
      </c>
      <c r="I187" s="234">
        <v>0</v>
      </c>
      <c r="J187" s="235">
        <v>100.2</v>
      </c>
      <c r="K187" s="234">
        <v>0</v>
      </c>
      <c r="L187" s="234">
        <v>0</v>
      </c>
      <c r="M187" s="234">
        <v>0</v>
      </c>
      <c r="N187" s="234">
        <v>0</v>
      </c>
      <c r="O187" s="627"/>
      <c r="P187" s="316"/>
      <c r="Q187" s="425"/>
    </row>
    <row r="188" spans="1:17" x14ac:dyDescent="0.25">
      <c r="A188" s="316"/>
      <c r="B188" s="316"/>
      <c r="C188" s="316"/>
      <c r="D188" s="316"/>
      <c r="E188" s="316"/>
      <c r="F188" s="316"/>
      <c r="G188" s="240" t="s">
        <v>19</v>
      </c>
      <c r="H188" s="234">
        <f>SUM(I188:N188)</f>
        <v>0</v>
      </c>
      <c r="I188" s="234">
        <v>0</v>
      </c>
      <c r="J188" s="235">
        <v>0</v>
      </c>
      <c r="K188" s="234">
        <v>0</v>
      </c>
      <c r="L188" s="234">
        <v>0</v>
      </c>
      <c r="M188" s="234">
        <v>0</v>
      </c>
      <c r="N188" s="234">
        <v>0</v>
      </c>
      <c r="O188" s="627"/>
      <c r="P188" s="316"/>
      <c r="Q188" s="425"/>
    </row>
    <row r="189" spans="1:17" ht="24" x14ac:dyDescent="0.25">
      <c r="A189" s="316"/>
      <c r="B189" s="316"/>
      <c r="C189" s="316"/>
      <c r="D189" s="316"/>
      <c r="E189" s="316"/>
      <c r="F189" s="316"/>
      <c r="G189" s="240" t="s">
        <v>20</v>
      </c>
      <c r="H189" s="234">
        <v>0</v>
      </c>
      <c r="I189" s="234">
        <v>0</v>
      </c>
      <c r="J189" s="235">
        <v>0</v>
      </c>
      <c r="K189" s="234">
        <v>0</v>
      </c>
      <c r="L189" s="234">
        <v>0</v>
      </c>
      <c r="M189" s="234">
        <v>0</v>
      </c>
      <c r="N189" s="234">
        <v>0</v>
      </c>
      <c r="O189" s="627"/>
      <c r="P189" s="316"/>
      <c r="Q189" s="426"/>
    </row>
    <row r="190" spans="1:17" ht="36" customHeight="1" x14ac:dyDescent="0.25">
      <c r="A190" s="316" t="s">
        <v>2290</v>
      </c>
      <c r="B190" s="316" t="s">
        <v>2254</v>
      </c>
      <c r="C190" s="316" t="s">
        <v>53</v>
      </c>
      <c r="D190" s="316">
        <v>2026</v>
      </c>
      <c r="E190" s="316">
        <v>1748</v>
      </c>
      <c r="F190" s="316" t="s">
        <v>2275</v>
      </c>
      <c r="G190" s="240" t="s">
        <v>2261</v>
      </c>
      <c r="H190" s="237">
        <f>SUM(H191:H194)</f>
        <v>211.7</v>
      </c>
      <c r="I190" s="237">
        <f t="shared" ref="I190:N190" si="38">SUM(I191:I194)</f>
        <v>0</v>
      </c>
      <c r="J190" s="237">
        <f t="shared" si="38"/>
        <v>211.7</v>
      </c>
      <c r="K190" s="237">
        <f t="shared" si="38"/>
        <v>0</v>
      </c>
      <c r="L190" s="237">
        <f t="shared" si="38"/>
        <v>0</v>
      </c>
      <c r="M190" s="237">
        <f t="shared" si="38"/>
        <v>0</v>
      </c>
      <c r="N190" s="237">
        <f t="shared" si="38"/>
        <v>0</v>
      </c>
      <c r="O190" s="627">
        <v>1748</v>
      </c>
      <c r="P190" s="316" t="s">
        <v>2273</v>
      </c>
      <c r="Q190" s="424" t="s">
        <v>4184</v>
      </c>
    </row>
    <row r="191" spans="1:17" x14ac:dyDescent="0.25">
      <c r="A191" s="316"/>
      <c r="B191" s="316"/>
      <c r="C191" s="316"/>
      <c r="D191" s="316"/>
      <c r="E191" s="316"/>
      <c r="F191" s="316"/>
      <c r="G191" s="240" t="s">
        <v>49</v>
      </c>
      <c r="H191" s="234">
        <f>SUM(I191:N191)</f>
        <v>110.3</v>
      </c>
      <c r="I191" s="234">
        <v>0</v>
      </c>
      <c r="J191" s="235">
        <v>110.3</v>
      </c>
      <c r="K191" s="234">
        <v>0</v>
      </c>
      <c r="L191" s="234">
        <v>0</v>
      </c>
      <c r="M191" s="234">
        <v>0</v>
      </c>
      <c r="N191" s="234">
        <v>0</v>
      </c>
      <c r="O191" s="627"/>
      <c r="P191" s="316"/>
      <c r="Q191" s="425"/>
    </row>
    <row r="192" spans="1:17" ht="36" x14ac:dyDescent="0.25">
      <c r="A192" s="316"/>
      <c r="B192" s="316"/>
      <c r="C192" s="316"/>
      <c r="D192" s="316"/>
      <c r="E192" s="316"/>
      <c r="F192" s="316"/>
      <c r="G192" s="240" t="s">
        <v>18</v>
      </c>
      <c r="H192" s="234">
        <f>SUM(I192:N192)</f>
        <v>101.4</v>
      </c>
      <c r="I192" s="234">
        <v>0</v>
      </c>
      <c r="J192" s="235">
        <v>101.4</v>
      </c>
      <c r="K192" s="234">
        <v>0</v>
      </c>
      <c r="L192" s="234">
        <v>0</v>
      </c>
      <c r="M192" s="234">
        <v>0</v>
      </c>
      <c r="N192" s="234">
        <v>0</v>
      </c>
      <c r="O192" s="627"/>
      <c r="P192" s="316"/>
      <c r="Q192" s="425"/>
    </row>
    <row r="193" spans="1:17" x14ac:dyDescent="0.25">
      <c r="A193" s="316"/>
      <c r="B193" s="316"/>
      <c r="C193" s="316"/>
      <c r="D193" s="316"/>
      <c r="E193" s="316"/>
      <c r="F193" s="316"/>
      <c r="G193" s="240" t="s">
        <v>19</v>
      </c>
      <c r="H193" s="234">
        <f>SUM(I193:N193)</f>
        <v>0</v>
      </c>
      <c r="I193" s="234">
        <v>0</v>
      </c>
      <c r="J193" s="235">
        <v>0</v>
      </c>
      <c r="K193" s="234">
        <v>0</v>
      </c>
      <c r="L193" s="234">
        <v>0</v>
      </c>
      <c r="M193" s="234">
        <v>0</v>
      </c>
      <c r="N193" s="234">
        <v>0</v>
      </c>
      <c r="O193" s="627"/>
      <c r="P193" s="316"/>
      <c r="Q193" s="425"/>
    </row>
    <row r="194" spans="1:17" ht="24" x14ac:dyDescent="0.25">
      <c r="A194" s="316"/>
      <c r="B194" s="316"/>
      <c r="C194" s="316"/>
      <c r="D194" s="316"/>
      <c r="E194" s="316"/>
      <c r="F194" s="316"/>
      <c r="G194" s="240" t="s">
        <v>20</v>
      </c>
      <c r="H194" s="234">
        <v>0</v>
      </c>
      <c r="I194" s="234">
        <v>0</v>
      </c>
      <c r="J194" s="235">
        <v>0</v>
      </c>
      <c r="K194" s="234">
        <v>0</v>
      </c>
      <c r="L194" s="234">
        <v>0</v>
      </c>
      <c r="M194" s="234">
        <v>0</v>
      </c>
      <c r="N194" s="234">
        <v>0</v>
      </c>
      <c r="O194" s="627"/>
      <c r="P194" s="316"/>
      <c r="Q194" s="426"/>
    </row>
    <row r="195" spans="1:17" ht="36" customHeight="1" x14ac:dyDescent="0.25">
      <c r="A195" s="316" t="s">
        <v>2291</v>
      </c>
      <c r="B195" s="316" t="s">
        <v>2254</v>
      </c>
      <c r="C195" s="316" t="s">
        <v>53</v>
      </c>
      <c r="D195" s="316" t="s">
        <v>274</v>
      </c>
      <c r="E195" s="316">
        <v>1473</v>
      </c>
      <c r="F195" s="316" t="s">
        <v>2275</v>
      </c>
      <c r="G195" s="240" t="s">
        <v>2261</v>
      </c>
      <c r="H195" s="237">
        <f>SUM(H196:H199)</f>
        <v>123.7</v>
      </c>
      <c r="I195" s="237">
        <f t="shared" ref="I195:N195" si="39">SUM(I196:I199)</f>
        <v>0</v>
      </c>
      <c r="J195" s="237">
        <f t="shared" si="39"/>
        <v>18.2</v>
      </c>
      <c r="K195" s="237">
        <f t="shared" si="39"/>
        <v>105.5</v>
      </c>
      <c r="L195" s="237">
        <f t="shared" si="39"/>
        <v>0</v>
      </c>
      <c r="M195" s="237">
        <f t="shared" si="39"/>
        <v>0</v>
      </c>
      <c r="N195" s="237">
        <f t="shared" si="39"/>
        <v>0</v>
      </c>
      <c r="O195" s="627">
        <v>1473</v>
      </c>
      <c r="P195" s="316" t="s">
        <v>2273</v>
      </c>
      <c r="Q195" s="424" t="s">
        <v>4184</v>
      </c>
    </row>
    <row r="196" spans="1:17" x14ac:dyDescent="0.25">
      <c r="A196" s="316"/>
      <c r="B196" s="316"/>
      <c r="C196" s="316"/>
      <c r="D196" s="316"/>
      <c r="E196" s="316"/>
      <c r="F196" s="316"/>
      <c r="G196" s="240" t="s">
        <v>49</v>
      </c>
      <c r="H196" s="234">
        <f>SUM(I196:N196)</f>
        <v>122.4</v>
      </c>
      <c r="I196" s="235">
        <v>0</v>
      </c>
      <c r="J196" s="235">
        <v>18</v>
      </c>
      <c r="K196" s="235">
        <v>104.4</v>
      </c>
      <c r="L196" s="235">
        <v>0</v>
      </c>
      <c r="M196" s="235">
        <v>0</v>
      </c>
      <c r="N196" s="235">
        <v>0</v>
      </c>
      <c r="O196" s="627"/>
      <c r="P196" s="316"/>
      <c r="Q196" s="425"/>
    </row>
    <row r="197" spans="1:17" ht="36" x14ac:dyDescent="0.25">
      <c r="A197" s="316"/>
      <c r="B197" s="316"/>
      <c r="C197" s="316"/>
      <c r="D197" s="316"/>
      <c r="E197" s="316"/>
      <c r="F197" s="316"/>
      <c r="G197" s="240" t="s">
        <v>18</v>
      </c>
      <c r="H197" s="234">
        <f>SUM(I197:N197)</f>
        <v>1.3</v>
      </c>
      <c r="I197" s="235">
        <v>0</v>
      </c>
      <c r="J197" s="235">
        <v>0.2</v>
      </c>
      <c r="K197" s="235">
        <v>1.1000000000000001</v>
      </c>
      <c r="L197" s="235">
        <v>0</v>
      </c>
      <c r="M197" s="235">
        <v>0</v>
      </c>
      <c r="N197" s="235">
        <v>0</v>
      </c>
      <c r="O197" s="627"/>
      <c r="P197" s="316"/>
      <c r="Q197" s="425"/>
    </row>
    <row r="198" spans="1:17" x14ac:dyDescent="0.25">
      <c r="A198" s="316"/>
      <c r="B198" s="316"/>
      <c r="C198" s="316"/>
      <c r="D198" s="316"/>
      <c r="E198" s="316"/>
      <c r="F198" s="316"/>
      <c r="G198" s="240" t="s">
        <v>19</v>
      </c>
      <c r="H198" s="234">
        <f>SUM(I198:N198)</f>
        <v>0</v>
      </c>
      <c r="I198" s="235">
        <v>0</v>
      </c>
      <c r="J198" s="235">
        <v>0</v>
      </c>
      <c r="K198" s="235">
        <v>0</v>
      </c>
      <c r="L198" s="235">
        <v>0</v>
      </c>
      <c r="M198" s="235">
        <v>0</v>
      </c>
      <c r="N198" s="235">
        <v>0</v>
      </c>
      <c r="O198" s="627"/>
      <c r="P198" s="316"/>
      <c r="Q198" s="425"/>
    </row>
    <row r="199" spans="1:17" ht="24" x14ac:dyDescent="0.25">
      <c r="A199" s="316"/>
      <c r="B199" s="316"/>
      <c r="C199" s="316"/>
      <c r="D199" s="316"/>
      <c r="E199" s="316"/>
      <c r="F199" s="316"/>
      <c r="G199" s="240" t="s">
        <v>20</v>
      </c>
      <c r="H199" s="234">
        <v>0</v>
      </c>
      <c r="I199" s="235">
        <v>0</v>
      </c>
      <c r="J199" s="235">
        <v>0</v>
      </c>
      <c r="K199" s="235">
        <v>0</v>
      </c>
      <c r="L199" s="235">
        <v>0</v>
      </c>
      <c r="M199" s="235">
        <v>0</v>
      </c>
      <c r="N199" s="235">
        <v>0</v>
      </c>
      <c r="O199" s="627"/>
      <c r="P199" s="316"/>
      <c r="Q199" s="426"/>
    </row>
    <row r="200" spans="1:17" ht="36" customHeight="1" x14ac:dyDescent="0.25">
      <c r="A200" s="316" t="s">
        <v>2292</v>
      </c>
      <c r="B200" s="316" t="s">
        <v>2254</v>
      </c>
      <c r="C200" s="316" t="s">
        <v>53</v>
      </c>
      <c r="D200" s="316">
        <v>2026</v>
      </c>
      <c r="E200" s="316">
        <v>929</v>
      </c>
      <c r="F200" s="316" t="s">
        <v>2275</v>
      </c>
      <c r="G200" s="240" t="s">
        <v>2261</v>
      </c>
      <c r="H200" s="237">
        <f>SUM(H201:H204)</f>
        <v>222.89999999999998</v>
      </c>
      <c r="I200" s="237">
        <f t="shared" ref="I200:N200" si="40">SUM(I201:I204)</f>
        <v>0</v>
      </c>
      <c r="J200" s="237">
        <f t="shared" si="40"/>
        <v>222.89999999999998</v>
      </c>
      <c r="K200" s="237">
        <f t="shared" si="40"/>
        <v>0</v>
      </c>
      <c r="L200" s="237">
        <f t="shared" si="40"/>
        <v>0</v>
      </c>
      <c r="M200" s="237">
        <f t="shared" si="40"/>
        <v>0</v>
      </c>
      <c r="N200" s="237">
        <f t="shared" si="40"/>
        <v>0</v>
      </c>
      <c r="O200" s="627">
        <v>929</v>
      </c>
      <c r="P200" s="316" t="s">
        <v>2273</v>
      </c>
      <c r="Q200" s="424" t="s">
        <v>4184</v>
      </c>
    </row>
    <row r="201" spans="1:17" x14ac:dyDescent="0.25">
      <c r="A201" s="316"/>
      <c r="B201" s="316"/>
      <c r="C201" s="316"/>
      <c r="D201" s="316"/>
      <c r="E201" s="316"/>
      <c r="F201" s="316"/>
      <c r="G201" s="240" t="s">
        <v>49</v>
      </c>
      <c r="H201" s="234">
        <f>SUM(I201:N201)</f>
        <v>110.3</v>
      </c>
      <c r="I201" s="234">
        <v>0</v>
      </c>
      <c r="J201" s="235">
        <v>110.3</v>
      </c>
      <c r="K201" s="234">
        <v>0</v>
      </c>
      <c r="L201" s="234">
        <v>0</v>
      </c>
      <c r="M201" s="234">
        <v>0</v>
      </c>
      <c r="N201" s="234">
        <v>0</v>
      </c>
      <c r="O201" s="627"/>
      <c r="P201" s="316"/>
      <c r="Q201" s="425"/>
    </row>
    <row r="202" spans="1:17" ht="36" x14ac:dyDescent="0.25">
      <c r="A202" s="316"/>
      <c r="B202" s="316"/>
      <c r="C202" s="316"/>
      <c r="D202" s="316"/>
      <c r="E202" s="316"/>
      <c r="F202" s="316"/>
      <c r="G202" s="240" t="s">
        <v>18</v>
      </c>
      <c r="H202" s="234">
        <f>SUM(I202:N202)</f>
        <v>112.6</v>
      </c>
      <c r="I202" s="234">
        <v>0</v>
      </c>
      <c r="J202" s="235">
        <v>112.6</v>
      </c>
      <c r="K202" s="234">
        <v>0</v>
      </c>
      <c r="L202" s="234">
        <v>0</v>
      </c>
      <c r="M202" s="234">
        <v>0</v>
      </c>
      <c r="N202" s="234">
        <v>0</v>
      </c>
      <c r="O202" s="627"/>
      <c r="P202" s="316"/>
      <c r="Q202" s="425"/>
    </row>
    <row r="203" spans="1:17" x14ac:dyDescent="0.25">
      <c r="A203" s="316"/>
      <c r="B203" s="316"/>
      <c r="C203" s="316"/>
      <c r="D203" s="316"/>
      <c r="E203" s="316"/>
      <c r="F203" s="316"/>
      <c r="G203" s="240" t="s">
        <v>19</v>
      </c>
      <c r="H203" s="234">
        <f>SUM(I203:N203)</f>
        <v>0</v>
      </c>
      <c r="I203" s="234">
        <v>0</v>
      </c>
      <c r="J203" s="235">
        <v>0</v>
      </c>
      <c r="K203" s="234">
        <v>0</v>
      </c>
      <c r="L203" s="234">
        <v>0</v>
      </c>
      <c r="M203" s="234">
        <v>0</v>
      </c>
      <c r="N203" s="234">
        <v>0</v>
      </c>
      <c r="O203" s="627"/>
      <c r="P203" s="316"/>
      <c r="Q203" s="425"/>
    </row>
    <row r="204" spans="1:17" ht="24" x14ac:dyDescent="0.25">
      <c r="A204" s="316"/>
      <c r="B204" s="316"/>
      <c r="C204" s="316"/>
      <c r="D204" s="316"/>
      <c r="E204" s="316"/>
      <c r="F204" s="316"/>
      <c r="G204" s="240" t="s">
        <v>20</v>
      </c>
      <c r="H204" s="234">
        <v>0</v>
      </c>
      <c r="I204" s="234">
        <v>0</v>
      </c>
      <c r="J204" s="235">
        <v>0</v>
      </c>
      <c r="K204" s="234">
        <v>0</v>
      </c>
      <c r="L204" s="234">
        <v>0</v>
      </c>
      <c r="M204" s="234">
        <v>0</v>
      </c>
      <c r="N204" s="234">
        <v>0</v>
      </c>
      <c r="O204" s="627"/>
      <c r="P204" s="316"/>
      <c r="Q204" s="426"/>
    </row>
    <row r="205" spans="1:17" ht="36" customHeight="1" x14ac:dyDescent="0.25">
      <c r="A205" s="316" t="s">
        <v>2293</v>
      </c>
      <c r="B205" s="316" t="s">
        <v>2254</v>
      </c>
      <c r="C205" s="316" t="s">
        <v>53</v>
      </c>
      <c r="D205" s="316" t="s">
        <v>274</v>
      </c>
      <c r="E205" s="316">
        <v>2097</v>
      </c>
      <c r="F205" s="316" t="s">
        <v>2275</v>
      </c>
      <c r="G205" s="240" t="s">
        <v>2261</v>
      </c>
      <c r="H205" s="237">
        <f>SUM(H206:H209)</f>
        <v>123.7</v>
      </c>
      <c r="I205" s="237">
        <f t="shared" ref="I205:N205" si="41">SUM(I206:I209)</f>
        <v>0</v>
      </c>
      <c r="J205" s="237">
        <f t="shared" si="41"/>
        <v>18.2</v>
      </c>
      <c r="K205" s="237">
        <f t="shared" si="41"/>
        <v>105.5</v>
      </c>
      <c r="L205" s="237">
        <f t="shared" si="41"/>
        <v>0</v>
      </c>
      <c r="M205" s="237">
        <f t="shared" si="41"/>
        <v>0</v>
      </c>
      <c r="N205" s="237">
        <f t="shared" si="41"/>
        <v>0</v>
      </c>
      <c r="O205" s="627">
        <v>2097</v>
      </c>
      <c r="P205" s="316" t="s">
        <v>2273</v>
      </c>
      <c r="Q205" s="424" t="s">
        <v>4184</v>
      </c>
    </row>
    <row r="206" spans="1:17" x14ac:dyDescent="0.25">
      <c r="A206" s="316"/>
      <c r="B206" s="316"/>
      <c r="C206" s="316"/>
      <c r="D206" s="316"/>
      <c r="E206" s="316"/>
      <c r="F206" s="316"/>
      <c r="G206" s="240" t="s">
        <v>49</v>
      </c>
      <c r="H206" s="234">
        <f>SUM(I206:N206)</f>
        <v>122.4</v>
      </c>
      <c r="I206" s="235">
        <v>0</v>
      </c>
      <c r="J206" s="235">
        <v>18</v>
      </c>
      <c r="K206" s="235">
        <v>104.4</v>
      </c>
      <c r="L206" s="235">
        <v>0</v>
      </c>
      <c r="M206" s="235">
        <v>0</v>
      </c>
      <c r="N206" s="235">
        <v>0</v>
      </c>
      <c r="O206" s="627"/>
      <c r="P206" s="316"/>
      <c r="Q206" s="425"/>
    </row>
    <row r="207" spans="1:17" ht="36" x14ac:dyDescent="0.25">
      <c r="A207" s="316"/>
      <c r="B207" s="316"/>
      <c r="C207" s="316"/>
      <c r="D207" s="316"/>
      <c r="E207" s="316"/>
      <c r="F207" s="316"/>
      <c r="G207" s="240" t="s">
        <v>18</v>
      </c>
      <c r="H207" s="234">
        <f>SUM(I207:N207)</f>
        <v>1.3</v>
      </c>
      <c r="I207" s="235">
        <v>0</v>
      </c>
      <c r="J207" s="235">
        <v>0.2</v>
      </c>
      <c r="K207" s="235">
        <v>1.1000000000000001</v>
      </c>
      <c r="L207" s="235">
        <v>0</v>
      </c>
      <c r="M207" s="235">
        <v>0</v>
      </c>
      <c r="N207" s="235">
        <v>0</v>
      </c>
      <c r="O207" s="627"/>
      <c r="P207" s="316"/>
      <c r="Q207" s="425"/>
    </row>
    <row r="208" spans="1:17" x14ac:dyDescent="0.25">
      <c r="A208" s="316"/>
      <c r="B208" s="316"/>
      <c r="C208" s="316"/>
      <c r="D208" s="316"/>
      <c r="E208" s="316"/>
      <c r="F208" s="316"/>
      <c r="G208" s="240" t="s">
        <v>19</v>
      </c>
      <c r="H208" s="234">
        <f>SUM(I208:N208)</f>
        <v>0</v>
      </c>
      <c r="I208" s="234">
        <v>0</v>
      </c>
      <c r="J208" s="235">
        <v>0</v>
      </c>
      <c r="K208" s="234">
        <v>0</v>
      </c>
      <c r="L208" s="234">
        <v>0</v>
      </c>
      <c r="M208" s="234">
        <v>0</v>
      </c>
      <c r="N208" s="234">
        <v>0</v>
      </c>
      <c r="O208" s="627"/>
      <c r="P208" s="316"/>
      <c r="Q208" s="425"/>
    </row>
    <row r="209" spans="1:17" ht="24" x14ac:dyDescent="0.25">
      <c r="A209" s="316"/>
      <c r="B209" s="316"/>
      <c r="C209" s="316"/>
      <c r="D209" s="316"/>
      <c r="E209" s="316"/>
      <c r="F209" s="316"/>
      <c r="G209" s="240" t="s">
        <v>20</v>
      </c>
      <c r="H209" s="234">
        <v>0</v>
      </c>
      <c r="I209" s="234">
        <v>0</v>
      </c>
      <c r="J209" s="235">
        <v>0</v>
      </c>
      <c r="K209" s="234">
        <v>0</v>
      </c>
      <c r="L209" s="234">
        <v>0</v>
      </c>
      <c r="M209" s="234">
        <v>0</v>
      </c>
      <c r="N209" s="234">
        <v>0</v>
      </c>
      <c r="O209" s="627"/>
      <c r="P209" s="316"/>
      <c r="Q209" s="426"/>
    </row>
    <row r="210" spans="1:17" ht="36" customHeight="1" x14ac:dyDescent="0.25">
      <c r="A210" s="316" t="s">
        <v>2294</v>
      </c>
      <c r="B210" s="316" t="s">
        <v>2254</v>
      </c>
      <c r="C210" s="316" t="s">
        <v>53</v>
      </c>
      <c r="D210" s="316">
        <v>2026</v>
      </c>
      <c r="E210" s="316">
        <v>1375</v>
      </c>
      <c r="F210" s="316" t="s">
        <v>2275</v>
      </c>
      <c r="G210" s="240" t="s">
        <v>2261</v>
      </c>
      <c r="H210" s="237">
        <f>SUM(H211:H214)</f>
        <v>197.8</v>
      </c>
      <c r="I210" s="237">
        <f t="shared" ref="I210:N210" si="42">SUM(I211:I214)</f>
        <v>0</v>
      </c>
      <c r="J210" s="237">
        <f t="shared" si="42"/>
        <v>197.8</v>
      </c>
      <c r="K210" s="237">
        <f t="shared" si="42"/>
        <v>0</v>
      </c>
      <c r="L210" s="237">
        <f t="shared" si="42"/>
        <v>0</v>
      </c>
      <c r="M210" s="237">
        <f t="shared" si="42"/>
        <v>0</v>
      </c>
      <c r="N210" s="237">
        <f t="shared" si="42"/>
        <v>0</v>
      </c>
      <c r="O210" s="627">
        <v>1375</v>
      </c>
      <c r="P210" s="316" t="s">
        <v>2273</v>
      </c>
      <c r="Q210" s="424" t="s">
        <v>4184</v>
      </c>
    </row>
    <row r="211" spans="1:17" x14ac:dyDescent="0.25">
      <c r="A211" s="316"/>
      <c r="B211" s="316"/>
      <c r="C211" s="316"/>
      <c r="D211" s="316"/>
      <c r="E211" s="316"/>
      <c r="F211" s="316"/>
      <c r="G211" s="240" t="s">
        <v>49</v>
      </c>
      <c r="H211" s="234">
        <f>SUM(I211:N211)</f>
        <v>95.6</v>
      </c>
      <c r="I211" s="234">
        <v>0</v>
      </c>
      <c r="J211" s="235">
        <v>95.6</v>
      </c>
      <c r="K211" s="234">
        <v>0</v>
      </c>
      <c r="L211" s="234">
        <v>0</v>
      </c>
      <c r="M211" s="234">
        <v>0</v>
      </c>
      <c r="N211" s="234">
        <v>0</v>
      </c>
      <c r="O211" s="627"/>
      <c r="P211" s="316"/>
      <c r="Q211" s="425"/>
    </row>
    <row r="212" spans="1:17" ht="36" x14ac:dyDescent="0.25">
      <c r="A212" s="316"/>
      <c r="B212" s="316"/>
      <c r="C212" s="316"/>
      <c r="D212" s="316"/>
      <c r="E212" s="316"/>
      <c r="F212" s="316"/>
      <c r="G212" s="240" t="s">
        <v>18</v>
      </c>
      <c r="H212" s="234">
        <f>SUM(I212:N212)</f>
        <v>102.2</v>
      </c>
      <c r="I212" s="234">
        <v>0</v>
      </c>
      <c r="J212" s="235">
        <v>102.2</v>
      </c>
      <c r="K212" s="234">
        <v>0</v>
      </c>
      <c r="L212" s="234">
        <v>0</v>
      </c>
      <c r="M212" s="234">
        <v>0</v>
      </c>
      <c r="N212" s="234">
        <v>0</v>
      </c>
      <c r="O212" s="627"/>
      <c r="P212" s="316"/>
      <c r="Q212" s="425"/>
    </row>
    <row r="213" spans="1:17" x14ac:dyDescent="0.25">
      <c r="A213" s="316"/>
      <c r="B213" s="316"/>
      <c r="C213" s="316"/>
      <c r="D213" s="316"/>
      <c r="E213" s="316"/>
      <c r="F213" s="316"/>
      <c r="G213" s="240" t="s">
        <v>19</v>
      </c>
      <c r="H213" s="234">
        <f>SUM(I213:N213)</f>
        <v>0</v>
      </c>
      <c r="I213" s="234">
        <v>0</v>
      </c>
      <c r="J213" s="235">
        <v>0</v>
      </c>
      <c r="K213" s="234">
        <v>0</v>
      </c>
      <c r="L213" s="234">
        <v>0</v>
      </c>
      <c r="M213" s="234">
        <v>0</v>
      </c>
      <c r="N213" s="234">
        <v>0</v>
      </c>
      <c r="O213" s="627"/>
      <c r="P213" s="316"/>
      <c r="Q213" s="425"/>
    </row>
    <row r="214" spans="1:17" ht="24" x14ac:dyDescent="0.25">
      <c r="A214" s="316"/>
      <c r="B214" s="316"/>
      <c r="C214" s="316"/>
      <c r="D214" s="316"/>
      <c r="E214" s="316"/>
      <c r="F214" s="316"/>
      <c r="G214" s="240" t="s">
        <v>20</v>
      </c>
      <c r="H214" s="234">
        <v>0</v>
      </c>
      <c r="I214" s="234">
        <v>0</v>
      </c>
      <c r="J214" s="235">
        <v>0</v>
      </c>
      <c r="K214" s="234">
        <v>0</v>
      </c>
      <c r="L214" s="234">
        <v>0</v>
      </c>
      <c r="M214" s="234">
        <v>0</v>
      </c>
      <c r="N214" s="234">
        <v>0</v>
      </c>
      <c r="O214" s="627"/>
      <c r="P214" s="316"/>
      <c r="Q214" s="426"/>
    </row>
    <row r="215" spans="1:17" ht="36" customHeight="1" x14ac:dyDescent="0.25">
      <c r="A215" s="316" t="s">
        <v>2295</v>
      </c>
      <c r="B215" s="316" t="s">
        <v>2254</v>
      </c>
      <c r="C215" s="316" t="s">
        <v>53</v>
      </c>
      <c r="D215" s="316">
        <v>2026</v>
      </c>
      <c r="E215" s="316">
        <v>1094</v>
      </c>
      <c r="F215" s="316" t="s">
        <v>2275</v>
      </c>
      <c r="G215" s="240" t="s">
        <v>2261</v>
      </c>
      <c r="H215" s="237">
        <f>SUM(H216:H219)</f>
        <v>226.7</v>
      </c>
      <c r="I215" s="237">
        <f t="shared" ref="I215:N215" si="43">SUM(I216:I219)</f>
        <v>0</v>
      </c>
      <c r="J215" s="237">
        <f t="shared" si="43"/>
        <v>226.7</v>
      </c>
      <c r="K215" s="237">
        <f t="shared" si="43"/>
        <v>0</v>
      </c>
      <c r="L215" s="237">
        <f t="shared" si="43"/>
        <v>0</v>
      </c>
      <c r="M215" s="237">
        <f t="shared" si="43"/>
        <v>0</v>
      </c>
      <c r="N215" s="237">
        <f t="shared" si="43"/>
        <v>0</v>
      </c>
      <c r="O215" s="627">
        <v>1094</v>
      </c>
      <c r="P215" s="316" t="s">
        <v>2273</v>
      </c>
      <c r="Q215" s="424" t="s">
        <v>4184</v>
      </c>
    </row>
    <row r="216" spans="1:17" x14ac:dyDescent="0.25">
      <c r="A216" s="316"/>
      <c r="B216" s="316"/>
      <c r="C216" s="316"/>
      <c r="D216" s="316"/>
      <c r="E216" s="316"/>
      <c r="F216" s="316"/>
      <c r="G216" s="240" t="s">
        <v>49</v>
      </c>
      <c r="H216" s="234">
        <f>SUM(I216:N216)</f>
        <v>110.3</v>
      </c>
      <c r="I216" s="234">
        <v>0</v>
      </c>
      <c r="J216" s="235">
        <v>110.3</v>
      </c>
      <c r="K216" s="234">
        <v>0</v>
      </c>
      <c r="L216" s="234">
        <v>0</v>
      </c>
      <c r="M216" s="234">
        <v>0</v>
      </c>
      <c r="N216" s="234">
        <v>0</v>
      </c>
      <c r="O216" s="627"/>
      <c r="P216" s="316"/>
      <c r="Q216" s="425"/>
    </row>
    <row r="217" spans="1:17" ht="36" x14ac:dyDescent="0.25">
      <c r="A217" s="316"/>
      <c r="B217" s="316"/>
      <c r="C217" s="316"/>
      <c r="D217" s="316"/>
      <c r="E217" s="316"/>
      <c r="F217" s="316"/>
      <c r="G217" s="240" t="s">
        <v>18</v>
      </c>
      <c r="H217" s="234">
        <f>SUM(I217:N217)</f>
        <v>116.4</v>
      </c>
      <c r="I217" s="234">
        <v>0</v>
      </c>
      <c r="J217" s="235">
        <v>116.4</v>
      </c>
      <c r="K217" s="234">
        <v>0</v>
      </c>
      <c r="L217" s="234">
        <v>0</v>
      </c>
      <c r="M217" s="234">
        <v>0</v>
      </c>
      <c r="N217" s="234">
        <v>0</v>
      </c>
      <c r="O217" s="627"/>
      <c r="P217" s="316"/>
      <c r="Q217" s="425"/>
    </row>
    <row r="218" spans="1:17" x14ac:dyDescent="0.25">
      <c r="A218" s="316"/>
      <c r="B218" s="316"/>
      <c r="C218" s="316"/>
      <c r="D218" s="316"/>
      <c r="E218" s="316"/>
      <c r="F218" s="316"/>
      <c r="G218" s="240" t="s">
        <v>19</v>
      </c>
      <c r="H218" s="234">
        <f>SUM(I218:N218)</f>
        <v>0</v>
      </c>
      <c r="I218" s="234">
        <v>0</v>
      </c>
      <c r="J218" s="235">
        <v>0</v>
      </c>
      <c r="K218" s="234">
        <v>0</v>
      </c>
      <c r="L218" s="234">
        <v>0</v>
      </c>
      <c r="M218" s="234">
        <v>0</v>
      </c>
      <c r="N218" s="234">
        <v>0</v>
      </c>
      <c r="O218" s="627"/>
      <c r="P218" s="316"/>
      <c r="Q218" s="425"/>
    </row>
    <row r="219" spans="1:17" ht="24" x14ac:dyDescent="0.25">
      <c r="A219" s="316"/>
      <c r="B219" s="316"/>
      <c r="C219" s="316"/>
      <c r="D219" s="316"/>
      <c r="E219" s="316"/>
      <c r="F219" s="316"/>
      <c r="G219" s="240" t="s">
        <v>20</v>
      </c>
      <c r="H219" s="234">
        <v>0</v>
      </c>
      <c r="I219" s="234">
        <v>0</v>
      </c>
      <c r="J219" s="235">
        <v>0</v>
      </c>
      <c r="K219" s="234">
        <v>0</v>
      </c>
      <c r="L219" s="234">
        <v>0</v>
      </c>
      <c r="M219" s="234">
        <v>0</v>
      </c>
      <c r="N219" s="234">
        <v>0</v>
      </c>
      <c r="O219" s="627"/>
      <c r="P219" s="316"/>
      <c r="Q219" s="426"/>
    </row>
    <row r="220" spans="1:17" ht="36" customHeight="1" x14ac:dyDescent="0.25">
      <c r="A220" s="316" t="s">
        <v>2296</v>
      </c>
      <c r="B220" s="316" t="s">
        <v>2254</v>
      </c>
      <c r="C220" s="316" t="s">
        <v>53</v>
      </c>
      <c r="D220" s="316">
        <v>2026</v>
      </c>
      <c r="E220" s="316">
        <v>1175</v>
      </c>
      <c r="F220" s="316" t="s">
        <v>2275</v>
      </c>
      <c r="G220" s="240" t="s">
        <v>2261</v>
      </c>
      <c r="H220" s="237">
        <f>SUM(H221:H224)</f>
        <v>191.39999999999998</v>
      </c>
      <c r="I220" s="237">
        <f t="shared" ref="I220:N220" si="44">SUM(I221:I224)</f>
        <v>0</v>
      </c>
      <c r="J220" s="237">
        <f t="shared" si="44"/>
        <v>191.39999999999998</v>
      </c>
      <c r="K220" s="237">
        <f t="shared" si="44"/>
        <v>0</v>
      </c>
      <c r="L220" s="237">
        <f t="shared" si="44"/>
        <v>0</v>
      </c>
      <c r="M220" s="237">
        <f t="shared" si="44"/>
        <v>0</v>
      </c>
      <c r="N220" s="237">
        <f t="shared" si="44"/>
        <v>0</v>
      </c>
      <c r="O220" s="627">
        <v>1175</v>
      </c>
      <c r="P220" s="316" t="s">
        <v>2273</v>
      </c>
      <c r="Q220" s="424" t="s">
        <v>4184</v>
      </c>
    </row>
    <row r="221" spans="1:17" x14ac:dyDescent="0.25">
      <c r="A221" s="316"/>
      <c r="B221" s="316"/>
      <c r="C221" s="316"/>
      <c r="D221" s="316"/>
      <c r="E221" s="316"/>
      <c r="F221" s="316"/>
      <c r="G221" s="240" t="s">
        <v>49</v>
      </c>
      <c r="H221" s="234">
        <f>SUM(I221:N221)</f>
        <v>110.3</v>
      </c>
      <c r="I221" s="234">
        <v>0</v>
      </c>
      <c r="J221" s="235">
        <v>110.3</v>
      </c>
      <c r="K221" s="234">
        <v>0</v>
      </c>
      <c r="L221" s="234">
        <v>0</v>
      </c>
      <c r="M221" s="234">
        <v>0</v>
      </c>
      <c r="N221" s="234">
        <v>0</v>
      </c>
      <c r="O221" s="627"/>
      <c r="P221" s="316"/>
      <c r="Q221" s="425"/>
    </row>
    <row r="222" spans="1:17" ht="36" x14ac:dyDescent="0.25">
      <c r="A222" s="316"/>
      <c r="B222" s="316"/>
      <c r="C222" s="316"/>
      <c r="D222" s="316"/>
      <c r="E222" s="316"/>
      <c r="F222" s="316"/>
      <c r="G222" s="240" t="s">
        <v>18</v>
      </c>
      <c r="H222" s="234">
        <f>SUM(I222:N222)</f>
        <v>81.099999999999994</v>
      </c>
      <c r="I222" s="234">
        <v>0</v>
      </c>
      <c r="J222" s="235">
        <v>81.099999999999994</v>
      </c>
      <c r="K222" s="234">
        <v>0</v>
      </c>
      <c r="L222" s="234">
        <v>0</v>
      </c>
      <c r="M222" s="234">
        <v>0</v>
      </c>
      <c r="N222" s="234">
        <v>0</v>
      </c>
      <c r="O222" s="627"/>
      <c r="P222" s="316"/>
      <c r="Q222" s="425"/>
    </row>
    <row r="223" spans="1:17" x14ac:dyDescent="0.25">
      <c r="A223" s="316"/>
      <c r="B223" s="316"/>
      <c r="C223" s="316"/>
      <c r="D223" s="316"/>
      <c r="E223" s="316"/>
      <c r="F223" s="316"/>
      <c r="G223" s="240" t="s">
        <v>19</v>
      </c>
      <c r="H223" s="234">
        <f>SUM(I223:N223)</f>
        <v>0</v>
      </c>
      <c r="I223" s="234">
        <v>0</v>
      </c>
      <c r="J223" s="235">
        <v>0</v>
      </c>
      <c r="K223" s="234">
        <v>0</v>
      </c>
      <c r="L223" s="234">
        <v>0</v>
      </c>
      <c r="M223" s="234">
        <v>0</v>
      </c>
      <c r="N223" s="234">
        <v>0</v>
      </c>
      <c r="O223" s="627"/>
      <c r="P223" s="316"/>
      <c r="Q223" s="425"/>
    </row>
    <row r="224" spans="1:17" ht="24" x14ac:dyDescent="0.25">
      <c r="A224" s="316"/>
      <c r="B224" s="316"/>
      <c r="C224" s="316"/>
      <c r="D224" s="316"/>
      <c r="E224" s="316"/>
      <c r="F224" s="316"/>
      <c r="G224" s="240" t="s">
        <v>20</v>
      </c>
      <c r="H224" s="234">
        <v>0</v>
      </c>
      <c r="I224" s="234">
        <v>0</v>
      </c>
      <c r="J224" s="235">
        <v>0</v>
      </c>
      <c r="K224" s="234">
        <v>0</v>
      </c>
      <c r="L224" s="234">
        <v>0</v>
      </c>
      <c r="M224" s="234">
        <v>0</v>
      </c>
      <c r="N224" s="234">
        <v>0</v>
      </c>
      <c r="O224" s="627"/>
      <c r="P224" s="316"/>
      <c r="Q224" s="426"/>
    </row>
    <row r="225" spans="1:17" ht="36" customHeight="1" x14ac:dyDescent="0.25">
      <c r="A225" s="316" t="s">
        <v>2297</v>
      </c>
      <c r="B225" s="316" t="s">
        <v>2254</v>
      </c>
      <c r="C225" s="316" t="s">
        <v>53</v>
      </c>
      <c r="D225" s="316">
        <v>2027</v>
      </c>
      <c r="E225" s="316">
        <v>846</v>
      </c>
      <c r="F225" s="316" t="s">
        <v>2275</v>
      </c>
      <c r="G225" s="240" t="s">
        <v>2261</v>
      </c>
      <c r="H225" s="237">
        <f>SUM(H226:H229)</f>
        <v>84.800000000000011</v>
      </c>
      <c r="I225" s="237">
        <f t="shared" ref="I225:N225" si="45">SUM(I226:I229)</f>
        <v>0</v>
      </c>
      <c r="J225" s="237">
        <f t="shared" si="45"/>
        <v>0</v>
      </c>
      <c r="K225" s="237">
        <f t="shared" si="45"/>
        <v>84.800000000000011</v>
      </c>
      <c r="L225" s="237">
        <f t="shared" si="45"/>
        <v>0</v>
      </c>
      <c r="M225" s="237">
        <f t="shared" si="45"/>
        <v>0</v>
      </c>
      <c r="N225" s="237">
        <f t="shared" si="45"/>
        <v>0</v>
      </c>
      <c r="O225" s="316">
        <v>846</v>
      </c>
      <c r="P225" s="316" t="s">
        <v>2273</v>
      </c>
      <c r="Q225" s="424" t="s">
        <v>4184</v>
      </c>
    </row>
    <row r="226" spans="1:17" x14ac:dyDescent="0.25">
      <c r="A226" s="316"/>
      <c r="B226" s="316"/>
      <c r="C226" s="316"/>
      <c r="D226" s="316"/>
      <c r="E226" s="316"/>
      <c r="F226" s="316"/>
      <c r="G226" s="240" t="s">
        <v>49</v>
      </c>
      <c r="H226" s="234">
        <f>SUM(I226:N226)</f>
        <v>83.9</v>
      </c>
      <c r="I226" s="235">
        <v>0</v>
      </c>
      <c r="J226" s="235">
        <v>0</v>
      </c>
      <c r="K226" s="235">
        <v>83.9</v>
      </c>
      <c r="L226" s="235">
        <v>0</v>
      </c>
      <c r="M226" s="235">
        <v>0</v>
      </c>
      <c r="N226" s="235">
        <v>0</v>
      </c>
      <c r="O226" s="316"/>
      <c r="P226" s="316"/>
      <c r="Q226" s="425"/>
    </row>
    <row r="227" spans="1:17" ht="36" x14ac:dyDescent="0.25">
      <c r="A227" s="316"/>
      <c r="B227" s="316"/>
      <c r="C227" s="316"/>
      <c r="D227" s="316"/>
      <c r="E227" s="316"/>
      <c r="F227" s="316"/>
      <c r="G227" s="240" t="s">
        <v>18</v>
      </c>
      <c r="H227" s="234">
        <f>SUM(I227:N227)</f>
        <v>0.9</v>
      </c>
      <c r="I227" s="235">
        <v>0</v>
      </c>
      <c r="J227" s="235">
        <v>0</v>
      </c>
      <c r="K227" s="235">
        <v>0.9</v>
      </c>
      <c r="L227" s="235">
        <v>0</v>
      </c>
      <c r="M227" s="235">
        <v>0</v>
      </c>
      <c r="N227" s="235">
        <v>0</v>
      </c>
      <c r="O227" s="316"/>
      <c r="P227" s="316"/>
      <c r="Q227" s="425"/>
    </row>
    <row r="228" spans="1:17" x14ac:dyDescent="0.25">
      <c r="A228" s="316"/>
      <c r="B228" s="316"/>
      <c r="C228" s="316"/>
      <c r="D228" s="316"/>
      <c r="E228" s="316"/>
      <c r="F228" s="316"/>
      <c r="G228" s="240" t="s">
        <v>19</v>
      </c>
      <c r="H228" s="234">
        <f>SUM(I228:N228)</f>
        <v>0</v>
      </c>
      <c r="I228" s="234">
        <v>0</v>
      </c>
      <c r="J228" s="235">
        <v>0</v>
      </c>
      <c r="K228" s="234">
        <v>0</v>
      </c>
      <c r="L228" s="234">
        <v>0</v>
      </c>
      <c r="M228" s="234">
        <v>0</v>
      </c>
      <c r="N228" s="234">
        <v>0</v>
      </c>
      <c r="O228" s="316"/>
      <c r="P228" s="316"/>
      <c r="Q228" s="425"/>
    </row>
    <row r="229" spans="1:17" ht="24" x14ac:dyDescent="0.25">
      <c r="A229" s="316"/>
      <c r="B229" s="316"/>
      <c r="C229" s="316"/>
      <c r="D229" s="316"/>
      <c r="E229" s="316"/>
      <c r="F229" s="316"/>
      <c r="G229" s="240" t="s">
        <v>20</v>
      </c>
      <c r="H229" s="234">
        <v>0</v>
      </c>
      <c r="I229" s="234">
        <v>0</v>
      </c>
      <c r="J229" s="235">
        <v>0</v>
      </c>
      <c r="K229" s="234">
        <v>0</v>
      </c>
      <c r="L229" s="234">
        <v>0</v>
      </c>
      <c r="M229" s="234">
        <v>0</v>
      </c>
      <c r="N229" s="234">
        <v>0</v>
      </c>
      <c r="O229" s="316"/>
      <c r="P229" s="316"/>
      <c r="Q229" s="426"/>
    </row>
    <row r="230" spans="1:17" ht="36" customHeight="1" x14ac:dyDescent="0.25">
      <c r="A230" s="316" t="s">
        <v>2298</v>
      </c>
      <c r="B230" s="316" t="s">
        <v>2254</v>
      </c>
      <c r="C230" s="316" t="s">
        <v>53</v>
      </c>
      <c r="D230" s="316">
        <v>2027</v>
      </c>
      <c r="E230" s="316">
        <v>650</v>
      </c>
      <c r="F230" s="316" t="s">
        <v>2275</v>
      </c>
      <c r="G230" s="240" t="s">
        <v>2261</v>
      </c>
      <c r="H230" s="237">
        <f>SUM(H231:H234)</f>
        <v>48.9</v>
      </c>
      <c r="I230" s="237">
        <f t="shared" ref="I230:N230" si="46">SUM(I231:I234)</f>
        <v>0</v>
      </c>
      <c r="J230" s="237">
        <f t="shared" si="46"/>
        <v>0</v>
      </c>
      <c r="K230" s="237">
        <f t="shared" si="46"/>
        <v>48.9</v>
      </c>
      <c r="L230" s="237">
        <f t="shared" si="46"/>
        <v>0</v>
      </c>
      <c r="M230" s="237">
        <f t="shared" si="46"/>
        <v>0</v>
      </c>
      <c r="N230" s="237">
        <f t="shared" si="46"/>
        <v>0</v>
      </c>
      <c r="O230" s="316">
        <v>650</v>
      </c>
      <c r="P230" s="316" t="s">
        <v>2273</v>
      </c>
      <c r="Q230" s="424" t="s">
        <v>4184</v>
      </c>
    </row>
    <row r="231" spans="1:17" x14ac:dyDescent="0.25">
      <c r="A231" s="316"/>
      <c r="B231" s="316"/>
      <c r="C231" s="316"/>
      <c r="D231" s="316"/>
      <c r="E231" s="316"/>
      <c r="F231" s="316"/>
      <c r="G231" s="240" t="s">
        <v>49</v>
      </c>
      <c r="H231" s="234">
        <f>SUM(I231:N231)</f>
        <v>48.4</v>
      </c>
      <c r="I231" s="235">
        <v>0</v>
      </c>
      <c r="J231" s="235">
        <v>0</v>
      </c>
      <c r="K231" s="235">
        <v>48.4</v>
      </c>
      <c r="L231" s="235">
        <v>0</v>
      </c>
      <c r="M231" s="235">
        <v>0</v>
      </c>
      <c r="N231" s="235">
        <v>0</v>
      </c>
      <c r="O231" s="316"/>
      <c r="P231" s="316"/>
      <c r="Q231" s="425"/>
    </row>
    <row r="232" spans="1:17" ht="36" x14ac:dyDescent="0.25">
      <c r="A232" s="316"/>
      <c r="B232" s="316"/>
      <c r="C232" s="316"/>
      <c r="D232" s="316"/>
      <c r="E232" s="316"/>
      <c r="F232" s="316"/>
      <c r="G232" s="240" t="s">
        <v>18</v>
      </c>
      <c r="H232" s="234">
        <f>SUM(I232:N232)</f>
        <v>0.5</v>
      </c>
      <c r="I232" s="235">
        <v>0</v>
      </c>
      <c r="J232" s="235">
        <v>0</v>
      </c>
      <c r="K232" s="235">
        <v>0.5</v>
      </c>
      <c r="L232" s="235">
        <v>0</v>
      </c>
      <c r="M232" s="235">
        <v>0</v>
      </c>
      <c r="N232" s="235">
        <v>0</v>
      </c>
      <c r="O232" s="316"/>
      <c r="P232" s="316"/>
      <c r="Q232" s="425"/>
    </row>
    <row r="233" spans="1:17" x14ac:dyDescent="0.25">
      <c r="A233" s="316"/>
      <c r="B233" s="316"/>
      <c r="C233" s="316"/>
      <c r="D233" s="316"/>
      <c r="E233" s="316"/>
      <c r="F233" s="316"/>
      <c r="G233" s="240" t="s">
        <v>19</v>
      </c>
      <c r="H233" s="234">
        <f>SUM(I233:N233)</f>
        <v>0</v>
      </c>
      <c r="I233" s="234">
        <v>0</v>
      </c>
      <c r="J233" s="235">
        <v>0</v>
      </c>
      <c r="K233" s="234">
        <v>0</v>
      </c>
      <c r="L233" s="234">
        <v>0</v>
      </c>
      <c r="M233" s="234">
        <v>0</v>
      </c>
      <c r="N233" s="234">
        <v>0</v>
      </c>
      <c r="O233" s="316"/>
      <c r="P233" s="316"/>
      <c r="Q233" s="425"/>
    </row>
    <row r="234" spans="1:17" ht="24" x14ac:dyDescent="0.25">
      <c r="A234" s="316"/>
      <c r="B234" s="316"/>
      <c r="C234" s="316"/>
      <c r="D234" s="316"/>
      <c r="E234" s="316"/>
      <c r="F234" s="316"/>
      <c r="G234" s="240" t="s">
        <v>20</v>
      </c>
      <c r="H234" s="234">
        <v>0</v>
      </c>
      <c r="I234" s="234">
        <v>0</v>
      </c>
      <c r="J234" s="235">
        <v>0</v>
      </c>
      <c r="K234" s="234">
        <v>0</v>
      </c>
      <c r="L234" s="234">
        <v>0</v>
      </c>
      <c r="M234" s="234">
        <v>0</v>
      </c>
      <c r="N234" s="234">
        <v>0</v>
      </c>
      <c r="O234" s="316"/>
      <c r="P234" s="316"/>
      <c r="Q234" s="426"/>
    </row>
    <row r="235" spans="1:17" ht="36" customHeight="1" x14ac:dyDescent="0.25">
      <c r="A235" s="316" t="s">
        <v>2299</v>
      </c>
      <c r="B235" s="316" t="s">
        <v>2254</v>
      </c>
      <c r="C235" s="316" t="s">
        <v>53</v>
      </c>
      <c r="D235" s="316">
        <v>2027</v>
      </c>
      <c r="E235" s="316">
        <v>1304</v>
      </c>
      <c r="F235" s="316" t="s">
        <v>2275</v>
      </c>
      <c r="G235" s="240" t="s">
        <v>2261</v>
      </c>
      <c r="H235" s="237">
        <f>SUM(H236:H239)</f>
        <v>124.8</v>
      </c>
      <c r="I235" s="237">
        <f t="shared" ref="I235:N235" si="47">SUM(I236:I239)</f>
        <v>0</v>
      </c>
      <c r="J235" s="237">
        <f t="shared" si="47"/>
        <v>0</v>
      </c>
      <c r="K235" s="237">
        <f t="shared" si="47"/>
        <v>124.8</v>
      </c>
      <c r="L235" s="237">
        <f t="shared" si="47"/>
        <v>0</v>
      </c>
      <c r="M235" s="237">
        <f t="shared" si="47"/>
        <v>0</v>
      </c>
      <c r="N235" s="237">
        <f t="shared" si="47"/>
        <v>0</v>
      </c>
      <c r="O235" s="316">
        <v>1304</v>
      </c>
      <c r="P235" s="316" t="s">
        <v>2273</v>
      </c>
      <c r="Q235" s="424" t="s">
        <v>4184</v>
      </c>
    </row>
    <row r="236" spans="1:17" x14ac:dyDescent="0.25">
      <c r="A236" s="316"/>
      <c r="B236" s="316"/>
      <c r="C236" s="316"/>
      <c r="D236" s="316"/>
      <c r="E236" s="316"/>
      <c r="F236" s="316"/>
      <c r="G236" s="240" t="s">
        <v>49</v>
      </c>
      <c r="H236" s="234">
        <f>SUM(I236:N236)</f>
        <v>123.6</v>
      </c>
      <c r="I236" s="234">
        <v>0</v>
      </c>
      <c r="J236" s="234">
        <v>0</v>
      </c>
      <c r="K236" s="235">
        <v>123.6</v>
      </c>
      <c r="L236" s="234">
        <v>0</v>
      </c>
      <c r="M236" s="234">
        <v>0</v>
      </c>
      <c r="N236" s="234">
        <v>0</v>
      </c>
      <c r="O236" s="316"/>
      <c r="P236" s="316"/>
      <c r="Q236" s="425"/>
    </row>
    <row r="237" spans="1:17" ht="36" x14ac:dyDescent="0.25">
      <c r="A237" s="316"/>
      <c r="B237" s="316"/>
      <c r="C237" s="316"/>
      <c r="D237" s="316"/>
      <c r="E237" s="316"/>
      <c r="F237" s="316"/>
      <c r="G237" s="240" t="s">
        <v>18</v>
      </c>
      <c r="H237" s="234">
        <f>SUM(I237:N237)</f>
        <v>1.2</v>
      </c>
      <c r="I237" s="234">
        <v>0</v>
      </c>
      <c r="J237" s="234">
        <v>0</v>
      </c>
      <c r="K237" s="235">
        <v>1.2</v>
      </c>
      <c r="L237" s="234">
        <v>0</v>
      </c>
      <c r="M237" s="234">
        <v>0</v>
      </c>
      <c r="N237" s="234">
        <v>0</v>
      </c>
      <c r="O237" s="316"/>
      <c r="P237" s="316"/>
      <c r="Q237" s="425"/>
    </row>
    <row r="238" spans="1:17" x14ac:dyDescent="0.25">
      <c r="A238" s="316"/>
      <c r="B238" s="316"/>
      <c r="C238" s="316"/>
      <c r="D238" s="316"/>
      <c r="E238" s="316"/>
      <c r="F238" s="316"/>
      <c r="G238" s="240" t="s">
        <v>19</v>
      </c>
      <c r="H238" s="234">
        <f>SUM(I238:N238)</f>
        <v>0</v>
      </c>
      <c r="I238" s="234">
        <v>0</v>
      </c>
      <c r="J238" s="235">
        <v>0</v>
      </c>
      <c r="K238" s="234">
        <v>0</v>
      </c>
      <c r="L238" s="234">
        <v>0</v>
      </c>
      <c r="M238" s="234">
        <v>0</v>
      </c>
      <c r="N238" s="234">
        <v>0</v>
      </c>
      <c r="O238" s="316"/>
      <c r="P238" s="316"/>
      <c r="Q238" s="425"/>
    </row>
    <row r="239" spans="1:17" ht="24" x14ac:dyDescent="0.25">
      <c r="A239" s="316"/>
      <c r="B239" s="316"/>
      <c r="C239" s="316"/>
      <c r="D239" s="316"/>
      <c r="E239" s="316"/>
      <c r="F239" s="316"/>
      <c r="G239" s="240" t="s">
        <v>20</v>
      </c>
      <c r="H239" s="234">
        <v>0</v>
      </c>
      <c r="I239" s="234">
        <v>0</v>
      </c>
      <c r="J239" s="235">
        <v>0</v>
      </c>
      <c r="K239" s="234">
        <v>0</v>
      </c>
      <c r="L239" s="234">
        <v>0</v>
      </c>
      <c r="M239" s="234">
        <v>0</v>
      </c>
      <c r="N239" s="234">
        <v>0</v>
      </c>
      <c r="O239" s="316"/>
      <c r="P239" s="316"/>
      <c r="Q239" s="426"/>
    </row>
    <row r="240" spans="1:17" ht="36" customHeight="1" x14ac:dyDescent="0.25">
      <c r="A240" s="316" t="s">
        <v>2300</v>
      </c>
      <c r="B240" s="316" t="s">
        <v>2254</v>
      </c>
      <c r="C240" s="316" t="s">
        <v>53</v>
      </c>
      <c r="D240" s="316">
        <v>2027</v>
      </c>
      <c r="E240" s="316">
        <v>1515</v>
      </c>
      <c r="F240" s="316" t="s">
        <v>2275</v>
      </c>
      <c r="G240" s="240" t="s">
        <v>2261</v>
      </c>
      <c r="H240" s="237">
        <f>SUM(H241:H244)</f>
        <v>124.8</v>
      </c>
      <c r="I240" s="237">
        <f t="shared" ref="I240:N240" si="48">SUM(I241:I244)</f>
        <v>0</v>
      </c>
      <c r="J240" s="237">
        <f t="shared" si="48"/>
        <v>0</v>
      </c>
      <c r="K240" s="237">
        <f t="shared" si="48"/>
        <v>124.8</v>
      </c>
      <c r="L240" s="237">
        <f t="shared" si="48"/>
        <v>0</v>
      </c>
      <c r="M240" s="237">
        <f t="shared" si="48"/>
        <v>0</v>
      </c>
      <c r="N240" s="237">
        <f t="shared" si="48"/>
        <v>0</v>
      </c>
      <c r="O240" s="316">
        <v>1515</v>
      </c>
      <c r="P240" s="316" t="s">
        <v>2273</v>
      </c>
      <c r="Q240" s="424" t="s">
        <v>4184</v>
      </c>
    </row>
    <row r="241" spans="1:17" x14ac:dyDescent="0.25">
      <c r="A241" s="316"/>
      <c r="B241" s="316"/>
      <c r="C241" s="316"/>
      <c r="D241" s="316"/>
      <c r="E241" s="316"/>
      <c r="F241" s="316"/>
      <c r="G241" s="240" t="s">
        <v>49</v>
      </c>
      <c r="H241" s="234">
        <f>SUM(I241:N241)</f>
        <v>123.6</v>
      </c>
      <c r="I241" s="235">
        <v>0</v>
      </c>
      <c r="J241" s="235">
        <v>0</v>
      </c>
      <c r="K241" s="235">
        <v>123.6</v>
      </c>
      <c r="L241" s="235">
        <v>0</v>
      </c>
      <c r="M241" s="235">
        <v>0</v>
      </c>
      <c r="N241" s="235">
        <v>0</v>
      </c>
      <c r="O241" s="316"/>
      <c r="P241" s="316"/>
      <c r="Q241" s="425"/>
    </row>
    <row r="242" spans="1:17" ht="36" x14ac:dyDescent="0.25">
      <c r="A242" s="316"/>
      <c r="B242" s="316"/>
      <c r="C242" s="316"/>
      <c r="D242" s="316"/>
      <c r="E242" s="316"/>
      <c r="F242" s="316"/>
      <c r="G242" s="240" t="s">
        <v>18</v>
      </c>
      <c r="H242" s="234">
        <f>SUM(I242:N242)</f>
        <v>1.2</v>
      </c>
      <c r="I242" s="235">
        <v>0</v>
      </c>
      <c r="J242" s="235">
        <v>0</v>
      </c>
      <c r="K242" s="235">
        <v>1.2</v>
      </c>
      <c r="L242" s="235">
        <v>0</v>
      </c>
      <c r="M242" s="235">
        <v>0</v>
      </c>
      <c r="N242" s="235">
        <v>0</v>
      </c>
      <c r="O242" s="316"/>
      <c r="P242" s="316"/>
      <c r="Q242" s="425"/>
    </row>
    <row r="243" spans="1:17" x14ac:dyDescent="0.25">
      <c r="A243" s="316"/>
      <c r="B243" s="316"/>
      <c r="C243" s="316"/>
      <c r="D243" s="316"/>
      <c r="E243" s="316"/>
      <c r="F243" s="316"/>
      <c r="G243" s="240" t="s">
        <v>19</v>
      </c>
      <c r="H243" s="234">
        <f>SUM(I243:N243)</f>
        <v>0</v>
      </c>
      <c r="I243" s="234">
        <v>0</v>
      </c>
      <c r="J243" s="235">
        <v>0</v>
      </c>
      <c r="K243" s="234">
        <v>0</v>
      </c>
      <c r="L243" s="234">
        <v>0</v>
      </c>
      <c r="M243" s="234">
        <v>0</v>
      </c>
      <c r="N243" s="234">
        <v>0</v>
      </c>
      <c r="O243" s="316"/>
      <c r="P243" s="316"/>
      <c r="Q243" s="425"/>
    </row>
    <row r="244" spans="1:17" ht="24" x14ac:dyDescent="0.25">
      <c r="A244" s="316"/>
      <c r="B244" s="316"/>
      <c r="C244" s="316"/>
      <c r="D244" s="316"/>
      <c r="E244" s="316"/>
      <c r="F244" s="316"/>
      <c r="G244" s="240" t="s">
        <v>20</v>
      </c>
      <c r="H244" s="234">
        <v>0</v>
      </c>
      <c r="I244" s="234">
        <v>0</v>
      </c>
      <c r="J244" s="235">
        <v>0</v>
      </c>
      <c r="K244" s="234">
        <v>0</v>
      </c>
      <c r="L244" s="234">
        <v>0</v>
      </c>
      <c r="M244" s="234">
        <v>0</v>
      </c>
      <c r="N244" s="234">
        <v>0</v>
      </c>
      <c r="O244" s="316"/>
      <c r="P244" s="316"/>
      <c r="Q244" s="426"/>
    </row>
    <row r="245" spans="1:17" ht="36" customHeight="1" x14ac:dyDescent="0.25">
      <c r="A245" s="316" t="s">
        <v>2301</v>
      </c>
      <c r="B245" s="316" t="s">
        <v>2254</v>
      </c>
      <c r="C245" s="316" t="s">
        <v>53</v>
      </c>
      <c r="D245" s="316">
        <v>2027</v>
      </c>
      <c r="E245" s="316">
        <v>1170</v>
      </c>
      <c r="F245" s="316" t="s">
        <v>2275</v>
      </c>
      <c r="G245" s="240" t="s">
        <v>2261</v>
      </c>
      <c r="H245" s="237">
        <f>SUM(H246:H249)</f>
        <v>124.8</v>
      </c>
      <c r="I245" s="237">
        <f t="shared" ref="I245:N245" si="49">SUM(I246:I249)</f>
        <v>0</v>
      </c>
      <c r="J245" s="237">
        <f t="shared" si="49"/>
        <v>0</v>
      </c>
      <c r="K245" s="237">
        <f t="shared" si="49"/>
        <v>124.8</v>
      </c>
      <c r="L245" s="237">
        <f t="shared" si="49"/>
        <v>0</v>
      </c>
      <c r="M245" s="237">
        <f t="shared" si="49"/>
        <v>0</v>
      </c>
      <c r="N245" s="237">
        <f t="shared" si="49"/>
        <v>0</v>
      </c>
      <c r="O245" s="316">
        <v>1170</v>
      </c>
      <c r="P245" s="316" t="s">
        <v>2273</v>
      </c>
      <c r="Q245" s="424" t="s">
        <v>4184</v>
      </c>
    </row>
    <row r="246" spans="1:17" x14ac:dyDescent="0.25">
      <c r="A246" s="316"/>
      <c r="B246" s="316"/>
      <c r="C246" s="316"/>
      <c r="D246" s="316"/>
      <c r="E246" s="316"/>
      <c r="F246" s="316"/>
      <c r="G246" s="240" t="s">
        <v>49</v>
      </c>
      <c r="H246" s="234">
        <f>SUM(I246:N246)</f>
        <v>123.6</v>
      </c>
      <c r="I246" s="235">
        <v>0</v>
      </c>
      <c r="J246" s="235">
        <v>0</v>
      </c>
      <c r="K246" s="235">
        <v>123.6</v>
      </c>
      <c r="L246" s="235">
        <v>0</v>
      </c>
      <c r="M246" s="235">
        <v>0</v>
      </c>
      <c r="N246" s="235">
        <v>0</v>
      </c>
      <c r="O246" s="316"/>
      <c r="P246" s="316"/>
      <c r="Q246" s="425"/>
    </row>
    <row r="247" spans="1:17" ht="36" x14ac:dyDescent="0.25">
      <c r="A247" s="316"/>
      <c r="B247" s="316"/>
      <c r="C247" s="316"/>
      <c r="D247" s="316"/>
      <c r="E247" s="316"/>
      <c r="F247" s="316"/>
      <c r="G247" s="240" t="s">
        <v>18</v>
      </c>
      <c r="H247" s="234">
        <f>SUM(I247:N247)</f>
        <v>1.2</v>
      </c>
      <c r="I247" s="235">
        <v>0</v>
      </c>
      <c r="J247" s="235">
        <v>0</v>
      </c>
      <c r="K247" s="235">
        <v>1.2</v>
      </c>
      <c r="L247" s="235">
        <v>0</v>
      </c>
      <c r="M247" s="235">
        <v>0</v>
      </c>
      <c r="N247" s="235">
        <v>0</v>
      </c>
      <c r="O247" s="316"/>
      <c r="P247" s="316"/>
      <c r="Q247" s="425"/>
    </row>
    <row r="248" spans="1:17" x14ac:dyDescent="0.25">
      <c r="A248" s="316"/>
      <c r="B248" s="316"/>
      <c r="C248" s="316"/>
      <c r="D248" s="316"/>
      <c r="E248" s="316"/>
      <c r="F248" s="316"/>
      <c r="G248" s="240" t="s">
        <v>19</v>
      </c>
      <c r="H248" s="234">
        <f>SUM(I248:N248)</f>
        <v>0</v>
      </c>
      <c r="I248" s="234">
        <v>0</v>
      </c>
      <c r="J248" s="235">
        <v>0</v>
      </c>
      <c r="K248" s="234">
        <v>0</v>
      </c>
      <c r="L248" s="234">
        <v>0</v>
      </c>
      <c r="M248" s="234">
        <v>0</v>
      </c>
      <c r="N248" s="234">
        <v>0</v>
      </c>
      <c r="O248" s="316"/>
      <c r="P248" s="316"/>
      <c r="Q248" s="425"/>
    </row>
    <row r="249" spans="1:17" ht="24" x14ac:dyDescent="0.25">
      <c r="A249" s="316"/>
      <c r="B249" s="316"/>
      <c r="C249" s="316"/>
      <c r="D249" s="316"/>
      <c r="E249" s="316"/>
      <c r="F249" s="316"/>
      <c r="G249" s="240" t="s">
        <v>20</v>
      </c>
      <c r="H249" s="234">
        <v>0</v>
      </c>
      <c r="I249" s="234">
        <v>0</v>
      </c>
      <c r="J249" s="235">
        <v>0</v>
      </c>
      <c r="K249" s="234">
        <v>0</v>
      </c>
      <c r="L249" s="234">
        <v>0</v>
      </c>
      <c r="M249" s="234">
        <v>0</v>
      </c>
      <c r="N249" s="234">
        <v>0</v>
      </c>
      <c r="O249" s="316"/>
      <c r="P249" s="316"/>
      <c r="Q249" s="426"/>
    </row>
    <row r="250" spans="1:17" ht="36" customHeight="1" x14ac:dyDescent="0.25">
      <c r="A250" s="316" t="s">
        <v>2302</v>
      </c>
      <c r="B250" s="316" t="s">
        <v>2254</v>
      </c>
      <c r="C250" s="316" t="s">
        <v>53</v>
      </c>
      <c r="D250" s="316">
        <v>2027</v>
      </c>
      <c r="E250" s="316">
        <v>1733</v>
      </c>
      <c r="F250" s="316" t="s">
        <v>2275</v>
      </c>
      <c r="G250" s="240" t="s">
        <v>2261</v>
      </c>
      <c r="H250" s="237">
        <f>SUM(H251:H254)</f>
        <v>124.8</v>
      </c>
      <c r="I250" s="237">
        <f t="shared" ref="I250:N250" si="50">SUM(I251:I254)</f>
        <v>0</v>
      </c>
      <c r="J250" s="237">
        <f t="shared" si="50"/>
        <v>0</v>
      </c>
      <c r="K250" s="237">
        <f t="shared" si="50"/>
        <v>124.8</v>
      </c>
      <c r="L250" s="237">
        <f t="shared" si="50"/>
        <v>0</v>
      </c>
      <c r="M250" s="237">
        <f t="shared" si="50"/>
        <v>0</v>
      </c>
      <c r="N250" s="237">
        <f t="shared" si="50"/>
        <v>0</v>
      </c>
      <c r="O250" s="316">
        <v>1733</v>
      </c>
      <c r="P250" s="316" t="s">
        <v>2273</v>
      </c>
      <c r="Q250" s="424" t="s">
        <v>4184</v>
      </c>
    </row>
    <row r="251" spans="1:17" x14ac:dyDescent="0.25">
      <c r="A251" s="316"/>
      <c r="B251" s="316"/>
      <c r="C251" s="316"/>
      <c r="D251" s="316"/>
      <c r="E251" s="316"/>
      <c r="F251" s="316"/>
      <c r="G251" s="240" t="s">
        <v>49</v>
      </c>
      <c r="H251" s="234">
        <f>SUM(I251:N251)</f>
        <v>123.6</v>
      </c>
      <c r="I251" s="235">
        <v>0</v>
      </c>
      <c r="J251" s="235">
        <v>0</v>
      </c>
      <c r="K251" s="235">
        <v>123.6</v>
      </c>
      <c r="L251" s="235">
        <v>0</v>
      </c>
      <c r="M251" s="235">
        <v>0</v>
      </c>
      <c r="N251" s="235">
        <v>0</v>
      </c>
      <c r="O251" s="316"/>
      <c r="P251" s="316"/>
      <c r="Q251" s="425"/>
    </row>
    <row r="252" spans="1:17" ht="36" x14ac:dyDescent="0.25">
      <c r="A252" s="316"/>
      <c r="B252" s="316"/>
      <c r="C252" s="316"/>
      <c r="D252" s="316"/>
      <c r="E252" s="316"/>
      <c r="F252" s="316"/>
      <c r="G252" s="240" t="s">
        <v>18</v>
      </c>
      <c r="H252" s="234">
        <f>SUM(I252:N252)</f>
        <v>1.2</v>
      </c>
      <c r="I252" s="235">
        <v>0</v>
      </c>
      <c r="J252" s="235">
        <v>0</v>
      </c>
      <c r="K252" s="235">
        <v>1.2</v>
      </c>
      <c r="L252" s="235">
        <v>0</v>
      </c>
      <c r="M252" s="235">
        <v>0</v>
      </c>
      <c r="N252" s="235">
        <v>0</v>
      </c>
      <c r="O252" s="316"/>
      <c r="P252" s="316"/>
      <c r="Q252" s="425"/>
    </row>
    <row r="253" spans="1:17" x14ac:dyDescent="0.25">
      <c r="A253" s="316"/>
      <c r="B253" s="316"/>
      <c r="C253" s="316"/>
      <c r="D253" s="316"/>
      <c r="E253" s="316"/>
      <c r="F253" s="316"/>
      <c r="G253" s="240" t="s">
        <v>19</v>
      </c>
      <c r="H253" s="234">
        <f>SUM(I253:N253)</f>
        <v>0</v>
      </c>
      <c r="I253" s="234">
        <v>0</v>
      </c>
      <c r="J253" s="235">
        <v>0</v>
      </c>
      <c r="K253" s="234">
        <v>0</v>
      </c>
      <c r="L253" s="234">
        <v>0</v>
      </c>
      <c r="M253" s="234">
        <v>0</v>
      </c>
      <c r="N253" s="234">
        <v>0</v>
      </c>
      <c r="O253" s="316"/>
      <c r="P253" s="316"/>
      <c r="Q253" s="425"/>
    </row>
    <row r="254" spans="1:17" ht="24" x14ac:dyDescent="0.25">
      <c r="A254" s="316"/>
      <c r="B254" s="316"/>
      <c r="C254" s="316"/>
      <c r="D254" s="316"/>
      <c r="E254" s="316"/>
      <c r="F254" s="316"/>
      <c r="G254" s="240" t="s">
        <v>20</v>
      </c>
      <c r="H254" s="234">
        <v>0</v>
      </c>
      <c r="I254" s="234">
        <v>0</v>
      </c>
      <c r="J254" s="235">
        <v>0</v>
      </c>
      <c r="K254" s="234">
        <v>0</v>
      </c>
      <c r="L254" s="234">
        <v>0</v>
      </c>
      <c r="M254" s="234">
        <v>0</v>
      </c>
      <c r="N254" s="234">
        <v>0</v>
      </c>
      <c r="O254" s="316"/>
      <c r="P254" s="316"/>
      <c r="Q254" s="426"/>
    </row>
    <row r="255" spans="1:17" ht="36" customHeight="1" x14ac:dyDescent="0.25">
      <c r="A255" s="316" t="s">
        <v>2303</v>
      </c>
      <c r="B255" s="316" t="s">
        <v>2254</v>
      </c>
      <c r="C255" s="316" t="s">
        <v>53</v>
      </c>
      <c r="D255" s="316">
        <v>2027</v>
      </c>
      <c r="E255" s="316">
        <v>802</v>
      </c>
      <c r="F255" s="316" t="s">
        <v>2275</v>
      </c>
      <c r="G255" s="240" t="s">
        <v>2261</v>
      </c>
      <c r="H255" s="237">
        <f>SUM(H256:H259)</f>
        <v>124.8</v>
      </c>
      <c r="I255" s="237">
        <f t="shared" ref="I255:N255" si="51">SUM(I256:I259)</f>
        <v>0</v>
      </c>
      <c r="J255" s="237">
        <f t="shared" si="51"/>
        <v>0</v>
      </c>
      <c r="K255" s="237">
        <f t="shared" si="51"/>
        <v>124.8</v>
      </c>
      <c r="L255" s="237">
        <f t="shared" si="51"/>
        <v>0</v>
      </c>
      <c r="M255" s="237">
        <f t="shared" si="51"/>
        <v>0</v>
      </c>
      <c r="N255" s="237">
        <f t="shared" si="51"/>
        <v>0</v>
      </c>
      <c r="O255" s="316">
        <v>802</v>
      </c>
      <c r="P255" s="316" t="s">
        <v>2273</v>
      </c>
      <c r="Q255" s="424" t="s">
        <v>4184</v>
      </c>
    </row>
    <row r="256" spans="1:17" x14ac:dyDescent="0.25">
      <c r="A256" s="316"/>
      <c r="B256" s="316"/>
      <c r="C256" s="316"/>
      <c r="D256" s="316"/>
      <c r="E256" s="316"/>
      <c r="F256" s="316"/>
      <c r="G256" s="240" t="s">
        <v>49</v>
      </c>
      <c r="H256" s="234">
        <f>SUM(I256:N256)</f>
        <v>123.6</v>
      </c>
      <c r="I256" s="235">
        <v>0</v>
      </c>
      <c r="J256" s="235">
        <v>0</v>
      </c>
      <c r="K256" s="235">
        <v>123.6</v>
      </c>
      <c r="L256" s="235">
        <v>0</v>
      </c>
      <c r="M256" s="235">
        <v>0</v>
      </c>
      <c r="N256" s="235">
        <v>0</v>
      </c>
      <c r="O256" s="316"/>
      <c r="P256" s="316"/>
      <c r="Q256" s="425"/>
    </row>
    <row r="257" spans="1:17" ht="36" x14ac:dyDescent="0.25">
      <c r="A257" s="316"/>
      <c r="B257" s="316"/>
      <c r="C257" s="316"/>
      <c r="D257" s="316"/>
      <c r="E257" s="316"/>
      <c r="F257" s="316"/>
      <c r="G257" s="240" t="s">
        <v>18</v>
      </c>
      <c r="H257" s="234">
        <f>SUM(I257:N257)</f>
        <v>1.2</v>
      </c>
      <c r="I257" s="235">
        <v>0</v>
      </c>
      <c r="J257" s="235">
        <v>0</v>
      </c>
      <c r="K257" s="235">
        <v>1.2</v>
      </c>
      <c r="L257" s="235">
        <v>0</v>
      </c>
      <c r="M257" s="235">
        <v>0</v>
      </c>
      <c r="N257" s="235">
        <v>0</v>
      </c>
      <c r="O257" s="316"/>
      <c r="P257" s="316"/>
      <c r="Q257" s="425"/>
    </row>
    <row r="258" spans="1:17" x14ac:dyDescent="0.25">
      <c r="A258" s="316"/>
      <c r="B258" s="316"/>
      <c r="C258" s="316"/>
      <c r="D258" s="316"/>
      <c r="E258" s="316"/>
      <c r="F258" s="316"/>
      <c r="G258" s="240" t="s">
        <v>19</v>
      </c>
      <c r="H258" s="234">
        <f>SUM(I258:N258)</f>
        <v>0</v>
      </c>
      <c r="I258" s="234">
        <v>0</v>
      </c>
      <c r="J258" s="235">
        <v>0</v>
      </c>
      <c r="K258" s="234">
        <v>0</v>
      </c>
      <c r="L258" s="234">
        <v>0</v>
      </c>
      <c r="M258" s="234">
        <v>0</v>
      </c>
      <c r="N258" s="234">
        <v>0</v>
      </c>
      <c r="O258" s="316"/>
      <c r="P258" s="316"/>
      <c r="Q258" s="425"/>
    </row>
    <row r="259" spans="1:17" ht="24" x14ac:dyDescent="0.25">
      <c r="A259" s="316"/>
      <c r="B259" s="316"/>
      <c r="C259" s="316"/>
      <c r="D259" s="316"/>
      <c r="E259" s="316"/>
      <c r="F259" s="316"/>
      <c r="G259" s="240" t="s">
        <v>20</v>
      </c>
      <c r="H259" s="234">
        <v>0</v>
      </c>
      <c r="I259" s="234">
        <v>0</v>
      </c>
      <c r="J259" s="235">
        <v>0</v>
      </c>
      <c r="K259" s="234">
        <v>0</v>
      </c>
      <c r="L259" s="234">
        <v>0</v>
      </c>
      <c r="M259" s="234">
        <v>0</v>
      </c>
      <c r="N259" s="234">
        <v>0</v>
      </c>
      <c r="O259" s="316"/>
      <c r="P259" s="316"/>
      <c r="Q259" s="426"/>
    </row>
    <row r="260" spans="1:17" ht="36" customHeight="1" x14ac:dyDescent="0.25">
      <c r="A260" s="424" t="s">
        <v>2304</v>
      </c>
      <c r="B260" s="424" t="s">
        <v>2254</v>
      </c>
      <c r="C260" s="424" t="s">
        <v>53</v>
      </c>
      <c r="D260" s="424">
        <v>2025</v>
      </c>
      <c r="E260" s="424">
        <v>1000</v>
      </c>
      <c r="F260" s="424" t="s">
        <v>2305</v>
      </c>
      <c r="G260" s="240" t="s">
        <v>2261</v>
      </c>
      <c r="H260" s="237">
        <f>SUM(H261:H264)</f>
        <v>10.1</v>
      </c>
      <c r="I260" s="237">
        <f t="shared" ref="I260:N260" si="52">SUM(I261:I264)</f>
        <v>10.1</v>
      </c>
      <c r="J260" s="237">
        <f t="shared" si="52"/>
        <v>0</v>
      </c>
      <c r="K260" s="237">
        <f t="shared" si="52"/>
        <v>0</v>
      </c>
      <c r="L260" s="237">
        <f t="shared" si="52"/>
        <v>0</v>
      </c>
      <c r="M260" s="237">
        <f t="shared" si="52"/>
        <v>0</v>
      </c>
      <c r="N260" s="237">
        <f t="shared" si="52"/>
        <v>0</v>
      </c>
      <c r="O260" s="628">
        <v>1000</v>
      </c>
      <c r="P260" s="424" t="s">
        <v>2273</v>
      </c>
      <c r="Q260" s="424" t="s">
        <v>4184</v>
      </c>
    </row>
    <row r="261" spans="1:17" x14ac:dyDescent="0.25">
      <c r="A261" s="425"/>
      <c r="B261" s="425"/>
      <c r="C261" s="425"/>
      <c r="D261" s="425"/>
      <c r="E261" s="425"/>
      <c r="F261" s="425"/>
      <c r="G261" s="240" t="s">
        <v>49</v>
      </c>
      <c r="H261" s="234">
        <f>SUM(I261:N261)</f>
        <v>10</v>
      </c>
      <c r="I261" s="234">
        <v>10</v>
      </c>
      <c r="J261" s="234">
        <v>0</v>
      </c>
      <c r="K261" s="234">
        <v>0</v>
      </c>
      <c r="L261" s="234">
        <v>0</v>
      </c>
      <c r="M261" s="234">
        <v>0</v>
      </c>
      <c r="N261" s="234">
        <v>0</v>
      </c>
      <c r="O261" s="629"/>
      <c r="P261" s="425"/>
      <c r="Q261" s="425"/>
    </row>
    <row r="262" spans="1:17" ht="36" x14ac:dyDescent="0.25">
      <c r="A262" s="425"/>
      <c r="B262" s="425"/>
      <c r="C262" s="425"/>
      <c r="D262" s="425"/>
      <c r="E262" s="425"/>
      <c r="F262" s="425"/>
      <c r="G262" s="240" t="s">
        <v>18</v>
      </c>
      <c r="H262" s="234">
        <f>SUM(I262:N262)</f>
        <v>0.1</v>
      </c>
      <c r="I262" s="234">
        <v>0.1</v>
      </c>
      <c r="J262" s="234">
        <v>0</v>
      </c>
      <c r="K262" s="234">
        <v>0</v>
      </c>
      <c r="L262" s="234">
        <v>0</v>
      </c>
      <c r="M262" s="234">
        <v>0</v>
      </c>
      <c r="N262" s="234">
        <v>0</v>
      </c>
      <c r="O262" s="629"/>
      <c r="P262" s="425"/>
      <c r="Q262" s="425"/>
    </row>
    <row r="263" spans="1:17" x14ac:dyDescent="0.25">
      <c r="A263" s="425"/>
      <c r="B263" s="425"/>
      <c r="C263" s="425"/>
      <c r="D263" s="425"/>
      <c r="E263" s="425"/>
      <c r="F263" s="425"/>
      <c r="G263" s="240" t="s">
        <v>19</v>
      </c>
      <c r="H263" s="234">
        <f>SUM(I263:N263)</f>
        <v>0</v>
      </c>
      <c r="I263" s="234">
        <v>0</v>
      </c>
      <c r="J263" s="234">
        <v>0</v>
      </c>
      <c r="K263" s="234">
        <v>0</v>
      </c>
      <c r="L263" s="234">
        <v>0</v>
      </c>
      <c r="M263" s="234">
        <v>0</v>
      </c>
      <c r="N263" s="234">
        <v>0</v>
      </c>
      <c r="O263" s="629"/>
      <c r="P263" s="425"/>
      <c r="Q263" s="425"/>
    </row>
    <row r="264" spans="1:17" ht="24" x14ac:dyDescent="0.25">
      <c r="A264" s="426"/>
      <c r="B264" s="426"/>
      <c r="C264" s="426"/>
      <c r="D264" s="426"/>
      <c r="E264" s="426"/>
      <c r="F264" s="426"/>
      <c r="G264" s="240" t="s">
        <v>20</v>
      </c>
      <c r="H264" s="234">
        <v>0</v>
      </c>
      <c r="I264" s="234">
        <v>0</v>
      </c>
      <c r="J264" s="234">
        <v>0</v>
      </c>
      <c r="K264" s="234">
        <v>0</v>
      </c>
      <c r="L264" s="234">
        <v>0</v>
      </c>
      <c r="M264" s="234">
        <v>0</v>
      </c>
      <c r="N264" s="234">
        <v>0</v>
      </c>
      <c r="O264" s="630"/>
      <c r="P264" s="426"/>
      <c r="Q264" s="426"/>
    </row>
    <row r="265" spans="1:17" ht="36" customHeight="1" x14ac:dyDescent="0.25">
      <c r="A265" s="316" t="s">
        <v>2306</v>
      </c>
      <c r="B265" s="316" t="s">
        <v>2254</v>
      </c>
      <c r="C265" s="316" t="s">
        <v>53</v>
      </c>
      <c r="D265" s="316">
        <v>2025</v>
      </c>
      <c r="E265" s="316">
        <v>1087</v>
      </c>
      <c r="F265" s="316" t="s">
        <v>2305</v>
      </c>
      <c r="G265" s="240" t="s">
        <v>2261</v>
      </c>
      <c r="H265" s="237">
        <f>SUM(H266:H269)</f>
        <v>10.199999999999999</v>
      </c>
      <c r="I265" s="237">
        <f t="shared" ref="I265:N265" si="53">SUM(I266:I269)</f>
        <v>10.199999999999999</v>
      </c>
      <c r="J265" s="237">
        <f t="shared" si="53"/>
        <v>0</v>
      </c>
      <c r="K265" s="237">
        <f t="shared" si="53"/>
        <v>0</v>
      </c>
      <c r="L265" s="237">
        <f t="shared" si="53"/>
        <v>0</v>
      </c>
      <c r="M265" s="237">
        <f t="shared" si="53"/>
        <v>0</v>
      </c>
      <c r="N265" s="237">
        <f t="shared" si="53"/>
        <v>0</v>
      </c>
      <c r="O265" s="627">
        <v>1087</v>
      </c>
      <c r="P265" s="316" t="s">
        <v>2273</v>
      </c>
      <c r="Q265" s="424" t="s">
        <v>4184</v>
      </c>
    </row>
    <row r="266" spans="1:17" x14ac:dyDescent="0.25">
      <c r="A266" s="316"/>
      <c r="B266" s="316"/>
      <c r="C266" s="316"/>
      <c r="D266" s="316"/>
      <c r="E266" s="316"/>
      <c r="F266" s="316"/>
      <c r="G266" s="240" t="s">
        <v>49</v>
      </c>
      <c r="H266" s="234">
        <f>SUM(I266:N266)</f>
        <v>10.1</v>
      </c>
      <c r="I266" s="234">
        <v>10.1</v>
      </c>
      <c r="J266" s="234">
        <v>0</v>
      </c>
      <c r="K266" s="234">
        <v>0</v>
      </c>
      <c r="L266" s="234">
        <v>0</v>
      </c>
      <c r="M266" s="234">
        <v>0</v>
      </c>
      <c r="N266" s="234">
        <v>0</v>
      </c>
      <c r="O266" s="627"/>
      <c r="P266" s="316"/>
      <c r="Q266" s="425"/>
    </row>
    <row r="267" spans="1:17" ht="36" x14ac:dyDescent="0.25">
      <c r="A267" s="316"/>
      <c r="B267" s="316"/>
      <c r="C267" s="316"/>
      <c r="D267" s="316"/>
      <c r="E267" s="316"/>
      <c r="F267" s="316"/>
      <c r="G267" s="240" t="s">
        <v>18</v>
      </c>
      <c r="H267" s="234">
        <f>SUM(I267:N267)</f>
        <v>0.1</v>
      </c>
      <c r="I267" s="234">
        <v>0.1</v>
      </c>
      <c r="J267" s="234">
        <v>0</v>
      </c>
      <c r="K267" s="234">
        <v>0</v>
      </c>
      <c r="L267" s="234">
        <v>0</v>
      </c>
      <c r="M267" s="234">
        <v>0</v>
      </c>
      <c r="N267" s="234">
        <v>0</v>
      </c>
      <c r="O267" s="627"/>
      <c r="P267" s="316"/>
      <c r="Q267" s="425"/>
    </row>
    <row r="268" spans="1:17" x14ac:dyDescent="0.25">
      <c r="A268" s="316"/>
      <c r="B268" s="316"/>
      <c r="C268" s="316"/>
      <c r="D268" s="316"/>
      <c r="E268" s="316"/>
      <c r="F268" s="316"/>
      <c r="G268" s="240" t="s">
        <v>19</v>
      </c>
      <c r="H268" s="234">
        <f>SUM(I268:N268)</f>
        <v>0</v>
      </c>
      <c r="I268" s="234">
        <v>0</v>
      </c>
      <c r="J268" s="234">
        <v>0</v>
      </c>
      <c r="K268" s="234">
        <v>0</v>
      </c>
      <c r="L268" s="234">
        <v>0</v>
      </c>
      <c r="M268" s="234">
        <v>0</v>
      </c>
      <c r="N268" s="234">
        <v>0</v>
      </c>
      <c r="O268" s="627"/>
      <c r="P268" s="316"/>
      <c r="Q268" s="425"/>
    </row>
    <row r="269" spans="1:17" ht="24" x14ac:dyDescent="0.25">
      <c r="A269" s="316"/>
      <c r="B269" s="316"/>
      <c r="C269" s="316"/>
      <c r="D269" s="316"/>
      <c r="E269" s="316"/>
      <c r="F269" s="316"/>
      <c r="G269" s="240" t="s">
        <v>20</v>
      </c>
      <c r="H269" s="234">
        <v>0</v>
      </c>
      <c r="I269" s="234">
        <v>0</v>
      </c>
      <c r="J269" s="234">
        <v>0</v>
      </c>
      <c r="K269" s="234">
        <v>0</v>
      </c>
      <c r="L269" s="234">
        <v>0</v>
      </c>
      <c r="M269" s="234">
        <v>0</v>
      </c>
      <c r="N269" s="234">
        <v>0</v>
      </c>
      <c r="O269" s="627"/>
      <c r="P269" s="316"/>
      <c r="Q269" s="426"/>
    </row>
    <row r="270" spans="1:17" ht="36" customHeight="1" x14ac:dyDescent="0.25">
      <c r="A270" s="316" t="s">
        <v>2307</v>
      </c>
      <c r="B270" s="316" t="s">
        <v>2254</v>
      </c>
      <c r="C270" s="316" t="s">
        <v>53</v>
      </c>
      <c r="D270" s="316">
        <v>2025</v>
      </c>
      <c r="E270" s="316">
        <v>980</v>
      </c>
      <c r="F270" s="316" t="s">
        <v>2305</v>
      </c>
      <c r="G270" s="240" t="s">
        <v>2261</v>
      </c>
      <c r="H270" s="237">
        <f>SUM(H271:H274)</f>
        <v>8.1</v>
      </c>
      <c r="I270" s="237">
        <f t="shared" ref="I270:N270" si="54">SUM(I271:I274)</f>
        <v>8.1</v>
      </c>
      <c r="J270" s="237">
        <f t="shared" si="54"/>
        <v>0</v>
      </c>
      <c r="K270" s="237">
        <f t="shared" si="54"/>
        <v>0</v>
      </c>
      <c r="L270" s="237">
        <f t="shared" si="54"/>
        <v>0</v>
      </c>
      <c r="M270" s="237">
        <f t="shared" si="54"/>
        <v>0</v>
      </c>
      <c r="N270" s="237">
        <f t="shared" si="54"/>
        <v>0</v>
      </c>
      <c r="O270" s="627">
        <v>980</v>
      </c>
      <c r="P270" s="316" t="s">
        <v>2273</v>
      </c>
      <c r="Q270" s="424" t="s">
        <v>4184</v>
      </c>
    </row>
    <row r="271" spans="1:17" x14ac:dyDescent="0.25">
      <c r="A271" s="316"/>
      <c r="B271" s="316"/>
      <c r="C271" s="316"/>
      <c r="D271" s="316"/>
      <c r="E271" s="316"/>
      <c r="F271" s="316"/>
      <c r="G271" s="240" t="s">
        <v>49</v>
      </c>
      <c r="H271" s="234">
        <f>SUM(I271:N271)</f>
        <v>8</v>
      </c>
      <c r="I271" s="234">
        <v>8</v>
      </c>
      <c r="J271" s="234">
        <v>0</v>
      </c>
      <c r="K271" s="234">
        <v>0</v>
      </c>
      <c r="L271" s="234">
        <v>0</v>
      </c>
      <c r="M271" s="234">
        <v>0</v>
      </c>
      <c r="N271" s="234">
        <v>0</v>
      </c>
      <c r="O271" s="627"/>
      <c r="P271" s="316"/>
      <c r="Q271" s="425"/>
    </row>
    <row r="272" spans="1:17" ht="36" x14ac:dyDescent="0.25">
      <c r="A272" s="316"/>
      <c r="B272" s="316"/>
      <c r="C272" s="316"/>
      <c r="D272" s="316"/>
      <c r="E272" s="316"/>
      <c r="F272" s="316"/>
      <c r="G272" s="240" t="s">
        <v>18</v>
      </c>
      <c r="H272" s="234">
        <f>SUM(I272:N272)</f>
        <v>0.1</v>
      </c>
      <c r="I272" s="234">
        <v>0.1</v>
      </c>
      <c r="J272" s="234">
        <v>0</v>
      </c>
      <c r="K272" s="234">
        <v>0</v>
      </c>
      <c r="L272" s="234">
        <v>0</v>
      </c>
      <c r="M272" s="234">
        <v>0</v>
      </c>
      <c r="N272" s="234">
        <v>0</v>
      </c>
      <c r="O272" s="627"/>
      <c r="P272" s="316"/>
      <c r="Q272" s="425"/>
    </row>
    <row r="273" spans="1:17" x14ac:dyDescent="0.25">
      <c r="A273" s="316"/>
      <c r="B273" s="316"/>
      <c r="C273" s="316"/>
      <c r="D273" s="316"/>
      <c r="E273" s="316"/>
      <c r="F273" s="316"/>
      <c r="G273" s="240" t="s">
        <v>19</v>
      </c>
      <c r="H273" s="234">
        <f>SUM(I273:N273)</f>
        <v>0</v>
      </c>
      <c r="I273" s="234">
        <v>0</v>
      </c>
      <c r="J273" s="234">
        <v>0</v>
      </c>
      <c r="K273" s="234">
        <v>0</v>
      </c>
      <c r="L273" s="234">
        <v>0</v>
      </c>
      <c r="M273" s="234">
        <v>0</v>
      </c>
      <c r="N273" s="234">
        <v>0</v>
      </c>
      <c r="O273" s="627"/>
      <c r="P273" s="316"/>
      <c r="Q273" s="425"/>
    </row>
    <row r="274" spans="1:17" ht="24" x14ac:dyDescent="0.25">
      <c r="A274" s="316"/>
      <c r="B274" s="316"/>
      <c r="C274" s="316"/>
      <c r="D274" s="316"/>
      <c r="E274" s="316"/>
      <c r="F274" s="316"/>
      <c r="G274" s="240" t="s">
        <v>20</v>
      </c>
      <c r="H274" s="234">
        <v>0</v>
      </c>
      <c r="I274" s="234">
        <v>0</v>
      </c>
      <c r="J274" s="234">
        <v>0</v>
      </c>
      <c r="K274" s="234">
        <v>0</v>
      </c>
      <c r="L274" s="234">
        <v>0</v>
      </c>
      <c r="M274" s="234">
        <v>0</v>
      </c>
      <c r="N274" s="234">
        <v>0</v>
      </c>
      <c r="O274" s="627"/>
      <c r="P274" s="316"/>
      <c r="Q274" s="426"/>
    </row>
    <row r="275" spans="1:17" ht="36" customHeight="1" x14ac:dyDescent="0.25">
      <c r="A275" s="316" t="s">
        <v>2308</v>
      </c>
      <c r="B275" s="316" t="s">
        <v>2254</v>
      </c>
      <c r="C275" s="316" t="s">
        <v>53</v>
      </c>
      <c r="D275" s="316">
        <v>2026</v>
      </c>
      <c r="E275" s="316">
        <v>1685</v>
      </c>
      <c r="F275" s="316" t="s">
        <v>2305</v>
      </c>
      <c r="G275" s="240" t="s">
        <v>2261</v>
      </c>
      <c r="H275" s="237">
        <f>SUM(H276:H279)</f>
        <v>8.1999999999999993</v>
      </c>
      <c r="I275" s="237">
        <f t="shared" ref="I275:N275" si="55">SUM(I276:I279)</f>
        <v>0</v>
      </c>
      <c r="J275" s="237">
        <f t="shared" si="55"/>
        <v>8.1999999999999993</v>
      </c>
      <c r="K275" s="237">
        <f t="shared" si="55"/>
        <v>0</v>
      </c>
      <c r="L275" s="237">
        <f t="shared" si="55"/>
        <v>0</v>
      </c>
      <c r="M275" s="237">
        <f t="shared" si="55"/>
        <v>0</v>
      </c>
      <c r="N275" s="237">
        <f t="shared" si="55"/>
        <v>0</v>
      </c>
      <c r="O275" s="627">
        <v>1685</v>
      </c>
      <c r="P275" s="316" t="s">
        <v>2273</v>
      </c>
      <c r="Q275" s="424" t="s">
        <v>4184</v>
      </c>
    </row>
    <row r="276" spans="1:17" x14ac:dyDescent="0.25">
      <c r="A276" s="316"/>
      <c r="B276" s="316"/>
      <c r="C276" s="316"/>
      <c r="D276" s="316"/>
      <c r="E276" s="316"/>
      <c r="F276" s="316"/>
      <c r="G276" s="240" t="s">
        <v>49</v>
      </c>
      <c r="H276" s="234">
        <f>SUM(I276:N276)</f>
        <v>8.1</v>
      </c>
      <c r="I276" s="234">
        <v>0</v>
      </c>
      <c r="J276" s="235">
        <v>8.1</v>
      </c>
      <c r="K276" s="234">
        <v>0</v>
      </c>
      <c r="L276" s="234">
        <v>0</v>
      </c>
      <c r="M276" s="234">
        <v>0</v>
      </c>
      <c r="N276" s="234">
        <v>0</v>
      </c>
      <c r="O276" s="627"/>
      <c r="P276" s="316"/>
      <c r="Q276" s="425"/>
    </row>
    <row r="277" spans="1:17" ht="36" x14ac:dyDescent="0.25">
      <c r="A277" s="316"/>
      <c r="B277" s="316"/>
      <c r="C277" s="316"/>
      <c r="D277" s="316"/>
      <c r="E277" s="316"/>
      <c r="F277" s="316"/>
      <c r="G277" s="240" t="s">
        <v>18</v>
      </c>
      <c r="H277" s="234">
        <f>SUM(I277:N277)</f>
        <v>0.1</v>
      </c>
      <c r="I277" s="234">
        <v>0</v>
      </c>
      <c r="J277" s="235">
        <v>0.1</v>
      </c>
      <c r="K277" s="234">
        <v>0</v>
      </c>
      <c r="L277" s="234">
        <v>0</v>
      </c>
      <c r="M277" s="234">
        <v>0</v>
      </c>
      <c r="N277" s="234">
        <v>0</v>
      </c>
      <c r="O277" s="627"/>
      <c r="P277" s="316"/>
      <c r="Q277" s="425"/>
    </row>
    <row r="278" spans="1:17" x14ac:dyDescent="0.25">
      <c r="A278" s="316"/>
      <c r="B278" s="316"/>
      <c r="C278" s="316"/>
      <c r="D278" s="316"/>
      <c r="E278" s="316"/>
      <c r="F278" s="316"/>
      <c r="G278" s="240" t="s">
        <v>19</v>
      </c>
      <c r="H278" s="234">
        <f>SUM(I278:N278)</f>
        <v>0</v>
      </c>
      <c r="I278" s="234">
        <v>0</v>
      </c>
      <c r="J278" s="235">
        <v>0</v>
      </c>
      <c r="K278" s="234">
        <v>0</v>
      </c>
      <c r="L278" s="234">
        <v>0</v>
      </c>
      <c r="M278" s="234">
        <v>0</v>
      </c>
      <c r="N278" s="234">
        <v>0</v>
      </c>
      <c r="O278" s="627"/>
      <c r="P278" s="316"/>
      <c r="Q278" s="425"/>
    </row>
    <row r="279" spans="1:17" ht="24" x14ac:dyDescent="0.25">
      <c r="A279" s="316"/>
      <c r="B279" s="316"/>
      <c r="C279" s="316"/>
      <c r="D279" s="316"/>
      <c r="E279" s="316"/>
      <c r="F279" s="316"/>
      <c r="G279" s="240" t="s">
        <v>20</v>
      </c>
      <c r="H279" s="234">
        <v>0</v>
      </c>
      <c r="I279" s="234">
        <v>0</v>
      </c>
      <c r="J279" s="235">
        <v>0</v>
      </c>
      <c r="K279" s="234">
        <v>0</v>
      </c>
      <c r="L279" s="234">
        <v>0</v>
      </c>
      <c r="M279" s="234">
        <v>0</v>
      </c>
      <c r="N279" s="234">
        <v>0</v>
      </c>
      <c r="O279" s="627"/>
      <c r="P279" s="316"/>
      <c r="Q279" s="426"/>
    </row>
    <row r="280" spans="1:17" ht="36" customHeight="1" x14ac:dyDescent="0.25">
      <c r="A280" s="316" t="s">
        <v>2309</v>
      </c>
      <c r="B280" s="316" t="s">
        <v>2254</v>
      </c>
      <c r="C280" s="316" t="s">
        <v>53</v>
      </c>
      <c r="D280" s="316">
        <v>2026</v>
      </c>
      <c r="E280" s="316">
        <v>790</v>
      </c>
      <c r="F280" s="316" t="s">
        <v>2305</v>
      </c>
      <c r="G280" s="240" t="s">
        <v>2261</v>
      </c>
      <c r="H280" s="237">
        <f>SUM(H281:H284)</f>
        <v>8.1999999999999993</v>
      </c>
      <c r="I280" s="237">
        <f t="shared" ref="I280:N280" si="56">SUM(I281:I284)</f>
        <v>0</v>
      </c>
      <c r="J280" s="237">
        <f t="shared" si="56"/>
        <v>8.1999999999999993</v>
      </c>
      <c r="K280" s="237">
        <f t="shared" si="56"/>
        <v>0</v>
      </c>
      <c r="L280" s="237">
        <f t="shared" si="56"/>
        <v>0</v>
      </c>
      <c r="M280" s="237">
        <f t="shared" si="56"/>
        <v>0</v>
      </c>
      <c r="N280" s="237">
        <f t="shared" si="56"/>
        <v>0</v>
      </c>
      <c r="O280" s="627">
        <v>790</v>
      </c>
      <c r="P280" s="316" t="s">
        <v>2273</v>
      </c>
      <c r="Q280" s="424" t="s">
        <v>4184</v>
      </c>
    </row>
    <row r="281" spans="1:17" x14ac:dyDescent="0.25">
      <c r="A281" s="316"/>
      <c r="B281" s="316"/>
      <c r="C281" s="316"/>
      <c r="D281" s="316"/>
      <c r="E281" s="316"/>
      <c r="F281" s="316"/>
      <c r="G281" s="240" t="s">
        <v>49</v>
      </c>
      <c r="H281" s="234">
        <f>SUM(I281:N281)</f>
        <v>8.1</v>
      </c>
      <c r="I281" s="234">
        <v>0</v>
      </c>
      <c r="J281" s="235">
        <v>8.1</v>
      </c>
      <c r="K281" s="234">
        <v>0</v>
      </c>
      <c r="L281" s="234">
        <v>0</v>
      </c>
      <c r="M281" s="234">
        <v>0</v>
      </c>
      <c r="N281" s="234">
        <v>0</v>
      </c>
      <c r="O281" s="627"/>
      <c r="P281" s="316"/>
      <c r="Q281" s="425"/>
    </row>
    <row r="282" spans="1:17" ht="36" x14ac:dyDescent="0.25">
      <c r="A282" s="316"/>
      <c r="B282" s="316"/>
      <c r="C282" s="316"/>
      <c r="D282" s="316"/>
      <c r="E282" s="316"/>
      <c r="F282" s="316"/>
      <c r="G282" s="240" t="s">
        <v>18</v>
      </c>
      <c r="H282" s="234">
        <f>SUM(I282:N282)</f>
        <v>0.1</v>
      </c>
      <c r="I282" s="234">
        <v>0</v>
      </c>
      <c r="J282" s="235">
        <v>0.1</v>
      </c>
      <c r="K282" s="234">
        <v>0</v>
      </c>
      <c r="L282" s="234">
        <v>0</v>
      </c>
      <c r="M282" s="234">
        <v>0</v>
      </c>
      <c r="N282" s="234">
        <v>0</v>
      </c>
      <c r="O282" s="627"/>
      <c r="P282" s="316"/>
      <c r="Q282" s="425"/>
    </row>
    <row r="283" spans="1:17" x14ac:dyDescent="0.25">
      <c r="A283" s="316"/>
      <c r="B283" s="316"/>
      <c r="C283" s="316"/>
      <c r="D283" s="316"/>
      <c r="E283" s="316"/>
      <c r="F283" s="316"/>
      <c r="G283" s="240" t="s">
        <v>19</v>
      </c>
      <c r="H283" s="234">
        <f>SUM(I283:N283)</f>
        <v>0</v>
      </c>
      <c r="I283" s="234">
        <v>0</v>
      </c>
      <c r="J283" s="235">
        <v>0</v>
      </c>
      <c r="K283" s="234">
        <v>0</v>
      </c>
      <c r="L283" s="234">
        <v>0</v>
      </c>
      <c r="M283" s="234">
        <v>0</v>
      </c>
      <c r="N283" s="234">
        <v>0</v>
      </c>
      <c r="O283" s="627"/>
      <c r="P283" s="316"/>
      <c r="Q283" s="425"/>
    </row>
    <row r="284" spans="1:17" ht="24" x14ac:dyDescent="0.25">
      <c r="A284" s="316"/>
      <c r="B284" s="316"/>
      <c r="C284" s="316"/>
      <c r="D284" s="316"/>
      <c r="E284" s="316"/>
      <c r="F284" s="316"/>
      <c r="G284" s="240" t="s">
        <v>20</v>
      </c>
      <c r="H284" s="234">
        <v>0</v>
      </c>
      <c r="I284" s="234">
        <v>0</v>
      </c>
      <c r="J284" s="235">
        <v>0</v>
      </c>
      <c r="K284" s="234">
        <v>0</v>
      </c>
      <c r="L284" s="234">
        <v>0</v>
      </c>
      <c r="M284" s="234">
        <v>0</v>
      </c>
      <c r="N284" s="234">
        <v>0</v>
      </c>
      <c r="O284" s="627"/>
      <c r="P284" s="316"/>
      <c r="Q284" s="426"/>
    </row>
    <row r="285" spans="1:17" ht="36" customHeight="1" x14ac:dyDescent="0.25">
      <c r="A285" s="316" t="s">
        <v>2310</v>
      </c>
      <c r="B285" s="316" t="s">
        <v>2254</v>
      </c>
      <c r="C285" s="316" t="s">
        <v>53</v>
      </c>
      <c r="D285" s="316">
        <v>2026</v>
      </c>
      <c r="E285" s="316">
        <v>1323</v>
      </c>
      <c r="F285" s="316" t="s">
        <v>2305</v>
      </c>
      <c r="G285" s="240" t="s">
        <v>2261</v>
      </c>
      <c r="H285" s="237">
        <f>SUM(H286:H289)</f>
        <v>8.1999999999999993</v>
      </c>
      <c r="I285" s="237">
        <f t="shared" ref="I285:N285" si="57">SUM(I286:I289)</f>
        <v>0</v>
      </c>
      <c r="J285" s="237">
        <f t="shared" si="57"/>
        <v>8.1999999999999993</v>
      </c>
      <c r="K285" s="237">
        <f t="shared" si="57"/>
        <v>0</v>
      </c>
      <c r="L285" s="237">
        <f t="shared" si="57"/>
        <v>0</v>
      </c>
      <c r="M285" s="237">
        <f t="shared" si="57"/>
        <v>0</v>
      </c>
      <c r="N285" s="237">
        <f t="shared" si="57"/>
        <v>0</v>
      </c>
      <c r="O285" s="627">
        <v>1323</v>
      </c>
      <c r="P285" s="316" t="s">
        <v>2273</v>
      </c>
      <c r="Q285" s="424" t="s">
        <v>4184</v>
      </c>
    </row>
    <row r="286" spans="1:17" x14ac:dyDescent="0.25">
      <c r="A286" s="316"/>
      <c r="B286" s="316"/>
      <c r="C286" s="316"/>
      <c r="D286" s="316"/>
      <c r="E286" s="316"/>
      <c r="F286" s="316"/>
      <c r="G286" s="240" t="s">
        <v>49</v>
      </c>
      <c r="H286" s="234">
        <f>SUM(I286:N286)</f>
        <v>8.1</v>
      </c>
      <c r="I286" s="234">
        <v>0</v>
      </c>
      <c r="J286" s="235">
        <v>8.1</v>
      </c>
      <c r="K286" s="234">
        <v>0</v>
      </c>
      <c r="L286" s="234">
        <v>0</v>
      </c>
      <c r="M286" s="234">
        <v>0</v>
      </c>
      <c r="N286" s="234">
        <v>0</v>
      </c>
      <c r="O286" s="627"/>
      <c r="P286" s="316"/>
      <c r="Q286" s="425"/>
    </row>
    <row r="287" spans="1:17" ht="36" x14ac:dyDescent="0.25">
      <c r="A287" s="316"/>
      <c r="B287" s="316"/>
      <c r="C287" s="316"/>
      <c r="D287" s="316"/>
      <c r="E287" s="316"/>
      <c r="F287" s="316"/>
      <c r="G287" s="240" t="s">
        <v>18</v>
      </c>
      <c r="H287" s="234">
        <f>SUM(I287:N287)</f>
        <v>0.1</v>
      </c>
      <c r="I287" s="234">
        <v>0</v>
      </c>
      <c r="J287" s="235">
        <v>0.1</v>
      </c>
      <c r="K287" s="234">
        <v>0</v>
      </c>
      <c r="L287" s="234">
        <v>0</v>
      </c>
      <c r="M287" s="234">
        <v>0</v>
      </c>
      <c r="N287" s="234">
        <v>0</v>
      </c>
      <c r="O287" s="627"/>
      <c r="P287" s="316"/>
      <c r="Q287" s="425"/>
    </row>
    <row r="288" spans="1:17" x14ac:dyDescent="0.25">
      <c r="A288" s="316"/>
      <c r="B288" s="316"/>
      <c r="C288" s="316"/>
      <c r="D288" s="316"/>
      <c r="E288" s="316"/>
      <c r="F288" s="316"/>
      <c r="G288" s="240" t="s">
        <v>19</v>
      </c>
      <c r="H288" s="234">
        <f>SUM(I288:N288)</f>
        <v>0</v>
      </c>
      <c r="I288" s="234">
        <v>0</v>
      </c>
      <c r="J288" s="235">
        <v>0</v>
      </c>
      <c r="K288" s="234">
        <v>0</v>
      </c>
      <c r="L288" s="234">
        <v>0</v>
      </c>
      <c r="M288" s="234">
        <v>0</v>
      </c>
      <c r="N288" s="234">
        <v>0</v>
      </c>
      <c r="O288" s="627"/>
      <c r="P288" s="316"/>
      <c r="Q288" s="425"/>
    </row>
    <row r="289" spans="1:17" ht="24" x14ac:dyDescent="0.25">
      <c r="A289" s="316"/>
      <c r="B289" s="316"/>
      <c r="C289" s="316"/>
      <c r="D289" s="316"/>
      <c r="E289" s="316"/>
      <c r="F289" s="316"/>
      <c r="G289" s="240" t="s">
        <v>20</v>
      </c>
      <c r="H289" s="234">
        <v>0</v>
      </c>
      <c r="I289" s="234">
        <v>0</v>
      </c>
      <c r="J289" s="235">
        <v>0</v>
      </c>
      <c r="K289" s="234">
        <v>0</v>
      </c>
      <c r="L289" s="234">
        <v>0</v>
      </c>
      <c r="M289" s="234">
        <v>0</v>
      </c>
      <c r="N289" s="234">
        <v>0</v>
      </c>
      <c r="O289" s="627"/>
      <c r="P289" s="316"/>
      <c r="Q289" s="426"/>
    </row>
    <row r="290" spans="1:17" ht="36" customHeight="1" x14ac:dyDescent="0.25">
      <c r="A290" s="316" t="s">
        <v>2311</v>
      </c>
      <c r="B290" s="316" t="s">
        <v>2254</v>
      </c>
      <c r="C290" s="316" t="s">
        <v>53</v>
      </c>
      <c r="D290" s="316">
        <v>2026</v>
      </c>
      <c r="E290" s="316">
        <v>690</v>
      </c>
      <c r="F290" s="316" t="s">
        <v>2305</v>
      </c>
      <c r="G290" s="240" t="s">
        <v>2261</v>
      </c>
      <c r="H290" s="237">
        <f>SUM(H291:H294)</f>
        <v>8.1999999999999993</v>
      </c>
      <c r="I290" s="237">
        <f t="shared" ref="I290:N290" si="58">SUM(I291:I294)</f>
        <v>0</v>
      </c>
      <c r="J290" s="237">
        <f t="shared" si="58"/>
        <v>8.1999999999999993</v>
      </c>
      <c r="K290" s="237">
        <f t="shared" si="58"/>
        <v>0</v>
      </c>
      <c r="L290" s="237">
        <f t="shared" si="58"/>
        <v>0</v>
      </c>
      <c r="M290" s="237">
        <f t="shared" si="58"/>
        <v>0</v>
      </c>
      <c r="N290" s="237">
        <f t="shared" si="58"/>
        <v>0</v>
      </c>
      <c r="O290" s="627">
        <v>690</v>
      </c>
      <c r="P290" s="316" t="s">
        <v>2273</v>
      </c>
      <c r="Q290" s="424" t="s">
        <v>4184</v>
      </c>
    </row>
    <row r="291" spans="1:17" x14ac:dyDescent="0.25">
      <c r="A291" s="316"/>
      <c r="B291" s="316"/>
      <c r="C291" s="316"/>
      <c r="D291" s="316"/>
      <c r="E291" s="316"/>
      <c r="F291" s="316"/>
      <c r="G291" s="240" t="s">
        <v>49</v>
      </c>
      <c r="H291" s="234">
        <f>SUM(I291:N291)</f>
        <v>8.1</v>
      </c>
      <c r="I291" s="234">
        <v>0</v>
      </c>
      <c r="J291" s="235">
        <v>8.1</v>
      </c>
      <c r="K291" s="234">
        <v>0</v>
      </c>
      <c r="L291" s="234">
        <v>0</v>
      </c>
      <c r="M291" s="234">
        <v>0</v>
      </c>
      <c r="N291" s="234">
        <v>0</v>
      </c>
      <c r="O291" s="627"/>
      <c r="P291" s="316"/>
      <c r="Q291" s="425"/>
    </row>
    <row r="292" spans="1:17" ht="36" x14ac:dyDescent="0.25">
      <c r="A292" s="316"/>
      <c r="B292" s="316"/>
      <c r="C292" s="316"/>
      <c r="D292" s="316"/>
      <c r="E292" s="316"/>
      <c r="F292" s="316"/>
      <c r="G292" s="240" t="s">
        <v>18</v>
      </c>
      <c r="H292" s="234">
        <f>SUM(I292:N292)</f>
        <v>0.1</v>
      </c>
      <c r="I292" s="234">
        <v>0</v>
      </c>
      <c r="J292" s="235">
        <v>0.1</v>
      </c>
      <c r="K292" s="234">
        <v>0</v>
      </c>
      <c r="L292" s="234">
        <v>0</v>
      </c>
      <c r="M292" s="234">
        <v>0</v>
      </c>
      <c r="N292" s="234">
        <v>0</v>
      </c>
      <c r="O292" s="627"/>
      <c r="P292" s="316"/>
      <c r="Q292" s="425"/>
    </row>
    <row r="293" spans="1:17" x14ac:dyDescent="0.25">
      <c r="A293" s="316"/>
      <c r="B293" s="316"/>
      <c r="C293" s="316"/>
      <c r="D293" s="316"/>
      <c r="E293" s="316"/>
      <c r="F293" s="316"/>
      <c r="G293" s="240" t="s">
        <v>19</v>
      </c>
      <c r="H293" s="234">
        <f>SUM(I293:N293)</f>
        <v>0</v>
      </c>
      <c r="I293" s="234">
        <v>0</v>
      </c>
      <c r="J293" s="235">
        <v>0</v>
      </c>
      <c r="K293" s="234">
        <v>0</v>
      </c>
      <c r="L293" s="234">
        <v>0</v>
      </c>
      <c r="M293" s="234">
        <v>0</v>
      </c>
      <c r="N293" s="234">
        <v>0</v>
      </c>
      <c r="O293" s="627"/>
      <c r="P293" s="316"/>
      <c r="Q293" s="425"/>
    </row>
    <row r="294" spans="1:17" ht="24" x14ac:dyDescent="0.25">
      <c r="A294" s="316"/>
      <c r="B294" s="316"/>
      <c r="C294" s="316"/>
      <c r="D294" s="316"/>
      <c r="E294" s="316"/>
      <c r="F294" s="316"/>
      <c r="G294" s="240" t="s">
        <v>20</v>
      </c>
      <c r="H294" s="234">
        <v>0</v>
      </c>
      <c r="I294" s="234">
        <v>0</v>
      </c>
      <c r="J294" s="235">
        <v>0</v>
      </c>
      <c r="K294" s="234">
        <v>0</v>
      </c>
      <c r="L294" s="234">
        <v>0</v>
      </c>
      <c r="M294" s="234">
        <v>0</v>
      </c>
      <c r="N294" s="234">
        <v>0</v>
      </c>
      <c r="O294" s="627"/>
      <c r="P294" s="316"/>
      <c r="Q294" s="426"/>
    </row>
    <row r="295" spans="1:17" ht="36" customHeight="1" x14ac:dyDescent="0.25">
      <c r="A295" s="316" t="s">
        <v>2312</v>
      </c>
      <c r="B295" s="316" t="s">
        <v>2254</v>
      </c>
      <c r="C295" s="316" t="s">
        <v>53</v>
      </c>
      <c r="D295" s="316">
        <v>2026</v>
      </c>
      <c r="E295" s="316">
        <v>950</v>
      </c>
      <c r="F295" s="316" t="s">
        <v>2305</v>
      </c>
      <c r="G295" s="240" t="s">
        <v>2261</v>
      </c>
      <c r="H295" s="237">
        <f>SUM(H296:H299)</f>
        <v>8.1999999999999993</v>
      </c>
      <c r="I295" s="237">
        <f t="shared" ref="I295:N295" si="59">SUM(I296:I299)</f>
        <v>0</v>
      </c>
      <c r="J295" s="237">
        <f t="shared" si="59"/>
        <v>8.1999999999999993</v>
      </c>
      <c r="K295" s="237">
        <f t="shared" si="59"/>
        <v>0</v>
      </c>
      <c r="L295" s="237">
        <f t="shared" si="59"/>
        <v>0</v>
      </c>
      <c r="M295" s="237">
        <f t="shared" si="59"/>
        <v>0</v>
      </c>
      <c r="N295" s="237">
        <f t="shared" si="59"/>
        <v>0</v>
      </c>
      <c r="O295" s="627">
        <v>950</v>
      </c>
      <c r="P295" s="316" t="s">
        <v>2273</v>
      </c>
      <c r="Q295" s="424" t="s">
        <v>4184</v>
      </c>
    </row>
    <row r="296" spans="1:17" x14ac:dyDescent="0.25">
      <c r="A296" s="316"/>
      <c r="B296" s="316"/>
      <c r="C296" s="316"/>
      <c r="D296" s="316"/>
      <c r="E296" s="316"/>
      <c r="F296" s="316"/>
      <c r="G296" s="240" t="s">
        <v>49</v>
      </c>
      <c r="H296" s="234">
        <f>SUM(I296:N296)</f>
        <v>8.1</v>
      </c>
      <c r="I296" s="234">
        <v>0</v>
      </c>
      <c r="J296" s="235">
        <v>8.1</v>
      </c>
      <c r="K296" s="234">
        <v>0</v>
      </c>
      <c r="L296" s="234">
        <v>0</v>
      </c>
      <c r="M296" s="234">
        <v>0</v>
      </c>
      <c r="N296" s="234">
        <v>0</v>
      </c>
      <c r="O296" s="627"/>
      <c r="P296" s="316"/>
      <c r="Q296" s="425"/>
    </row>
    <row r="297" spans="1:17" ht="36" x14ac:dyDescent="0.25">
      <c r="A297" s="316"/>
      <c r="B297" s="316"/>
      <c r="C297" s="316"/>
      <c r="D297" s="316"/>
      <c r="E297" s="316"/>
      <c r="F297" s="316"/>
      <c r="G297" s="240" t="s">
        <v>18</v>
      </c>
      <c r="H297" s="234">
        <f>SUM(I297:N297)</f>
        <v>0.1</v>
      </c>
      <c r="I297" s="234">
        <v>0</v>
      </c>
      <c r="J297" s="235">
        <v>0.1</v>
      </c>
      <c r="K297" s="234">
        <v>0</v>
      </c>
      <c r="L297" s="234">
        <v>0</v>
      </c>
      <c r="M297" s="234">
        <v>0</v>
      </c>
      <c r="N297" s="234">
        <v>0</v>
      </c>
      <c r="O297" s="627"/>
      <c r="P297" s="316"/>
      <c r="Q297" s="425"/>
    </row>
    <row r="298" spans="1:17" x14ac:dyDescent="0.25">
      <c r="A298" s="316"/>
      <c r="B298" s="316"/>
      <c r="C298" s="316"/>
      <c r="D298" s="316"/>
      <c r="E298" s="316"/>
      <c r="F298" s="316"/>
      <c r="G298" s="240" t="s">
        <v>19</v>
      </c>
      <c r="H298" s="234">
        <f>SUM(I298:N298)</f>
        <v>0</v>
      </c>
      <c r="I298" s="234">
        <v>0</v>
      </c>
      <c r="J298" s="235">
        <v>0</v>
      </c>
      <c r="K298" s="234">
        <v>0</v>
      </c>
      <c r="L298" s="234">
        <v>0</v>
      </c>
      <c r="M298" s="234">
        <v>0</v>
      </c>
      <c r="N298" s="234">
        <v>0</v>
      </c>
      <c r="O298" s="627"/>
      <c r="P298" s="316"/>
      <c r="Q298" s="425"/>
    </row>
    <row r="299" spans="1:17" ht="24" x14ac:dyDescent="0.25">
      <c r="A299" s="316"/>
      <c r="B299" s="316"/>
      <c r="C299" s="316"/>
      <c r="D299" s="316"/>
      <c r="E299" s="316"/>
      <c r="F299" s="316"/>
      <c r="G299" s="240" t="s">
        <v>20</v>
      </c>
      <c r="H299" s="234">
        <v>0</v>
      </c>
      <c r="I299" s="234">
        <v>0</v>
      </c>
      <c r="J299" s="235">
        <v>0</v>
      </c>
      <c r="K299" s="234">
        <v>0</v>
      </c>
      <c r="L299" s="234">
        <v>0</v>
      </c>
      <c r="M299" s="234">
        <v>0</v>
      </c>
      <c r="N299" s="234">
        <v>0</v>
      </c>
      <c r="O299" s="627"/>
      <c r="P299" s="316"/>
      <c r="Q299" s="426"/>
    </row>
    <row r="300" spans="1:17" ht="36" customHeight="1" x14ac:dyDescent="0.25">
      <c r="A300" s="316" t="s">
        <v>2313</v>
      </c>
      <c r="B300" s="316" t="s">
        <v>2254</v>
      </c>
      <c r="C300" s="316" t="s">
        <v>53</v>
      </c>
      <c r="D300" s="316">
        <v>2026</v>
      </c>
      <c r="E300" s="316">
        <v>866</v>
      </c>
      <c r="F300" s="316" t="s">
        <v>2305</v>
      </c>
      <c r="G300" s="240" t="s">
        <v>2261</v>
      </c>
      <c r="H300" s="237">
        <f>SUM(H301:H304)</f>
        <v>8.1999999999999993</v>
      </c>
      <c r="I300" s="237">
        <f t="shared" ref="I300:N300" si="60">SUM(I301:I304)</f>
        <v>0</v>
      </c>
      <c r="J300" s="237">
        <f t="shared" si="60"/>
        <v>8.1999999999999993</v>
      </c>
      <c r="K300" s="237">
        <f t="shared" si="60"/>
        <v>0</v>
      </c>
      <c r="L300" s="237">
        <f t="shared" si="60"/>
        <v>0</v>
      </c>
      <c r="M300" s="237">
        <f t="shared" si="60"/>
        <v>0</v>
      </c>
      <c r="N300" s="237">
        <f t="shared" si="60"/>
        <v>0</v>
      </c>
      <c r="O300" s="627">
        <v>866</v>
      </c>
      <c r="P300" s="316" t="s">
        <v>2273</v>
      </c>
      <c r="Q300" s="424" t="s">
        <v>4184</v>
      </c>
    </row>
    <row r="301" spans="1:17" x14ac:dyDescent="0.25">
      <c r="A301" s="316"/>
      <c r="B301" s="316"/>
      <c r="C301" s="316"/>
      <c r="D301" s="316"/>
      <c r="E301" s="316"/>
      <c r="F301" s="316"/>
      <c r="G301" s="240" t="s">
        <v>49</v>
      </c>
      <c r="H301" s="234">
        <f>SUM(I301:N301)</f>
        <v>8.1</v>
      </c>
      <c r="I301" s="234">
        <v>0</v>
      </c>
      <c r="J301" s="235">
        <v>8.1</v>
      </c>
      <c r="K301" s="234">
        <v>0</v>
      </c>
      <c r="L301" s="234">
        <v>0</v>
      </c>
      <c r="M301" s="234">
        <v>0</v>
      </c>
      <c r="N301" s="234">
        <v>0</v>
      </c>
      <c r="O301" s="627"/>
      <c r="P301" s="316"/>
      <c r="Q301" s="425"/>
    </row>
    <row r="302" spans="1:17" ht="36" x14ac:dyDescent="0.25">
      <c r="A302" s="316"/>
      <c r="B302" s="316"/>
      <c r="C302" s="316"/>
      <c r="D302" s="316"/>
      <c r="E302" s="316"/>
      <c r="F302" s="316"/>
      <c r="G302" s="240" t="s">
        <v>18</v>
      </c>
      <c r="H302" s="234">
        <f>SUM(I302:N302)</f>
        <v>0.1</v>
      </c>
      <c r="I302" s="234">
        <v>0</v>
      </c>
      <c r="J302" s="235">
        <v>0.1</v>
      </c>
      <c r="K302" s="234">
        <v>0</v>
      </c>
      <c r="L302" s="234">
        <v>0</v>
      </c>
      <c r="M302" s="234">
        <v>0</v>
      </c>
      <c r="N302" s="234">
        <v>0</v>
      </c>
      <c r="O302" s="627"/>
      <c r="P302" s="316"/>
      <c r="Q302" s="425"/>
    </row>
    <row r="303" spans="1:17" x14ac:dyDescent="0.25">
      <c r="A303" s="316"/>
      <c r="B303" s="316"/>
      <c r="C303" s="316"/>
      <c r="D303" s="316"/>
      <c r="E303" s="316"/>
      <c r="F303" s="316"/>
      <c r="G303" s="240" t="s">
        <v>19</v>
      </c>
      <c r="H303" s="234">
        <f>SUM(I303:N303)</f>
        <v>0</v>
      </c>
      <c r="I303" s="234">
        <v>0</v>
      </c>
      <c r="J303" s="235">
        <v>0</v>
      </c>
      <c r="K303" s="234">
        <v>0</v>
      </c>
      <c r="L303" s="234">
        <v>0</v>
      </c>
      <c r="M303" s="234">
        <v>0</v>
      </c>
      <c r="N303" s="234">
        <v>0</v>
      </c>
      <c r="O303" s="627"/>
      <c r="P303" s="316"/>
      <c r="Q303" s="425"/>
    </row>
    <row r="304" spans="1:17" ht="24" x14ac:dyDescent="0.25">
      <c r="A304" s="316"/>
      <c r="B304" s="316"/>
      <c r="C304" s="316"/>
      <c r="D304" s="316"/>
      <c r="E304" s="316"/>
      <c r="F304" s="316"/>
      <c r="G304" s="240" t="s">
        <v>20</v>
      </c>
      <c r="H304" s="234">
        <v>0</v>
      </c>
      <c r="I304" s="234">
        <v>0</v>
      </c>
      <c r="J304" s="235">
        <v>0</v>
      </c>
      <c r="K304" s="234">
        <v>0</v>
      </c>
      <c r="L304" s="234">
        <v>0</v>
      </c>
      <c r="M304" s="234">
        <v>0</v>
      </c>
      <c r="N304" s="234">
        <v>0</v>
      </c>
      <c r="O304" s="627"/>
      <c r="P304" s="316"/>
      <c r="Q304" s="426"/>
    </row>
    <row r="305" spans="1:17" ht="36" customHeight="1" x14ac:dyDescent="0.25">
      <c r="A305" s="316" t="s">
        <v>2314</v>
      </c>
      <c r="B305" s="316" t="s">
        <v>2254</v>
      </c>
      <c r="C305" s="316" t="s">
        <v>53</v>
      </c>
      <c r="D305" s="316">
        <v>2026</v>
      </c>
      <c r="E305" s="316">
        <v>740</v>
      </c>
      <c r="F305" s="316" t="s">
        <v>2305</v>
      </c>
      <c r="G305" s="240" t="s">
        <v>2261</v>
      </c>
      <c r="H305" s="237">
        <f>SUM(H306:H309)</f>
        <v>8.1999999999999993</v>
      </c>
      <c r="I305" s="237">
        <f t="shared" ref="I305:N305" si="61">SUM(I306:I309)</f>
        <v>0</v>
      </c>
      <c r="J305" s="237">
        <f t="shared" si="61"/>
        <v>8.1999999999999993</v>
      </c>
      <c r="K305" s="237">
        <f t="shared" si="61"/>
        <v>0</v>
      </c>
      <c r="L305" s="237">
        <f t="shared" si="61"/>
        <v>0</v>
      </c>
      <c r="M305" s="237">
        <f t="shared" si="61"/>
        <v>0</v>
      </c>
      <c r="N305" s="237">
        <f t="shared" si="61"/>
        <v>0</v>
      </c>
      <c r="O305" s="627">
        <v>740</v>
      </c>
      <c r="P305" s="316" t="s">
        <v>2273</v>
      </c>
      <c r="Q305" s="424" t="s">
        <v>4184</v>
      </c>
    </row>
    <row r="306" spans="1:17" x14ac:dyDescent="0.25">
      <c r="A306" s="316"/>
      <c r="B306" s="316"/>
      <c r="C306" s="316"/>
      <c r="D306" s="316"/>
      <c r="E306" s="316"/>
      <c r="F306" s="316"/>
      <c r="G306" s="240" t="s">
        <v>49</v>
      </c>
      <c r="H306" s="234">
        <f>SUM(I306:N306)</f>
        <v>8.1</v>
      </c>
      <c r="I306" s="234">
        <v>0</v>
      </c>
      <c r="J306" s="235">
        <v>8.1</v>
      </c>
      <c r="K306" s="234">
        <v>0</v>
      </c>
      <c r="L306" s="234">
        <v>0</v>
      </c>
      <c r="M306" s="234">
        <v>0</v>
      </c>
      <c r="N306" s="234">
        <v>0</v>
      </c>
      <c r="O306" s="627"/>
      <c r="P306" s="316"/>
      <c r="Q306" s="425"/>
    </row>
    <row r="307" spans="1:17" ht="36" x14ac:dyDescent="0.25">
      <c r="A307" s="316"/>
      <c r="B307" s="316"/>
      <c r="C307" s="316"/>
      <c r="D307" s="316"/>
      <c r="E307" s="316"/>
      <c r="F307" s="316"/>
      <c r="G307" s="240" t="s">
        <v>18</v>
      </c>
      <c r="H307" s="234">
        <f>SUM(I307:N307)</f>
        <v>0.1</v>
      </c>
      <c r="I307" s="234">
        <v>0</v>
      </c>
      <c r="J307" s="235">
        <v>0.1</v>
      </c>
      <c r="K307" s="234">
        <v>0</v>
      </c>
      <c r="L307" s="234">
        <v>0</v>
      </c>
      <c r="M307" s="234">
        <v>0</v>
      </c>
      <c r="N307" s="234">
        <v>0</v>
      </c>
      <c r="O307" s="627"/>
      <c r="P307" s="316"/>
      <c r="Q307" s="425"/>
    </row>
    <row r="308" spans="1:17" x14ac:dyDescent="0.25">
      <c r="A308" s="316"/>
      <c r="B308" s="316"/>
      <c r="C308" s="316"/>
      <c r="D308" s="316"/>
      <c r="E308" s="316"/>
      <c r="F308" s="316"/>
      <c r="G308" s="240" t="s">
        <v>19</v>
      </c>
      <c r="H308" s="234">
        <f>SUM(I308:N308)</f>
        <v>0</v>
      </c>
      <c r="I308" s="234">
        <v>0</v>
      </c>
      <c r="J308" s="235">
        <v>0</v>
      </c>
      <c r="K308" s="234">
        <v>0</v>
      </c>
      <c r="L308" s="234">
        <v>0</v>
      </c>
      <c r="M308" s="234">
        <v>0</v>
      </c>
      <c r="N308" s="234">
        <v>0</v>
      </c>
      <c r="O308" s="627"/>
      <c r="P308" s="316"/>
      <c r="Q308" s="425"/>
    </row>
    <row r="309" spans="1:17" ht="24" x14ac:dyDescent="0.25">
      <c r="A309" s="316"/>
      <c r="B309" s="316"/>
      <c r="C309" s="316"/>
      <c r="D309" s="316"/>
      <c r="E309" s="316"/>
      <c r="F309" s="316"/>
      <c r="G309" s="240" t="s">
        <v>20</v>
      </c>
      <c r="H309" s="234">
        <v>0</v>
      </c>
      <c r="I309" s="234">
        <v>0</v>
      </c>
      <c r="J309" s="235">
        <v>0</v>
      </c>
      <c r="K309" s="234">
        <v>0</v>
      </c>
      <c r="L309" s="234">
        <v>0</v>
      </c>
      <c r="M309" s="234">
        <v>0</v>
      </c>
      <c r="N309" s="234">
        <v>0</v>
      </c>
      <c r="O309" s="627"/>
      <c r="P309" s="316"/>
      <c r="Q309" s="426"/>
    </row>
    <row r="310" spans="1:17" ht="36" customHeight="1" x14ac:dyDescent="0.25">
      <c r="A310" s="316" t="s">
        <v>2315</v>
      </c>
      <c r="B310" s="316" t="s">
        <v>2254</v>
      </c>
      <c r="C310" s="316" t="s">
        <v>53</v>
      </c>
      <c r="D310" s="316">
        <v>2026</v>
      </c>
      <c r="E310" s="316">
        <v>1348</v>
      </c>
      <c r="F310" s="316" t="s">
        <v>2305</v>
      </c>
      <c r="G310" s="240" t="s">
        <v>2261</v>
      </c>
      <c r="H310" s="237">
        <f>SUM(H311:H314)</f>
        <v>8.1999999999999993</v>
      </c>
      <c r="I310" s="237">
        <f t="shared" ref="I310:N310" si="62">SUM(I311:I314)</f>
        <v>0</v>
      </c>
      <c r="J310" s="237">
        <f t="shared" si="62"/>
        <v>8.1999999999999993</v>
      </c>
      <c r="K310" s="237">
        <f t="shared" si="62"/>
        <v>0</v>
      </c>
      <c r="L310" s="237">
        <f t="shared" si="62"/>
        <v>0</v>
      </c>
      <c r="M310" s="237">
        <f t="shared" si="62"/>
        <v>0</v>
      </c>
      <c r="N310" s="237">
        <f t="shared" si="62"/>
        <v>0</v>
      </c>
      <c r="O310" s="627">
        <v>1348</v>
      </c>
      <c r="P310" s="316" t="s">
        <v>2273</v>
      </c>
      <c r="Q310" s="424" t="s">
        <v>4184</v>
      </c>
    </row>
    <row r="311" spans="1:17" x14ac:dyDescent="0.25">
      <c r="A311" s="316"/>
      <c r="B311" s="316"/>
      <c r="C311" s="316"/>
      <c r="D311" s="316"/>
      <c r="E311" s="316"/>
      <c r="F311" s="316"/>
      <c r="G311" s="240" t="s">
        <v>49</v>
      </c>
      <c r="H311" s="234">
        <f>SUM(I311:N311)</f>
        <v>8.1</v>
      </c>
      <c r="I311" s="234">
        <v>0</v>
      </c>
      <c r="J311" s="235">
        <v>8.1</v>
      </c>
      <c r="K311" s="234">
        <v>0</v>
      </c>
      <c r="L311" s="234">
        <v>0</v>
      </c>
      <c r="M311" s="234">
        <v>0</v>
      </c>
      <c r="N311" s="234">
        <v>0</v>
      </c>
      <c r="O311" s="627"/>
      <c r="P311" s="316"/>
      <c r="Q311" s="425"/>
    </row>
    <row r="312" spans="1:17" ht="36" x14ac:dyDescent="0.25">
      <c r="A312" s="316"/>
      <c r="B312" s="316"/>
      <c r="C312" s="316"/>
      <c r="D312" s="316"/>
      <c r="E312" s="316"/>
      <c r="F312" s="316"/>
      <c r="G312" s="240" t="s">
        <v>18</v>
      </c>
      <c r="H312" s="234">
        <f>SUM(I312:N312)</f>
        <v>0.1</v>
      </c>
      <c r="I312" s="234">
        <v>0</v>
      </c>
      <c r="J312" s="235">
        <v>0.1</v>
      </c>
      <c r="K312" s="234">
        <v>0</v>
      </c>
      <c r="L312" s="234">
        <v>0</v>
      </c>
      <c r="M312" s="234">
        <v>0</v>
      </c>
      <c r="N312" s="234">
        <v>0</v>
      </c>
      <c r="O312" s="627"/>
      <c r="P312" s="316"/>
      <c r="Q312" s="425"/>
    </row>
    <row r="313" spans="1:17" x14ac:dyDescent="0.25">
      <c r="A313" s="316"/>
      <c r="B313" s="316"/>
      <c r="C313" s="316"/>
      <c r="D313" s="316"/>
      <c r="E313" s="316"/>
      <c r="F313" s="316"/>
      <c r="G313" s="240" t="s">
        <v>19</v>
      </c>
      <c r="H313" s="234">
        <f>SUM(I313:N313)</f>
        <v>0</v>
      </c>
      <c r="I313" s="234">
        <v>0</v>
      </c>
      <c r="J313" s="235">
        <v>0</v>
      </c>
      <c r="K313" s="234">
        <v>0</v>
      </c>
      <c r="L313" s="234">
        <v>0</v>
      </c>
      <c r="M313" s="234">
        <v>0</v>
      </c>
      <c r="N313" s="234">
        <v>0</v>
      </c>
      <c r="O313" s="627"/>
      <c r="P313" s="316"/>
      <c r="Q313" s="425"/>
    </row>
    <row r="314" spans="1:17" ht="24" x14ac:dyDescent="0.25">
      <c r="A314" s="316"/>
      <c r="B314" s="316"/>
      <c r="C314" s="316"/>
      <c r="D314" s="316"/>
      <c r="E314" s="316"/>
      <c r="F314" s="316"/>
      <c r="G314" s="240" t="s">
        <v>20</v>
      </c>
      <c r="H314" s="234">
        <v>0</v>
      </c>
      <c r="I314" s="234">
        <v>0</v>
      </c>
      <c r="J314" s="235">
        <v>0</v>
      </c>
      <c r="K314" s="234">
        <v>0</v>
      </c>
      <c r="L314" s="234">
        <v>0</v>
      </c>
      <c r="M314" s="234">
        <v>0</v>
      </c>
      <c r="N314" s="234">
        <v>0</v>
      </c>
      <c r="O314" s="627"/>
      <c r="P314" s="316"/>
      <c r="Q314" s="426"/>
    </row>
    <row r="315" spans="1:17" ht="36" customHeight="1" x14ac:dyDescent="0.25">
      <c r="A315" s="316" t="s">
        <v>2316</v>
      </c>
      <c r="B315" s="316" t="s">
        <v>2254</v>
      </c>
      <c r="C315" s="316" t="s">
        <v>53</v>
      </c>
      <c r="D315" s="316">
        <v>2026</v>
      </c>
      <c r="E315" s="316">
        <v>561</v>
      </c>
      <c r="F315" s="316" t="s">
        <v>2305</v>
      </c>
      <c r="G315" s="240" t="s">
        <v>2261</v>
      </c>
      <c r="H315" s="237">
        <f>SUM(H316:H319)</f>
        <v>8.1999999999999993</v>
      </c>
      <c r="I315" s="237">
        <f t="shared" ref="I315:N315" si="63">SUM(I316:I319)</f>
        <v>0</v>
      </c>
      <c r="J315" s="237">
        <f t="shared" si="63"/>
        <v>8.1999999999999993</v>
      </c>
      <c r="K315" s="237">
        <f t="shared" si="63"/>
        <v>0</v>
      </c>
      <c r="L315" s="237">
        <f t="shared" si="63"/>
        <v>0</v>
      </c>
      <c r="M315" s="237">
        <f t="shared" si="63"/>
        <v>0</v>
      </c>
      <c r="N315" s="237">
        <f t="shared" si="63"/>
        <v>0</v>
      </c>
      <c r="O315" s="627">
        <v>561</v>
      </c>
      <c r="P315" s="316" t="s">
        <v>2273</v>
      </c>
      <c r="Q315" s="424" t="s">
        <v>4184</v>
      </c>
    </row>
    <row r="316" spans="1:17" x14ac:dyDescent="0.25">
      <c r="A316" s="316"/>
      <c r="B316" s="316"/>
      <c r="C316" s="316"/>
      <c r="D316" s="316"/>
      <c r="E316" s="316"/>
      <c r="F316" s="316"/>
      <c r="G316" s="240" t="s">
        <v>49</v>
      </c>
      <c r="H316" s="234">
        <f>SUM(I316:N316)</f>
        <v>8.1</v>
      </c>
      <c r="I316" s="234">
        <v>0</v>
      </c>
      <c r="J316" s="235">
        <v>8.1</v>
      </c>
      <c r="K316" s="234">
        <v>0</v>
      </c>
      <c r="L316" s="234">
        <v>0</v>
      </c>
      <c r="M316" s="234">
        <v>0</v>
      </c>
      <c r="N316" s="234">
        <v>0</v>
      </c>
      <c r="O316" s="627"/>
      <c r="P316" s="316"/>
      <c r="Q316" s="425"/>
    </row>
    <row r="317" spans="1:17" ht="36" x14ac:dyDescent="0.25">
      <c r="A317" s="316"/>
      <c r="B317" s="316"/>
      <c r="C317" s="316"/>
      <c r="D317" s="316"/>
      <c r="E317" s="316"/>
      <c r="F317" s="316"/>
      <c r="G317" s="240" t="s">
        <v>18</v>
      </c>
      <c r="H317" s="234">
        <f>SUM(I317:N317)</f>
        <v>0.1</v>
      </c>
      <c r="I317" s="234">
        <v>0</v>
      </c>
      <c r="J317" s="235">
        <v>0.1</v>
      </c>
      <c r="K317" s="234">
        <v>0</v>
      </c>
      <c r="L317" s="234">
        <v>0</v>
      </c>
      <c r="M317" s="234">
        <v>0</v>
      </c>
      <c r="N317" s="234">
        <v>0</v>
      </c>
      <c r="O317" s="627"/>
      <c r="P317" s="316"/>
      <c r="Q317" s="425"/>
    </row>
    <row r="318" spans="1:17" x14ac:dyDescent="0.25">
      <c r="A318" s="316"/>
      <c r="B318" s="316"/>
      <c r="C318" s="316"/>
      <c r="D318" s="316"/>
      <c r="E318" s="316"/>
      <c r="F318" s="316"/>
      <c r="G318" s="240" t="s">
        <v>19</v>
      </c>
      <c r="H318" s="234">
        <f>SUM(I318:N318)</f>
        <v>0</v>
      </c>
      <c r="I318" s="234">
        <v>0</v>
      </c>
      <c r="J318" s="235">
        <v>0</v>
      </c>
      <c r="K318" s="234">
        <v>0</v>
      </c>
      <c r="L318" s="234">
        <v>0</v>
      </c>
      <c r="M318" s="234">
        <v>0</v>
      </c>
      <c r="N318" s="234">
        <v>0</v>
      </c>
      <c r="O318" s="627"/>
      <c r="P318" s="316"/>
      <c r="Q318" s="425"/>
    </row>
    <row r="319" spans="1:17" ht="24" x14ac:dyDescent="0.25">
      <c r="A319" s="316"/>
      <c r="B319" s="316"/>
      <c r="C319" s="316"/>
      <c r="D319" s="316"/>
      <c r="E319" s="316"/>
      <c r="F319" s="316"/>
      <c r="G319" s="240" t="s">
        <v>20</v>
      </c>
      <c r="H319" s="234">
        <v>0</v>
      </c>
      <c r="I319" s="234">
        <v>0</v>
      </c>
      <c r="J319" s="235">
        <v>0</v>
      </c>
      <c r="K319" s="234">
        <v>0</v>
      </c>
      <c r="L319" s="234">
        <v>0</v>
      </c>
      <c r="M319" s="234">
        <v>0</v>
      </c>
      <c r="N319" s="234">
        <v>0</v>
      </c>
      <c r="O319" s="627"/>
      <c r="P319" s="316"/>
      <c r="Q319" s="426"/>
    </row>
    <row r="320" spans="1:17" ht="36" customHeight="1" x14ac:dyDescent="0.25">
      <c r="A320" s="316" t="s">
        <v>2317</v>
      </c>
      <c r="B320" s="316" t="s">
        <v>2254</v>
      </c>
      <c r="C320" s="316" t="s">
        <v>53</v>
      </c>
      <c r="D320" s="316">
        <v>2026</v>
      </c>
      <c r="E320" s="316">
        <v>1121</v>
      </c>
      <c r="F320" s="316" t="s">
        <v>2305</v>
      </c>
      <c r="G320" s="240" t="s">
        <v>2261</v>
      </c>
      <c r="H320" s="237">
        <f>SUM(H321:H324)</f>
        <v>8.1999999999999993</v>
      </c>
      <c r="I320" s="237">
        <f t="shared" ref="I320:N320" si="64">SUM(I321:I324)</f>
        <v>0</v>
      </c>
      <c r="J320" s="237">
        <f t="shared" si="64"/>
        <v>8.1999999999999993</v>
      </c>
      <c r="K320" s="237">
        <f t="shared" si="64"/>
        <v>0</v>
      </c>
      <c r="L320" s="237">
        <f t="shared" si="64"/>
        <v>0</v>
      </c>
      <c r="M320" s="237">
        <f t="shared" si="64"/>
        <v>0</v>
      </c>
      <c r="N320" s="237">
        <f t="shared" si="64"/>
        <v>0</v>
      </c>
      <c r="O320" s="627">
        <v>1121</v>
      </c>
      <c r="P320" s="316" t="s">
        <v>2273</v>
      </c>
      <c r="Q320" s="424" t="s">
        <v>4184</v>
      </c>
    </row>
    <row r="321" spans="1:17" x14ac:dyDescent="0.25">
      <c r="A321" s="316"/>
      <c r="B321" s="316"/>
      <c r="C321" s="316"/>
      <c r="D321" s="316"/>
      <c r="E321" s="316"/>
      <c r="F321" s="316"/>
      <c r="G321" s="240" t="s">
        <v>49</v>
      </c>
      <c r="H321" s="234">
        <f>SUM(I321:N321)</f>
        <v>8.1</v>
      </c>
      <c r="I321" s="234">
        <v>0</v>
      </c>
      <c r="J321" s="235">
        <v>8.1</v>
      </c>
      <c r="K321" s="234">
        <v>0</v>
      </c>
      <c r="L321" s="234">
        <v>0</v>
      </c>
      <c r="M321" s="234">
        <v>0</v>
      </c>
      <c r="N321" s="234">
        <v>0</v>
      </c>
      <c r="O321" s="627"/>
      <c r="P321" s="316"/>
      <c r="Q321" s="425"/>
    </row>
    <row r="322" spans="1:17" ht="36" x14ac:dyDescent="0.25">
      <c r="A322" s="316"/>
      <c r="B322" s="316"/>
      <c r="C322" s="316"/>
      <c r="D322" s="316"/>
      <c r="E322" s="316"/>
      <c r="F322" s="316"/>
      <c r="G322" s="240" t="s">
        <v>18</v>
      </c>
      <c r="H322" s="234">
        <f>SUM(I322:N322)</f>
        <v>0.1</v>
      </c>
      <c r="I322" s="234">
        <v>0</v>
      </c>
      <c r="J322" s="235">
        <v>0.1</v>
      </c>
      <c r="K322" s="234">
        <v>0</v>
      </c>
      <c r="L322" s="234">
        <v>0</v>
      </c>
      <c r="M322" s="234">
        <v>0</v>
      </c>
      <c r="N322" s="234">
        <v>0</v>
      </c>
      <c r="O322" s="627"/>
      <c r="P322" s="316"/>
      <c r="Q322" s="425"/>
    </row>
    <row r="323" spans="1:17" x14ac:dyDescent="0.25">
      <c r="A323" s="316"/>
      <c r="B323" s="316"/>
      <c r="C323" s="316"/>
      <c r="D323" s="316"/>
      <c r="E323" s="316"/>
      <c r="F323" s="316"/>
      <c r="G323" s="240" t="s">
        <v>19</v>
      </c>
      <c r="H323" s="234">
        <f>SUM(I323:N323)</f>
        <v>0</v>
      </c>
      <c r="I323" s="234">
        <v>0</v>
      </c>
      <c r="J323" s="235">
        <v>0</v>
      </c>
      <c r="K323" s="234">
        <v>0</v>
      </c>
      <c r="L323" s="234">
        <v>0</v>
      </c>
      <c r="M323" s="234">
        <v>0</v>
      </c>
      <c r="N323" s="234">
        <v>0</v>
      </c>
      <c r="O323" s="627"/>
      <c r="P323" s="316"/>
      <c r="Q323" s="425"/>
    </row>
    <row r="324" spans="1:17" ht="24" x14ac:dyDescent="0.25">
      <c r="A324" s="316"/>
      <c r="B324" s="316"/>
      <c r="C324" s="316"/>
      <c r="D324" s="316"/>
      <c r="E324" s="316"/>
      <c r="F324" s="316"/>
      <c r="G324" s="240" t="s">
        <v>20</v>
      </c>
      <c r="H324" s="234">
        <v>0</v>
      </c>
      <c r="I324" s="234">
        <v>0</v>
      </c>
      <c r="J324" s="235">
        <v>0</v>
      </c>
      <c r="K324" s="234">
        <v>0</v>
      </c>
      <c r="L324" s="234">
        <v>0</v>
      </c>
      <c r="M324" s="234">
        <v>0</v>
      </c>
      <c r="N324" s="234">
        <v>0</v>
      </c>
      <c r="O324" s="627"/>
      <c r="P324" s="316"/>
      <c r="Q324" s="426"/>
    </row>
    <row r="325" spans="1:17" ht="36" customHeight="1" x14ac:dyDescent="0.25">
      <c r="A325" s="316" t="s">
        <v>2318</v>
      </c>
      <c r="B325" s="316" t="s">
        <v>2254</v>
      </c>
      <c r="C325" s="316" t="s">
        <v>53</v>
      </c>
      <c r="D325" s="316">
        <v>2026</v>
      </c>
      <c r="E325" s="316">
        <v>1585</v>
      </c>
      <c r="F325" s="316" t="s">
        <v>2305</v>
      </c>
      <c r="G325" s="240" t="s">
        <v>2261</v>
      </c>
      <c r="H325" s="237">
        <f>SUM(H326:H329)</f>
        <v>8.1999999999999993</v>
      </c>
      <c r="I325" s="237">
        <f t="shared" ref="I325:N325" si="65">SUM(I326:I329)</f>
        <v>0</v>
      </c>
      <c r="J325" s="237">
        <f t="shared" si="65"/>
        <v>8.1999999999999993</v>
      </c>
      <c r="K325" s="237">
        <f t="shared" si="65"/>
        <v>0</v>
      </c>
      <c r="L325" s="237">
        <f t="shared" si="65"/>
        <v>0</v>
      </c>
      <c r="M325" s="237">
        <f t="shared" si="65"/>
        <v>0</v>
      </c>
      <c r="N325" s="237">
        <f t="shared" si="65"/>
        <v>0</v>
      </c>
      <c r="O325" s="627">
        <v>1585</v>
      </c>
      <c r="P325" s="316" t="s">
        <v>2273</v>
      </c>
      <c r="Q325" s="424" t="s">
        <v>4184</v>
      </c>
    </row>
    <row r="326" spans="1:17" x14ac:dyDescent="0.25">
      <c r="A326" s="316"/>
      <c r="B326" s="316"/>
      <c r="C326" s="316"/>
      <c r="D326" s="316"/>
      <c r="E326" s="316"/>
      <c r="F326" s="316"/>
      <c r="G326" s="240" t="s">
        <v>49</v>
      </c>
      <c r="H326" s="234">
        <f>SUM(I326:N326)</f>
        <v>8.1</v>
      </c>
      <c r="I326" s="234">
        <v>0</v>
      </c>
      <c r="J326" s="235">
        <v>8.1</v>
      </c>
      <c r="K326" s="234">
        <v>0</v>
      </c>
      <c r="L326" s="234">
        <v>0</v>
      </c>
      <c r="M326" s="234">
        <v>0</v>
      </c>
      <c r="N326" s="234">
        <v>0</v>
      </c>
      <c r="O326" s="627"/>
      <c r="P326" s="316"/>
      <c r="Q326" s="425"/>
    </row>
    <row r="327" spans="1:17" ht="36" x14ac:dyDescent="0.25">
      <c r="A327" s="316"/>
      <c r="B327" s="316"/>
      <c r="C327" s="316"/>
      <c r="D327" s="316"/>
      <c r="E327" s="316"/>
      <c r="F327" s="316"/>
      <c r="G327" s="240" t="s">
        <v>18</v>
      </c>
      <c r="H327" s="234">
        <f>SUM(I327:N327)</f>
        <v>0.1</v>
      </c>
      <c r="I327" s="234">
        <v>0</v>
      </c>
      <c r="J327" s="235">
        <v>0.1</v>
      </c>
      <c r="K327" s="234">
        <v>0</v>
      </c>
      <c r="L327" s="234">
        <v>0</v>
      </c>
      <c r="M327" s="234">
        <v>0</v>
      </c>
      <c r="N327" s="234">
        <v>0</v>
      </c>
      <c r="O327" s="627"/>
      <c r="P327" s="316"/>
      <c r="Q327" s="425"/>
    </row>
    <row r="328" spans="1:17" x14ac:dyDescent="0.25">
      <c r="A328" s="316"/>
      <c r="B328" s="316"/>
      <c r="C328" s="316"/>
      <c r="D328" s="316"/>
      <c r="E328" s="316"/>
      <c r="F328" s="316"/>
      <c r="G328" s="240" t="s">
        <v>19</v>
      </c>
      <c r="H328" s="234">
        <f>SUM(I328:N328)</f>
        <v>0</v>
      </c>
      <c r="I328" s="234">
        <v>0</v>
      </c>
      <c r="J328" s="235">
        <v>0</v>
      </c>
      <c r="K328" s="234">
        <v>0</v>
      </c>
      <c r="L328" s="234">
        <v>0</v>
      </c>
      <c r="M328" s="234">
        <v>0</v>
      </c>
      <c r="N328" s="234">
        <v>0</v>
      </c>
      <c r="O328" s="627"/>
      <c r="P328" s="316"/>
      <c r="Q328" s="425"/>
    </row>
    <row r="329" spans="1:17" ht="24" x14ac:dyDescent="0.25">
      <c r="A329" s="316"/>
      <c r="B329" s="316"/>
      <c r="C329" s="316"/>
      <c r="D329" s="316"/>
      <c r="E329" s="316"/>
      <c r="F329" s="316"/>
      <c r="G329" s="240" t="s">
        <v>20</v>
      </c>
      <c r="H329" s="234">
        <v>0</v>
      </c>
      <c r="I329" s="234">
        <v>0</v>
      </c>
      <c r="J329" s="235">
        <v>0</v>
      </c>
      <c r="K329" s="234">
        <v>0</v>
      </c>
      <c r="L329" s="234">
        <v>0</v>
      </c>
      <c r="M329" s="234">
        <v>0</v>
      </c>
      <c r="N329" s="234">
        <v>0</v>
      </c>
      <c r="O329" s="627"/>
      <c r="P329" s="316"/>
      <c r="Q329" s="426"/>
    </row>
    <row r="330" spans="1:17" ht="36" customHeight="1" x14ac:dyDescent="0.25">
      <c r="A330" s="316" t="s">
        <v>2319</v>
      </c>
      <c r="B330" s="316" t="s">
        <v>2254</v>
      </c>
      <c r="C330" s="316" t="s">
        <v>53</v>
      </c>
      <c r="D330" s="316">
        <v>2026</v>
      </c>
      <c r="E330" s="316">
        <v>1748</v>
      </c>
      <c r="F330" s="316" t="s">
        <v>2305</v>
      </c>
      <c r="G330" s="240" t="s">
        <v>2261</v>
      </c>
      <c r="H330" s="237">
        <f>SUM(H331:H334)</f>
        <v>8.1999999999999993</v>
      </c>
      <c r="I330" s="237">
        <f t="shared" ref="I330:N330" si="66">SUM(I331:I334)</f>
        <v>0</v>
      </c>
      <c r="J330" s="237">
        <f t="shared" si="66"/>
        <v>8.1999999999999993</v>
      </c>
      <c r="K330" s="237">
        <f t="shared" si="66"/>
        <v>0</v>
      </c>
      <c r="L330" s="237">
        <f t="shared" si="66"/>
        <v>0</v>
      </c>
      <c r="M330" s="237">
        <f t="shared" si="66"/>
        <v>0</v>
      </c>
      <c r="N330" s="237">
        <f t="shared" si="66"/>
        <v>0</v>
      </c>
      <c r="O330" s="627">
        <v>1748</v>
      </c>
      <c r="P330" s="316" t="s">
        <v>2273</v>
      </c>
      <c r="Q330" s="424" t="s">
        <v>4184</v>
      </c>
    </row>
    <row r="331" spans="1:17" x14ac:dyDescent="0.25">
      <c r="A331" s="316"/>
      <c r="B331" s="316"/>
      <c r="C331" s="316"/>
      <c r="D331" s="316"/>
      <c r="E331" s="316"/>
      <c r="F331" s="316"/>
      <c r="G331" s="240" t="s">
        <v>49</v>
      </c>
      <c r="H331" s="234">
        <f>SUM(I331:N331)</f>
        <v>8.1</v>
      </c>
      <c r="I331" s="234">
        <v>0</v>
      </c>
      <c r="J331" s="235">
        <v>8.1</v>
      </c>
      <c r="K331" s="234">
        <v>0</v>
      </c>
      <c r="L331" s="234">
        <v>0</v>
      </c>
      <c r="M331" s="234">
        <v>0</v>
      </c>
      <c r="N331" s="234">
        <v>0</v>
      </c>
      <c r="O331" s="627"/>
      <c r="P331" s="316"/>
      <c r="Q331" s="425"/>
    </row>
    <row r="332" spans="1:17" ht="36" x14ac:dyDescent="0.25">
      <c r="A332" s="316"/>
      <c r="B332" s="316"/>
      <c r="C332" s="316"/>
      <c r="D332" s="316"/>
      <c r="E332" s="316"/>
      <c r="F332" s="316"/>
      <c r="G332" s="240" t="s">
        <v>18</v>
      </c>
      <c r="H332" s="234">
        <f>SUM(I332:N332)</f>
        <v>0.1</v>
      </c>
      <c r="I332" s="234">
        <v>0</v>
      </c>
      <c r="J332" s="235">
        <v>0.1</v>
      </c>
      <c r="K332" s="234">
        <v>0</v>
      </c>
      <c r="L332" s="234">
        <v>0</v>
      </c>
      <c r="M332" s="234">
        <v>0</v>
      </c>
      <c r="N332" s="234">
        <v>0</v>
      </c>
      <c r="O332" s="627"/>
      <c r="P332" s="316"/>
      <c r="Q332" s="425"/>
    </row>
    <row r="333" spans="1:17" x14ac:dyDescent="0.25">
      <c r="A333" s="316"/>
      <c r="B333" s="316"/>
      <c r="C333" s="316"/>
      <c r="D333" s="316"/>
      <c r="E333" s="316"/>
      <c r="F333" s="316"/>
      <c r="G333" s="240" t="s">
        <v>19</v>
      </c>
      <c r="H333" s="234">
        <f>SUM(I333:N333)</f>
        <v>0</v>
      </c>
      <c r="I333" s="234">
        <v>0</v>
      </c>
      <c r="J333" s="235">
        <v>0</v>
      </c>
      <c r="K333" s="234">
        <v>0</v>
      </c>
      <c r="L333" s="234">
        <v>0</v>
      </c>
      <c r="M333" s="234">
        <v>0</v>
      </c>
      <c r="N333" s="234">
        <v>0</v>
      </c>
      <c r="O333" s="627"/>
      <c r="P333" s="316"/>
      <c r="Q333" s="425"/>
    </row>
    <row r="334" spans="1:17" ht="24" x14ac:dyDescent="0.25">
      <c r="A334" s="316"/>
      <c r="B334" s="316"/>
      <c r="C334" s="316"/>
      <c r="D334" s="316"/>
      <c r="E334" s="316"/>
      <c r="F334" s="316"/>
      <c r="G334" s="240" t="s">
        <v>20</v>
      </c>
      <c r="H334" s="234">
        <v>0</v>
      </c>
      <c r="I334" s="234">
        <v>0</v>
      </c>
      <c r="J334" s="235">
        <v>0</v>
      </c>
      <c r="K334" s="234">
        <v>0</v>
      </c>
      <c r="L334" s="234">
        <v>0</v>
      </c>
      <c r="M334" s="234">
        <v>0</v>
      </c>
      <c r="N334" s="234">
        <v>0</v>
      </c>
      <c r="O334" s="627"/>
      <c r="P334" s="316"/>
      <c r="Q334" s="426"/>
    </row>
    <row r="335" spans="1:17" ht="36" customHeight="1" x14ac:dyDescent="0.25">
      <c r="A335" s="316" t="s">
        <v>2320</v>
      </c>
      <c r="B335" s="316" t="s">
        <v>2254</v>
      </c>
      <c r="C335" s="316" t="s">
        <v>53</v>
      </c>
      <c r="D335" s="316">
        <v>2027</v>
      </c>
      <c r="E335" s="316">
        <v>1473</v>
      </c>
      <c r="F335" s="316" t="s">
        <v>2305</v>
      </c>
      <c r="G335" s="240" t="s">
        <v>2261</v>
      </c>
      <c r="H335" s="237">
        <f>SUM(H336:H339)</f>
        <v>8.6</v>
      </c>
      <c r="I335" s="237">
        <f t="shared" ref="I335:N335" si="67">SUM(I336:I339)</f>
        <v>0</v>
      </c>
      <c r="J335" s="237">
        <f t="shared" si="67"/>
        <v>0</v>
      </c>
      <c r="K335" s="237">
        <f t="shared" si="67"/>
        <v>8.6</v>
      </c>
      <c r="L335" s="237">
        <f t="shared" si="67"/>
        <v>0</v>
      </c>
      <c r="M335" s="237">
        <f t="shared" si="67"/>
        <v>0</v>
      </c>
      <c r="N335" s="237">
        <f t="shared" si="67"/>
        <v>0</v>
      </c>
      <c r="O335" s="627">
        <v>1473</v>
      </c>
      <c r="P335" s="316" t="s">
        <v>2273</v>
      </c>
      <c r="Q335" s="424" t="s">
        <v>4184</v>
      </c>
    </row>
    <row r="336" spans="1:17" x14ac:dyDescent="0.25">
      <c r="A336" s="316"/>
      <c r="B336" s="316"/>
      <c r="C336" s="316"/>
      <c r="D336" s="316"/>
      <c r="E336" s="316"/>
      <c r="F336" s="316"/>
      <c r="G336" s="240" t="s">
        <v>49</v>
      </c>
      <c r="H336" s="234">
        <f>SUM(I336:N336)</f>
        <v>8.5</v>
      </c>
      <c r="I336" s="235">
        <v>0</v>
      </c>
      <c r="J336" s="235">
        <v>0</v>
      </c>
      <c r="K336" s="235">
        <v>8.5</v>
      </c>
      <c r="L336" s="235">
        <v>0</v>
      </c>
      <c r="M336" s="235">
        <v>0</v>
      </c>
      <c r="N336" s="235">
        <v>0</v>
      </c>
      <c r="O336" s="627"/>
      <c r="P336" s="316"/>
      <c r="Q336" s="425"/>
    </row>
    <row r="337" spans="1:17" ht="36" x14ac:dyDescent="0.25">
      <c r="A337" s="316"/>
      <c r="B337" s="316"/>
      <c r="C337" s="316"/>
      <c r="D337" s="316"/>
      <c r="E337" s="316"/>
      <c r="F337" s="316"/>
      <c r="G337" s="240" t="s">
        <v>18</v>
      </c>
      <c r="H337" s="234">
        <f>SUM(I337:N337)</f>
        <v>0.1</v>
      </c>
      <c r="I337" s="235">
        <v>0</v>
      </c>
      <c r="J337" s="235">
        <v>0</v>
      </c>
      <c r="K337" s="235">
        <v>0.1</v>
      </c>
      <c r="L337" s="235">
        <v>0</v>
      </c>
      <c r="M337" s="235">
        <v>0</v>
      </c>
      <c r="N337" s="235">
        <v>0</v>
      </c>
      <c r="O337" s="627"/>
      <c r="P337" s="316"/>
      <c r="Q337" s="425"/>
    </row>
    <row r="338" spans="1:17" x14ac:dyDescent="0.25">
      <c r="A338" s="316"/>
      <c r="B338" s="316"/>
      <c r="C338" s="316"/>
      <c r="D338" s="316"/>
      <c r="E338" s="316"/>
      <c r="F338" s="316"/>
      <c r="G338" s="240" t="s">
        <v>19</v>
      </c>
      <c r="H338" s="234">
        <f>SUM(I338:N338)</f>
        <v>0</v>
      </c>
      <c r="I338" s="235">
        <v>0</v>
      </c>
      <c r="J338" s="235">
        <v>0</v>
      </c>
      <c r="K338" s="235">
        <v>0</v>
      </c>
      <c r="L338" s="235">
        <v>0</v>
      </c>
      <c r="M338" s="235">
        <v>0</v>
      </c>
      <c r="N338" s="235">
        <v>0</v>
      </c>
      <c r="O338" s="627"/>
      <c r="P338" s="316"/>
      <c r="Q338" s="425"/>
    </row>
    <row r="339" spans="1:17" ht="24" x14ac:dyDescent="0.25">
      <c r="A339" s="316"/>
      <c r="B339" s="316"/>
      <c r="C339" s="316"/>
      <c r="D339" s="316"/>
      <c r="E339" s="316"/>
      <c r="F339" s="316"/>
      <c r="G339" s="240" t="s">
        <v>20</v>
      </c>
      <c r="H339" s="234">
        <v>0</v>
      </c>
      <c r="I339" s="235">
        <v>0</v>
      </c>
      <c r="J339" s="235">
        <v>0</v>
      </c>
      <c r="K339" s="235">
        <v>0</v>
      </c>
      <c r="L339" s="235">
        <v>0</v>
      </c>
      <c r="M339" s="235">
        <v>0</v>
      </c>
      <c r="N339" s="235">
        <v>0</v>
      </c>
      <c r="O339" s="627"/>
      <c r="P339" s="316"/>
      <c r="Q339" s="426"/>
    </row>
    <row r="340" spans="1:17" ht="36" customHeight="1" x14ac:dyDescent="0.25">
      <c r="A340" s="316" t="s">
        <v>2321</v>
      </c>
      <c r="B340" s="316" t="s">
        <v>2254</v>
      </c>
      <c r="C340" s="316" t="s">
        <v>53</v>
      </c>
      <c r="D340" s="316">
        <v>2026</v>
      </c>
      <c r="E340" s="316">
        <v>929</v>
      </c>
      <c r="F340" s="316" t="s">
        <v>2305</v>
      </c>
      <c r="G340" s="240" t="s">
        <v>2261</v>
      </c>
      <c r="H340" s="237">
        <f>SUM(H341:H344)</f>
        <v>8.1999999999999993</v>
      </c>
      <c r="I340" s="237">
        <f t="shared" ref="I340:N340" si="68">SUM(I341:I344)</f>
        <v>0</v>
      </c>
      <c r="J340" s="237">
        <f t="shared" si="68"/>
        <v>8.1999999999999993</v>
      </c>
      <c r="K340" s="237">
        <f t="shared" si="68"/>
        <v>0</v>
      </c>
      <c r="L340" s="237">
        <f t="shared" si="68"/>
        <v>0</v>
      </c>
      <c r="M340" s="237">
        <f t="shared" si="68"/>
        <v>0</v>
      </c>
      <c r="N340" s="237">
        <f t="shared" si="68"/>
        <v>0</v>
      </c>
      <c r="O340" s="627">
        <v>929</v>
      </c>
      <c r="P340" s="316" t="s">
        <v>2273</v>
      </c>
      <c r="Q340" s="424" t="s">
        <v>4184</v>
      </c>
    </row>
    <row r="341" spans="1:17" x14ac:dyDescent="0.25">
      <c r="A341" s="316"/>
      <c r="B341" s="316"/>
      <c r="C341" s="316"/>
      <c r="D341" s="316"/>
      <c r="E341" s="316"/>
      <c r="F341" s="316"/>
      <c r="G341" s="240" t="s">
        <v>49</v>
      </c>
      <c r="H341" s="234">
        <f>SUM(I341:N341)</f>
        <v>8.1</v>
      </c>
      <c r="I341" s="234">
        <v>0</v>
      </c>
      <c r="J341" s="235">
        <v>8.1</v>
      </c>
      <c r="K341" s="234">
        <v>0</v>
      </c>
      <c r="L341" s="234">
        <v>0</v>
      </c>
      <c r="M341" s="234">
        <v>0</v>
      </c>
      <c r="N341" s="234">
        <v>0</v>
      </c>
      <c r="O341" s="627"/>
      <c r="P341" s="316"/>
      <c r="Q341" s="425"/>
    </row>
    <row r="342" spans="1:17" ht="36" x14ac:dyDescent="0.25">
      <c r="A342" s="316"/>
      <c r="B342" s="316"/>
      <c r="C342" s="316"/>
      <c r="D342" s="316"/>
      <c r="E342" s="316"/>
      <c r="F342" s="316"/>
      <c r="G342" s="240" t="s">
        <v>18</v>
      </c>
      <c r="H342" s="234">
        <f>SUM(I342:N342)</f>
        <v>0.1</v>
      </c>
      <c r="I342" s="234">
        <v>0</v>
      </c>
      <c r="J342" s="235">
        <v>0.1</v>
      </c>
      <c r="K342" s="234">
        <v>0</v>
      </c>
      <c r="L342" s="234">
        <v>0</v>
      </c>
      <c r="M342" s="234">
        <v>0</v>
      </c>
      <c r="N342" s="234">
        <v>0</v>
      </c>
      <c r="O342" s="627"/>
      <c r="P342" s="316"/>
      <c r="Q342" s="425"/>
    </row>
    <row r="343" spans="1:17" x14ac:dyDescent="0.25">
      <c r="A343" s="316"/>
      <c r="B343" s="316"/>
      <c r="C343" s="316"/>
      <c r="D343" s="316"/>
      <c r="E343" s="316"/>
      <c r="F343" s="316"/>
      <c r="G343" s="240" t="s">
        <v>19</v>
      </c>
      <c r="H343" s="234">
        <f>SUM(I343:N343)</f>
        <v>0</v>
      </c>
      <c r="I343" s="234">
        <v>0</v>
      </c>
      <c r="J343" s="235">
        <v>0</v>
      </c>
      <c r="K343" s="234">
        <v>0</v>
      </c>
      <c r="L343" s="234">
        <v>0</v>
      </c>
      <c r="M343" s="234">
        <v>0</v>
      </c>
      <c r="N343" s="234">
        <v>0</v>
      </c>
      <c r="O343" s="627"/>
      <c r="P343" s="316"/>
      <c r="Q343" s="425"/>
    </row>
    <row r="344" spans="1:17" ht="24" x14ac:dyDescent="0.25">
      <c r="A344" s="316"/>
      <c r="B344" s="316"/>
      <c r="C344" s="316"/>
      <c r="D344" s="316"/>
      <c r="E344" s="316"/>
      <c r="F344" s="316"/>
      <c r="G344" s="240" t="s">
        <v>20</v>
      </c>
      <c r="H344" s="234">
        <v>0</v>
      </c>
      <c r="I344" s="234">
        <v>0</v>
      </c>
      <c r="J344" s="235">
        <v>0</v>
      </c>
      <c r="K344" s="234">
        <v>0</v>
      </c>
      <c r="L344" s="234">
        <v>0</v>
      </c>
      <c r="M344" s="234">
        <v>0</v>
      </c>
      <c r="N344" s="234">
        <v>0</v>
      </c>
      <c r="O344" s="627"/>
      <c r="P344" s="316"/>
      <c r="Q344" s="426"/>
    </row>
    <row r="345" spans="1:17" ht="36" customHeight="1" x14ac:dyDescent="0.25">
      <c r="A345" s="316" t="s">
        <v>2322</v>
      </c>
      <c r="B345" s="316" t="s">
        <v>2254</v>
      </c>
      <c r="C345" s="316" t="s">
        <v>53</v>
      </c>
      <c r="D345" s="316">
        <v>2027</v>
      </c>
      <c r="E345" s="316">
        <v>2097</v>
      </c>
      <c r="F345" s="316" t="s">
        <v>2305</v>
      </c>
      <c r="G345" s="240" t="s">
        <v>2261</v>
      </c>
      <c r="H345" s="237">
        <f>SUM(H346:H349)</f>
        <v>8.6</v>
      </c>
      <c r="I345" s="237">
        <f t="shared" ref="I345:N345" si="69">SUM(I346:I349)</f>
        <v>0</v>
      </c>
      <c r="J345" s="237">
        <f t="shared" si="69"/>
        <v>0</v>
      </c>
      <c r="K345" s="237">
        <f t="shared" si="69"/>
        <v>8.6</v>
      </c>
      <c r="L345" s="237">
        <f t="shared" si="69"/>
        <v>0</v>
      </c>
      <c r="M345" s="237">
        <f t="shared" si="69"/>
        <v>0</v>
      </c>
      <c r="N345" s="237">
        <f t="shared" si="69"/>
        <v>0</v>
      </c>
      <c r="O345" s="627">
        <v>2097</v>
      </c>
      <c r="P345" s="316" t="s">
        <v>2273</v>
      </c>
      <c r="Q345" s="424" t="s">
        <v>4184</v>
      </c>
    </row>
    <row r="346" spans="1:17" x14ac:dyDescent="0.25">
      <c r="A346" s="316"/>
      <c r="B346" s="316"/>
      <c r="C346" s="316"/>
      <c r="D346" s="316"/>
      <c r="E346" s="316"/>
      <c r="F346" s="316"/>
      <c r="G346" s="240" t="s">
        <v>49</v>
      </c>
      <c r="H346" s="234">
        <f>SUM(I346:N346)</f>
        <v>8.5</v>
      </c>
      <c r="I346" s="235">
        <v>0</v>
      </c>
      <c r="J346" s="235">
        <v>0</v>
      </c>
      <c r="K346" s="235">
        <v>8.5</v>
      </c>
      <c r="L346" s="235">
        <v>0</v>
      </c>
      <c r="M346" s="235">
        <v>0</v>
      </c>
      <c r="N346" s="235">
        <v>0</v>
      </c>
      <c r="O346" s="627"/>
      <c r="P346" s="316"/>
      <c r="Q346" s="425"/>
    </row>
    <row r="347" spans="1:17" ht="36" x14ac:dyDescent="0.25">
      <c r="A347" s="316"/>
      <c r="B347" s="316"/>
      <c r="C347" s="316"/>
      <c r="D347" s="316"/>
      <c r="E347" s="316"/>
      <c r="F347" s="316"/>
      <c r="G347" s="240" t="s">
        <v>18</v>
      </c>
      <c r="H347" s="234">
        <f>SUM(I347:N347)</f>
        <v>0.1</v>
      </c>
      <c r="I347" s="235">
        <v>0</v>
      </c>
      <c r="J347" s="235">
        <v>0</v>
      </c>
      <c r="K347" s="235">
        <v>0.1</v>
      </c>
      <c r="L347" s="235">
        <v>0</v>
      </c>
      <c r="M347" s="235">
        <v>0</v>
      </c>
      <c r="N347" s="235">
        <v>0</v>
      </c>
      <c r="O347" s="627"/>
      <c r="P347" s="316"/>
      <c r="Q347" s="425"/>
    </row>
    <row r="348" spans="1:17" x14ac:dyDescent="0.25">
      <c r="A348" s="316"/>
      <c r="B348" s="316"/>
      <c r="C348" s="316"/>
      <c r="D348" s="316"/>
      <c r="E348" s="316"/>
      <c r="F348" s="316"/>
      <c r="G348" s="240" t="s">
        <v>19</v>
      </c>
      <c r="H348" s="234">
        <f>SUM(I348:N348)</f>
        <v>0</v>
      </c>
      <c r="I348" s="235">
        <v>0</v>
      </c>
      <c r="J348" s="235">
        <v>0</v>
      </c>
      <c r="K348" s="235">
        <v>0</v>
      </c>
      <c r="L348" s="234">
        <v>0</v>
      </c>
      <c r="M348" s="234">
        <v>0</v>
      </c>
      <c r="N348" s="234">
        <v>0</v>
      </c>
      <c r="O348" s="627"/>
      <c r="P348" s="316"/>
      <c r="Q348" s="425"/>
    </row>
    <row r="349" spans="1:17" ht="24" x14ac:dyDescent="0.25">
      <c r="A349" s="316"/>
      <c r="B349" s="316"/>
      <c r="C349" s="316"/>
      <c r="D349" s="316"/>
      <c r="E349" s="316"/>
      <c r="F349" s="316"/>
      <c r="G349" s="240" t="s">
        <v>20</v>
      </c>
      <c r="H349" s="234">
        <v>0</v>
      </c>
      <c r="I349" s="235">
        <v>0</v>
      </c>
      <c r="J349" s="235">
        <v>0</v>
      </c>
      <c r="K349" s="235">
        <v>0</v>
      </c>
      <c r="L349" s="234">
        <v>0</v>
      </c>
      <c r="M349" s="234">
        <v>0</v>
      </c>
      <c r="N349" s="234">
        <v>0</v>
      </c>
      <c r="O349" s="627"/>
      <c r="P349" s="316"/>
      <c r="Q349" s="426"/>
    </row>
    <row r="350" spans="1:17" ht="36" customHeight="1" x14ac:dyDescent="0.25">
      <c r="A350" s="316" t="s">
        <v>2323</v>
      </c>
      <c r="B350" s="316" t="s">
        <v>2254</v>
      </c>
      <c r="C350" s="316" t="s">
        <v>53</v>
      </c>
      <c r="D350" s="316">
        <v>2026</v>
      </c>
      <c r="E350" s="316">
        <v>1375</v>
      </c>
      <c r="F350" s="316" t="s">
        <v>2305</v>
      </c>
      <c r="G350" s="240" t="s">
        <v>2261</v>
      </c>
      <c r="H350" s="237">
        <f>SUM(H351:H354)</f>
        <v>8.1999999999999993</v>
      </c>
      <c r="I350" s="237">
        <f t="shared" ref="I350:N350" si="70">SUM(I351:I354)</f>
        <v>0</v>
      </c>
      <c r="J350" s="237">
        <f t="shared" si="70"/>
        <v>8.1999999999999993</v>
      </c>
      <c r="K350" s="237">
        <f t="shared" si="70"/>
        <v>0</v>
      </c>
      <c r="L350" s="237">
        <f t="shared" si="70"/>
        <v>0</v>
      </c>
      <c r="M350" s="237">
        <f t="shared" si="70"/>
        <v>0</v>
      </c>
      <c r="N350" s="237">
        <f t="shared" si="70"/>
        <v>0</v>
      </c>
      <c r="O350" s="627">
        <v>1375</v>
      </c>
      <c r="P350" s="316" t="s">
        <v>2273</v>
      </c>
      <c r="Q350" s="424" t="s">
        <v>4184</v>
      </c>
    </row>
    <row r="351" spans="1:17" x14ac:dyDescent="0.25">
      <c r="A351" s="316"/>
      <c r="B351" s="316"/>
      <c r="C351" s="316"/>
      <c r="D351" s="316"/>
      <c r="E351" s="316"/>
      <c r="F351" s="316"/>
      <c r="G351" s="240" t="s">
        <v>49</v>
      </c>
      <c r="H351" s="234">
        <f>SUM(I351:N351)</f>
        <v>8.1</v>
      </c>
      <c r="I351" s="234">
        <v>0</v>
      </c>
      <c r="J351" s="235">
        <v>8.1</v>
      </c>
      <c r="K351" s="234">
        <v>0</v>
      </c>
      <c r="L351" s="234">
        <v>0</v>
      </c>
      <c r="M351" s="234">
        <v>0</v>
      </c>
      <c r="N351" s="234">
        <v>0</v>
      </c>
      <c r="O351" s="627"/>
      <c r="P351" s="316"/>
      <c r="Q351" s="425"/>
    </row>
    <row r="352" spans="1:17" ht="36" x14ac:dyDescent="0.25">
      <c r="A352" s="316"/>
      <c r="B352" s="316"/>
      <c r="C352" s="316"/>
      <c r="D352" s="316"/>
      <c r="E352" s="316"/>
      <c r="F352" s="316"/>
      <c r="G352" s="240" t="s">
        <v>18</v>
      </c>
      <c r="H352" s="234">
        <f>SUM(I352:N352)</f>
        <v>0.1</v>
      </c>
      <c r="I352" s="234">
        <v>0</v>
      </c>
      <c r="J352" s="235">
        <v>0.1</v>
      </c>
      <c r="K352" s="234">
        <v>0</v>
      </c>
      <c r="L352" s="234">
        <v>0</v>
      </c>
      <c r="M352" s="234">
        <v>0</v>
      </c>
      <c r="N352" s="234">
        <v>0</v>
      </c>
      <c r="O352" s="627"/>
      <c r="P352" s="316"/>
      <c r="Q352" s="425"/>
    </row>
    <row r="353" spans="1:17" x14ac:dyDescent="0.25">
      <c r="A353" s="316"/>
      <c r="B353" s="316"/>
      <c r="C353" s="316"/>
      <c r="D353" s="316"/>
      <c r="E353" s="316"/>
      <c r="F353" s="316"/>
      <c r="G353" s="240" t="s">
        <v>19</v>
      </c>
      <c r="H353" s="234">
        <f>SUM(I353:N353)</f>
        <v>0</v>
      </c>
      <c r="I353" s="234">
        <v>0</v>
      </c>
      <c r="J353" s="235">
        <v>0</v>
      </c>
      <c r="K353" s="234">
        <v>0</v>
      </c>
      <c r="L353" s="234">
        <v>0</v>
      </c>
      <c r="M353" s="234">
        <v>0</v>
      </c>
      <c r="N353" s="234">
        <v>0</v>
      </c>
      <c r="O353" s="627"/>
      <c r="P353" s="316"/>
      <c r="Q353" s="425"/>
    </row>
    <row r="354" spans="1:17" ht="24" x14ac:dyDescent="0.25">
      <c r="A354" s="316"/>
      <c r="B354" s="316"/>
      <c r="C354" s="316"/>
      <c r="D354" s="316"/>
      <c r="E354" s="316"/>
      <c r="F354" s="316"/>
      <c r="G354" s="240" t="s">
        <v>20</v>
      </c>
      <c r="H354" s="234">
        <v>0</v>
      </c>
      <c r="I354" s="234">
        <v>0</v>
      </c>
      <c r="J354" s="235">
        <v>0</v>
      </c>
      <c r="K354" s="234">
        <v>0</v>
      </c>
      <c r="L354" s="234">
        <v>0</v>
      </c>
      <c r="M354" s="234">
        <v>0</v>
      </c>
      <c r="N354" s="234">
        <v>0</v>
      </c>
      <c r="O354" s="627"/>
      <c r="P354" s="316"/>
      <c r="Q354" s="426"/>
    </row>
    <row r="355" spans="1:17" ht="36" customHeight="1" x14ac:dyDescent="0.25">
      <c r="A355" s="316" t="s">
        <v>2324</v>
      </c>
      <c r="B355" s="316" t="s">
        <v>2254</v>
      </c>
      <c r="C355" s="316" t="s">
        <v>53</v>
      </c>
      <c r="D355" s="316">
        <v>2026</v>
      </c>
      <c r="E355" s="316">
        <v>1094</v>
      </c>
      <c r="F355" s="316" t="s">
        <v>2305</v>
      </c>
      <c r="G355" s="240" t="s">
        <v>2261</v>
      </c>
      <c r="H355" s="237">
        <f>SUM(H356:H359)</f>
        <v>8.1999999999999993</v>
      </c>
      <c r="I355" s="237">
        <f t="shared" ref="I355:N355" si="71">SUM(I356:I359)</f>
        <v>0</v>
      </c>
      <c r="J355" s="237">
        <f t="shared" si="71"/>
        <v>8.1999999999999993</v>
      </c>
      <c r="K355" s="237">
        <f t="shared" si="71"/>
        <v>0</v>
      </c>
      <c r="L355" s="237">
        <f t="shared" si="71"/>
        <v>0</v>
      </c>
      <c r="M355" s="237">
        <f t="shared" si="71"/>
        <v>0</v>
      </c>
      <c r="N355" s="237">
        <f t="shared" si="71"/>
        <v>0</v>
      </c>
      <c r="O355" s="627">
        <v>1094</v>
      </c>
      <c r="P355" s="316" t="s">
        <v>2273</v>
      </c>
      <c r="Q355" s="424" t="s">
        <v>4184</v>
      </c>
    </row>
    <row r="356" spans="1:17" x14ac:dyDescent="0.25">
      <c r="A356" s="316"/>
      <c r="B356" s="316"/>
      <c r="C356" s="316"/>
      <c r="D356" s="316"/>
      <c r="E356" s="316"/>
      <c r="F356" s="316"/>
      <c r="G356" s="240" t="s">
        <v>49</v>
      </c>
      <c r="H356" s="234">
        <f>SUM(I356:N356)</f>
        <v>8.1</v>
      </c>
      <c r="I356" s="234">
        <v>0</v>
      </c>
      <c r="J356" s="235">
        <v>8.1</v>
      </c>
      <c r="K356" s="234">
        <v>0</v>
      </c>
      <c r="L356" s="234">
        <v>0</v>
      </c>
      <c r="M356" s="234">
        <v>0</v>
      </c>
      <c r="N356" s="234">
        <v>0</v>
      </c>
      <c r="O356" s="627"/>
      <c r="P356" s="316"/>
      <c r="Q356" s="425"/>
    </row>
    <row r="357" spans="1:17" ht="36" x14ac:dyDescent="0.25">
      <c r="A357" s="316"/>
      <c r="B357" s="316"/>
      <c r="C357" s="316"/>
      <c r="D357" s="316"/>
      <c r="E357" s="316"/>
      <c r="F357" s="316"/>
      <c r="G357" s="240" t="s">
        <v>18</v>
      </c>
      <c r="H357" s="234">
        <f>SUM(I357:N357)</f>
        <v>0.1</v>
      </c>
      <c r="I357" s="234">
        <v>0</v>
      </c>
      <c r="J357" s="235">
        <v>0.1</v>
      </c>
      <c r="K357" s="234">
        <v>0</v>
      </c>
      <c r="L357" s="234">
        <v>0</v>
      </c>
      <c r="M357" s="234">
        <v>0</v>
      </c>
      <c r="N357" s="234">
        <v>0</v>
      </c>
      <c r="O357" s="627"/>
      <c r="P357" s="316"/>
      <c r="Q357" s="425"/>
    </row>
    <row r="358" spans="1:17" x14ac:dyDescent="0.25">
      <c r="A358" s="316"/>
      <c r="B358" s="316"/>
      <c r="C358" s="316"/>
      <c r="D358" s="316"/>
      <c r="E358" s="316"/>
      <c r="F358" s="316"/>
      <c r="G358" s="240" t="s">
        <v>19</v>
      </c>
      <c r="H358" s="234">
        <f>SUM(I358:N358)</f>
        <v>0</v>
      </c>
      <c r="I358" s="234">
        <v>0</v>
      </c>
      <c r="J358" s="235">
        <v>0</v>
      </c>
      <c r="K358" s="234">
        <v>0</v>
      </c>
      <c r="L358" s="234">
        <v>0</v>
      </c>
      <c r="M358" s="234">
        <v>0</v>
      </c>
      <c r="N358" s="234">
        <v>0</v>
      </c>
      <c r="O358" s="627"/>
      <c r="P358" s="316"/>
      <c r="Q358" s="425"/>
    </row>
    <row r="359" spans="1:17" ht="24" x14ac:dyDescent="0.25">
      <c r="A359" s="316"/>
      <c r="B359" s="316"/>
      <c r="C359" s="316"/>
      <c r="D359" s="316"/>
      <c r="E359" s="316"/>
      <c r="F359" s="316"/>
      <c r="G359" s="240" t="s">
        <v>20</v>
      </c>
      <c r="H359" s="234">
        <v>0</v>
      </c>
      <c r="I359" s="234">
        <v>0</v>
      </c>
      <c r="J359" s="235">
        <v>0</v>
      </c>
      <c r="K359" s="234">
        <v>0</v>
      </c>
      <c r="L359" s="234">
        <v>0</v>
      </c>
      <c r="M359" s="234">
        <v>0</v>
      </c>
      <c r="N359" s="234">
        <v>0</v>
      </c>
      <c r="O359" s="627"/>
      <c r="P359" s="316"/>
      <c r="Q359" s="426"/>
    </row>
    <row r="360" spans="1:17" ht="36" customHeight="1" x14ac:dyDescent="0.25">
      <c r="A360" s="316" t="s">
        <v>2325</v>
      </c>
      <c r="B360" s="316" t="s">
        <v>2254</v>
      </c>
      <c r="C360" s="316" t="s">
        <v>53</v>
      </c>
      <c r="D360" s="316">
        <v>2026</v>
      </c>
      <c r="E360" s="316">
        <v>1175</v>
      </c>
      <c r="F360" s="316" t="s">
        <v>2305</v>
      </c>
      <c r="G360" s="240" t="s">
        <v>2261</v>
      </c>
      <c r="H360" s="237">
        <f>SUM(H361:H364)</f>
        <v>8.1999999999999993</v>
      </c>
      <c r="I360" s="237">
        <f t="shared" ref="I360:N360" si="72">SUM(I361:I364)</f>
        <v>0</v>
      </c>
      <c r="J360" s="237">
        <f t="shared" si="72"/>
        <v>8.1999999999999993</v>
      </c>
      <c r="K360" s="237">
        <f t="shared" si="72"/>
        <v>0</v>
      </c>
      <c r="L360" s="237">
        <f t="shared" si="72"/>
        <v>0</v>
      </c>
      <c r="M360" s="237">
        <f t="shared" si="72"/>
        <v>0</v>
      </c>
      <c r="N360" s="237">
        <f t="shared" si="72"/>
        <v>0</v>
      </c>
      <c r="O360" s="627">
        <v>1175</v>
      </c>
      <c r="P360" s="316" t="s">
        <v>2273</v>
      </c>
      <c r="Q360" s="424" t="s">
        <v>4184</v>
      </c>
    </row>
    <row r="361" spans="1:17" x14ac:dyDescent="0.25">
      <c r="A361" s="316"/>
      <c r="B361" s="316"/>
      <c r="C361" s="316"/>
      <c r="D361" s="316"/>
      <c r="E361" s="316"/>
      <c r="F361" s="316"/>
      <c r="G361" s="240" t="s">
        <v>49</v>
      </c>
      <c r="H361" s="234">
        <f>SUM(I361:N361)</f>
        <v>8.1</v>
      </c>
      <c r="I361" s="234">
        <v>0</v>
      </c>
      <c r="J361" s="235">
        <v>8.1</v>
      </c>
      <c r="K361" s="234">
        <v>0</v>
      </c>
      <c r="L361" s="234">
        <v>0</v>
      </c>
      <c r="M361" s="234">
        <v>0</v>
      </c>
      <c r="N361" s="234">
        <v>0</v>
      </c>
      <c r="O361" s="627"/>
      <c r="P361" s="316"/>
      <c r="Q361" s="425"/>
    </row>
    <row r="362" spans="1:17" ht="36" x14ac:dyDescent="0.25">
      <c r="A362" s="316"/>
      <c r="B362" s="316"/>
      <c r="C362" s="316"/>
      <c r="D362" s="316"/>
      <c r="E362" s="316"/>
      <c r="F362" s="316"/>
      <c r="G362" s="240" t="s">
        <v>18</v>
      </c>
      <c r="H362" s="234">
        <f>SUM(I362:N362)</f>
        <v>0.1</v>
      </c>
      <c r="I362" s="234">
        <v>0</v>
      </c>
      <c r="J362" s="235">
        <v>0.1</v>
      </c>
      <c r="K362" s="234">
        <v>0</v>
      </c>
      <c r="L362" s="234">
        <v>0</v>
      </c>
      <c r="M362" s="234">
        <v>0</v>
      </c>
      <c r="N362" s="234">
        <v>0</v>
      </c>
      <c r="O362" s="627"/>
      <c r="P362" s="316"/>
      <c r="Q362" s="425"/>
    </row>
    <row r="363" spans="1:17" x14ac:dyDescent="0.25">
      <c r="A363" s="316"/>
      <c r="B363" s="316"/>
      <c r="C363" s="316"/>
      <c r="D363" s="316"/>
      <c r="E363" s="316"/>
      <c r="F363" s="316"/>
      <c r="G363" s="240" t="s">
        <v>19</v>
      </c>
      <c r="H363" s="234">
        <f>SUM(I363:N363)</f>
        <v>0</v>
      </c>
      <c r="I363" s="234">
        <v>0</v>
      </c>
      <c r="J363" s="235">
        <v>0</v>
      </c>
      <c r="K363" s="234">
        <v>0</v>
      </c>
      <c r="L363" s="234">
        <v>0</v>
      </c>
      <c r="M363" s="234">
        <v>0</v>
      </c>
      <c r="N363" s="234">
        <v>0</v>
      </c>
      <c r="O363" s="627"/>
      <c r="P363" s="316"/>
      <c r="Q363" s="425"/>
    </row>
    <row r="364" spans="1:17" ht="24" x14ac:dyDescent="0.25">
      <c r="A364" s="316"/>
      <c r="B364" s="316"/>
      <c r="C364" s="316"/>
      <c r="D364" s="316"/>
      <c r="E364" s="316"/>
      <c r="F364" s="316"/>
      <c r="G364" s="240" t="s">
        <v>20</v>
      </c>
      <c r="H364" s="234">
        <v>0</v>
      </c>
      <c r="I364" s="234">
        <v>0</v>
      </c>
      <c r="J364" s="235">
        <v>0</v>
      </c>
      <c r="K364" s="234">
        <v>0</v>
      </c>
      <c r="L364" s="234">
        <v>0</v>
      </c>
      <c r="M364" s="234">
        <v>0</v>
      </c>
      <c r="N364" s="234">
        <v>0</v>
      </c>
      <c r="O364" s="627"/>
      <c r="P364" s="316"/>
      <c r="Q364" s="426"/>
    </row>
    <row r="365" spans="1:17" ht="36" customHeight="1" x14ac:dyDescent="0.25">
      <c r="A365" s="316" t="s">
        <v>2326</v>
      </c>
      <c r="B365" s="316" t="s">
        <v>2254</v>
      </c>
      <c r="C365" s="316" t="s">
        <v>53</v>
      </c>
      <c r="D365" s="316">
        <v>2027</v>
      </c>
      <c r="E365" s="316">
        <v>846</v>
      </c>
      <c r="F365" s="316" t="s">
        <v>2305</v>
      </c>
      <c r="G365" s="240" t="s">
        <v>2261</v>
      </c>
      <c r="H365" s="237">
        <f>SUM(H366:H369)</f>
        <v>8.6</v>
      </c>
      <c r="I365" s="237">
        <f t="shared" ref="I365:N365" si="73">SUM(I366:I369)</f>
        <v>0</v>
      </c>
      <c r="J365" s="237">
        <f t="shared" si="73"/>
        <v>0</v>
      </c>
      <c r="K365" s="237">
        <f t="shared" si="73"/>
        <v>8.6</v>
      </c>
      <c r="L365" s="237">
        <f t="shared" si="73"/>
        <v>0</v>
      </c>
      <c r="M365" s="237">
        <f t="shared" si="73"/>
        <v>0</v>
      </c>
      <c r="N365" s="237">
        <f t="shared" si="73"/>
        <v>0</v>
      </c>
      <c r="O365" s="316">
        <v>846</v>
      </c>
      <c r="P365" s="316" t="s">
        <v>2273</v>
      </c>
      <c r="Q365" s="424" t="s">
        <v>4184</v>
      </c>
    </row>
    <row r="366" spans="1:17" x14ac:dyDescent="0.25">
      <c r="A366" s="316"/>
      <c r="B366" s="316"/>
      <c r="C366" s="316"/>
      <c r="D366" s="316"/>
      <c r="E366" s="316"/>
      <c r="F366" s="316"/>
      <c r="G366" s="240" t="s">
        <v>49</v>
      </c>
      <c r="H366" s="234">
        <f>SUM(I366:N366)</f>
        <v>8.5</v>
      </c>
      <c r="I366" s="235">
        <v>0</v>
      </c>
      <c r="J366" s="235">
        <v>0</v>
      </c>
      <c r="K366" s="235">
        <v>8.5</v>
      </c>
      <c r="L366" s="235">
        <v>0</v>
      </c>
      <c r="M366" s="235">
        <v>0</v>
      </c>
      <c r="N366" s="235">
        <v>0</v>
      </c>
      <c r="O366" s="316"/>
      <c r="P366" s="316"/>
      <c r="Q366" s="425"/>
    </row>
    <row r="367" spans="1:17" ht="36" x14ac:dyDescent="0.25">
      <c r="A367" s="316"/>
      <c r="B367" s="316"/>
      <c r="C367" s="316"/>
      <c r="D367" s="316"/>
      <c r="E367" s="316"/>
      <c r="F367" s="316"/>
      <c r="G367" s="240" t="s">
        <v>18</v>
      </c>
      <c r="H367" s="234">
        <f>SUM(I367:N367)</f>
        <v>0.1</v>
      </c>
      <c r="I367" s="235">
        <v>0</v>
      </c>
      <c r="J367" s="235">
        <v>0</v>
      </c>
      <c r="K367" s="235">
        <v>0.1</v>
      </c>
      <c r="L367" s="235">
        <v>0</v>
      </c>
      <c r="M367" s="235">
        <v>0</v>
      </c>
      <c r="N367" s="235">
        <v>0</v>
      </c>
      <c r="O367" s="316"/>
      <c r="P367" s="316"/>
      <c r="Q367" s="425"/>
    </row>
    <row r="368" spans="1:17" x14ac:dyDescent="0.25">
      <c r="A368" s="316"/>
      <c r="B368" s="316"/>
      <c r="C368" s="316"/>
      <c r="D368" s="316"/>
      <c r="E368" s="316"/>
      <c r="F368" s="316"/>
      <c r="G368" s="240" t="s">
        <v>19</v>
      </c>
      <c r="H368" s="234">
        <f>SUM(I368:N368)</f>
        <v>0</v>
      </c>
      <c r="I368" s="235">
        <v>0</v>
      </c>
      <c r="J368" s="235">
        <v>0</v>
      </c>
      <c r="K368" s="235">
        <v>0</v>
      </c>
      <c r="L368" s="234">
        <v>0</v>
      </c>
      <c r="M368" s="234">
        <v>0</v>
      </c>
      <c r="N368" s="234">
        <v>0</v>
      </c>
      <c r="O368" s="316"/>
      <c r="P368" s="316"/>
      <c r="Q368" s="425"/>
    </row>
    <row r="369" spans="1:17" ht="24" x14ac:dyDescent="0.25">
      <c r="A369" s="316"/>
      <c r="B369" s="316"/>
      <c r="C369" s="316"/>
      <c r="D369" s="316"/>
      <c r="E369" s="316"/>
      <c r="F369" s="316"/>
      <c r="G369" s="240" t="s">
        <v>20</v>
      </c>
      <c r="H369" s="234">
        <v>0</v>
      </c>
      <c r="I369" s="235">
        <v>0</v>
      </c>
      <c r="J369" s="235">
        <v>0</v>
      </c>
      <c r="K369" s="235">
        <v>0</v>
      </c>
      <c r="L369" s="234">
        <v>0</v>
      </c>
      <c r="M369" s="234">
        <v>0</v>
      </c>
      <c r="N369" s="234">
        <v>0</v>
      </c>
      <c r="O369" s="316"/>
      <c r="P369" s="316"/>
      <c r="Q369" s="426"/>
    </row>
    <row r="370" spans="1:17" ht="36" customHeight="1" x14ac:dyDescent="0.25">
      <c r="A370" s="316" t="s">
        <v>2327</v>
      </c>
      <c r="B370" s="316" t="s">
        <v>2254</v>
      </c>
      <c r="C370" s="316" t="s">
        <v>53</v>
      </c>
      <c r="D370" s="316">
        <v>2027</v>
      </c>
      <c r="E370" s="316">
        <v>650</v>
      </c>
      <c r="F370" s="316" t="s">
        <v>2305</v>
      </c>
      <c r="G370" s="240" t="s">
        <v>2261</v>
      </c>
      <c r="H370" s="237">
        <f>SUM(H371:H374)</f>
        <v>8.6</v>
      </c>
      <c r="I370" s="237">
        <f t="shared" ref="I370:N370" si="74">SUM(I371:I374)</f>
        <v>0</v>
      </c>
      <c r="J370" s="237">
        <f t="shared" si="74"/>
        <v>0</v>
      </c>
      <c r="K370" s="237">
        <f t="shared" si="74"/>
        <v>8.6</v>
      </c>
      <c r="L370" s="237">
        <f t="shared" si="74"/>
        <v>0</v>
      </c>
      <c r="M370" s="237">
        <f t="shared" si="74"/>
        <v>0</v>
      </c>
      <c r="N370" s="237">
        <f t="shared" si="74"/>
        <v>0</v>
      </c>
      <c r="O370" s="316">
        <v>650</v>
      </c>
      <c r="P370" s="316" t="s">
        <v>2273</v>
      </c>
      <c r="Q370" s="424" t="s">
        <v>4184</v>
      </c>
    </row>
    <row r="371" spans="1:17" x14ac:dyDescent="0.25">
      <c r="A371" s="316"/>
      <c r="B371" s="316"/>
      <c r="C371" s="316"/>
      <c r="D371" s="316"/>
      <c r="E371" s="316"/>
      <c r="F371" s="316"/>
      <c r="G371" s="240" t="s">
        <v>49</v>
      </c>
      <c r="H371" s="234">
        <f>SUM(I371:N371)</f>
        <v>8.5</v>
      </c>
      <c r="I371" s="235">
        <v>0</v>
      </c>
      <c r="J371" s="235">
        <v>0</v>
      </c>
      <c r="K371" s="235">
        <v>8.5</v>
      </c>
      <c r="L371" s="235">
        <v>0</v>
      </c>
      <c r="M371" s="235">
        <v>0</v>
      </c>
      <c r="N371" s="235">
        <v>0</v>
      </c>
      <c r="O371" s="316"/>
      <c r="P371" s="316"/>
      <c r="Q371" s="425"/>
    </row>
    <row r="372" spans="1:17" ht="36" x14ac:dyDescent="0.25">
      <c r="A372" s="316"/>
      <c r="B372" s="316"/>
      <c r="C372" s="316"/>
      <c r="D372" s="316"/>
      <c r="E372" s="316"/>
      <c r="F372" s="316"/>
      <c r="G372" s="240" t="s">
        <v>18</v>
      </c>
      <c r="H372" s="234">
        <f>SUM(I372:N372)</f>
        <v>0.1</v>
      </c>
      <c r="I372" s="235">
        <v>0</v>
      </c>
      <c r="J372" s="235">
        <v>0</v>
      </c>
      <c r="K372" s="235">
        <v>0.1</v>
      </c>
      <c r="L372" s="235">
        <v>0</v>
      </c>
      <c r="M372" s="235">
        <v>0</v>
      </c>
      <c r="N372" s="235">
        <v>0</v>
      </c>
      <c r="O372" s="316"/>
      <c r="P372" s="316"/>
      <c r="Q372" s="425"/>
    </row>
    <row r="373" spans="1:17" x14ac:dyDescent="0.25">
      <c r="A373" s="316"/>
      <c r="B373" s="316"/>
      <c r="C373" s="316"/>
      <c r="D373" s="316"/>
      <c r="E373" s="316"/>
      <c r="F373" s="316"/>
      <c r="G373" s="240" t="s">
        <v>19</v>
      </c>
      <c r="H373" s="234">
        <f>SUM(I373:N373)</f>
        <v>0</v>
      </c>
      <c r="I373" s="235">
        <v>0</v>
      </c>
      <c r="J373" s="235">
        <v>0</v>
      </c>
      <c r="K373" s="235">
        <v>0</v>
      </c>
      <c r="L373" s="234">
        <v>0</v>
      </c>
      <c r="M373" s="234">
        <v>0</v>
      </c>
      <c r="N373" s="234">
        <v>0</v>
      </c>
      <c r="O373" s="316"/>
      <c r="P373" s="316"/>
      <c r="Q373" s="425"/>
    </row>
    <row r="374" spans="1:17" ht="24" x14ac:dyDescent="0.25">
      <c r="A374" s="316"/>
      <c r="B374" s="316"/>
      <c r="C374" s="316"/>
      <c r="D374" s="316"/>
      <c r="E374" s="316"/>
      <c r="F374" s="316"/>
      <c r="G374" s="240" t="s">
        <v>20</v>
      </c>
      <c r="H374" s="234">
        <v>0</v>
      </c>
      <c r="I374" s="235">
        <v>0</v>
      </c>
      <c r="J374" s="235">
        <v>0</v>
      </c>
      <c r="K374" s="235">
        <v>0</v>
      </c>
      <c r="L374" s="234">
        <v>0</v>
      </c>
      <c r="M374" s="234">
        <v>0</v>
      </c>
      <c r="N374" s="234">
        <v>0</v>
      </c>
      <c r="O374" s="316"/>
      <c r="P374" s="316"/>
      <c r="Q374" s="426"/>
    </row>
    <row r="375" spans="1:17" ht="36" customHeight="1" x14ac:dyDescent="0.25">
      <c r="A375" s="316" t="s">
        <v>2328</v>
      </c>
      <c r="B375" s="316" t="s">
        <v>2254</v>
      </c>
      <c r="C375" s="316" t="s">
        <v>53</v>
      </c>
      <c r="D375" s="316">
        <v>2027</v>
      </c>
      <c r="E375" s="316">
        <v>1304</v>
      </c>
      <c r="F375" s="316" t="s">
        <v>2305</v>
      </c>
      <c r="G375" s="240" t="s">
        <v>2261</v>
      </c>
      <c r="H375" s="237">
        <f>SUM(H376:H379)</f>
        <v>8.6</v>
      </c>
      <c r="I375" s="237">
        <f t="shared" ref="I375:N375" si="75">SUM(I376:I379)</f>
        <v>0</v>
      </c>
      <c r="J375" s="237">
        <f t="shared" si="75"/>
        <v>0</v>
      </c>
      <c r="K375" s="237">
        <f t="shared" si="75"/>
        <v>8.6</v>
      </c>
      <c r="L375" s="237">
        <f t="shared" si="75"/>
        <v>0</v>
      </c>
      <c r="M375" s="237">
        <f t="shared" si="75"/>
        <v>0</v>
      </c>
      <c r="N375" s="237">
        <f t="shared" si="75"/>
        <v>0</v>
      </c>
      <c r="O375" s="316">
        <v>1304</v>
      </c>
      <c r="P375" s="316" t="s">
        <v>2273</v>
      </c>
      <c r="Q375" s="424" t="s">
        <v>4184</v>
      </c>
    </row>
    <row r="376" spans="1:17" x14ac:dyDescent="0.25">
      <c r="A376" s="316"/>
      <c r="B376" s="316"/>
      <c r="C376" s="316"/>
      <c r="D376" s="316"/>
      <c r="E376" s="316"/>
      <c r="F376" s="316"/>
      <c r="G376" s="240" t="s">
        <v>49</v>
      </c>
      <c r="H376" s="234">
        <f>SUM(I376:N376)</f>
        <v>8.5</v>
      </c>
      <c r="I376" s="235">
        <v>0</v>
      </c>
      <c r="J376" s="235">
        <v>0</v>
      </c>
      <c r="K376" s="235">
        <v>8.5</v>
      </c>
      <c r="L376" s="234">
        <v>0</v>
      </c>
      <c r="M376" s="234">
        <v>0</v>
      </c>
      <c r="N376" s="234">
        <v>0</v>
      </c>
      <c r="O376" s="316"/>
      <c r="P376" s="316"/>
      <c r="Q376" s="425"/>
    </row>
    <row r="377" spans="1:17" ht="36" x14ac:dyDescent="0.25">
      <c r="A377" s="316"/>
      <c r="B377" s="316"/>
      <c r="C377" s="316"/>
      <c r="D377" s="316"/>
      <c r="E377" s="316"/>
      <c r="F377" s="316"/>
      <c r="G377" s="240" t="s">
        <v>18</v>
      </c>
      <c r="H377" s="234">
        <f>SUM(I377:N377)</f>
        <v>0.1</v>
      </c>
      <c r="I377" s="235">
        <v>0</v>
      </c>
      <c r="J377" s="235">
        <v>0</v>
      </c>
      <c r="K377" s="235">
        <v>0.1</v>
      </c>
      <c r="L377" s="234">
        <v>0</v>
      </c>
      <c r="M377" s="234">
        <v>0</v>
      </c>
      <c r="N377" s="234">
        <v>0</v>
      </c>
      <c r="O377" s="316"/>
      <c r="P377" s="316"/>
      <c r="Q377" s="425"/>
    </row>
    <row r="378" spans="1:17" x14ac:dyDescent="0.25">
      <c r="A378" s="316"/>
      <c r="B378" s="316"/>
      <c r="C378" s="316"/>
      <c r="D378" s="316"/>
      <c r="E378" s="316"/>
      <c r="F378" s="316"/>
      <c r="G378" s="240" t="s">
        <v>19</v>
      </c>
      <c r="H378" s="234">
        <f>SUM(I378:N378)</f>
        <v>0</v>
      </c>
      <c r="I378" s="235">
        <v>0</v>
      </c>
      <c r="J378" s="235">
        <v>0</v>
      </c>
      <c r="K378" s="235">
        <v>0</v>
      </c>
      <c r="L378" s="234">
        <v>0</v>
      </c>
      <c r="M378" s="234">
        <v>0</v>
      </c>
      <c r="N378" s="234">
        <v>0</v>
      </c>
      <c r="O378" s="316"/>
      <c r="P378" s="316"/>
      <c r="Q378" s="425"/>
    </row>
    <row r="379" spans="1:17" ht="24" x14ac:dyDescent="0.25">
      <c r="A379" s="316"/>
      <c r="B379" s="316"/>
      <c r="C379" s="316"/>
      <c r="D379" s="316"/>
      <c r="E379" s="316"/>
      <c r="F379" s="316"/>
      <c r="G379" s="240" t="s">
        <v>20</v>
      </c>
      <c r="H379" s="234">
        <v>0</v>
      </c>
      <c r="I379" s="235">
        <v>0</v>
      </c>
      <c r="J379" s="235">
        <v>0</v>
      </c>
      <c r="K379" s="235">
        <v>0</v>
      </c>
      <c r="L379" s="234">
        <v>0</v>
      </c>
      <c r="M379" s="234">
        <v>0</v>
      </c>
      <c r="N379" s="234">
        <v>0</v>
      </c>
      <c r="O379" s="316"/>
      <c r="P379" s="316"/>
      <c r="Q379" s="426"/>
    </row>
    <row r="380" spans="1:17" ht="36" customHeight="1" x14ac:dyDescent="0.25">
      <c r="A380" s="316" t="s">
        <v>2329</v>
      </c>
      <c r="B380" s="316" t="s">
        <v>2254</v>
      </c>
      <c r="C380" s="316" t="s">
        <v>53</v>
      </c>
      <c r="D380" s="316">
        <v>2027</v>
      </c>
      <c r="E380" s="316">
        <v>1515</v>
      </c>
      <c r="F380" s="316" t="s">
        <v>2305</v>
      </c>
      <c r="G380" s="240" t="s">
        <v>2261</v>
      </c>
      <c r="H380" s="237">
        <f>SUM(H381:H384)</f>
        <v>8.6</v>
      </c>
      <c r="I380" s="237">
        <f t="shared" ref="I380:N380" si="76">SUM(I381:I384)</f>
        <v>0</v>
      </c>
      <c r="J380" s="237">
        <f t="shared" si="76"/>
        <v>0</v>
      </c>
      <c r="K380" s="237">
        <f t="shared" si="76"/>
        <v>8.6</v>
      </c>
      <c r="L380" s="237">
        <f t="shared" si="76"/>
        <v>0</v>
      </c>
      <c r="M380" s="237">
        <f t="shared" si="76"/>
        <v>0</v>
      </c>
      <c r="N380" s="237">
        <f t="shared" si="76"/>
        <v>0</v>
      </c>
      <c r="O380" s="316">
        <v>1515</v>
      </c>
      <c r="P380" s="316" t="s">
        <v>2273</v>
      </c>
      <c r="Q380" s="424" t="s">
        <v>4184</v>
      </c>
    </row>
    <row r="381" spans="1:17" x14ac:dyDescent="0.25">
      <c r="A381" s="316"/>
      <c r="B381" s="316"/>
      <c r="C381" s="316"/>
      <c r="D381" s="316"/>
      <c r="E381" s="316"/>
      <c r="F381" s="316"/>
      <c r="G381" s="240" t="s">
        <v>49</v>
      </c>
      <c r="H381" s="234">
        <f>SUM(I381:N381)</f>
        <v>8.5</v>
      </c>
      <c r="I381" s="235">
        <v>0</v>
      </c>
      <c r="J381" s="235">
        <v>0</v>
      </c>
      <c r="K381" s="235">
        <v>8.5</v>
      </c>
      <c r="L381" s="235">
        <v>0</v>
      </c>
      <c r="M381" s="235">
        <v>0</v>
      </c>
      <c r="N381" s="235">
        <v>0</v>
      </c>
      <c r="O381" s="316"/>
      <c r="P381" s="316"/>
      <c r="Q381" s="425"/>
    </row>
    <row r="382" spans="1:17" ht="36" x14ac:dyDescent="0.25">
      <c r="A382" s="316"/>
      <c r="B382" s="316"/>
      <c r="C382" s="316"/>
      <c r="D382" s="316"/>
      <c r="E382" s="316"/>
      <c r="F382" s="316"/>
      <c r="G382" s="240" t="s">
        <v>18</v>
      </c>
      <c r="H382" s="234">
        <f>SUM(I382:N382)</f>
        <v>0.1</v>
      </c>
      <c r="I382" s="235">
        <v>0</v>
      </c>
      <c r="J382" s="235">
        <v>0</v>
      </c>
      <c r="K382" s="235">
        <v>0.1</v>
      </c>
      <c r="L382" s="235">
        <v>0</v>
      </c>
      <c r="M382" s="235">
        <v>0</v>
      </c>
      <c r="N382" s="235">
        <v>0</v>
      </c>
      <c r="O382" s="316"/>
      <c r="P382" s="316"/>
      <c r="Q382" s="425"/>
    </row>
    <row r="383" spans="1:17" x14ac:dyDescent="0.25">
      <c r="A383" s="316"/>
      <c r="B383" s="316"/>
      <c r="C383" s="316"/>
      <c r="D383" s="316"/>
      <c r="E383" s="316"/>
      <c r="F383" s="316"/>
      <c r="G383" s="240" t="s">
        <v>19</v>
      </c>
      <c r="H383" s="234">
        <f>SUM(I383:N383)</f>
        <v>0</v>
      </c>
      <c r="I383" s="235">
        <v>0</v>
      </c>
      <c r="J383" s="235">
        <v>0</v>
      </c>
      <c r="K383" s="235">
        <v>0</v>
      </c>
      <c r="L383" s="234">
        <v>0</v>
      </c>
      <c r="M383" s="234">
        <v>0</v>
      </c>
      <c r="N383" s="234">
        <v>0</v>
      </c>
      <c r="O383" s="316"/>
      <c r="P383" s="316"/>
      <c r="Q383" s="425"/>
    </row>
    <row r="384" spans="1:17" ht="24" x14ac:dyDescent="0.25">
      <c r="A384" s="316"/>
      <c r="B384" s="316"/>
      <c r="C384" s="316"/>
      <c r="D384" s="316"/>
      <c r="E384" s="316"/>
      <c r="F384" s="316"/>
      <c r="G384" s="240" t="s">
        <v>20</v>
      </c>
      <c r="H384" s="234">
        <v>0</v>
      </c>
      <c r="I384" s="235">
        <v>0</v>
      </c>
      <c r="J384" s="235">
        <v>0</v>
      </c>
      <c r="K384" s="235">
        <v>0</v>
      </c>
      <c r="L384" s="234">
        <v>0</v>
      </c>
      <c r="M384" s="234">
        <v>0</v>
      </c>
      <c r="N384" s="234">
        <v>0</v>
      </c>
      <c r="O384" s="316"/>
      <c r="P384" s="316"/>
      <c r="Q384" s="426"/>
    </row>
    <row r="385" spans="1:17" ht="36" customHeight="1" x14ac:dyDescent="0.25">
      <c r="A385" s="316" t="s">
        <v>2330</v>
      </c>
      <c r="B385" s="316" t="s">
        <v>2254</v>
      </c>
      <c r="C385" s="316" t="s">
        <v>53</v>
      </c>
      <c r="D385" s="316">
        <v>2027</v>
      </c>
      <c r="E385" s="316">
        <v>1170</v>
      </c>
      <c r="F385" s="316" t="s">
        <v>2305</v>
      </c>
      <c r="G385" s="240" t="s">
        <v>2261</v>
      </c>
      <c r="H385" s="237">
        <f>SUM(H386:H389)</f>
        <v>8.6</v>
      </c>
      <c r="I385" s="237">
        <f t="shared" ref="I385:N385" si="77">SUM(I386:I389)</f>
        <v>0</v>
      </c>
      <c r="J385" s="237">
        <f t="shared" si="77"/>
        <v>0</v>
      </c>
      <c r="K385" s="237">
        <f t="shared" si="77"/>
        <v>8.6</v>
      </c>
      <c r="L385" s="237">
        <f t="shared" si="77"/>
        <v>0</v>
      </c>
      <c r="M385" s="237">
        <f t="shared" si="77"/>
        <v>0</v>
      </c>
      <c r="N385" s="237">
        <f t="shared" si="77"/>
        <v>0</v>
      </c>
      <c r="O385" s="316">
        <v>1170</v>
      </c>
      <c r="P385" s="316" t="s">
        <v>2273</v>
      </c>
      <c r="Q385" s="424" t="s">
        <v>4184</v>
      </c>
    </row>
    <row r="386" spans="1:17" x14ac:dyDescent="0.25">
      <c r="A386" s="316"/>
      <c r="B386" s="316"/>
      <c r="C386" s="316"/>
      <c r="D386" s="316"/>
      <c r="E386" s="316"/>
      <c r="F386" s="316"/>
      <c r="G386" s="240" t="s">
        <v>49</v>
      </c>
      <c r="H386" s="234">
        <f>SUM(I386:N386)</f>
        <v>8.5</v>
      </c>
      <c r="I386" s="235">
        <v>0</v>
      </c>
      <c r="J386" s="235">
        <v>0</v>
      </c>
      <c r="K386" s="235">
        <v>8.5</v>
      </c>
      <c r="L386" s="235">
        <v>0</v>
      </c>
      <c r="M386" s="235">
        <v>0</v>
      </c>
      <c r="N386" s="235">
        <v>0</v>
      </c>
      <c r="O386" s="316"/>
      <c r="P386" s="316"/>
      <c r="Q386" s="425"/>
    </row>
    <row r="387" spans="1:17" ht="36" x14ac:dyDescent="0.25">
      <c r="A387" s="316"/>
      <c r="B387" s="316"/>
      <c r="C387" s="316"/>
      <c r="D387" s="316"/>
      <c r="E387" s="316"/>
      <c r="F387" s="316"/>
      <c r="G387" s="240" t="s">
        <v>18</v>
      </c>
      <c r="H387" s="234">
        <f>SUM(I387:N387)</f>
        <v>0.1</v>
      </c>
      <c r="I387" s="235">
        <v>0</v>
      </c>
      <c r="J387" s="235">
        <v>0</v>
      </c>
      <c r="K387" s="235">
        <v>0.1</v>
      </c>
      <c r="L387" s="235">
        <v>0</v>
      </c>
      <c r="M387" s="235">
        <v>0</v>
      </c>
      <c r="N387" s="235">
        <v>0</v>
      </c>
      <c r="O387" s="316"/>
      <c r="P387" s="316"/>
      <c r="Q387" s="425"/>
    </row>
    <row r="388" spans="1:17" x14ac:dyDescent="0.25">
      <c r="A388" s="316"/>
      <c r="B388" s="316"/>
      <c r="C388" s="316"/>
      <c r="D388" s="316"/>
      <c r="E388" s="316"/>
      <c r="F388" s="316"/>
      <c r="G388" s="240" t="s">
        <v>19</v>
      </c>
      <c r="H388" s="234">
        <f>SUM(I388:N388)</f>
        <v>0</v>
      </c>
      <c r="I388" s="235">
        <v>0</v>
      </c>
      <c r="J388" s="235">
        <v>0</v>
      </c>
      <c r="K388" s="235">
        <v>0</v>
      </c>
      <c r="L388" s="234">
        <v>0</v>
      </c>
      <c r="M388" s="234">
        <v>0</v>
      </c>
      <c r="N388" s="234">
        <v>0</v>
      </c>
      <c r="O388" s="316"/>
      <c r="P388" s="316"/>
      <c r="Q388" s="425"/>
    </row>
    <row r="389" spans="1:17" ht="24" x14ac:dyDescent="0.25">
      <c r="A389" s="316"/>
      <c r="B389" s="316"/>
      <c r="C389" s="316"/>
      <c r="D389" s="316"/>
      <c r="E389" s="316"/>
      <c r="F389" s="316"/>
      <c r="G389" s="240" t="s">
        <v>20</v>
      </c>
      <c r="H389" s="234">
        <v>0</v>
      </c>
      <c r="I389" s="235">
        <v>0</v>
      </c>
      <c r="J389" s="235">
        <v>0</v>
      </c>
      <c r="K389" s="235">
        <v>0</v>
      </c>
      <c r="L389" s="234">
        <v>0</v>
      </c>
      <c r="M389" s="234">
        <v>0</v>
      </c>
      <c r="N389" s="234">
        <v>0</v>
      </c>
      <c r="O389" s="316"/>
      <c r="P389" s="316"/>
      <c r="Q389" s="426"/>
    </row>
    <row r="390" spans="1:17" ht="36" customHeight="1" x14ac:dyDescent="0.25">
      <c r="A390" s="316" t="s">
        <v>2331</v>
      </c>
      <c r="B390" s="316" t="s">
        <v>2254</v>
      </c>
      <c r="C390" s="316" t="s">
        <v>53</v>
      </c>
      <c r="D390" s="316">
        <v>2027</v>
      </c>
      <c r="E390" s="316">
        <v>1733</v>
      </c>
      <c r="F390" s="316" t="s">
        <v>2305</v>
      </c>
      <c r="G390" s="240" t="s">
        <v>2261</v>
      </c>
      <c r="H390" s="237">
        <f>SUM(H391:H394)</f>
        <v>8.6</v>
      </c>
      <c r="I390" s="237">
        <f t="shared" ref="I390:N390" si="78">SUM(I391:I394)</f>
        <v>0</v>
      </c>
      <c r="J390" s="237">
        <f t="shared" si="78"/>
        <v>0</v>
      </c>
      <c r="K390" s="237">
        <f t="shared" si="78"/>
        <v>8.6</v>
      </c>
      <c r="L390" s="237">
        <f t="shared" si="78"/>
        <v>0</v>
      </c>
      <c r="M390" s="237">
        <f t="shared" si="78"/>
        <v>0</v>
      </c>
      <c r="N390" s="237">
        <f t="shared" si="78"/>
        <v>0</v>
      </c>
      <c r="O390" s="316">
        <v>1733</v>
      </c>
      <c r="P390" s="316" t="s">
        <v>2273</v>
      </c>
      <c r="Q390" s="424" t="s">
        <v>4184</v>
      </c>
    </row>
    <row r="391" spans="1:17" x14ac:dyDescent="0.25">
      <c r="A391" s="316"/>
      <c r="B391" s="316"/>
      <c r="C391" s="316"/>
      <c r="D391" s="316"/>
      <c r="E391" s="316"/>
      <c r="F391" s="316"/>
      <c r="G391" s="240" t="s">
        <v>49</v>
      </c>
      <c r="H391" s="234">
        <f>SUM(I391:N391)</f>
        <v>8.5</v>
      </c>
      <c r="I391" s="235">
        <v>0</v>
      </c>
      <c r="J391" s="235">
        <v>0</v>
      </c>
      <c r="K391" s="235">
        <v>8.5</v>
      </c>
      <c r="L391" s="235">
        <v>0</v>
      </c>
      <c r="M391" s="235">
        <v>0</v>
      </c>
      <c r="N391" s="235">
        <v>0</v>
      </c>
      <c r="O391" s="316"/>
      <c r="P391" s="316"/>
      <c r="Q391" s="425"/>
    </row>
    <row r="392" spans="1:17" ht="36" x14ac:dyDescent="0.25">
      <c r="A392" s="316"/>
      <c r="B392" s="316"/>
      <c r="C392" s="316"/>
      <c r="D392" s="316"/>
      <c r="E392" s="316"/>
      <c r="F392" s="316"/>
      <c r="G392" s="240" t="s">
        <v>18</v>
      </c>
      <c r="H392" s="234">
        <f>SUM(I392:N392)</f>
        <v>0.1</v>
      </c>
      <c r="I392" s="235">
        <v>0</v>
      </c>
      <c r="J392" s="235">
        <v>0</v>
      </c>
      <c r="K392" s="235">
        <v>0.1</v>
      </c>
      <c r="L392" s="235">
        <v>0</v>
      </c>
      <c r="M392" s="235">
        <v>0</v>
      </c>
      <c r="N392" s="235">
        <v>0</v>
      </c>
      <c r="O392" s="316"/>
      <c r="P392" s="316"/>
      <c r="Q392" s="425"/>
    </row>
    <row r="393" spans="1:17" x14ac:dyDescent="0.25">
      <c r="A393" s="316"/>
      <c r="B393" s="316"/>
      <c r="C393" s="316"/>
      <c r="D393" s="316"/>
      <c r="E393" s="316"/>
      <c r="F393" s="316"/>
      <c r="G393" s="240" t="s">
        <v>19</v>
      </c>
      <c r="H393" s="234">
        <f>SUM(I393:N393)</f>
        <v>0</v>
      </c>
      <c r="I393" s="235">
        <v>0</v>
      </c>
      <c r="J393" s="235">
        <v>0</v>
      </c>
      <c r="K393" s="235">
        <v>0</v>
      </c>
      <c r="L393" s="234">
        <v>0</v>
      </c>
      <c r="M393" s="234">
        <v>0</v>
      </c>
      <c r="N393" s="234">
        <v>0</v>
      </c>
      <c r="O393" s="316"/>
      <c r="P393" s="316"/>
      <c r="Q393" s="425"/>
    </row>
    <row r="394" spans="1:17" ht="24" x14ac:dyDescent="0.25">
      <c r="A394" s="316"/>
      <c r="B394" s="316"/>
      <c r="C394" s="316"/>
      <c r="D394" s="316"/>
      <c r="E394" s="316"/>
      <c r="F394" s="316"/>
      <c r="G394" s="240" t="s">
        <v>20</v>
      </c>
      <c r="H394" s="234">
        <v>0</v>
      </c>
      <c r="I394" s="235">
        <v>0</v>
      </c>
      <c r="J394" s="235">
        <v>0</v>
      </c>
      <c r="K394" s="235">
        <v>0</v>
      </c>
      <c r="L394" s="234">
        <v>0</v>
      </c>
      <c r="M394" s="234">
        <v>0</v>
      </c>
      <c r="N394" s="234">
        <v>0</v>
      </c>
      <c r="O394" s="316"/>
      <c r="P394" s="316"/>
      <c r="Q394" s="426"/>
    </row>
    <row r="395" spans="1:17" ht="36" customHeight="1" x14ac:dyDescent="0.25">
      <c r="A395" s="316" t="s">
        <v>2332</v>
      </c>
      <c r="B395" s="316" t="s">
        <v>2254</v>
      </c>
      <c r="C395" s="316" t="s">
        <v>53</v>
      </c>
      <c r="D395" s="316">
        <v>2027</v>
      </c>
      <c r="E395" s="316">
        <v>802</v>
      </c>
      <c r="F395" s="316" t="s">
        <v>2305</v>
      </c>
      <c r="G395" s="240" t="s">
        <v>2261</v>
      </c>
      <c r="H395" s="237">
        <f>SUM(H396:H399)</f>
        <v>8.6</v>
      </c>
      <c r="I395" s="237">
        <f t="shared" ref="I395:N395" si="79">SUM(I396:I399)</f>
        <v>0</v>
      </c>
      <c r="J395" s="237">
        <f t="shared" si="79"/>
        <v>0</v>
      </c>
      <c r="K395" s="237">
        <f t="shared" si="79"/>
        <v>8.6</v>
      </c>
      <c r="L395" s="237">
        <f t="shared" si="79"/>
        <v>0</v>
      </c>
      <c r="M395" s="237">
        <f t="shared" si="79"/>
        <v>0</v>
      </c>
      <c r="N395" s="237">
        <f t="shared" si="79"/>
        <v>0</v>
      </c>
      <c r="O395" s="316">
        <v>802</v>
      </c>
      <c r="P395" s="316" t="s">
        <v>2273</v>
      </c>
      <c r="Q395" s="424" t="s">
        <v>4184</v>
      </c>
    </row>
    <row r="396" spans="1:17" x14ac:dyDescent="0.25">
      <c r="A396" s="316"/>
      <c r="B396" s="316"/>
      <c r="C396" s="316"/>
      <c r="D396" s="316"/>
      <c r="E396" s="316"/>
      <c r="F396" s="316"/>
      <c r="G396" s="240" t="s">
        <v>49</v>
      </c>
      <c r="H396" s="234">
        <f>SUM(I396:N396)</f>
        <v>8.5</v>
      </c>
      <c r="I396" s="235">
        <v>0</v>
      </c>
      <c r="J396" s="235">
        <v>0</v>
      </c>
      <c r="K396" s="235">
        <v>8.5</v>
      </c>
      <c r="L396" s="235">
        <v>0</v>
      </c>
      <c r="M396" s="235">
        <v>0</v>
      </c>
      <c r="N396" s="235">
        <v>0</v>
      </c>
      <c r="O396" s="316"/>
      <c r="P396" s="316"/>
      <c r="Q396" s="425"/>
    </row>
    <row r="397" spans="1:17" ht="36" x14ac:dyDescent="0.25">
      <c r="A397" s="316"/>
      <c r="B397" s="316"/>
      <c r="C397" s="316"/>
      <c r="D397" s="316"/>
      <c r="E397" s="316"/>
      <c r="F397" s="316"/>
      <c r="G397" s="240" t="s">
        <v>18</v>
      </c>
      <c r="H397" s="234">
        <f>SUM(I397:N397)</f>
        <v>0.1</v>
      </c>
      <c r="I397" s="235">
        <v>0</v>
      </c>
      <c r="J397" s="235">
        <v>0</v>
      </c>
      <c r="K397" s="235">
        <v>0.1</v>
      </c>
      <c r="L397" s="235">
        <v>0</v>
      </c>
      <c r="M397" s="235">
        <v>0</v>
      </c>
      <c r="N397" s="235">
        <v>0</v>
      </c>
      <c r="O397" s="316"/>
      <c r="P397" s="316"/>
      <c r="Q397" s="425"/>
    </row>
    <row r="398" spans="1:17" x14ac:dyDescent="0.25">
      <c r="A398" s="316"/>
      <c r="B398" s="316"/>
      <c r="C398" s="316"/>
      <c r="D398" s="316"/>
      <c r="E398" s="316"/>
      <c r="F398" s="316"/>
      <c r="G398" s="240" t="s">
        <v>19</v>
      </c>
      <c r="H398" s="234">
        <f>SUM(I398:N398)</f>
        <v>0</v>
      </c>
      <c r="I398" s="235">
        <v>0</v>
      </c>
      <c r="J398" s="235">
        <v>0</v>
      </c>
      <c r="K398" s="235">
        <v>0</v>
      </c>
      <c r="L398" s="234">
        <v>0</v>
      </c>
      <c r="M398" s="234">
        <v>0</v>
      </c>
      <c r="N398" s="234">
        <v>0</v>
      </c>
      <c r="O398" s="316"/>
      <c r="P398" s="316"/>
      <c r="Q398" s="425"/>
    </row>
    <row r="399" spans="1:17" ht="24" x14ac:dyDescent="0.25">
      <c r="A399" s="316"/>
      <c r="B399" s="316"/>
      <c r="C399" s="316"/>
      <c r="D399" s="316"/>
      <c r="E399" s="316"/>
      <c r="F399" s="316"/>
      <c r="G399" s="240" t="s">
        <v>20</v>
      </c>
      <c r="H399" s="234">
        <v>0</v>
      </c>
      <c r="I399" s="235">
        <v>0</v>
      </c>
      <c r="J399" s="235">
        <v>0</v>
      </c>
      <c r="K399" s="235">
        <v>0</v>
      </c>
      <c r="L399" s="234">
        <v>0</v>
      </c>
      <c r="M399" s="234">
        <v>0</v>
      </c>
      <c r="N399" s="234">
        <v>0</v>
      </c>
      <c r="O399" s="316"/>
      <c r="P399" s="316"/>
      <c r="Q399" s="426"/>
    </row>
    <row r="400" spans="1:17" ht="36" customHeight="1" x14ac:dyDescent="0.25">
      <c r="A400" s="424" t="s">
        <v>2333</v>
      </c>
      <c r="B400" s="424" t="s">
        <v>2334</v>
      </c>
      <c r="C400" s="424" t="s">
        <v>53</v>
      </c>
      <c r="D400" s="424">
        <v>2026</v>
      </c>
      <c r="E400" s="424">
        <v>440</v>
      </c>
      <c r="F400" s="424" t="s">
        <v>2335</v>
      </c>
      <c r="G400" s="240" t="s">
        <v>2272</v>
      </c>
      <c r="H400" s="237">
        <f>SUM(H401:H404)</f>
        <v>12.799999999999999</v>
      </c>
      <c r="I400" s="237">
        <f t="shared" ref="I400:N400" si="80">SUM(I401:I404)</f>
        <v>0</v>
      </c>
      <c r="J400" s="237">
        <f t="shared" si="80"/>
        <v>12.799999999999999</v>
      </c>
      <c r="K400" s="237">
        <f t="shared" si="80"/>
        <v>0</v>
      </c>
      <c r="L400" s="237">
        <f t="shared" si="80"/>
        <v>0</v>
      </c>
      <c r="M400" s="237">
        <f t="shared" si="80"/>
        <v>0</v>
      </c>
      <c r="N400" s="237">
        <f t="shared" si="80"/>
        <v>0</v>
      </c>
      <c r="O400" s="628">
        <v>440</v>
      </c>
      <c r="P400" s="424" t="s">
        <v>2273</v>
      </c>
      <c r="Q400" s="424" t="s">
        <v>4184</v>
      </c>
    </row>
    <row r="401" spans="1:17" x14ac:dyDescent="0.25">
      <c r="A401" s="425"/>
      <c r="B401" s="425"/>
      <c r="C401" s="425"/>
      <c r="D401" s="425"/>
      <c r="E401" s="425"/>
      <c r="F401" s="425"/>
      <c r="G401" s="240" t="s">
        <v>49</v>
      </c>
      <c r="H401" s="234">
        <f>SUM(I401:N401)</f>
        <v>0</v>
      </c>
      <c r="I401" s="234">
        <v>0</v>
      </c>
      <c r="J401" s="235">
        <v>0</v>
      </c>
      <c r="K401" s="234">
        <v>0</v>
      </c>
      <c r="L401" s="234">
        <v>0</v>
      </c>
      <c r="M401" s="234">
        <v>0</v>
      </c>
      <c r="N401" s="234">
        <v>0</v>
      </c>
      <c r="O401" s="629"/>
      <c r="P401" s="425"/>
      <c r="Q401" s="425"/>
    </row>
    <row r="402" spans="1:17" ht="36" x14ac:dyDescent="0.25">
      <c r="A402" s="425"/>
      <c r="B402" s="425"/>
      <c r="C402" s="425"/>
      <c r="D402" s="425"/>
      <c r="E402" s="425"/>
      <c r="F402" s="425"/>
      <c r="G402" s="240" t="s">
        <v>18</v>
      </c>
      <c r="H402" s="234">
        <f>SUM(I402:N402)</f>
        <v>9.6999999999999993</v>
      </c>
      <c r="I402" s="234">
        <v>0</v>
      </c>
      <c r="J402" s="235">
        <v>9.6999999999999993</v>
      </c>
      <c r="K402" s="234">
        <v>0</v>
      </c>
      <c r="L402" s="234">
        <v>0</v>
      </c>
      <c r="M402" s="234">
        <v>0</v>
      </c>
      <c r="N402" s="234">
        <v>0</v>
      </c>
      <c r="O402" s="629"/>
      <c r="P402" s="425"/>
      <c r="Q402" s="425"/>
    </row>
    <row r="403" spans="1:17" x14ac:dyDescent="0.25">
      <c r="A403" s="425"/>
      <c r="B403" s="425"/>
      <c r="C403" s="425"/>
      <c r="D403" s="425"/>
      <c r="E403" s="425"/>
      <c r="F403" s="425"/>
      <c r="G403" s="240" t="s">
        <v>19</v>
      </c>
      <c r="H403" s="234">
        <f>SUM(I403:N403)</f>
        <v>2.4</v>
      </c>
      <c r="I403" s="234">
        <v>0</v>
      </c>
      <c r="J403" s="235">
        <v>2.4</v>
      </c>
      <c r="K403" s="234">
        <v>0</v>
      </c>
      <c r="L403" s="234">
        <v>0</v>
      </c>
      <c r="M403" s="234">
        <v>0</v>
      </c>
      <c r="N403" s="234">
        <v>0</v>
      </c>
      <c r="O403" s="629"/>
      <c r="P403" s="425"/>
      <c r="Q403" s="425"/>
    </row>
    <row r="404" spans="1:17" ht="24" x14ac:dyDescent="0.25">
      <c r="A404" s="426"/>
      <c r="B404" s="426"/>
      <c r="C404" s="426"/>
      <c r="D404" s="426"/>
      <c r="E404" s="426"/>
      <c r="F404" s="426"/>
      <c r="G404" s="240" t="s">
        <v>20</v>
      </c>
      <c r="H404" s="234">
        <f>SUM(I404:N404)</f>
        <v>0.7</v>
      </c>
      <c r="I404" s="234">
        <v>0</v>
      </c>
      <c r="J404" s="235">
        <v>0.7</v>
      </c>
      <c r="K404" s="234">
        <v>0</v>
      </c>
      <c r="L404" s="234">
        <v>0</v>
      </c>
      <c r="M404" s="234">
        <v>0</v>
      </c>
      <c r="N404" s="234">
        <v>0</v>
      </c>
      <c r="O404" s="630"/>
      <c r="P404" s="426"/>
      <c r="Q404" s="426"/>
    </row>
    <row r="405" spans="1:17" ht="36" customHeight="1" x14ac:dyDescent="0.25">
      <c r="A405" s="424" t="s">
        <v>2336</v>
      </c>
      <c r="B405" s="424" t="s">
        <v>2254</v>
      </c>
      <c r="C405" s="424" t="s">
        <v>53</v>
      </c>
      <c r="D405" s="424" t="s">
        <v>274</v>
      </c>
      <c r="E405" s="424" t="s">
        <v>2337</v>
      </c>
      <c r="F405" s="424" t="s">
        <v>2338</v>
      </c>
      <c r="G405" s="240" t="s">
        <v>2272</v>
      </c>
      <c r="H405" s="237">
        <f>SUM(H406:H409)</f>
        <v>147.80000000000001</v>
      </c>
      <c r="I405" s="237">
        <f t="shared" ref="I405:N405" si="81">SUM(I406:I409)</f>
        <v>0</v>
      </c>
      <c r="J405" s="237">
        <f t="shared" si="81"/>
        <v>69</v>
      </c>
      <c r="K405" s="237">
        <f t="shared" si="81"/>
        <v>78.8</v>
      </c>
      <c r="L405" s="237">
        <f t="shared" si="81"/>
        <v>0</v>
      </c>
      <c r="M405" s="237">
        <f t="shared" si="81"/>
        <v>0</v>
      </c>
      <c r="N405" s="237">
        <f t="shared" si="81"/>
        <v>0</v>
      </c>
      <c r="O405" s="628">
        <v>28050</v>
      </c>
      <c r="P405" s="424" t="s">
        <v>2273</v>
      </c>
      <c r="Q405" s="424" t="s">
        <v>4184</v>
      </c>
    </row>
    <row r="406" spans="1:17" x14ac:dyDescent="0.25">
      <c r="A406" s="425"/>
      <c r="B406" s="425"/>
      <c r="C406" s="425"/>
      <c r="D406" s="425"/>
      <c r="E406" s="425"/>
      <c r="F406" s="425"/>
      <c r="G406" s="240" t="s">
        <v>49</v>
      </c>
      <c r="H406" s="234">
        <f>SUM(I406:N406)</f>
        <v>146.30000000000001</v>
      </c>
      <c r="I406" s="234">
        <v>0</v>
      </c>
      <c r="J406" s="235">
        <v>68.3</v>
      </c>
      <c r="K406" s="234">
        <v>78</v>
      </c>
      <c r="L406" s="234">
        <v>0</v>
      </c>
      <c r="M406" s="234">
        <v>0</v>
      </c>
      <c r="N406" s="234">
        <v>0</v>
      </c>
      <c r="O406" s="629"/>
      <c r="P406" s="425"/>
      <c r="Q406" s="425"/>
    </row>
    <row r="407" spans="1:17" ht="36" x14ac:dyDescent="0.25">
      <c r="A407" s="425"/>
      <c r="B407" s="425"/>
      <c r="C407" s="425"/>
      <c r="D407" s="425"/>
      <c r="E407" s="425"/>
      <c r="F407" s="425"/>
      <c r="G407" s="240" t="s">
        <v>18</v>
      </c>
      <c r="H407" s="234">
        <f>SUM(I407:N407)</f>
        <v>1.5</v>
      </c>
      <c r="I407" s="234">
        <v>0</v>
      </c>
      <c r="J407" s="235">
        <v>0.7</v>
      </c>
      <c r="K407" s="234">
        <v>0.8</v>
      </c>
      <c r="L407" s="234">
        <v>0</v>
      </c>
      <c r="M407" s="234">
        <v>0</v>
      </c>
      <c r="N407" s="234">
        <v>0</v>
      </c>
      <c r="O407" s="629"/>
      <c r="P407" s="425"/>
      <c r="Q407" s="425"/>
    </row>
    <row r="408" spans="1:17" x14ac:dyDescent="0.25">
      <c r="A408" s="425"/>
      <c r="B408" s="425"/>
      <c r="C408" s="425"/>
      <c r="D408" s="425"/>
      <c r="E408" s="425"/>
      <c r="F408" s="425"/>
      <c r="G408" s="240" t="s">
        <v>19</v>
      </c>
      <c r="H408" s="234">
        <f>SUM(I408:N408)</f>
        <v>0</v>
      </c>
      <c r="I408" s="234">
        <v>0</v>
      </c>
      <c r="J408" s="235">
        <v>0</v>
      </c>
      <c r="K408" s="234">
        <v>0</v>
      </c>
      <c r="L408" s="234">
        <v>0</v>
      </c>
      <c r="M408" s="234">
        <v>0</v>
      </c>
      <c r="N408" s="234">
        <v>0</v>
      </c>
      <c r="O408" s="629"/>
      <c r="P408" s="425"/>
      <c r="Q408" s="425"/>
    </row>
    <row r="409" spans="1:17" ht="24" x14ac:dyDescent="0.25">
      <c r="A409" s="426"/>
      <c r="B409" s="426"/>
      <c r="C409" s="426"/>
      <c r="D409" s="426"/>
      <c r="E409" s="426"/>
      <c r="F409" s="426"/>
      <c r="G409" s="240" t="s">
        <v>20</v>
      </c>
      <c r="H409" s="234">
        <f>SUM(I409:N409)</f>
        <v>0</v>
      </c>
      <c r="I409" s="234">
        <v>0</v>
      </c>
      <c r="J409" s="235">
        <v>0</v>
      </c>
      <c r="K409" s="234">
        <v>0</v>
      </c>
      <c r="L409" s="234">
        <v>0</v>
      </c>
      <c r="M409" s="234">
        <v>0</v>
      </c>
      <c r="N409" s="234">
        <v>0</v>
      </c>
      <c r="O409" s="630"/>
      <c r="P409" s="426"/>
      <c r="Q409" s="426"/>
    </row>
    <row r="410" spans="1:17" ht="36" customHeight="1" x14ac:dyDescent="0.25">
      <c r="A410" s="316" t="s">
        <v>2339</v>
      </c>
      <c r="B410" s="316" t="s">
        <v>285</v>
      </c>
      <c r="C410" s="316" t="s">
        <v>53</v>
      </c>
      <c r="D410" s="316">
        <v>2025</v>
      </c>
      <c r="E410" s="316">
        <v>340</v>
      </c>
      <c r="F410" s="316" t="s">
        <v>2340</v>
      </c>
      <c r="G410" s="240" t="s">
        <v>2272</v>
      </c>
      <c r="H410" s="237">
        <f>SUM(H411:H414)</f>
        <v>17.5</v>
      </c>
      <c r="I410" s="237">
        <f t="shared" ref="I410:N410" si="82">SUM(I411:I414)</f>
        <v>17.5</v>
      </c>
      <c r="J410" s="237">
        <f t="shared" si="82"/>
        <v>0</v>
      </c>
      <c r="K410" s="237">
        <f t="shared" si="82"/>
        <v>0</v>
      </c>
      <c r="L410" s="237">
        <f t="shared" si="82"/>
        <v>0</v>
      </c>
      <c r="M410" s="237">
        <f t="shared" si="82"/>
        <v>0</v>
      </c>
      <c r="N410" s="237">
        <f t="shared" si="82"/>
        <v>0</v>
      </c>
      <c r="O410" s="627">
        <v>340</v>
      </c>
      <c r="P410" s="316" t="s">
        <v>2341</v>
      </c>
      <c r="Q410" s="424" t="s">
        <v>4184</v>
      </c>
    </row>
    <row r="411" spans="1:17" x14ac:dyDescent="0.25">
      <c r="A411" s="316"/>
      <c r="B411" s="316"/>
      <c r="C411" s="316"/>
      <c r="D411" s="316"/>
      <c r="E411" s="316"/>
      <c r="F411" s="316"/>
      <c r="G411" s="240" t="s">
        <v>49</v>
      </c>
      <c r="H411" s="234">
        <f>SUM(I411:N411)</f>
        <v>0</v>
      </c>
      <c r="I411" s="234">
        <v>0</v>
      </c>
      <c r="J411" s="235">
        <v>0</v>
      </c>
      <c r="K411" s="234">
        <v>0</v>
      </c>
      <c r="L411" s="234">
        <v>0</v>
      </c>
      <c r="M411" s="234">
        <v>0</v>
      </c>
      <c r="N411" s="234">
        <v>0</v>
      </c>
      <c r="O411" s="627"/>
      <c r="P411" s="316"/>
      <c r="Q411" s="425"/>
    </row>
    <row r="412" spans="1:17" ht="36" x14ac:dyDescent="0.25">
      <c r="A412" s="316"/>
      <c r="B412" s="316"/>
      <c r="C412" s="316"/>
      <c r="D412" s="316"/>
      <c r="E412" s="316"/>
      <c r="F412" s="316"/>
      <c r="G412" s="240" t="s">
        <v>18</v>
      </c>
      <c r="H412" s="234">
        <f>SUM(I412:N412)</f>
        <v>10.199999999999999</v>
      </c>
      <c r="I412" s="234">
        <v>10.199999999999999</v>
      </c>
      <c r="J412" s="235">
        <v>0</v>
      </c>
      <c r="K412" s="234">
        <v>0</v>
      </c>
      <c r="L412" s="234">
        <v>0</v>
      </c>
      <c r="M412" s="234">
        <v>0</v>
      </c>
      <c r="N412" s="234">
        <v>0</v>
      </c>
      <c r="O412" s="627"/>
      <c r="P412" s="316"/>
      <c r="Q412" s="425"/>
    </row>
    <row r="413" spans="1:17" x14ac:dyDescent="0.25">
      <c r="A413" s="316"/>
      <c r="B413" s="316"/>
      <c r="C413" s="316"/>
      <c r="D413" s="316"/>
      <c r="E413" s="316"/>
      <c r="F413" s="316"/>
      <c r="G413" s="240" t="s">
        <v>19</v>
      </c>
      <c r="H413" s="234">
        <f>SUM(I413:N413)</f>
        <v>7.3</v>
      </c>
      <c r="I413" s="234">
        <v>7.3</v>
      </c>
      <c r="J413" s="235">
        <v>0</v>
      </c>
      <c r="K413" s="234">
        <v>0</v>
      </c>
      <c r="L413" s="234">
        <v>0</v>
      </c>
      <c r="M413" s="234">
        <v>0</v>
      </c>
      <c r="N413" s="234">
        <v>0</v>
      </c>
      <c r="O413" s="627"/>
      <c r="P413" s="316"/>
      <c r="Q413" s="425"/>
    </row>
    <row r="414" spans="1:17" ht="24" x14ac:dyDescent="0.25">
      <c r="A414" s="316"/>
      <c r="B414" s="316"/>
      <c r="C414" s="316"/>
      <c r="D414" s="316"/>
      <c r="E414" s="316"/>
      <c r="F414" s="316"/>
      <c r="G414" s="240" t="s">
        <v>20</v>
      </c>
      <c r="H414" s="234">
        <f>SUM(I414:N414)</f>
        <v>0</v>
      </c>
      <c r="I414" s="234">
        <v>0</v>
      </c>
      <c r="J414" s="235">
        <v>0</v>
      </c>
      <c r="K414" s="234">
        <v>0</v>
      </c>
      <c r="L414" s="234">
        <v>0</v>
      </c>
      <c r="M414" s="234">
        <v>0</v>
      </c>
      <c r="N414" s="234">
        <v>0</v>
      </c>
      <c r="O414" s="627"/>
      <c r="P414" s="316"/>
      <c r="Q414" s="426"/>
    </row>
    <row r="415" spans="1:17" ht="36" x14ac:dyDescent="0.25">
      <c r="A415" s="306" t="s">
        <v>106</v>
      </c>
      <c r="B415" s="306"/>
      <c r="C415" s="306"/>
      <c r="D415" s="306"/>
      <c r="E415" s="306"/>
      <c r="F415" s="306"/>
      <c r="G415" s="133" t="s">
        <v>16</v>
      </c>
      <c r="H415" s="59">
        <f>SUM(H5,H10,H15,H20,H25,H30,H35,H40,H45,H50,H55,H60,H65,H70,H75,H80,H85,H90,H95,H100,H105,H110,H115,H120,H125,H130,H135,H140,H145,H150,H155,H160,H165,H170,H175,H180,H185,H190,H195,H200,H205,H210,H215,H220,H225,H230,H235,H240,H245,H250,H255,H260,H265,H270,H275,H280,H285,H290,H295,H300,H305,H310,H315,H320,H325,H330,H335,H340,H345,H350,H355,H360,H365,H370,H375,H380,H385,H390,H395,H400,H405,H410)</f>
        <v>11612.79460000001</v>
      </c>
      <c r="I415" s="59">
        <f t="shared" ref="I415:N415" si="83">SUM(I5,I10,I15,I20,I25,I30,I35,I40,I45,I50,I55,I60,I65,I70,I75,I80,I85,I90,I95,I100,I105,I110,I115,I120,I125,I130,I135,I140,I145,I150,I155,I160,I165,I170,I175,I180,I185,I190,I195,I200,I205,I210,I215,I220,I225,I230,I235,I240,I245,I250,I255,I260,I265,I270,I275,I280,I285,I290,I295,I300,I305,I310,I315,I320,I325,I330,I335,I340,I345,I350,I355,I360,I365,I370,I375,I380,I385,I390,I395,I400,I405,I410)</f>
        <v>1474.3999999999999</v>
      </c>
      <c r="J415" s="59">
        <f t="shared" si="83"/>
        <v>5636.5189999999966</v>
      </c>
      <c r="K415" s="59">
        <f t="shared" si="83"/>
        <v>3259.4756000000007</v>
      </c>
      <c r="L415" s="59">
        <f t="shared" si="83"/>
        <v>400.8</v>
      </c>
      <c r="M415" s="59">
        <f t="shared" si="83"/>
        <v>287.60000000000002</v>
      </c>
      <c r="N415" s="59">
        <f t="shared" si="83"/>
        <v>554</v>
      </c>
      <c r="O415" s="279"/>
      <c r="P415" s="279"/>
      <c r="Q415" s="35"/>
    </row>
    <row r="416" spans="1:17" ht="24" x14ac:dyDescent="0.25">
      <c r="A416" s="306"/>
      <c r="B416" s="306"/>
      <c r="C416" s="306"/>
      <c r="D416" s="306"/>
      <c r="E416" s="306"/>
      <c r="F416" s="306"/>
      <c r="G416" s="133" t="s">
        <v>17</v>
      </c>
      <c r="H416" s="59">
        <f t="shared" ref="H416:N419" si="84">SUM(H6,H11,H16,H21,H26,H31,H36,H41,H46,H51,H56,H61,H66,H71,H76,H81,H86,H91,H96,H101,H106,H111,H116,H121,H126,H131,H136,H141,H146,H151,H156,H161,H166,H171,H176,H181,H186,H191,H196,H201,H206,H211,H216,H221,H226,H231,H236,H241,H246,H251,H256,H261,H266,H271,H276,H281,H286,H291,H296,H301,H306,H311,H316,H321,H326,H331,H336,H341,H346,H351,H356,H361,H366,H371,H376,H381,H386,H391,H396,H401,H406,H411)</f>
        <v>6690.2071000000087</v>
      </c>
      <c r="I416" s="59">
        <f t="shared" si="84"/>
        <v>688.20000000000016</v>
      </c>
      <c r="J416" s="59">
        <f t="shared" si="84"/>
        <v>3118.5189999999993</v>
      </c>
      <c r="K416" s="59">
        <f t="shared" si="84"/>
        <v>2486.6880999999998</v>
      </c>
      <c r="L416" s="59">
        <f t="shared" si="84"/>
        <v>396.8</v>
      </c>
      <c r="M416" s="59">
        <f t="shared" si="84"/>
        <v>0</v>
      </c>
      <c r="N416" s="59">
        <f t="shared" si="84"/>
        <v>0</v>
      </c>
      <c r="O416" s="279"/>
      <c r="P416" s="279"/>
      <c r="Q416" s="35"/>
    </row>
    <row r="417" spans="1:17" ht="24" x14ac:dyDescent="0.25">
      <c r="A417" s="306"/>
      <c r="B417" s="306"/>
      <c r="C417" s="306"/>
      <c r="D417" s="306"/>
      <c r="E417" s="306"/>
      <c r="F417" s="306"/>
      <c r="G417" s="133" t="s">
        <v>754</v>
      </c>
      <c r="H417" s="59">
        <f t="shared" si="84"/>
        <v>4694.1875000000082</v>
      </c>
      <c r="I417" s="59">
        <f t="shared" si="84"/>
        <v>731.6</v>
      </c>
      <c r="J417" s="59">
        <f t="shared" si="84"/>
        <v>2513.799999999997</v>
      </c>
      <c r="K417" s="59">
        <f t="shared" si="84"/>
        <v>771.28750000000036</v>
      </c>
      <c r="L417" s="59">
        <f t="shared" si="84"/>
        <v>3.2</v>
      </c>
      <c r="M417" s="59">
        <f t="shared" si="84"/>
        <v>230.10000000000002</v>
      </c>
      <c r="N417" s="59">
        <f t="shared" si="84"/>
        <v>444.2</v>
      </c>
      <c r="O417" s="279"/>
      <c r="P417" s="279"/>
      <c r="Q417" s="35"/>
    </row>
    <row r="418" spans="1:17" ht="15.75" x14ac:dyDescent="0.25">
      <c r="A418" s="306"/>
      <c r="B418" s="306"/>
      <c r="C418" s="306"/>
      <c r="D418" s="306"/>
      <c r="E418" s="306"/>
      <c r="F418" s="306"/>
      <c r="G418" s="133" t="s">
        <v>19</v>
      </c>
      <c r="H418" s="59">
        <f t="shared" si="84"/>
        <v>227.70000000000005</v>
      </c>
      <c r="I418" s="59">
        <f t="shared" si="84"/>
        <v>54.599999999999994</v>
      </c>
      <c r="J418" s="59">
        <f t="shared" si="84"/>
        <v>3.5</v>
      </c>
      <c r="K418" s="59">
        <f t="shared" si="84"/>
        <v>1.5</v>
      </c>
      <c r="L418" s="59">
        <f t="shared" si="84"/>
        <v>0.8</v>
      </c>
      <c r="M418" s="59">
        <f t="shared" si="84"/>
        <v>57.5</v>
      </c>
      <c r="N418" s="59">
        <f t="shared" si="84"/>
        <v>109.8</v>
      </c>
      <c r="O418" s="279"/>
      <c r="P418" s="279"/>
      <c r="Q418" s="35"/>
    </row>
    <row r="419" spans="1:17" ht="24" x14ac:dyDescent="0.25">
      <c r="A419" s="306"/>
      <c r="B419" s="306"/>
      <c r="C419" s="306"/>
      <c r="D419" s="306"/>
      <c r="E419" s="306"/>
      <c r="F419" s="306"/>
      <c r="G419" s="133" t="s">
        <v>20</v>
      </c>
      <c r="H419" s="59">
        <f t="shared" si="84"/>
        <v>0.7</v>
      </c>
      <c r="I419" s="59">
        <f t="shared" si="84"/>
        <v>0</v>
      </c>
      <c r="J419" s="59">
        <f t="shared" si="84"/>
        <v>0.7</v>
      </c>
      <c r="K419" s="59">
        <f t="shared" si="84"/>
        <v>0</v>
      </c>
      <c r="L419" s="59">
        <f t="shared" si="84"/>
        <v>0</v>
      </c>
      <c r="M419" s="59">
        <f t="shared" si="84"/>
        <v>0</v>
      </c>
      <c r="N419" s="59">
        <f t="shared" si="84"/>
        <v>0</v>
      </c>
      <c r="O419" s="279"/>
      <c r="P419" s="279"/>
      <c r="Q419" s="35"/>
    </row>
    <row r="420" spans="1:17" ht="15.75" x14ac:dyDescent="0.25">
      <c r="A420" s="306" t="s">
        <v>107</v>
      </c>
      <c r="B420" s="306"/>
      <c r="C420" s="306"/>
      <c r="D420" s="306"/>
      <c r="E420" s="306"/>
      <c r="F420" s="306"/>
      <c r="G420" s="306"/>
      <c r="H420" s="306"/>
      <c r="I420" s="306"/>
      <c r="J420" s="306"/>
      <c r="K420" s="306"/>
      <c r="L420" s="306"/>
      <c r="M420" s="306"/>
      <c r="N420" s="306"/>
      <c r="O420" s="306"/>
      <c r="P420" s="306"/>
      <c r="Q420" s="35"/>
    </row>
    <row r="421" spans="1:17" ht="36" x14ac:dyDescent="0.25">
      <c r="A421" s="292" t="s">
        <v>2342</v>
      </c>
      <c r="B421" s="279" t="s">
        <v>2343</v>
      </c>
      <c r="C421" s="279" t="s">
        <v>107</v>
      </c>
      <c r="D421" s="279" t="s">
        <v>553</v>
      </c>
      <c r="E421" s="279" t="s">
        <v>2344</v>
      </c>
      <c r="F421" s="281" t="s">
        <v>2345</v>
      </c>
      <c r="G421" s="79" t="s">
        <v>16</v>
      </c>
      <c r="H421" s="44">
        <f t="shared" ref="H421:N421" si="85">SUM(H422:H425)</f>
        <v>655.49999999999989</v>
      </c>
      <c r="I421" s="44">
        <f t="shared" si="85"/>
        <v>0</v>
      </c>
      <c r="J421" s="44">
        <f t="shared" si="85"/>
        <v>35.1</v>
      </c>
      <c r="K421" s="44">
        <f t="shared" si="85"/>
        <v>0</v>
      </c>
      <c r="L421" s="44">
        <f t="shared" si="85"/>
        <v>125</v>
      </c>
      <c r="M421" s="44">
        <f t="shared" si="85"/>
        <v>125</v>
      </c>
      <c r="N421" s="44">
        <f t="shared" si="85"/>
        <v>370.4</v>
      </c>
      <c r="O421" s="279">
        <v>120767</v>
      </c>
      <c r="P421" s="279"/>
      <c r="Q421" s="424" t="s">
        <v>4160</v>
      </c>
    </row>
    <row r="422" spans="1:17" x14ac:dyDescent="0.25">
      <c r="A422" s="292"/>
      <c r="B422" s="279"/>
      <c r="C422" s="279"/>
      <c r="D422" s="279"/>
      <c r="E422" s="279"/>
      <c r="F422" s="282"/>
      <c r="G422" s="79" t="s">
        <v>17</v>
      </c>
      <c r="H422" s="44">
        <f t="shared" ref="H422:H425" si="86">SUM(I422:N422)</f>
        <v>655.09999999999991</v>
      </c>
      <c r="I422" s="44">
        <v>0</v>
      </c>
      <c r="J422" s="44">
        <v>34.700000000000003</v>
      </c>
      <c r="K422" s="44">
        <v>0</v>
      </c>
      <c r="L422" s="44">
        <v>125</v>
      </c>
      <c r="M422" s="44">
        <v>125</v>
      </c>
      <c r="N422" s="44">
        <v>370.4</v>
      </c>
      <c r="O422" s="279"/>
      <c r="P422" s="279"/>
      <c r="Q422" s="425"/>
    </row>
    <row r="423" spans="1:17" ht="36" x14ac:dyDescent="0.25">
      <c r="A423" s="292"/>
      <c r="B423" s="279"/>
      <c r="C423" s="279"/>
      <c r="D423" s="279"/>
      <c r="E423" s="279"/>
      <c r="F423" s="282"/>
      <c r="G423" s="79" t="s">
        <v>18</v>
      </c>
      <c r="H423" s="44">
        <f t="shared" si="86"/>
        <v>0.4</v>
      </c>
      <c r="I423" s="44">
        <v>0</v>
      </c>
      <c r="J423" s="44">
        <v>0.4</v>
      </c>
      <c r="K423" s="44">
        <v>0</v>
      </c>
      <c r="L423" s="44">
        <v>0</v>
      </c>
      <c r="M423" s="44">
        <v>0</v>
      </c>
      <c r="N423" s="44">
        <v>0</v>
      </c>
      <c r="O423" s="279"/>
      <c r="P423" s="279"/>
      <c r="Q423" s="425"/>
    </row>
    <row r="424" spans="1:17" x14ac:dyDescent="0.25">
      <c r="A424" s="292"/>
      <c r="B424" s="279"/>
      <c r="C424" s="279"/>
      <c r="D424" s="279"/>
      <c r="E424" s="279"/>
      <c r="F424" s="282"/>
      <c r="G424" s="79" t="s">
        <v>19</v>
      </c>
      <c r="H424" s="44">
        <f t="shared" si="86"/>
        <v>0</v>
      </c>
      <c r="I424" s="44">
        <v>0</v>
      </c>
      <c r="J424" s="44">
        <v>0</v>
      </c>
      <c r="K424" s="44">
        <v>0</v>
      </c>
      <c r="L424" s="44">
        <v>0</v>
      </c>
      <c r="M424" s="44">
        <v>0</v>
      </c>
      <c r="N424" s="44">
        <v>0</v>
      </c>
      <c r="O424" s="279"/>
      <c r="P424" s="279"/>
      <c r="Q424" s="425"/>
    </row>
    <row r="425" spans="1:17" ht="24" x14ac:dyDescent="0.25">
      <c r="A425" s="292"/>
      <c r="B425" s="279"/>
      <c r="C425" s="279"/>
      <c r="D425" s="279"/>
      <c r="E425" s="279"/>
      <c r="F425" s="283"/>
      <c r="G425" s="79" t="s">
        <v>20</v>
      </c>
      <c r="H425" s="44">
        <f t="shared" si="86"/>
        <v>0</v>
      </c>
      <c r="I425" s="44">
        <v>0</v>
      </c>
      <c r="J425" s="44">
        <v>0</v>
      </c>
      <c r="K425" s="44">
        <v>0</v>
      </c>
      <c r="L425" s="44">
        <v>0</v>
      </c>
      <c r="M425" s="44">
        <v>0</v>
      </c>
      <c r="N425" s="44">
        <v>0</v>
      </c>
      <c r="O425" s="279"/>
      <c r="P425" s="279"/>
      <c r="Q425" s="426"/>
    </row>
    <row r="426" spans="1:17" ht="38.25" customHeight="1" x14ac:dyDescent="0.25">
      <c r="A426" s="292" t="s">
        <v>2346</v>
      </c>
      <c r="B426" s="279" t="s">
        <v>2347</v>
      </c>
      <c r="C426" s="279" t="s">
        <v>107</v>
      </c>
      <c r="D426" s="279">
        <v>2025</v>
      </c>
      <c r="E426" s="279">
        <v>995</v>
      </c>
      <c r="F426" s="281" t="s">
        <v>2348</v>
      </c>
      <c r="G426" s="79" t="s">
        <v>16</v>
      </c>
      <c r="H426" s="44">
        <f t="shared" ref="H426:N426" si="87">SUM(H427:H430)</f>
        <v>285.60000000000002</v>
      </c>
      <c r="I426" s="44">
        <f t="shared" si="87"/>
        <v>285.60000000000002</v>
      </c>
      <c r="J426" s="44">
        <f t="shared" si="87"/>
        <v>0</v>
      </c>
      <c r="K426" s="44">
        <f t="shared" si="87"/>
        <v>0</v>
      </c>
      <c r="L426" s="44">
        <f t="shared" si="87"/>
        <v>0</v>
      </c>
      <c r="M426" s="44">
        <f t="shared" si="87"/>
        <v>0</v>
      </c>
      <c r="N426" s="44">
        <f t="shared" si="87"/>
        <v>0</v>
      </c>
      <c r="O426" s="279">
        <v>4000</v>
      </c>
      <c r="P426" s="279"/>
      <c r="Q426" s="424" t="s">
        <v>4160</v>
      </c>
    </row>
    <row r="427" spans="1:17" x14ac:dyDescent="0.25">
      <c r="A427" s="292"/>
      <c r="B427" s="279"/>
      <c r="C427" s="279"/>
      <c r="D427" s="279"/>
      <c r="E427" s="279"/>
      <c r="F427" s="282"/>
      <c r="G427" s="79" t="s">
        <v>17</v>
      </c>
      <c r="H427" s="44">
        <f t="shared" ref="H427:H490" si="88">SUM(I427:N427)</f>
        <v>121.2</v>
      </c>
      <c r="I427" s="44">
        <v>121.2</v>
      </c>
      <c r="J427" s="44">
        <v>0</v>
      </c>
      <c r="K427" s="44">
        <v>0</v>
      </c>
      <c r="L427" s="44">
        <v>0</v>
      </c>
      <c r="M427" s="44">
        <v>0</v>
      </c>
      <c r="N427" s="44">
        <v>0</v>
      </c>
      <c r="O427" s="279"/>
      <c r="P427" s="279"/>
      <c r="Q427" s="425"/>
    </row>
    <row r="428" spans="1:17" ht="36" x14ac:dyDescent="0.25">
      <c r="A428" s="292"/>
      <c r="B428" s="279"/>
      <c r="C428" s="279"/>
      <c r="D428" s="279"/>
      <c r="E428" s="279"/>
      <c r="F428" s="282"/>
      <c r="G428" s="79" t="s">
        <v>18</v>
      </c>
      <c r="H428" s="44">
        <f t="shared" si="88"/>
        <v>164.4</v>
      </c>
      <c r="I428" s="44">
        <v>164.4</v>
      </c>
      <c r="J428" s="44">
        <v>0</v>
      </c>
      <c r="K428" s="44">
        <v>0</v>
      </c>
      <c r="L428" s="44">
        <v>0</v>
      </c>
      <c r="M428" s="44">
        <v>0</v>
      </c>
      <c r="N428" s="44">
        <v>0</v>
      </c>
      <c r="O428" s="279"/>
      <c r="P428" s="279"/>
      <c r="Q428" s="425"/>
    </row>
    <row r="429" spans="1:17" x14ac:dyDescent="0.25">
      <c r="A429" s="292"/>
      <c r="B429" s="279"/>
      <c r="C429" s="279"/>
      <c r="D429" s="279"/>
      <c r="E429" s="279"/>
      <c r="F429" s="282"/>
      <c r="G429" s="79" t="s">
        <v>19</v>
      </c>
      <c r="H429" s="44">
        <f t="shared" si="88"/>
        <v>0</v>
      </c>
      <c r="I429" s="44">
        <v>0</v>
      </c>
      <c r="J429" s="44">
        <v>0</v>
      </c>
      <c r="K429" s="44">
        <v>0</v>
      </c>
      <c r="L429" s="44">
        <v>0</v>
      </c>
      <c r="M429" s="44">
        <v>0</v>
      </c>
      <c r="N429" s="44">
        <v>0</v>
      </c>
      <c r="O429" s="279"/>
      <c r="P429" s="279"/>
      <c r="Q429" s="425"/>
    </row>
    <row r="430" spans="1:17" ht="24" x14ac:dyDescent="0.25">
      <c r="A430" s="292"/>
      <c r="B430" s="279"/>
      <c r="C430" s="279"/>
      <c r="D430" s="279"/>
      <c r="E430" s="279"/>
      <c r="F430" s="283"/>
      <c r="G430" s="79" t="s">
        <v>20</v>
      </c>
      <c r="H430" s="44">
        <f t="shared" si="88"/>
        <v>0</v>
      </c>
      <c r="I430" s="44">
        <v>0</v>
      </c>
      <c r="J430" s="44">
        <v>0</v>
      </c>
      <c r="K430" s="44">
        <v>0</v>
      </c>
      <c r="L430" s="44">
        <v>0</v>
      </c>
      <c r="M430" s="44">
        <v>0</v>
      </c>
      <c r="N430" s="44">
        <v>0</v>
      </c>
      <c r="O430" s="279"/>
      <c r="P430" s="279"/>
      <c r="Q430" s="426"/>
    </row>
    <row r="431" spans="1:17" ht="50.25" customHeight="1" x14ac:dyDescent="0.25">
      <c r="A431" s="292" t="s">
        <v>2349</v>
      </c>
      <c r="B431" s="279" t="s">
        <v>2350</v>
      </c>
      <c r="C431" s="279" t="s">
        <v>107</v>
      </c>
      <c r="D431" s="279">
        <v>2025</v>
      </c>
      <c r="E431" s="279">
        <v>206</v>
      </c>
      <c r="F431" s="281" t="s">
        <v>2348</v>
      </c>
      <c r="G431" s="79" t="s">
        <v>16</v>
      </c>
      <c r="H431" s="44">
        <f t="shared" ref="H431:N431" si="89">SUM(H432:H435)</f>
        <v>84.2</v>
      </c>
      <c r="I431" s="44">
        <f t="shared" si="89"/>
        <v>84.2</v>
      </c>
      <c r="J431" s="44">
        <f t="shared" si="89"/>
        <v>0</v>
      </c>
      <c r="K431" s="44">
        <f t="shared" si="89"/>
        <v>0</v>
      </c>
      <c r="L431" s="44">
        <f t="shared" si="89"/>
        <v>0</v>
      </c>
      <c r="M431" s="44">
        <f t="shared" si="89"/>
        <v>0</v>
      </c>
      <c r="N431" s="44">
        <f t="shared" si="89"/>
        <v>0</v>
      </c>
      <c r="O431" s="279">
        <v>900</v>
      </c>
      <c r="P431" s="279"/>
      <c r="Q431" s="424" t="s">
        <v>4160</v>
      </c>
    </row>
    <row r="432" spans="1:17" x14ac:dyDescent="0.25">
      <c r="A432" s="292"/>
      <c r="B432" s="279"/>
      <c r="C432" s="279"/>
      <c r="D432" s="279"/>
      <c r="E432" s="279"/>
      <c r="F432" s="282"/>
      <c r="G432" s="79" t="s">
        <v>17</v>
      </c>
      <c r="H432" s="44">
        <f t="shared" si="88"/>
        <v>59.4</v>
      </c>
      <c r="I432" s="44">
        <v>59.4</v>
      </c>
      <c r="J432" s="44">
        <v>0</v>
      </c>
      <c r="K432" s="44">
        <v>0</v>
      </c>
      <c r="L432" s="44">
        <v>0</v>
      </c>
      <c r="M432" s="44">
        <v>0</v>
      </c>
      <c r="N432" s="44">
        <v>0</v>
      </c>
      <c r="O432" s="279"/>
      <c r="P432" s="279"/>
      <c r="Q432" s="425"/>
    </row>
    <row r="433" spans="1:17" ht="36" x14ac:dyDescent="0.25">
      <c r="A433" s="292"/>
      <c r="B433" s="279"/>
      <c r="C433" s="279"/>
      <c r="D433" s="279"/>
      <c r="E433" s="279"/>
      <c r="F433" s="282"/>
      <c r="G433" s="79" t="s">
        <v>18</v>
      </c>
      <c r="H433" s="44">
        <f t="shared" si="88"/>
        <v>24.8</v>
      </c>
      <c r="I433" s="44">
        <v>24.8</v>
      </c>
      <c r="J433" s="44">
        <v>0</v>
      </c>
      <c r="K433" s="44">
        <v>0</v>
      </c>
      <c r="L433" s="44">
        <v>0</v>
      </c>
      <c r="M433" s="44">
        <v>0</v>
      </c>
      <c r="N433" s="44">
        <v>0</v>
      </c>
      <c r="O433" s="279"/>
      <c r="P433" s="279"/>
      <c r="Q433" s="425"/>
    </row>
    <row r="434" spans="1:17" x14ac:dyDescent="0.25">
      <c r="A434" s="292"/>
      <c r="B434" s="279"/>
      <c r="C434" s="279"/>
      <c r="D434" s="279"/>
      <c r="E434" s="279"/>
      <c r="F434" s="282"/>
      <c r="G434" s="79" t="s">
        <v>19</v>
      </c>
      <c r="H434" s="44">
        <f t="shared" si="88"/>
        <v>0</v>
      </c>
      <c r="I434" s="44">
        <v>0</v>
      </c>
      <c r="J434" s="44">
        <v>0</v>
      </c>
      <c r="K434" s="44">
        <v>0</v>
      </c>
      <c r="L434" s="44">
        <v>0</v>
      </c>
      <c r="M434" s="44">
        <v>0</v>
      </c>
      <c r="N434" s="44">
        <v>0</v>
      </c>
      <c r="O434" s="279"/>
      <c r="P434" s="279"/>
      <c r="Q434" s="425"/>
    </row>
    <row r="435" spans="1:17" ht="24" x14ac:dyDescent="0.25">
      <c r="A435" s="292"/>
      <c r="B435" s="279"/>
      <c r="C435" s="279"/>
      <c r="D435" s="279"/>
      <c r="E435" s="279"/>
      <c r="F435" s="283"/>
      <c r="G435" s="79" t="s">
        <v>20</v>
      </c>
      <c r="H435" s="44">
        <f t="shared" si="88"/>
        <v>0</v>
      </c>
      <c r="I435" s="44">
        <v>0</v>
      </c>
      <c r="J435" s="44">
        <v>0</v>
      </c>
      <c r="K435" s="44">
        <v>0</v>
      </c>
      <c r="L435" s="44">
        <v>0</v>
      </c>
      <c r="M435" s="44">
        <v>0</v>
      </c>
      <c r="N435" s="44">
        <v>0</v>
      </c>
      <c r="O435" s="279"/>
      <c r="P435" s="279"/>
      <c r="Q435" s="426"/>
    </row>
    <row r="436" spans="1:17" ht="36" x14ac:dyDescent="0.25">
      <c r="A436" s="292" t="s">
        <v>2351</v>
      </c>
      <c r="B436" s="279" t="s">
        <v>2352</v>
      </c>
      <c r="C436" s="279" t="s">
        <v>107</v>
      </c>
      <c r="D436" s="279">
        <v>2027</v>
      </c>
      <c r="E436" s="279">
        <v>927</v>
      </c>
      <c r="F436" s="281" t="s">
        <v>2348</v>
      </c>
      <c r="G436" s="79" t="s">
        <v>16</v>
      </c>
      <c r="H436" s="44">
        <f t="shared" ref="H436:N436" si="90">SUM(H437:H440)</f>
        <v>243.4</v>
      </c>
      <c r="I436" s="44">
        <f t="shared" si="90"/>
        <v>0</v>
      </c>
      <c r="J436" s="44">
        <f t="shared" si="90"/>
        <v>0</v>
      </c>
      <c r="K436" s="44">
        <f t="shared" si="90"/>
        <v>243.4</v>
      </c>
      <c r="L436" s="44">
        <f t="shared" si="90"/>
        <v>0</v>
      </c>
      <c r="M436" s="44">
        <f t="shared" si="90"/>
        <v>0</v>
      </c>
      <c r="N436" s="44">
        <f t="shared" si="90"/>
        <v>0</v>
      </c>
      <c r="O436" s="279">
        <v>3500</v>
      </c>
      <c r="P436" s="279"/>
      <c r="Q436" s="424" t="s">
        <v>4160</v>
      </c>
    </row>
    <row r="437" spans="1:17" x14ac:dyDescent="0.25">
      <c r="A437" s="292"/>
      <c r="B437" s="279"/>
      <c r="C437" s="279"/>
      <c r="D437" s="279"/>
      <c r="E437" s="279"/>
      <c r="F437" s="282"/>
      <c r="G437" s="79" t="s">
        <v>17</v>
      </c>
      <c r="H437" s="44">
        <f t="shared" si="88"/>
        <v>240.6</v>
      </c>
      <c r="I437" s="44">
        <v>0</v>
      </c>
      <c r="J437" s="44">
        <v>0</v>
      </c>
      <c r="K437" s="44">
        <v>240.6</v>
      </c>
      <c r="L437" s="44">
        <v>0</v>
      </c>
      <c r="M437" s="44">
        <v>0</v>
      </c>
      <c r="N437" s="44">
        <v>0</v>
      </c>
      <c r="O437" s="279"/>
      <c r="P437" s="279"/>
      <c r="Q437" s="425"/>
    </row>
    <row r="438" spans="1:17" ht="36" x14ac:dyDescent="0.25">
      <c r="A438" s="292"/>
      <c r="B438" s="279"/>
      <c r="C438" s="279"/>
      <c r="D438" s="279"/>
      <c r="E438" s="279"/>
      <c r="F438" s="282"/>
      <c r="G438" s="79" t="s">
        <v>18</v>
      </c>
      <c r="H438" s="44">
        <f t="shared" si="88"/>
        <v>2.8</v>
      </c>
      <c r="I438" s="44">
        <v>0</v>
      </c>
      <c r="J438" s="44">
        <v>0</v>
      </c>
      <c r="K438" s="44">
        <v>2.8</v>
      </c>
      <c r="L438" s="44">
        <v>0</v>
      </c>
      <c r="M438" s="44">
        <v>0</v>
      </c>
      <c r="N438" s="44">
        <v>0</v>
      </c>
      <c r="O438" s="279"/>
      <c r="P438" s="279"/>
      <c r="Q438" s="425"/>
    </row>
    <row r="439" spans="1:17" x14ac:dyDescent="0.25">
      <c r="A439" s="292"/>
      <c r="B439" s="279"/>
      <c r="C439" s="279"/>
      <c r="D439" s="279"/>
      <c r="E439" s="279"/>
      <c r="F439" s="282"/>
      <c r="G439" s="79" t="s">
        <v>19</v>
      </c>
      <c r="H439" s="44">
        <f t="shared" si="88"/>
        <v>0</v>
      </c>
      <c r="I439" s="44">
        <v>0</v>
      </c>
      <c r="J439" s="44">
        <v>0</v>
      </c>
      <c r="K439" s="44">
        <v>0</v>
      </c>
      <c r="L439" s="44">
        <v>0</v>
      </c>
      <c r="M439" s="44">
        <v>0</v>
      </c>
      <c r="N439" s="44">
        <v>0</v>
      </c>
      <c r="O439" s="279"/>
      <c r="P439" s="279"/>
      <c r="Q439" s="425"/>
    </row>
    <row r="440" spans="1:17" ht="24" x14ac:dyDescent="0.25">
      <c r="A440" s="292"/>
      <c r="B440" s="279"/>
      <c r="C440" s="279"/>
      <c r="D440" s="279"/>
      <c r="E440" s="279"/>
      <c r="F440" s="283"/>
      <c r="G440" s="79" t="s">
        <v>20</v>
      </c>
      <c r="H440" s="44">
        <f t="shared" si="88"/>
        <v>0</v>
      </c>
      <c r="I440" s="44">
        <v>0</v>
      </c>
      <c r="J440" s="44">
        <v>0</v>
      </c>
      <c r="K440" s="44">
        <v>0</v>
      </c>
      <c r="L440" s="44">
        <v>0</v>
      </c>
      <c r="M440" s="44">
        <v>0</v>
      </c>
      <c r="N440" s="44">
        <v>0</v>
      </c>
      <c r="O440" s="279"/>
      <c r="P440" s="279"/>
      <c r="Q440" s="426"/>
    </row>
    <row r="441" spans="1:17" ht="36" x14ac:dyDescent="0.25">
      <c r="A441" s="292" t="s">
        <v>2353</v>
      </c>
      <c r="B441" s="279" t="s">
        <v>2352</v>
      </c>
      <c r="C441" s="279" t="s">
        <v>107</v>
      </c>
      <c r="D441" s="279">
        <v>2027</v>
      </c>
      <c r="E441" s="279">
        <v>889</v>
      </c>
      <c r="F441" s="281" t="s">
        <v>2348</v>
      </c>
      <c r="G441" s="79" t="s">
        <v>16</v>
      </c>
      <c r="H441" s="44">
        <f t="shared" ref="H441:N441" si="91">SUM(H442:H445)</f>
        <v>126.89999999999999</v>
      </c>
      <c r="I441" s="44">
        <f t="shared" si="91"/>
        <v>0</v>
      </c>
      <c r="J441" s="44">
        <f t="shared" si="91"/>
        <v>0</v>
      </c>
      <c r="K441" s="44">
        <f t="shared" si="91"/>
        <v>126.89999999999999</v>
      </c>
      <c r="L441" s="44">
        <f t="shared" si="91"/>
        <v>0</v>
      </c>
      <c r="M441" s="44">
        <f t="shared" si="91"/>
        <v>0</v>
      </c>
      <c r="N441" s="44">
        <f t="shared" si="91"/>
        <v>0</v>
      </c>
      <c r="O441" s="279">
        <v>3500</v>
      </c>
      <c r="P441" s="279"/>
      <c r="Q441" s="424" t="s">
        <v>4160</v>
      </c>
    </row>
    <row r="442" spans="1:17" x14ac:dyDescent="0.25">
      <c r="A442" s="292"/>
      <c r="B442" s="279"/>
      <c r="C442" s="279"/>
      <c r="D442" s="279"/>
      <c r="E442" s="279"/>
      <c r="F442" s="282"/>
      <c r="G442" s="79" t="s">
        <v>17</v>
      </c>
      <c r="H442" s="44">
        <f t="shared" si="88"/>
        <v>125.3</v>
      </c>
      <c r="I442" s="44">
        <v>0</v>
      </c>
      <c r="J442" s="44">
        <v>0</v>
      </c>
      <c r="K442" s="44">
        <v>125.3</v>
      </c>
      <c r="L442" s="44">
        <v>0</v>
      </c>
      <c r="M442" s="44">
        <v>0</v>
      </c>
      <c r="N442" s="44">
        <v>0</v>
      </c>
      <c r="O442" s="279"/>
      <c r="P442" s="279"/>
      <c r="Q442" s="425"/>
    </row>
    <row r="443" spans="1:17" ht="36" x14ac:dyDescent="0.25">
      <c r="A443" s="292"/>
      <c r="B443" s="279"/>
      <c r="C443" s="279"/>
      <c r="D443" s="279"/>
      <c r="E443" s="279"/>
      <c r="F443" s="282"/>
      <c r="G443" s="79" t="s">
        <v>18</v>
      </c>
      <c r="H443" s="44">
        <f t="shared" si="88"/>
        <v>1.6</v>
      </c>
      <c r="I443" s="44">
        <v>0</v>
      </c>
      <c r="J443" s="44">
        <v>0</v>
      </c>
      <c r="K443" s="44">
        <v>1.6</v>
      </c>
      <c r="L443" s="44">
        <v>0</v>
      </c>
      <c r="M443" s="44">
        <v>0</v>
      </c>
      <c r="N443" s="44">
        <v>0</v>
      </c>
      <c r="O443" s="279"/>
      <c r="P443" s="279"/>
      <c r="Q443" s="425"/>
    </row>
    <row r="444" spans="1:17" x14ac:dyDescent="0.25">
      <c r="A444" s="292"/>
      <c r="B444" s="279"/>
      <c r="C444" s="279"/>
      <c r="D444" s="279"/>
      <c r="E444" s="279"/>
      <c r="F444" s="282"/>
      <c r="G444" s="79" t="s">
        <v>19</v>
      </c>
      <c r="H444" s="44">
        <f t="shared" si="88"/>
        <v>0</v>
      </c>
      <c r="I444" s="44">
        <v>0</v>
      </c>
      <c r="J444" s="44">
        <v>0</v>
      </c>
      <c r="K444" s="44">
        <v>0</v>
      </c>
      <c r="L444" s="44">
        <v>0</v>
      </c>
      <c r="M444" s="44">
        <v>0</v>
      </c>
      <c r="N444" s="44">
        <v>0</v>
      </c>
      <c r="O444" s="279"/>
      <c r="P444" s="279"/>
      <c r="Q444" s="425"/>
    </row>
    <row r="445" spans="1:17" ht="24" x14ac:dyDescent="0.25">
      <c r="A445" s="292"/>
      <c r="B445" s="279"/>
      <c r="C445" s="279"/>
      <c r="D445" s="279"/>
      <c r="E445" s="279"/>
      <c r="F445" s="283"/>
      <c r="G445" s="79" t="s">
        <v>20</v>
      </c>
      <c r="H445" s="44">
        <f t="shared" si="88"/>
        <v>0</v>
      </c>
      <c r="I445" s="44">
        <v>0</v>
      </c>
      <c r="J445" s="44">
        <v>0</v>
      </c>
      <c r="K445" s="44">
        <v>0</v>
      </c>
      <c r="L445" s="44">
        <v>0</v>
      </c>
      <c r="M445" s="44">
        <v>0</v>
      </c>
      <c r="N445" s="44">
        <v>0</v>
      </c>
      <c r="O445" s="279"/>
      <c r="P445" s="279"/>
      <c r="Q445" s="426"/>
    </row>
    <row r="446" spans="1:17" ht="55.5" customHeight="1" x14ac:dyDescent="0.25">
      <c r="A446" s="292" t="s">
        <v>2354</v>
      </c>
      <c r="B446" s="279" t="s">
        <v>2350</v>
      </c>
      <c r="C446" s="279" t="s">
        <v>107</v>
      </c>
      <c r="D446" s="279">
        <v>2027</v>
      </c>
      <c r="E446" s="279">
        <v>202</v>
      </c>
      <c r="F446" s="281" t="s">
        <v>2348</v>
      </c>
      <c r="G446" s="79" t="s">
        <v>16</v>
      </c>
      <c r="H446" s="44">
        <f t="shared" ref="H446:N446" si="92">SUM(H447:H450)</f>
        <v>66.899999999999991</v>
      </c>
      <c r="I446" s="44">
        <f t="shared" si="92"/>
        <v>0</v>
      </c>
      <c r="J446" s="44">
        <f t="shared" si="92"/>
        <v>0</v>
      </c>
      <c r="K446" s="44">
        <f t="shared" si="92"/>
        <v>66.899999999999991</v>
      </c>
      <c r="L446" s="44">
        <f t="shared" si="92"/>
        <v>0</v>
      </c>
      <c r="M446" s="44">
        <f t="shared" si="92"/>
        <v>0</v>
      </c>
      <c r="N446" s="44">
        <f t="shared" si="92"/>
        <v>0</v>
      </c>
      <c r="O446" s="279">
        <v>800</v>
      </c>
      <c r="P446" s="279"/>
      <c r="Q446" s="424" t="s">
        <v>4160</v>
      </c>
    </row>
    <row r="447" spans="1:17" x14ac:dyDescent="0.25">
      <c r="A447" s="292"/>
      <c r="B447" s="279"/>
      <c r="C447" s="279"/>
      <c r="D447" s="279"/>
      <c r="E447" s="279"/>
      <c r="F447" s="282"/>
      <c r="G447" s="79" t="s">
        <v>17</v>
      </c>
      <c r="H447" s="44">
        <f t="shared" si="88"/>
        <v>66.3</v>
      </c>
      <c r="I447" s="44">
        <v>0</v>
      </c>
      <c r="J447" s="44">
        <v>0</v>
      </c>
      <c r="K447" s="44">
        <v>66.3</v>
      </c>
      <c r="L447" s="44">
        <v>0</v>
      </c>
      <c r="M447" s="44">
        <v>0</v>
      </c>
      <c r="N447" s="44">
        <v>0</v>
      </c>
      <c r="O447" s="279"/>
      <c r="P447" s="279"/>
      <c r="Q447" s="425"/>
    </row>
    <row r="448" spans="1:17" ht="36" x14ac:dyDescent="0.25">
      <c r="A448" s="292"/>
      <c r="B448" s="279"/>
      <c r="C448" s="279"/>
      <c r="D448" s="279"/>
      <c r="E448" s="279"/>
      <c r="F448" s="282"/>
      <c r="G448" s="79" t="s">
        <v>18</v>
      </c>
      <c r="H448" s="44">
        <f t="shared" si="88"/>
        <v>0.6</v>
      </c>
      <c r="I448" s="44">
        <v>0</v>
      </c>
      <c r="J448" s="44">
        <v>0</v>
      </c>
      <c r="K448" s="44">
        <v>0.6</v>
      </c>
      <c r="L448" s="44">
        <v>0</v>
      </c>
      <c r="M448" s="44">
        <v>0</v>
      </c>
      <c r="N448" s="44">
        <v>0</v>
      </c>
      <c r="O448" s="279"/>
      <c r="P448" s="279"/>
      <c r="Q448" s="425"/>
    </row>
    <row r="449" spans="1:17" x14ac:dyDescent="0.25">
      <c r="A449" s="292"/>
      <c r="B449" s="279"/>
      <c r="C449" s="279"/>
      <c r="D449" s="279"/>
      <c r="E449" s="279"/>
      <c r="F449" s="282"/>
      <c r="G449" s="79" t="s">
        <v>19</v>
      </c>
      <c r="H449" s="44">
        <f t="shared" si="88"/>
        <v>0</v>
      </c>
      <c r="I449" s="44">
        <v>0</v>
      </c>
      <c r="J449" s="44">
        <v>0</v>
      </c>
      <c r="K449" s="44">
        <v>0</v>
      </c>
      <c r="L449" s="44">
        <v>0</v>
      </c>
      <c r="M449" s="44">
        <v>0</v>
      </c>
      <c r="N449" s="44">
        <v>0</v>
      </c>
      <c r="O449" s="279"/>
      <c r="P449" s="279"/>
      <c r="Q449" s="425"/>
    </row>
    <row r="450" spans="1:17" ht="24" x14ac:dyDescent="0.25">
      <c r="A450" s="292"/>
      <c r="B450" s="279"/>
      <c r="C450" s="279"/>
      <c r="D450" s="279"/>
      <c r="E450" s="279"/>
      <c r="F450" s="283"/>
      <c r="G450" s="79" t="s">
        <v>20</v>
      </c>
      <c r="H450" s="44">
        <f t="shared" si="88"/>
        <v>0</v>
      </c>
      <c r="I450" s="44">
        <v>0</v>
      </c>
      <c r="J450" s="44">
        <v>0</v>
      </c>
      <c r="K450" s="44">
        <v>0</v>
      </c>
      <c r="L450" s="44">
        <v>0</v>
      </c>
      <c r="M450" s="44">
        <v>0</v>
      </c>
      <c r="N450" s="44">
        <v>0</v>
      </c>
      <c r="O450" s="279"/>
      <c r="P450" s="279"/>
      <c r="Q450" s="426"/>
    </row>
    <row r="451" spans="1:17" ht="57.75" customHeight="1" x14ac:dyDescent="0.25">
      <c r="A451" s="292" t="s">
        <v>2355</v>
      </c>
      <c r="B451" s="279" t="s">
        <v>2350</v>
      </c>
      <c r="C451" s="279" t="s">
        <v>107</v>
      </c>
      <c r="D451" s="279">
        <v>2027</v>
      </c>
      <c r="E451" s="279">
        <v>250</v>
      </c>
      <c r="F451" s="281" t="s">
        <v>2348</v>
      </c>
      <c r="G451" s="79" t="s">
        <v>16</v>
      </c>
      <c r="H451" s="44">
        <f t="shared" ref="H451:N451" si="93">SUM(H452:H455)</f>
        <v>83.399999999999991</v>
      </c>
      <c r="I451" s="44">
        <f t="shared" si="93"/>
        <v>0</v>
      </c>
      <c r="J451" s="44">
        <f t="shared" si="93"/>
        <v>0</v>
      </c>
      <c r="K451" s="44">
        <f t="shared" si="93"/>
        <v>83.399999999999991</v>
      </c>
      <c r="L451" s="44">
        <f t="shared" si="93"/>
        <v>0</v>
      </c>
      <c r="M451" s="44">
        <f t="shared" si="93"/>
        <v>0</v>
      </c>
      <c r="N451" s="44">
        <f t="shared" si="93"/>
        <v>0</v>
      </c>
      <c r="O451" s="279">
        <v>900</v>
      </c>
      <c r="P451" s="279"/>
      <c r="Q451" s="424" t="s">
        <v>4160</v>
      </c>
    </row>
    <row r="452" spans="1:17" x14ac:dyDescent="0.25">
      <c r="A452" s="292"/>
      <c r="B452" s="279"/>
      <c r="C452" s="279"/>
      <c r="D452" s="279"/>
      <c r="E452" s="279"/>
      <c r="F452" s="282"/>
      <c r="G452" s="79" t="s">
        <v>17</v>
      </c>
      <c r="H452" s="44">
        <f t="shared" si="88"/>
        <v>82.6</v>
      </c>
      <c r="I452" s="44">
        <v>0</v>
      </c>
      <c r="J452" s="44">
        <v>0</v>
      </c>
      <c r="K452" s="44">
        <v>82.6</v>
      </c>
      <c r="L452" s="44">
        <v>0</v>
      </c>
      <c r="M452" s="44">
        <v>0</v>
      </c>
      <c r="N452" s="44">
        <v>0</v>
      </c>
      <c r="O452" s="279"/>
      <c r="P452" s="279"/>
      <c r="Q452" s="425"/>
    </row>
    <row r="453" spans="1:17" ht="36" x14ac:dyDescent="0.25">
      <c r="A453" s="292"/>
      <c r="B453" s="279"/>
      <c r="C453" s="279"/>
      <c r="D453" s="279"/>
      <c r="E453" s="279"/>
      <c r="F453" s="282"/>
      <c r="G453" s="79" t="s">
        <v>18</v>
      </c>
      <c r="H453" s="44">
        <f t="shared" si="88"/>
        <v>0.8</v>
      </c>
      <c r="I453" s="44">
        <v>0</v>
      </c>
      <c r="J453" s="44">
        <v>0</v>
      </c>
      <c r="K453" s="44">
        <v>0.8</v>
      </c>
      <c r="L453" s="44">
        <v>0</v>
      </c>
      <c r="M453" s="44">
        <v>0</v>
      </c>
      <c r="N453" s="44">
        <v>0</v>
      </c>
      <c r="O453" s="279"/>
      <c r="P453" s="279"/>
      <c r="Q453" s="425"/>
    </row>
    <row r="454" spans="1:17" x14ac:dyDescent="0.25">
      <c r="A454" s="292"/>
      <c r="B454" s="279"/>
      <c r="C454" s="279"/>
      <c r="D454" s="279"/>
      <c r="E454" s="279"/>
      <c r="F454" s="282"/>
      <c r="G454" s="79" t="s">
        <v>19</v>
      </c>
      <c r="H454" s="44">
        <f t="shared" si="88"/>
        <v>0</v>
      </c>
      <c r="I454" s="44">
        <v>0</v>
      </c>
      <c r="J454" s="44">
        <v>0</v>
      </c>
      <c r="K454" s="44">
        <v>0</v>
      </c>
      <c r="L454" s="44">
        <v>0</v>
      </c>
      <c r="M454" s="44">
        <v>0</v>
      </c>
      <c r="N454" s="44">
        <v>0</v>
      </c>
      <c r="O454" s="279"/>
      <c r="P454" s="279"/>
      <c r="Q454" s="425"/>
    </row>
    <row r="455" spans="1:17" ht="24" x14ac:dyDescent="0.25">
      <c r="A455" s="292"/>
      <c r="B455" s="279"/>
      <c r="C455" s="279"/>
      <c r="D455" s="279"/>
      <c r="E455" s="279"/>
      <c r="F455" s="283"/>
      <c r="G455" s="79" t="s">
        <v>20</v>
      </c>
      <c r="H455" s="44">
        <f t="shared" si="88"/>
        <v>0</v>
      </c>
      <c r="I455" s="44">
        <v>0</v>
      </c>
      <c r="J455" s="44">
        <v>0</v>
      </c>
      <c r="K455" s="44">
        <v>0</v>
      </c>
      <c r="L455" s="44">
        <v>0</v>
      </c>
      <c r="M455" s="44">
        <v>0</v>
      </c>
      <c r="N455" s="44">
        <v>0</v>
      </c>
      <c r="O455" s="279"/>
      <c r="P455" s="279"/>
      <c r="Q455" s="426"/>
    </row>
    <row r="456" spans="1:17" ht="42" customHeight="1" x14ac:dyDescent="0.25">
      <c r="A456" s="292" t="s">
        <v>2356</v>
      </c>
      <c r="B456" s="279" t="s">
        <v>2350</v>
      </c>
      <c r="C456" s="279" t="s">
        <v>107</v>
      </c>
      <c r="D456" s="279">
        <v>2026</v>
      </c>
      <c r="E456" s="279">
        <v>177</v>
      </c>
      <c r="F456" s="281" t="s">
        <v>2348</v>
      </c>
      <c r="G456" s="79" t="s">
        <v>16</v>
      </c>
      <c r="H456" s="44">
        <f t="shared" ref="H456:N456" si="94">SUM(H457:H460)</f>
        <v>101.2</v>
      </c>
      <c r="I456" s="44">
        <f t="shared" si="94"/>
        <v>0</v>
      </c>
      <c r="J456" s="44">
        <f t="shared" si="94"/>
        <v>101.2</v>
      </c>
      <c r="K456" s="44">
        <f t="shared" si="94"/>
        <v>0</v>
      </c>
      <c r="L456" s="44">
        <f t="shared" si="94"/>
        <v>0</v>
      </c>
      <c r="M456" s="44">
        <f t="shared" si="94"/>
        <v>0</v>
      </c>
      <c r="N456" s="44">
        <f t="shared" si="94"/>
        <v>0</v>
      </c>
      <c r="O456" s="279">
        <v>620</v>
      </c>
      <c r="P456" s="279"/>
      <c r="Q456" s="424" t="s">
        <v>4160</v>
      </c>
    </row>
    <row r="457" spans="1:17" x14ac:dyDescent="0.25">
      <c r="A457" s="292"/>
      <c r="B457" s="279"/>
      <c r="C457" s="279"/>
      <c r="D457" s="279"/>
      <c r="E457" s="279"/>
      <c r="F457" s="282"/>
      <c r="G457" s="79" t="s">
        <v>17</v>
      </c>
      <c r="H457" s="44">
        <f t="shared" si="88"/>
        <v>100.4</v>
      </c>
      <c r="I457" s="44">
        <v>0</v>
      </c>
      <c r="J457" s="44">
        <v>100.4</v>
      </c>
      <c r="K457" s="44">
        <v>0</v>
      </c>
      <c r="L457" s="44">
        <v>0</v>
      </c>
      <c r="M457" s="44">
        <v>0</v>
      </c>
      <c r="N457" s="44">
        <v>0</v>
      </c>
      <c r="O457" s="279"/>
      <c r="P457" s="279"/>
      <c r="Q457" s="425"/>
    </row>
    <row r="458" spans="1:17" ht="36" x14ac:dyDescent="0.25">
      <c r="A458" s="292"/>
      <c r="B458" s="279"/>
      <c r="C458" s="279"/>
      <c r="D458" s="279"/>
      <c r="E458" s="279"/>
      <c r="F458" s="282"/>
      <c r="G458" s="79" t="s">
        <v>18</v>
      </c>
      <c r="H458" s="44">
        <f t="shared" si="88"/>
        <v>0.8</v>
      </c>
      <c r="I458" s="44">
        <v>0</v>
      </c>
      <c r="J458" s="44">
        <v>0.8</v>
      </c>
      <c r="K458" s="44">
        <v>0</v>
      </c>
      <c r="L458" s="44">
        <v>0</v>
      </c>
      <c r="M458" s="44">
        <v>0</v>
      </c>
      <c r="N458" s="44">
        <v>0</v>
      </c>
      <c r="O458" s="279"/>
      <c r="P458" s="279"/>
      <c r="Q458" s="425"/>
    </row>
    <row r="459" spans="1:17" x14ac:dyDescent="0.25">
      <c r="A459" s="292"/>
      <c r="B459" s="279"/>
      <c r="C459" s="279"/>
      <c r="D459" s="279"/>
      <c r="E459" s="279"/>
      <c r="F459" s="282"/>
      <c r="G459" s="79" t="s">
        <v>19</v>
      </c>
      <c r="H459" s="44">
        <f t="shared" si="88"/>
        <v>0</v>
      </c>
      <c r="I459" s="44">
        <v>0</v>
      </c>
      <c r="J459" s="44">
        <v>0</v>
      </c>
      <c r="K459" s="44">
        <v>0</v>
      </c>
      <c r="L459" s="44">
        <v>0</v>
      </c>
      <c r="M459" s="44">
        <v>0</v>
      </c>
      <c r="N459" s="44">
        <v>0</v>
      </c>
      <c r="O459" s="279"/>
      <c r="P459" s="279"/>
      <c r="Q459" s="425"/>
    </row>
    <row r="460" spans="1:17" ht="31.5" customHeight="1" x14ac:dyDescent="0.25">
      <c r="A460" s="292"/>
      <c r="B460" s="279"/>
      <c r="C460" s="279"/>
      <c r="D460" s="279"/>
      <c r="E460" s="279"/>
      <c r="F460" s="283"/>
      <c r="G460" s="79" t="s">
        <v>20</v>
      </c>
      <c r="H460" s="44">
        <f t="shared" si="88"/>
        <v>0</v>
      </c>
      <c r="I460" s="44">
        <v>0</v>
      </c>
      <c r="J460" s="44">
        <v>0</v>
      </c>
      <c r="K460" s="44">
        <v>0</v>
      </c>
      <c r="L460" s="44">
        <v>0</v>
      </c>
      <c r="M460" s="44">
        <v>0</v>
      </c>
      <c r="N460" s="44">
        <v>0</v>
      </c>
      <c r="O460" s="279"/>
      <c r="P460" s="279"/>
      <c r="Q460" s="426"/>
    </row>
    <row r="461" spans="1:17" ht="52.5" customHeight="1" x14ac:dyDescent="0.25">
      <c r="A461" s="292" t="s">
        <v>2357</v>
      </c>
      <c r="B461" s="279" t="s">
        <v>2358</v>
      </c>
      <c r="C461" s="279" t="s">
        <v>107</v>
      </c>
      <c r="D461" s="279">
        <v>2025</v>
      </c>
      <c r="E461" s="279">
        <v>1202</v>
      </c>
      <c r="F461" s="281" t="s">
        <v>2359</v>
      </c>
      <c r="G461" s="79" t="s">
        <v>16</v>
      </c>
      <c r="H461" s="44">
        <f t="shared" ref="H461:N461" si="95">SUM(H462:H465)</f>
        <v>66.7</v>
      </c>
      <c r="I461" s="44">
        <f t="shared" si="95"/>
        <v>66.7</v>
      </c>
      <c r="J461" s="44">
        <f t="shared" si="95"/>
        <v>0</v>
      </c>
      <c r="K461" s="44">
        <f t="shared" si="95"/>
        <v>0</v>
      </c>
      <c r="L461" s="44">
        <f t="shared" si="95"/>
        <v>0</v>
      </c>
      <c r="M461" s="44">
        <f t="shared" si="95"/>
        <v>0</v>
      </c>
      <c r="N461" s="44">
        <f t="shared" si="95"/>
        <v>0</v>
      </c>
      <c r="O461" s="279">
        <v>4207</v>
      </c>
      <c r="P461" s="279"/>
      <c r="Q461" s="424" t="s">
        <v>4160</v>
      </c>
    </row>
    <row r="462" spans="1:17" x14ac:dyDescent="0.25">
      <c r="A462" s="292"/>
      <c r="B462" s="279"/>
      <c r="C462" s="279"/>
      <c r="D462" s="279"/>
      <c r="E462" s="279"/>
      <c r="F462" s="282"/>
      <c r="G462" s="79" t="s">
        <v>17</v>
      </c>
      <c r="H462" s="44">
        <f t="shared" si="88"/>
        <v>0</v>
      </c>
      <c r="I462" s="44">
        <v>0</v>
      </c>
      <c r="J462" s="44">
        <v>0</v>
      </c>
      <c r="K462" s="44">
        <v>0</v>
      </c>
      <c r="L462" s="44">
        <v>0</v>
      </c>
      <c r="M462" s="44">
        <v>0</v>
      </c>
      <c r="N462" s="44">
        <v>0</v>
      </c>
      <c r="O462" s="279"/>
      <c r="P462" s="279"/>
      <c r="Q462" s="425"/>
    </row>
    <row r="463" spans="1:17" ht="36" x14ac:dyDescent="0.25">
      <c r="A463" s="292"/>
      <c r="B463" s="279"/>
      <c r="C463" s="279"/>
      <c r="D463" s="279"/>
      <c r="E463" s="279"/>
      <c r="F463" s="282"/>
      <c r="G463" s="79" t="s">
        <v>18</v>
      </c>
      <c r="H463" s="44">
        <f t="shared" si="88"/>
        <v>59.2</v>
      </c>
      <c r="I463" s="44">
        <v>59.2</v>
      </c>
      <c r="J463" s="44">
        <v>0</v>
      </c>
      <c r="K463" s="44">
        <v>0</v>
      </c>
      <c r="L463" s="44">
        <v>0</v>
      </c>
      <c r="M463" s="44">
        <v>0</v>
      </c>
      <c r="N463" s="44">
        <v>0</v>
      </c>
      <c r="O463" s="279"/>
      <c r="P463" s="279"/>
      <c r="Q463" s="425"/>
    </row>
    <row r="464" spans="1:17" x14ac:dyDescent="0.25">
      <c r="A464" s="292"/>
      <c r="B464" s="279"/>
      <c r="C464" s="279"/>
      <c r="D464" s="279"/>
      <c r="E464" s="279"/>
      <c r="F464" s="282"/>
      <c r="G464" s="79" t="s">
        <v>19</v>
      </c>
      <c r="H464" s="44">
        <f t="shared" si="88"/>
        <v>7.5</v>
      </c>
      <c r="I464" s="44">
        <v>7.5</v>
      </c>
      <c r="J464" s="44">
        <v>0</v>
      </c>
      <c r="K464" s="44">
        <v>0</v>
      </c>
      <c r="L464" s="44">
        <v>0</v>
      </c>
      <c r="M464" s="44">
        <v>0</v>
      </c>
      <c r="N464" s="44">
        <v>0</v>
      </c>
      <c r="O464" s="279"/>
      <c r="P464" s="279"/>
      <c r="Q464" s="425"/>
    </row>
    <row r="465" spans="1:17" ht="24" x14ac:dyDescent="0.25">
      <c r="A465" s="292"/>
      <c r="B465" s="279"/>
      <c r="C465" s="279"/>
      <c r="D465" s="279"/>
      <c r="E465" s="279"/>
      <c r="F465" s="283"/>
      <c r="G465" s="79" t="s">
        <v>20</v>
      </c>
      <c r="H465" s="44">
        <f t="shared" si="88"/>
        <v>0</v>
      </c>
      <c r="I465" s="44">
        <v>0</v>
      </c>
      <c r="J465" s="44">
        <v>0</v>
      </c>
      <c r="K465" s="44">
        <v>0</v>
      </c>
      <c r="L465" s="44">
        <v>0</v>
      </c>
      <c r="M465" s="44">
        <v>0</v>
      </c>
      <c r="N465" s="44">
        <v>0</v>
      </c>
      <c r="O465" s="279"/>
      <c r="P465" s="279"/>
      <c r="Q465" s="426"/>
    </row>
    <row r="466" spans="1:17" ht="55.5" customHeight="1" x14ac:dyDescent="0.25">
      <c r="A466" s="292" t="s">
        <v>2360</v>
      </c>
      <c r="B466" s="279" t="s">
        <v>2358</v>
      </c>
      <c r="C466" s="279" t="s">
        <v>107</v>
      </c>
      <c r="D466" s="279">
        <v>2025</v>
      </c>
      <c r="E466" s="279">
        <v>694</v>
      </c>
      <c r="F466" s="281" t="s">
        <v>2361</v>
      </c>
      <c r="G466" s="79" t="s">
        <v>16</v>
      </c>
      <c r="H466" s="44">
        <f t="shared" ref="H466:N466" si="96">SUM(H467:H470)</f>
        <v>52.8</v>
      </c>
      <c r="I466" s="44">
        <f t="shared" si="96"/>
        <v>52.8</v>
      </c>
      <c r="J466" s="44">
        <f t="shared" si="96"/>
        <v>0</v>
      </c>
      <c r="K466" s="44">
        <f t="shared" si="96"/>
        <v>0</v>
      </c>
      <c r="L466" s="44">
        <f t="shared" si="96"/>
        <v>0</v>
      </c>
      <c r="M466" s="44">
        <f t="shared" si="96"/>
        <v>0</v>
      </c>
      <c r="N466" s="44">
        <f t="shared" si="96"/>
        <v>0</v>
      </c>
      <c r="O466" s="279">
        <v>2500</v>
      </c>
      <c r="P466" s="279"/>
      <c r="Q466" s="424" t="s">
        <v>4160</v>
      </c>
    </row>
    <row r="467" spans="1:17" x14ac:dyDescent="0.25">
      <c r="A467" s="292"/>
      <c r="B467" s="279"/>
      <c r="C467" s="279"/>
      <c r="D467" s="279"/>
      <c r="E467" s="279"/>
      <c r="F467" s="282"/>
      <c r="G467" s="79" t="s">
        <v>17</v>
      </c>
      <c r="H467" s="44">
        <f t="shared" si="88"/>
        <v>0</v>
      </c>
      <c r="I467" s="44">
        <v>0</v>
      </c>
      <c r="J467" s="44">
        <v>0</v>
      </c>
      <c r="K467" s="44">
        <v>0</v>
      </c>
      <c r="L467" s="44">
        <v>0</v>
      </c>
      <c r="M467" s="44">
        <v>0</v>
      </c>
      <c r="N467" s="44">
        <v>0</v>
      </c>
      <c r="O467" s="279"/>
      <c r="P467" s="279"/>
      <c r="Q467" s="425"/>
    </row>
    <row r="468" spans="1:17" ht="36" x14ac:dyDescent="0.25">
      <c r="A468" s="292"/>
      <c r="B468" s="279"/>
      <c r="C468" s="279"/>
      <c r="D468" s="279"/>
      <c r="E468" s="279"/>
      <c r="F468" s="282"/>
      <c r="G468" s="79" t="s">
        <v>18</v>
      </c>
      <c r="H468" s="44">
        <f t="shared" si="88"/>
        <v>42.5</v>
      </c>
      <c r="I468" s="44">
        <v>42.5</v>
      </c>
      <c r="J468" s="44">
        <v>0</v>
      </c>
      <c r="K468" s="44">
        <v>0</v>
      </c>
      <c r="L468" s="44">
        <v>0</v>
      </c>
      <c r="M468" s="44">
        <v>0</v>
      </c>
      <c r="N468" s="44">
        <v>0</v>
      </c>
      <c r="O468" s="279"/>
      <c r="P468" s="279"/>
      <c r="Q468" s="425"/>
    </row>
    <row r="469" spans="1:17" x14ac:dyDescent="0.25">
      <c r="A469" s="292"/>
      <c r="B469" s="279"/>
      <c r="C469" s="279"/>
      <c r="D469" s="279"/>
      <c r="E469" s="279"/>
      <c r="F469" s="282"/>
      <c r="G469" s="79" t="s">
        <v>19</v>
      </c>
      <c r="H469" s="44">
        <f t="shared" si="88"/>
        <v>10.3</v>
      </c>
      <c r="I469" s="44">
        <v>10.3</v>
      </c>
      <c r="J469" s="44">
        <v>0</v>
      </c>
      <c r="K469" s="44">
        <v>0</v>
      </c>
      <c r="L469" s="44">
        <v>0</v>
      </c>
      <c r="M469" s="44">
        <v>0</v>
      </c>
      <c r="N469" s="44">
        <v>0</v>
      </c>
      <c r="O469" s="279"/>
      <c r="P469" s="279"/>
      <c r="Q469" s="425"/>
    </row>
    <row r="470" spans="1:17" ht="24" x14ac:dyDescent="0.25">
      <c r="A470" s="292"/>
      <c r="B470" s="279"/>
      <c r="C470" s="279"/>
      <c r="D470" s="279"/>
      <c r="E470" s="279"/>
      <c r="F470" s="283"/>
      <c r="G470" s="79" t="s">
        <v>20</v>
      </c>
      <c r="H470" s="44">
        <f t="shared" si="88"/>
        <v>0</v>
      </c>
      <c r="I470" s="44">
        <v>0</v>
      </c>
      <c r="J470" s="44">
        <v>0</v>
      </c>
      <c r="K470" s="44">
        <v>0</v>
      </c>
      <c r="L470" s="44">
        <v>0</v>
      </c>
      <c r="M470" s="44">
        <v>0</v>
      </c>
      <c r="N470" s="44">
        <v>0</v>
      </c>
      <c r="O470" s="279"/>
      <c r="P470" s="279"/>
      <c r="Q470" s="426"/>
    </row>
    <row r="471" spans="1:17" ht="55.5" customHeight="1" x14ac:dyDescent="0.25">
      <c r="A471" s="292" t="s">
        <v>2362</v>
      </c>
      <c r="B471" s="279" t="s">
        <v>2358</v>
      </c>
      <c r="C471" s="279" t="s">
        <v>107</v>
      </c>
      <c r="D471" s="279">
        <v>2025</v>
      </c>
      <c r="E471" s="279">
        <v>995</v>
      </c>
      <c r="F471" s="281" t="s">
        <v>2361</v>
      </c>
      <c r="G471" s="79" t="s">
        <v>16</v>
      </c>
      <c r="H471" s="44">
        <f t="shared" ref="H471:N471" si="97">SUM(H472:H475)</f>
        <v>23.5</v>
      </c>
      <c r="I471" s="44">
        <f t="shared" si="97"/>
        <v>23.5</v>
      </c>
      <c r="J471" s="44">
        <f t="shared" si="97"/>
        <v>0</v>
      </c>
      <c r="K471" s="44">
        <f t="shared" si="97"/>
        <v>0</v>
      </c>
      <c r="L471" s="44">
        <f t="shared" si="97"/>
        <v>0</v>
      </c>
      <c r="M471" s="44">
        <f t="shared" si="97"/>
        <v>0</v>
      </c>
      <c r="N471" s="44">
        <f t="shared" si="97"/>
        <v>0</v>
      </c>
      <c r="O471" s="279">
        <v>3500</v>
      </c>
      <c r="P471" s="279"/>
      <c r="Q471" s="424" t="s">
        <v>4160</v>
      </c>
    </row>
    <row r="472" spans="1:17" x14ac:dyDescent="0.25">
      <c r="A472" s="292"/>
      <c r="B472" s="279"/>
      <c r="C472" s="279"/>
      <c r="D472" s="279"/>
      <c r="E472" s="279"/>
      <c r="F472" s="282"/>
      <c r="G472" s="79" t="s">
        <v>17</v>
      </c>
      <c r="H472" s="44">
        <f t="shared" si="88"/>
        <v>21.4</v>
      </c>
      <c r="I472" s="44">
        <v>21.4</v>
      </c>
      <c r="J472" s="44">
        <v>0</v>
      </c>
      <c r="K472" s="44">
        <v>0</v>
      </c>
      <c r="L472" s="44">
        <v>0</v>
      </c>
      <c r="M472" s="44">
        <v>0</v>
      </c>
      <c r="N472" s="44">
        <v>0</v>
      </c>
      <c r="O472" s="279"/>
      <c r="P472" s="279"/>
      <c r="Q472" s="425"/>
    </row>
    <row r="473" spans="1:17" ht="36" x14ac:dyDescent="0.25">
      <c r="A473" s="292"/>
      <c r="B473" s="279"/>
      <c r="C473" s="279"/>
      <c r="D473" s="279"/>
      <c r="E473" s="279"/>
      <c r="F473" s="282"/>
      <c r="G473" s="79" t="s">
        <v>18</v>
      </c>
      <c r="H473" s="44">
        <f t="shared" si="88"/>
        <v>0</v>
      </c>
      <c r="I473" s="44">
        <v>0</v>
      </c>
      <c r="J473" s="44">
        <v>0</v>
      </c>
      <c r="K473" s="44">
        <v>0</v>
      </c>
      <c r="L473" s="44">
        <v>0</v>
      </c>
      <c r="M473" s="44">
        <v>0</v>
      </c>
      <c r="N473" s="44">
        <v>0</v>
      </c>
      <c r="O473" s="279"/>
      <c r="P473" s="279"/>
      <c r="Q473" s="425"/>
    </row>
    <row r="474" spans="1:17" x14ac:dyDescent="0.25">
      <c r="A474" s="292"/>
      <c r="B474" s="279"/>
      <c r="C474" s="279"/>
      <c r="D474" s="279"/>
      <c r="E474" s="279"/>
      <c r="F474" s="282"/>
      <c r="G474" s="79" t="s">
        <v>19</v>
      </c>
      <c r="H474" s="44">
        <f t="shared" si="88"/>
        <v>2.1</v>
      </c>
      <c r="I474" s="44">
        <v>2.1</v>
      </c>
      <c r="J474" s="44">
        <v>0</v>
      </c>
      <c r="K474" s="44">
        <v>0</v>
      </c>
      <c r="L474" s="44">
        <v>0</v>
      </c>
      <c r="M474" s="44">
        <v>0</v>
      </c>
      <c r="N474" s="44">
        <v>0</v>
      </c>
      <c r="O474" s="279"/>
      <c r="P474" s="279"/>
      <c r="Q474" s="425"/>
    </row>
    <row r="475" spans="1:17" ht="24" x14ac:dyDescent="0.25">
      <c r="A475" s="292"/>
      <c r="B475" s="279"/>
      <c r="C475" s="279"/>
      <c r="D475" s="279"/>
      <c r="E475" s="279"/>
      <c r="F475" s="283"/>
      <c r="G475" s="79" t="s">
        <v>20</v>
      </c>
      <c r="H475" s="44">
        <f t="shared" si="88"/>
        <v>0</v>
      </c>
      <c r="I475" s="44">
        <v>0</v>
      </c>
      <c r="J475" s="44">
        <v>0</v>
      </c>
      <c r="K475" s="44">
        <v>0</v>
      </c>
      <c r="L475" s="44">
        <v>0</v>
      </c>
      <c r="M475" s="44">
        <v>0</v>
      </c>
      <c r="N475" s="44">
        <v>0</v>
      </c>
      <c r="O475" s="279"/>
      <c r="P475" s="279"/>
      <c r="Q475" s="426"/>
    </row>
    <row r="476" spans="1:17" ht="50.25" customHeight="1" x14ac:dyDescent="0.25">
      <c r="A476" s="292" t="s">
        <v>2363</v>
      </c>
      <c r="B476" s="279" t="s">
        <v>2358</v>
      </c>
      <c r="C476" s="279" t="s">
        <v>107</v>
      </c>
      <c r="D476" s="279">
        <v>2028</v>
      </c>
      <c r="E476" s="279">
        <v>927</v>
      </c>
      <c r="F476" s="281" t="s">
        <v>2361</v>
      </c>
      <c r="G476" s="79" t="s">
        <v>16</v>
      </c>
      <c r="H476" s="44">
        <f t="shared" ref="H476:N476" si="98">SUM(H477:H480)</f>
        <v>55.8</v>
      </c>
      <c r="I476" s="44">
        <f t="shared" si="98"/>
        <v>0</v>
      </c>
      <c r="J476" s="44">
        <f t="shared" si="98"/>
        <v>0</v>
      </c>
      <c r="K476" s="44">
        <f t="shared" si="98"/>
        <v>0</v>
      </c>
      <c r="L476" s="44">
        <f t="shared" si="98"/>
        <v>55.8</v>
      </c>
      <c r="M476" s="44">
        <f t="shared" si="98"/>
        <v>0</v>
      </c>
      <c r="N476" s="44">
        <f t="shared" si="98"/>
        <v>0</v>
      </c>
      <c r="O476" s="279">
        <v>3300</v>
      </c>
      <c r="P476" s="279"/>
      <c r="Q476" s="424" t="s">
        <v>4160</v>
      </c>
    </row>
    <row r="477" spans="1:17" ht="27" customHeight="1" x14ac:dyDescent="0.25">
      <c r="A477" s="292"/>
      <c r="B477" s="279"/>
      <c r="C477" s="279"/>
      <c r="D477" s="279"/>
      <c r="E477" s="279"/>
      <c r="F477" s="282"/>
      <c r="G477" s="79" t="s">
        <v>17</v>
      </c>
      <c r="H477" s="44">
        <f t="shared" si="88"/>
        <v>0</v>
      </c>
      <c r="I477" s="44">
        <v>0</v>
      </c>
      <c r="J477" s="44">
        <v>0</v>
      </c>
      <c r="K477" s="44">
        <v>0</v>
      </c>
      <c r="L477" s="44">
        <v>0</v>
      </c>
      <c r="M477" s="44">
        <v>0</v>
      </c>
      <c r="N477" s="44">
        <v>0</v>
      </c>
      <c r="O477" s="279"/>
      <c r="P477" s="279"/>
      <c r="Q477" s="425"/>
    </row>
    <row r="478" spans="1:17" ht="36" x14ac:dyDescent="0.25">
      <c r="A478" s="292"/>
      <c r="B478" s="279"/>
      <c r="C478" s="279"/>
      <c r="D478" s="279"/>
      <c r="E478" s="279"/>
      <c r="F478" s="282"/>
      <c r="G478" s="79" t="s">
        <v>18</v>
      </c>
      <c r="H478" s="44">
        <f t="shared" si="88"/>
        <v>50.8</v>
      </c>
      <c r="I478" s="44">
        <v>0</v>
      </c>
      <c r="J478" s="44">
        <v>0</v>
      </c>
      <c r="K478" s="44">
        <v>0</v>
      </c>
      <c r="L478" s="44">
        <v>50.8</v>
      </c>
      <c r="M478" s="44">
        <v>0</v>
      </c>
      <c r="N478" s="44">
        <v>0</v>
      </c>
      <c r="O478" s="279"/>
      <c r="P478" s="279"/>
      <c r="Q478" s="425"/>
    </row>
    <row r="479" spans="1:17" x14ac:dyDescent="0.25">
      <c r="A479" s="292"/>
      <c r="B479" s="279"/>
      <c r="C479" s="279"/>
      <c r="D479" s="279"/>
      <c r="E479" s="279"/>
      <c r="F479" s="282"/>
      <c r="G479" s="79" t="s">
        <v>19</v>
      </c>
      <c r="H479" s="44">
        <f t="shared" si="88"/>
        <v>5</v>
      </c>
      <c r="I479" s="44">
        <v>0</v>
      </c>
      <c r="J479" s="44">
        <v>0</v>
      </c>
      <c r="K479" s="44">
        <v>0</v>
      </c>
      <c r="L479" s="44">
        <v>5</v>
      </c>
      <c r="M479" s="44">
        <v>0</v>
      </c>
      <c r="N479" s="44">
        <v>0</v>
      </c>
      <c r="O479" s="279"/>
      <c r="P479" s="279"/>
      <c r="Q479" s="425"/>
    </row>
    <row r="480" spans="1:17" ht="24" x14ac:dyDescent="0.25">
      <c r="A480" s="292"/>
      <c r="B480" s="279"/>
      <c r="C480" s="279"/>
      <c r="D480" s="279"/>
      <c r="E480" s="279"/>
      <c r="F480" s="283"/>
      <c r="G480" s="79" t="s">
        <v>20</v>
      </c>
      <c r="H480" s="44">
        <f t="shared" si="88"/>
        <v>0</v>
      </c>
      <c r="I480" s="44">
        <v>0</v>
      </c>
      <c r="J480" s="44">
        <v>0</v>
      </c>
      <c r="K480" s="44">
        <v>0</v>
      </c>
      <c r="L480" s="44">
        <v>0</v>
      </c>
      <c r="M480" s="44">
        <v>0</v>
      </c>
      <c r="N480" s="44">
        <v>0</v>
      </c>
      <c r="O480" s="279"/>
      <c r="P480" s="279"/>
      <c r="Q480" s="426"/>
    </row>
    <row r="481" spans="1:17" ht="36" x14ac:dyDescent="0.25">
      <c r="A481" s="292" t="s">
        <v>2364</v>
      </c>
      <c r="B481" s="279" t="s">
        <v>2365</v>
      </c>
      <c r="C481" s="279" t="s">
        <v>107</v>
      </c>
      <c r="D481" s="279">
        <v>2029</v>
      </c>
      <c r="E481" s="279">
        <v>225</v>
      </c>
      <c r="F481" s="279" t="s">
        <v>111</v>
      </c>
      <c r="G481" s="79" t="s">
        <v>16</v>
      </c>
      <c r="H481" s="44">
        <f t="shared" ref="H481:N481" si="99">SUM(H482:H485)</f>
        <v>18.100000000000001</v>
      </c>
      <c r="I481" s="44">
        <f t="shared" si="99"/>
        <v>0</v>
      </c>
      <c r="J481" s="44">
        <f t="shared" si="99"/>
        <v>0</v>
      </c>
      <c r="K481" s="44">
        <f t="shared" si="99"/>
        <v>0</v>
      </c>
      <c r="L481" s="44">
        <f t="shared" si="99"/>
        <v>0</v>
      </c>
      <c r="M481" s="44">
        <f t="shared" si="99"/>
        <v>18.100000000000001</v>
      </c>
      <c r="N481" s="44">
        <f t="shared" si="99"/>
        <v>0</v>
      </c>
      <c r="O481" s="279" t="s">
        <v>125</v>
      </c>
      <c r="P481" s="279"/>
      <c r="Q481" s="424" t="s">
        <v>4160</v>
      </c>
    </row>
    <row r="482" spans="1:17" ht="26.25" customHeight="1" x14ac:dyDescent="0.25">
      <c r="A482" s="292"/>
      <c r="B482" s="279"/>
      <c r="C482" s="279"/>
      <c r="D482" s="279"/>
      <c r="E482" s="279"/>
      <c r="F482" s="279"/>
      <c r="G482" s="79" t="s">
        <v>17</v>
      </c>
      <c r="H482" s="44">
        <f t="shared" si="88"/>
        <v>0</v>
      </c>
      <c r="I482" s="44">
        <v>0</v>
      </c>
      <c r="J482" s="44">
        <v>0</v>
      </c>
      <c r="K482" s="44">
        <v>0</v>
      </c>
      <c r="L482" s="44">
        <v>0</v>
      </c>
      <c r="M482" s="44">
        <v>0</v>
      </c>
      <c r="N482" s="44">
        <v>0</v>
      </c>
      <c r="O482" s="279"/>
      <c r="P482" s="279"/>
      <c r="Q482" s="425"/>
    </row>
    <row r="483" spans="1:17" ht="36" x14ac:dyDescent="0.25">
      <c r="A483" s="292"/>
      <c r="B483" s="279"/>
      <c r="C483" s="279"/>
      <c r="D483" s="279"/>
      <c r="E483" s="279"/>
      <c r="F483" s="279"/>
      <c r="G483" s="79" t="s">
        <v>18</v>
      </c>
      <c r="H483" s="44">
        <f t="shared" si="88"/>
        <v>18.100000000000001</v>
      </c>
      <c r="I483" s="44">
        <v>0</v>
      </c>
      <c r="J483" s="44">
        <v>0</v>
      </c>
      <c r="K483" s="44">
        <v>0</v>
      </c>
      <c r="L483" s="44">
        <v>0</v>
      </c>
      <c r="M483" s="44">
        <v>18.100000000000001</v>
      </c>
      <c r="N483" s="44">
        <v>0</v>
      </c>
      <c r="O483" s="279"/>
      <c r="P483" s="279"/>
      <c r="Q483" s="425"/>
    </row>
    <row r="484" spans="1:17" x14ac:dyDescent="0.25">
      <c r="A484" s="292"/>
      <c r="B484" s="279"/>
      <c r="C484" s="279"/>
      <c r="D484" s="279"/>
      <c r="E484" s="279"/>
      <c r="F484" s="279"/>
      <c r="G484" s="79" t="s">
        <v>19</v>
      </c>
      <c r="H484" s="44">
        <f t="shared" si="88"/>
        <v>0</v>
      </c>
      <c r="I484" s="44">
        <v>0</v>
      </c>
      <c r="J484" s="44">
        <v>0</v>
      </c>
      <c r="K484" s="44">
        <v>0</v>
      </c>
      <c r="L484" s="44">
        <v>0</v>
      </c>
      <c r="M484" s="44">
        <v>0</v>
      </c>
      <c r="N484" s="44">
        <v>0</v>
      </c>
      <c r="O484" s="279"/>
      <c r="P484" s="279"/>
      <c r="Q484" s="425"/>
    </row>
    <row r="485" spans="1:17" ht="24" x14ac:dyDescent="0.25">
      <c r="A485" s="292"/>
      <c r="B485" s="279"/>
      <c r="C485" s="279"/>
      <c r="D485" s="279"/>
      <c r="E485" s="279"/>
      <c r="F485" s="279"/>
      <c r="G485" s="79" t="s">
        <v>20</v>
      </c>
      <c r="H485" s="44">
        <f t="shared" si="88"/>
        <v>0</v>
      </c>
      <c r="I485" s="44">
        <v>0</v>
      </c>
      <c r="J485" s="44">
        <v>0</v>
      </c>
      <c r="K485" s="44">
        <v>0</v>
      </c>
      <c r="L485" s="44">
        <v>0</v>
      </c>
      <c r="M485" s="44">
        <v>0</v>
      </c>
      <c r="N485" s="44">
        <v>0</v>
      </c>
      <c r="O485" s="279"/>
      <c r="P485" s="279"/>
      <c r="Q485" s="426"/>
    </row>
    <row r="486" spans="1:17" ht="40.5" customHeight="1" x14ac:dyDescent="0.25">
      <c r="A486" s="292" t="s">
        <v>2366</v>
      </c>
      <c r="B486" s="279" t="s">
        <v>2365</v>
      </c>
      <c r="C486" s="279" t="s">
        <v>107</v>
      </c>
      <c r="D486" s="279">
        <v>2025</v>
      </c>
      <c r="E486" s="279">
        <v>1100</v>
      </c>
      <c r="F486" s="279" t="s">
        <v>461</v>
      </c>
      <c r="G486" s="79" t="s">
        <v>16</v>
      </c>
      <c r="H486" s="44">
        <f t="shared" ref="H486:N486" si="100">SUM(H487:H490)</f>
        <v>1</v>
      </c>
      <c r="I486" s="44">
        <f t="shared" si="100"/>
        <v>1</v>
      </c>
      <c r="J486" s="44">
        <f t="shared" si="100"/>
        <v>0</v>
      </c>
      <c r="K486" s="44">
        <f t="shared" si="100"/>
        <v>0</v>
      </c>
      <c r="L486" s="44">
        <f t="shared" si="100"/>
        <v>0</v>
      </c>
      <c r="M486" s="44">
        <f t="shared" si="100"/>
        <v>0</v>
      </c>
      <c r="N486" s="44">
        <f t="shared" si="100"/>
        <v>0</v>
      </c>
      <c r="O486" s="279" t="s">
        <v>125</v>
      </c>
      <c r="P486" s="279"/>
      <c r="Q486" s="424" t="s">
        <v>4160</v>
      </c>
    </row>
    <row r="487" spans="1:17" ht="25.5" customHeight="1" x14ac:dyDescent="0.25">
      <c r="A487" s="292"/>
      <c r="B487" s="279"/>
      <c r="C487" s="279"/>
      <c r="D487" s="279"/>
      <c r="E487" s="279"/>
      <c r="F487" s="279"/>
      <c r="G487" s="79" t="s">
        <v>17</v>
      </c>
      <c r="H487" s="44">
        <f t="shared" si="88"/>
        <v>1</v>
      </c>
      <c r="I487" s="44">
        <v>1</v>
      </c>
      <c r="J487" s="44">
        <v>0</v>
      </c>
      <c r="K487" s="44">
        <v>0</v>
      </c>
      <c r="L487" s="44">
        <v>0</v>
      </c>
      <c r="M487" s="44">
        <v>0</v>
      </c>
      <c r="N487" s="44">
        <v>0</v>
      </c>
      <c r="O487" s="279"/>
      <c r="P487" s="279"/>
      <c r="Q487" s="425"/>
    </row>
    <row r="488" spans="1:17" ht="36" x14ac:dyDescent="0.25">
      <c r="A488" s="292"/>
      <c r="B488" s="279"/>
      <c r="C488" s="279"/>
      <c r="D488" s="279"/>
      <c r="E488" s="279"/>
      <c r="F488" s="279"/>
      <c r="G488" s="79" t="s">
        <v>18</v>
      </c>
      <c r="H488" s="44">
        <f t="shared" si="88"/>
        <v>0</v>
      </c>
      <c r="I488" s="44">
        <v>0</v>
      </c>
      <c r="J488" s="44">
        <v>0</v>
      </c>
      <c r="K488" s="44">
        <v>0</v>
      </c>
      <c r="L488" s="44">
        <v>0</v>
      </c>
      <c r="M488" s="44">
        <v>0</v>
      </c>
      <c r="N488" s="44">
        <v>0</v>
      </c>
      <c r="O488" s="279"/>
      <c r="P488" s="279"/>
      <c r="Q488" s="425"/>
    </row>
    <row r="489" spans="1:17" x14ac:dyDescent="0.25">
      <c r="A489" s="292"/>
      <c r="B489" s="279"/>
      <c r="C489" s="279"/>
      <c r="D489" s="279"/>
      <c r="E489" s="279"/>
      <c r="F489" s="279"/>
      <c r="G489" s="79" t="s">
        <v>19</v>
      </c>
      <c r="H489" s="44">
        <f t="shared" si="88"/>
        <v>0</v>
      </c>
      <c r="I489" s="44">
        <v>0</v>
      </c>
      <c r="J489" s="44">
        <v>0</v>
      </c>
      <c r="K489" s="44">
        <v>0</v>
      </c>
      <c r="L489" s="44">
        <v>0</v>
      </c>
      <c r="M489" s="44">
        <v>0</v>
      </c>
      <c r="N489" s="44">
        <v>0</v>
      </c>
      <c r="O489" s="279"/>
      <c r="P489" s="279"/>
      <c r="Q489" s="425"/>
    </row>
    <row r="490" spans="1:17" ht="24" x14ac:dyDescent="0.25">
      <c r="A490" s="292"/>
      <c r="B490" s="279"/>
      <c r="C490" s="279"/>
      <c r="D490" s="279"/>
      <c r="E490" s="279"/>
      <c r="F490" s="279"/>
      <c r="G490" s="79" t="s">
        <v>20</v>
      </c>
      <c r="H490" s="44">
        <f t="shared" si="88"/>
        <v>0</v>
      </c>
      <c r="I490" s="44">
        <v>0</v>
      </c>
      <c r="J490" s="44">
        <v>0</v>
      </c>
      <c r="K490" s="44">
        <v>0</v>
      </c>
      <c r="L490" s="44">
        <v>0</v>
      </c>
      <c r="M490" s="44">
        <v>0</v>
      </c>
      <c r="N490" s="44">
        <v>0</v>
      </c>
      <c r="O490" s="279"/>
      <c r="P490" s="279"/>
      <c r="Q490" s="426"/>
    </row>
    <row r="491" spans="1:17" ht="36" x14ac:dyDescent="0.25">
      <c r="A491" s="281" t="s">
        <v>2367</v>
      </c>
      <c r="B491" s="281" t="s">
        <v>2358</v>
      </c>
      <c r="C491" s="301" t="s">
        <v>107</v>
      </c>
      <c r="D491" s="281">
        <v>2025</v>
      </c>
      <c r="E491" s="301">
        <v>206</v>
      </c>
      <c r="F491" s="281" t="s">
        <v>461</v>
      </c>
      <c r="G491" s="134" t="s">
        <v>16</v>
      </c>
      <c r="H491" s="44">
        <f t="shared" ref="H491:N491" si="101">SUM(H492:H495)</f>
        <v>4.0999999999999996</v>
      </c>
      <c r="I491" s="47">
        <f t="shared" si="101"/>
        <v>4.0999999999999996</v>
      </c>
      <c r="J491" s="44">
        <f t="shared" si="101"/>
        <v>0</v>
      </c>
      <c r="K491" s="47">
        <f t="shared" si="101"/>
        <v>0</v>
      </c>
      <c r="L491" s="44">
        <f t="shared" si="101"/>
        <v>0</v>
      </c>
      <c r="M491" s="47">
        <f t="shared" si="101"/>
        <v>0</v>
      </c>
      <c r="N491" s="44">
        <f t="shared" si="101"/>
        <v>0</v>
      </c>
      <c r="O491" s="301">
        <v>900</v>
      </c>
      <c r="P491" s="281" t="s">
        <v>2368</v>
      </c>
      <c r="Q491" s="424" t="s">
        <v>4160</v>
      </c>
    </row>
    <row r="492" spans="1:17" x14ac:dyDescent="0.25">
      <c r="A492" s="282"/>
      <c r="B492" s="282"/>
      <c r="C492" s="301"/>
      <c r="D492" s="282"/>
      <c r="E492" s="301"/>
      <c r="F492" s="282"/>
      <c r="G492" s="79" t="s">
        <v>17</v>
      </c>
      <c r="H492" s="47">
        <f t="shared" ref="H492:H495" si="102">SUM(I492:N492)</f>
        <v>4</v>
      </c>
      <c r="I492" s="44">
        <v>4</v>
      </c>
      <c r="J492" s="47">
        <v>0</v>
      </c>
      <c r="K492" s="44">
        <v>0</v>
      </c>
      <c r="L492" s="47">
        <v>0</v>
      </c>
      <c r="M492" s="44">
        <v>0</v>
      </c>
      <c r="N492" s="44">
        <v>0</v>
      </c>
      <c r="O492" s="301"/>
      <c r="P492" s="282"/>
      <c r="Q492" s="425"/>
    </row>
    <row r="493" spans="1:17" ht="36" x14ac:dyDescent="0.25">
      <c r="A493" s="282"/>
      <c r="B493" s="282"/>
      <c r="C493" s="301"/>
      <c r="D493" s="282"/>
      <c r="E493" s="301"/>
      <c r="F493" s="282"/>
      <c r="G493" s="134" t="s">
        <v>18</v>
      </c>
      <c r="H493" s="44">
        <f t="shared" si="102"/>
        <v>0.1</v>
      </c>
      <c r="I493" s="47">
        <v>0.1</v>
      </c>
      <c r="J493" s="44">
        <v>0</v>
      </c>
      <c r="K493" s="47">
        <v>0</v>
      </c>
      <c r="L493" s="44">
        <v>0</v>
      </c>
      <c r="M493" s="47">
        <v>0</v>
      </c>
      <c r="N493" s="44">
        <v>0</v>
      </c>
      <c r="O493" s="301"/>
      <c r="P493" s="282"/>
      <c r="Q493" s="425"/>
    </row>
    <row r="494" spans="1:17" x14ac:dyDescent="0.25">
      <c r="A494" s="282"/>
      <c r="B494" s="282"/>
      <c r="C494" s="301"/>
      <c r="D494" s="282"/>
      <c r="E494" s="301"/>
      <c r="F494" s="282"/>
      <c r="G494" s="79" t="s">
        <v>19</v>
      </c>
      <c r="H494" s="47">
        <f t="shared" si="102"/>
        <v>0</v>
      </c>
      <c r="I494" s="44">
        <v>0</v>
      </c>
      <c r="J494" s="47">
        <v>0</v>
      </c>
      <c r="K494" s="44">
        <v>0</v>
      </c>
      <c r="L494" s="47">
        <v>0</v>
      </c>
      <c r="M494" s="44">
        <v>0</v>
      </c>
      <c r="N494" s="44">
        <v>0</v>
      </c>
      <c r="O494" s="301"/>
      <c r="P494" s="282"/>
      <c r="Q494" s="425"/>
    </row>
    <row r="495" spans="1:17" ht="24" x14ac:dyDescent="0.25">
      <c r="A495" s="283"/>
      <c r="B495" s="283"/>
      <c r="C495" s="301"/>
      <c r="D495" s="283"/>
      <c r="E495" s="301"/>
      <c r="F495" s="283"/>
      <c r="G495" s="134" t="s">
        <v>20</v>
      </c>
      <c r="H495" s="44">
        <f t="shared" si="102"/>
        <v>0</v>
      </c>
      <c r="I495" s="47">
        <v>0</v>
      </c>
      <c r="J495" s="44">
        <v>0</v>
      </c>
      <c r="K495" s="47">
        <v>0</v>
      </c>
      <c r="L495" s="44">
        <v>0</v>
      </c>
      <c r="M495" s="47">
        <v>0</v>
      </c>
      <c r="N495" s="44">
        <v>0</v>
      </c>
      <c r="O495" s="301"/>
      <c r="P495" s="283"/>
      <c r="Q495" s="426"/>
    </row>
    <row r="496" spans="1:17" ht="36" x14ac:dyDescent="0.25">
      <c r="A496" s="281" t="s">
        <v>2369</v>
      </c>
      <c r="B496" s="281" t="s">
        <v>2370</v>
      </c>
      <c r="C496" s="281" t="s">
        <v>107</v>
      </c>
      <c r="D496" s="301">
        <v>2025</v>
      </c>
      <c r="E496" s="281">
        <v>955</v>
      </c>
      <c r="F496" s="301" t="s">
        <v>461</v>
      </c>
      <c r="G496" s="79" t="s">
        <v>16</v>
      </c>
      <c r="H496" s="47">
        <f t="shared" ref="H496:N496" si="103">SUM(H497:H500)</f>
        <v>10.4</v>
      </c>
      <c r="I496" s="44">
        <f t="shared" si="103"/>
        <v>10.4</v>
      </c>
      <c r="J496" s="47">
        <f t="shared" si="103"/>
        <v>0</v>
      </c>
      <c r="K496" s="44">
        <f t="shared" si="103"/>
        <v>0</v>
      </c>
      <c r="L496" s="47">
        <f t="shared" si="103"/>
        <v>0</v>
      </c>
      <c r="M496" s="44">
        <f t="shared" si="103"/>
        <v>0</v>
      </c>
      <c r="N496" s="47">
        <f t="shared" si="103"/>
        <v>0</v>
      </c>
      <c r="O496" s="281">
        <v>4000</v>
      </c>
      <c r="P496" s="281" t="s">
        <v>2368</v>
      </c>
      <c r="Q496" s="424" t="s">
        <v>4160</v>
      </c>
    </row>
    <row r="497" spans="1:17" x14ac:dyDescent="0.25">
      <c r="A497" s="282"/>
      <c r="B497" s="282"/>
      <c r="C497" s="282"/>
      <c r="D497" s="301"/>
      <c r="E497" s="282"/>
      <c r="F497" s="301"/>
      <c r="G497" s="79" t="s">
        <v>17</v>
      </c>
      <c r="H497" s="44">
        <f t="shared" ref="H497:H500" si="104">SUM(I497:N497)</f>
        <v>10.3</v>
      </c>
      <c r="I497" s="47">
        <v>10.3</v>
      </c>
      <c r="J497" s="44">
        <v>0</v>
      </c>
      <c r="K497" s="47">
        <v>0</v>
      </c>
      <c r="L497" s="44">
        <v>0</v>
      </c>
      <c r="M497" s="47">
        <v>0</v>
      </c>
      <c r="N497" s="44">
        <v>0</v>
      </c>
      <c r="O497" s="301"/>
      <c r="P497" s="282"/>
      <c r="Q497" s="425"/>
    </row>
    <row r="498" spans="1:17" ht="36" x14ac:dyDescent="0.25">
      <c r="A498" s="282"/>
      <c r="B498" s="282"/>
      <c r="C498" s="282"/>
      <c r="D498" s="301"/>
      <c r="E498" s="282"/>
      <c r="F498" s="301"/>
      <c r="G498" s="79" t="s">
        <v>18</v>
      </c>
      <c r="H498" s="47">
        <f t="shared" si="104"/>
        <v>0.1</v>
      </c>
      <c r="I498" s="44">
        <v>0.1</v>
      </c>
      <c r="J498" s="47">
        <v>0</v>
      </c>
      <c r="K498" s="44">
        <v>0</v>
      </c>
      <c r="L498" s="47">
        <v>0</v>
      </c>
      <c r="M498" s="44">
        <v>0</v>
      </c>
      <c r="N498" s="47">
        <v>0</v>
      </c>
      <c r="O498" s="282"/>
      <c r="P498" s="282"/>
      <c r="Q498" s="425"/>
    </row>
    <row r="499" spans="1:17" x14ac:dyDescent="0.25">
      <c r="A499" s="282"/>
      <c r="B499" s="282"/>
      <c r="C499" s="282"/>
      <c r="D499" s="301"/>
      <c r="E499" s="282"/>
      <c r="F499" s="301"/>
      <c r="G499" s="79" t="s">
        <v>19</v>
      </c>
      <c r="H499" s="44">
        <f t="shared" si="104"/>
        <v>0</v>
      </c>
      <c r="I499" s="47">
        <v>0</v>
      </c>
      <c r="J499" s="44">
        <v>0</v>
      </c>
      <c r="K499" s="47">
        <v>0</v>
      </c>
      <c r="L499" s="44">
        <v>0</v>
      </c>
      <c r="M499" s="47">
        <v>0</v>
      </c>
      <c r="N499" s="44">
        <v>0</v>
      </c>
      <c r="O499" s="301"/>
      <c r="P499" s="282"/>
      <c r="Q499" s="425"/>
    </row>
    <row r="500" spans="1:17" ht="24" x14ac:dyDescent="0.25">
      <c r="A500" s="283"/>
      <c r="B500" s="283"/>
      <c r="C500" s="283"/>
      <c r="D500" s="301"/>
      <c r="E500" s="283"/>
      <c r="F500" s="301"/>
      <c r="G500" s="79" t="s">
        <v>20</v>
      </c>
      <c r="H500" s="47">
        <f t="shared" si="104"/>
        <v>0</v>
      </c>
      <c r="I500" s="44">
        <v>0</v>
      </c>
      <c r="J500" s="47">
        <v>0</v>
      </c>
      <c r="K500" s="44">
        <v>0</v>
      </c>
      <c r="L500" s="47">
        <v>0</v>
      </c>
      <c r="M500" s="44">
        <v>0</v>
      </c>
      <c r="N500" s="47">
        <v>0</v>
      </c>
      <c r="O500" s="283"/>
      <c r="P500" s="283"/>
      <c r="Q500" s="426"/>
    </row>
    <row r="501" spans="1:17" ht="36" x14ac:dyDescent="0.25">
      <c r="A501" s="281" t="s">
        <v>2371</v>
      </c>
      <c r="B501" s="281" t="s">
        <v>2370</v>
      </c>
      <c r="C501" s="301" t="s">
        <v>107</v>
      </c>
      <c r="D501" s="281">
        <v>2025</v>
      </c>
      <c r="E501" s="301">
        <v>836</v>
      </c>
      <c r="F501" s="281" t="s">
        <v>1471</v>
      </c>
      <c r="G501" s="134" t="s">
        <v>16</v>
      </c>
      <c r="H501" s="44">
        <f t="shared" ref="H501:N501" si="105">SUM(H502:H505)</f>
        <v>20.399999999999999</v>
      </c>
      <c r="I501" s="47">
        <f t="shared" si="105"/>
        <v>20.399999999999999</v>
      </c>
      <c r="J501" s="44">
        <f t="shared" si="105"/>
        <v>0</v>
      </c>
      <c r="K501" s="47">
        <f t="shared" si="105"/>
        <v>0</v>
      </c>
      <c r="L501" s="44">
        <f t="shared" si="105"/>
        <v>0</v>
      </c>
      <c r="M501" s="47">
        <f t="shared" si="105"/>
        <v>0</v>
      </c>
      <c r="N501" s="44">
        <f t="shared" si="105"/>
        <v>0</v>
      </c>
      <c r="O501" s="301">
        <v>1934</v>
      </c>
      <c r="P501" s="281" t="s">
        <v>2368</v>
      </c>
      <c r="Q501" s="424" t="s">
        <v>4160</v>
      </c>
    </row>
    <row r="502" spans="1:17" x14ac:dyDescent="0.25">
      <c r="A502" s="282"/>
      <c r="B502" s="282"/>
      <c r="C502" s="301"/>
      <c r="D502" s="282"/>
      <c r="E502" s="301"/>
      <c r="F502" s="282"/>
      <c r="G502" s="79" t="s">
        <v>17</v>
      </c>
      <c r="H502" s="47">
        <f t="shared" ref="H502:H505" si="106">SUM(I502:N502)</f>
        <v>0</v>
      </c>
      <c r="I502" s="44">
        <v>0</v>
      </c>
      <c r="J502" s="47">
        <v>0</v>
      </c>
      <c r="K502" s="44">
        <v>0</v>
      </c>
      <c r="L502" s="47">
        <v>0</v>
      </c>
      <c r="M502" s="44">
        <v>0</v>
      </c>
      <c r="N502" s="44">
        <v>0</v>
      </c>
      <c r="O502" s="301"/>
      <c r="P502" s="282"/>
      <c r="Q502" s="425"/>
    </row>
    <row r="503" spans="1:17" ht="36" x14ac:dyDescent="0.25">
      <c r="A503" s="282"/>
      <c r="B503" s="282"/>
      <c r="C503" s="301"/>
      <c r="D503" s="282"/>
      <c r="E503" s="301"/>
      <c r="F503" s="282"/>
      <c r="G503" s="134" t="s">
        <v>18</v>
      </c>
      <c r="H503" s="44">
        <f t="shared" si="106"/>
        <v>18.5</v>
      </c>
      <c r="I503" s="47">
        <v>18.5</v>
      </c>
      <c r="J503" s="44">
        <v>0</v>
      </c>
      <c r="K503" s="47">
        <v>0</v>
      </c>
      <c r="L503" s="44">
        <v>0</v>
      </c>
      <c r="M503" s="47">
        <v>0</v>
      </c>
      <c r="N503" s="44">
        <v>0</v>
      </c>
      <c r="O503" s="301"/>
      <c r="P503" s="282"/>
      <c r="Q503" s="425"/>
    </row>
    <row r="504" spans="1:17" x14ac:dyDescent="0.25">
      <c r="A504" s="282"/>
      <c r="B504" s="282"/>
      <c r="C504" s="301"/>
      <c r="D504" s="282"/>
      <c r="E504" s="301"/>
      <c r="F504" s="282"/>
      <c r="G504" s="79" t="s">
        <v>19</v>
      </c>
      <c r="H504" s="47">
        <f t="shared" si="106"/>
        <v>1.9</v>
      </c>
      <c r="I504" s="44">
        <v>1.9</v>
      </c>
      <c r="J504" s="47">
        <v>0</v>
      </c>
      <c r="K504" s="44">
        <v>0</v>
      </c>
      <c r="L504" s="47">
        <v>0</v>
      </c>
      <c r="M504" s="44">
        <v>0</v>
      </c>
      <c r="N504" s="44">
        <v>0</v>
      </c>
      <c r="O504" s="301"/>
      <c r="P504" s="282"/>
      <c r="Q504" s="425"/>
    </row>
    <row r="505" spans="1:17" ht="24" x14ac:dyDescent="0.25">
      <c r="A505" s="283"/>
      <c r="B505" s="283"/>
      <c r="C505" s="301"/>
      <c r="D505" s="283"/>
      <c r="E505" s="301"/>
      <c r="F505" s="283"/>
      <c r="G505" s="134" t="s">
        <v>20</v>
      </c>
      <c r="H505" s="44">
        <f t="shared" si="106"/>
        <v>0</v>
      </c>
      <c r="I505" s="47">
        <v>0</v>
      </c>
      <c r="J505" s="44">
        <v>0</v>
      </c>
      <c r="K505" s="47">
        <v>0</v>
      </c>
      <c r="L505" s="44">
        <v>0</v>
      </c>
      <c r="M505" s="47">
        <v>0</v>
      </c>
      <c r="N505" s="44">
        <v>0</v>
      </c>
      <c r="O505" s="301"/>
      <c r="P505" s="283"/>
      <c r="Q505" s="426"/>
    </row>
    <row r="506" spans="1:17" ht="36" x14ac:dyDescent="0.25">
      <c r="A506" s="281" t="s">
        <v>2372</v>
      </c>
      <c r="B506" s="281" t="s">
        <v>2370</v>
      </c>
      <c r="C506" s="281" t="s">
        <v>107</v>
      </c>
      <c r="D506" s="301">
        <v>2026</v>
      </c>
      <c r="E506" s="281">
        <v>927</v>
      </c>
      <c r="F506" s="301" t="s">
        <v>461</v>
      </c>
      <c r="G506" s="79" t="s">
        <v>16</v>
      </c>
      <c r="H506" s="47">
        <f t="shared" ref="H506:N506" si="107">SUM(H507:H510)</f>
        <v>7.6999999999999993</v>
      </c>
      <c r="I506" s="44">
        <f t="shared" si="107"/>
        <v>0</v>
      </c>
      <c r="J506" s="47">
        <f t="shared" si="107"/>
        <v>7.6999999999999993</v>
      </c>
      <c r="K506" s="44">
        <f t="shared" si="107"/>
        <v>0</v>
      </c>
      <c r="L506" s="47">
        <f t="shared" si="107"/>
        <v>0</v>
      </c>
      <c r="M506" s="44">
        <f t="shared" si="107"/>
        <v>0</v>
      </c>
      <c r="N506" s="47">
        <f t="shared" si="107"/>
        <v>0</v>
      </c>
      <c r="O506" s="281">
        <v>120616</v>
      </c>
      <c r="P506" s="281" t="s">
        <v>2368</v>
      </c>
      <c r="Q506" s="424" t="s">
        <v>4160</v>
      </c>
    </row>
    <row r="507" spans="1:17" x14ac:dyDescent="0.25">
      <c r="A507" s="282"/>
      <c r="B507" s="282"/>
      <c r="C507" s="282"/>
      <c r="D507" s="301"/>
      <c r="E507" s="282"/>
      <c r="F507" s="301"/>
      <c r="G507" s="79" t="s">
        <v>17</v>
      </c>
      <c r="H507" s="44">
        <f t="shared" ref="H507:H510" si="108">SUM(I507:N507)</f>
        <v>7.6</v>
      </c>
      <c r="I507" s="47">
        <v>0</v>
      </c>
      <c r="J507" s="44">
        <v>7.6</v>
      </c>
      <c r="K507" s="47">
        <v>0</v>
      </c>
      <c r="L507" s="44">
        <v>0</v>
      </c>
      <c r="M507" s="47">
        <v>0</v>
      </c>
      <c r="N507" s="44">
        <v>0</v>
      </c>
      <c r="O507" s="301"/>
      <c r="P507" s="282"/>
      <c r="Q507" s="425"/>
    </row>
    <row r="508" spans="1:17" ht="36" x14ac:dyDescent="0.25">
      <c r="A508" s="282"/>
      <c r="B508" s="282"/>
      <c r="C508" s="282"/>
      <c r="D508" s="301"/>
      <c r="E508" s="282"/>
      <c r="F508" s="301"/>
      <c r="G508" s="79" t="s">
        <v>18</v>
      </c>
      <c r="H508" s="47">
        <f t="shared" si="108"/>
        <v>0.1</v>
      </c>
      <c r="I508" s="44">
        <v>0</v>
      </c>
      <c r="J508" s="47">
        <v>0.1</v>
      </c>
      <c r="K508" s="44">
        <v>0</v>
      </c>
      <c r="L508" s="47">
        <v>0</v>
      </c>
      <c r="M508" s="44">
        <v>0</v>
      </c>
      <c r="N508" s="47">
        <v>0</v>
      </c>
      <c r="O508" s="282"/>
      <c r="P508" s="282"/>
      <c r="Q508" s="425"/>
    </row>
    <row r="509" spans="1:17" x14ac:dyDescent="0.25">
      <c r="A509" s="282"/>
      <c r="B509" s="282"/>
      <c r="C509" s="282"/>
      <c r="D509" s="301"/>
      <c r="E509" s="282"/>
      <c r="F509" s="301"/>
      <c r="G509" s="79" t="s">
        <v>19</v>
      </c>
      <c r="H509" s="44">
        <f t="shared" si="108"/>
        <v>0</v>
      </c>
      <c r="I509" s="47">
        <v>0</v>
      </c>
      <c r="J509" s="44">
        <v>0</v>
      </c>
      <c r="K509" s="47">
        <v>0</v>
      </c>
      <c r="L509" s="44">
        <v>0</v>
      </c>
      <c r="M509" s="47">
        <v>0</v>
      </c>
      <c r="N509" s="44">
        <v>0</v>
      </c>
      <c r="O509" s="301"/>
      <c r="P509" s="282"/>
      <c r="Q509" s="425"/>
    </row>
    <row r="510" spans="1:17" ht="24" x14ac:dyDescent="0.25">
      <c r="A510" s="283"/>
      <c r="B510" s="283"/>
      <c r="C510" s="283"/>
      <c r="D510" s="301"/>
      <c r="E510" s="283"/>
      <c r="F510" s="301"/>
      <c r="G510" s="79" t="s">
        <v>20</v>
      </c>
      <c r="H510" s="47">
        <f t="shared" si="108"/>
        <v>0</v>
      </c>
      <c r="I510" s="44">
        <v>0</v>
      </c>
      <c r="J510" s="47">
        <v>0</v>
      </c>
      <c r="K510" s="44">
        <v>0</v>
      </c>
      <c r="L510" s="47">
        <v>0</v>
      </c>
      <c r="M510" s="44">
        <v>0</v>
      </c>
      <c r="N510" s="47">
        <v>0</v>
      </c>
      <c r="O510" s="283"/>
      <c r="P510" s="283"/>
      <c r="Q510" s="426"/>
    </row>
    <row r="511" spans="1:17" ht="36" x14ac:dyDescent="0.25">
      <c r="A511" s="281" t="s">
        <v>2373</v>
      </c>
      <c r="B511" s="281" t="s">
        <v>2370</v>
      </c>
      <c r="C511" s="301" t="s">
        <v>107</v>
      </c>
      <c r="D511" s="281">
        <v>2027</v>
      </c>
      <c r="E511" s="301">
        <v>889</v>
      </c>
      <c r="F511" s="281" t="s">
        <v>461</v>
      </c>
      <c r="G511" s="134" t="s">
        <v>16</v>
      </c>
      <c r="H511" s="44">
        <f t="shared" ref="H511:N511" si="109">SUM(H512:H515)</f>
        <v>8.6</v>
      </c>
      <c r="I511" s="47">
        <f t="shared" si="109"/>
        <v>0</v>
      </c>
      <c r="J511" s="44">
        <f t="shared" si="109"/>
        <v>0</v>
      </c>
      <c r="K511" s="47">
        <f t="shared" si="109"/>
        <v>8.6</v>
      </c>
      <c r="L511" s="44">
        <f t="shared" si="109"/>
        <v>0</v>
      </c>
      <c r="M511" s="47">
        <f t="shared" si="109"/>
        <v>0</v>
      </c>
      <c r="N511" s="44">
        <f t="shared" si="109"/>
        <v>0</v>
      </c>
      <c r="O511" s="301">
        <v>120616</v>
      </c>
      <c r="P511" s="281" t="s">
        <v>2368</v>
      </c>
      <c r="Q511" s="424" t="s">
        <v>4160</v>
      </c>
    </row>
    <row r="512" spans="1:17" x14ac:dyDescent="0.25">
      <c r="A512" s="282"/>
      <c r="B512" s="282"/>
      <c r="C512" s="301"/>
      <c r="D512" s="282"/>
      <c r="E512" s="301"/>
      <c r="F512" s="282"/>
      <c r="G512" s="79" t="s">
        <v>17</v>
      </c>
      <c r="H512" s="47">
        <f t="shared" ref="H512:H515" si="110">SUM(I512:N512)</f>
        <v>8.5</v>
      </c>
      <c r="I512" s="44">
        <v>0</v>
      </c>
      <c r="J512" s="47">
        <v>0</v>
      </c>
      <c r="K512" s="44">
        <v>8.5</v>
      </c>
      <c r="L512" s="47">
        <v>0</v>
      </c>
      <c r="M512" s="44">
        <v>0</v>
      </c>
      <c r="N512" s="44">
        <v>0</v>
      </c>
      <c r="O512" s="301"/>
      <c r="P512" s="282"/>
      <c r="Q512" s="425"/>
    </row>
    <row r="513" spans="1:17" ht="36" x14ac:dyDescent="0.25">
      <c r="A513" s="282"/>
      <c r="B513" s="282"/>
      <c r="C513" s="301"/>
      <c r="D513" s="282"/>
      <c r="E513" s="301"/>
      <c r="F513" s="282"/>
      <c r="G513" s="134" t="s">
        <v>18</v>
      </c>
      <c r="H513" s="44">
        <f t="shared" si="110"/>
        <v>0.1</v>
      </c>
      <c r="I513" s="47">
        <v>0</v>
      </c>
      <c r="J513" s="44">
        <v>0</v>
      </c>
      <c r="K513" s="47">
        <v>0.1</v>
      </c>
      <c r="L513" s="44">
        <v>0</v>
      </c>
      <c r="M513" s="47">
        <v>0</v>
      </c>
      <c r="N513" s="44">
        <v>0</v>
      </c>
      <c r="O513" s="301"/>
      <c r="P513" s="282"/>
      <c r="Q513" s="425"/>
    </row>
    <row r="514" spans="1:17" x14ac:dyDescent="0.25">
      <c r="A514" s="282"/>
      <c r="B514" s="282"/>
      <c r="C514" s="301"/>
      <c r="D514" s="282"/>
      <c r="E514" s="301"/>
      <c r="F514" s="282"/>
      <c r="G514" s="79" t="s">
        <v>19</v>
      </c>
      <c r="H514" s="47">
        <f t="shared" si="110"/>
        <v>0</v>
      </c>
      <c r="I514" s="44">
        <v>0</v>
      </c>
      <c r="J514" s="47">
        <v>0</v>
      </c>
      <c r="K514" s="44">
        <v>0</v>
      </c>
      <c r="L514" s="47">
        <v>0</v>
      </c>
      <c r="M514" s="44">
        <v>0</v>
      </c>
      <c r="N514" s="44">
        <v>0</v>
      </c>
      <c r="O514" s="301"/>
      <c r="P514" s="282"/>
      <c r="Q514" s="425"/>
    </row>
    <row r="515" spans="1:17" ht="24" x14ac:dyDescent="0.25">
      <c r="A515" s="283"/>
      <c r="B515" s="283"/>
      <c r="C515" s="301"/>
      <c r="D515" s="283"/>
      <c r="E515" s="301"/>
      <c r="F515" s="283"/>
      <c r="G515" s="134" t="s">
        <v>20</v>
      </c>
      <c r="H515" s="44">
        <f t="shared" si="110"/>
        <v>0</v>
      </c>
      <c r="I515" s="47">
        <v>0</v>
      </c>
      <c r="J515" s="44">
        <v>0</v>
      </c>
      <c r="K515" s="47">
        <v>0</v>
      </c>
      <c r="L515" s="44">
        <v>0</v>
      </c>
      <c r="M515" s="47">
        <v>0</v>
      </c>
      <c r="N515" s="44">
        <v>0</v>
      </c>
      <c r="O515" s="301"/>
      <c r="P515" s="283"/>
      <c r="Q515" s="426"/>
    </row>
    <row r="516" spans="1:17" ht="36" x14ac:dyDescent="0.25">
      <c r="A516" s="306" t="s">
        <v>106</v>
      </c>
      <c r="B516" s="306"/>
      <c r="C516" s="306"/>
      <c r="D516" s="306"/>
      <c r="E516" s="306"/>
      <c r="F516" s="306"/>
      <c r="G516" s="243" t="s">
        <v>16</v>
      </c>
      <c r="H516" s="244">
        <f>SUM(H421,H426,H431,H436,H441,H446,H451,H456,H461,H466,H471,H476,H481,H486,H491,H496,H501,H506,H511)</f>
        <v>1916.2000000000003</v>
      </c>
      <c r="I516" s="244">
        <f t="shared" ref="I516:N516" si="111">SUM(I421,I426,I431,I436,I441,I446,I451,I456,I461,I466,I471,I476,I481,I486,I491,I496,I501,I506,I511)</f>
        <v>548.69999999999993</v>
      </c>
      <c r="J516" s="244">
        <f t="shared" si="111"/>
        <v>144</v>
      </c>
      <c r="K516" s="244">
        <f t="shared" si="111"/>
        <v>529.20000000000005</v>
      </c>
      <c r="L516" s="244">
        <f t="shared" si="111"/>
        <v>180.8</v>
      </c>
      <c r="M516" s="244">
        <f t="shared" si="111"/>
        <v>143.1</v>
      </c>
      <c r="N516" s="244">
        <f t="shared" si="111"/>
        <v>370.4</v>
      </c>
      <c r="O516" s="306"/>
      <c r="P516" s="306"/>
      <c r="Q516" s="35"/>
    </row>
    <row r="517" spans="1:17" ht="24" x14ac:dyDescent="0.25">
      <c r="A517" s="306"/>
      <c r="B517" s="306"/>
      <c r="C517" s="306"/>
      <c r="D517" s="306"/>
      <c r="E517" s="306"/>
      <c r="F517" s="306"/>
      <c r="G517" s="243" t="s">
        <v>17</v>
      </c>
      <c r="H517" s="244">
        <f t="shared" ref="H517:N520" si="112">SUM(H422,H427,H432,H437,H442,H447,H452,H457,H462,H467,H472,H477,H482,H487,H492,H497,H502,H507,H512)</f>
        <v>1503.6999999999998</v>
      </c>
      <c r="I517" s="244">
        <f t="shared" si="112"/>
        <v>217.3</v>
      </c>
      <c r="J517" s="244">
        <f t="shared" si="112"/>
        <v>142.70000000000002</v>
      </c>
      <c r="K517" s="244">
        <f t="shared" si="112"/>
        <v>523.29999999999995</v>
      </c>
      <c r="L517" s="244">
        <f t="shared" si="112"/>
        <v>125</v>
      </c>
      <c r="M517" s="244">
        <f t="shared" si="112"/>
        <v>125</v>
      </c>
      <c r="N517" s="244">
        <f t="shared" si="112"/>
        <v>370.4</v>
      </c>
      <c r="O517" s="306"/>
      <c r="P517" s="306"/>
      <c r="Q517" s="35"/>
    </row>
    <row r="518" spans="1:17" ht="36" x14ac:dyDescent="0.25">
      <c r="A518" s="306"/>
      <c r="B518" s="306"/>
      <c r="C518" s="306"/>
      <c r="D518" s="306"/>
      <c r="E518" s="306"/>
      <c r="F518" s="306"/>
      <c r="G518" s="243" t="s">
        <v>18</v>
      </c>
      <c r="H518" s="244">
        <f t="shared" si="112"/>
        <v>385.70000000000016</v>
      </c>
      <c r="I518" s="244">
        <f t="shared" si="112"/>
        <v>309.60000000000008</v>
      </c>
      <c r="J518" s="244">
        <f t="shared" si="112"/>
        <v>1.3000000000000003</v>
      </c>
      <c r="K518" s="244">
        <f t="shared" si="112"/>
        <v>5.8999999999999995</v>
      </c>
      <c r="L518" s="244">
        <f t="shared" si="112"/>
        <v>50.8</v>
      </c>
      <c r="M518" s="244">
        <f t="shared" si="112"/>
        <v>18.100000000000001</v>
      </c>
      <c r="N518" s="244">
        <f t="shared" si="112"/>
        <v>0</v>
      </c>
      <c r="O518" s="306"/>
      <c r="P518" s="306"/>
      <c r="Q518" s="35"/>
    </row>
    <row r="519" spans="1:17" ht="15.75" x14ac:dyDescent="0.25">
      <c r="A519" s="306"/>
      <c r="B519" s="306"/>
      <c r="C519" s="306"/>
      <c r="D519" s="306"/>
      <c r="E519" s="306"/>
      <c r="F519" s="306"/>
      <c r="G519" s="243" t="s">
        <v>19</v>
      </c>
      <c r="H519" s="244">
        <f t="shared" si="112"/>
        <v>26.8</v>
      </c>
      <c r="I519" s="244">
        <f t="shared" si="112"/>
        <v>21.8</v>
      </c>
      <c r="J519" s="244">
        <f t="shared" si="112"/>
        <v>0</v>
      </c>
      <c r="K519" s="244">
        <f t="shared" si="112"/>
        <v>0</v>
      </c>
      <c r="L519" s="244">
        <f t="shared" si="112"/>
        <v>5</v>
      </c>
      <c r="M519" s="244">
        <f t="shared" si="112"/>
        <v>0</v>
      </c>
      <c r="N519" s="244">
        <f t="shared" si="112"/>
        <v>0</v>
      </c>
      <c r="O519" s="306"/>
      <c r="P519" s="306"/>
      <c r="Q519" s="35"/>
    </row>
    <row r="520" spans="1:17" ht="24" x14ac:dyDescent="0.25">
      <c r="A520" s="306"/>
      <c r="B520" s="306"/>
      <c r="C520" s="306"/>
      <c r="D520" s="306"/>
      <c r="E520" s="306"/>
      <c r="F520" s="306"/>
      <c r="G520" s="243" t="s">
        <v>20</v>
      </c>
      <c r="H520" s="244">
        <f t="shared" si="112"/>
        <v>0</v>
      </c>
      <c r="I520" s="244">
        <f t="shared" si="112"/>
        <v>0</v>
      </c>
      <c r="J520" s="244">
        <f t="shared" si="112"/>
        <v>0</v>
      </c>
      <c r="K520" s="244">
        <f t="shared" si="112"/>
        <v>0</v>
      </c>
      <c r="L520" s="244">
        <f t="shared" si="112"/>
        <v>0</v>
      </c>
      <c r="M520" s="244">
        <f t="shared" si="112"/>
        <v>0</v>
      </c>
      <c r="N520" s="244">
        <f t="shared" si="112"/>
        <v>0</v>
      </c>
      <c r="O520" s="306"/>
      <c r="P520" s="306"/>
      <c r="Q520" s="35"/>
    </row>
    <row r="521" spans="1:17" ht="15.75" x14ac:dyDescent="0.25">
      <c r="A521" s="306" t="s">
        <v>126</v>
      </c>
      <c r="B521" s="306"/>
      <c r="C521" s="306"/>
      <c r="D521" s="306"/>
      <c r="E521" s="306"/>
      <c r="F521" s="306"/>
      <c r="G521" s="306"/>
      <c r="H521" s="306"/>
      <c r="I521" s="306"/>
      <c r="J521" s="306"/>
      <c r="K521" s="306"/>
      <c r="L521" s="306"/>
      <c r="M521" s="306"/>
      <c r="N521" s="306"/>
      <c r="O521" s="306"/>
      <c r="P521" s="306"/>
      <c r="Q521" s="35"/>
    </row>
    <row r="522" spans="1:17" ht="36" x14ac:dyDescent="0.25">
      <c r="A522" s="292" t="s">
        <v>2374</v>
      </c>
      <c r="B522" s="279" t="s">
        <v>2375</v>
      </c>
      <c r="C522" s="279" t="s">
        <v>126</v>
      </c>
      <c r="D522" s="279">
        <v>2026</v>
      </c>
      <c r="E522" s="279">
        <v>360</v>
      </c>
      <c r="F522" s="279" t="s">
        <v>2376</v>
      </c>
      <c r="G522" s="79" t="s">
        <v>16</v>
      </c>
      <c r="H522" s="44">
        <f t="shared" ref="H522:N522" si="113">SUM(H523:H526)</f>
        <v>63.77</v>
      </c>
      <c r="I522" s="44">
        <f t="shared" si="113"/>
        <v>0</v>
      </c>
      <c r="J522" s="117">
        <f t="shared" si="113"/>
        <v>63.77</v>
      </c>
      <c r="K522" s="44">
        <f t="shared" si="113"/>
        <v>0</v>
      </c>
      <c r="L522" s="44">
        <f t="shared" si="113"/>
        <v>0</v>
      </c>
      <c r="M522" s="44">
        <f t="shared" si="113"/>
        <v>0</v>
      </c>
      <c r="N522" s="44">
        <f t="shared" si="113"/>
        <v>0</v>
      </c>
      <c r="O522" s="279"/>
      <c r="P522" s="279" t="s">
        <v>2377</v>
      </c>
      <c r="Q522" s="424" t="s">
        <v>4187</v>
      </c>
    </row>
    <row r="523" spans="1:17" x14ac:dyDescent="0.25">
      <c r="A523" s="292"/>
      <c r="B523" s="279"/>
      <c r="C523" s="279"/>
      <c r="D523" s="279"/>
      <c r="E523" s="279"/>
      <c r="F523" s="279"/>
      <c r="G523" s="79" t="s">
        <v>17</v>
      </c>
      <c r="H523" s="44">
        <f t="shared" ref="H523:H551" si="114">SUM(I523:N523)</f>
        <v>57.42</v>
      </c>
      <c r="I523" s="127">
        <v>0</v>
      </c>
      <c r="J523" s="121">
        <v>57.42</v>
      </c>
      <c r="K523" s="97">
        <v>0</v>
      </c>
      <c r="L523" s="44">
        <v>0</v>
      </c>
      <c r="M523" s="44">
        <v>0</v>
      </c>
      <c r="N523" s="44">
        <v>0</v>
      </c>
      <c r="O523" s="279"/>
      <c r="P523" s="279"/>
      <c r="Q523" s="425"/>
    </row>
    <row r="524" spans="1:17" ht="24" x14ac:dyDescent="0.25">
      <c r="A524" s="292"/>
      <c r="B524" s="279"/>
      <c r="C524" s="279"/>
      <c r="D524" s="279"/>
      <c r="E524" s="279"/>
      <c r="F524" s="279"/>
      <c r="G524" s="79" t="s">
        <v>754</v>
      </c>
      <c r="H524" s="44">
        <f t="shared" si="114"/>
        <v>6.35</v>
      </c>
      <c r="I524" s="127">
        <v>0</v>
      </c>
      <c r="J524" s="121">
        <v>6.35</v>
      </c>
      <c r="K524" s="97">
        <v>0</v>
      </c>
      <c r="L524" s="44">
        <v>0</v>
      </c>
      <c r="M524" s="44">
        <v>0</v>
      </c>
      <c r="N524" s="44">
        <v>0</v>
      </c>
      <c r="O524" s="279"/>
      <c r="P524" s="279"/>
      <c r="Q524" s="425"/>
    </row>
    <row r="525" spans="1:17" x14ac:dyDescent="0.25">
      <c r="A525" s="292"/>
      <c r="B525" s="279"/>
      <c r="C525" s="279"/>
      <c r="D525" s="279"/>
      <c r="E525" s="279"/>
      <c r="F525" s="279"/>
      <c r="G525" s="79" t="s">
        <v>19</v>
      </c>
      <c r="H525" s="44">
        <f t="shared" si="114"/>
        <v>0</v>
      </c>
      <c r="I525" s="44">
        <v>0</v>
      </c>
      <c r="J525" s="95">
        <v>0</v>
      </c>
      <c r="K525" s="44">
        <v>0</v>
      </c>
      <c r="L525" s="44">
        <v>0</v>
      </c>
      <c r="M525" s="44">
        <v>0</v>
      </c>
      <c r="N525" s="44">
        <v>0</v>
      </c>
      <c r="O525" s="279"/>
      <c r="P525" s="279"/>
      <c r="Q525" s="425"/>
    </row>
    <row r="526" spans="1:17" ht="24" x14ac:dyDescent="0.25">
      <c r="A526" s="292"/>
      <c r="B526" s="279"/>
      <c r="C526" s="279"/>
      <c r="D526" s="279"/>
      <c r="E526" s="279"/>
      <c r="F526" s="279"/>
      <c r="G526" s="79" t="s">
        <v>20</v>
      </c>
      <c r="H526" s="44">
        <f t="shared" si="114"/>
        <v>0</v>
      </c>
      <c r="I526" s="44">
        <v>0</v>
      </c>
      <c r="J526" s="44">
        <v>0</v>
      </c>
      <c r="K526" s="44">
        <v>0</v>
      </c>
      <c r="L526" s="44">
        <v>0</v>
      </c>
      <c r="M526" s="44">
        <v>0</v>
      </c>
      <c r="N526" s="44">
        <v>0</v>
      </c>
      <c r="O526" s="279"/>
      <c r="P526" s="279"/>
      <c r="Q526" s="426"/>
    </row>
    <row r="527" spans="1:17" ht="36" x14ac:dyDescent="0.25">
      <c r="A527" s="292" t="s">
        <v>2378</v>
      </c>
      <c r="B527" s="279" t="s">
        <v>2375</v>
      </c>
      <c r="C527" s="279" t="s">
        <v>126</v>
      </c>
      <c r="D527" s="279">
        <v>2028</v>
      </c>
      <c r="E527" s="279">
        <v>317</v>
      </c>
      <c r="F527" s="279" t="s">
        <v>2379</v>
      </c>
      <c r="G527" s="79" t="s">
        <v>16</v>
      </c>
      <c r="H527" s="44">
        <f t="shared" ref="H527:N527" si="115">SUM(H528:H531)</f>
        <v>58</v>
      </c>
      <c r="I527" s="44">
        <f t="shared" si="115"/>
        <v>0</v>
      </c>
      <c r="J527" s="44">
        <f t="shared" si="115"/>
        <v>0</v>
      </c>
      <c r="K527" s="44">
        <f t="shared" si="115"/>
        <v>0</v>
      </c>
      <c r="L527" s="44">
        <f t="shared" si="115"/>
        <v>58</v>
      </c>
      <c r="M527" s="44">
        <f t="shared" si="115"/>
        <v>0</v>
      </c>
      <c r="N527" s="44">
        <f t="shared" si="115"/>
        <v>0</v>
      </c>
      <c r="O527" s="279"/>
      <c r="P527" s="279" t="s">
        <v>2377</v>
      </c>
      <c r="Q527" s="424" t="s">
        <v>4187</v>
      </c>
    </row>
    <row r="528" spans="1:17" x14ac:dyDescent="0.25">
      <c r="A528" s="292"/>
      <c r="B528" s="279"/>
      <c r="C528" s="279"/>
      <c r="D528" s="279"/>
      <c r="E528" s="279"/>
      <c r="F528" s="279"/>
      <c r="G528" s="79" t="s">
        <v>17</v>
      </c>
      <c r="H528" s="44">
        <f t="shared" si="114"/>
        <v>57.2</v>
      </c>
      <c r="I528" s="44">
        <v>0</v>
      </c>
      <c r="J528" s="44">
        <v>0</v>
      </c>
      <c r="K528" s="44">
        <v>0</v>
      </c>
      <c r="L528" s="44">
        <v>57.2</v>
      </c>
      <c r="M528" s="44">
        <v>0</v>
      </c>
      <c r="N528" s="44">
        <v>0</v>
      </c>
      <c r="O528" s="279"/>
      <c r="P528" s="279"/>
      <c r="Q528" s="425"/>
    </row>
    <row r="529" spans="1:17" ht="24" x14ac:dyDescent="0.25">
      <c r="A529" s="292"/>
      <c r="B529" s="279"/>
      <c r="C529" s="279"/>
      <c r="D529" s="279"/>
      <c r="E529" s="279"/>
      <c r="F529" s="279"/>
      <c r="G529" s="79" t="s">
        <v>754</v>
      </c>
      <c r="H529" s="44">
        <f t="shared" si="114"/>
        <v>0.4</v>
      </c>
      <c r="I529" s="44">
        <v>0</v>
      </c>
      <c r="J529" s="44">
        <v>0</v>
      </c>
      <c r="K529" s="44">
        <v>0</v>
      </c>
      <c r="L529" s="44">
        <v>0.4</v>
      </c>
      <c r="M529" s="44">
        <v>0</v>
      </c>
      <c r="N529" s="44">
        <v>0</v>
      </c>
      <c r="O529" s="279"/>
      <c r="P529" s="279"/>
      <c r="Q529" s="425"/>
    </row>
    <row r="530" spans="1:17" x14ac:dyDescent="0.25">
      <c r="A530" s="292"/>
      <c r="B530" s="279"/>
      <c r="C530" s="279"/>
      <c r="D530" s="279"/>
      <c r="E530" s="279"/>
      <c r="F530" s="279"/>
      <c r="G530" s="79" t="s">
        <v>19</v>
      </c>
      <c r="H530" s="44">
        <f t="shared" si="114"/>
        <v>0.4</v>
      </c>
      <c r="I530" s="44">
        <v>0</v>
      </c>
      <c r="J530" s="44">
        <v>0</v>
      </c>
      <c r="K530" s="44">
        <v>0</v>
      </c>
      <c r="L530" s="44">
        <v>0.4</v>
      </c>
      <c r="M530" s="44">
        <v>0</v>
      </c>
      <c r="N530" s="44">
        <v>0</v>
      </c>
      <c r="O530" s="279"/>
      <c r="P530" s="279"/>
      <c r="Q530" s="425"/>
    </row>
    <row r="531" spans="1:17" ht="24" x14ac:dyDescent="0.25">
      <c r="A531" s="292"/>
      <c r="B531" s="279"/>
      <c r="C531" s="279"/>
      <c r="D531" s="279"/>
      <c r="E531" s="279"/>
      <c r="F531" s="279"/>
      <c r="G531" s="79" t="s">
        <v>20</v>
      </c>
      <c r="H531" s="44">
        <f t="shared" si="114"/>
        <v>0</v>
      </c>
      <c r="I531" s="44">
        <v>0</v>
      </c>
      <c r="J531" s="44">
        <v>0</v>
      </c>
      <c r="K531" s="44">
        <v>0</v>
      </c>
      <c r="L531" s="44">
        <v>0</v>
      </c>
      <c r="M531" s="44">
        <v>0</v>
      </c>
      <c r="N531" s="44">
        <v>0</v>
      </c>
      <c r="O531" s="279"/>
      <c r="P531" s="279"/>
      <c r="Q531" s="426"/>
    </row>
    <row r="532" spans="1:17" ht="36" x14ac:dyDescent="0.25">
      <c r="A532" s="292" t="s">
        <v>2380</v>
      </c>
      <c r="B532" s="279" t="s">
        <v>2375</v>
      </c>
      <c r="C532" s="279" t="s">
        <v>126</v>
      </c>
      <c r="D532" s="279">
        <v>2028</v>
      </c>
      <c r="E532" s="279">
        <v>150</v>
      </c>
      <c r="F532" s="279" t="s">
        <v>2379</v>
      </c>
      <c r="G532" s="79" t="s">
        <v>16</v>
      </c>
      <c r="H532" s="44">
        <f t="shared" ref="H532:N532" si="116">SUM(H533:H536)</f>
        <v>57.199999999999996</v>
      </c>
      <c r="I532" s="44">
        <f t="shared" si="116"/>
        <v>0</v>
      </c>
      <c r="J532" s="44">
        <f t="shared" si="116"/>
        <v>0</v>
      </c>
      <c r="K532" s="44">
        <f t="shared" si="116"/>
        <v>0</v>
      </c>
      <c r="L532" s="44">
        <f t="shared" si="116"/>
        <v>57.199999999999996</v>
      </c>
      <c r="M532" s="44">
        <f t="shared" si="116"/>
        <v>0</v>
      </c>
      <c r="N532" s="44">
        <f t="shared" si="116"/>
        <v>0</v>
      </c>
      <c r="O532" s="279"/>
      <c r="P532" s="279" t="s">
        <v>2377</v>
      </c>
      <c r="Q532" s="424" t="s">
        <v>4187</v>
      </c>
    </row>
    <row r="533" spans="1:17" x14ac:dyDescent="0.25">
      <c r="A533" s="292"/>
      <c r="B533" s="279"/>
      <c r="C533" s="279"/>
      <c r="D533" s="279"/>
      <c r="E533" s="279"/>
      <c r="F533" s="279"/>
      <c r="G533" s="79" t="s">
        <v>17</v>
      </c>
      <c r="H533" s="44">
        <f t="shared" si="114"/>
        <v>56.6</v>
      </c>
      <c r="I533" s="44">
        <v>0</v>
      </c>
      <c r="J533" s="44">
        <v>0</v>
      </c>
      <c r="K533" s="44">
        <v>0</v>
      </c>
      <c r="L533" s="44">
        <v>56.6</v>
      </c>
      <c r="M533" s="44">
        <v>0</v>
      </c>
      <c r="N533" s="44">
        <v>0</v>
      </c>
      <c r="O533" s="279"/>
      <c r="P533" s="279"/>
      <c r="Q533" s="425"/>
    </row>
    <row r="534" spans="1:17" ht="24" x14ac:dyDescent="0.25">
      <c r="A534" s="292"/>
      <c r="B534" s="279"/>
      <c r="C534" s="279"/>
      <c r="D534" s="279"/>
      <c r="E534" s="279"/>
      <c r="F534" s="279"/>
      <c r="G534" s="79" t="s">
        <v>754</v>
      </c>
      <c r="H534" s="44">
        <f t="shared" si="114"/>
        <v>0.3</v>
      </c>
      <c r="I534" s="44">
        <v>0</v>
      </c>
      <c r="J534" s="44">
        <v>0</v>
      </c>
      <c r="K534" s="44">
        <v>0</v>
      </c>
      <c r="L534" s="44">
        <v>0.3</v>
      </c>
      <c r="M534" s="44">
        <v>0</v>
      </c>
      <c r="N534" s="44">
        <v>0</v>
      </c>
      <c r="O534" s="279"/>
      <c r="P534" s="279"/>
      <c r="Q534" s="425"/>
    </row>
    <row r="535" spans="1:17" x14ac:dyDescent="0.25">
      <c r="A535" s="292"/>
      <c r="B535" s="279"/>
      <c r="C535" s="279"/>
      <c r="D535" s="279"/>
      <c r="E535" s="279"/>
      <c r="F535" s="279"/>
      <c r="G535" s="79" t="s">
        <v>19</v>
      </c>
      <c r="H535" s="44">
        <f t="shared" si="114"/>
        <v>0.3</v>
      </c>
      <c r="I535" s="44">
        <v>0</v>
      </c>
      <c r="J535" s="44">
        <v>0</v>
      </c>
      <c r="K535" s="44">
        <v>0</v>
      </c>
      <c r="L535" s="44">
        <v>0.3</v>
      </c>
      <c r="M535" s="44">
        <v>0</v>
      </c>
      <c r="N535" s="44">
        <v>0</v>
      </c>
      <c r="O535" s="279"/>
      <c r="P535" s="279"/>
      <c r="Q535" s="425"/>
    </row>
    <row r="536" spans="1:17" ht="24" x14ac:dyDescent="0.25">
      <c r="A536" s="292"/>
      <c r="B536" s="279"/>
      <c r="C536" s="279"/>
      <c r="D536" s="279"/>
      <c r="E536" s="279"/>
      <c r="F536" s="279"/>
      <c r="G536" s="79" t="s">
        <v>20</v>
      </c>
      <c r="H536" s="44">
        <f t="shared" si="114"/>
        <v>0</v>
      </c>
      <c r="I536" s="44">
        <v>0</v>
      </c>
      <c r="J536" s="44">
        <v>0</v>
      </c>
      <c r="K536" s="44">
        <v>0</v>
      </c>
      <c r="L536" s="44">
        <v>0</v>
      </c>
      <c r="M536" s="44">
        <v>0</v>
      </c>
      <c r="N536" s="44">
        <v>0</v>
      </c>
      <c r="O536" s="279"/>
      <c r="P536" s="279"/>
      <c r="Q536" s="426"/>
    </row>
    <row r="537" spans="1:17" ht="36" x14ac:dyDescent="0.25">
      <c r="A537" s="292" t="s">
        <v>2381</v>
      </c>
      <c r="B537" s="279" t="s">
        <v>2375</v>
      </c>
      <c r="C537" s="279" t="s">
        <v>126</v>
      </c>
      <c r="D537" s="279">
        <v>2029</v>
      </c>
      <c r="E537" s="279">
        <v>332</v>
      </c>
      <c r="F537" s="279" t="s">
        <v>2382</v>
      </c>
      <c r="G537" s="79" t="s">
        <v>16</v>
      </c>
      <c r="H537" s="44">
        <f t="shared" ref="H537:N537" si="117">SUM(H538:H541)</f>
        <v>54.8</v>
      </c>
      <c r="I537" s="44">
        <f t="shared" si="117"/>
        <v>0</v>
      </c>
      <c r="J537" s="44">
        <f t="shared" si="117"/>
        <v>0</v>
      </c>
      <c r="K537" s="44">
        <f t="shared" si="117"/>
        <v>0</v>
      </c>
      <c r="L537" s="44">
        <f t="shared" si="117"/>
        <v>0</v>
      </c>
      <c r="M537" s="44">
        <f t="shared" si="117"/>
        <v>54.8</v>
      </c>
      <c r="N537" s="44">
        <f t="shared" si="117"/>
        <v>0</v>
      </c>
      <c r="O537" s="279"/>
      <c r="P537" s="279" t="s">
        <v>2377</v>
      </c>
      <c r="Q537" s="424" t="s">
        <v>4187</v>
      </c>
    </row>
    <row r="538" spans="1:17" x14ac:dyDescent="0.25">
      <c r="A538" s="292"/>
      <c r="B538" s="279"/>
      <c r="C538" s="279"/>
      <c r="D538" s="279"/>
      <c r="E538" s="279"/>
      <c r="F538" s="279"/>
      <c r="G538" s="79" t="s">
        <v>17</v>
      </c>
      <c r="H538" s="44">
        <f t="shared" si="114"/>
        <v>54.2</v>
      </c>
      <c r="I538" s="44">
        <v>0</v>
      </c>
      <c r="J538" s="44">
        <v>0</v>
      </c>
      <c r="K538" s="44">
        <v>0</v>
      </c>
      <c r="L538" s="44">
        <v>0</v>
      </c>
      <c r="M538" s="44">
        <v>54.2</v>
      </c>
      <c r="N538" s="44">
        <v>0</v>
      </c>
      <c r="O538" s="279"/>
      <c r="P538" s="279"/>
      <c r="Q538" s="425"/>
    </row>
    <row r="539" spans="1:17" ht="24" x14ac:dyDescent="0.25">
      <c r="A539" s="292"/>
      <c r="B539" s="279"/>
      <c r="C539" s="279"/>
      <c r="D539" s="279"/>
      <c r="E539" s="279"/>
      <c r="F539" s="279"/>
      <c r="G539" s="79" t="s">
        <v>754</v>
      </c>
      <c r="H539" s="44">
        <f t="shared" si="114"/>
        <v>0.3</v>
      </c>
      <c r="I539" s="44">
        <v>0</v>
      </c>
      <c r="J539" s="44">
        <v>0</v>
      </c>
      <c r="K539" s="44">
        <v>0</v>
      </c>
      <c r="L539" s="44">
        <v>0</v>
      </c>
      <c r="M539" s="44">
        <v>0.3</v>
      </c>
      <c r="N539" s="44">
        <v>0</v>
      </c>
      <c r="O539" s="279"/>
      <c r="P539" s="279"/>
      <c r="Q539" s="425"/>
    </row>
    <row r="540" spans="1:17" x14ac:dyDescent="0.25">
      <c r="A540" s="292"/>
      <c r="B540" s="279"/>
      <c r="C540" s="279"/>
      <c r="D540" s="279"/>
      <c r="E540" s="279"/>
      <c r="F540" s="279"/>
      <c r="G540" s="79" t="s">
        <v>19</v>
      </c>
      <c r="H540" s="44">
        <f t="shared" si="114"/>
        <v>0.3</v>
      </c>
      <c r="I540" s="44">
        <v>0</v>
      </c>
      <c r="J540" s="44">
        <v>0</v>
      </c>
      <c r="K540" s="44">
        <v>0</v>
      </c>
      <c r="L540" s="44">
        <v>0</v>
      </c>
      <c r="M540" s="44">
        <v>0.3</v>
      </c>
      <c r="N540" s="44">
        <v>0</v>
      </c>
      <c r="O540" s="279"/>
      <c r="P540" s="279"/>
      <c r="Q540" s="425"/>
    </row>
    <row r="541" spans="1:17" ht="24" x14ac:dyDescent="0.25">
      <c r="A541" s="292"/>
      <c r="B541" s="279"/>
      <c r="C541" s="279"/>
      <c r="D541" s="279"/>
      <c r="E541" s="279"/>
      <c r="F541" s="279"/>
      <c r="G541" s="79" t="s">
        <v>20</v>
      </c>
      <c r="H541" s="44">
        <f t="shared" si="114"/>
        <v>0</v>
      </c>
      <c r="I541" s="44">
        <v>0</v>
      </c>
      <c r="J541" s="44">
        <v>0</v>
      </c>
      <c r="K541" s="44">
        <v>0</v>
      </c>
      <c r="L541" s="44">
        <v>0</v>
      </c>
      <c r="M541" s="44">
        <v>0</v>
      </c>
      <c r="N541" s="44">
        <v>0</v>
      </c>
      <c r="O541" s="279"/>
      <c r="P541" s="279"/>
      <c r="Q541" s="426"/>
    </row>
    <row r="542" spans="1:17" ht="36" x14ac:dyDescent="0.25">
      <c r="A542" s="292" t="s">
        <v>2383</v>
      </c>
      <c r="B542" s="279" t="s">
        <v>2375</v>
      </c>
      <c r="C542" s="279" t="s">
        <v>126</v>
      </c>
      <c r="D542" s="279">
        <v>2029</v>
      </c>
      <c r="E542" s="279">
        <v>467</v>
      </c>
      <c r="F542" s="279" t="s">
        <v>2384</v>
      </c>
      <c r="G542" s="79" t="s">
        <v>16</v>
      </c>
      <c r="H542" s="44">
        <f t="shared" ref="H542:N542" si="118">SUM(H543:H546)</f>
        <v>42.000000000000007</v>
      </c>
      <c r="I542" s="44">
        <f t="shared" si="118"/>
        <v>0</v>
      </c>
      <c r="J542" s="44">
        <f t="shared" si="118"/>
        <v>0</v>
      </c>
      <c r="K542" s="44">
        <f t="shared" si="118"/>
        <v>0</v>
      </c>
      <c r="L542" s="44">
        <f t="shared" si="118"/>
        <v>0</v>
      </c>
      <c r="M542" s="44">
        <f t="shared" si="118"/>
        <v>42.000000000000007</v>
      </c>
      <c r="N542" s="44">
        <f t="shared" si="118"/>
        <v>0</v>
      </c>
      <c r="O542" s="279"/>
      <c r="P542" s="279" t="s">
        <v>2377</v>
      </c>
      <c r="Q542" s="424" t="s">
        <v>4187</v>
      </c>
    </row>
    <row r="543" spans="1:17" x14ac:dyDescent="0.25">
      <c r="A543" s="292"/>
      <c r="B543" s="279"/>
      <c r="C543" s="279"/>
      <c r="D543" s="279"/>
      <c r="E543" s="279"/>
      <c r="F543" s="279"/>
      <c r="G543" s="79" t="s">
        <v>17</v>
      </c>
      <c r="H543" s="44">
        <f t="shared" si="114"/>
        <v>41.6</v>
      </c>
      <c r="I543" s="44">
        <v>0</v>
      </c>
      <c r="J543" s="44">
        <v>0</v>
      </c>
      <c r="K543" s="44">
        <v>0</v>
      </c>
      <c r="L543" s="44">
        <v>0</v>
      </c>
      <c r="M543" s="44">
        <v>41.6</v>
      </c>
      <c r="N543" s="44">
        <v>0</v>
      </c>
      <c r="O543" s="279"/>
      <c r="P543" s="279"/>
      <c r="Q543" s="425"/>
    </row>
    <row r="544" spans="1:17" ht="24" x14ac:dyDescent="0.25">
      <c r="A544" s="292"/>
      <c r="B544" s="279"/>
      <c r="C544" s="279"/>
      <c r="D544" s="279"/>
      <c r="E544" s="279"/>
      <c r="F544" s="279"/>
      <c r="G544" s="79" t="s">
        <v>754</v>
      </c>
      <c r="H544" s="44">
        <f t="shared" si="114"/>
        <v>0.2</v>
      </c>
      <c r="I544" s="44">
        <v>0</v>
      </c>
      <c r="J544" s="44">
        <v>0</v>
      </c>
      <c r="K544" s="44">
        <v>0</v>
      </c>
      <c r="L544" s="44">
        <v>0</v>
      </c>
      <c r="M544" s="44">
        <v>0.2</v>
      </c>
      <c r="N544" s="44">
        <v>0</v>
      </c>
      <c r="O544" s="279"/>
      <c r="P544" s="279"/>
      <c r="Q544" s="425"/>
    </row>
    <row r="545" spans="1:17" x14ac:dyDescent="0.25">
      <c r="A545" s="292"/>
      <c r="B545" s="279"/>
      <c r="C545" s="279"/>
      <c r="D545" s="279"/>
      <c r="E545" s="279"/>
      <c r="F545" s="279"/>
      <c r="G545" s="79" t="s">
        <v>19</v>
      </c>
      <c r="H545" s="44">
        <f t="shared" si="114"/>
        <v>0.2</v>
      </c>
      <c r="I545" s="44">
        <v>0</v>
      </c>
      <c r="J545" s="44">
        <v>0</v>
      </c>
      <c r="K545" s="44">
        <v>0</v>
      </c>
      <c r="L545" s="44">
        <v>0</v>
      </c>
      <c r="M545" s="44">
        <v>0.2</v>
      </c>
      <c r="N545" s="44">
        <v>0</v>
      </c>
      <c r="O545" s="279"/>
      <c r="P545" s="279"/>
      <c r="Q545" s="425"/>
    </row>
    <row r="546" spans="1:17" ht="24" x14ac:dyDescent="0.25">
      <c r="A546" s="292"/>
      <c r="B546" s="279"/>
      <c r="C546" s="279"/>
      <c r="D546" s="279"/>
      <c r="E546" s="279"/>
      <c r="F546" s="279"/>
      <c r="G546" s="79" t="s">
        <v>20</v>
      </c>
      <c r="H546" s="44">
        <f t="shared" si="114"/>
        <v>0</v>
      </c>
      <c r="I546" s="44">
        <v>0</v>
      </c>
      <c r="J546" s="44">
        <v>0</v>
      </c>
      <c r="K546" s="44">
        <v>0</v>
      </c>
      <c r="L546" s="44">
        <v>0</v>
      </c>
      <c r="M546" s="44">
        <v>0</v>
      </c>
      <c r="N546" s="44">
        <v>0</v>
      </c>
      <c r="O546" s="279"/>
      <c r="P546" s="279"/>
      <c r="Q546" s="426"/>
    </row>
    <row r="547" spans="1:17" ht="36" x14ac:dyDescent="0.25">
      <c r="A547" s="292" t="s">
        <v>2385</v>
      </c>
      <c r="B547" s="279" t="s">
        <v>2375</v>
      </c>
      <c r="C547" s="279" t="s">
        <v>126</v>
      </c>
      <c r="D547" s="279">
        <v>2030</v>
      </c>
      <c r="E547" s="279">
        <v>90</v>
      </c>
      <c r="F547" s="279" t="s">
        <v>2384</v>
      </c>
      <c r="G547" s="79" t="s">
        <v>16</v>
      </c>
      <c r="H547" s="44">
        <f t="shared" ref="H547:N547" si="119">SUM(H548:H551)</f>
        <v>55.099999999999994</v>
      </c>
      <c r="I547" s="44">
        <f t="shared" si="119"/>
        <v>0</v>
      </c>
      <c r="J547" s="44">
        <f t="shared" si="119"/>
        <v>0</v>
      </c>
      <c r="K547" s="44">
        <f t="shared" si="119"/>
        <v>0</v>
      </c>
      <c r="L547" s="44">
        <f t="shared" si="119"/>
        <v>0</v>
      </c>
      <c r="M547" s="44">
        <f t="shared" si="119"/>
        <v>0</v>
      </c>
      <c r="N547" s="44">
        <f t="shared" si="119"/>
        <v>55.099999999999994</v>
      </c>
      <c r="O547" s="279"/>
      <c r="P547" s="279" t="s">
        <v>2377</v>
      </c>
      <c r="Q547" s="424" t="s">
        <v>4187</v>
      </c>
    </row>
    <row r="548" spans="1:17" x14ac:dyDescent="0.25">
      <c r="A548" s="292"/>
      <c r="B548" s="279"/>
      <c r="C548" s="279"/>
      <c r="D548" s="279"/>
      <c r="E548" s="279"/>
      <c r="F548" s="279"/>
      <c r="G548" s="79" t="s">
        <v>17</v>
      </c>
      <c r="H548" s="44">
        <f t="shared" si="114"/>
        <v>54.5</v>
      </c>
      <c r="I548" s="44">
        <v>0</v>
      </c>
      <c r="J548" s="44">
        <v>0</v>
      </c>
      <c r="K548" s="44">
        <v>0</v>
      </c>
      <c r="L548" s="44">
        <v>0</v>
      </c>
      <c r="M548" s="44">
        <v>0</v>
      </c>
      <c r="N548" s="44">
        <v>54.5</v>
      </c>
      <c r="O548" s="279"/>
      <c r="P548" s="279"/>
      <c r="Q548" s="425"/>
    </row>
    <row r="549" spans="1:17" ht="24" x14ac:dyDescent="0.25">
      <c r="A549" s="292"/>
      <c r="B549" s="279"/>
      <c r="C549" s="279"/>
      <c r="D549" s="279"/>
      <c r="E549" s="279"/>
      <c r="F549" s="279"/>
      <c r="G549" s="79" t="s">
        <v>754</v>
      </c>
      <c r="H549" s="44">
        <f t="shared" si="114"/>
        <v>0.3</v>
      </c>
      <c r="I549" s="44">
        <v>0</v>
      </c>
      <c r="J549" s="44">
        <v>0</v>
      </c>
      <c r="K549" s="44">
        <v>0</v>
      </c>
      <c r="L549" s="44">
        <v>0</v>
      </c>
      <c r="M549" s="44">
        <v>0</v>
      </c>
      <c r="N549" s="44">
        <v>0.3</v>
      </c>
      <c r="O549" s="279"/>
      <c r="P549" s="279"/>
      <c r="Q549" s="425"/>
    </row>
    <row r="550" spans="1:17" x14ac:dyDescent="0.25">
      <c r="A550" s="292"/>
      <c r="B550" s="279"/>
      <c r="C550" s="279"/>
      <c r="D550" s="279"/>
      <c r="E550" s="279"/>
      <c r="F550" s="279"/>
      <c r="G550" s="79" t="s">
        <v>19</v>
      </c>
      <c r="H550" s="44">
        <f t="shared" si="114"/>
        <v>0.3</v>
      </c>
      <c r="I550" s="44">
        <v>0</v>
      </c>
      <c r="J550" s="44">
        <v>0</v>
      </c>
      <c r="K550" s="44">
        <v>0</v>
      </c>
      <c r="L550" s="44">
        <v>0</v>
      </c>
      <c r="M550" s="44">
        <v>0</v>
      </c>
      <c r="N550" s="44">
        <v>0.3</v>
      </c>
      <c r="O550" s="279"/>
      <c r="P550" s="279"/>
      <c r="Q550" s="425"/>
    </row>
    <row r="551" spans="1:17" ht="24" x14ac:dyDescent="0.25">
      <c r="A551" s="292"/>
      <c r="B551" s="279"/>
      <c r="C551" s="279"/>
      <c r="D551" s="279"/>
      <c r="E551" s="279"/>
      <c r="F551" s="279"/>
      <c r="G551" s="79" t="s">
        <v>20</v>
      </c>
      <c r="H551" s="44">
        <f t="shared" si="114"/>
        <v>0</v>
      </c>
      <c r="I551" s="44">
        <v>0</v>
      </c>
      <c r="J551" s="44">
        <v>0</v>
      </c>
      <c r="K551" s="44">
        <v>0</v>
      </c>
      <c r="L551" s="44">
        <v>0</v>
      </c>
      <c r="M551" s="44">
        <v>0</v>
      </c>
      <c r="N551" s="44">
        <v>0</v>
      </c>
      <c r="O551" s="279"/>
      <c r="P551" s="279"/>
      <c r="Q551" s="426"/>
    </row>
    <row r="552" spans="1:17" ht="36" x14ac:dyDescent="0.25">
      <c r="A552" s="306" t="s">
        <v>26</v>
      </c>
      <c r="B552" s="306"/>
      <c r="C552" s="306"/>
      <c r="D552" s="306"/>
      <c r="E552" s="306"/>
      <c r="F552" s="306"/>
      <c r="G552" s="133" t="s">
        <v>16</v>
      </c>
      <c r="H552" s="49">
        <f>SUM(H522,H527,H532,H537,H542,H547)</f>
        <v>330.87</v>
      </c>
      <c r="I552" s="49">
        <f t="shared" ref="I552:N552" si="120">SUM(I522,I527,I532,I537,I542,I547)</f>
        <v>0</v>
      </c>
      <c r="J552" s="49">
        <f t="shared" si="120"/>
        <v>63.77</v>
      </c>
      <c r="K552" s="49">
        <f t="shared" si="120"/>
        <v>0</v>
      </c>
      <c r="L552" s="49">
        <f t="shared" si="120"/>
        <v>115.19999999999999</v>
      </c>
      <c r="M552" s="49">
        <f t="shared" si="120"/>
        <v>96.800000000000011</v>
      </c>
      <c r="N552" s="49">
        <f t="shared" si="120"/>
        <v>55.099999999999994</v>
      </c>
      <c r="O552" s="279"/>
      <c r="P552" s="279"/>
      <c r="Q552" s="35"/>
    </row>
    <row r="553" spans="1:17" ht="24" x14ac:dyDescent="0.25">
      <c r="A553" s="306"/>
      <c r="B553" s="306"/>
      <c r="C553" s="306"/>
      <c r="D553" s="306"/>
      <c r="E553" s="306"/>
      <c r="F553" s="306"/>
      <c r="G553" s="133" t="s">
        <v>267</v>
      </c>
      <c r="H553" s="49">
        <f t="shared" ref="H553:N556" si="121">SUM(H523,H528,H533,H538,H543,H548)</f>
        <v>321.52000000000004</v>
      </c>
      <c r="I553" s="49">
        <f t="shared" si="121"/>
        <v>0</v>
      </c>
      <c r="J553" s="49">
        <f t="shared" si="121"/>
        <v>57.42</v>
      </c>
      <c r="K553" s="49">
        <f t="shared" si="121"/>
        <v>0</v>
      </c>
      <c r="L553" s="49">
        <f t="shared" si="121"/>
        <v>113.80000000000001</v>
      </c>
      <c r="M553" s="49">
        <f t="shared" si="121"/>
        <v>95.800000000000011</v>
      </c>
      <c r="N553" s="49">
        <f t="shared" si="121"/>
        <v>54.5</v>
      </c>
      <c r="O553" s="279"/>
      <c r="P553" s="279"/>
      <c r="Q553" s="35"/>
    </row>
    <row r="554" spans="1:17" ht="24" x14ac:dyDescent="0.25">
      <c r="A554" s="306"/>
      <c r="B554" s="306"/>
      <c r="C554" s="306"/>
      <c r="D554" s="306"/>
      <c r="E554" s="306"/>
      <c r="F554" s="306"/>
      <c r="G554" s="133" t="s">
        <v>754</v>
      </c>
      <c r="H554" s="49">
        <f t="shared" si="121"/>
        <v>7.85</v>
      </c>
      <c r="I554" s="49">
        <f t="shared" si="121"/>
        <v>0</v>
      </c>
      <c r="J554" s="49">
        <f t="shared" si="121"/>
        <v>6.35</v>
      </c>
      <c r="K554" s="49">
        <f t="shared" si="121"/>
        <v>0</v>
      </c>
      <c r="L554" s="49">
        <f t="shared" si="121"/>
        <v>0.7</v>
      </c>
      <c r="M554" s="49">
        <f t="shared" si="121"/>
        <v>0.5</v>
      </c>
      <c r="N554" s="49">
        <f t="shared" si="121"/>
        <v>0.3</v>
      </c>
      <c r="O554" s="279"/>
      <c r="P554" s="279"/>
      <c r="Q554" s="35"/>
    </row>
    <row r="555" spans="1:17" ht="15.75" x14ac:dyDescent="0.25">
      <c r="A555" s="306"/>
      <c r="B555" s="306"/>
      <c r="C555" s="306"/>
      <c r="D555" s="306"/>
      <c r="E555" s="306"/>
      <c r="F555" s="306"/>
      <c r="G555" s="133" t="s">
        <v>19</v>
      </c>
      <c r="H555" s="49">
        <f t="shared" si="121"/>
        <v>1.5</v>
      </c>
      <c r="I555" s="49">
        <f t="shared" si="121"/>
        <v>0</v>
      </c>
      <c r="J555" s="49">
        <f t="shared" si="121"/>
        <v>0</v>
      </c>
      <c r="K555" s="49">
        <f t="shared" si="121"/>
        <v>0</v>
      </c>
      <c r="L555" s="49">
        <f t="shared" si="121"/>
        <v>0.7</v>
      </c>
      <c r="M555" s="49">
        <f t="shared" si="121"/>
        <v>0.5</v>
      </c>
      <c r="N555" s="49">
        <f t="shared" si="121"/>
        <v>0.3</v>
      </c>
      <c r="O555" s="279"/>
      <c r="P555" s="279"/>
      <c r="Q555" s="35"/>
    </row>
    <row r="556" spans="1:17" ht="24" x14ac:dyDescent="0.25">
      <c r="A556" s="306"/>
      <c r="B556" s="306"/>
      <c r="C556" s="306"/>
      <c r="D556" s="306"/>
      <c r="E556" s="306"/>
      <c r="F556" s="306"/>
      <c r="G556" s="133" t="s">
        <v>20</v>
      </c>
      <c r="H556" s="49">
        <f t="shared" si="121"/>
        <v>0</v>
      </c>
      <c r="I556" s="49">
        <f t="shared" si="121"/>
        <v>0</v>
      </c>
      <c r="J556" s="49">
        <f t="shared" si="121"/>
        <v>0</v>
      </c>
      <c r="K556" s="49">
        <f t="shared" si="121"/>
        <v>0</v>
      </c>
      <c r="L556" s="49">
        <f t="shared" si="121"/>
        <v>0</v>
      </c>
      <c r="M556" s="49">
        <f t="shared" si="121"/>
        <v>0</v>
      </c>
      <c r="N556" s="49">
        <f t="shared" si="121"/>
        <v>0</v>
      </c>
      <c r="O556" s="279"/>
      <c r="P556" s="279"/>
      <c r="Q556" s="35"/>
    </row>
    <row r="557" spans="1:17" ht="15.75" x14ac:dyDescent="0.25">
      <c r="A557" s="306" t="s">
        <v>388</v>
      </c>
      <c r="B557" s="306"/>
      <c r="C557" s="306"/>
      <c r="D557" s="306"/>
      <c r="E557" s="306"/>
      <c r="F557" s="306"/>
      <c r="G557" s="306"/>
      <c r="H557" s="306"/>
      <c r="I557" s="306"/>
      <c r="J557" s="306"/>
      <c r="K557" s="306"/>
      <c r="L557" s="306"/>
      <c r="M557" s="306"/>
      <c r="N557" s="306"/>
      <c r="O557" s="306"/>
      <c r="P557" s="306"/>
      <c r="Q557" s="35"/>
    </row>
    <row r="558" spans="1:17" ht="60" customHeight="1" x14ac:dyDescent="0.25">
      <c r="A558" s="292" t="s">
        <v>2387</v>
      </c>
      <c r="B558" s="279" t="s">
        <v>2388</v>
      </c>
      <c r="C558" s="279" t="s">
        <v>388</v>
      </c>
      <c r="D558" s="279">
        <v>2028</v>
      </c>
      <c r="E558" s="279">
        <v>232</v>
      </c>
      <c r="F558" s="281" t="s">
        <v>2389</v>
      </c>
      <c r="G558" s="256" t="s">
        <v>16</v>
      </c>
      <c r="H558" s="44">
        <f t="shared" ref="H558:N558" si="122">SUM(H559:H562)</f>
        <v>28.799999999999997</v>
      </c>
      <c r="I558" s="44">
        <f t="shared" si="122"/>
        <v>0</v>
      </c>
      <c r="J558" s="44">
        <f t="shared" si="122"/>
        <v>0</v>
      </c>
      <c r="K558" s="44">
        <f t="shared" si="122"/>
        <v>0</v>
      </c>
      <c r="L558" s="44">
        <f t="shared" si="122"/>
        <v>28.799999999999997</v>
      </c>
      <c r="M558" s="44">
        <f t="shared" si="122"/>
        <v>0</v>
      </c>
      <c r="N558" s="44">
        <f t="shared" si="122"/>
        <v>0</v>
      </c>
      <c r="O558" s="279">
        <v>1434</v>
      </c>
      <c r="P558" s="279" t="s">
        <v>2390</v>
      </c>
      <c r="Q558" s="424" t="s">
        <v>4161</v>
      </c>
    </row>
    <row r="559" spans="1:17" x14ac:dyDescent="0.25">
      <c r="A559" s="292"/>
      <c r="B559" s="279"/>
      <c r="C559" s="279"/>
      <c r="D559" s="279"/>
      <c r="E559" s="279"/>
      <c r="F559" s="282"/>
      <c r="G559" s="256" t="s">
        <v>267</v>
      </c>
      <c r="H559" s="44">
        <f t="shared" ref="H559:H612" si="123">SUM(I559:N559)</f>
        <v>28.4</v>
      </c>
      <c r="I559" s="44">
        <v>0</v>
      </c>
      <c r="J559" s="44">
        <v>0</v>
      </c>
      <c r="K559" s="44">
        <v>0</v>
      </c>
      <c r="L559" s="44">
        <v>28.4</v>
      </c>
      <c r="M559" s="44">
        <v>0</v>
      </c>
      <c r="N559" s="44">
        <v>0</v>
      </c>
      <c r="O559" s="279"/>
      <c r="P559" s="279"/>
      <c r="Q559" s="425"/>
    </row>
    <row r="560" spans="1:17" ht="36" x14ac:dyDescent="0.25">
      <c r="A560" s="292"/>
      <c r="B560" s="279"/>
      <c r="C560" s="279"/>
      <c r="D560" s="279"/>
      <c r="E560" s="279"/>
      <c r="F560" s="282"/>
      <c r="G560" s="256" t="s">
        <v>18</v>
      </c>
      <c r="H560" s="44">
        <f t="shared" si="123"/>
        <v>0.4</v>
      </c>
      <c r="I560" s="44">
        <v>0</v>
      </c>
      <c r="J560" s="44">
        <v>0</v>
      </c>
      <c r="K560" s="44">
        <v>0</v>
      </c>
      <c r="L560" s="44">
        <v>0.4</v>
      </c>
      <c r="M560" s="44">
        <v>0</v>
      </c>
      <c r="N560" s="44">
        <v>0</v>
      </c>
      <c r="O560" s="279"/>
      <c r="P560" s="279"/>
      <c r="Q560" s="425"/>
    </row>
    <row r="561" spans="1:17" x14ac:dyDescent="0.25">
      <c r="A561" s="292"/>
      <c r="B561" s="279"/>
      <c r="C561" s="279"/>
      <c r="D561" s="279"/>
      <c r="E561" s="279"/>
      <c r="F561" s="282"/>
      <c r="G561" s="256" t="s">
        <v>19</v>
      </c>
      <c r="H561" s="44">
        <f t="shared" si="123"/>
        <v>0</v>
      </c>
      <c r="I561" s="44">
        <v>0</v>
      </c>
      <c r="J561" s="44">
        <v>0</v>
      </c>
      <c r="K561" s="44">
        <v>0</v>
      </c>
      <c r="L561" s="44">
        <v>0</v>
      </c>
      <c r="M561" s="44">
        <v>0</v>
      </c>
      <c r="N561" s="44">
        <v>0</v>
      </c>
      <c r="O561" s="279"/>
      <c r="P561" s="279"/>
      <c r="Q561" s="425"/>
    </row>
    <row r="562" spans="1:17" ht="24" x14ac:dyDescent="0.25">
      <c r="A562" s="292"/>
      <c r="B562" s="279"/>
      <c r="C562" s="279"/>
      <c r="D562" s="279"/>
      <c r="E562" s="279"/>
      <c r="F562" s="283"/>
      <c r="G562" s="256" t="s">
        <v>20</v>
      </c>
      <c r="H562" s="44">
        <f t="shared" si="123"/>
        <v>0</v>
      </c>
      <c r="I562" s="44">
        <v>0</v>
      </c>
      <c r="J562" s="44">
        <v>0</v>
      </c>
      <c r="K562" s="44">
        <v>0</v>
      </c>
      <c r="L562" s="44">
        <v>0</v>
      </c>
      <c r="M562" s="44">
        <v>0</v>
      </c>
      <c r="N562" s="44">
        <v>0</v>
      </c>
      <c r="O562" s="279"/>
      <c r="P562" s="279"/>
      <c r="Q562" s="426"/>
    </row>
    <row r="563" spans="1:17" ht="40.5" customHeight="1" x14ac:dyDescent="0.25">
      <c r="A563" s="292" t="s">
        <v>2391</v>
      </c>
      <c r="B563" s="279" t="s">
        <v>2388</v>
      </c>
      <c r="C563" s="279" t="s">
        <v>388</v>
      </c>
      <c r="D563" s="279">
        <v>2027</v>
      </c>
      <c r="E563" s="279">
        <v>456</v>
      </c>
      <c r="F563" s="281" t="s">
        <v>2392</v>
      </c>
      <c r="G563" s="256" t="s">
        <v>16</v>
      </c>
      <c r="H563" s="44">
        <f t="shared" ref="H563:N563" si="124">SUM(H564:H567)</f>
        <v>83.3</v>
      </c>
      <c r="I563" s="44">
        <f t="shared" si="124"/>
        <v>0</v>
      </c>
      <c r="J563" s="44">
        <f t="shared" si="124"/>
        <v>0</v>
      </c>
      <c r="K563" s="44">
        <f t="shared" si="124"/>
        <v>83.3</v>
      </c>
      <c r="L563" s="44">
        <f t="shared" si="124"/>
        <v>0</v>
      </c>
      <c r="M563" s="44">
        <f t="shared" si="124"/>
        <v>0</v>
      </c>
      <c r="N563" s="44">
        <f t="shared" si="124"/>
        <v>0</v>
      </c>
      <c r="O563" s="279">
        <v>656</v>
      </c>
      <c r="P563" s="279" t="s">
        <v>2386</v>
      </c>
      <c r="Q563" s="424" t="s">
        <v>4161</v>
      </c>
    </row>
    <row r="564" spans="1:17" ht="27" customHeight="1" x14ac:dyDescent="0.25">
      <c r="A564" s="292"/>
      <c r="B564" s="279"/>
      <c r="C564" s="279"/>
      <c r="D564" s="279"/>
      <c r="E564" s="279"/>
      <c r="F564" s="282"/>
      <c r="G564" s="256" t="s">
        <v>267</v>
      </c>
      <c r="H564" s="44">
        <f t="shared" si="123"/>
        <v>82.3</v>
      </c>
      <c r="I564" s="44">
        <v>0</v>
      </c>
      <c r="J564" s="44">
        <v>0</v>
      </c>
      <c r="K564" s="44">
        <v>82.3</v>
      </c>
      <c r="L564" s="44">
        <v>0</v>
      </c>
      <c r="M564" s="44">
        <v>0</v>
      </c>
      <c r="N564" s="44">
        <v>0</v>
      </c>
      <c r="O564" s="279"/>
      <c r="P564" s="279"/>
      <c r="Q564" s="425"/>
    </row>
    <row r="565" spans="1:17" ht="36" x14ac:dyDescent="0.25">
      <c r="A565" s="292"/>
      <c r="B565" s="279"/>
      <c r="C565" s="279"/>
      <c r="D565" s="279"/>
      <c r="E565" s="279"/>
      <c r="F565" s="282"/>
      <c r="G565" s="256" t="s">
        <v>18</v>
      </c>
      <c r="H565" s="44">
        <f t="shared" si="123"/>
        <v>1</v>
      </c>
      <c r="I565" s="44">
        <v>0</v>
      </c>
      <c r="J565" s="44">
        <v>0</v>
      </c>
      <c r="K565" s="44">
        <v>1</v>
      </c>
      <c r="L565" s="44">
        <v>0</v>
      </c>
      <c r="M565" s="44">
        <v>0</v>
      </c>
      <c r="N565" s="44">
        <v>0</v>
      </c>
      <c r="O565" s="279"/>
      <c r="P565" s="279"/>
      <c r="Q565" s="425"/>
    </row>
    <row r="566" spans="1:17" x14ac:dyDescent="0.25">
      <c r="A566" s="292"/>
      <c r="B566" s="279"/>
      <c r="C566" s="279"/>
      <c r="D566" s="279"/>
      <c r="E566" s="279"/>
      <c r="F566" s="282"/>
      <c r="G566" s="256" t="s">
        <v>19</v>
      </c>
      <c r="H566" s="44">
        <f t="shared" si="123"/>
        <v>0</v>
      </c>
      <c r="I566" s="44">
        <v>0</v>
      </c>
      <c r="J566" s="44">
        <v>0</v>
      </c>
      <c r="K566" s="44">
        <v>0</v>
      </c>
      <c r="L566" s="44">
        <v>0</v>
      </c>
      <c r="M566" s="44">
        <v>0</v>
      </c>
      <c r="N566" s="44">
        <v>0</v>
      </c>
      <c r="O566" s="279"/>
      <c r="P566" s="279"/>
      <c r="Q566" s="425"/>
    </row>
    <row r="567" spans="1:17" ht="24" x14ac:dyDescent="0.25">
      <c r="A567" s="292"/>
      <c r="B567" s="279"/>
      <c r="C567" s="279"/>
      <c r="D567" s="279"/>
      <c r="E567" s="279"/>
      <c r="F567" s="283"/>
      <c r="G567" s="256" t="s">
        <v>20</v>
      </c>
      <c r="H567" s="44">
        <f t="shared" si="123"/>
        <v>0</v>
      </c>
      <c r="I567" s="44">
        <v>0</v>
      </c>
      <c r="J567" s="44">
        <v>0</v>
      </c>
      <c r="K567" s="44">
        <v>0</v>
      </c>
      <c r="L567" s="44">
        <v>0</v>
      </c>
      <c r="M567" s="44">
        <v>0</v>
      </c>
      <c r="N567" s="44">
        <v>0</v>
      </c>
      <c r="O567" s="279"/>
      <c r="P567" s="279"/>
      <c r="Q567" s="426"/>
    </row>
    <row r="568" spans="1:17" ht="46.5" customHeight="1" x14ac:dyDescent="0.25">
      <c r="A568" s="292" t="s">
        <v>2393</v>
      </c>
      <c r="B568" s="279" t="s">
        <v>2388</v>
      </c>
      <c r="C568" s="279" t="s">
        <v>388</v>
      </c>
      <c r="D568" s="279">
        <v>2027</v>
      </c>
      <c r="E568" s="279">
        <v>164</v>
      </c>
      <c r="F568" s="281" t="s">
        <v>2394</v>
      </c>
      <c r="G568" s="256" t="s">
        <v>16</v>
      </c>
      <c r="H568" s="44">
        <f t="shared" ref="H568:N568" si="125">SUM(H569:H572)</f>
        <v>85.3</v>
      </c>
      <c r="I568" s="44">
        <f t="shared" si="125"/>
        <v>0</v>
      </c>
      <c r="J568" s="44">
        <f t="shared" si="125"/>
        <v>0</v>
      </c>
      <c r="K568" s="44">
        <f t="shared" si="125"/>
        <v>85.3</v>
      </c>
      <c r="L568" s="44">
        <f t="shared" si="125"/>
        <v>0</v>
      </c>
      <c r="M568" s="44">
        <f t="shared" si="125"/>
        <v>0</v>
      </c>
      <c r="N568" s="44">
        <f t="shared" si="125"/>
        <v>0</v>
      </c>
      <c r="O568" s="279">
        <v>625</v>
      </c>
      <c r="P568" s="279" t="s">
        <v>2386</v>
      </c>
      <c r="Q568" s="424" t="s">
        <v>4161</v>
      </c>
    </row>
    <row r="569" spans="1:17" ht="25.5" customHeight="1" x14ac:dyDescent="0.25">
      <c r="A569" s="292"/>
      <c r="B569" s="279"/>
      <c r="C569" s="279"/>
      <c r="D569" s="279"/>
      <c r="E569" s="279"/>
      <c r="F569" s="282"/>
      <c r="G569" s="256" t="s">
        <v>267</v>
      </c>
      <c r="H569" s="44">
        <f t="shared" si="123"/>
        <v>84.3</v>
      </c>
      <c r="I569" s="44">
        <v>0</v>
      </c>
      <c r="J569" s="44">
        <v>0</v>
      </c>
      <c r="K569" s="44">
        <v>84.3</v>
      </c>
      <c r="L569" s="44">
        <v>0</v>
      </c>
      <c r="M569" s="44">
        <v>0</v>
      </c>
      <c r="N569" s="44">
        <v>0</v>
      </c>
      <c r="O569" s="279"/>
      <c r="P569" s="279"/>
      <c r="Q569" s="425"/>
    </row>
    <row r="570" spans="1:17" ht="36" x14ac:dyDescent="0.25">
      <c r="A570" s="292"/>
      <c r="B570" s="279"/>
      <c r="C570" s="279"/>
      <c r="D570" s="279"/>
      <c r="E570" s="279"/>
      <c r="F570" s="282"/>
      <c r="G570" s="256" t="s">
        <v>18</v>
      </c>
      <c r="H570" s="44">
        <f t="shared" si="123"/>
        <v>1</v>
      </c>
      <c r="I570" s="44">
        <v>0</v>
      </c>
      <c r="J570" s="44">
        <v>0</v>
      </c>
      <c r="K570" s="44">
        <v>1</v>
      </c>
      <c r="L570" s="44">
        <v>0</v>
      </c>
      <c r="M570" s="44">
        <v>0</v>
      </c>
      <c r="N570" s="44">
        <v>0</v>
      </c>
      <c r="O570" s="279"/>
      <c r="P570" s="279"/>
      <c r="Q570" s="425"/>
    </row>
    <row r="571" spans="1:17" x14ac:dyDescent="0.25">
      <c r="A571" s="292"/>
      <c r="B571" s="279"/>
      <c r="C571" s="279"/>
      <c r="D571" s="279"/>
      <c r="E571" s="279"/>
      <c r="F571" s="282"/>
      <c r="G571" s="256" t="s">
        <v>19</v>
      </c>
      <c r="H571" s="44">
        <f t="shared" si="123"/>
        <v>0</v>
      </c>
      <c r="I571" s="44">
        <v>0</v>
      </c>
      <c r="J571" s="44">
        <v>0</v>
      </c>
      <c r="K571" s="44">
        <v>0</v>
      </c>
      <c r="L571" s="44">
        <v>0</v>
      </c>
      <c r="M571" s="44">
        <v>0</v>
      </c>
      <c r="N571" s="44">
        <v>0</v>
      </c>
      <c r="O571" s="279"/>
      <c r="P571" s="279"/>
      <c r="Q571" s="425"/>
    </row>
    <row r="572" spans="1:17" ht="24" x14ac:dyDescent="0.25">
      <c r="A572" s="292"/>
      <c r="B572" s="279"/>
      <c r="C572" s="279"/>
      <c r="D572" s="279"/>
      <c r="E572" s="279"/>
      <c r="F572" s="283"/>
      <c r="G572" s="256" t="s">
        <v>20</v>
      </c>
      <c r="H572" s="44">
        <f t="shared" si="123"/>
        <v>0</v>
      </c>
      <c r="I572" s="44">
        <v>0</v>
      </c>
      <c r="J572" s="44">
        <v>0</v>
      </c>
      <c r="K572" s="44">
        <v>0</v>
      </c>
      <c r="L572" s="44">
        <v>0</v>
      </c>
      <c r="M572" s="44">
        <v>0</v>
      </c>
      <c r="N572" s="44">
        <v>0</v>
      </c>
      <c r="O572" s="279"/>
      <c r="P572" s="279"/>
      <c r="Q572" s="426"/>
    </row>
    <row r="573" spans="1:17" ht="36" x14ac:dyDescent="0.25">
      <c r="A573" s="292" t="s">
        <v>2395</v>
      </c>
      <c r="B573" s="279" t="s">
        <v>890</v>
      </c>
      <c r="C573" s="279" t="s">
        <v>388</v>
      </c>
      <c r="D573" s="279">
        <v>2025</v>
      </c>
      <c r="E573" s="279">
        <v>320</v>
      </c>
      <c r="F573" s="279" t="s">
        <v>2396</v>
      </c>
      <c r="G573" s="256" t="s">
        <v>16</v>
      </c>
      <c r="H573" s="44">
        <f t="shared" ref="H573:N573" si="126">SUM(H574:H577)</f>
        <v>35</v>
      </c>
      <c r="I573" s="44">
        <f t="shared" si="126"/>
        <v>35</v>
      </c>
      <c r="J573" s="44">
        <f t="shared" si="126"/>
        <v>0</v>
      </c>
      <c r="K573" s="44">
        <f t="shared" si="126"/>
        <v>0</v>
      </c>
      <c r="L573" s="44">
        <f t="shared" si="126"/>
        <v>0</v>
      </c>
      <c r="M573" s="44">
        <f t="shared" si="126"/>
        <v>0</v>
      </c>
      <c r="N573" s="44">
        <f t="shared" si="126"/>
        <v>0</v>
      </c>
      <c r="O573" s="279">
        <v>775</v>
      </c>
      <c r="P573" s="279" t="s">
        <v>2386</v>
      </c>
      <c r="Q573" s="424" t="s">
        <v>4161</v>
      </c>
    </row>
    <row r="574" spans="1:17" ht="24" customHeight="1" x14ac:dyDescent="0.25">
      <c r="A574" s="292"/>
      <c r="B574" s="279"/>
      <c r="C574" s="279"/>
      <c r="D574" s="279"/>
      <c r="E574" s="279"/>
      <c r="F574" s="279"/>
      <c r="G574" s="256" t="s">
        <v>267</v>
      </c>
      <c r="H574" s="44">
        <f t="shared" si="123"/>
        <v>0</v>
      </c>
      <c r="I574" s="44">
        <v>0</v>
      </c>
      <c r="J574" s="44">
        <v>0</v>
      </c>
      <c r="K574" s="44">
        <v>0</v>
      </c>
      <c r="L574" s="44">
        <v>0</v>
      </c>
      <c r="M574" s="44">
        <v>0</v>
      </c>
      <c r="N574" s="44">
        <v>0</v>
      </c>
      <c r="O574" s="279"/>
      <c r="P574" s="279"/>
      <c r="Q574" s="425"/>
    </row>
    <row r="575" spans="1:17" ht="36" x14ac:dyDescent="0.25">
      <c r="A575" s="292"/>
      <c r="B575" s="279"/>
      <c r="C575" s="279"/>
      <c r="D575" s="279"/>
      <c r="E575" s="279"/>
      <c r="F575" s="279"/>
      <c r="G575" s="256" t="s">
        <v>18</v>
      </c>
      <c r="H575" s="44">
        <f t="shared" si="123"/>
        <v>33.200000000000003</v>
      </c>
      <c r="I575" s="44">
        <v>33.200000000000003</v>
      </c>
      <c r="J575" s="44">
        <v>0</v>
      </c>
      <c r="K575" s="44">
        <v>0</v>
      </c>
      <c r="L575" s="44">
        <v>0</v>
      </c>
      <c r="M575" s="44">
        <v>0</v>
      </c>
      <c r="N575" s="44">
        <v>0</v>
      </c>
      <c r="O575" s="279"/>
      <c r="P575" s="279"/>
      <c r="Q575" s="425"/>
    </row>
    <row r="576" spans="1:17" x14ac:dyDescent="0.25">
      <c r="A576" s="292"/>
      <c r="B576" s="279"/>
      <c r="C576" s="279"/>
      <c r="D576" s="279"/>
      <c r="E576" s="279"/>
      <c r="F576" s="279"/>
      <c r="G576" s="256" t="s">
        <v>19</v>
      </c>
      <c r="H576" s="44">
        <f t="shared" si="123"/>
        <v>1.8</v>
      </c>
      <c r="I576" s="44">
        <v>1.8</v>
      </c>
      <c r="J576" s="44">
        <v>0</v>
      </c>
      <c r="K576" s="44">
        <v>0</v>
      </c>
      <c r="L576" s="44">
        <v>0</v>
      </c>
      <c r="M576" s="44">
        <v>0</v>
      </c>
      <c r="N576" s="44">
        <v>0</v>
      </c>
      <c r="O576" s="279"/>
      <c r="P576" s="279"/>
      <c r="Q576" s="425"/>
    </row>
    <row r="577" spans="1:17" ht="24" x14ac:dyDescent="0.25">
      <c r="A577" s="292"/>
      <c r="B577" s="279"/>
      <c r="C577" s="279"/>
      <c r="D577" s="279"/>
      <c r="E577" s="279"/>
      <c r="F577" s="279"/>
      <c r="G577" s="256" t="s">
        <v>20</v>
      </c>
      <c r="H577" s="44">
        <f t="shared" si="123"/>
        <v>0</v>
      </c>
      <c r="I577" s="44">
        <v>0</v>
      </c>
      <c r="J577" s="44">
        <v>0</v>
      </c>
      <c r="K577" s="44">
        <v>0</v>
      </c>
      <c r="L577" s="44">
        <v>0</v>
      </c>
      <c r="M577" s="44">
        <v>0</v>
      </c>
      <c r="N577" s="44">
        <v>0</v>
      </c>
      <c r="O577" s="279"/>
      <c r="P577" s="279"/>
      <c r="Q577" s="426"/>
    </row>
    <row r="578" spans="1:17" ht="48" customHeight="1" x14ac:dyDescent="0.25">
      <c r="A578" s="292" t="s">
        <v>2397</v>
      </c>
      <c r="B578" s="279" t="s">
        <v>890</v>
      </c>
      <c r="C578" s="279" t="s">
        <v>388</v>
      </c>
      <c r="D578" s="279">
        <v>2028</v>
      </c>
      <c r="E578" s="279">
        <v>232</v>
      </c>
      <c r="F578" s="281" t="s">
        <v>2398</v>
      </c>
      <c r="G578" s="256" t="s">
        <v>16</v>
      </c>
      <c r="H578" s="44">
        <f t="shared" ref="H578:N578" si="127">SUM(H579:H582)</f>
        <v>22.099999999999998</v>
      </c>
      <c r="I578" s="44">
        <f t="shared" si="127"/>
        <v>0</v>
      </c>
      <c r="J578" s="44">
        <f t="shared" si="127"/>
        <v>0</v>
      </c>
      <c r="K578" s="44">
        <f t="shared" si="127"/>
        <v>0</v>
      </c>
      <c r="L578" s="44">
        <f t="shared" si="127"/>
        <v>22.099999999999998</v>
      </c>
      <c r="M578" s="44">
        <f t="shared" si="127"/>
        <v>0</v>
      </c>
      <c r="N578" s="44">
        <f t="shared" si="127"/>
        <v>0</v>
      </c>
      <c r="O578" s="279">
        <v>1434</v>
      </c>
      <c r="P578" s="279" t="s">
        <v>2386</v>
      </c>
      <c r="Q578" s="424" t="s">
        <v>4161</v>
      </c>
    </row>
    <row r="579" spans="1:17" ht="24" customHeight="1" x14ac:dyDescent="0.25">
      <c r="A579" s="292"/>
      <c r="B579" s="279"/>
      <c r="C579" s="279"/>
      <c r="D579" s="279"/>
      <c r="E579" s="279"/>
      <c r="F579" s="282"/>
      <c r="G579" s="256" t="s">
        <v>267</v>
      </c>
      <c r="H579" s="44">
        <f t="shared" si="123"/>
        <v>0</v>
      </c>
      <c r="I579" s="44">
        <v>0</v>
      </c>
      <c r="J579" s="44">
        <v>0</v>
      </c>
      <c r="K579" s="44">
        <v>0</v>
      </c>
      <c r="L579" s="44">
        <v>0</v>
      </c>
      <c r="M579" s="44">
        <v>0</v>
      </c>
      <c r="N579" s="44">
        <v>0</v>
      </c>
      <c r="O579" s="279"/>
      <c r="P579" s="279"/>
      <c r="Q579" s="425"/>
    </row>
    <row r="580" spans="1:17" ht="36" x14ac:dyDescent="0.25">
      <c r="A580" s="292"/>
      <c r="B580" s="279"/>
      <c r="C580" s="279"/>
      <c r="D580" s="279"/>
      <c r="E580" s="279"/>
      <c r="F580" s="282"/>
      <c r="G580" s="256" t="s">
        <v>18</v>
      </c>
      <c r="H580" s="44">
        <f t="shared" si="123"/>
        <v>20.9</v>
      </c>
      <c r="I580" s="44">
        <v>0</v>
      </c>
      <c r="J580" s="44">
        <v>0</v>
      </c>
      <c r="K580" s="44">
        <v>0</v>
      </c>
      <c r="L580" s="44">
        <v>20.9</v>
      </c>
      <c r="M580" s="44">
        <v>0</v>
      </c>
      <c r="N580" s="44">
        <v>0</v>
      </c>
      <c r="O580" s="279"/>
      <c r="P580" s="279"/>
      <c r="Q580" s="425"/>
    </row>
    <row r="581" spans="1:17" x14ac:dyDescent="0.25">
      <c r="A581" s="292"/>
      <c r="B581" s="279"/>
      <c r="C581" s="279"/>
      <c r="D581" s="279"/>
      <c r="E581" s="279"/>
      <c r="F581" s="282"/>
      <c r="G581" s="256" t="s">
        <v>19</v>
      </c>
      <c r="H581" s="44">
        <f t="shared" si="123"/>
        <v>1.2</v>
      </c>
      <c r="I581" s="44">
        <v>0</v>
      </c>
      <c r="J581" s="44">
        <v>0</v>
      </c>
      <c r="K581" s="44">
        <v>0</v>
      </c>
      <c r="L581" s="44">
        <v>1.2</v>
      </c>
      <c r="M581" s="44">
        <v>0</v>
      </c>
      <c r="N581" s="44">
        <v>0</v>
      </c>
      <c r="O581" s="279"/>
      <c r="P581" s="279"/>
      <c r="Q581" s="425"/>
    </row>
    <row r="582" spans="1:17" ht="24" x14ac:dyDescent="0.25">
      <c r="A582" s="292"/>
      <c r="B582" s="279"/>
      <c r="C582" s="279"/>
      <c r="D582" s="279"/>
      <c r="E582" s="279"/>
      <c r="F582" s="283"/>
      <c r="G582" s="256" t="s">
        <v>20</v>
      </c>
      <c r="H582" s="44">
        <f t="shared" si="123"/>
        <v>0</v>
      </c>
      <c r="I582" s="44">
        <v>0</v>
      </c>
      <c r="J582" s="44">
        <v>0</v>
      </c>
      <c r="K582" s="44">
        <v>0</v>
      </c>
      <c r="L582" s="44">
        <v>0</v>
      </c>
      <c r="M582" s="44">
        <v>0</v>
      </c>
      <c r="N582" s="44">
        <v>0</v>
      </c>
      <c r="O582" s="279"/>
      <c r="P582" s="279"/>
      <c r="Q582" s="426"/>
    </row>
    <row r="583" spans="1:17" ht="36" x14ac:dyDescent="0.25">
      <c r="A583" s="292" t="s">
        <v>2399</v>
      </c>
      <c r="B583" s="279" t="s">
        <v>890</v>
      </c>
      <c r="C583" s="279" t="s">
        <v>388</v>
      </c>
      <c r="D583" s="279">
        <v>2028</v>
      </c>
      <c r="E583" s="279">
        <v>456</v>
      </c>
      <c r="F583" s="279" t="s">
        <v>2396</v>
      </c>
      <c r="G583" s="256" t="s">
        <v>16</v>
      </c>
      <c r="H583" s="44">
        <f t="shared" ref="H583:N583" si="128">SUM(H584:H587)</f>
        <v>42</v>
      </c>
      <c r="I583" s="44">
        <f t="shared" si="128"/>
        <v>0</v>
      </c>
      <c r="J583" s="44">
        <f t="shared" si="128"/>
        <v>2</v>
      </c>
      <c r="K583" s="44">
        <f t="shared" si="128"/>
        <v>0</v>
      </c>
      <c r="L583" s="44">
        <f t="shared" si="128"/>
        <v>40</v>
      </c>
      <c r="M583" s="44">
        <f t="shared" si="128"/>
        <v>0</v>
      </c>
      <c r="N583" s="44">
        <f t="shared" si="128"/>
        <v>0</v>
      </c>
      <c r="O583" s="279">
        <v>656</v>
      </c>
      <c r="P583" s="279" t="s">
        <v>2386</v>
      </c>
      <c r="Q583" s="424" t="s">
        <v>4161</v>
      </c>
    </row>
    <row r="584" spans="1:17" ht="24" customHeight="1" x14ac:dyDescent="0.25">
      <c r="A584" s="292"/>
      <c r="B584" s="279"/>
      <c r="C584" s="279"/>
      <c r="D584" s="279"/>
      <c r="E584" s="279"/>
      <c r="F584" s="279"/>
      <c r="G584" s="256" t="s">
        <v>267</v>
      </c>
      <c r="H584" s="44">
        <f t="shared" si="123"/>
        <v>0</v>
      </c>
      <c r="I584" s="44">
        <v>0</v>
      </c>
      <c r="J584" s="44">
        <v>0</v>
      </c>
      <c r="K584" s="44">
        <v>0</v>
      </c>
      <c r="L584" s="44">
        <v>0</v>
      </c>
      <c r="M584" s="44">
        <v>0</v>
      </c>
      <c r="N584" s="44">
        <v>0</v>
      </c>
      <c r="O584" s="279"/>
      <c r="P584" s="279"/>
      <c r="Q584" s="425"/>
    </row>
    <row r="585" spans="1:17" ht="36" x14ac:dyDescent="0.25">
      <c r="A585" s="292"/>
      <c r="B585" s="279"/>
      <c r="C585" s="279"/>
      <c r="D585" s="279"/>
      <c r="E585" s="279"/>
      <c r="F585" s="279"/>
      <c r="G585" s="256" t="s">
        <v>18</v>
      </c>
      <c r="H585" s="44">
        <f t="shared" si="123"/>
        <v>38</v>
      </c>
      <c r="I585" s="44">
        <v>0</v>
      </c>
      <c r="J585" s="44">
        <v>0</v>
      </c>
      <c r="K585" s="44">
        <v>0</v>
      </c>
      <c r="L585" s="44">
        <v>38</v>
      </c>
      <c r="M585" s="44">
        <v>0</v>
      </c>
      <c r="N585" s="44">
        <v>0</v>
      </c>
      <c r="O585" s="279"/>
      <c r="P585" s="279"/>
      <c r="Q585" s="425"/>
    </row>
    <row r="586" spans="1:17" x14ac:dyDescent="0.25">
      <c r="A586" s="292"/>
      <c r="B586" s="279"/>
      <c r="C586" s="279"/>
      <c r="D586" s="279"/>
      <c r="E586" s="279"/>
      <c r="F586" s="279"/>
      <c r="G586" s="256" t="s">
        <v>19</v>
      </c>
      <c r="H586" s="44">
        <f t="shared" si="123"/>
        <v>4</v>
      </c>
      <c r="I586" s="44">
        <v>0</v>
      </c>
      <c r="J586" s="44">
        <v>2</v>
      </c>
      <c r="K586" s="44">
        <v>0</v>
      </c>
      <c r="L586" s="44">
        <v>2</v>
      </c>
      <c r="M586" s="44">
        <v>0</v>
      </c>
      <c r="N586" s="44">
        <v>0</v>
      </c>
      <c r="O586" s="279"/>
      <c r="P586" s="279"/>
      <c r="Q586" s="425"/>
    </row>
    <row r="587" spans="1:17" ht="24" x14ac:dyDescent="0.25">
      <c r="A587" s="292"/>
      <c r="B587" s="279"/>
      <c r="C587" s="279"/>
      <c r="D587" s="279"/>
      <c r="E587" s="279"/>
      <c r="F587" s="279"/>
      <c r="G587" s="256" t="s">
        <v>20</v>
      </c>
      <c r="H587" s="44">
        <f t="shared" si="123"/>
        <v>0</v>
      </c>
      <c r="I587" s="44">
        <v>0</v>
      </c>
      <c r="J587" s="44">
        <v>0</v>
      </c>
      <c r="K587" s="44">
        <v>0</v>
      </c>
      <c r="L587" s="44">
        <v>0</v>
      </c>
      <c r="M587" s="44">
        <v>0</v>
      </c>
      <c r="N587" s="44">
        <v>0</v>
      </c>
      <c r="O587" s="279"/>
      <c r="P587" s="279"/>
      <c r="Q587" s="426"/>
    </row>
    <row r="588" spans="1:17" ht="36" x14ac:dyDescent="0.25">
      <c r="A588" s="292" t="s">
        <v>2400</v>
      </c>
      <c r="B588" s="279" t="s">
        <v>890</v>
      </c>
      <c r="C588" s="279" t="s">
        <v>388</v>
      </c>
      <c r="D588" s="279">
        <v>2028</v>
      </c>
      <c r="E588" s="279">
        <v>164</v>
      </c>
      <c r="F588" s="279" t="s">
        <v>2401</v>
      </c>
      <c r="G588" s="256" t="s">
        <v>16</v>
      </c>
      <c r="H588" s="44">
        <f t="shared" ref="H588:N588" si="129">SUM(H589:H592)</f>
        <v>46.5</v>
      </c>
      <c r="I588" s="44">
        <f t="shared" si="129"/>
        <v>0</v>
      </c>
      <c r="J588" s="44">
        <f t="shared" si="129"/>
        <v>0</v>
      </c>
      <c r="K588" s="44">
        <f t="shared" si="129"/>
        <v>0</v>
      </c>
      <c r="L588" s="44">
        <f t="shared" si="129"/>
        <v>46.5</v>
      </c>
      <c r="M588" s="44">
        <f t="shared" si="129"/>
        <v>0</v>
      </c>
      <c r="N588" s="44">
        <f t="shared" si="129"/>
        <v>0</v>
      </c>
      <c r="O588" s="279">
        <v>625</v>
      </c>
      <c r="P588" s="279" t="s">
        <v>2386</v>
      </c>
      <c r="Q588" s="424" t="s">
        <v>4161</v>
      </c>
    </row>
    <row r="589" spans="1:17" ht="24" customHeight="1" x14ac:dyDescent="0.25">
      <c r="A589" s="292"/>
      <c r="B589" s="279"/>
      <c r="C589" s="279"/>
      <c r="D589" s="279"/>
      <c r="E589" s="279"/>
      <c r="F589" s="279"/>
      <c r="G589" s="256" t="s">
        <v>267</v>
      </c>
      <c r="H589" s="44">
        <f t="shared" si="123"/>
        <v>0</v>
      </c>
      <c r="I589" s="44">
        <v>0</v>
      </c>
      <c r="J589" s="44">
        <v>0</v>
      </c>
      <c r="K589" s="44">
        <v>0</v>
      </c>
      <c r="L589" s="44">
        <v>0</v>
      </c>
      <c r="M589" s="44">
        <v>0</v>
      </c>
      <c r="N589" s="44">
        <v>0</v>
      </c>
      <c r="O589" s="279"/>
      <c r="P589" s="279"/>
      <c r="Q589" s="425"/>
    </row>
    <row r="590" spans="1:17" ht="36" x14ac:dyDescent="0.25">
      <c r="A590" s="292"/>
      <c r="B590" s="279"/>
      <c r="C590" s="279"/>
      <c r="D590" s="279"/>
      <c r="E590" s="279"/>
      <c r="F590" s="279"/>
      <c r="G590" s="256" t="s">
        <v>18</v>
      </c>
      <c r="H590" s="44">
        <f t="shared" si="123"/>
        <v>44.1</v>
      </c>
      <c r="I590" s="44">
        <v>0</v>
      </c>
      <c r="J590" s="44">
        <v>0</v>
      </c>
      <c r="K590" s="44">
        <v>0</v>
      </c>
      <c r="L590" s="44">
        <v>44.1</v>
      </c>
      <c r="M590" s="44">
        <v>0</v>
      </c>
      <c r="N590" s="44">
        <v>0</v>
      </c>
      <c r="O590" s="279"/>
      <c r="P590" s="279"/>
      <c r="Q590" s="425"/>
    </row>
    <row r="591" spans="1:17" x14ac:dyDescent="0.25">
      <c r="A591" s="292"/>
      <c r="B591" s="279"/>
      <c r="C591" s="279"/>
      <c r="D591" s="279"/>
      <c r="E591" s="279"/>
      <c r="F591" s="279"/>
      <c r="G591" s="256" t="s">
        <v>19</v>
      </c>
      <c r="H591" s="44">
        <f t="shared" si="123"/>
        <v>2.4</v>
      </c>
      <c r="I591" s="44">
        <v>0</v>
      </c>
      <c r="J591" s="44">
        <v>0</v>
      </c>
      <c r="K591" s="44">
        <v>0</v>
      </c>
      <c r="L591" s="44">
        <v>2.4</v>
      </c>
      <c r="M591" s="44">
        <v>0</v>
      </c>
      <c r="N591" s="44">
        <v>0</v>
      </c>
      <c r="O591" s="279"/>
      <c r="P591" s="279"/>
      <c r="Q591" s="425"/>
    </row>
    <row r="592" spans="1:17" ht="24" x14ac:dyDescent="0.25">
      <c r="A592" s="292"/>
      <c r="B592" s="279"/>
      <c r="C592" s="279"/>
      <c r="D592" s="279"/>
      <c r="E592" s="279"/>
      <c r="F592" s="279"/>
      <c r="G592" s="256" t="s">
        <v>20</v>
      </c>
      <c r="H592" s="44">
        <f t="shared" si="123"/>
        <v>0</v>
      </c>
      <c r="I592" s="44">
        <v>0</v>
      </c>
      <c r="J592" s="44">
        <v>0</v>
      </c>
      <c r="K592" s="44">
        <v>0</v>
      </c>
      <c r="L592" s="44">
        <v>0</v>
      </c>
      <c r="M592" s="44">
        <v>0</v>
      </c>
      <c r="N592" s="44">
        <v>0</v>
      </c>
      <c r="O592" s="279"/>
      <c r="P592" s="279"/>
      <c r="Q592" s="426"/>
    </row>
    <row r="593" spans="1:17" ht="36" x14ac:dyDescent="0.25">
      <c r="A593" s="292" t="s">
        <v>2402</v>
      </c>
      <c r="B593" s="279" t="s">
        <v>63</v>
      </c>
      <c r="C593" s="279" t="s">
        <v>388</v>
      </c>
      <c r="D593" s="279">
        <v>2028</v>
      </c>
      <c r="E593" s="279" t="s">
        <v>63</v>
      </c>
      <c r="F593" s="279" t="s">
        <v>2152</v>
      </c>
      <c r="G593" s="256" t="s">
        <v>16</v>
      </c>
      <c r="H593" s="44">
        <f t="shared" ref="H593:N593" si="130">SUM(H594:H597)</f>
        <v>3</v>
      </c>
      <c r="I593" s="44">
        <f t="shared" si="130"/>
        <v>0</v>
      </c>
      <c r="J593" s="44">
        <f t="shared" si="130"/>
        <v>0</v>
      </c>
      <c r="K593" s="44">
        <f t="shared" si="130"/>
        <v>0</v>
      </c>
      <c r="L593" s="44">
        <f t="shared" si="130"/>
        <v>3</v>
      </c>
      <c r="M593" s="44">
        <f t="shared" si="130"/>
        <v>0</v>
      </c>
      <c r="N593" s="44">
        <f t="shared" si="130"/>
        <v>0</v>
      </c>
      <c r="O593" s="279">
        <v>841</v>
      </c>
      <c r="P593" s="279"/>
      <c r="Q593" s="424" t="s">
        <v>4161</v>
      </c>
    </row>
    <row r="594" spans="1:17" ht="24" customHeight="1" x14ac:dyDescent="0.25">
      <c r="A594" s="292"/>
      <c r="B594" s="279"/>
      <c r="C594" s="279"/>
      <c r="D594" s="279"/>
      <c r="E594" s="279"/>
      <c r="F594" s="279"/>
      <c r="G594" s="256" t="s">
        <v>267</v>
      </c>
      <c r="H594" s="44">
        <f t="shared" si="123"/>
        <v>0</v>
      </c>
      <c r="I594" s="44">
        <v>0</v>
      </c>
      <c r="J594" s="44">
        <v>0</v>
      </c>
      <c r="K594" s="44">
        <v>0</v>
      </c>
      <c r="L594" s="44">
        <v>0</v>
      </c>
      <c r="M594" s="44">
        <v>0</v>
      </c>
      <c r="N594" s="44">
        <v>0</v>
      </c>
      <c r="O594" s="279"/>
      <c r="P594" s="279"/>
      <c r="Q594" s="425"/>
    </row>
    <row r="595" spans="1:17" ht="36" x14ac:dyDescent="0.25">
      <c r="A595" s="292"/>
      <c r="B595" s="279"/>
      <c r="C595" s="279"/>
      <c r="D595" s="279"/>
      <c r="E595" s="279"/>
      <c r="F595" s="279"/>
      <c r="G595" s="256" t="s">
        <v>18</v>
      </c>
      <c r="H595" s="44">
        <f t="shared" si="123"/>
        <v>2.9</v>
      </c>
      <c r="I595" s="44">
        <v>0</v>
      </c>
      <c r="J595" s="44">
        <v>0</v>
      </c>
      <c r="K595" s="44">
        <v>0</v>
      </c>
      <c r="L595" s="44">
        <v>2.9</v>
      </c>
      <c r="M595" s="44">
        <v>0</v>
      </c>
      <c r="N595" s="44">
        <v>0</v>
      </c>
      <c r="O595" s="279"/>
      <c r="P595" s="279"/>
      <c r="Q595" s="425"/>
    </row>
    <row r="596" spans="1:17" x14ac:dyDescent="0.25">
      <c r="A596" s="292"/>
      <c r="B596" s="279"/>
      <c r="C596" s="279"/>
      <c r="D596" s="279"/>
      <c r="E596" s="279"/>
      <c r="F596" s="279"/>
      <c r="G596" s="256" t="s">
        <v>19</v>
      </c>
      <c r="H596" s="44">
        <f t="shared" si="123"/>
        <v>0.1</v>
      </c>
      <c r="I596" s="44">
        <v>0</v>
      </c>
      <c r="J596" s="44">
        <v>0</v>
      </c>
      <c r="K596" s="44">
        <v>0</v>
      </c>
      <c r="L596" s="44">
        <v>0.1</v>
      </c>
      <c r="M596" s="44">
        <v>0</v>
      </c>
      <c r="N596" s="44">
        <v>0</v>
      </c>
      <c r="O596" s="279"/>
      <c r="P596" s="279"/>
      <c r="Q596" s="425"/>
    </row>
    <row r="597" spans="1:17" ht="24" x14ac:dyDescent="0.25">
      <c r="A597" s="292"/>
      <c r="B597" s="279"/>
      <c r="C597" s="279"/>
      <c r="D597" s="279"/>
      <c r="E597" s="279"/>
      <c r="F597" s="279"/>
      <c r="G597" s="256" t="s">
        <v>20</v>
      </c>
      <c r="H597" s="44">
        <f t="shared" si="123"/>
        <v>0</v>
      </c>
      <c r="I597" s="44">
        <v>0</v>
      </c>
      <c r="J597" s="44">
        <v>0</v>
      </c>
      <c r="K597" s="44">
        <v>0</v>
      </c>
      <c r="L597" s="44">
        <v>0</v>
      </c>
      <c r="M597" s="44">
        <v>0</v>
      </c>
      <c r="N597" s="44">
        <v>0</v>
      </c>
      <c r="O597" s="279"/>
      <c r="P597" s="279"/>
      <c r="Q597" s="426"/>
    </row>
    <row r="598" spans="1:17" ht="36" x14ac:dyDescent="0.25">
      <c r="A598" s="292" t="s">
        <v>2403</v>
      </c>
      <c r="B598" s="279" t="s">
        <v>63</v>
      </c>
      <c r="C598" s="279" t="s">
        <v>388</v>
      </c>
      <c r="D598" s="279">
        <v>2028</v>
      </c>
      <c r="E598" s="279" t="s">
        <v>63</v>
      </c>
      <c r="F598" s="279" t="s">
        <v>2152</v>
      </c>
      <c r="G598" s="256" t="s">
        <v>16</v>
      </c>
      <c r="H598" s="44">
        <f t="shared" ref="H598:N598" si="131">SUM(H599:H602)</f>
        <v>3</v>
      </c>
      <c r="I598" s="44">
        <f t="shared" si="131"/>
        <v>0</v>
      </c>
      <c r="J598" s="44">
        <f t="shared" si="131"/>
        <v>0</v>
      </c>
      <c r="K598" s="44">
        <f t="shared" si="131"/>
        <v>0</v>
      </c>
      <c r="L598" s="44">
        <f t="shared" si="131"/>
        <v>3</v>
      </c>
      <c r="M598" s="44">
        <f t="shared" si="131"/>
        <v>0</v>
      </c>
      <c r="N598" s="44">
        <f t="shared" si="131"/>
        <v>0</v>
      </c>
      <c r="O598" s="279">
        <v>775</v>
      </c>
      <c r="P598" s="279"/>
      <c r="Q598" s="424" t="s">
        <v>4161</v>
      </c>
    </row>
    <row r="599" spans="1:17" ht="24" customHeight="1" x14ac:dyDescent="0.25">
      <c r="A599" s="292"/>
      <c r="B599" s="279"/>
      <c r="C599" s="279"/>
      <c r="D599" s="279"/>
      <c r="E599" s="279"/>
      <c r="F599" s="279"/>
      <c r="G599" s="256" t="s">
        <v>267</v>
      </c>
      <c r="H599" s="44">
        <f t="shared" si="123"/>
        <v>0</v>
      </c>
      <c r="I599" s="44">
        <v>0</v>
      </c>
      <c r="J599" s="44">
        <v>0</v>
      </c>
      <c r="K599" s="44">
        <v>0</v>
      </c>
      <c r="L599" s="44">
        <v>0</v>
      </c>
      <c r="M599" s="44">
        <v>0</v>
      </c>
      <c r="N599" s="44">
        <v>0</v>
      </c>
      <c r="O599" s="279"/>
      <c r="P599" s="279"/>
      <c r="Q599" s="425"/>
    </row>
    <row r="600" spans="1:17" ht="36" x14ac:dyDescent="0.25">
      <c r="A600" s="292"/>
      <c r="B600" s="279"/>
      <c r="C600" s="279"/>
      <c r="D600" s="279"/>
      <c r="E600" s="279"/>
      <c r="F600" s="279"/>
      <c r="G600" s="256" t="s">
        <v>18</v>
      </c>
      <c r="H600" s="44">
        <f t="shared" si="123"/>
        <v>2.9</v>
      </c>
      <c r="I600" s="44">
        <v>0</v>
      </c>
      <c r="J600" s="44">
        <v>0</v>
      </c>
      <c r="K600" s="44">
        <v>0</v>
      </c>
      <c r="L600" s="44">
        <v>2.9</v>
      </c>
      <c r="M600" s="44">
        <v>0</v>
      </c>
      <c r="N600" s="44">
        <v>0</v>
      </c>
      <c r="O600" s="279"/>
      <c r="P600" s="279"/>
      <c r="Q600" s="425"/>
    </row>
    <row r="601" spans="1:17" x14ac:dyDescent="0.25">
      <c r="A601" s="292"/>
      <c r="B601" s="279"/>
      <c r="C601" s="279"/>
      <c r="D601" s="279"/>
      <c r="E601" s="279"/>
      <c r="F601" s="279"/>
      <c r="G601" s="256" t="s">
        <v>19</v>
      </c>
      <c r="H601" s="44">
        <f t="shared" si="123"/>
        <v>0.1</v>
      </c>
      <c r="I601" s="44">
        <v>0</v>
      </c>
      <c r="J601" s="44">
        <v>0</v>
      </c>
      <c r="K601" s="44">
        <v>0</v>
      </c>
      <c r="L601" s="44">
        <v>0.1</v>
      </c>
      <c r="M601" s="44">
        <v>0</v>
      </c>
      <c r="N601" s="44">
        <v>0</v>
      </c>
      <c r="O601" s="279"/>
      <c r="P601" s="279"/>
      <c r="Q601" s="425"/>
    </row>
    <row r="602" spans="1:17" ht="24" x14ac:dyDescent="0.25">
      <c r="A602" s="292"/>
      <c r="B602" s="279"/>
      <c r="C602" s="279"/>
      <c r="D602" s="279"/>
      <c r="E602" s="279"/>
      <c r="F602" s="279"/>
      <c r="G602" s="79" t="s">
        <v>20</v>
      </c>
      <c r="H602" s="44">
        <f t="shared" si="123"/>
        <v>0</v>
      </c>
      <c r="I602" s="44">
        <v>0</v>
      </c>
      <c r="J602" s="44">
        <v>0</v>
      </c>
      <c r="K602" s="44">
        <v>0</v>
      </c>
      <c r="L602" s="44">
        <v>0</v>
      </c>
      <c r="M602" s="44">
        <v>0</v>
      </c>
      <c r="N602" s="44">
        <v>0</v>
      </c>
      <c r="O602" s="279"/>
      <c r="P602" s="279"/>
      <c r="Q602" s="426"/>
    </row>
    <row r="603" spans="1:17" ht="36" x14ac:dyDescent="0.25">
      <c r="A603" s="292" t="s">
        <v>2404</v>
      </c>
      <c r="B603" s="279" t="s">
        <v>63</v>
      </c>
      <c r="C603" s="279" t="s">
        <v>388</v>
      </c>
      <c r="D603" s="279">
        <v>2028</v>
      </c>
      <c r="E603" s="279" t="s">
        <v>63</v>
      </c>
      <c r="F603" s="279" t="s">
        <v>2152</v>
      </c>
      <c r="G603" s="79" t="s">
        <v>16</v>
      </c>
      <c r="H603" s="44">
        <f t="shared" ref="H603:N603" si="132">SUM(H604:H607)</f>
        <v>4</v>
      </c>
      <c r="I603" s="44">
        <f t="shared" si="132"/>
        <v>0</v>
      </c>
      <c r="J603" s="44">
        <f t="shared" si="132"/>
        <v>0</v>
      </c>
      <c r="K603" s="44">
        <f t="shared" si="132"/>
        <v>0</v>
      </c>
      <c r="L603" s="44">
        <f t="shared" si="132"/>
        <v>4</v>
      </c>
      <c r="M603" s="44">
        <f t="shared" si="132"/>
        <v>0</v>
      </c>
      <c r="N603" s="44">
        <f t="shared" si="132"/>
        <v>0</v>
      </c>
      <c r="O603" s="279">
        <v>625</v>
      </c>
      <c r="P603" s="279"/>
      <c r="Q603" s="424" t="s">
        <v>4161</v>
      </c>
    </row>
    <row r="604" spans="1:17" ht="24" customHeight="1" x14ac:dyDescent="0.25">
      <c r="A604" s="292"/>
      <c r="B604" s="279"/>
      <c r="C604" s="279"/>
      <c r="D604" s="279"/>
      <c r="E604" s="279"/>
      <c r="F604" s="279"/>
      <c r="G604" s="79" t="s">
        <v>267</v>
      </c>
      <c r="H604" s="44">
        <f t="shared" si="123"/>
        <v>0</v>
      </c>
      <c r="I604" s="44">
        <v>0</v>
      </c>
      <c r="J604" s="44">
        <v>0</v>
      </c>
      <c r="K604" s="44">
        <v>0</v>
      </c>
      <c r="L604" s="44">
        <v>0</v>
      </c>
      <c r="M604" s="44">
        <v>0</v>
      </c>
      <c r="N604" s="44">
        <v>0</v>
      </c>
      <c r="O604" s="279"/>
      <c r="P604" s="279"/>
      <c r="Q604" s="425"/>
    </row>
    <row r="605" spans="1:17" ht="36" x14ac:dyDescent="0.25">
      <c r="A605" s="292"/>
      <c r="B605" s="279"/>
      <c r="C605" s="279"/>
      <c r="D605" s="279"/>
      <c r="E605" s="279"/>
      <c r="F605" s="279"/>
      <c r="G605" s="79" t="s">
        <v>18</v>
      </c>
      <c r="H605" s="44">
        <f t="shared" si="123"/>
        <v>3.8</v>
      </c>
      <c r="I605" s="44">
        <v>0</v>
      </c>
      <c r="J605" s="44">
        <v>0</v>
      </c>
      <c r="K605" s="44">
        <v>0</v>
      </c>
      <c r="L605" s="44">
        <v>3.8</v>
      </c>
      <c r="M605" s="44">
        <v>0</v>
      </c>
      <c r="N605" s="44">
        <v>0</v>
      </c>
      <c r="O605" s="279"/>
      <c r="P605" s="279"/>
      <c r="Q605" s="425"/>
    </row>
    <row r="606" spans="1:17" x14ac:dyDescent="0.25">
      <c r="A606" s="292"/>
      <c r="B606" s="279"/>
      <c r="C606" s="279"/>
      <c r="D606" s="279"/>
      <c r="E606" s="279"/>
      <c r="F606" s="279"/>
      <c r="G606" s="79" t="s">
        <v>19</v>
      </c>
      <c r="H606" s="44">
        <f t="shared" si="123"/>
        <v>0.2</v>
      </c>
      <c r="I606" s="44">
        <v>0</v>
      </c>
      <c r="J606" s="44">
        <v>0</v>
      </c>
      <c r="K606" s="44">
        <v>0</v>
      </c>
      <c r="L606" s="44">
        <v>0.2</v>
      </c>
      <c r="M606" s="44">
        <v>0</v>
      </c>
      <c r="N606" s="44">
        <v>0</v>
      </c>
      <c r="O606" s="279"/>
      <c r="P606" s="279"/>
      <c r="Q606" s="425"/>
    </row>
    <row r="607" spans="1:17" ht="24" x14ac:dyDescent="0.25">
      <c r="A607" s="292"/>
      <c r="B607" s="279"/>
      <c r="C607" s="279"/>
      <c r="D607" s="279"/>
      <c r="E607" s="279"/>
      <c r="F607" s="279"/>
      <c r="G607" s="79" t="s">
        <v>20</v>
      </c>
      <c r="H607" s="44">
        <f t="shared" si="123"/>
        <v>0</v>
      </c>
      <c r="I607" s="44">
        <v>0</v>
      </c>
      <c r="J607" s="44">
        <v>0</v>
      </c>
      <c r="K607" s="44">
        <v>0</v>
      </c>
      <c r="L607" s="44">
        <v>0</v>
      </c>
      <c r="M607" s="44">
        <v>0</v>
      </c>
      <c r="N607" s="44">
        <v>0</v>
      </c>
      <c r="O607" s="279"/>
      <c r="P607" s="279"/>
      <c r="Q607" s="426"/>
    </row>
    <row r="608" spans="1:17" ht="36" x14ac:dyDescent="0.25">
      <c r="A608" s="292" t="s">
        <v>2405</v>
      </c>
      <c r="B608" s="279" t="s">
        <v>63</v>
      </c>
      <c r="C608" s="279" t="s">
        <v>388</v>
      </c>
      <c r="D608" s="279">
        <v>2029</v>
      </c>
      <c r="E608" s="279" t="s">
        <v>63</v>
      </c>
      <c r="F608" s="279" t="s">
        <v>2152</v>
      </c>
      <c r="G608" s="79" t="s">
        <v>16</v>
      </c>
      <c r="H608" s="44">
        <f t="shared" ref="H608:N608" si="133">SUM(H609:H612)</f>
        <v>4</v>
      </c>
      <c r="I608" s="44">
        <f t="shared" si="133"/>
        <v>0</v>
      </c>
      <c r="J608" s="44">
        <f t="shared" si="133"/>
        <v>0</v>
      </c>
      <c r="K608" s="44">
        <f t="shared" si="133"/>
        <v>0</v>
      </c>
      <c r="L608" s="44">
        <f t="shared" si="133"/>
        <v>0</v>
      </c>
      <c r="M608" s="44">
        <f t="shared" si="133"/>
        <v>4</v>
      </c>
      <c r="N608" s="44">
        <f t="shared" si="133"/>
        <v>0</v>
      </c>
      <c r="O608" s="279">
        <v>652</v>
      </c>
      <c r="P608" s="279"/>
      <c r="Q608" s="424" t="s">
        <v>4161</v>
      </c>
    </row>
    <row r="609" spans="1:17" ht="24" customHeight="1" x14ac:dyDescent="0.25">
      <c r="A609" s="292"/>
      <c r="B609" s="279"/>
      <c r="C609" s="279"/>
      <c r="D609" s="279"/>
      <c r="E609" s="279"/>
      <c r="F609" s="279"/>
      <c r="G609" s="79" t="s">
        <v>267</v>
      </c>
      <c r="H609" s="44">
        <f t="shared" si="123"/>
        <v>0</v>
      </c>
      <c r="I609" s="44">
        <v>0</v>
      </c>
      <c r="J609" s="44">
        <v>0</v>
      </c>
      <c r="K609" s="44">
        <v>0</v>
      </c>
      <c r="L609" s="44">
        <v>0</v>
      </c>
      <c r="M609" s="44">
        <v>0</v>
      </c>
      <c r="N609" s="44">
        <v>0</v>
      </c>
      <c r="O609" s="279"/>
      <c r="P609" s="279"/>
      <c r="Q609" s="425"/>
    </row>
    <row r="610" spans="1:17" ht="36" x14ac:dyDescent="0.25">
      <c r="A610" s="292"/>
      <c r="B610" s="279"/>
      <c r="C610" s="279"/>
      <c r="D610" s="279"/>
      <c r="E610" s="279"/>
      <c r="F610" s="279"/>
      <c r="G610" s="79" t="s">
        <v>18</v>
      </c>
      <c r="H610" s="44">
        <f t="shared" si="123"/>
        <v>3.8</v>
      </c>
      <c r="I610" s="44">
        <v>0</v>
      </c>
      <c r="J610" s="44">
        <v>0</v>
      </c>
      <c r="K610" s="44">
        <v>0</v>
      </c>
      <c r="L610" s="44">
        <v>0</v>
      </c>
      <c r="M610" s="44">
        <v>3.8</v>
      </c>
      <c r="N610" s="44">
        <v>0</v>
      </c>
      <c r="O610" s="279"/>
      <c r="P610" s="279"/>
      <c r="Q610" s="425"/>
    </row>
    <row r="611" spans="1:17" x14ac:dyDescent="0.25">
      <c r="A611" s="292"/>
      <c r="B611" s="279"/>
      <c r="C611" s="279"/>
      <c r="D611" s="279"/>
      <c r="E611" s="279"/>
      <c r="F611" s="279"/>
      <c r="G611" s="79" t="s">
        <v>19</v>
      </c>
      <c r="H611" s="44">
        <f t="shared" si="123"/>
        <v>0.2</v>
      </c>
      <c r="I611" s="44">
        <v>0</v>
      </c>
      <c r="J611" s="44">
        <v>0</v>
      </c>
      <c r="K611" s="44">
        <v>0</v>
      </c>
      <c r="L611" s="44">
        <v>0</v>
      </c>
      <c r="M611" s="44">
        <v>0.2</v>
      </c>
      <c r="N611" s="44">
        <v>0</v>
      </c>
      <c r="O611" s="279"/>
      <c r="P611" s="279"/>
      <c r="Q611" s="425"/>
    </row>
    <row r="612" spans="1:17" ht="24" x14ac:dyDescent="0.25">
      <c r="A612" s="292"/>
      <c r="B612" s="279"/>
      <c r="C612" s="279"/>
      <c r="D612" s="279"/>
      <c r="E612" s="279"/>
      <c r="F612" s="279"/>
      <c r="G612" s="79" t="s">
        <v>20</v>
      </c>
      <c r="H612" s="44">
        <f t="shared" si="123"/>
        <v>0</v>
      </c>
      <c r="I612" s="44">
        <v>0</v>
      </c>
      <c r="J612" s="44">
        <v>0</v>
      </c>
      <c r="K612" s="44">
        <v>0</v>
      </c>
      <c r="L612" s="44">
        <v>0</v>
      </c>
      <c r="M612" s="44">
        <v>0</v>
      </c>
      <c r="N612" s="44">
        <v>0</v>
      </c>
      <c r="O612" s="279"/>
      <c r="P612" s="279"/>
      <c r="Q612" s="426"/>
    </row>
    <row r="613" spans="1:17" ht="36" x14ac:dyDescent="0.25">
      <c r="A613" s="292" t="s">
        <v>2413</v>
      </c>
      <c r="B613" s="279" t="s">
        <v>2407</v>
      </c>
      <c r="C613" s="279" t="s">
        <v>388</v>
      </c>
      <c r="D613" s="279">
        <v>2028</v>
      </c>
      <c r="E613" s="279">
        <v>139</v>
      </c>
      <c r="F613" s="279" t="s">
        <v>2414</v>
      </c>
      <c r="G613" s="79" t="s">
        <v>16</v>
      </c>
      <c r="H613" s="44">
        <f t="shared" ref="H613:N613" si="134">SUM(H614:H617)</f>
        <v>3.3</v>
      </c>
      <c r="I613" s="44">
        <f t="shared" si="134"/>
        <v>0</v>
      </c>
      <c r="J613" s="44">
        <f t="shared" si="134"/>
        <v>0</v>
      </c>
      <c r="K613" s="44">
        <f t="shared" si="134"/>
        <v>0</v>
      </c>
      <c r="L613" s="44">
        <f t="shared" si="134"/>
        <v>3.3</v>
      </c>
      <c r="M613" s="44">
        <f t="shared" si="134"/>
        <v>0</v>
      </c>
      <c r="N613" s="44">
        <f t="shared" si="134"/>
        <v>0</v>
      </c>
      <c r="O613" s="279">
        <v>134</v>
      </c>
      <c r="P613" s="279" t="s">
        <v>2162</v>
      </c>
      <c r="Q613" s="424" t="s">
        <v>4161</v>
      </c>
    </row>
    <row r="614" spans="1:17" x14ac:dyDescent="0.25">
      <c r="A614" s="292"/>
      <c r="B614" s="279"/>
      <c r="C614" s="279"/>
      <c r="D614" s="279"/>
      <c r="E614" s="279"/>
      <c r="F614" s="279"/>
      <c r="G614" s="79" t="s">
        <v>17</v>
      </c>
      <c r="H614" s="44">
        <f t="shared" ref="H614:H642" si="135">SUM(I614:N614)</f>
        <v>0</v>
      </c>
      <c r="I614" s="44">
        <v>0</v>
      </c>
      <c r="J614" s="44">
        <v>0</v>
      </c>
      <c r="K614" s="44">
        <v>0</v>
      </c>
      <c r="L614" s="44">
        <v>0</v>
      </c>
      <c r="M614" s="44">
        <v>0</v>
      </c>
      <c r="N614" s="44">
        <v>0</v>
      </c>
      <c r="O614" s="279"/>
      <c r="P614" s="279"/>
      <c r="Q614" s="425"/>
    </row>
    <row r="615" spans="1:17" ht="36" x14ac:dyDescent="0.25">
      <c r="A615" s="292"/>
      <c r="B615" s="279"/>
      <c r="C615" s="279"/>
      <c r="D615" s="279"/>
      <c r="E615" s="279"/>
      <c r="F615" s="279"/>
      <c r="G615" s="79" t="s">
        <v>18</v>
      </c>
      <c r="H615" s="44">
        <f t="shared" si="135"/>
        <v>3</v>
      </c>
      <c r="I615" s="44">
        <v>0</v>
      </c>
      <c r="J615" s="44">
        <v>0</v>
      </c>
      <c r="K615" s="44">
        <v>0</v>
      </c>
      <c r="L615" s="44">
        <v>3</v>
      </c>
      <c r="M615" s="44">
        <v>0</v>
      </c>
      <c r="N615" s="44">
        <v>0</v>
      </c>
      <c r="O615" s="279"/>
      <c r="P615" s="279"/>
      <c r="Q615" s="425"/>
    </row>
    <row r="616" spans="1:17" x14ac:dyDescent="0.25">
      <c r="A616" s="292"/>
      <c r="B616" s="279"/>
      <c r="C616" s="279"/>
      <c r="D616" s="279"/>
      <c r="E616" s="279"/>
      <c r="F616" s="279"/>
      <c r="G616" s="79" t="s">
        <v>19</v>
      </c>
      <c r="H616" s="44">
        <f t="shared" si="135"/>
        <v>0.3</v>
      </c>
      <c r="I616" s="44">
        <v>0</v>
      </c>
      <c r="J616" s="44">
        <v>0</v>
      </c>
      <c r="K616" s="44">
        <v>0</v>
      </c>
      <c r="L616" s="44">
        <v>0.3</v>
      </c>
      <c r="M616" s="44">
        <v>0</v>
      </c>
      <c r="N616" s="44">
        <v>0</v>
      </c>
      <c r="O616" s="279"/>
      <c r="P616" s="279"/>
      <c r="Q616" s="425"/>
    </row>
    <row r="617" spans="1:17" ht="24" x14ac:dyDescent="0.25">
      <c r="A617" s="292"/>
      <c r="B617" s="279"/>
      <c r="C617" s="279"/>
      <c r="D617" s="279"/>
      <c r="E617" s="279"/>
      <c r="F617" s="279"/>
      <c r="G617" s="79" t="s">
        <v>20</v>
      </c>
      <c r="H617" s="44">
        <f t="shared" si="135"/>
        <v>0</v>
      </c>
      <c r="I617" s="44">
        <v>0</v>
      </c>
      <c r="J617" s="44">
        <v>0</v>
      </c>
      <c r="K617" s="44">
        <v>0</v>
      </c>
      <c r="L617" s="44">
        <v>0</v>
      </c>
      <c r="M617" s="44">
        <v>0</v>
      </c>
      <c r="N617" s="44">
        <v>0</v>
      </c>
      <c r="O617" s="279"/>
      <c r="P617" s="279"/>
      <c r="Q617" s="426"/>
    </row>
    <row r="618" spans="1:17" ht="36" x14ac:dyDescent="0.25">
      <c r="A618" s="292" t="s">
        <v>2415</v>
      </c>
      <c r="B618" s="279" t="s">
        <v>2407</v>
      </c>
      <c r="C618" s="279" t="s">
        <v>388</v>
      </c>
      <c r="D618" s="279">
        <v>2028</v>
      </c>
      <c r="E618" s="279">
        <v>280</v>
      </c>
      <c r="F618" s="279" t="s">
        <v>2408</v>
      </c>
      <c r="G618" s="79" t="s">
        <v>16</v>
      </c>
      <c r="H618" s="44">
        <f t="shared" ref="H618:N618" si="136">SUM(H619:H622)</f>
        <v>115.1</v>
      </c>
      <c r="I618" s="44">
        <f t="shared" si="136"/>
        <v>0</v>
      </c>
      <c r="J618" s="44">
        <f t="shared" si="136"/>
        <v>0</v>
      </c>
      <c r="K618" s="44">
        <f t="shared" si="136"/>
        <v>0</v>
      </c>
      <c r="L618" s="44">
        <f t="shared" si="136"/>
        <v>115.1</v>
      </c>
      <c r="M618" s="44">
        <f t="shared" si="136"/>
        <v>0</v>
      </c>
      <c r="N618" s="44">
        <f t="shared" si="136"/>
        <v>0</v>
      </c>
      <c r="O618" s="279">
        <v>188</v>
      </c>
      <c r="P618" s="279" t="s">
        <v>2162</v>
      </c>
      <c r="Q618" s="424" t="s">
        <v>4161</v>
      </c>
    </row>
    <row r="619" spans="1:17" x14ac:dyDescent="0.25">
      <c r="A619" s="292"/>
      <c r="B619" s="279"/>
      <c r="C619" s="279"/>
      <c r="D619" s="279"/>
      <c r="E619" s="279"/>
      <c r="F619" s="279"/>
      <c r="G619" s="79" t="s">
        <v>17</v>
      </c>
      <c r="H619" s="44">
        <f t="shared" si="135"/>
        <v>113.8</v>
      </c>
      <c r="I619" s="44">
        <v>0</v>
      </c>
      <c r="J619" s="44">
        <v>0</v>
      </c>
      <c r="K619" s="44">
        <v>0</v>
      </c>
      <c r="L619" s="44">
        <v>113.8</v>
      </c>
      <c r="M619" s="44">
        <v>0</v>
      </c>
      <c r="N619" s="44">
        <v>0</v>
      </c>
      <c r="O619" s="279"/>
      <c r="P619" s="279"/>
      <c r="Q619" s="425"/>
    </row>
    <row r="620" spans="1:17" ht="36" x14ac:dyDescent="0.25">
      <c r="A620" s="292"/>
      <c r="B620" s="279"/>
      <c r="C620" s="279"/>
      <c r="D620" s="279"/>
      <c r="E620" s="279"/>
      <c r="F620" s="279"/>
      <c r="G620" s="79" t="s">
        <v>18</v>
      </c>
      <c r="H620" s="44">
        <f t="shared" si="135"/>
        <v>1.2</v>
      </c>
      <c r="I620" s="44">
        <v>0</v>
      </c>
      <c r="J620" s="44">
        <v>0</v>
      </c>
      <c r="K620" s="44">
        <v>0</v>
      </c>
      <c r="L620" s="44">
        <v>1.2</v>
      </c>
      <c r="M620" s="44">
        <v>0</v>
      </c>
      <c r="N620" s="44">
        <v>0</v>
      </c>
      <c r="O620" s="279"/>
      <c r="P620" s="279"/>
      <c r="Q620" s="425"/>
    </row>
    <row r="621" spans="1:17" x14ac:dyDescent="0.25">
      <c r="A621" s="292"/>
      <c r="B621" s="279"/>
      <c r="C621" s="279"/>
      <c r="D621" s="279"/>
      <c r="E621" s="279"/>
      <c r="F621" s="279"/>
      <c r="G621" s="79" t="s">
        <v>19</v>
      </c>
      <c r="H621" s="44">
        <f t="shared" si="135"/>
        <v>0.1</v>
      </c>
      <c r="I621" s="44">
        <v>0</v>
      </c>
      <c r="J621" s="44">
        <v>0</v>
      </c>
      <c r="K621" s="44">
        <v>0</v>
      </c>
      <c r="L621" s="44">
        <v>0.1</v>
      </c>
      <c r="M621" s="44">
        <v>0</v>
      </c>
      <c r="N621" s="44">
        <v>0</v>
      </c>
      <c r="O621" s="279"/>
      <c r="P621" s="279"/>
      <c r="Q621" s="425"/>
    </row>
    <row r="622" spans="1:17" ht="24" x14ac:dyDescent="0.25">
      <c r="A622" s="292"/>
      <c r="B622" s="279"/>
      <c r="C622" s="279"/>
      <c r="D622" s="279"/>
      <c r="E622" s="279"/>
      <c r="F622" s="279"/>
      <c r="G622" s="79" t="s">
        <v>20</v>
      </c>
      <c r="H622" s="44">
        <f t="shared" si="135"/>
        <v>0</v>
      </c>
      <c r="I622" s="44">
        <v>0</v>
      </c>
      <c r="J622" s="44">
        <v>0</v>
      </c>
      <c r="K622" s="44">
        <v>0</v>
      </c>
      <c r="L622" s="44">
        <v>0</v>
      </c>
      <c r="M622" s="44">
        <v>0</v>
      </c>
      <c r="N622" s="44">
        <v>0</v>
      </c>
      <c r="O622" s="279"/>
      <c r="P622" s="279"/>
      <c r="Q622" s="426"/>
    </row>
    <row r="623" spans="1:17" ht="36" x14ac:dyDescent="0.25">
      <c r="A623" s="292" t="s">
        <v>2416</v>
      </c>
      <c r="B623" s="279" t="s">
        <v>2407</v>
      </c>
      <c r="C623" s="279" t="s">
        <v>388</v>
      </c>
      <c r="D623" s="279">
        <v>2027</v>
      </c>
      <c r="E623" s="279">
        <v>265</v>
      </c>
      <c r="F623" s="279" t="s">
        <v>2408</v>
      </c>
      <c r="G623" s="79" t="s">
        <v>16</v>
      </c>
      <c r="H623" s="44">
        <f t="shared" ref="H623:N623" si="137">SUM(H624:H627)</f>
        <v>167.99999999999997</v>
      </c>
      <c r="I623" s="44">
        <f t="shared" si="137"/>
        <v>0</v>
      </c>
      <c r="J623" s="44">
        <f t="shared" si="137"/>
        <v>0</v>
      </c>
      <c r="K623" s="44">
        <f t="shared" si="137"/>
        <v>167.99999999999997</v>
      </c>
      <c r="L623" s="44">
        <f t="shared" si="137"/>
        <v>0</v>
      </c>
      <c r="M623" s="44">
        <f t="shared" si="137"/>
        <v>0</v>
      </c>
      <c r="N623" s="44">
        <f t="shared" si="137"/>
        <v>0</v>
      </c>
      <c r="O623" s="279">
        <v>155</v>
      </c>
      <c r="P623" s="279" t="s">
        <v>2162</v>
      </c>
      <c r="Q623" s="424" t="s">
        <v>4161</v>
      </c>
    </row>
    <row r="624" spans="1:17" x14ac:dyDescent="0.25">
      <c r="A624" s="292"/>
      <c r="B624" s="279"/>
      <c r="C624" s="279"/>
      <c r="D624" s="279"/>
      <c r="E624" s="279"/>
      <c r="F624" s="279"/>
      <c r="G624" s="79" t="s">
        <v>17</v>
      </c>
      <c r="H624" s="44">
        <f t="shared" si="135"/>
        <v>166.7</v>
      </c>
      <c r="I624" s="44">
        <v>0</v>
      </c>
      <c r="J624" s="44">
        <v>0</v>
      </c>
      <c r="K624" s="44">
        <v>166.7</v>
      </c>
      <c r="L624" s="44">
        <v>0</v>
      </c>
      <c r="M624" s="44">
        <v>0</v>
      </c>
      <c r="N624" s="44">
        <v>0</v>
      </c>
      <c r="O624" s="279"/>
      <c r="P624" s="279"/>
      <c r="Q624" s="425"/>
    </row>
    <row r="625" spans="1:17" ht="36" x14ac:dyDescent="0.25">
      <c r="A625" s="292"/>
      <c r="B625" s="279"/>
      <c r="C625" s="279"/>
      <c r="D625" s="279"/>
      <c r="E625" s="279"/>
      <c r="F625" s="279"/>
      <c r="G625" s="79" t="s">
        <v>18</v>
      </c>
      <c r="H625" s="44">
        <f t="shared" si="135"/>
        <v>1.2</v>
      </c>
      <c r="I625" s="44">
        <v>0</v>
      </c>
      <c r="J625" s="44">
        <v>0</v>
      </c>
      <c r="K625" s="44">
        <v>1.2</v>
      </c>
      <c r="L625" s="44">
        <v>0</v>
      </c>
      <c r="M625" s="44">
        <v>0</v>
      </c>
      <c r="N625" s="44">
        <v>0</v>
      </c>
      <c r="O625" s="279"/>
      <c r="P625" s="279"/>
      <c r="Q625" s="425"/>
    </row>
    <row r="626" spans="1:17" x14ac:dyDescent="0.25">
      <c r="A626" s="292"/>
      <c r="B626" s="279"/>
      <c r="C626" s="279"/>
      <c r="D626" s="279"/>
      <c r="E626" s="279"/>
      <c r="F626" s="279"/>
      <c r="G626" s="79" t="s">
        <v>19</v>
      </c>
      <c r="H626" s="44">
        <f t="shared" si="135"/>
        <v>0.1</v>
      </c>
      <c r="I626" s="44">
        <v>0</v>
      </c>
      <c r="J626" s="44">
        <v>0</v>
      </c>
      <c r="K626" s="44">
        <v>0.1</v>
      </c>
      <c r="L626" s="44">
        <v>0</v>
      </c>
      <c r="M626" s="44">
        <v>0</v>
      </c>
      <c r="N626" s="44">
        <v>0</v>
      </c>
      <c r="O626" s="279"/>
      <c r="P626" s="279"/>
      <c r="Q626" s="425"/>
    </row>
    <row r="627" spans="1:17" ht="24" x14ac:dyDescent="0.25">
      <c r="A627" s="292"/>
      <c r="B627" s="279"/>
      <c r="C627" s="279"/>
      <c r="D627" s="279"/>
      <c r="E627" s="279"/>
      <c r="F627" s="279"/>
      <c r="G627" s="79" t="s">
        <v>20</v>
      </c>
      <c r="H627" s="44">
        <f t="shared" si="135"/>
        <v>0</v>
      </c>
      <c r="I627" s="44">
        <v>0</v>
      </c>
      <c r="J627" s="44">
        <v>0</v>
      </c>
      <c r="K627" s="44">
        <v>0</v>
      </c>
      <c r="L627" s="44">
        <v>0</v>
      </c>
      <c r="M627" s="44">
        <v>0</v>
      </c>
      <c r="N627" s="44">
        <v>0</v>
      </c>
      <c r="O627" s="279"/>
      <c r="P627" s="279"/>
      <c r="Q627" s="426"/>
    </row>
    <row r="628" spans="1:17" ht="36" x14ac:dyDescent="0.25">
      <c r="A628" s="292" t="s">
        <v>2417</v>
      </c>
      <c r="B628" s="279" t="s">
        <v>2407</v>
      </c>
      <c r="C628" s="279" t="s">
        <v>388</v>
      </c>
      <c r="D628" s="279">
        <v>2027</v>
      </c>
      <c r="E628" s="279">
        <v>210</v>
      </c>
      <c r="F628" s="279" t="s">
        <v>2408</v>
      </c>
      <c r="G628" s="79" t="s">
        <v>16</v>
      </c>
      <c r="H628" s="44">
        <f t="shared" ref="H628:N628" si="138">SUM(H629:H632)</f>
        <v>109.99999999999999</v>
      </c>
      <c r="I628" s="44">
        <f t="shared" si="138"/>
        <v>0</v>
      </c>
      <c r="J628" s="44">
        <f t="shared" si="138"/>
        <v>0</v>
      </c>
      <c r="K628" s="44">
        <f t="shared" si="138"/>
        <v>109.99999999999999</v>
      </c>
      <c r="L628" s="44">
        <f t="shared" si="138"/>
        <v>0</v>
      </c>
      <c r="M628" s="44">
        <f t="shared" si="138"/>
        <v>0</v>
      </c>
      <c r="N628" s="44">
        <f t="shared" si="138"/>
        <v>0</v>
      </c>
      <c r="O628" s="279">
        <v>136</v>
      </c>
      <c r="P628" s="279" t="s">
        <v>2162</v>
      </c>
      <c r="Q628" s="424" t="s">
        <v>4161</v>
      </c>
    </row>
    <row r="629" spans="1:17" x14ac:dyDescent="0.25">
      <c r="A629" s="292"/>
      <c r="B629" s="279"/>
      <c r="C629" s="279"/>
      <c r="D629" s="279"/>
      <c r="E629" s="279"/>
      <c r="F629" s="279"/>
      <c r="G629" s="79" t="s">
        <v>17</v>
      </c>
      <c r="H629" s="44">
        <f t="shared" si="135"/>
        <v>108.8</v>
      </c>
      <c r="I629" s="44">
        <v>0</v>
      </c>
      <c r="J629" s="44">
        <v>0</v>
      </c>
      <c r="K629" s="44">
        <v>108.8</v>
      </c>
      <c r="L629" s="44">
        <v>0</v>
      </c>
      <c r="M629" s="44">
        <v>0</v>
      </c>
      <c r="N629" s="44">
        <v>0</v>
      </c>
      <c r="O629" s="279"/>
      <c r="P629" s="279"/>
      <c r="Q629" s="425"/>
    </row>
    <row r="630" spans="1:17" ht="36" x14ac:dyDescent="0.25">
      <c r="A630" s="292"/>
      <c r="B630" s="279"/>
      <c r="C630" s="279"/>
      <c r="D630" s="279"/>
      <c r="E630" s="279"/>
      <c r="F630" s="279"/>
      <c r="G630" s="79" t="s">
        <v>18</v>
      </c>
      <c r="H630" s="44">
        <f t="shared" si="135"/>
        <v>1.1000000000000001</v>
      </c>
      <c r="I630" s="44">
        <v>0</v>
      </c>
      <c r="J630" s="44">
        <v>0</v>
      </c>
      <c r="K630" s="44">
        <v>1.1000000000000001</v>
      </c>
      <c r="L630" s="44">
        <v>0</v>
      </c>
      <c r="M630" s="44">
        <v>0</v>
      </c>
      <c r="N630" s="44">
        <v>0</v>
      </c>
      <c r="O630" s="279"/>
      <c r="P630" s="279"/>
      <c r="Q630" s="425"/>
    </row>
    <row r="631" spans="1:17" x14ac:dyDescent="0.25">
      <c r="A631" s="292"/>
      <c r="B631" s="279"/>
      <c r="C631" s="279"/>
      <c r="D631" s="279"/>
      <c r="E631" s="279"/>
      <c r="F631" s="279"/>
      <c r="G631" s="79" t="s">
        <v>19</v>
      </c>
      <c r="H631" s="44">
        <f t="shared" si="135"/>
        <v>0.1</v>
      </c>
      <c r="I631" s="44">
        <v>0</v>
      </c>
      <c r="J631" s="44">
        <v>0</v>
      </c>
      <c r="K631" s="44">
        <v>0.1</v>
      </c>
      <c r="L631" s="44">
        <v>0</v>
      </c>
      <c r="M631" s="44">
        <v>0</v>
      </c>
      <c r="N631" s="44">
        <v>0</v>
      </c>
      <c r="O631" s="279"/>
      <c r="P631" s="279"/>
      <c r="Q631" s="425"/>
    </row>
    <row r="632" spans="1:17" ht="24" x14ac:dyDescent="0.25">
      <c r="A632" s="292"/>
      <c r="B632" s="279"/>
      <c r="C632" s="279"/>
      <c r="D632" s="279"/>
      <c r="E632" s="279"/>
      <c r="F632" s="279"/>
      <c r="G632" s="79" t="s">
        <v>20</v>
      </c>
      <c r="H632" s="44">
        <f t="shared" si="135"/>
        <v>0</v>
      </c>
      <c r="I632" s="44">
        <v>0</v>
      </c>
      <c r="J632" s="44">
        <v>0</v>
      </c>
      <c r="K632" s="44">
        <v>0</v>
      </c>
      <c r="L632" s="44">
        <v>0</v>
      </c>
      <c r="M632" s="44">
        <v>0</v>
      </c>
      <c r="N632" s="44">
        <v>0</v>
      </c>
      <c r="O632" s="279"/>
      <c r="P632" s="279"/>
      <c r="Q632" s="426"/>
    </row>
    <row r="633" spans="1:17" ht="36" x14ac:dyDescent="0.25">
      <c r="A633" s="292" t="s">
        <v>2418</v>
      </c>
      <c r="B633" s="279" t="s">
        <v>2407</v>
      </c>
      <c r="C633" s="279" t="s">
        <v>388</v>
      </c>
      <c r="D633" s="279">
        <v>2028</v>
      </c>
      <c r="E633" s="279">
        <v>542</v>
      </c>
      <c r="F633" s="279" t="s">
        <v>2419</v>
      </c>
      <c r="G633" s="79" t="s">
        <v>16</v>
      </c>
      <c r="H633" s="44">
        <f t="shared" ref="H633:N633" si="139">SUM(H634:H637)</f>
        <v>30.099999999999998</v>
      </c>
      <c r="I633" s="44">
        <f t="shared" si="139"/>
        <v>0</v>
      </c>
      <c r="J633" s="44">
        <f t="shared" si="139"/>
        <v>0</v>
      </c>
      <c r="K633" s="44">
        <f t="shared" si="139"/>
        <v>0</v>
      </c>
      <c r="L633" s="44">
        <f t="shared" si="139"/>
        <v>30.099999999999998</v>
      </c>
      <c r="M633" s="44">
        <f t="shared" si="139"/>
        <v>0</v>
      </c>
      <c r="N633" s="44">
        <f t="shared" si="139"/>
        <v>0</v>
      </c>
      <c r="O633" s="279">
        <v>512</v>
      </c>
      <c r="P633" s="279" t="s">
        <v>2162</v>
      </c>
      <c r="Q633" s="424" t="s">
        <v>4161</v>
      </c>
    </row>
    <row r="634" spans="1:17" x14ac:dyDescent="0.25">
      <c r="A634" s="292"/>
      <c r="B634" s="279"/>
      <c r="C634" s="279"/>
      <c r="D634" s="279"/>
      <c r="E634" s="279"/>
      <c r="F634" s="279"/>
      <c r="G634" s="79" t="s">
        <v>17</v>
      </c>
      <c r="H634" s="44">
        <f t="shared" si="135"/>
        <v>29.7</v>
      </c>
      <c r="I634" s="44">
        <v>0</v>
      </c>
      <c r="J634" s="44">
        <v>0</v>
      </c>
      <c r="K634" s="44">
        <v>0</v>
      </c>
      <c r="L634" s="44">
        <v>29.7</v>
      </c>
      <c r="M634" s="44">
        <v>0</v>
      </c>
      <c r="N634" s="44">
        <v>0</v>
      </c>
      <c r="O634" s="279"/>
      <c r="P634" s="279"/>
      <c r="Q634" s="425"/>
    </row>
    <row r="635" spans="1:17" ht="36" x14ac:dyDescent="0.25">
      <c r="A635" s="292"/>
      <c r="B635" s="279"/>
      <c r="C635" s="279"/>
      <c r="D635" s="279"/>
      <c r="E635" s="279"/>
      <c r="F635" s="279"/>
      <c r="G635" s="79" t="s">
        <v>18</v>
      </c>
      <c r="H635" s="44">
        <f t="shared" si="135"/>
        <v>0.4</v>
      </c>
      <c r="I635" s="44">
        <v>0</v>
      </c>
      <c r="J635" s="44">
        <v>0</v>
      </c>
      <c r="K635" s="44">
        <v>0</v>
      </c>
      <c r="L635" s="44">
        <v>0.4</v>
      </c>
      <c r="M635" s="44">
        <v>0</v>
      </c>
      <c r="N635" s="44">
        <v>0</v>
      </c>
      <c r="O635" s="279"/>
      <c r="P635" s="279"/>
      <c r="Q635" s="425"/>
    </row>
    <row r="636" spans="1:17" x14ac:dyDescent="0.25">
      <c r="A636" s="292"/>
      <c r="B636" s="279"/>
      <c r="C636" s="279"/>
      <c r="D636" s="279"/>
      <c r="E636" s="279"/>
      <c r="F636" s="279"/>
      <c r="G636" s="79" t="s">
        <v>19</v>
      </c>
      <c r="H636" s="44">
        <f t="shared" si="135"/>
        <v>0</v>
      </c>
      <c r="I636" s="44">
        <v>0</v>
      </c>
      <c r="J636" s="44">
        <v>0</v>
      </c>
      <c r="K636" s="44">
        <v>0</v>
      </c>
      <c r="L636" s="44">
        <v>0</v>
      </c>
      <c r="M636" s="44">
        <v>0</v>
      </c>
      <c r="N636" s="44">
        <v>0</v>
      </c>
      <c r="O636" s="279"/>
      <c r="P636" s="279"/>
      <c r="Q636" s="425"/>
    </row>
    <row r="637" spans="1:17" ht="24" x14ac:dyDescent="0.25">
      <c r="A637" s="292"/>
      <c r="B637" s="279"/>
      <c r="C637" s="279"/>
      <c r="D637" s="279"/>
      <c r="E637" s="279"/>
      <c r="F637" s="279"/>
      <c r="G637" s="79" t="s">
        <v>20</v>
      </c>
      <c r="H637" s="44">
        <f t="shared" si="135"/>
        <v>0</v>
      </c>
      <c r="I637" s="44">
        <v>0</v>
      </c>
      <c r="J637" s="44">
        <v>0</v>
      </c>
      <c r="K637" s="44">
        <v>0</v>
      </c>
      <c r="L637" s="44">
        <v>0</v>
      </c>
      <c r="M637" s="44">
        <v>0</v>
      </c>
      <c r="N637" s="44">
        <v>0</v>
      </c>
      <c r="O637" s="279"/>
      <c r="P637" s="279"/>
      <c r="Q637" s="426"/>
    </row>
    <row r="638" spans="1:17" ht="36" x14ac:dyDescent="0.25">
      <c r="A638" s="292" t="s">
        <v>2420</v>
      </c>
      <c r="B638" s="279" t="s">
        <v>2407</v>
      </c>
      <c r="C638" s="279" t="s">
        <v>388</v>
      </c>
      <c r="D638" s="279">
        <v>2025</v>
      </c>
      <c r="E638" s="279">
        <v>588</v>
      </c>
      <c r="F638" s="279" t="s">
        <v>2421</v>
      </c>
      <c r="G638" s="79" t="s">
        <v>16</v>
      </c>
      <c r="H638" s="44">
        <f t="shared" ref="H638:N638" si="140">SUM(H639:H642)</f>
        <v>6.5</v>
      </c>
      <c r="I638" s="44">
        <f t="shared" si="140"/>
        <v>6.5</v>
      </c>
      <c r="J638" s="44">
        <f t="shared" si="140"/>
        <v>0</v>
      </c>
      <c r="K638" s="44">
        <f t="shared" si="140"/>
        <v>0</v>
      </c>
      <c r="L638" s="44">
        <f t="shared" si="140"/>
        <v>0</v>
      </c>
      <c r="M638" s="44">
        <f t="shared" si="140"/>
        <v>0</v>
      </c>
      <c r="N638" s="44">
        <f t="shared" si="140"/>
        <v>0</v>
      </c>
      <c r="O638" s="279">
        <v>446</v>
      </c>
      <c r="P638" s="279" t="s">
        <v>2162</v>
      </c>
      <c r="Q638" s="424" t="s">
        <v>4161</v>
      </c>
    </row>
    <row r="639" spans="1:17" x14ac:dyDescent="0.25">
      <c r="A639" s="292"/>
      <c r="B639" s="279"/>
      <c r="C639" s="279"/>
      <c r="D639" s="279"/>
      <c r="E639" s="279"/>
      <c r="F639" s="279"/>
      <c r="G639" s="79" t="s">
        <v>17</v>
      </c>
      <c r="H639" s="44">
        <f t="shared" si="135"/>
        <v>0</v>
      </c>
      <c r="I639" s="44">
        <v>0</v>
      </c>
      <c r="J639" s="44">
        <v>0</v>
      </c>
      <c r="K639" s="44">
        <v>0</v>
      </c>
      <c r="L639" s="44">
        <v>0</v>
      </c>
      <c r="M639" s="44">
        <v>0</v>
      </c>
      <c r="N639" s="44">
        <v>0</v>
      </c>
      <c r="O639" s="279"/>
      <c r="P639" s="279"/>
      <c r="Q639" s="425"/>
    </row>
    <row r="640" spans="1:17" ht="36" x14ac:dyDescent="0.25">
      <c r="A640" s="292"/>
      <c r="B640" s="279"/>
      <c r="C640" s="279"/>
      <c r="D640" s="279"/>
      <c r="E640" s="279"/>
      <c r="F640" s="279"/>
      <c r="G640" s="79" t="s">
        <v>18</v>
      </c>
      <c r="H640" s="44">
        <f t="shared" si="135"/>
        <v>5.9</v>
      </c>
      <c r="I640" s="44">
        <v>5.9</v>
      </c>
      <c r="J640" s="44">
        <v>0</v>
      </c>
      <c r="K640" s="44">
        <v>0</v>
      </c>
      <c r="L640" s="44">
        <v>0</v>
      </c>
      <c r="M640" s="44">
        <v>0</v>
      </c>
      <c r="N640" s="44">
        <v>0</v>
      </c>
      <c r="O640" s="279"/>
      <c r="P640" s="279"/>
      <c r="Q640" s="425"/>
    </row>
    <row r="641" spans="1:17" x14ac:dyDescent="0.25">
      <c r="A641" s="292"/>
      <c r="B641" s="279"/>
      <c r="C641" s="279"/>
      <c r="D641" s="279"/>
      <c r="E641" s="279"/>
      <c r="F641" s="279"/>
      <c r="G641" s="79" t="s">
        <v>19</v>
      </c>
      <c r="H641" s="44">
        <f t="shared" si="135"/>
        <v>0.6</v>
      </c>
      <c r="I641" s="44">
        <v>0.6</v>
      </c>
      <c r="J641" s="44">
        <v>0</v>
      </c>
      <c r="K641" s="44">
        <v>0</v>
      </c>
      <c r="L641" s="44">
        <v>0</v>
      </c>
      <c r="M641" s="44">
        <v>0</v>
      </c>
      <c r="N641" s="44">
        <v>0</v>
      </c>
      <c r="O641" s="279"/>
      <c r="P641" s="279"/>
      <c r="Q641" s="425"/>
    </row>
    <row r="642" spans="1:17" ht="24" x14ac:dyDescent="0.25">
      <c r="A642" s="292"/>
      <c r="B642" s="279"/>
      <c r="C642" s="279"/>
      <c r="D642" s="279"/>
      <c r="E642" s="279"/>
      <c r="F642" s="279"/>
      <c r="G642" s="79" t="s">
        <v>20</v>
      </c>
      <c r="H642" s="44">
        <f t="shared" si="135"/>
        <v>0</v>
      </c>
      <c r="I642" s="44">
        <v>0</v>
      </c>
      <c r="J642" s="44">
        <v>0</v>
      </c>
      <c r="K642" s="44">
        <v>0</v>
      </c>
      <c r="L642" s="44">
        <v>0</v>
      </c>
      <c r="M642" s="44">
        <v>0</v>
      </c>
      <c r="N642" s="44">
        <v>0</v>
      </c>
      <c r="O642" s="279"/>
      <c r="P642" s="279"/>
      <c r="Q642" s="426"/>
    </row>
    <row r="643" spans="1:17" ht="36" x14ac:dyDescent="0.25">
      <c r="A643" s="292" t="s">
        <v>2422</v>
      </c>
      <c r="B643" s="279" t="s">
        <v>2407</v>
      </c>
      <c r="C643" s="279" t="s">
        <v>388</v>
      </c>
      <c r="D643" s="279">
        <v>2028</v>
      </c>
      <c r="E643" s="279">
        <v>750</v>
      </c>
      <c r="F643" s="279" t="s">
        <v>2419</v>
      </c>
      <c r="G643" s="79" t="s">
        <v>16</v>
      </c>
      <c r="H643" s="44">
        <f t="shared" ref="H643:N643" si="141">SUM(H644:H647)</f>
        <v>116.5</v>
      </c>
      <c r="I643" s="44">
        <f t="shared" si="141"/>
        <v>0</v>
      </c>
      <c r="J643" s="44">
        <f t="shared" si="141"/>
        <v>0</v>
      </c>
      <c r="K643" s="44">
        <f t="shared" si="141"/>
        <v>0</v>
      </c>
      <c r="L643" s="44">
        <f t="shared" si="141"/>
        <v>116.5</v>
      </c>
      <c r="M643" s="44">
        <f t="shared" si="141"/>
        <v>0</v>
      </c>
      <c r="N643" s="44">
        <f t="shared" si="141"/>
        <v>0</v>
      </c>
      <c r="O643" s="279">
        <v>722</v>
      </c>
      <c r="P643" s="279" t="s">
        <v>2162</v>
      </c>
      <c r="Q643" s="424" t="s">
        <v>4161</v>
      </c>
    </row>
    <row r="644" spans="1:17" x14ac:dyDescent="0.25">
      <c r="A644" s="292"/>
      <c r="B644" s="279"/>
      <c r="C644" s="279"/>
      <c r="D644" s="279"/>
      <c r="E644" s="279"/>
      <c r="F644" s="279"/>
      <c r="G644" s="79" t="s">
        <v>17</v>
      </c>
      <c r="H644" s="44">
        <f t="shared" ref="H644:H677" si="142">SUM(I644:N644)</f>
        <v>114.9</v>
      </c>
      <c r="I644" s="44">
        <v>0</v>
      </c>
      <c r="J644" s="44">
        <v>0</v>
      </c>
      <c r="K644" s="44">
        <v>0</v>
      </c>
      <c r="L644" s="44">
        <v>114.9</v>
      </c>
      <c r="M644" s="44">
        <v>0</v>
      </c>
      <c r="N644" s="44">
        <v>0</v>
      </c>
      <c r="O644" s="279"/>
      <c r="P644" s="279"/>
      <c r="Q644" s="425"/>
    </row>
    <row r="645" spans="1:17" ht="36" x14ac:dyDescent="0.25">
      <c r="A645" s="292"/>
      <c r="B645" s="279"/>
      <c r="C645" s="279"/>
      <c r="D645" s="279"/>
      <c r="E645" s="279"/>
      <c r="F645" s="279"/>
      <c r="G645" s="79" t="s">
        <v>18</v>
      </c>
      <c r="H645" s="44">
        <f t="shared" si="142"/>
        <v>1.5</v>
      </c>
      <c r="I645" s="44">
        <v>0</v>
      </c>
      <c r="J645" s="44">
        <v>0</v>
      </c>
      <c r="K645" s="44">
        <v>0</v>
      </c>
      <c r="L645" s="44">
        <v>1.5</v>
      </c>
      <c r="M645" s="44">
        <v>0</v>
      </c>
      <c r="N645" s="44">
        <v>0</v>
      </c>
      <c r="O645" s="279"/>
      <c r="P645" s="279"/>
      <c r="Q645" s="425"/>
    </row>
    <row r="646" spans="1:17" x14ac:dyDescent="0.25">
      <c r="A646" s="292"/>
      <c r="B646" s="279"/>
      <c r="C646" s="279"/>
      <c r="D646" s="279"/>
      <c r="E646" s="279"/>
      <c r="F646" s="279"/>
      <c r="G646" s="79" t="s">
        <v>19</v>
      </c>
      <c r="H646" s="44">
        <f t="shared" si="142"/>
        <v>0.1</v>
      </c>
      <c r="I646" s="44">
        <v>0</v>
      </c>
      <c r="J646" s="44">
        <v>0</v>
      </c>
      <c r="K646" s="44">
        <v>0</v>
      </c>
      <c r="L646" s="44">
        <v>0.1</v>
      </c>
      <c r="M646" s="44">
        <v>0</v>
      </c>
      <c r="N646" s="44">
        <v>0</v>
      </c>
      <c r="O646" s="279"/>
      <c r="P646" s="279"/>
      <c r="Q646" s="425"/>
    </row>
    <row r="647" spans="1:17" ht="24" x14ac:dyDescent="0.25">
      <c r="A647" s="292"/>
      <c r="B647" s="279"/>
      <c r="C647" s="279"/>
      <c r="D647" s="279"/>
      <c r="E647" s="279"/>
      <c r="F647" s="279"/>
      <c r="G647" s="79" t="s">
        <v>20</v>
      </c>
      <c r="H647" s="44">
        <f t="shared" si="142"/>
        <v>0</v>
      </c>
      <c r="I647" s="44">
        <v>0</v>
      </c>
      <c r="J647" s="44">
        <v>0</v>
      </c>
      <c r="K647" s="44">
        <v>0</v>
      </c>
      <c r="L647" s="44">
        <v>0</v>
      </c>
      <c r="M647" s="44">
        <v>0</v>
      </c>
      <c r="N647" s="44">
        <v>0</v>
      </c>
      <c r="O647" s="279"/>
      <c r="P647" s="279"/>
      <c r="Q647" s="426"/>
    </row>
    <row r="648" spans="1:17" ht="36" x14ac:dyDescent="0.25">
      <c r="A648" s="292" t="s">
        <v>2423</v>
      </c>
      <c r="B648" s="279" t="s">
        <v>2407</v>
      </c>
      <c r="C648" s="279" t="s">
        <v>388</v>
      </c>
      <c r="D648" s="279">
        <v>2028</v>
      </c>
      <c r="E648" s="279">
        <v>950</v>
      </c>
      <c r="F648" s="279" t="s">
        <v>2419</v>
      </c>
      <c r="G648" s="79" t="s">
        <v>16</v>
      </c>
      <c r="H648" s="44">
        <f t="shared" ref="H648:N648" si="143">SUM(H649:H652)</f>
        <v>75</v>
      </c>
      <c r="I648" s="44">
        <f t="shared" si="143"/>
        <v>0</v>
      </c>
      <c r="J648" s="44">
        <f t="shared" si="143"/>
        <v>0</v>
      </c>
      <c r="K648" s="44">
        <f t="shared" si="143"/>
        <v>0</v>
      </c>
      <c r="L648" s="44">
        <f t="shared" si="143"/>
        <v>75</v>
      </c>
      <c r="M648" s="44">
        <f t="shared" si="143"/>
        <v>0</v>
      </c>
      <c r="N648" s="44">
        <f t="shared" si="143"/>
        <v>0</v>
      </c>
      <c r="O648" s="279">
        <v>757</v>
      </c>
      <c r="P648" s="279" t="s">
        <v>2162</v>
      </c>
      <c r="Q648" s="424" t="s">
        <v>4161</v>
      </c>
    </row>
    <row r="649" spans="1:17" x14ac:dyDescent="0.25">
      <c r="A649" s="292"/>
      <c r="B649" s="279"/>
      <c r="C649" s="279"/>
      <c r="D649" s="279"/>
      <c r="E649" s="279"/>
      <c r="F649" s="279"/>
      <c r="G649" s="79" t="s">
        <v>17</v>
      </c>
      <c r="H649" s="44">
        <f t="shared" si="142"/>
        <v>74.2</v>
      </c>
      <c r="I649" s="44">
        <v>0</v>
      </c>
      <c r="J649" s="44">
        <v>0</v>
      </c>
      <c r="K649" s="44">
        <v>0</v>
      </c>
      <c r="L649" s="44">
        <v>74.2</v>
      </c>
      <c r="M649" s="44">
        <v>0</v>
      </c>
      <c r="N649" s="44">
        <v>0</v>
      </c>
      <c r="O649" s="279"/>
      <c r="P649" s="279"/>
      <c r="Q649" s="425"/>
    </row>
    <row r="650" spans="1:17" ht="36" x14ac:dyDescent="0.25">
      <c r="A650" s="292"/>
      <c r="B650" s="279"/>
      <c r="C650" s="279"/>
      <c r="D650" s="279"/>
      <c r="E650" s="279"/>
      <c r="F650" s="279"/>
      <c r="G650" s="79" t="s">
        <v>18</v>
      </c>
      <c r="H650" s="44">
        <f t="shared" si="142"/>
        <v>0.8</v>
      </c>
      <c r="I650" s="44">
        <v>0</v>
      </c>
      <c r="J650" s="44">
        <v>0</v>
      </c>
      <c r="K650" s="44">
        <v>0</v>
      </c>
      <c r="L650" s="44">
        <v>0.8</v>
      </c>
      <c r="M650" s="44">
        <v>0</v>
      </c>
      <c r="N650" s="44">
        <v>0</v>
      </c>
      <c r="O650" s="279"/>
      <c r="P650" s="279"/>
      <c r="Q650" s="425"/>
    </row>
    <row r="651" spans="1:17" x14ac:dyDescent="0.25">
      <c r="A651" s="292"/>
      <c r="B651" s="279"/>
      <c r="C651" s="279"/>
      <c r="D651" s="279"/>
      <c r="E651" s="279"/>
      <c r="F651" s="279"/>
      <c r="G651" s="79" t="s">
        <v>19</v>
      </c>
      <c r="H651" s="44">
        <f t="shared" si="142"/>
        <v>0</v>
      </c>
      <c r="I651" s="44">
        <v>0</v>
      </c>
      <c r="J651" s="44">
        <v>0</v>
      </c>
      <c r="K651" s="44">
        <v>0</v>
      </c>
      <c r="L651" s="44">
        <v>0</v>
      </c>
      <c r="M651" s="44">
        <v>0</v>
      </c>
      <c r="N651" s="44">
        <v>0</v>
      </c>
      <c r="O651" s="279"/>
      <c r="P651" s="279"/>
      <c r="Q651" s="425"/>
    </row>
    <row r="652" spans="1:17" ht="24" x14ac:dyDescent="0.25">
      <c r="A652" s="292"/>
      <c r="B652" s="279"/>
      <c r="C652" s="279"/>
      <c r="D652" s="279"/>
      <c r="E652" s="279"/>
      <c r="F652" s="279"/>
      <c r="G652" s="79" t="s">
        <v>20</v>
      </c>
      <c r="H652" s="44">
        <f t="shared" si="142"/>
        <v>0</v>
      </c>
      <c r="I652" s="44">
        <v>0</v>
      </c>
      <c r="J652" s="44">
        <v>0</v>
      </c>
      <c r="K652" s="44">
        <v>0</v>
      </c>
      <c r="L652" s="44">
        <v>0</v>
      </c>
      <c r="M652" s="44">
        <v>0</v>
      </c>
      <c r="N652" s="44">
        <v>0</v>
      </c>
      <c r="O652" s="279"/>
      <c r="P652" s="279"/>
      <c r="Q652" s="426"/>
    </row>
    <row r="653" spans="1:17" ht="36" x14ac:dyDescent="0.25">
      <c r="A653" s="292" t="s">
        <v>2424</v>
      </c>
      <c r="B653" s="279" t="s">
        <v>2407</v>
      </c>
      <c r="C653" s="279" t="s">
        <v>388</v>
      </c>
      <c r="D653" s="279">
        <v>2028</v>
      </c>
      <c r="E653" s="279">
        <v>465</v>
      </c>
      <c r="F653" s="279" t="s">
        <v>2419</v>
      </c>
      <c r="G653" s="79" t="s">
        <v>16</v>
      </c>
      <c r="H653" s="44">
        <f t="shared" ref="H653:N653" si="144">SUM(H654:H657)</f>
        <v>200</v>
      </c>
      <c r="I653" s="44">
        <f t="shared" si="144"/>
        <v>0</v>
      </c>
      <c r="J653" s="44">
        <f t="shared" si="144"/>
        <v>0</v>
      </c>
      <c r="K653" s="44">
        <f t="shared" si="144"/>
        <v>0</v>
      </c>
      <c r="L653" s="44">
        <f t="shared" si="144"/>
        <v>200</v>
      </c>
      <c r="M653" s="44">
        <f t="shared" si="144"/>
        <v>0</v>
      </c>
      <c r="N653" s="44">
        <f t="shared" si="144"/>
        <v>0</v>
      </c>
      <c r="O653" s="279">
        <v>493</v>
      </c>
      <c r="P653" s="279" t="s">
        <v>2162</v>
      </c>
      <c r="Q653" s="424" t="s">
        <v>4161</v>
      </c>
    </row>
    <row r="654" spans="1:17" x14ac:dyDescent="0.25">
      <c r="A654" s="292"/>
      <c r="B654" s="279"/>
      <c r="C654" s="279"/>
      <c r="D654" s="279"/>
      <c r="E654" s="279"/>
      <c r="F654" s="279"/>
      <c r="G654" s="79" t="s">
        <v>17</v>
      </c>
      <c r="H654" s="44">
        <f t="shared" si="142"/>
        <v>197.9</v>
      </c>
      <c r="I654" s="44">
        <v>0</v>
      </c>
      <c r="J654" s="44">
        <v>0</v>
      </c>
      <c r="K654" s="44">
        <v>0</v>
      </c>
      <c r="L654" s="44">
        <v>197.9</v>
      </c>
      <c r="M654" s="44">
        <v>0</v>
      </c>
      <c r="N654" s="44">
        <v>0</v>
      </c>
      <c r="O654" s="279"/>
      <c r="P654" s="279"/>
      <c r="Q654" s="425"/>
    </row>
    <row r="655" spans="1:17" ht="36" x14ac:dyDescent="0.25">
      <c r="A655" s="292"/>
      <c r="B655" s="279"/>
      <c r="C655" s="279"/>
      <c r="D655" s="279"/>
      <c r="E655" s="279"/>
      <c r="F655" s="279"/>
      <c r="G655" s="79" t="s">
        <v>18</v>
      </c>
      <c r="H655" s="44">
        <f t="shared" si="142"/>
        <v>2</v>
      </c>
      <c r="I655" s="44">
        <v>0</v>
      </c>
      <c r="J655" s="44">
        <v>0</v>
      </c>
      <c r="K655" s="44">
        <v>0</v>
      </c>
      <c r="L655" s="44">
        <v>2</v>
      </c>
      <c r="M655" s="44">
        <v>0</v>
      </c>
      <c r="N655" s="44">
        <v>0</v>
      </c>
      <c r="O655" s="279"/>
      <c r="P655" s="279"/>
      <c r="Q655" s="425"/>
    </row>
    <row r="656" spans="1:17" x14ac:dyDescent="0.25">
      <c r="A656" s="292"/>
      <c r="B656" s="279"/>
      <c r="C656" s="279"/>
      <c r="D656" s="279"/>
      <c r="E656" s="279"/>
      <c r="F656" s="279"/>
      <c r="G656" s="79" t="s">
        <v>19</v>
      </c>
      <c r="H656" s="44">
        <f t="shared" si="142"/>
        <v>0.1</v>
      </c>
      <c r="I656" s="44">
        <v>0</v>
      </c>
      <c r="J656" s="44">
        <v>0</v>
      </c>
      <c r="K656" s="44">
        <v>0</v>
      </c>
      <c r="L656" s="44">
        <v>0.1</v>
      </c>
      <c r="M656" s="44">
        <v>0</v>
      </c>
      <c r="N656" s="44">
        <v>0</v>
      </c>
      <c r="O656" s="279"/>
      <c r="P656" s="279"/>
      <c r="Q656" s="425"/>
    </row>
    <row r="657" spans="1:17" ht="24" x14ac:dyDescent="0.25">
      <c r="A657" s="292"/>
      <c r="B657" s="279"/>
      <c r="C657" s="279"/>
      <c r="D657" s="279"/>
      <c r="E657" s="279"/>
      <c r="F657" s="279"/>
      <c r="G657" s="79" t="s">
        <v>20</v>
      </c>
      <c r="H657" s="44">
        <f t="shared" si="142"/>
        <v>0</v>
      </c>
      <c r="I657" s="44">
        <v>0</v>
      </c>
      <c r="J657" s="44">
        <v>0</v>
      </c>
      <c r="K657" s="44">
        <v>0</v>
      </c>
      <c r="L657" s="44">
        <v>0</v>
      </c>
      <c r="M657" s="44">
        <v>0</v>
      </c>
      <c r="N657" s="44">
        <v>0</v>
      </c>
      <c r="O657" s="279"/>
      <c r="P657" s="279"/>
      <c r="Q657" s="426"/>
    </row>
    <row r="658" spans="1:17" ht="36" x14ac:dyDescent="0.25">
      <c r="A658" s="292" t="s">
        <v>2406</v>
      </c>
      <c r="B658" s="279" t="s">
        <v>2407</v>
      </c>
      <c r="C658" s="279" t="s">
        <v>388</v>
      </c>
      <c r="D658" s="279">
        <v>2028</v>
      </c>
      <c r="E658" s="279">
        <v>130</v>
      </c>
      <c r="F658" s="279" t="s">
        <v>2408</v>
      </c>
      <c r="G658" s="79" t="s">
        <v>16</v>
      </c>
      <c r="H658" s="44">
        <f t="shared" ref="H658:N658" si="145">SUM(H659:H662)</f>
        <v>115.1</v>
      </c>
      <c r="I658" s="44">
        <f t="shared" si="145"/>
        <v>0</v>
      </c>
      <c r="J658" s="44">
        <f t="shared" si="145"/>
        <v>0</v>
      </c>
      <c r="K658" s="44">
        <f t="shared" si="145"/>
        <v>0</v>
      </c>
      <c r="L658" s="44">
        <f t="shared" si="145"/>
        <v>115.1</v>
      </c>
      <c r="M658" s="44">
        <f t="shared" si="145"/>
        <v>0</v>
      </c>
      <c r="N658" s="44">
        <f t="shared" si="145"/>
        <v>0</v>
      </c>
      <c r="O658" s="279">
        <v>102</v>
      </c>
      <c r="P658" s="279" t="s">
        <v>2409</v>
      </c>
      <c r="Q658" s="424" t="s">
        <v>4161</v>
      </c>
    </row>
    <row r="659" spans="1:17" x14ac:dyDescent="0.25">
      <c r="A659" s="292"/>
      <c r="B659" s="279"/>
      <c r="C659" s="279"/>
      <c r="D659" s="279"/>
      <c r="E659" s="279"/>
      <c r="F659" s="279"/>
      <c r="G659" s="79" t="s">
        <v>17</v>
      </c>
      <c r="H659" s="44">
        <f t="shared" si="142"/>
        <v>113.8</v>
      </c>
      <c r="I659" s="44">
        <v>0</v>
      </c>
      <c r="J659" s="44">
        <v>0</v>
      </c>
      <c r="K659" s="44">
        <v>0</v>
      </c>
      <c r="L659" s="44">
        <v>113.8</v>
      </c>
      <c r="M659" s="44">
        <v>0</v>
      </c>
      <c r="N659" s="44">
        <v>0</v>
      </c>
      <c r="O659" s="279"/>
      <c r="P659" s="279"/>
      <c r="Q659" s="425"/>
    </row>
    <row r="660" spans="1:17" ht="36" x14ac:dyDescent="0.25">
      <c r="A660" s="292"/>
      <c r="B660" s="279"/>
      <c r="C660" s="279"/>
      <c r="D660" s="279"/>
      <c r="E660" s="279"/>
      <c r="F660" s="279"/>
      <c r="G660" s="79" t="s">
        <v>18</v>
      </c>
      <c r="H660" s="44">
        <f t="shared" si="142"/>
        <v>1.2</v>
      </c>
      <c r="I660" s="44">
        <v>0</v>
      </c>
      <c r="J660" s="44">
        <v>0</v>
      </c>
      <c r="K660" s="44">
        <v>0</v>
      </c>
      <c r="L660" s="44">
        <v>1.2</v>
      </c>
      <c r="M660" s="44">
        <v>0</v>
      </c>
      <c r="N660" s="44">
        <v>0</v>
      </c>
      <c r="O660" s="279"/>
      <c r="P660" s="279"/>
      <c r="Q660" s="425"/>
    </row>
    <row r="661" spans="1:17" x14ac:dyDescent="0.25">
      <c r="A661" s="292"/>
      <c r="B661" s="279"/>
      <c r="C661" s="279"/>
      <c r="D661" s="279"/>
      <c r="E661" s="279"/>
      <c r="F661" s="279"/>
      <c r="G661" s="79" t="s">
        <v>19</v>
      </c>
      <c r="H661" s="44">
        <f t="shared" si="142"/>
        <v>0.1</v>
      </c>
      <c r="I661" s="44">
        <v>0</v>
      </c>
      <c r="J661" s="44">
        <v>0</v>
      </c>
      <c r="K661" s="44">
        <v>0</v>
      </c>
      <c r="L661" s="44">
        <v>0.1</v>
      </c>
      <c r="M661" s="44">
        <v>0</v>
      </c>
      <c r="N661" s="44">
        <v>0</v>
      </c>
      <c r="O661" s="279"/>
      <c r="P661" s="279"/>
      <c r="Q661" s="425"/>
    </row>
    <row r="662" spans="1:17" ht="24" x14ac:dyDescent="0.25">
      <c r="A662" s="292"/>
      <c r="B662" s="279"/>
      <c r="C662" s="279"/>
      <c r="D662" s="279"/>
      <c r="E662" s="279"/>
      <c r="F662" s="279"/>
      <c r="G662" s="79" t="s">
        <v>20</v>
      </c>
      <c r="H662" s="44">
        <f t="shared" si="142"/>
        <v>0</v>
      </c>
      <c r="I662" s="44">
        <v>0</v>
      </c>
      <c r="J662" s="44">
        <v>0</v>
      </c>
      <c r="K662" s="44">
        <v>0</v>
      </c>
      <c r="L662" s="44">
        <v>0</v>
      </c>
      <c r="M662" s="44">
        <v>0</v>
      </c>
      <c r="N662" s="44">
        <v>0</v>
      </c>
      <c r="O662" s="279"/>
      <c r="P662" s="279"/>
      <c r="Q662" s="426"/>
    </row>
    <row r="663" spans="1:17" ht="36" x14ac:dyDescent="0.25">
      <c r="A663" s="292" t="s">
        <v>2410</v>
      </c>
      <c r="B663" s="279" t="s">
        <v>2407</v>
      </c>
      <c r="C663" s="279" t="s">
        <v>388</v>
      </c>
      <c r="D663" s="279">
        <v>2028</v>
      </c>
      <c r="E663" s="279">
        <v>160</v>
      </c>
      <c r="F663" s="279" t="s">
        <v>2408</v>
      </c>
      <c r="G663" s="79" t="s">
        <v>16</v>
      </c>
      <c r="H663" s="44">
        <f t="shared" ref="H663:N663" si="146">SUM(H664:H667)</f>
        <v>115.1</v>
      </c>
      <c r="I663" s="44">
        <f t="shared" si="146"/>
        <v>0</v>
      </c>
      <c r="J663" s="44">
        <f t="shared" si="146"/>
        <v>0</v>
      </c>
      <c r="K663" s="44">
        <f t="shared" si="146"/>
        <v>0</v>
      </c>
      <c r="L663" s="44">
        <f t="shared" si="146"/>
        <v>115.1</v>
      </c>
      <c r="M663" s="44">
        <f t="shared" si="146"/>
        <v>0</v>
      </c>
      <c r="N663" s="44">
        <f t="shared" si="146"/>
        <v>0</v>
      </c>
      <c r="O663" s="279">
        <v>69</v>
      </c>
      <c r="P663" s="279" t="s">
        <v>2162</v>
      </c>
      <c r="Q663" s="424" t="s">
        <v>4161</v>
      </c>
    </row>
    <row r="664" spans="1:17" x14ac:dyDescent="0.25">
      <c r="A664" s="292"/>
      <c r="B664" s="279"/>
      <c r="C664" s="279"/>
      <c r="D664" s="279"/>
      <c r="E664" s="279"/>
      <c r="F664" s="279"/>
      <c r="G664" s="79" t="s">
        <v>17</v>
      </c>
      <c r="H664" s="44">
        <f t="shared" si="142"/>
        <v>113.8</v>
      </c>
      <c r="I664" s="44">
        <v>0</v>
      </c>
      <c r="J664" s="44">
        <v>0</v>
      </c>
      <c r="K664" s="44">
        <v>0</v>
      </c>
      <c r="L664" s="44">
        <v>113.8</v>
      </c>
      <c r="M664" s="44">
        <v>0</v>
      </c>
      <c r="N664" s="44">
        <v>0</v>
      </c>
      <c r="O664" s="279"/>
      <c r="P664" s="279"/>
      <c r="Q664" s="425"/>
    </row>
    <row r="665" spans="1:17" ht="36" x14ac:dyDescent="0.25">
      <c r="A665" s="292"/>
      <c r="B665" s="279"/>
      <c r="C665" s="279"/>
      <c r="D665" s="279"/>
      <c r="E665" s="279"/>
      <c r="F665" s="279"/>
      <c r="G665" s="79" t="s">
        <v>18</v>
      </c>
      <c r="H665" s="44">
        <f t="shared" si="142"/>
        <v>1.2</v>
      </c>
      <c r="I665" s="44">
        <v>0</v>
      </c>
      <c r="J665" s="44">
        <v>0</v>
      </c>
      <c r="K665" s="44">
        <v>0</v>
      </c>
      <c r="L665" s="44">
        <v>1.2</v>
      </c>
      <c r="M665" s="44">
        <v>0</v>
      </c>
      <c r="N665" s="44">
        <v>0</v>
      </c>
      <c r="O665" s="279"/>
      <c r="P665" s="279"/>
      <c r="Q665" s="425"/>
    </row>
    <row r="666" spans="1:17" x14ac:dyDescent="0.25">
      <c r="A666" s="292"/>
      <c r="B666" s="279"/>
      <c r="C666" s="279"/>
      <c r="D666" s="279"/>
      <c r="E666" s="279"/>
      <c r="F666" s="279"/>
      <c r="G666" s="79" t="s">
        <v>19</v>
      </c>
      <c r="H666" s="44">
        <f t="shared" si="142"/>
        <v>0.1</v>
      </c>
      <c r="I666" s="44">
        <v>0</v>
      </c>
      <c r="J666" s="44">
        <v>0</v>
      </c>
      <c r="K666" s="44">
        <v>0</v>
      </c>
      <c r="L666" s="44">
        <v>0.1</v>
      </c>
      <c r="M666" s="44">
        <v>0</v>
      </c>
      <c r="N666" s="44">
        <v>0</v>
      </c>
      <c r="O666" s="279"/>
      <c r="P666" s="279"/>
      <c r="Q666" s="425"/>
    </row>
    <row r="667" spans="1:17" ht="24" x14ac:dyDescent="0.25">
      <c r="A667" s="292"/>
      <c r="B667" s="279"/>
      <c r="C667" s="279"/>
      <c r="D667" s="279"/>
      <c r="E667" s="279"/>
      <c r="F667" s="279"/>
      <c r="G667" s="79" t="s">
        <v>20</v>
      </c>
      <c r="H667" s="44">
        <f t="shared" si="142"/>
        <v>0</v>
      </c>
      <c r="I667" s="44">
        <v>0</v>
      </c>
      <c r="J667" s="44">
        <v>0</v>
      </c>
      <c r="K667" s="44">
        <v>0</v>
      </c>
      <c r="L667" s="44">
        <v>0</v>
      </c>
      <c r="M667" s="44">
        <v>0</v>
      </c>
      <c r="N667" s="44">
        <v>0</v>
      </c>
      <c r="O667" s="279"/>
      <c r="P667" s="279"/>
      <c r="Q667" s="426"/>
    </row>
    <row r="668" spans="1:17" ht="36" x14ac:dyDescent="0.25">
      <c r="A668" s="292" t="s">
        <v>2411</v>
      </c>
      <c r="B668" s="279" t="s">
        <v>2407</v>
      </c>
      <c r="C668" s="279" t="s">
        <v>388</v>
      </c>
      <c r="D668" s="279">
        <v>2028</v>
      </c>
      <c r="E668" s="279">
        <v>280</v>
      </c>
      <c r="F668" s="279" t="s">
        <v>2408</v>
      </c>
      <c r="G668" s="79" t="s">
        <v>16</v>
      </c>
      <c r="H668" s="44">
        <f t="shared" ref="H668:N668" si="147">SUM(H669:H672)</f>
        <v>110.1</v>
      </c>
      <c r="I668" s="44">
        <f t="shared" si="147"/>
        <v>0</v>
      </c>
      <c r="J668" s="44">
        <f t="shared" si="147"/>
        <v>0</v>
      </c>
      <c r="K668" s="44">
        <f t="shared" si="147"/>
        <v>0</v>
      </c>
      <c r="L668" s="44">
        <f t="shared" si="147"/>
        <v>110.1</v>
      </c>
      <c r="M668" s="44">
        <f t="shared" si="147"/>
        <v>0</v>
      </c>
      <c r="N668" s="44">
        <f t="shared" si="147"/>
        <v>0</v>
      </c>
      <c r="O668" s="279">
        <v>166</v>
      </c>
      <c r="P668" s="279" t="s">
        <v>2162</v>
      </c>
      <c r="Q668" s="424" t="s">
        <v>4161</v>
      </c>
    </row>
    <row r="669" spans="1:17" x14ac:dyDescent="0.25">
      <c r="A669" s="292"/>
      <c r="B669" s="279"/>
      <c r="C669" s="279"/>
      <c r="D669" s="279"/>
      <c r="E669" s="279"/>
      <c r="F669" s="279"/>
      <c r="G669" s="79" t="s">
        <v>17</v>
      </c>
      <c r="H669" s="44">
        <f t="shared" si="142"/>
        <v>108.9</v>
      </c>
      <c r="I669" s="44">
        <v>0</v>
      </c>
      <c r="J669" s="44">
        <v>0</v>
      </c>
      <c r="K669" s="44">
        <v>0</v>
      </c>
      <c r="L669" s="44">
        <v>108.9</v>
      </c>
      <c r="M669" s="44">
        <v>0</v>
      </c>
      <c r="N669" s="44">
        <v>0</v>
      </c>
      <c r="O669" s="279"/>
      <c r="P669" s="279"/>
      <c r="Q669" s="425"/>
    </row>
    <row r="670" spans="1:17" ht="36" x14ac:dyDescent="0.25">
      <c r="A670" s="292"/>
      <c r="B670" s="279"/>
      <c r="C670" s="279"/>
      <c r="D670" s="279"/>
      <c r="E670" s="279"/>
      <c r="F670" s="279"/>
      <c r="G670" s="79" t="s">
        <v>18</v>
      </c>
      <c r="H670" s="44">
        <f t="shared" si="142"/>
        <v>1.1000000000000001</v>
      </c>
      <c r="I670" s="44">
        <v>0</v>
      </c>
      <c r="J670" s="44">
        <v>0</v>
      </c>
      <c r="K670" s="44">
        <v>0</v>
      </c>
      <c r="L670" s="44">
        <v>1.1000000000000001</v>
      </c>
      <c r="M670" s="44">
        <v>0</v>
      </c>
      <c r="N670" s="44">
        <v>0</v>
      </c>
      <c r="O670" s="279"/>
      <c r="P670" s="279"/>
      <c r="Q670" s="425"/>
    </row>
    <row r="671" spans="1:17" x14ac:dyDescent="0.25">
      <c r="A671" s="292"/>
      <c r="B671" s="279"/>
      <c r="C671" s="279"/>
      <c r="D671" s="279"/>
      <c r="E671" s="279"/>
      <c r="F671" s="279"/>
      <c r="G671" s="79" t="s">
        <v>19</v>
      </c>
      <c r="H671" s="44">
        <f t="shared" si="142"/>
        <v>0.1</v>
      </c>
      <c r="I671" s="44">
        <v>0</v>
      </c>
      <c r="J671" s="44">
        <v>0</v>
      </c>
      <c r="K671" s="44">
        <v>0</v>
      </c>
      <c r="L671" s="44">
        <v>0.1</v>
      </c>
      <c r="M671" s="44">
        <v>0</v>
      </c>
      <c r="N671" s="44">
        <v>0</v>
      </c>
      <c r="O671" s="279"/>
      <c r="P671" s="279"/>
      <c r="Q671" s="425"/>
    </row>
    <row r="672" spans="1:17" ht="24" x14ac:dyDescent="0.25">
      <c r="A672" s="292"/>
      <c r="B672" s="279"/>
      <c r="C672" s="279"/>
      <c r="D672" s="279"/>
      <c r="E672" s="279"/>
      <c r="F672" s="279"/>
      <c r="G672" s="79" t="s">
        <v>20</v>
      </c>
      <c r="H672" s="44">
        <f t="shared" si="142"/>
        <v>0</v>
      </c>
      <c r="I672" s="44">
        <v>0</v>
      </c>
      <c r="J672" s="44">
        <v>0</v>
      </c>
      <c r="K672" s="44">
        <v>0</v>
      </c>
      <c r="L672" s="44">
        <v>0</v>
      </c>
      <c r="M672" s="44">
        <v>0</v>
      </c>
      <c r="N672" s="44">
        <v>0</v>
      </c>
      <c r="O672" s="279"/>
      <c r="P672" s="279"/>
      <c r="Q672" s="426"/>
    </row>
    <row r="673" spans="1:17" ht="36" x14ac:dyDescent="0.25">
      <c r="A673" s="292" t="s">
        <v>2412</v>
      </c>
      <c r="B673" s="279" t="s">
        <v>2407</v>
      </c>
      <c r="C673" s="279" t="s">
        <v>388</v>
      </c>
      <c r="D673" s="279">
        <v>2029</v>
      </c>
      <c r="E673" s="279">
        <v>240</v>
      </c>
      <c r="F673" s="279" t="s">
        <v>2408</v>
      </c>
      <c r="G673" s="79" t="s">
        <v>16</v>
      </c>
      <c r="H673" s="44">
        <f t="shared" ref="H673:N673" si="148">SUM(H674:H677)</f>
        <v>110.1</v>
      </c>
      <c r="I673" s="44">
        <f t="shared" si="148"/>
        <v>0</v>
      </c>
      <c r="J673" s="44">
        <f t="shared" si="148"/>
        <v>0</v>
      </c>
      <c r="K673" s="44">
        <f t="shared" si="148"/>
        <v>0</v>
      </c>
      <c r="L673" s="44">
        <f t="shared" si="148"/>
        <v>0</v>
      </c>
      <c r="M673" s="44">
        <f t="shared" si="148"/>
        <v>110.1</v>
      </c>
      <c r="N673" s="44">
        <f t="shared" si="148"/>
        <v>0</v>
      </c>
      <c r="O673" s="279">
        <v>93</v>
      </c>
      <c r="P673" s="279" t="s">
        <v>2162</v>
      </c>
      <c r="Q673" s="424" t="s">
        <v>4161</v>
      </c>
    </row>
    <row r="674" spans="1:17" x14ac:dyDescent="0.25">
      <c r="A674" s="292"/>
      <c r="B674" s="279"/>
      <c r="C674" s="279"/>
      <c r="D674" s="279"/>
      <c r="E674" s="279"/>
      <c r="F674" s="279"/>
      <c r="G674" s="79" t="s">
        <v>17</v>
      </c>
      <c r="H674" s="44">
        <f t="shared" si="142"/>
        <v>108.9</v>
      </c>
      <c r="I674" s="44">
        <v>0</v>
      </c>
      <c r="J674" s="44">
        <v>0</v>
      </c>
      <c r="K674" s="44">
        <v>0</v>
      </c>
      <c r="L674" s="44">
        <v>0</v>
      </c>
      <c r="M674" s="44">
        <v>108.9</v>
      </c>
      <c r="N674" s="44">
        <v>0</v>
      </c>
      <c r="O674" s="279"/>
      <c r="P674" s="279"/>
      <c r="Q674" s="425"/>
    </row>
    <row r="675" spans="1:17" ht="36" x14ac:dyDescent="0.25">
      <c r="A675" s="292"/>
      <c r="B675" s="279"/>
      <c r="C675" s="279"/>
      <c r="D675" s="279"/>
      <c r="E675" s="279"/>
      <c r="F675" s="279"/>
      <c r="G675" s="79" t="s">
        <v>18</v>
      </c>
      <c r="H675" s="44">
        <f t="shared" si="142"/>
        <v>1.1000000000000001</v>
      </c>
      <c r="I675" s="44">
        <v>0</v>
      </c>
      <c r="J675" s="44">
        <v>0</v>
      </c>
      <c r="K675" s="44">
        <v>0</v>
      </c>
      <c r="L675" s="44">
        <v>0</v>
      </c>
      <c r="M675" s="44">
        <v>1.1000000000000001</v>
      </c>
      <c r="N675" s="44">
        <v>0</v>
      </c>
      <c r="O675" s="279"/>
      <c r="P675" s="279"/>
      <c r="Q675" s="425"/>
    </row>
    <row r="676" spans="1:17" x14ac:dyDescent="0.25">
      <c r="A676" s="292"/>
      <c r="B676" s="279"/>
      <c r="C676" s="279"/>
      <c r="D676" s="279"/>
      <c r="E676" s="279"/>
      <c r="F676" s="279"/>
      <c r="G676" s="79" t="s">
        <v>19</v>
      </c>
      <c r="H676" s="44">
        <f t="shared" si="142"/>
        <v>0.1</v>
      </c>
      <c r="I676" s="44">
        <v>0</v>
      </c>
      <c r="J676" s="44">
        <v>0</v>
      </c>
      <c r="K676" s="44">
        <v>0</v>
      </c>
      <c r="L676" s="44">
        <v>0</v>
      </c>
      <c r="M676" s="44">
        <v>0.1</v>
      </c>
      <c r="N676" s="44">
        <v>0</v>
      </c>
      <c r="O676" s="279"/>
      <c r="P676" s="279"/>
      <c r="Q676" s="425"/>
    </row>
    <row r="677" spans="1:17" ht="24" x14ac:dyDescent="0.25">
      <c r="A677" s="292"/>
      <c r="B677" s="279"/>
      <c r="C677" s="279"/>
      <c r="D677" s="279"/>
      <c r="E677" s="279"/>
      <c r="F677" s="279"/>
      <c r="G677" s="79" t="s">
        <v>20</v>
      </c>
      <c r="H677" s="44">
        <f t="shared" si="142"/>
        <v>0</v>
      </c>
      <c r="I677" s="44">
        <v>0</v>
      </c>
      <c r="J677" s="44">
        <v>0</v>
      </c>
      <c r="K677" s="44">
        <v>0</v>
      </c>
      <c r="L677" s="44">
        <v>0</v>
      </c>
      <c r="M677" s="44">
        <v>0</v>
      </c>
      <c r="N677" s="44">
        <v>0</v>
      </c>
      <c r="O677" s="279"/>
      <c r="P677" s="279"/>
      <c r="Q677" s="426"/>
    </row>
    <row r="678" spans="1:17" ht="36" x14ac:dyDescent="0.25">
      <c r="A678" s="292" t="s">
        <v>2425</v>
      </c>
      <c r="B678" s="279" t="s">
        <v>2407</v>
      </c>
      <c r="C678" s="279" t="s">
        <v>388</v>
      </c>
      <c r="D678" s="279">
        <v>2028</v>
      </c>
      <c r="E678" s="279">
        <v>482</v>
      </c>
      <c r="F678" s="279" t="s">
        <v>2419</v>
      </c>
      <c r="G678" s="79" t="s">
        <v>16</v>
      </c>
      <c r="H678" s="44">
        <f t="shared" ref="H678:N678" si="149">SUM(H679:H682)</f>
        <v>31.7</v>
      </c>
      <c r="I678" s="44">
        <f t="shared" si="149"/>
        <v>0</v>
      </c>
      <c r="J678" s="44">
        <f t="shared" si="149"/>
        <v>0</v>
      </c>
      <c r="K678" s="44">
        <f t="shared" si="149"/>
        <v>0</v>
      </c>
      <c r="L678" s="44">
        <f t="shared" si="149"/>
        <v>31.7</v>
      </c>
      <c r="M678" s="44">
        <f t="shared" si="149"/>
        <v>0</v>
      </c>
      <c r="N678" s="44">
        <f t="shared" si="149"/>
        <v>0</v>
      </c>
      <c r="O678" s="279">
        <v>396</v>
      </c>
      <c r="P678" s="279" t="s">
        <v>2162</v>
      </c>
      <c r="Q678" s="424" t="s">
        <v>4161</v>
      </c>
    </row>
    <row r="679" spans="1:17" x14ac:dyDescent="0.25">
      <c r="A679" s="292"/>
      <c r="B679" s="279"/>
      <c r="C679" s="279"/>
      <c r="D679" s="279"/>
      <c r="E679" s="279"/>
      <c r="F679" s="279"/>
      <c r="G679" s="79" t="s">
        <v>17</v>
      </c>
      <c r="H679" s="44">
        <f t="shared" ref="H679:H716" si="150">SUM(I679:N679)</f>
        <v>31.4</v>
      </c>
      <c r="I679" s="44">
        <v>0</v>
      </c>
      <c r="J679" s="44">
        <v>0</v>
      </c>
      <c r="K679" s="44">
        <v>0</v>
      </c>
      <c r="L679" s="44">
        <v>31.4</v>
      </c>
      <c r="M679" s="44">
        <v>0</v>
      </c>
      <c r="N679" s="44">
        <v>0</v>
      </c>
      <c r="O679" s="279"/>
      <c r="P679" s="279"/>
      <c r="Q679" s="425"/>
    </row>
    <row r="680" spans="1:17" ht="36" x14ac:dyDescent="0.25">
      <c r="A680" s="292"/>
      <c r="B680" s="279"/>
      <c r="C680" s="279"/>
      <c r="D680" s="279"/>
      <c r="E680" s="279"/>
      <c r="F680" s="279"/>
      <c r="G680" s="79" t="s">
        <v>18</v>
      </c>
      <c r="H680" s="44">
        <f t="shared" si="150"/>
        <v>0.3</v>
      </c>
      <c r="I680" s="44">
        <v>0</v>
      </c>
      <c r="J680" s="44">
        <v>0</v>
      </c>
      <c r="K680" s="44">
        <v>0</v>
      </c>
      <c r="L680" s="44">
        <v>0.3</v>
      </c>
      <c r="M680" s="44">
        <v>0</v>
      </c>
      <c r="N680" s="44">
        <v>0</v>
      </c>
      <c r="O680" s="279"/>
      <c r="P680" s="279"/>
      <c r="Q680" s="425"/>
    </row>
    <row r="681" spans="1:17" x14ac:dyDescent="0.25">
      <c r="A681" s="292"/>
      <c r="B681" s="279"/>
      <c r="C681" s="279"/>
      <c r="D681" s="279"/>
      <c r="E681" s="279"/>
      <c r="F681" s="279"/>
      <c r="G681" s="79" t="s">
        <v>19</v>
      </c>
      <c r="H681" s="44">
        <f t="shared" si="150"/>
        <v>0</v>
      </c>
      <c r="I681" s="44">
        <v>0</v>
      </c>
      <c r="J681" s="44">
        <v>0</v>
      </c>
      <c r="K681" s="44">
        <v>0</v>
      </c>
      <c r="L681" s="44">
        <v>0</v>
      </c>
      <c r="M681" s="44">
        <v>0</v>
      </c>
      <c r="N681" s="44">
        <v>0</v>
      </c>
      <c r="O681" s="279"/>
      <c r="P681" s="279"/>
      <c r="Q681" s="425"/>
    </row>
    <row r="682" spans="1:17" ht="24" x14ac:dyDescent="0.25">
      <c r="A682" s="292"/>
      <c r="B682" s="279"/>
      <c r="C682" s="279"/>
      <c r="D682" s="279"/>
      <c r="E682" s="279"/>
      <c r="F682" s="279"/>
      <c r="G682" s="79" t="s">
        <v>20</v>
      </c>
      <c r="H682" s="44">
        <f t="shared" si="150"/>
        <v>0</v>
      </c>
      <c r="I682" s="44">
        <v>0</v>
      </c>
      <c r="J682" s="44">
        <v>0</v>
      </c>
      <c r="K682" s="44">
        <v>0</v>
      </c>
      <c r="L682" s="44">
        <v>0</v>
      </c>
      <c r="M682" s="44">
        <v>0</v>
      </c>
      <c r="N682" s="44">
        <v>0</v>
      </c>
      <c r="O682" s="279"/>
      <c r="P682" s="279"/>
      <c r="Q682" s="426"/>
    </row>
    <row r="683" spans="1:17" ht="36" x14ac:dyDescent="0.25">
      <c r="A683" s="292" t="s">
        <v>2426</v>
      </c>
      <c r="B683" s="279" t="s">
        <v>2407</v>
      </c>
      <c r="C683" s="279" t="s">
        <v>388</v>
      </c>
      <c r="D683" s="279">
        <v>2028</v>
      </c>
      <c r="E683" s="279">
        <v>130</v>
      </c>
      <c r="F683" s="279" t="s">
        <v>2427</v>
      </c>
      <c r="G683" s="79" t="s">
        <v>16</v>
      </c>
      <c r="H683" s="44">
        <f t="shared" ref="H683:N683" si="151">SUM(H684:H687)</f>
        <v>30.3</v>
      </c>
      <c r="I683" s="44">
        <f t="shared" si="151"/>
        <v>0</v>
      </c>
      <c r="J683" s="44">
        <f t="shared" si="151"/>
        <v>0</v>
      </c>
      <c r="K683" s="44">
        <f t="shared" si="151"/>
        <v>0</v>
      </c>
      <c r="L683" s="44">
        <f t="shared" si="151"/>
        <v>30.3</v>
      </c>
      <c r="M683" s="44">
        <f t="shared" si="151"/>
        <v>0</v>
      </c>
      <c r="N683" s="44">
        <f t="shared" si="151"/>
        <v>0</v>
      </c>
      <c r="O683" s="279">
        <v>102</v>
      </c>
      <c r="P683" s="279" t="s">
        <v>2162</v>
      </c>
      <c r="Q683" s="424" t="s">
        <v>4161</v>
      </c>
    </row>
    <row r="684" spans="1:17" x14ac:dyDescent="0.25">
      <c r="A684" s="292"/>
      <c r="B684" s="279"/>
      <c r="C684" s="279"/>
      <c r="D684" s="279"/>
      <c r="E684" s="279"/>
      <c r="F684" s="279"/>
      <c r="G684" s="79" t="s">
        <v>17</v>
      </c>
      <c r="H684" s="44">
        <f t="shared" si="150"/>
        <v>0</v>
      </c>
      <c r="I684" s="44">
        <v>0</v>
      </c>
      <c r="J684" s="44">
        <v>0</v>
      </c>
      <c r="K684" s="44">
        <v>0</v>
      </c>
      <c r="L684" s="44">
        <v>0</v>
      </c>
      <c r="M684" s="44">
        <v>0</v>
      </c>
      <c r="N684" s="44">
        <v>0</v>
      </c>
      <c r="O684" s="279"/>
      <c r="P684" s="279"/>
      <c r="Q684" s="425"/>
    </row>
    <row r="685" spans="1:17" ht="36" x14ac:dyDescent="0.25">
      <c r="A685" s="292"/>
      <c r="B685" s="279"/>
      <c r="C685" s="279"/>
      <c r="D685" s="279"/>
      <c r="E685" s="279"/>
      <c r="F685" s="279"/>
      <c r="G685" s="79" t="s">
        <v>18</v>
      </c>
      <c r="H685" s="44">
        <f t="shared" si="150"/>
        <v>27.6</v>
      </c>
      <c r="I685" s="44">
        <v>0</v>
      </c>
      <c r="J685" s="44">
        <v>0</v>
      </c>
      <c r="K685" s="44">
        <v>0</v>
      </c>
      <c r="L685" s="44">
        <v>27.6</v>
      </c>
      <c r="M685" s="44">
        <v>0</v>
      </c>
      <c r="N685" s="44">
        <v>0</v>
      </c>
      <c r="O685" s="279"/>
      <c r="P685" s="279"/>
      <c r="Q685" s="425"/>
    </row>
    <row r="686" spans="1:17" x14ac:dyDescent="0.25">
      <c r="A686" s="292"/>
      <c r="B686" s="279"/>
      <c r="C686" s="279"/>
      <c r="D686" s="279"/>
      <c r="E686" s="279"/>
      <c r="F686" s="279"/>
      <c r="G686" s="79" t="s">
        <v>19</v>
      </c>
      <c r="H686" s="44">
        <f t="shared" si="150"/>
        <v>2.7</v>
      </c>
      <c r="I686" s="44">
        <v>0</v>
      </c>
      <c r="J686" s="44">
        <v>0</v>
      </c>
      <c r="K686" s="44">
        <v>0</v>
      </c>
      <c r="L686" s="44">
        <v>2.7</v>
      </c>
      <c r="M686" s="44">
        <v>0</v>
      </c>
      <c r="N686" s="44">
        <v>0</v>
      </c>
      <c r="O686" s="279"/>
      <c r="P686" s="279"/>
      <c r="Q686" s="425"/>
    </row>
    <row r="687" spans="1:17" ht="24" x14ac:dyDescent="0.25">
      <c r="A687" s="292"/>
      <c r="B687" s="279"/>
      <c r="C687" s="279"/>
      <c r="D687" s="279"/>
      <c r="E687" s="279"/>
      <c r="F687" s="279"/>
      <c r="G687" s="79" t="s">
        <v>20</v>
      </c>
      <c r="H687" s="44">
        <f t="shared" si="150"/>
        <v>0</v>
      </c>
      <c r="I687" s="44">
        <v>0</v>
      </c>
      <c r="J687" s="44">
        <v>0</v>
      </c>
      <c r="K687" s="44">
        <v>0</v>
      </c>
      <c r="L687" s="44">
        <v>0</v>
      </c>
      <c r="M687" s="44">
        <v>0</v>
      </c>
      <c r="N687" s="44">
        <v>0</v>
      </c>
      <c r="O687" s="279"/>
      <c r="P687" s="279"/>
      <c r="Q687" s="426"/>
    </row>
    <row r="688" spans="1:17" ht="36" x14ac:dyDescent="0.25">
      <c r="A688" s="292" t="s">
        <v>2429</v>
      </c>
      <c r="B688" s="279" t="s">
        <v>2407</v>
      </c>
      <c r="C688" s="279" t="s">
        <v>388</v>
      </c>
      <c r="D688" s="279">
        <v>2028</v>
      </c>
      <c r="E688" s="279">
        <v>92</v>
      </c>
      <c r="F688" s="279" t="s">
        <v>2427</v>
      </c>
      <c r="G688" s="79" t="s">
        <v>16</v>
      </c>
      <c r="H688" s="44">
        <f t="shared" ref="H688:N688" si="152">SUM(H689:H692)</f>
        <v>30.3</v>
      </c>
      <c r="I688" s="44">
        <f t="shared" si="152"/>
        <v>0</v>
      </c>
      <c r="J688" s="44">
        <f t="shared" si="152"/>
        <v>0</v>
      </c>
      <c r="K688" s="44">
        <f t="shared" si="152"/>
        <v>0</v>
      </c>
      <c r="L688" s="44">
        <f t="shared" si="152"/>
        <v>30.3</v>
      </c>
      <c r="M688" s="44">
        <f t="shared" si="152"/>
        <v>0</v>
      </c>
      <c r="N688" s="44">
        <f t="shared" si="152"/>
        <v>0</v>
      </c>
      <c r="O688" s="279">
        <v>69</v>
      </c>
      <c r="P688" s="279" t="s">
        <v>2162</v>
      </c>
      <c r="Q688" s="424" t="s">
        <v>4161</v>
      </c>
    </row>
    <row r="689" spans="1:17" x14ac:dyDescent="0.25">
      <c r="A689" s="292"/>
      <c r="B689" s="279"/>
      <c r="C689" s="279"/>
      <c r="D689" s="279"/>
      <c r="E689" s="279"/>
      <c r="F689" s="279"/>
      <c r="G689" s="79" t="s">
        <v>17</v>
      </c>
      <c r="H689" s="44">
        <f t="shared" si="150"/>
        <v>0</v>
      </c>
      <c r="I689" s="44">
        <v>0</v>
      </c>
      <c r="J689" s="44">
        <v>0</v>
      </c>
      <c r="K689" s="44">
        <v>0</v>
      </c>
      <c r="L689" s="44">
        <v>0</v>
      </c>
      <c r="M689" s="44">
        <v>0</v>
      </c>
      <c r="N689" s="44">
        <v>0</v>
      </c>
      <c r="O689" s="279"/>
      <c r="P689" s="279"/>
      <c r="Q689" s="425"/>
    </row>
    <row r="690" spans="1:17" ht="36" x14ac:dyDescent="0.25">
      <c r="A690" s="292"/>
      <c r="B690" s="279"/>
      <c r="C690" s="279"/>
      <c r="D690" s="279"/>
      <c r="E690" s="279"/>
      <c r="F690" s="279"/>
      <c r="G690" s="79" t="s">
        <v>18</v>
      </c>
      <c r="H690" s="44">
        <f t="shared" si="150"/>
        <v>27.6</v>
      </c>
      <c r="I690" s="44">
        <v>0</v>
      </c>
      <c r="J690" s="44">
        <v>0</v>
      </c>
      <c r="K690" s="44">
        <v>0</v>
      </c>
      <c r="L690" s="44">
        <v>27.6</v>
      </c>
      <c r="M690" s="44">
        <v>0</v>
      </c>
      <c r="N690" s="44">
        <v>0</v>
      </c>
      <c r="O690" s="279"/>
      <c r="P690" s="279"/>
      <c r="Q690" s="425"/>
    </row>
    <row r="691" spans="1:17" x14ac:dyDescent="0.25">
      <c r="A691" s="292"/>
      <c r="B691" s="279"/>
      <c r="C691" s="279"/>
      <c r="D691" s="279"/>
      <c r="E691" s="279"/>
      <c r="F691" s="279"/>
      <c r="G691" s="79" t="s">
        <v>19</v>
      </c>
      <c r="H691" s="44">
        <f t="shared" si="150"/>
        <v>2.7</v>
      </c>
      <c r="I691" s="44">
        <v>0</v>
      </c>
      <c r="J691" s="44">
        <v>0</v>
      </c>
      <c r="K691" s="44">
        <v>0</v>
      </c>
      <c r="L691" s="44">
        <v>2.7</v>
      </c>
      <c r="M691" s="44">
        <v>0</v>
      </c>
      <c r="N691" s="44">
        <v>0</v>
      </c>
      <c r="O691" s="279"/>
      <c r="P691" s="279"/>
      <c r="Q691" s="425"/>
    </row>
    <row r="692" spans="1:17" ht="24" x14ac:dyDescent="0.25">
      <c r="A692" s="292"/>
      <c r="B692" s="279"/>
      <c r="C692" s="279"/>
      <c r="D692" s="279"/>
      <c r="E692" s="279"/>
      <c r="F692" s="279"/>
      <c r="G692" s="79" t="s">
        <v>20</v>
      </c>
      <c r="H692" s="44">
        <f t="shared" si="150"/>
        <v>0</v>
      </c>
      <c r="I692" s="44">
        <v>0</v>
      </c>
      <c r="J692" s="44">
        <v>0</v>
      </c>
      <c r="K692" s="44">
        <v>0</v>
      </c>
      <c r="L692" s="44">
        <v>0</v>
      </c>
      <c r="M692" s="44">
        <v>0</v>
      </c>
      <c r="N692" s="44">
        <v>0</v>
      </c>
      <c r="O692" s="279"/>
      <c r="P692" s="279"/>
      <c r="Q692" s="426"/>
    </row>
    <row r="693" spans="1:17" ht="36" x14ac:dyDescent="0.25">
      <c r="A693" s="292" t="s">
        <v>2430</v>
      </c>
      <c r="B693" s="279" t="s">
        <v>2407</v>
      </c>
      <c r="C693" s="279" t="s">
        <v>388</v>
      </c>
      <c r="D693" s="279">
        <v>2028</v>
      </c>
      <c r="E693" s="279">
        <v>179</v>
      </c>
      <c r="F693" s="279" t="s">
        <v>2427</v>
      </c>
      <c r="G693" s="79" t="s">
        <v>16</v>
      </c>
      <c r="H693" s="44">
        <f t="shared" ref="H693:N693" si="153">SUM(H694:H697)</f>
        <v>30.3</v>
      </c>
      <c r="I693" s="44">
        <f t="shared" si="153"/>
        <v>0</v>
      </c>
      <c r="J693" s="44">
        <f t="shared" si="153"/>
        <v>0</v>
      </c>
      <c r="K693" s="44">
        <f t="shared" si="153"/>
        <v>0</v>
      </c>
      <c r="L693" s="44">
        <f t="shared" si="153"/>
        <v>30.3</v>
      </c>
      <c r="M693" s="44">
        <f t="shared" si="153"/>
        <v>0</v>
      </c>
      <c r="N693" s="44">
        <f t="shared" si="153"/>
        <v>0</v>
      </c>
      <c r="O693" s="279">
        <v>166</v>
      </c>
      <c r="P693" s="279" t="s">
        <v>2162</v>
      </c>
      <c r="Q693" s="424" t="s">
        <v>4161</v>
      </c>
    </row>
    <row r="694" spans="1:17" x14ac:dyDescent="0.25">
      <c r="A694" s="292"/>
      <c r="B694" s="279"/>
      <c r="C694" s="279"/>
      <c r="D694" s="279"/>
      <c r="E694" s="279"/>
      <c r="F694" s="279"/>
      <c r="G694" s="79" t="s">
        <v>17</v>
      </c>
      <c r="H694" s="44">
        <f t="shared" si="150"/>
        <v>0</v>
      </c>
      <c r="I694" s="44">
        <v>0</v>
      </c>
      <c r="J694" s="44">
        <v>0</v>
      </c>
      <c r="K694" s="44">
        <v>0</v>
      </c>
      <c r="L694" s="44">
        <v>0</v>
      </c>
      <c r="M694" s="44">
        <v>0</v>
      </c>
      <c r="N694" s="44">
        <v>0</v>
      </c>
      <c r="O694" s="279"/>
      <c r="P694" s="279"/>
      <c r="Q694" s="425"/>
    </row>
    <row r="695" spans="1:17" ht="36" x14ac:dyDescent="0.25">
      <c r="A695" s="292"/>
      <c r="B695" s="279"/>
      <c r="C695" s="279"/>
      <c r="D695" s="279"/>
      <c r="E695" s="279"/>
      <c r="F695" s="279"/>
      <c r="G695" s="79" t="s">
        <v>18</v>
      </c>
      <c r="H695" s="44">
        <f t="shared" si="150"/>
        <v>27.6</v>
      </c>
      <c r="I695" s="44">
        <v>0</v>
      </c>
      <c r="J695" s="44">
        <v>0</v>
      </c>
      <c r="K695" s="44">
        <v>0</v>
      </c>
      <c r="L695" s="44">
        <v>27.6</v>
      </c>
      <c r="M695" s="44">
        <v>0</v>
      </c>
      <c r="N695" s="44">
        <v>0</v>
      </c>
      <c r="O695" s="279"/>
      <c r="P695" s="279"/>
      <c r="Q695" s="425"/>
    </row>
    <row r="696" spans="1:17" x14ac:dyDescent="0.25">
      <c r="A696" s="292"/>
      <c r="B696" s="279"/>
      <c r="C696" s="279"/>
      <c r="D696" s="279"/>
      <c r="E696" s="279"/>
      <c r="F696" s="279"/>
      <c r="G696" s="79" t="s">
        <v>19</v>
      </c>
      <c r="H696" s="44">
        <f t="shared" si="150"/>
        <v>2.7</v>
      </c>
      <c r="I696" s="44">
        <v>0</v>
      </c>
      <c r="J696" s="44">
        <v>0</v>
      </c>
      <c r="K696" s="44">
        <v>0</v>
      </c>
      <c r="L696" s="44">
        <v>2.7</v>
      </c>
      <c r="M696" s="44">
        <v>0</v>
      </c>
      <c r="N696" s="44">
        <v>0</v>
      </c>
      <c r="O696" s="279"/>
      <c r="P696" s="279"/>
      <c r="Q696" s="425"/>
    </row>
    <row r="697" spans="1:17" ht="24" x14ac:dyDescent="0.25">
      <c r="A697" s="292"/>
      <c r="B697" s="279"/>
      <c r="C697" s="279"/>
      <c r="D697" s="279"/>
      <c r="E697" s="279"/>
      <c r="F697" s="279"/>
      <c r="G697" s="79" t="s">
        <v>20</v>
      </c>
      <c r="H697" s="44">
        <f t="shared" si="150"/>
        <v>0</v>
      </c>
      <c r="I697" s="44">
        <v>0</v>
      </c>
      <c r="J697" s="44">
        <v>0</v>
      </c>
      <c r="K697" s="44">
        <v>0</v>
      </c>
      <c r="L697" s="44">
        <v>0</v>
      </c>
      <c r="M697" s="44">
        <v>0</v>
      </c>
      <c r="N697" s="44">
        <v>0</v>
      </c>
      <c r="O697" s="279"/>
      <c r="P697" s="279"/>
      <c r="Q697" s="426"/>
    </row>
    <row r="698" spans="1:17" ht="36" x14ac:dyDescent="0.25">
      <c r="A698" s="292" t="s">
        <v>2431</v>
      </c>
      <c r="B698" s="279" t="s">
        <v>2407</v>
      </c>
      <c r="C698" s="279" t="s">
        <v>388</v>
      </c>
      <c r="D698" s="279">
        <v>2028</v>
      </c>
      <c r="E698" s="279">
        <v>112</v>
      </c>
      <c r="F698" s="279" t="s">
        <v>2427</v>
      </c>
      <c r="G698" s="79" t="s">
        <v>16</v>
      </c>
      <c r="H698" s="44">
        <f t="shared" ref="H698:N698" si="154">SUM(H699:H702)</f>
        <v>30.3</v>
      </c>
      <c r="I698" s="44">
        <f t="shared" si="154"/>
        <v>0</v>
      </c>
      <c r="J698" s="44">
        <f t="shared" si="154"/>
        <v>0</v>
      </c>
      <c r="K698" s="44">
        <f t="shared" si="154"/>
        <v>0</v>
      </c>
      <c r="L698" s="44">
        <f t="shared" si="154"/>
        <v>30.3</v>
      </c>
      <c r="M698" s="44">
        <f t="shared" si="154"/>
        <v>0</v>
      </c>
      <c r="N698" s="44">
        <f t="shared" si="154"/>
        <v>0</v>
      </c>
      <c r="O698" s="279">
        <v>93</v>
      </c>
      <c r="P698" s="279" t="s">
        <v>2162</v>
      </c>
      <c r="Q698" s="424" t="s">
        <v>4161</v>
      </c>
    </row>
    <row r="699" spans="1:17" x14ac:dyDescent="0.25">
      <c r="A699" s="292"/>
      <c r="B699" s="279"/>
      <c r="C699" s="279"/>
      <c r="D699" s="279"/>
      <c r="E699" s="279"/>
      <c r="F699" s="279"/>
      <c r="G699" s="79" t="s">
        <v>17</v>
      </c>
      <c r="H699" s="44">
        <f t="shared" si="150"/>
        <v>0</v>
      </c>
      <c r="I699" s="44">
        <v>0</v>
      </c>
      <c r="J699" s="44">
        <v>0</v>
      </c>
      <c r="K699" s="44">
        <v>0</v>
      </c>
      <c r="L699" s="44">
        <v>0</v>
      </c>
      <c r="M699" s="44">
        <v>0</v>
      </c>
      <c r="N699" s="44">
        <v>0</v>
      </c>
      <c r="O699" s="279"/>
      <c r="P699" s="279"/>
      <c r="Q699" s="425"/>
    </row>
    <row r="700" spans="1:17" ht="36" x14ac:dyDescent="0.25">
      <c r="A700" s="292"/>
      <c r="B700" s="279"/>
      <c r="C700" s="279"/>
      <c r="D700" s="279"/>
      <c r="E700" s="279"/>
      <c r="F700" s="279"/>
      <c r="G700" s="79" t="s">
        <v>18</v>
      </c>
      <c r="H700" s="44">
        <f t="shared" si="150"/>
        <v>27.6</v>
      </c>
      <c r="I700" s="44">
        <v>0</v>
      </c>
      <c r="J700" s="44">
        <v>0</v>
      </c>
      <c r="K700" s="44">
        <v>0</v>
      </c>
      <c r="L700" s="44">
        <v>27.6</v>
      </c>
      <c r="M700" s="44">
        <v>0</v>
      </c>
      <c r="N700" s="44">
        <v>0</v>
      </c>
      <c r="O700" s="279"/>
      <c r="P700" s="279"/>
      <c r="Q700" s="425"/>
    </row>
    <row r="701" spans="1:17" x14ac:dyDescent="0.25">
      <c r="A701" s="292"/>
      <c r="B701" s="279"/>
      <c r="C701" s="279"/>
      <c r="D701" s="279"/>
      <c r="E701" s="279"/>
      <c r="F701" s="279"/>
      <c r="G701" s="79" t="s">
        <v>19</v>
      </c>
      <c r="H701" s="44">
        <f t="shared" si="150"/>
        <v>2.7</v>
      </c>
      <c r="I701" s="44">
        <v>0</v>
      </c>
      <c r="J701" s="44">
        <v>0</v>
      </c>
      <c r="K701" s="44">
        <v>0</v>
      </c>
      <c r="L701" s="44">
        <v>2.7</v>
      </c>
      <c r="M701" s="44">
        <v>0</v>
      </c>
      <c r="N701" s="44">
        <v>0</v>
      </c>
      <c r="O701" s="279"/>
      <c r="P701" s="279"/>
      <c r="Q701" s="425"/>
    </row>
    <row r="702" spans="1:17" ht="24" x14ac:dyDescent="0.25">
      <c r="A702" s="292"/>
      <c r="B702" s="279"/>
      <c r="C702" s="279"/>
      <c r="D702" s="279"/>
      <c r="E702" s="279"/>
      <c r="F702" s="279"/>
      <c r="G702" s="79" t="s">
        <v>20</v>
      </c>
      <c r="H702" s="44">
        <f t="shared" si="150"/>
        <v>0</v>
      </c>
      <c r="I702" s="44">
        <v>0</v>
      </c>
      <c r="J702" s="44">
        <v>0</v>
      </c>
      <c r="K702" s="44">
        <v>0</v>
      </c>
      <c r="L702" s="44">
        <v>0</v>
      </c>
      <c r="M702" s="44">
        <v>0</v>
      </c>
      <c r="N702" s="44">
        <v>0</v>
      </c>
      <c r="O702" s="279"/>
      <c r="P702" s="279"/>
      <c r="Q702" s="426"/>
    </row>
    <row r="703" spans="1:17" ht="36" x14ac:dyDescent="0.25">
      <c r="A703" s="292" t="s">
        <v>2432</v>
      </c>
      <c r="B703" s="279" t="s">
        <v>2407</v>
      </c>
      <c r="C703" s="279" t="s">
        <v>388</v>
      </c>
      <c r="D703" s="279">
        <v>2028</v>
      </c>
      <c r="E703" s="279">
        <v>229</v>
      </c>
      <c r="F703" s="279" t="s">
        <v>2427</v>
      </c>
      <c r="G703" s="79" t="s">
        <v>16</v>
      </c>
      <c r="H703" s="44">
        <f t="shared" ref="H703:N703" si="155">SUM(H704:H707)</f>
        <v>30.3</v>
      </c>
      <c r="I703" s="44">
        <f t="shared" si="155"/>
        <v>0</v>
      </c>
      <c r="J703" s="44">
        <f t="shared" si="155"/>
        <v>0</v>
      </c>
      <c r="K703" s="44">
        <f t="shared" si="155"/>
        <v>0</v>
      </c>
      <c r="L703" s="44">
        <f t="shared" si="155"/>
        <v>30.3</v>
      </c>
      <c r="M703" s="44">
        <f t="shared" si="155"/>
        <v>0</v>
      </c>
      <c r="N703" s="44">
        <f t="shared" si="155"/>
        <v>0</v>
      </c>
      <c r="O703" s="279">
        <v>188</v>
      </c>
      <c r="P703" s="279" t="s">
        <v>2162</v>
      </c>
      <c r="Q703" s="424" t="s">
        <v>4161</v>
      </c>
    </row>
    <row r="704" spans="1:17" x14ac:dyDescent="0.25">
      <c r="A704" s="292"/>
      <c r="B704" s="279"/>
      <c r="C704" s="279"/>
      <c r="D704" s="279"/>
      <c r="E704" s="279"/>
      <c r="F704" s="279"/>
      <c r="G704" s="79" t="s">
        <v>17</v>
      </c>
      <c r="H704" s="44">
        <f t="shared" si="150"/>
        <v>0</v>
      </c>
      <c r="I704" s="44">
        <v>0</v>
      </c>
      <c r="J704" s="44">
        <v>0</v>
      </c>
      <c r="K704" s="44">
        <v>0</v>
      </c>
      <c r="L704" s="44">
        <v>0</v>
      </c>
      <c r="M704" s="44">
        <v>0</v>
      </c>
      <c r="N704" s="44">
        <v>0</v>
      </c>
      <c r="O704" s="279"/>
      <c r="P704" s="279"/>
      <c r="Q704" s="425"/>
    </row>
    <row r="705" spans="1:17" ht="36" x14ac:dyDescent="0.25">
      <c r="A705" s="292"/>
      <c r="B705" s="279"/>
      <c r="C705" s="279"/>
      <c r="D705" s="279"/>
      <c r="E705" s="279"/>
      <c r="F705" s="279"/>
      <c r="G705" s="79" t="s">
        <v>18</v>
      </c>
      <c r="H705" s="44">
        <f t="shared" si="150"/>
        <v>27.6</v>
      </c>
      <c r="I705" s="44">
        <v>0</v>
      </c>
      <c r="J705" s="44">
        <v>0</v>
      </c>
      <c r="K705" s="44">
        <v>0</v>
      </c>
      <c r="L705" s="44">
        <v>27.6</v>
      </c>
      <c r="M705" s="44">
        <v>0</v>
      </c>
      <c r="N705" s="44">
        <v>0</v>
      </c>
      <c r="O705" s="279"/>
      <c r="P705" s="279"/>
      <c r="Q705" s="425"/>
    </row>
    <row r="706" spans="1:17" x14ac:dyDescent="0.25">
      <c r="A706" s="292"/>
      <c r="B706" s="279"/>
      <c r="C706" s="279"/>
      <c r="D706" s="279"/>
      <c r="E706" s="279"/>
      <c r="F706" s="279"/>
      <c r="G706" s="79" t="s">
        <v>19</v>
      </c>
      <c r="H706" s="44">
        <f t="shared" si="150"/>
        <v>2.7</v>
      </c>
      <c r="I706" s="44">
        <v>0</v>
      </c>
      <c r="J706" s="44">
        <v>0</v>
      </c>
      <c r="K706" s="44">
        <v>0</v>
      </c>
      <c r="L706" s="44">
        <v>2.7</v>
      </c>
      <c r="M706" s="44">
        <v>0</v>
      </c>
      <c r="N706" s="44">
        <v>0</v>
      </c>
      <c r="O706" s="279"/>
      <c r="P706" s="279"/>
      <c r="Q706" s="425"/>
    </row>
    <row r="707" spans="1:17" ht="24" x14ac:dyDescent="0.25">
      <c r="A707" s="292"/>
      <c r="B707" s="279"/>
      <c r="C707" s="279"/>
      <c r="D707" s="279"/>
      <c r="E707" s="279"/>
      <c r="F707" s="279"/>
      <c r="G707" s="79" t="s">
        <v>20</v>
      </c>
      <c r="H707" s="44">
        <f t="shared" si="150"/>
        <v>0</v>
      </c>
      <c r="I707" s="44">
        <v>0</v>
      </c>
      <c r="J707" s="44">
        <v>0</v>
      </c>
      <c r="K707" s="44">
        <v>0</v>
      </c>
      <c r="L707" s="44">
        <v>0</v>
      </c>
      <c r="M707" s="44">
        <v>0</v>
      </c>
      <c r="N707" s="44">
        <v>0</v>
      </c>
      <c r="O707" s="279"/>
      <c r="P707" s="279"/>
      <c r="Q707" s="426"/>
    </row>
    <row r="708" spans="1:17" ht="36" x14ac:dyDescent="0.25">
      <c r="A708" s="292" t="s">
        <v>2433</v>
      </c>
      <c r="B708" s="279" t="s">
        <v>2407</v>
      </c>
      <c r="C708" s="279" t="s">
        <v>388</v>
      </c>
      <c r="D708" s="279">
        <v>2028</v>
      </c>
      <c r="E708" s="279">
        <v>229</v>
      </c>
      <c r="F708" s="279" t="s">
        <v>2427</v>
      </c>
      <c r="G708" s="79" t="s">
        <v>16</v>
      </c>
      <c r="H708" s="44">
        <f t="shared" ref="H708:N708" si="156">SUM(H709:H712)</f>
        <v>19.2</v>
      </c>
      <c r="I708" s="44">
        <f t="shared" si="156"/>
        <v>0</v>
      </c>
      <c r="J708" s="44">
        <f t="shared" si="156"/>
        <v>0</v>
      </c>
      <c r="K708" s="44">
        <f t="shared" si="156"/>
        <v>0</v>
      </c>
      <c r="L708" s="44">
        <f t="shared" si="156"/>
        <v>19.2</v>
      </c>
      <c r="M708" s="44">
        <f t="shared" si="156"/>
        <v>0</v>
      </c>
      <c r="N708" s="44">
        <f t="shared" si="156"/>
        <v>0</v>
      </c>
      <c r="O708" s="279">
        <v>155</v>
      </c>
      <c r="P708" s="279" t="s">
        <v>2162</v>
      </c>
      <c r="Q708" s="424" t="s">
        <v>4161</v>
      </c>
    </row>
    <row r="709" spans="1:17" x14ac:dyDescent="0.25">
      <c r="A709" s="292"/>
      <c r="B709" s="279"/>
      <c r="C709" s="279"/>
      <c r="D709" s="279"/>
      <c r="E709" s="279"/>
      <c r="F709" s="279"/>
      <c r="G709" s="79" t="s">
        <v>17</v>
      </c>
      <c r="H709" s="44">
        <f t="shared" si="150"/>
        <v>0</v>
      </c>
      <c r="I709" s="44">
        <v>0</v>
      </c>
      <c r="J709" s="44">
        <v>0</v>
      </c>
      <c r="K709" s="44">
        <v>0</v>
      </c>
      <c r="L709" s="44">
        <v>0</v>
      </c>
      <c r="M709" s="44">
        <v>0</v>
      </c>
      <c r="N709" s="44">
        <v>0</v>
      </c>
      <c r="O709" s="279"/>
      <c r="P709" s="279"/>
      <c r="Q709" s="425"/>
    </row>
    <row r="710" spans="1:17" ht="36" x14ac:dyDescent="0.25">
      <c r="A710" s="292"/>
      <c r="B710" s="279"/>
      <c r="C710" s="279"/>
      <c r="D710" s="279"/>
      <c r="E710" s="279"/>
      <c r="F710" s="279"/>
      <c r="G710" s="79" t="s">
        <v>18</v>
      </c>
      <c r="H710" s="44">
        <f t="shared" si="150"/>
        <v>17.5</v>
      </c>
      <c r="I710" s="44">
        <v>0</v>
      </c>
      <c r="J710" s="44">
        <v>0</v>
      </c>
      <c r="K710" s="44">
        <v>0</v>
      </c>
      <c r="L710" s="44">
        <v>17.5</v>
      </c>
      <c r="M710" s="44">
        <v>0</v>
      </c>
      <c r="N710" s="44">
        <v>0</v>
      </c>
      <c r="O710" s="279"/>
      <c r="P710" s="279"/>
      <c r="Q710" s="425"/>
    </row>
    <row r="711" spans="1:17" x14ac:dyDescent="0.25">
      <c r="A711" s="292"/>
      <c r="B711" s="279"/>
      <c r="C711" s="279"/>
      <c r="D711" s="279"/>
      <c r="E711" s="279"/>
      <c r="F711" s="279"/>
      <c r="G711" s="79" t="s">
        <v>19</v>
      </c>
      <c r="H711" s="44">
        <f t="shared" si="150"/>
        <v>1.7</v>
      </c>
      <c r="I711" s="44">
        <v>0</v>
      </c>
      <c r="J711" s="44">
        <v>0</v>
      </c>
      <c r="K711" s="44">
        <v>0</v>
      </c>
      <c r="L711" s="44">
        <v>1.7</v>
      </c>
      <c r="M711" s="44">
        <v>0</v>
      </c>
      <c r="N711" s="44">
        <v>0</v>
      </c>
      <c r="O711" s="279"/>
      <c r="P711" s="279"/>
      <c r="Q711" s="425"/>
    </row>
    <row r="712" spans="1:17" ht="24" x14ac:dyDescent="0.25">
      <c r="A712" s="292"/>
      <c r="B712" s="279"/>
      <c r="C712" s="279"/>
      <c r="D712" s="279"/>
      <c r="E712" s="279"/>
      <c r="F712" s="279"/>
      <c r="G712" s="79" t="s">
        <v>20</v>
      </c>
      <c r="H712" s="44">
        <f t="shared" si="150"/>
        <v>0</v>
      </c>
      <c r="I712" s="44">
        <v>0</v>
      </c>
      <c r="J712" s="44">
        <v>0</v>
      </c>
      <c r="K712" s="44">
        <v>0</v>
      </c>
      <c r="L712" s="44">
        <v>0</v>
      </c>
      <c r="M712" s="44">
        <v>0</v>
      </c>
      <c r="N712" s="44">
        <v>0</v>
      </c>
      <c r="O712" s="279"/>
      <c r="P712" s="279"/>
      <c r="Q712" s="426"/>
    </row>
    <row r="713" spans="1:17" ht="36" x14ac:dyDescent="0.25">
      <c r="A713" s="292" t="s">
        <v>2434</v>
      </c>
      <c r="B713" s="279" t="s">
        <v>2407</v>
      </c>
      <c r="C713" s="279" t="s">
        <v>388</v>
      </c>
      <c r="D713" s="279">
        <v>2028</v>
      </c>
      <c r="E713" s="279">
        <v>179</v>
      </c>
      <c r="F713" s="279" t="s">
        <v>2427</v>
      </c>
      <c r="G713" s="79" t="s">
        <v>16</v>
      </c>
      <c r="H713" s="44">
        <f t="shared" ref="H713:N713" si="157">SUM(H714:H717)</f>
        <v>30.3</v>
      </c>
      <c r="I713" s="44">
        <f t="shared" si="157"/>
        <v>0</v>
      </c>
      <c r="J713" s="44">
        <f t="shared" si="157"/>
        <v>0</v>
      </c>
      <c r="K713" s="44">
        <f t="shared" si="157"/>
        <v>0</v>
      </c>
      <c r="L713" s="44">
        <f t="shared" si="157"/>
        <v>30.3</v>
      </c>
      <c r="M713" s="44">
        <f t="shared" si="157"/>
        <v>0</v>
      </c>
      <c r="N713" s="44">
        <f t="shared" si="157"/>
        <v>0</v>
      </c>
      <c r="O713" s="279">
        <v>136</v>
      </c>
      <c r="P713" s="279" t="s">
        <v>2162</v>
      </c>
      <c r="Q713" s="424" t="s">
        <v>4161</v>
      </c>
    </row>
    <row r="714" spans="1:17" x14ac:dyDescent="0.25">
      <c r="A714" s="292"/>
      <c r="B714" s="279"/>
      <c r="C714" s="279"/>
      <c r="D714" s="279"/>
      <c r="E714" s="279"/>
      <c r="F714" s="279"/>
      <c r="G714" s="79" t="s">
        <v>17</v>
      </c>
      <c r="H714" s="44">
        <f t="shared" si="150"/>
        <v>0</v>
      </c>
      <c r="I714" s="44">
        <v>0</v>
      </c>
      <c r="J714" s="44">
        <v>0</v>
      </c>
      <c r="K714" s="44">
        <v>0</v>
      </c>
      <c r="L714" s="44">
        <v>0</v>
      </c>
      <c r="M714" s="44">
        <v>0</v>
      </c>
      <c r="N714" s="44">
        <v>0</v>
      </c>
      <c r="O714" s="279"/>
      <c r="P714" s="279"/>
      <c r="Q714" s="425"/>
    </row>
    <row r="715" spans="1:17" ht="36" x14ac:dyDescent="0.25">
      <c r="A715" s="292"/>
      <c r="B715" s="279"/>
      <c r="C715" s="279"/>
      <c r="D715" s="279"/>
      <c r="E715" s="279"/>
      <c r="F715" s="279"/>
      <c r="G715" s="79" t="s">
        <v>18</v>
      </c>
      <c r="H715" s="44">
        <f t="shared" si="150"/>
        <v>27.6</v>
      </c>
      <c r="I715" s="44">
        <v>0</v>
      </c>
      <c r="J715" s="44">
        <v>0</v>
      </c>
      <c r="K715" s="44">
        <v>0</v>
      </c>
      <c r="L715" s="44">
        <v>27.6</v>
      </c>
      <c r="M715" s="44">
        <v>0</v>
      </c>
      <c r="N715" s="44">
        <v>0</v>
      </c>
      <c r="O715" s="279"/>
      <c r="P715" s="279"/>
      <c r="Q715" s="425"/>
    </row>
    <row r="716" spans="1:17" x14ac:dyDescent="0.25">
      <c r="A716" s="292"/>
      <c r="B716" s="279"/>
      <c r="C716" s="279"/>
      <c r="D716" s="279"/>
      <c r="E716" s="279"/>
      <c r="F716" s="279"/>
      <c r="G716" s="79" t="s">
        <v>19</v>
      </c>
      <c r="H716" s="44">
        <f t="shared" si="150"/>
        <v>2.7</v>
      </c>
      <c r="I716" s="44">
        <v>0</v>
      </c>
      <c r="J716" s="44">
        <v>0</v>
      </c>
      <c r="K716" s="44">
        <v>0</v>
      </c>
      <c r="L716" s="44">
        <v>2.7</v>
      </c>
      <c r="M716" s="44">
        <v>0</v>
      </c>
      <c r="N716" s="44">
        <v>0</v>
      </c>
      <c r="O716" s="279"/>
      <c r="P716" s="279"/>
      <c r="Q716" s="425"/>
    </row>
    <row r="717" spans="1:17" ht="24" x14ac:dyDescent="0.25">
      <c r="A717" s="292"/>
      <c r="B717" s="279"/>
      <c r="C717" s="279"/>
      <c r="D717" s="279"/>
      <c r="E717" s="279"/>
      <c r="F717" s="279"/>
      <c r="G717" s="79" t="s">
        <v>20</v>
      </c>
      <c r="H717" s="44">
        <f t="shared" ref="H717:H762" si="158">SUM(I717:N717)</f>
        <v>0</v>
      </c>
      <c r="I717" s="44">
        <v>0</v>
      </c>
      <c r="J717" s="44">
        <v>0</v>
      </c>
      <c r="K717" s="44">
        <v>0</v>
      </c>
      <c r="L717" s="44">
        <v>0</v>
      </c>
      <c r="M717" s="44">
        <v>0</v>
      </c>
      <c r="N717" s="44">
        <v>0</v>
      </c>
      <c r="O717" s="279"/>
      <c r="P717" s="279"/>
      <c r="Q717" s="426"/>
    </row>
    <row r="718" spans="1:17" ht="36" x14ac:dyDescent="0.25">
      <c r="A718" s="292" t="s">
        <v>2435</v>
      </c>
      <c r="B718" s="279" t="s">
        <v>2407</v>
      </c>
      <c r="C718" s="279" t="s">
        <v>388</v>
      </c>
      <c r="D718" s="279">
        <v>2028</v>
      </c>
      <c r="E718" s="279">
        <v>524</v>
      </c>
      <c r="F718" s="279" t="s">
        <v>2427</v>
      </c>
      <c r="G718" s="79" t="s">
        <v>16</v>
      </c>
      <c r="H718" s="44">
        <f t="shared" ref="H718:N718" si="159">SUM(H719:H722)</f>
        <v>30</v>
      </c>
      <c r="I718" s="44">
        <f t="shared" si="159"/>
        <v>0</v>
      </c>
      <c r="J718" s="44">
        <f t="shared" si="159"/>
        <v>0</v>
      </c>
      <c r="K718" s="44">
        <f t="shared" si="159"/>
        <v>0</v>
      </c>
      <c r="L718" s="44">
        <f t="shared" si="159"/>
        <v>30</v>
      </c>
      <c r="M718" s="44">
        <f t="shared" si="159"/>
        <v>0</v>
      </c>
      <c r="N718" s="44">
        <f t="shared" si="159"/>
        <v>0</v>
      </c>
      <c r="O718" s="279">
        <v>512</v>
      </c>
      <c r="P718" s="279" t="s">
        <v>2162</v>
      </c>
      <c r="Q718" s="424" t="s">
        <v>4161</v>
      </c>
    </row>
    <row r="719" spans="1:17" x14ac:dyDescent="0.25">
      <c r="A719" s="292"/>
      <c r="B719" s="279"/>
      <c r="C719" s="279"/>
      <c r="D719" s="279"/>
      <c r="E719" s="279"/>
      <c r="F719" s="279"/>
      <c r="G719" s="79" t="s">
        <v>17</v>
      </c>
      <c r="H719" s="44">
        <f t="shared" si="158"/>
        <v>0</v>
      </c>
      <c r="I719" s="44">
        <v>0</v>
      </c>
      <c r="J719" s="44">
        <v>0</v>
      </c>
      <c r="K719" s="44">
        <v>0</v>
      </c>
      <c r="L719" s="44">
        <v>0</v>
      </c>
      <c r="M719" s="44">
        <v>0</v>
      </c>
      <c r="N719" s="44">
        <v>0</v>
      </c>
      <c r="O719" s="279"/>
      <c r="P719" s="279"/>
      <c r="Q719" s="425"/>
    </row>
    <row r="720" spans="1:17" ht="36" x14ac:dyDescent="0.25">
      <c r="A720" s="292"/>
      <c r="B720" s="279"/>
      <c r="C720" s="279"/>
      <c r="D720" s="279"/>
      <c r="E720" s="279"/>
      <c r="F720" s="279"/>
      <c r="G720" s="79" t="s">
        <v>18</v>
      </c>
      <c r="H720" s="44">
        <f t="shared" si="158"/>
        <v>27.3</v>
      </c>
      <c r="I720" s="44">
        <v>0</v>
      </c>
      <c r="J720" s="44">
        <v>0</v>
      </c>
      <c r="K720" s="44">
        <v>0</v>
      </c>
      <c r="L720" s="44">
        <v>27.3</v>
      </c>
      <c r="M720" s="44">
        <v>0</v>
      </c>
      <c r="N720" s="44">
        <v>0</v>
      </c>
      <c r="O720" s="279"/>
      <c r="P720" s="279"/>
      <c r="Q720" s="425"/>
    </row>
    <row r="721" spans="1:17" x14ac:dyDescent="0.25">
      <c r="A721" s="292"/>
      <c r="B721" s="279"/>
      <c r="C721" s="279"/>
      <c r="D721" s="279"/>
      <c r="E721" s="279"/>
      <c r="F721" s="279"/>
      <c r="G721" s="79" t="s">
        <v>19</v>
      </c>
      <c r="H721" s="44">
        <f t="shared" si="158"/>
        <v>2.7</v>
      </c>
      <c r="I721" s="44">
        <v>0</v>
      </c>
      <c r="J721" s="44">
        <v>0</v>
      </c>
      <c r="K721" s="44">
        <v>0</v>
      </c>
      <c r="L721" s="44">
        <v>2.7</v>
      </c>
      <c r="M721" s="44">
        <v>0</v>
      </c>
      <c r="N721" s="44">
        <v>0</v>
      </c>
      <c r="O721" s="279"/>
      <c r="P721" s="279"/>
      <c r="Q721" s="425"/>
    </row>
    <row r="722" spans="1:17" ht="24" x14ac:dyDescent="0.25">
      <c r="A722" s="292"/>
      <c r="B722" s="279"/>
      <c r="C722" s="279"/>
      <c r="D722" s="279"/>
      <c r="E722" s="279"/>
      <c r="F722" s="279"/>
      <c r="G722" s="79" t="s">
        <v>20</v>
      </c>
      <c r="H722" s="44">
        <f t="shared" si="158"/>
        <v>0</v>
      </c>
      <c r="I722" s="44">
        <v>0</v>
      </c>
      <c r="J722" s="44">
        <v>0</v>
      </c>
      <c r="K722" s="44">
        <v>0</v>
      </c>
      <c r="L722" s="44">
        <v>0</v>
      </c>
      <c r="M722" s="44">
        <v>0</v>
      </c>
      <c r="N722" s="44">
        <v>0</v>
      </c>
      <c r="O722" s="279"/>
      <c r="P722" s="279"/>
      <c r="Q722" s="426"/>
    </row>
    <row r="723" spans="1:17" ht="36" x14ac:dyDescent="0.25">
      <c r="A723" s="292" t="s">
        <v>2436</v>
      </c>
      <c r="B723" s="279" t="s">
        <v>2407</v>
      </c>
      <c r="C723" s="279" t="s">
        <v>388</v>
      </c>
      <c r="D723" s="279">
        <v>2026</v>
      </c>
      <c r="E723" s="279">
        <v>337</v>
      </c>
      <c r="F723" s="279" t="s">
        <v>2437</v>
      </c>
      <c r="G723" s="79" t="s">
        <v>16</v>
      </c>
      <c r="H723" s="44">
        <f t="shared" ref="H723:N723" si="160">SUM(H724:H727)</f>
        <v>50.4</v>
      </c>
      <c r="I723" s="44">
        <f t="shared" si="160"/>
        <v>0</v>
      </c>
      <c r="J723" s="44">
        <f t="shared" si="160"/>
        <v>50.4</v>
      </c>
      <c r="K723" s="44">
        <f t="shared" si="160"/>
        <v>0</v>
      </c>
      <c r="L723" s="44">
        <f t="shared" si="160"/>
        <v>0</v>
      </c>
      <c r="M723" s="44">
        <f t="shared" si="160"/>
        <v>0</v>
      </c>
      <c r="N723" s="44">
        <f t="shared" si="160"/>
        <v>0</v>
      </c>
      <c r="O723" s="279">
        <v>347</v>
      </c>
      <c r="P723" s="279" t="s">
        <v>2162</v>
      </c>
      <c r="Q723" s="424" t="s">
        <v>4161</v>
      </c>
    </row>
    <row r="724" spans="1:17" x14ac:dyDescent="0.25">
      <c r="A724" s="292"/>
      <c r="B724" s="279"/>
      <c r="C724" s="279"/>
      <c r="D724" s="279"/>
      <c r="E724" s="279"/>
      <c r="F724" s="279"/>
      <c r="G724" s="79" t="s">
        <v>17</v>
      </c>
      <c r="H724" s="44">
        <f t="shared" si="158"/>
        <v>46.8</v>
      </c>
      <c r="I724" s="44">
        <v>0</v>
      </c>
      <c r="J724" s="44">
        <v>46.8</v>
      </c>
      <c r="K724" s="44">
        <v>0</v>
      </c>
      <c r="L724" s="44">
        <v>0</v>
      </c>
      <c r="M724" s="44">
        <v>0</v>
      </c>
      <c r="N724" s="44">
        <v>0</v>
      </c>
      <c r="O724" s="279"/>
      <c r="P724" s="279"/>
      <c r="Q724" s="425"/>
    </row>
    <row r="725" spans="1:17" ht="36" x14ac:dyDescent="0.25">
      <c r="A725" s="292"/>
      <c r="B725" s="279"/>
      <c r="C725" s="279"/>
      <c r="D725" s="279"/>
      <c r="E725" s="279"/>
      <c r="F725" s="279"/>
      <c r="G725" s="79" t="s">
        <v>18</v>
      </c>
      <c r="H725" s="44">
        <f t="shared" si="158"/>
        <v>3.6</v>
      </c>
      <c r="I725" s="44">
        <v>0</v>
      </c>
      <c r="J725" s="44">
        <v>3.6</v>
      </c>
      <c r="K725" s="44">
        <v>0</v>
      </c>
      <c r="L725" s="44">
        <v>0</v>
      </c>
      <c r="M725" s="44">
        <v>0</v>
      </c>
      <c r="N725" s="44">
        <v>0</v>
      </c>
      <c r="O725" s="279"/>
      <c r="P725" s="279"/>
      <c r="Q725" s="425"/>
    </row>
    <row r="726" spans="1:17" x14ac:dyDescent="0.25">
      <c r="A726" s="292"/>
      <c r="B726" s="279"/>
      <c r="C726" s="279"/>
      <c r="D726" s="279"/>
      <c r="E726" s="279"/>
      <c r="F726" s="279"/>
      <c r="G726" s="79" t="s">
        <v>19</v>
      </c>
      <c r="H726" s="44">
        <f t="shared" si="158"/>
        <v>0</v>
      </c>
      <c r="I726" s="44">
        <v>0</v>
      </c>
      <c r="J726" s="44">
        <v>0</v>
      </c>
      <c r="K726" s="44">
        <v>0</v>
      </c>
      <c r="L726" s="44">
        <v>0</v>
      </c>
      <c r="M726" s="44">
        <v>0</v>
      </c>
      <c r="N726" s="44">
        <v>0</v>
      </c>
      <c r="O726" s="279"/>
      <c r="P726" s="279"/>
      <c r="Q726" s="425"/>
    </row>
    <row r="727" spans="1:17" ht="24" x14ac:dyDescent="0.25">
      <c r="A727" s="292"/>
      <c r="B727" s="279"/>
      <c r="C727" s="279"/>
      <c r="D727" s="279"/>
      <c r="E727" s="279"/>
      <c r="F727" s="279"/>
      <c r="G727" s="79" t="s">
        <v>20</v>
      </c>
      <c r="H727" s="44">
        <f t="shared" si="158"/>
        <v>0</v>
      </c>
      <c r="I727" s="44">
        <v>0</v>
      </c>
      <c r="J727" s="44">
        <v>0</v>
      </c>
      <c r="K727" s="44">
        <v>0</v>
      </c>
      <c r="L727" s="44">
        <v>0</v>
      </c>
      <c r="M727" s="44">
        <v>0</v>
      </c>
      <c r="N727" s="44">
        <v>0</v>
      </c>
      <c r="O727" s="279"/>
      <c r="P727" s="279"/>
      <c r="Q727" s="426"/>
    </row>
    <row r="728" spans="1:17" ht="36" x14ac:dyDescent="0.25">
      <c r="A728" s="292" t="s">
        <v>2438</v>
      </c>
      <c r="B728" s="279" t="s">
        <v>2407</v>
      </c>
      <c r="C728" s="279" t="s">
        <v>388</v>
      </c>
      <c r="D728" s="279">
        <v>2027</v>
      </c>
      <c r="E728" s="279">
        <v>337</v>
      </c>
      <c r="F728" s="279" t="s">
        <v>2427</v>
      </c>
      <c r="G728" s="79" t="s">
        <v>16</v>
      </c>
      <c r="H728" s="44">
        <f t="shared" ref="H728:N728" si="161">SUM(H729:H732)</f>
        <v>29</v>
      </c>
      <c r="I728" s="44">
        <f t="shared" si="161"/>
        <v>0</v>
      </c>
      <c r="J728" s="44">
        <f t="shared" si="161"/>
        <v>0</v>
      </c>
      <c r="K728" s="44">
        <f t="shared" si="161"/>
        <v>0</v>
      </c>
      <c r="L728" s="44">
        <f t="shared" si="161"/>
        <v>29</v>
      </c>
      <c r="M728" s="44">
        <f t="shared" si="161"/>
        <v>0</v>
      </c>
      <c r="N728" s="44">
        <f t="shared" si="161"/>
        <v>0</v>
      </c>
      <c r="O728" s="279">
        <v>347</v>
      </c>
      <c r="P728" s="279" t="s">
        <v>2162</v>
      </c>
      <c r="Q728" s="424" t="s">
        <v>4161</v>
      </c>
    </row>
    <row r="729" spans="1:17" x14ac:dyDescent="0.25">
      <c r="A729" s="292"/>
      <c r="B729" s="279"/>
      <c r="C729" s="279"/>
      <c r="D729" s="279"/>
      <c r="E729" s="279"/>
      <c r="F729" s="279"/>
      <c r="G729" s="79" t="s">
        <v>17</v>
      </c>
      <c r="H729" s="44">
        <f t="shared" si="158"/>
        <v>0</v>
      </c>
      <c r="I729" s="44">
        <v>0</v>
      </c>
      <c r="J729" s="44">
        <v>0</v>
      </c>
      <c r="K729" s="44">
        <v>0</v>
      </c>
      <c r="L729" s="44">
        <v>0</v>
      </c>
      <c r="M729" s="44">
        <v>0</v>
      </c>
      <c r="N729" s="44">
        <v>0</v>
      </c>
      <c r="O729" s="279"/>
      <c r="P729" s="279"/>
      <c r="Q729" s="425"/>
    </row>
    <row r="730" spans="1:17" ht="36" x14ac:dyDescent="0.25">
      <c r="A730" s="292"/>
      <c r="B730" s="279"/>
      <c r="C730" s="279"/>
      <c r="D730" s="279"/>
      <c r="E730" s="279"/>
      <c r="F730" s="279"/>
      <c r="G730" s="79" t="s">
        <v>18</v>
      </c>
      <c r="H730" s="44">
        <f t="shared" si="158"/>
        <v>26.4</v>
      </c>
      <c r="I730" s="44">
        <v>0</v>
      </c>
      <c r="J730" s="44">
        <v>0</v>
      </c>
      <c r="K730" s="44">
        <v>0</v>
      </c>
      <c r="L730" s="44">
        <v>26.4</v>
      </c>
      <c r="M730" s="44">
        <v>0</v>
      </c>
      <c r="N730" s="44">
        <v>0</v>
      </c>
      <c r="O730" s="279"/>
      <c r="P730" s="279"/>
      <c r="Q730" s="425"/>
    </row>
    <row r="731" spans="1:17" x14ac:dyDescent="0.25">
      <c r="A731" s="292"/>
      <c r="B731" s="279"/>
      <c r="C731" s="279"/>
      <c r="D731" s="279"/>
      <c r="E731" s="279"/>
      <c r="F731" s="279"/>
      <c r="G731" s="79" t="s">
        <v>19</v>
      </c>
      <c r="H731" s="44">
        <f t="shared" si="158"/>
        <v>2.6</v>
      </c>
      <c r="I731" s="44">
        <v>0</v>
      </c>
      <c r="J731" s="44">
        <v>0</v>
      </c>
      <c r="K731" s="44">
        <v>0</v>
      </c>
      <c r="L731" s="44">
        <v>2.6</v>
      </c>
      <c r="M731" s="44">
        <v>0</v>
      </c>
      <c r="N731" s="44">
        <v>0</v>
      </c>
      <c r="O731" s="279"/>
      <c r="P731" s="279"/>
      <c r="Q731" s="425"/>
    </row>
    <row r="732" spans="1:17" ht="24" x14ac:dyDescent="0.25">
      <c r="A732" s="292"/>
      <c r="B732" s="279"/>
      <c r="C732" s="279"/>
      <c r="D732" s="279"/>
      <c r="E732" s="279"/>
      <c r="F732" s="279"/>
      <c r="G732" s="79" t="s">
        <v>20</v>
      </c>
      <c r="H732" s="44">
        <f t="shared" si="158"/>
        <v>0</v>
      </c>
      <c r="I732" s="44">
        <v>0</v>
      </c>
      <c r="J732" s="44">
        <v>0</v>
      </c>
      <c r="K732" s="44">
        <v>0</v>
      </c>
      <c r="L732" s="44">
        <v>0</v>
      </c>
      <c r="M732" s="44">
        <v>0</v>
      </c>
      <c r="N732" s="44">
        <v>0</v>
      </c>
      <c r="O732" s="279"/>
      <c r="P732" s="279"/>
      <c r="Q732" s="426"/>
    </row>
    <row r="733" spans="1:17" ht="36" x14ac:dyDescent="0.25">
      <c r="A733" s="292" t="s">
        <v>2439</v>
      </c>
      <c r="B733" s="279" t="s">
        <v>2407</v>
      </c>
      <c r="C733" s="279" t="s">
        <v>388</v>
      </c>
      <c r="D733" s="279">
        <v>2028</v>
      </c>
      <c r="E733" s="279">
        <v>760</v>
      </c>
      <c r="F733" s="279" t="s">
        <v>2427</v>
      </c>
      <c r="G733" s="79" t="s">
        <v>16</v>
      </c>
      <c r="H733" s="44">
        <f t="shared" ref="H733:N733" si="162">SUM(H734:H737)</f>
        <v>42.9</v>
      </c>
      <c r="I733" s="44">
        <f t="shared" si="162"/>
        <v>0</v>
      </c>
      <c r="J733" s="44">
        <f t="shared" si="162"/>
        <v>0</v>
      </c>
      <c r="K733" s="44">
        <f t="shared" si="162"/>
        <v>0</v>
      </c>
      <c r="L733" s="44">
        <f t="shared" si="162"/>
        <v>42.9</v>
      </c>
      <c r="M733" s="44">
        <f t="shared" si="162"/>
        <v>0</v>
      </c>
      <c r="N733" s="44">
        <f t="shared" si="162"/>
        <v>0</v>
      </c>
      <c r="O733" s="279">
        <v>722</v>
      </c>
      <c r="P733" s="279" t="s">
        <v>2162</v>
      </c>
      <c r="Q733" s="424" t="s">
        <v>4161</v>
      </c>
    </row>
    <row r="734" spans="1:17" x14ac:dyDescent="0.25">
      <c r="A734" s="292"/>
      <c r="B734" s="279"/>
      <c r="C734" s="279"/>
      <c r="D734" s="279"/>
      <c r="E734" s="279"/>
      <c r="F734" s="279"/>
      <c r="G734" s="79" t="s">
        <v>17</v>
      </c>
      <c r="H734" s="44">
        <f t="shared" si="158"/>
        <v>0</v>
      </c>
      <c r="I734" s="44">
        <v>0</v>
      </c>
      <c r="J734" s="44">
        <v>0</v>
      </c>
      <c r="K734" s="44">
        <v>0</v>
      </c>
      <c r="L734" s="44">
        <v>0</v>
      </c>
      <c r="M734" s="44">
        <v>0</v>
      </c>
      <c r="N734" s="44">
        <v>0</v>
      </c>
      <c r="O734" s="279"/>
      <c r="P734" s="279"/>
      <c r="Q734" s="425"/>
    </row>
    <row r="735" spans="1:17" ht="36" x14ac:dyDescent="0.25">
      <c r="A735" s="292"/>
      <c r="B735" s="279"/>
      <c r="C735" s="279"/>
      <c r="D735" s="279"/>
      <c r="E735" s="279"/>
      <c r="F735" s="279"/>
      <c r="G735" s="79" t="s">
        <v>18</v>
      </c>
      <c r="H735" s="44">
        <f t="shared" si="158"/>
        <v>39</v>
      </c>
      <c r="I735" s="44">
        <v>0</v>
      </c>
      <c r="J735" s="44">
        <v>0</v>
      </c>
      <c r="K735" s="44">
        <v>0</v>
      </c>
      <c r="L735" s="44">
        <v>39</v>
      </c>
      <c r="M735" s="44">
        <v>0</v>
      </c>
      <c r="N735" s="44">
        <v>0</v>
      </c>
      <c r="O735" s="279"/>
      <c r="P735" s="279"/>
      <c r="Q735" s="425"/>
    </row>
    <row r="736" spans="1:17" x14ac:dyDescent="0.25">
      <c r="A736" s="292"/>
      <c r="B736" s="279"/>
      <c r="C736" s="279"/>
      <c r="D736" s="279"/>
      <c r="E736" s="279"/>
      <c r="F736" s="279"/>
      <c r="G736" s="79" t="s">
        <v>19</v>
      </c>
      <c r="H736" s="44">
        <f t="shared" si="158"/>
        <v>3.9</v>
      </c>
      <c r="I736" s="44">
        <v>0</v>
      </c>
      <c r="J736" s="44">
        <v>0</v>
      </c>
      <c r="K736" s="44">
        <v>0</v>
      </c>
      <c r="L736" s="44">
        <v>3.9</v>
      </c>
      <c r="M736" s="44">
        <v>0</v>
      </c>
      <c r="N736" s="44">
        <v>0</v>
      </c>
      <c r="O736" s="279"/>
      <c r="P736" s="279"/>
      <c r="Q736" s="425"/>
    </row>
    <row r="737" spans="1:17" ht="24" x14ac:dyDescent="0.25">
      <c r="A737" s="292"/>
      <c r="B737" s="279"/>
      <c r="C737" s="279"/>
      <c r="D737" s="279"/>
      <c r="E737" s="279"/>
      <c r="F737" s="279"/>
      <c r="G737" s="79" t="s">
        <v>20</v>
      </c>
      <c r="H737" s="44">
        <f t="shared" si="158"/>
        <v>0</v>
      </c>
      <c r="I737" s="44">
        <v>0</v>
      </c>
      <c r="J737" s="44">
        <v>0</v>
      </c>
      <c r="K737" s="44">
        <v>0</v>
      </c>
      <c r="L737" s="44">
        <v>0</v>
      </c>
      <c r="M737" s="44">
        <v>0</v>
      </c>
      <c r="N737" s="44">
        <v>0</v>
      </c>
      <c r="O737" s="279"/>
      <c r="P737" s="279"/>
      <c r="Q737" s="426"/>
    </row>
    <row r="738" spans="1:17" ht="36" x14ac:dyDescent="0.25">
      <c r="A738" s="292" t="s">
        <v>2440</v>
      </c>
      <c r="B738" s="279" t="s">
        <v>2407</v>
      </c>
      <c r="C738" s="279" t="s">
        <v>388</v>
      </c>
      <c r="D738" s="279">
        <v>2028</v>
      </c>
      <c r="E738" s="279">
        <v>742</v>
      </c>
      <c r="F738" s="279" t="s">
        <v>2427</v>
      </c>
      <c r="G738" s="79" t="s">
        <v>16</v>
      </c>
      <c r="H738" s="44">
        <f t="shared" ref="H738:N738" si="163">SUM(H739:H742)</f>
        <v>14.600000000000001</v>
      </c>
      <c r="I738" s="44">
        <f t="shared" si="163"/>
        <v>0</v>
      </c>
      <c r="J738" s="44">
        <f t="shared" si="163"/>
        <v>0</v>
      </c>
      <c r="K738" s="44">
        <f t="shared" si="163"/>
        <v>0</v>
      </c>
      <c r="L738" s="44">
        <f t="shared" si="163"/>
        <v>14.600000000000001</v>
      </c>
      <c r="M738" s="44">
        <f t="shared" si="163"/>
        <v>0</v>
      </c>
      <c r="N738" s="44">
        <f t="shared" si="163"/>
        <v>0</v>
      </c>
      <c r="O738" s="279">
        <v>757</v>
      </c>
      <c r="P738" s="279" t="s">
        <v>2162</v>
      </c>
      <c r="Q738" s="424" t="s">
        <v>4161</v>
      </c>
    </row>
    <row r="739" spans="1:17" x14ac:dyDescent="0.25">
      <c r="A739" s="292"/>
      <c r="B739" s="279"/>
      <c r="C739" s="279"/>
      <c r="D739" s="279"/>
      <c r="E739" s="279"/>
      <c r="F739" s="279"/>
      <c r="G739" s="79" t="s">
        <v>17</v>
      </c>
      <c r="H739" s="44">
        <f t="shared" si="158"/>
        <v>0</v>
      </c>
      <c r="I739" s="44">
        <v>0</v>
      </c>
      <c r="J739" s="44">
        <v>0</v>
      </c>
      <c r="K739" s="44">
        <v>0</v>
      </c>
      <c r="L739" s="44">
        <v>0</v>
      </c>
      <c r="M739" s="44">
        <v>0</v>
      </c>
      <c r="N739" s="44">
        <v>0</v>
      </c>
      <c r="O739" s="279"/>
      <c r="P739" s="279"/>
      <c r="Q739" s="425"/>
    </row>
    <row r="740" spans="1:17" ht="36" x14ac:dyDescent="0.25">
      <c r="A740" s="292"/>
      <c r="B740" s="279"/>
      <c r="C740" s="279"/>
      <c r="D740" s="279"/>
      <c r="E740" s="279"/>
      <c r="F740" s="279"/>
      <c r="G740" s="79" t="s">
        <v>18</v>
      </c>
      <c r="H740" s="44">
        <f t="shared" si="158"/>
        <v>13.3</v>
      </c>
      <c r="I740" s="44">
        <v>0</v>
      </c>
      <c r="J740" s="44">
        <v>0</v>
      </c>
      <c r="K740" s="44">
        <v>0</v>
      </c>
      <c r="L740" s="44">
        <v>13.3</v>
      </c>
      <c r="M740" s="44">
        <v>0</v>
      </c>
      <c r="N740" s="44">
        <v>0</v>
      </c>
      <c r="O740" s="279"/>
      <c r="P740" s="279"/>
      <c r="Q740" s="425"/>
    </row>
    <row r="741" spans="1:17" x14ac:dyDescent="0.25">
      <c r="A741" s="292"/>
      <c r="B741" s="279"/>
      <c r="C741" s="279"/>
      <c r="D741" s="279"/>
      <c r="E741" s="279"/>
      <c r="F741" s="279"/>
      <c r="G741" s="79" t="s">
        <v>19</v>
      </c>
      <c r="H741" s="44">
        <f t="shared" si="158"/>
        <v>1.3</v>
      </c>
      <c r="I741" s="44">
        <v>0</v>
      </c>
      <c r="J741" s="44">
        <v>0</v>
      </c>
      <c r="K741" s="44">
        <v>0</v>
      </c>
      <c r="L741" s="44">
        <v>1.3</v>
      </c>
      <c r="M741" s="44">
        <v>0</v>
      </c>
      <c r="N741" s="44">
        <v>0</v>
      </c>
      <c r="O741" s="279"/>
      <c r="P741" s="279"/>
      <c r="Q741" s="425"/>
    </row>
    <row r="742" spans="1:17" ht="24" x14ac:dyDescent="0.25">
      <c r="A742" s="292"/>
      <c r="B742" s="279"/>
      <c r="C742" s="279"/>
      <c r="D742" s="279"/>
      <c r="E742" s="279"/>
      <c r="F742" s="279"/>
      <c r="G742" s="79" t="s">
        <v>20</v>
      </c>
      <c r="H742" s="44">
        <f t="shared" si="158"/>
        <v>0</v>
      </c>
      <c r="I742" s="44">
        <v>0</v>
      </c>
      <c r="J742" s="44">
        <v>0</v>
      </c>
      <c r="K742" s="44">
        <v>0</v>
      </c>
      <c r="L742" s="44">
        <v>0</v>
      </c>
      <c r="M742" s="44">
        <v>0</v>
      </c>
      <c r="N742" s="44">
        <v>0</v>
      </c>
      <c r="O742" s="279"/>
      <c r="P742" s="279"/>
      <c r="Q742" s="426"/>
    </row>
    <row r="743" spans="1:17" ht="36" x14ac:dyDescent="0.25">
      <c r="A743" s="292" t="s">
        <v>2441</v>
      </c>
      <c r="B743" s="279" t="s">
        <v>2407</v>
      </c>
      <c r="C743" s="279" t="s">
        <v>388</v>
      </c>
      <c r="D743" s="279">
        <v>2028</v>
      </c>
      <c r="E743" s="279">
        <v>511</v>
      </c>
      <c r="F743" s="279" t="s">
        <v>2427</v>
      </c>
      <c r="G743" s="79" t="s">
        <v>16</v>
      </c>
      <c r="H743" s="44">
        <f t="shared" ref="H743:N743" si="164">SUM(H744:H747)</f>
        <v>30</v>
      </c>
      <c r="I743" s="44">
        <f t="shared" si="164"/>
        <v>0</v>
      </c>
      <c r="J743" s="44">
        <f t="shared" si="164"/>
        <v>0</v>
      </c>
      <c r="K743" s="44">
        <f t="shared" si="164"/>
        <v>0</v>
      </c>
      <c r="L743" s="44">
        <f t="shared" si="164"/>
        <v>30</v>
      </c>
      <c r="M743" s="44">
        <f t="shared" si="164"/>
        <v>0</v>
      </c>
      <c r="N743" s="44">
        <f t="shared" si="164"/>
        <v>0</v>
      </c>
      <c r="O743" s="279">
        <v>493</v>
      </c>
      <c r="P743" s="279" t="s">
        <v>2162</v>
      </c>
      <c r="Q743" s="424" t="s">
        <v>4161</v>
      </c>
    </row>
    <row r="744" spans="1:17" x14ac:dyDescent="0.25">
      <c r="A744" s="292"/>
      <c r="B744" s="279"/>
      <c r="C744" s="279"/>
      <c r="D744" s="279"/>
      <c r="E744" s="279"/>
      <c r="F744" s="279"/>
      <c r="G744" s="79" t="s">
        <v>17</v>
      </c>
      <c r="H744" s="44">
        <f t="shared" si="158"/>
        <v>0</v>
      </c>
      <c r="I744" s="44">
        <v>0</v>
      </c>
      <c r="J744" s="44">
        <v>0</v>
      </c>
      <c r="K744" s="44">
        <v>0</v>
      </c>
      <c r="L744" s="44">
        <v>0</v>
      </c>
      <c r="M744" s="44">
        <v>0</v>
      </c>
      <c r="N744" s="44">
        <v>0</v>
      </c>
      <c r="O744" s="279"/>
      <c r="P744" s="279"/>
      <c r="Q744" s="425"/>
    </row>
    <row r="745" spans="1:17" ht="36" x14ac:dyDescent="0.25">
      <c r="A745" s="292"/>
      <c r="B745" s="279"/>
      <c r="C745" s="279"/>
      <c r="D745" s="279"/>
      <c r="E745" s="279"/>
      <c r="F745" s="279"/>
      <c r="G745" s="79" t="s">
        <v>18</v>
      </c>
      <c r="H745" s="44">
        <f t="shared" si="158"/>
        <v>27.3</v>
      </c>
      <c r="I745" s="44">
        <v>0</v>
      </c>
      <c r="J745" s="44">
        <v>0</v>
      </c>
      <c r="K745" s="44">
        <v>0</v>
      </c>
      <c r="L745" s="44">
        <v>27.3</v>
      </c>
      <c r="M745" s="44">
        <v>0</v>
      </c>
      <c r="N745" s="44">
        <v>0</v>
      </c>
      <c r="O745" s="279"/>
      <c r="P745" s="279"/>
      <c r="Q745" s="425"/>
    </row>
    <row r="746" spans="1:17" x14ac:dyDescent="0.25">
      <c r="A746" s="292"/>
      <c r="B746" s="279"/>
      <c r="C746" s="279"/>
      <c r="D746" s="279"/>
      <c r="E746" s="279"/>
      <c r="F746" s="279"/>
      <c r="G746" s="79" t="s">
        <v>19</v>
      </c>
      <c r="H746" s="44">
        <f t="shared" si="158"/>
        <v>2.7</v>
      </c>
      <c r="I746" s="44">
        <v>0</v>
      </c>
      <c r="J746" s="44">
        <v>0</v>
      </c>
      <c r="K746" s="44">
        <v>0</v>
      </c>
      <c r="L746" s="44">
        <v>2.7</v>
      </c>
      <c r="M746" s="44">
        <v>0</v>
      </c>
      <c r="N746" s="44">
        <v>0</v>
      </c>
      <c r="O746" s="279"/>
      <c r="P746" s="279"/>
      <c r="Q746" s="425"/>
    </row>
    <row r="747" spans="1:17" ht="24" x14ac:dyDescent="0.25">
      <c r="A747" s="292"/>
      <c r="B747" s="279"/>
      <c r="C747" s="279"/>
      <c r="D747" s="279"/>
      <c r="E747" s="279"/>
      <c r="F747" s="279"/>
      <c r="G747" s="79" t="s">
        <v>20</v>
      </c>
      <c r="H747" s="44">
        <f t="shared" si="158"/>
        <v>0</v>
      </c>
      <c r="I747" s="44">
        <v>0</v>
      </c>
      <c r="J747" s="44">
        <v>0</v>
      </c>
      <c r="K747" s="44">
        <v>0</v>
      </c>
      <c r="L747" s="44">
        <v>0</v>
      </c>
      <c r="M747" s="44">
        <v>0</v>
      </c>
      <c r="N747" s="44">
        <v>0</v>
      </c>
      <c r="O747" s="279"/>
      <c r="P747" s="279"/>
      <c r="Q747" s="426"/>
    </row>
    <row r="748" spans="1:17" ht="36" x14ac:dyDescent="0.25">
      <c r="A748" s="292" t="s">
        <v>2442</v>
      </c>
      <c r="B748" s="279" t="s">
        <v>2407</v>
      </c>
      <c r="C748" s="279" t="s">
        <v>388</v>
      </c>
      <c r="D748" s="279">
        <v>2028</v>
      </c>
      <c r="E748" s="279">
        <v>444</v>
      </c>
      <c r="F748" s="279" t="s">
        <v>2427</v>
      </c>
      <c r="G748" s="79" t="s">
        <v>16</v>
      </c>
      <c r="H748" s="44">
        <f t="shared" ref="H748:N748" si="165">SUM(H749:H752)</f>
        <v>24.099999999999998</v>
      </c>
      <c r="I748" s="44">
        <f t="shared" si="165"/>
        <v>0</v>
      </c>
      <c r="J748" s="44">
        <f t="shared" si="165"/>
        <v>0</v>
      </c>
      <c r="K748" s="44">
        <f t="shared" si="165"/>
        <v>0</v>
      </c>
      <c r="L748" s="44">
        <f t="shared" si="165"/>
        <v>24.099999999999998</v>
      </c>
      <c r="M748" s="44">
        <f t="shared" si="165"/>
        <v>0</v>
      </c>
      <c r="N748" s="44">
        <f t="shared" si="165"/>
        <v>0</v>
      </c>
      <c r="O748" s="279">
        <v>396</v>
      </c>
      <c r="P748" s="279" t="s">
        <v>2162</v>
      </c>
      <c r="Q748" s="424" t="s">
        <v>4161</v>
      </c>
    </row>
    <row r="749" spans="1:17" x14ac:dyDescent="0.25">
      <c r="A749" s="292"/>
      <c r="B749" s="279"/>
      <c r="C749" s="279"/>
      <c r="D749" s="279"/>
      <c r="E749" s="279"/>
      <c r="F749" s="279"/>
      <c r="G749" s="79" t="s">
        <v>17</v>
      </c>
      <c r="H749" s="44">
        <f t="shared" si="158"/>
        <v>0</v>
      </c>
      <c r="I749" s="44">
        <v>0</v>
      </c>
      <c r="J749" s="44">
        <v>0</v>
      </c>
      <c r="K749" s="44">
        <v>0</v>
      </c>
      <c r="L749" s="44">
        <v>0</v>
      </c>
      <c r="M749" s="44">
        <v>0</v>
      </c>
      <c r="N749" s="44">
        <v>0</v>
      </c>
      <c r="O749" s="279"/>
      <c r="P749" s="279"/>
      <c r="Q749" s="425"/>
    </row>
    <row r="750" spans="1:17" ht="36" x14ac:dyDescent="0.25">
      <c r="A750" s="292"/>
      <c r="B750" s="279"/>
      <c r="C750" s="279"/>
      <c r="D750" s="279"/>
      <c r="E750" s="279"/>
      <c r="F750" s="279"/>
      <c r="G750" s="79" t="s">
        <v>18</v>
      </c>
      <c r="H750" s="44">
        <f t="shared" si="158"/>
        <v>21.9</v>
      </c>
      <c r="I750" s="44">
        <v>0</v>
      </c>
      <c r="J750" s="44">
        <v>0</v>
      </c>
      <c r="K750" s="44">
        <v>0</v>
      </c>
      <c r="L750" s="44">
        <v>21.9</v>
      </c>
      <c r="M750" s="44">
        <v>0</v>
      </c>
      <c r="N750" s="44">
        <v>0</v>
      </c>
      <c r="O750" s="279"/>
      <c r="P750" s="279"/>
      <c r="Q750" s="425"/>
    </row>
    <row r="751" spans="1:17" x14ac:dyDescent="0.25">
      <c r="A751" s="292"/>
      <c r="B751" s="279"/>
      <c r="C751" s="279"/>
      <c r="D751" s="279"/>
      <c r="E751" s="279"/>
      <c r="F751" s="279"/>
      <c r="G751" s="79" t="s">
        <v>19</v>
      </c>
      <c r="H751" s="44">
        <f t="shared" si="158"/>
        <v>2.2000000000000002</v>
      </c>
      <c r="I751" s="44">
        <v>0</v>
      </c>
      <c r="J751" s="44">
        <v>0</v>
      </c>
      <c r="K751" s="44">
        <v>0</v>
      </c>
      <c r="L751" s="44">
        <v>2.2000000000000002</v>
      </c>
      <c r="M751" s="44">
        <v>0</v>
      </c>
      <c r="N751" s="44">
        <v>0</v>
      </c>
      <c r="O751" s="279"/>
      <c r="P751" s="279"/>
      <c r="Q751" s="425"/>
    </row>
    <row r="752" spans="1:17" ht="24" x14ac:dyDescent="0.25">
      <c r="A752" s="292"/>
      <c r="B752" s="279"/>
      <c r="C752" s="279"/>
      <c r="D752" s="279"/>
      <c r="E752" s="279"/>
      <c r="F752" s="279"/>
      <c r="G752" s="79" t="s">
        <v>20</v>
      </c>
      <c r="H752" s="44">
        <f t="shared" si="158"/>
        <v>0</v>
      </c>
      <c r="I752" s="44">
        <v>0</v>
      </c>
      <c r="J752" s="44">
        <v>0</v>
      </c>
      <c r="K752" s="44">
        <v>0</v>
      </c>
      <c r="L752" s="44">
        <v>0</v>
      </c>
      <c r="M752" s="44">
        <v>0</v>
      </c>
      <c r="N752" s="44">
        <v>0</v>
      </c>
      <c r="O752" s="279"/>
      <c r="P752" s="279"/>
      <c r="Q752" s="426"/>
    </row>
    <row r="753" spans="1:17" ht="36" x14ac:dyDescent="0.25">
      <c r="A753" s="292" t="s">
        <v>2443</v>
      </c>
      <c r="B753" s="279" t="s">
        <v>2407</v>
      </c>
      <c r="C753" s="279" t="s">
        <v>388</v>
      </c>
      <c r="D753" s="279">
        <v>2028</v>
      </c>
      <c r="E753" s="279">
        <v>200</v>
      </c>
      <c r="F753" s="279" t="s">
        <v>2428</v>
      </c>
      <c r="G753" s="79" t="s">
        <v>16</v>
      </c>
      <c r="H753" s="44">
        <f t="shared" ref="H753:N753" si="166">SUM(H754:H757)</f>
        <v>337.09999999999997</v>
      </c>
      <c r="I753" s="44">
        <f t="shared" si="166"/>
        <v>0</v>
      </c>
      <c r="J753" s="44">
        <f t="shared" si="166"/>
        <v>0</v>
      </c>
      <c r="K753" s="44">
        <f t="shared" si="166"/>
        <v>0</v>
      </c>
      <c r="L753" s="44">
        <f t="shared" si="166"/>
        <v>337.09999999999997</v>
      </c>
      <c r="M753" s="44">
        <f t="shared" si="166"/>
        <v>0</v>
      </c>
      <c r="N753" s="44">
        <f t="shared" si="166"/>
        <v>0</v>
      </c>
      <c r="O753" s="279">
        <v>200</v>
      </c>
      <c r="P753" s="279" t="s">
        <v>2162</v>
      </c>
      <c r="Q753" s="424" t="s">
        <v>4161</v>
      </c>
    </row>
    <row r="754" spans="1:17" x14ac:dyDescent="0.25">
      <c r="A754" s="292"/>
      <c r="B754" s="279"/>
      <c r="C754" s="279"/>
      <c r="D754" s="279"/>
      <c r="E754" s="279"/>
      <c r="F754" s="279"/>
      <c r="G754" s="79" t="s">
        <v>17</v>
      </c>
      <c r="H754" s="44">
        <f t="shared" si="158"/>
        <v>333.5</v>
      </c>
      <c r="I754" s="44">
        <v>0</v>
      </c>
      <c r="J754" s="44">
        <v>0</v>
      </c>
      <c r="K754" s="44">
        <v>0</v>
      </c>
      <c r="L754" s="44">
        <v>333.5</v>
      </c>
      <c r="M754" s="44">
        <v>0</v>
      </c>
      <c r="N754" s="44">
        <v>0</v>
      </c>
      <c r="O754" s="279"/>
      <c r="P754" s="279"/>
      <c r="Q754" s="425"/>
    </row>
    <row r="755" spans="1:17" ht="36" x14ac:dyDescent="0.25">
      <c r="A755" s="292"/>
      <c r="B755" s="279"/>
      <c r="C755" s="279"/>
      <c r="D755" s="279"/>
      <c r="E755" s="279"/>
      <c r="F755" s="279"/>
      <c r="G755" s="79" t="s">
        <v>18</v>
      </c>
      <c r="H755" s="44">
        <f t="shared" si="158"/>
        <v>3.4</v>
      </c>
      <c r="I755" s="44">
        <v>0</v>
      </c>
      <c r="J755" s="44">
        <v>0</v>
      </c>
      <c r="K755" s="44">
        <v>0</v>
      </c>
      <c r="L755" s="44">
        <v>3.4</v>
      </c>
      <c r="M755" s="44">
        <v>0</v>
      </c>
      <c r="N755" s="44">
        <v>0</v>
      </c>
      <c r="O755" s="279"/>
      <c r="P755" s="279"/>
      <c r="Q755" s="425"/>
    </row>
    <row r="756" spans="1:17" x14ac:dyDescent="0.25">
      <c r="A756" s="292"/>
      <c r="B756" s="279"/>
      <c r="C756" s="279"/>
      <c r="D756" s="279"/>
      <c r="E756" s="279"/>
      <c r="F756" s="279"/>
      <c r="G756" s="79" t="s">
        <v>19</v>
      </c>
      <c r="H756" s="44">
        <f t="shared" si="158"/>
        <v>0.2</v>
      </c>
      <c r="I756" s="44">
        <v>0</v>
      </c>
      <c r="J756" s="44">
        <v>0</v>
      </c>
      <c r="K756" s="44">
        <v>0</v>
      </c>
      <c r="L756" s="44">
        <v>0.2</v>
      </c>
      <c r="M756" s="44">
        <v>0</v>
      </c>
      <c r="N756" s="44">
        <v>0</v>
      </c>
      <c r="O756" s="279"/>
      <c r="P756" s="279"/>
      <c r="Q756" s="425"/>
    </row>
    <row r="757" spans="1:17" ht="24" x14ac:dyDescent="0.25">
      <c r="A757" s="292"/>
      <c r="B757" s="279"/>
      <c r="C757" s="279"/>
      <c r="D757" s="279"/>
      <c r="E757" s="279"/>
      <c r="F757" s="279"/>
      <c r="G757" s="79" t="s">
        <v>20</v>
      </c>
      <c r="H757" s="44">
        <f t="shared" si="158"/>
        <v>0</v>
      </c>
      <c r="I757" s="44">
        <v>0</v>
      </c>
      <c r="J757" s="44">
        <v>0</v>
      </c>
      <c r="K757" s="44">
        <v>0</v>
      </c>
      <c r="L757" s="44">
        <v>0</v>
      </c>
      <c r="M757" s="44">
        <v>0</v>
      </c>
      <c r="N757" s="44">
        <v>0</v>
      </c>
      <c r="O757" s="279"/>
      <c r="P757" s="279"/>
      <c r="Q757" s="426"/>
    </row>
    <row r="758" spans="1:17" ht="36" x14ac:dyDescent="0.25">
      <c r="A758" s="292" t="s">
        <v>2444</v>
      </c>
      <c r="B758" s="279" t="s">
        <v>2407</v>
      </c>
      <c r="C758" s="279" t="s">
        <v>388</v>
      </c>
      <c r="D758" s="279">
        <v>2030</v>
      </c>
      <c r="E758" s="279">
        <v>200</v>
      </c>
      <c r="F758" s="279" t="s">
        <v>2428</v>
      </c>
      <c r="G758" s="79" t="s">
        <v>16</v>
      </c>
      <c r="H758" s="44">
        <f t="shared" ref="H758:N758" si="167">SUM(H759:H762)</f>
        <v>200</v>
      </c>
      <c r="I758" s="44">
        <f t="shared" si="167"/>
        <v>0</v>
      </c>
      <c r="J758" s="44">
        <f t="shared" si="167"/>
        <v>0</v>
      </c>
      <c r="K758" s="44">
        <f t="shared" si="167"/>
        <v>0</v>
      </c>
      <c r="L758" s="44">
        <f t="shared" si="167"/>
        <v>0</v>
      </c>
      <c r="M758" s="44">
        <f t="shared" si="167"/>
        <v>0</v>
      </c>
      <c r="N758" s="44">
        <f t="shared" si="167"/>
        <v>200</v>
      </c>
      <c r="O758" s="279">
        <v>200</v>
      </c>
      <c r="P758" s="279" t="s">
        <v>2162</v>
      </c>
      <c r="Q758" s="424" t="s">
        <v>4161</v>
      </c>
    </row>
    <row r="759" spans="1:17" x14ac:dyDescent="0.25">
      <c r="A759" s="292"/>
      <c r="B759" s="279"/>
      <c r="C759" s="279"/>
      <c r="D759" s="279"/>
      <c r="E759" s="279"/>
      <c r="F759" s="279"/>
      <c r="G759" s="79" t="s">
        <v>17</v>
      </c>
      <c r="H759" s="44">
        <f t="shared" si="158"/>
        <v>197.9</v>
      </c>
      <c r="I759" s="44">
        <v>0</v>
      </c>
      <c r="J759" s="44">
        <v>0</v>
      </c>
      <c r="K759" s="44">
        <v>0</v>
      </c>
      <c r="L759" s="44">
        <v>0</v>
      </c>
      <c r="M759" s="44">
        <v>0</v>
      </c>
      <c r="N759" s="44">
        <v>197.9</v>
      </c>
      <c r="O759" s="279"/>
      <c r="P759" s="279"/>
      <c r="Q759" s="425"/>
    </row>
    <row r="760" spans="1:17" ht="36" x14ac:dyDescent="0.25">
      <c r="A760" s="292"/>
      <c r="B760" s="279"/>
      <c r="C760" s="279"/>
      <c r="D760" s="279"/>
      <c r="E760" s="279"/>
      <c r="F760" s="279"/>
      <c r="G760" s="79" t="s">
        <v>18</v>
      </c>
      <c r="H760" s="44">
        <f t="shared" si="158"/>
        <v>2</v>
      </c>
      <c r="I760" s="44">
        <v>0</v>
      </c>
      <c r="J760" s="44">
        <v>0</v>
      </c>
      <c r="K760" s="44">
        <v>0</v>
      </c>
      <c r="L760" s="44">
        <v>0</v>
      </c>
      <c r="M760" s="44">
        <v>0</v>
      </c>
      <c r="N760" s="44">
        <v>2</v>
      </c>
      <c r="O760" s="279"/>
      <c r="P760" s="279"/>
      <c r="Q760" s="425"/>
    </row>
    <row r="761" spans="1:17" x14ac:dyDescent="0.25">
      <c r="A761" s="292"/>
      <c r="B761" s="279"/>
      <c r="C761" s="279"/>
      <c r="D761" s="279"/>
      <c r="E761" s="279"/>
      <c r="F761" s="279"/>
      <c r="G761" s="79" t="s">
        <v>19</v>
      </c>
      <c r="H761" s="44">
        <f t="shared" si="158"/>
        <v>0.1</v>
      </c>
      <c r="I761" s="44">
        <v>0</v>
      </c>
      <c r="J761" s="44">
        <v>0</v>
      </c>
      <c r="K761" s="44">
        <v>0</v>
      </c>
      <c r="L761" s="44">
        <v>0</v>
      </c>
      <c r="M761" s="44">
        <v>0</v>
      </c>
      <c r="N761" s="44">
        <v>0.1</v>
      </c>
      <c r="O761" s="279"/>
      <c r="P761" s="279"/>
      <c r="Q761" s="425"/>
    </row>
    <row r="762" spans="1:17" ht="24" x14ac:dyDescent="0.25">
      <c r="A762" s="292"/>
      <c r="B762" s="279"/>
      <c r="C762" s="279"/>
      <c r="D762" s="279"/>
      <c r="E762" s="279"/>
      <c r="F762" s="279"/>
      <c r="G762" s="79" t="s">
        <v>20</v>
      </c>
      <c r="H762" s="44">
        <f t="shared" si="158"/>
        <v>0</v>
      </c>
      <c r="I762" s="44">
        <v>0</v>
      </c>
      <c r="J762" s="44">
        <v>0</v>
      </c>
      <c r="K762" s="44">
        <v>0</v>
      </c>
      <c r="L762" s="44">
        <v>0</v>
      </c>
      <c r="M762" s="44">
        <v>0</v>
      </c>
      <c r="N762" s="44">
        <v>0</v>
      </c>
      <c r="O762" s="279"/>
      <c r="P762" s="279"/>
      <c r="Q762" s="426"/>
    </row>
    <row r="763" spans="1:17" ht="36" x14ac:dyDescent="0.25">
      <c r="A763" s="284" t="s">
        <v>2445</v>
      </c>
      <c r="B763" s="281" t="s">
        <v>2446</v>
      </c>
      <c r="C763" s="301" t="s">
        <v>388</v>
      </c>
      <c r="D763" s="281" t="s">
        <v>1765</v>
      </c>
      <c r="E763" s="301">
        <v>232</v>
      </c>
      <c r="F763" s="281" t="s">
        <v>2447</v>
      </c>
      <c r="G763" s="119" t="s">
        <v>16</v>
      </c>
      <c r="H763" s="47">
        <f t="shared" ref="H763:N763" si="168">SUM(H764:H767)</f>
        <v>642.01700000000005</v>
      </c>
      <c r="I763" s="95">
        <f t="shared" si="168"/>
        <v>162.9</v>
      </c>
      <c r="J763" s="47">
        <f t="shared" si="168"/>
        <v>321.017</v>
      </c>
      <c r="K763" s="44">
        <f t="shared" si="168"/>
        <v>158.1</v>
      </c>
      <c r="L763" s="47">
        <f t="shared" si="168"/>
        <v>0</v>
      </c>
      <c r="M763" s="95">
        <f t="shared" si="168"/>
        <v>0</v>
      </c>
      <c r="N763" s="47">
        <f t="shared" si="168"/>
        <v>0</v>
      </c>
      <c r="O763" s="281">
        <v>300</v>
      </c>
      <c r="P763" s="281"/>
      <c r="Q763" s="424" t="s">
        <v>4161</v>
      </c>
    </row>
    <row r="764" spans="1:17" x14ac:dyDescent="0.25">
      <c r="A764" s="285"/>
      <c r="B764" s="282"/>
      <c r="C764" s="301"/>
      <c r="D764" s="282"/>
      <c r="E764" s="301"/>
      <c r="F764" s="282"/>
      <c r="G764" s="134" t="s">
        <v>17</v>
      </c>
      <c r="H764" s="44">
        <f t="shared" ref="H764:H767" si="169">SUM(I764:N764)</f>
        <v>0</v>
      </c>
      <c r="I764" s="47">
        <v>0</v>
      </c>
      <c r="J764" s="44">
        <v>0</v>
      </c>
      <c r="K764" s="47">
        <v>0</v>
      </c>
      <c r="L764" s="44">
        <v>0</v>
      </c>
      <c r="M764" s="47">
        <v>0</v>
      </c>
      <c r="N764" s="44">
        <v>0</v>
      </c>
      <c r="O764" s="301"/>
      <c r="P764" s="282"/>
      <c r="Q764" s="425"/>
    </row>
    <row r="765" spans="1:17" ht="36" x14ac:dyDescent="0.25">
      <c r="A765" s="285"/>
      <c r="B765" s="282"/>
      <c r="C765" s="301"/>
      <c r="D765" s="282"/>
      <c r="E765" s="301"/>
      <c r="F765" s="282"/>
      <c r="G765" s="79" t="s">
        <v>18</v>
      </c>
      <c r="H765" s="47">
        <f t="shared" si="169"/>
        <v>642.01700000000005</v>
      </c>
      <c r="I765" s="44">
        <v>162.9</v>
      </c>
      <c r="J765" s="47">
        <v>321.017</v>
      </c>
      <c r="K765" s="44">
        <v>158.1</v>
      </c>
      <c r="L765" s="47">
        <v>0</v>
      </c>
      <c r="M765" s="44">
        <v>0</v>
      </c>
      <c r="N765" s="47">
        <v>0</v>
      </c>
      <c r="O765" s="282"/>
      <c r="P765" s="282"/>
      <c r="Q765" s="425"/>
    </row>
    <row r="766" spans="1:17" x14ac:dyDescent="0.25">
      <c r="A766" s="285"/>
      <c r="B766" s="282"/>
      <c r="C766" s="301"/>
      <c r="D766" s="282"/>
      <c r="E766" s="301"/>
      <c r="F766" s="282"/>
      <c r="G766" s="134" t="s">
        <v>19</v>
      </c>
      <c r="H766" s="44">
        <f t="shared" si="169"/>
        <v>0</v>
      </c>
      <c r="I766" s="47">
        <v>0</v>
      </c>
      <c r="J766" s="44">
        <v>0</v>
      </c>
      <c r="K766" s="47">
        <v>0</v>
      </c>
      <c r="L766" s="44">
        <v>0</v>
      </c>
      <c r="M766" s="47">
        <v>0</v>
      </c>
      <c r="N766" s="44">
        <v>0</v>
      </c>
      <c r="O766" s="301"/>
      <c r="P766" s="282"/>
      <c r="Q766" s="425"/>
    </row>
    <row r="767" spans="1:17" ht="24" x14ac:dyDescent="0.25">
      <c r="A767" s="286"/>
      <c r="B767" s="283"/>
      <c r="C767" s="301"/>
      <c r="D767" s="283"/>
      <c r="E767" s="301"/>
      <c r="F767" s="283"/>
      <c r="G767" s="80" t="s">
        <v>20</v>
      </c>
      <c r="H767" s="82">
        <f t="shared" si="169"/>
        <v>0</v>
      </c>
      <c r="I767" s="82">
        <v>0</v>
      </c>
      <c r="J767" s="82">
        <v>0</v>
      </c>
      <c r="K767" s="82">
        <v>0</v>
      </c>
      <c r="L767" s="82">
        <v>0</v>
      </c>
      <c r="M767" s="82">
        <v>0</v>
      </c>
      <c r="N767" s="82">
        <v>0</v>
      </c>
      <c r="O767" s="301"/>
      <c r="P767" s="283"/>
      <c r="Q767" s="426"/>
    </row>
    <row r="768" spans="1:17" ht="36" x14ac:dyDescent="0.25">
      <c r="A768" s="284" t="s">
        <v>2448</v>
      </c>
      <c r="B768" s="281" t="s">
        <v>2446</v>
      </c>
      <c r="C768" s="281" t="s">
        <v>388</v>
      </c>
      <c r="D768" s="301">
        <v>2026</v>
      </c>
      <c r="E768" s="281">
        <v>232</v>
      </c>
      <c r="F768" s="479" t="s">
        <v>2449</v>
      </c>
      <c r="G768" s="81" t="s">
        <v>16</v>
      </c>
      <c r="H768" s="69">
        <f>SUM(H769:H772)</f>
        <v>8.6</v>
      </c>
      <c r="I768" s="69">
        <f>SUM(I769:I772)</f>
        <v>0</v>
      </c>
      <c r="J768" s="69">
        <v>8.5</v>
      </c>
      <c r="K768" s="69">
        <f>SUM(K769:K772)</f>
        <v>0</v>
      </c>
      <c r="L768" s="69">
        <f>SUM(L769:L772)</f>
        <v>0</v>
      </c>
      <c r="M768" s="69">
        <f>SUM(M769:M772)</f>
        <v>0</v>
      </c>
      <c r="N768" s="69">
        <f>SUM(N769:N772)</f>
        <v>0</v>
      </c>
      <c r="O768" s="632">
        <v>359</v>
      </c>
      <c r="P768" s="281"/>
      <c r="Q768" s="424" t="s">
        <v>4161</v>
      </c>
    </row>
    <row r="769" spans="1:17" x14ac:dyDescent="0.25">
      <c r="A769" s="285"/>
      <c r="B769" s="282"/>
      <c r="C769" s="282"/>
      <c r="D769" s="301"/>
      <c r="E769" s="282"/>
      <c r="F769" s="282"/>
      <c r="G769" s="134" t="s">
        <v>17</v>
      </c>
      <c r="H769" s="84">
        <f t="shared" ref="H769:H772" si="170">SUM(I769:N769)</f>
        <v>8.5</v>
      </c>
      <c r="I769" s="47">
        <v>0</v>
      </c>
      <c r="J769" s="84">
        <v>8.5</v>
      </c>
      <c r="K769" s="47">
        <v>0</v>
      </c>
      <c r="L769" s="84">
        <v>0</v>
      </c>
      <c r="M769" s="47">
        <v>0</v>
      </c>
      <c r="N769" s="135">
        <v>0</v>
      </c>
      <c r="O769" s="301"/>
      <c r="P769" s="282"/>
      <c r="Q769" s="425"/>
    </row>
    <row r="770" spans="1:17" ht="36" x14ac:dyDescent="0.25">
      <c r="A770" s="285"/>
      <c r="B770" s="282"/>
      <c r="C770" s="282"/>
      <c r="D770" s="301"/>
      <c r="E770" s="282"/>
      <c r="F770" s="282"/>
      <c r="G770" s="79" t="s">
        <v>18</v>
      </c>
      <c r="H770" s="47">
        <f t="shared" si="170"/>
        <v>0.1</v>
      </c>
      <c r="I770" s="44">
        <v>0</v>
      </c>
      <c r="J770" s="47">
        <v>0.1</v>
      </c>
      <c r="K770" s="44">
        <v>0</v>
      </c>
      <c r="L770" s="47">
        <v>0</v>
      </c>
      <c r="M770" s="44">
        <v>0</v>
      </c>
      <c r="N770" s="44">
        <v>0</v>
      </c>
      <c r="O770" s="301"/>
      <c r="P770" s="282"/>
      <c r="Q770" s="425"/>
    </row>
    <row r="771" spans="1:17" x14ac:dyDescent="0.25">
      <c r="A771" s="285"/>
      <c r="B771" s="282"/>
      <c r="C771" s="282"/>
      <c r="D771" s="301"/>
      <c r="E771" s="282"/>
      <c r="F771" s="282"/>
      <c r="G771" s="134" t="s">
        <v>19</v>
      </c>
      <c r="H771" s="44">
        <f t="shared" si="170"/>
        <v>0</v>
      </c>
      <c r="I771" s="47">
        <v>0</v>
      </c>
      <c r="J771" s="44">
        <v>0</v>
      </c>
      <c r="K771" s="47">
        <v>0</v>
      </c>
      <c r="L771" s="44">
        <v>0</v>
      </c>
      <c r="M771" s="47">
        <v>0</v>
      </c>
      <c r="N771" s="127">
        <v>0</v>
      </c>
      <c r="O771" s="301"/>
      <c r="P771" s="282"/>
      <c r="Q771" s="425"/>
    </row>
    <row r="772" spans="1:17" ht="24" x14ac:dyDescent="0.25">
      <c r="A772" s="286"/>
      <c r="B772" s="283"/>
      <c r="C772" s="283"/>
      <c r="D772" s="631"/>
      <c r="E772" s="301"/>
      <c r="F772" s="283"/>
      <c r="G772" s="80" t="s">
        <v>20</v>
      </c>
      <c r="H772" s="82">
        <f t="shared" si="170"/>
        <v>0</v>
      </c>
      <c r="I772" s="82">
        <v>0</v>
      </c>
      <c r="J772" s="82">
        <v>0</v>
      </c>
      <c r="K772" s="82">
        <v>0</v>
      </c>
      <c r="L772" s="82">
        <v>0</v>
      </c>
      <c r="M772" s="82">
        <v>0</v>
      </c>
      <c r="N772" s="82">
        <v>0</v>
      </c>
      <c r="O772" s="301"/>
      <c r="P772" s="283"/>
      <c r="Q772" s="426"/>
    </row>
    <row r="773" spans="1:17" ht="36" x14ac:dyDescent="0.25">
      <c r="A773" s="281" t="s">
        <v>2450</v>
      </c>
      <c r="B773" s="281" t="s">
        <v>2446</v>
      </c>
      <c r="C773" s="301" t="s">
        <v>388</v>
      </c>
      <c r="D773" s="633">
        <v>2026</v>
      </c>
      <c r="E773" s="632">
        <v>232</v>
      </c>
      <c r="F773" s="479" t="s">
        <v>2449</v>
      </c>
      <c r="G773" s="81" t="s">
        <v>16</v>
      </c>
      <c r="H773" s="69">
        <f>SUM(H774:H777)</f>
        <v>8.6</v>
      </c>
      <c r="I773" s="69">
        <f>SUM(I774:I777)</f>
        <v>0</v>
      </c>
      <c r="J773" s="69">
        <v>8.5</v>
      </c>
      <c r="K773" s="69">
        <f>SUM(K774:K777)</f>
        <v>0</v>
      </c>
      <c r="L773" s="69">
        <f>SUM(L774:L777)</f>
        <v>0</v>
      </c>
      <c r="M773" s="69">
        <f>SUM(M774:M777)</f>
        <v>0</v>
      </c>
      <c r="N773" s="69">
        <f>SUM(N774:N777)</f>
        <v>0</v>
      </c>
      <c r="O773" s="632">
        <v>987</v>
      </c>
      <c r="P773" s="281"/>
      <c r="Q773" s="424" t="s">
        <v>4161</v>
      </c>
    </row>
    <row r="774" spans="1:17" x14ac:dyDescent="0.25">
      <c r="A774" s="282"/>
      <c r="B774" s="282"/>
      <c r="C774" s="301"/>
      <c r="D774" s="587"/>
      <c r="E774" s="301"/>
      <c r="F774" s="451"/>
      <c r="G774" s="134" t="s">
        <v>17</v>
      </c>
      <c r="H774" s="84">
        <f t="shared" ref="H774:H777" si="171">SUM(I774:N774)</f>
        <v>8.5</v>
      </c>
      <c r="I774" s="47">
        <v>0</v>
      </c>
      <c r="J774" s="84">
        <v>8.5</v>
      </c>
      <c r="K774" s="47">
        <v>0</v>
      </c>
      <c r="L774" s="84">
        <v>0</v>
      </c>
      <c r="M774" s="47">
        <v>0</v>
      </c>
      <c r="N774" s="84">
        <v>0</v>
      </c>
      <c r="O774" s="301"/>
      <c r="P774" s="282"/>
      <c r="Q774" s="425"/>
    </row>
    <row r="775" spans="1:17" ht="36" x14ac:dyDescent="0.25">
      <c r="A775" s="282"/>
      <c r="B775" s="282"/>
      <c r="C775" s="301"/>
      <c r="D775" s="587"/>
      <c r="E775" s="301"/>
      <c r="F775" s="282"/>
      <c r="G775" s="79" t="s">
        <v>18</v>
      </c>
      <c r="H775" s="47">
        <f t="shared" si="171"/>
        <v>0.1</v>
      </c>
      <c r="I775" s="44">
        <v>0</v>
      </c>
      <c r="J775" s="47">
        <v>0.1</v>
      </c>
      <c r="K775" s="44">
        <v>0</v>
      </c>
      <c r="L775" s="47">
        <v>0</v>
      </c>
      <c r="M775" s="44">
        <v>0</v>
      </c>
      <c r="N775" s="44">
        <v>0</v>
      </c>
      <c r="O775" s="301"/>
      <c r="P775" s="282"/>
      <c r="Q775" s="425"/>
    </row>
    <row r="776" spans="1:17" x14ac:dyDescent="0.25">
      <c r="A776" s="282"/>
      <c r="B776" s="282"/>
      <c r="C776" s="301"/>
      <c r="D776" s="587"/>
      <c r="E776" s="301"/>
      <c r="F776" s="451"/>
      <c r="G776" s="134" t="s">
        <v>19</v>
      </c>
      <c r="H776" s="44">
        <f t="shared" si="171"/>
        <v>0</v>
      </c>
      <c r="I776" s="47">
        <v>0</v>
      </c>
      <c r="J776" s="44">
        <v>0</v>
      </c>
      <c r="K776" s="47">
        <v>0</v>
      </c>
      <c r="L776" s="44">
        <v>0</v>
      </c>
      <c r="M776" s="47">
        <v>0</v>
      </c>
      <c r="N776" s="44">
        <v>0</v>
      </c>
      <c r="O776" s="301"/>
      <c r="P776" s="282"/>
      <c r="Q776" s="425"/>
    </row>
    <row r="777" spans="1:17" ht="24" x14ac:dyDescent="0.25">
      <c r="A777" s="283"/>
      <c r="B777" s="283"/>
      <c r="C777" s="282"/>
      <c r="D777" s="634"/>
      <c r="E777" s="635"/>
      <c r="F777" s="282"/>
      <c r="G777" s="122" t="s">
        <v>20</v>
      </c>
      <c r="H777" s="117">
        <f t="shared" si="171"/>
        <v>0</v>
      </c>
      <c r="I777" s="117">
        <v>0</v>
      </c>
      <c r="J777" s="117">
        <v>0</v>
      </c>
      <c r="K777" s="117">
        <v>0</v>
      </c>
      <c r="L777" s="117">
        <v>0</v>
      </c>
      <c r="M777" s="117">
        <v>0</v>
      </c>
      <c r="N777" s="44">
        <v>0</v>
      </c>
      <c r="O777" s="301"/>
      <c r="P777" s="283"/>
      <c r="Q777" s="426"/>
    </row>
    <row r="778" spans="1:17" ht="36" x14ac:dyDescent="0.25">
      <c r="A778" s="306" t="s">
        <v>26</v>
      </c>
      <c r="B778" s="306"/>
      <c r="C778" s="306"/>
      <c r="D778" s="636"/>
      <c r="E778" s="306"/>
      <c r="F778" s="306"/>
      <c r="G778" s="133" t="s">
        <v>16</v>
      </c>
      <c r="H778" s="49">
        <f>SUM(H558,H563,H568,H573,H578,H583,H588,H593,H598,H603,H608,H613,H618,H623,H628,H633,H638,H643,H648,H653,H658,H663,H668,H673,H678,H683,H688,H693,H698,H703,H708,H713,H718,H723,H728,H733,H738,H743,H748,H753,H758,H763,H768,H773)</f>
        <v>3281.9169999999995</v>
      </c>
      <c r="I778" s="49">
        <f t="shared" ref="I778:N778" si="172">SUM(I558,I563,I568,I573,I578,I583,I588,I593,I598,I603,I608,I613,I618,I623,I628,I633,I638,I643,I648,I653,I658,I663,I668,I673,I678,I683,I688,I693,I698,I703,I708,I713,I718,I723,I728,I733,I738,I743,I748,I753,I758,I763,I768,I773)</f>
        <v>204.4</v>
      </c>
      <c r="J778" s="49">
        <f t="shared" si="172"/>
        <v>390.41699999999997</v>
      </c>
      <c r="K778" s="49">
        <f t="shared" si="172"/>
        <v>604.69999999999993</v>
      </c>
      <c r="L778" s="49">
        <f t="shared" si="172"/>
        <v>1768.0999999999997</v>
      </c>
      <c r="M778" s="49">
        <f t="shared" si="172"/>
        <v>114.1</v>
      </c>
      <c r="N778" s="49">
        <f t="shared" si="172"/>
        <v>200</v>
      </c>
      <c r="O778" s="328"/>
      <c r="P778" s="328"/>
      <c r="Q778" s="35"/>
    </row>
    <row r="779" spans="1:17" ht="24" x14ac:dyDescent="0.25">
      <c r="A779" s="306"/>
      <c r="B779" s="306"/>
      <c r="C779" s="306"/>
      <c r="D779" s="306"/>
      <c r="E779" s="306"/>
      <c r="F779" s="306"/>
      <c r="G779" s="133" t="s">
        <v>267</v>
      </c>
      <c r="H779" s="49">
        <f t="shared" ref="H779:N782" si="173">SUM(H559,H564,H569,H574,H579,H584,H589,H594,H599,H604,H609,H614,H619,H624,H629,H634,H639,H644,H649,H654,H659,H664,H669,H674,H679,H684,H689,H694,H699,H704,H709,H714,H719,H724,H729,H734,H739,H744,H749,H754,H759,H764,H769,H774)</f>
        <v>2073</v>
      </c>
      <c r="I779" s="49">
        <f t="shared" si="173"/>
        <v>0</v>
      </c>
      <c r="J779" s="49">
        <f t="shared" si="173"/>
        <v>63.8</v>
      </c>
      <c r="K779" s="49">
        <f t="shared" si="173"/>
        <v>442.09999999999997</v>
      </c>
      <c r="L779" s="49">
        <f t="shared" si="173"/>
        <v>1260.2999999999997</v>
      </c>
      <c r="M779" s="49">
        <f t="shared" si="173"/>
        <v>108.9</v>
      </c>
      <c r="N779" s="49">
        <f t="shared" si="173"/>
        <v>197.9</v>
      </c>
      <c r="O779" s="328"/>
      <c r="P779" s="328"/>
      <c r="Q779" s="35"/>
    </row>
    <row r="780" spans="1:17" ht="36" x14ac:dyDescent="0.25">
      <c r="A780" s="306"/>
      <c r="B780" s="306"/>
      <c r="C780" s="306"/>
      <c r="D780" s="306"/>
      <c r="E780" s="306"/>
      <c r="F780" s="306"/>
      <c r="G780" s="133" t="s">
        <v>18</v>
      </c>
      <c r="H780" s="49">
        <f t="shared" si="173"/>
        <v>1163.5169999999998</v>
      </c>
      <c r="I780" s="49">
        <f t="shared" si="173"/>
        <v>202</v>
      </c>
      <c r="J780" s="49">
        <f t="shared" si="173"/>
        <v>324.81700000000006</v>
      </c>
      <c r="K780" s="49">
        <f t="shared" si="173"/>
        <v>162.4</v>
      </c>
      <c r="L780" s="49">
        <f t="shared" si="173"/>
        <v>467.4</v>
      </c>
      <c r="M780" s="49">
        <f t="shared" si="173"/>
        <v>4.9000000000000004</v>
      </c>
      <c r="N780" s="49">
        <f t="shared" si="173"/>
        <v>2</v>
      </c>
      <c r="O780" s="328"/>
      <c r="P780" s="328"/>
      <c r="Q780" s="35"/>
    </row>
    <row r="781" spans="1:17" ht="15.75" x14ac:dyDescent="0.25">
      <c r="A781" s="306"/>
      <c r="B781" s="306"/>
      <c r="C781" s="306"/>
      <c r="D781" s="306"/>
      <c r="E781" s="306"/>
      <c r="F781" s="306"/>
      <c r="G781" s="133" t="s">
        <v>19</v>
      </c>
      <c r="H781" s="49">
        <f t="shared" si="173"/>
        <v>45.4</v>
      </c>
      <c r="I781" s="49">
        <f t="shared" si="173"/>
        <v>2.4</v>
      </c>
      <c r="J781" s="49">
        <f t="shared" si="173"/>
        <v>2</v>
      </c>
      <c r="K781" s="49">
        <f t="shared" si="173"/>
        <v>0.2</v>
      </c>
      <c r="L781" s="49">
        <f t="shared" si="173"/>
        <v>40.4</v>
      </c>
      <c r="M781" s="49">
        <f t="shared" si="173"/>
        <v>0.30000000000000004</v>
      </c>
      <c r="N781" s="49">
        <f t="shared" si="173"/>
        <v>0.1</v>
      </c>
      <c r="O781" s="328"/>
      <c r="P781" s="328"/>
      <c r="Q781" s="35"/>
    </row>
    <row r="782" spans="1:17" ht="24" x14ac:dyDescent="0.25">
      <c r="A782" s="306"/>
      <c r="B782" s="306"/>
      <c r="C782" s="306"/>
      <c r="D782" s="306"/>
      <c r="E782" s="306"/>
      <c r="F782" s="306"/>
      <c r="G782" s="133" t="s">
        <v>20</v>
      </c>
      <c r="H782" s="49">
        <f t="shared" si="173"/>
        <v>0</v>
      </c>
      <c r="I782" s="49">
        <f t="shared" si="173"/>
        <v>0</v>
      </c>
      <c r="J782" s="49">
        <f t="shared" si="173"/>
        <v>0</v>
      </c>
      <c r="K782" s="49">
        <f t="shared" si="173"/>
        <v>0</v>
      </c>
      <c r="L782" s="49">
        <f t="shared" si="173"/>
        <v>0</v>
      </c>
      <c r="M782" s="49">
        <f t="shared" si="173"/>
        <v>0</v>
      </c>
      <c r="N782" s="49">
        <f t="shared" si="173"/>
        <v>0</v>
      </c>
      <c r="O782" s="328"/>
      <c r="P782" s="328"/>
      <c r="Q782" s="35"/>
    </row>
    <row r="783" spans="1:17" ht="15.75" x14ac:dyDescent="0.25">
      <c r="A783" s="306" t="s">
        <v>443</v>
      </c>
      <c r="B783" s="306"/>
      <c r="C783" s="306"/>
      <c r="D783" s="306"/>
      <c r="E783" s="306"/>
      <c r="F783" s="306"/>
      <c r="G783" s="306"/>
      <c r="H783" s="306"/>
      <c r="I783" s="306"/>
      <c r="J783" s="306"/>
      <c r="K783" s="306"/>
      <c r="L783" s="306"/>
      <c r="M783" s="306"/>
      <c r="N783" s="306"/>
      <c r="O783" s="306"/>
      <c r="P783" s="306"/>
      <c r="Q783" s="35"/>
    </row>
    <row r="784" spans="1:17" ht="36" x14ac:dyDescent="0.25">
      <c r="A784" s="292" t="s">
        <v>2451</v>
      </c>
      <c r="B784" s="279" t="s">
        <v>2452</v>
      </c>
      <c r="C784" s="279" t="s">
        <v>443</v>
      </c>
      <c r="D784" s="279" t="s">
        <v>86</v>
      </c>
      <c r="E784" s="279">
        <v>160</v>
      </c>
      <c r="F784" s="279" t="s">
        <v>2453</v>
      </c>
      <c r="G784" s="79" t="s">
        <v>16</v>
      </c>
      <c r="H784" s="44">
        <f t="shared" ref="H784:N784" si="174">SUM(H785:H788)</f>
        <v>170.20000000000002</v>
      </c>
      <c r="I784" s="44">
        <f t="shared" si="174"/>
        <v>0</v>
      </c>
      <c r="J784" s="44">
        <f t="shared" si="174"/>
        <v>0</v>
      </c>
      <c r="K784" s="44">
        <f t="shared" si="174"/>
        <v>0</v>
      </c>
      <c r="L784" s="44">
        <f t="shared" si="174"/>
        <v>85.100000000000009</v>
      </c>
      <c r="M784" s="44">
        <f t="shared" si="174"/>
        <v>85.100000000000009</v>
      </c>
      <c r="N784" s="44">
        <f t="shared" si="174"/>
        <v>0</v>
      </c>
      <c r="O784" s="279">
        <v>310</v>
      </c>
      <c r="P784" s="279" t="s">
        <v>2454</v>
      </c>
      <c r="Q784" s="424" t="s">
        <v>4188</v>
      </c>
    </row>
    <row r="785" spans="1:17" x14ac:dyDescent="0.25">
      <c r="A785" s="292"/>
      <c r="B785" s="279"/>
      <c r="C785" s="279"/>
      <c r="D785" s="279"/>
      <c r="E785" s="279"/>
      <c r="F785" s="279"/>
      <c r="G785" s="79" t="s">
        <v>267</v>
      </c>
      <c r="H785" s="44">
        <f t="shared" ref="H785:H828" si="175">SUM(I785:N785)</f>
        <v>168.4</v>
      </c>
      <c r="I785" s="44">
        <v>0</v>
      </c>
      <c r="J785" s="44">
        <v>0</v>
      </c>
      <c r="K785" s="44">
        <v>0</v>
      </c>
      <c r="L785" s="44">
        <v>84.2</v>
      </c>
      <c r="M785" s="44">
        <v>84.2</v>
      </c>
      <c r="N785" s="44">
        <v>0</v>
      </c>
      <c r="O785" s="279"/>
      <c r="P785" s="279"/>
      <c r="Q785" s="425"/>
    </row>
    <row r="786" spans="1:17" ht="36" x14ac:dyDescent="0.25">
      <c r="A786" s="292"/>
      <c r="B786" s="279"/>
      <c r="C786" s="279"/>
      <c r="D786" s="279"/>
      <c r="E786" s="279"/>
      <c r="F786" s="279"/>
      <c r="G786" s="79" t="s">
        <v>18</v>
      </c>
      <c r="H786" s="44">
        <f t="shared" si="175"/>
        <v>1.8</v>
      </c>
      <c r="I786" s="44">
        <v>0</v>
      </c>
      <c r="J786" s="44">
        <v>0</v>
      </c>
      <c r="K786" s="44">
        <v>0</v>
      </c>
      <c r="L786" s="44">
        <v>0.9</v>
      </c>
      <c r="M786" s="44">
        <v>0.9</v>
      </c>
      <c r="N786" s="44">
        <v>0</v>
      </c>
      <c r="O786" s="279"/>
      <c r="P786" s="279"/>
      <c r="Q786" s="425"/>
    </row>
    <row r="787" spans="1:17" x14ac:dyDescent="0.25">
      <c r="A787" s="292"/>
      <c r="B787" s="279"/>
      <c r="C787" s="279"/>
      <c r="D787" s="279"/>
      <c r="E787" s="279"/>
      <c r="F787" s="279"/>
      <c r="G787" s="79" t="s">
        <v>19</v>
      </c>
      <c r="H787" s="44">
        <f t="shared" si="175"/>
        <v>0</v>
      </c>
      <c r="I787" s="44">
        <v>0</v>
      </c>
      <c r="J787" s="44">
        <v>0</v>
      </c>
      <c r="K787" s="44">
        <v>0</v>
      </c>
      <c r="L787" s="44">
        <v>0</v>
      </c>
      <c r="M787" s="44">
        <v>0</v>
      </c>
      <c r="N787" s="44">
        <v>0</v>
      </c>
      <c r="O787" s="279"/>
      <c r="P787" s="279"/>
      <c r="Q787" s="425"/>
    </row>
    <row r="788" spans="1:17" ht="24" x14ac:dyDescent="0.25">
      <c r="A788" s="292"/>
      <c r="B788" s="279"/>
      <c r="C788" s="279"/>
      <c r="D788" s="279"/>
      <c r="E788" s="279"/>
      <c r="F788" s="279"/>
      <c r="G788" s="79" t="s">
        <v>20</v>
      </c>
      <c r="H788" s="44">
        <f t="shared" si="175"/>
        <v>0</v>
      </c>
      <c r="I788" s="44">
        <v>0</v>
      </c>
      <c r="J788" s="44">
        <v>0</v>
      </c>
      <c r="K788" s="44">
        <v>0</v>
      </c>
      <c r="L788" s="44">
        <v>0</v>
      </c>
      <c r="M788" s="44">
        <v>0</v>
      </c>
      <c r="N788" s="44">
        <v>0</v>
      </c>
      <c r="O788" s="279"/>
      <c r="P788" s="279"/>
      <c r="Q788" s="426"/>
    </row>
    <row r="789" spans="1:17" ht="36" x14ac:dyDescent="0.25">
      <c r="A789" s="292" t="s">
        <v>2455</v>
      </c>
      <c r="B789" s="279" t="s">
        <v>2452</v>
      </c>
      <c r="C789" s="279" t="s">
        <v>443</v>
      </c>
      <c r="D789" s="279">
        <v>2028</v>
      </c>
      <c r="E789" s="279">
        <v>350</v>
      </c>
      <c r="F789" s="279" t="s">
        <v>2453</v>
      </c>
      <c r="G789" s="79" t="s">
        <v>16</v>
      </c>
      <c r="H789" s="44">
        <f t="shared" ref="H789:N789" si="176">SUM(H790:H793)</f>
        <v>160</v>
      </c>
      <c r="I789" s="44">
        <f t="shared" si="176"/>
        <v>0</v>
      </c>
      <c r="J789" s="44">
        <f t="shared" si="176"/>
        <v>0</v>
      </c>
      <c r="K789" s="44">
        <f t="shared" si="176"/>
        <v>0</v>
      </c>
      <c r="L789" s="44">
        <f t="shared" si="176"/>
        <v>160</v>
      </c>
      <c r="M789" s="44">
        <f t="shared" si="176"/>
        <v>0</v>
      </c>
      <c r="N789" s="44">
        <f t="shared" si="176"/>
        <v>0</v>
      </c>
      <c r="O789" s="279">
        <v>825</v>
      </c>
      <c r="P789" s="279" t="s">
        <v>2454</v>
      </c>
      <c r="Q789" s="424" t="s">
        <v>4188</v>
      </c>
    </row>
    <row r="790" spans="1:17" ht="24" customHeight="1" x14ac:dyDescent="0.25">
      <c r="A790" s="292"/>
      <c r="B790" s="279"/>
      <c r="C790" s="279"/>
      <c r="D790" s="279"/>
      <c r="E790" s="279"/>
      <c r="F790" s="279"/>
      <c r="G790" s="79" t="s">
        <v>267</v>
      </c>
      <c r="H790" s="44">
        <f t="shared" si="175"/>
        <v>158.4</v>
      </c>
      <c r="I790" s="44">
        <v>0</v>
      </c>
      <c r="J790" s="44">
        <v>0</v>
      </c>
      <c r="K790" s="44">
        <v>0</v>
      </c>
      <c r="L790" s="44">
        <v>158.4</v>
      </c>
      <c r="M790" s="44">
        <v>0</v>
      </c>
      <c r="N790" s="44">
        <v>0</v>
      </c>
      <c r="O790" s="279"/>
      <c r="P790" s="279"/>
      <c r="Q790" s="425"/>
    </row>
    <row r="791" spans="1:17" ht="36" x14ac:dyDescent="0.25">
      <c r="A791" s="292"/>
      <c r="B791" s="279"/>
      <c r="C791" s="279"/>
      <c r="D791" s="279"/>
      <c r="E791" s="279"/>
      <c r="F791" s="279"/>
      <c r="G791" s="79" t="s">
        <v>18</v>
      </c>
      <c r="H791" s="44">
        <f t="shared" si="175"/>
        <v>1.6</v>
      </c>
      <c r="I791" s="44">
        <v>0</v>
      </c>
      <c r="J791" s="44">
        <v>0</v>
      </c>
      <c r="K791" s="44">
        <v>0</v>
      </c>
      <c r="L791" s="44">
        <v>1.6</v>
      </c>
      <c r="M791" s="44">
        <v>0</v>
      </c>
      <c r="N791" s="44">
        <v>0</v>
      </c>
      <c r="O791" s="279"/>
      <c r="P791" s="279"/>
      <c r="Q791" s="425"/>
    </row>
    <row r="792" spans="1:17" x14ac:dyDescent="0.25">
      <c r="A792" s="292"/>
      <c r="B792" s="279"/>
      <c r="C792" s="279"/>
      <c r="D792" s="279"/>
      <c r="E792" s="279"/>
      <c r="F792" s="279"/>
      <c r="G792" s="79" t="s">
        <v>19</v>
      </c>
      <c r="H792" s="44">
        <f t="shared" si="175"/>
        <v>0</v>
      </c>
      <c r="I792" s="44">
        <v>0</v>
      </c>
      <c r="J792" s="44">
        <v>0</v>
      </c>
      <c r="K792" s="44">
        <v>0</v>
      </c>
      <c r="L792" s="44">
        <v>0</v>
      </c>
      <c r="M792" s="44">
        <v>0</v>
      </c>
      <c r="N792" s="44">
        <v>0</v>
      </c>
      <c r="O792" s="279"/>
      <c r="P792" s="279"/>
      <c r="Q792" s="425"/>
    </row>
    <row r="793" spans="1:17" ht="24" x14ac:dyDescent="0.25">
      <c r="A793" s="292"/>
      <c r="B793" s="279"/>
      <c r="C793" s="279"/>
      <c r="D793" s="279"/>
      <c r="E793" s="279"/>
      <c r="F793" s="279"/>
      <c r="G793" s="79" t="s">
        <v>20</v>
      </c>
      <c r="H793" s="44">
        <f t="shared" si="175"/>
        <v>0</v>
      </c>
      <c r="I793" s="44">
        <v>0</v>
      </c>
      <c r="J793" s="44">
        <v>0</v>
      </c>
      <c r="K793" s="44">
        <v>0</v>
      </c>
      <c r="L793" s="44">
        <v>0</v>
      </c>
      <c r="M793" s="44">
        <v>0</v>
      </c>
      <c r="N793" s="44">
        <v>0</v>
      </c>
      <c r="O793" s="279"/>
      <c r="P793" s="279"/>
      <c r="Q793" s="426"/>
    </row>
    <row r="794" spans="1:17" ht="36" x14ac:dyDescent="0.25">
      <c r="A794" s="292" t="s">
        <v>2456</v>
      </c>
      <c r="B794" s="279" t="s">
        <v>2452</v>
      </c>
      <c r="C794" s="279" t="s">
        <v>443</v>
      </c>
      <c r="D794" s="279">
        <v>2028</v>
      </c>
      <c r="E794" s="279">
        <v>250</v>
      </c>
      <c r="F794" s="279" t="s">
        <v>2453</v>
      </c>
      <c r="G794" s="79" t="s">
        <v>16</v>
      </c>
      <c r="H794" s="44">
        <f t="shared" ref="H794:N794" si="177">SUM(H795:H798)</f>
        <v>79</v>
      </c>
      <c r="I794" s="44">
        <f t="shared" si="177"/>
        <v>0</v>
      </c>
      <c r="J794" s="44">
        <f t="shared" si="177"/>
        <v>0</v>
      </c>
      <c r="K794" s="44">
        <f t="shared" si="177"/>
        <v>0</v>
      </c>
      <c r="L794" s="44">
        <f t="shared" si="177"/>
        <v>79</v>
      </c>
      <c r="M794" s="44">
        <f t="shared" si="177"/>
        <v>0</v>
      </c>
      <c r="N794" s="44">
        <f t="shared" si="177"/>
        <v>0</v>
      </c>
      <c r="O794" s="279">
        <v>2500</v>
      </c>
      <c r="P794" s="279" t="s">
        <v>2457</v>
      </c>
      <c r="Q794" s="424" t="s">
        <v>4188</v>
      </c>
    </row>
    <row r="795" spans="1:17" ht="24" customHeight="1" x14ac:dyDescent="0.25">
      <c r="A795" s="292"/>
      <c r="B795" s="279"/>
      <c r="C795" s="279"/>
      <c r="D795" s="279"/>
      <c r="E795" s="279"/>
      <c r="F795" s="279"/>
      <c r="G795" s="79" t="s">
        <v>267</v>
      </c>
      <c r="H795" s="44">
        <f t="shared" si="175"/>
        <v>78.2</v>
      </c>
      <c r="I795" s="44">
        <v>0</v>
      </c>
      <c r="J795" s="44">
        <v>0</v>
      </c>
      <c r="K795" s="44">
        <v>0</v>
      </c>
      <c r="L795" s="44">
        <v>78.2</v>
      </c>
      <c r="M795" s="44">
        <v>0</v>
      </c>
      <c r="N795" s="44">
        <v>0</v>
      </c>
      <c r="O795" s="279"/>
      <c r="P795" s="279"/>
      <c r="Q795" s="425"/>
    </row>
    <row r="796" spans="1:17" ht="36" x14ac:dyDescent="0.25">
      <c r="A796" s="292"/>
      <c r="B796" s="279"/>
      <c r="C796" s="279"/>
      <c r="D796" s="279"/>
      <c r="E796" s="279"/>
      <c r="F796" s="279"/>
      <c r="G796" s="79" t="s">
        <v>18</v>
      </c>
      <c r="H796" s="44">
        <f t="shared" si="175"/>
        <v>0.8</v>
      </c>
      <c r="I796" s="44">
        <v>0</v>
      </c>
      <c r="J796" s="44">
        <v>0</v>
      </c>
      <c r="K796" s="44">
        <v>0</v>
      </c>
      <c r="L796" s="44">
        <v>0.8</v>
      </c>
      <c r="M796" s="44">
        <v>0</v>
      </c>
      <c r="N796" s="44">
        <v>0</v>
      </c>
      <c r="O796" s="279"/>
      <c r="P796" s="279"/>
      <c r="Q796" s="425"/>
    </row>
    <row r="797" spans="1:17" x14ac:dyDescent="0.25">
      <c r="A797" s="292"/>
      <c r="B797" s="279"/>
      <c r="C797" s="279"/>
      <c r="D797" s="279"/>
      <c r="E797" s="279"/>
      <c r="F797" s="279"/>
      <c r="G797" s="79" t="s">
        <v>19</v>
      </c>
      <c r="H797" s="44">
        <f t="shared" si="175"/>
        <v>0</v>
      </c>
      <c r="I797" s="44">
        <v>0</v>
      </c>
      <c r="J797" s="44">
        <v>0</v>
      </c>
      <c r="K797" s="44">
        <v>0</v>
      </c>
      <c r="L797" s="44">
        <v>0</v>
      </c>
      <c r="M797" s="44">
        <v>0</v>
      </c>
      <c r="N797" s="44">
        <v>0</v>
      </c>
      <c r="O797" s="279"/>
      <c r="P797" s="279"/>
      <c r="Q797" s="425"/>
    </row>
    <row r="798" spans="1:17" ht="24" x14ac:dyDescent="0.25">
      <c r="A798" s="292"/>
      <c r="B798" s="279"/>
      <c r="C798" s="279"/>
      <c r="D798" s="279"/>
      <c r="E798" s="279"/>
      <c r="F798" s="279"/>
      <c r="G798" s="79" t="s">
        <v>20</v>
      </c>
      <c r="H798" s="44">
        <f t="shared" si="175"/>
        <v>0</v>
      </c>
      <c r="I798" s="44">
        <v>0</v>
      </c>
      <c r="J798" s="44">
        <v>0</v>
      </c>
      <c r="K798" s="44">
        <v>0</v>
      </c>
      <c r="L798" s="44">
        <v>0</v>
      </c>
      <c r="M798" s="44">
        <v>0</v>
      </c>
      <c r="N798" s="44">
        <v>0</v>
      </c>
      <c r="O798" s="279"/>
      <c r="P798" s="279"/>
      <c r="Q798" s="426"/>
    </row>
    <row r="799" spans="1:17" ht="36" x14ac:dyDescent="0.25">
      <c r="A799" s="292" t="s">
        <v>2458</v>
      </c>
      <c r="B799" s="279" t="s">
        <v>2452</v>
      </c>
      <c r="C799" s="279" t="s">
        <v>443</v>
      </c>
      <c r="D799" s="279">
        <v>2028</v>
      </c>
      <c r="E799" s="279">
        <v>120</v>
      </c>
      <c r="F799" s="279" t="s">
        <v>2453</v>
      </c>
      <c r="G799" s="79" t="s">
        <v>16</v>
      </c>
      <c r="H799" s="44">
        <f t="shared" ref="H799:N799" si="178">SUM(H800:H803)</f>
        <v>70</v>
      </c>
      <c r="I799" s="44">
        <f t="shared" si="178"/>
        <v>0</v>
      </c>
      <c r="J799" s="44">
        <f t="shared" si="178"/>
        <v>0</v>
      </c>
      <c r="K799" s="44">
        <f t="shared" si="178"/>
        <v>0</v>
      </c>
      <c r="L799" s="44">
        <f t="shared" si="178"/>
        <v>70</v>
      </c>
      <c r="M799" s="44">
        <f t="shared" si="178"/>
        <v>0</v>
      </c>
      <c r="N799" s="44">
        <f t="shared" si="178"/>
        <v>0</v>
      </c>
      <c r="O799" s="279">
        <v>180</v>
      </c>
      <c r="P799" s="279" t="s">
        <v>2457</v>
      </c>
      <c r="Q799" s="424" t="s">
        <v>4188</v>
      </c>
    </row>
    <row r="800" spans="1:17" ht="24" customHeight="1" x14ac:dyDescent="0.25">
      <c r="A800" s="292"/>
      <c r="B800" s="279"/>
      <c r="C800" s="279"/>
      <c r="D800" s="279"/>
      <c r="E800" s="279"/>
      <c r="F800" s="279"/>
      <c r="G800" s="79" t="s">
        <v>267</v>
      </c>
      <c r="H800" s="44">
        <f t="shared" si="175"/>
        <v>69.3</v>
      </c>
      <c r="I800" s="44">
        <v>0</v>
      </c>
      <c r="J800" s="44">
        <v>0</v>
      </c>
      <c r="K800" s="44">
        <v>0</v>
      </c>
      <c r="L800" s="44">
        <v>69.3</v>
      </c>
      <c r="M800" s="44">
        <v>0</v>
      </c>
      <c r="N800" s="44">
        <v>0</v>
      </c>
      <c r="O800" s="279"/>
      <c r="P800" s="279"/>
      <c r="Q800" s="425"/>
    </row>
    <row r="801" spans="1:17" ht="36" x14ac:dyDescent="0.25">
      <c r="A801" s="292"/>
      <c r="B801" s="279"/>
      <c r="C801" s="279"/>
      <c r="D801" s="279"/>
      <c r="E801" s="279"/>
      <c r="F801" s="279"/>
      <c r="G801" s="79" t="s">
        <v>18</v>
      </c>
      <c r="H801" s="44">
        <f t="shared" si="175"/>
        <v>0.7</v>
      </c>
      <c r="I801" s="44">
        <v>0</v>
      </c>
      <c r="J801" s="44">
        <v>0</v>
      </c>
      <c r="K801" s="44">
        <v>0</v>
      </c>
      <c r="L801" s="44">
        <v>0.7</v>
      </c>
      <c r="M801" s="44">
        <v>0</v>
      </c>
      <c r="N801" s="44">
        <v>0</v>
      </c>
      <c r="O801" s="279"/>
      <c r="P801" s="279"/>
      <c r="Q801" s="425"/>
    </row>
    <row r="802" spans="1:17" x14ac:dyDescent="0.25">
      <c r="A802" s="292"/>
      <c r="B802" s="279"/>
      <c r="C802" s="279"/>
      <c r="D802" s="279"/>
      <c r="E802" s="279"/>
      <c r="F802" s="279"/>
      <c r="G802" s="79" t="s">
        <v>19</v>
      </c>
      <c r="H802" s="44">
        <f t="shared" si="175"/>
        <v>0</v>
      </c>
      <c r="I802" s="44">
        <v>0</v>
      </c>
      <c r="J802" s="44">
        <v>0</v>
      </c>
      <c r="K802" s="44">
        <v>0</v>
      </c>
      <c r="L802" s="44">
        <v>0</v>
      </c>
      <c r="M802" s="44">
        <v>0</v>
      </c>
      <c r="N802" s="44">
        <v>0</v>
      </c>
      <c r="O802" s="279"/>
      <c r="P802" s="279"/>
      <c r="Q802" s="425"/>
    </row>
    <row r="803" spans="1:17" ht="24" x14ac:dyDescent="0.25">
      <c r="A803" s="292"/>
      <c r="B803" s="279"/>
      <c r="C803" s="279"/>
      <c r="D803" s="279"/>
      <c r="E803" s="279"/>
      <c r="F803" s="279"/>
      <c r="G803" s="79" t="s">
        <v>20</v>
      </c>
      <c r="H803" s="44">
        <f t="shared" si="175"/>
        <v>0</v>
      </c>
      <c r="I803" s="44">
        <v>0</v>
      </c>
      <c r="J803" s="44">
        <v>0</v>
      </c>
      <c r="K803" s="44">
        <v>0</v>
      </c>
      <c r="L803" s="44">
        <v>0</v>
      </c>
      <c r="M803" s="44">
        <v>0</v>
      </c>
      <c r="N803" s="44">
        <v>0</v>
      </c>
      <c r="O803" s="279"/>
      <c r="P803" s="279"/>
      <c r="Q803" s="426"/>
    </row>
    <row r="804" spans="1:17" ht="36" x14ac:dyDescent="0.25">
      <c r="A804" s="292" t="s">
        <v>2459</v>
      </c>
      <c r="B804" s="279" t="s">
        <v>2452</v>
      </c>
      <c r="C804" s="279" t="s">
        <v>443</v>
      </c>
      <c r="D804" s="279" t="s">
        <v>86</v>
      </c>
      <c r="E804" s="279">
        <v>60</v>
      </c>
      <c r="F804" s="279" t="s">
        <v>2453</v>
      </c>
      <c r="G804" s="79" t="s">
        <v>16</v>
      </c>
      <c r="H804" s="44">
        <f t="shared" ref="H804:N804" si="179">SUM(H805:H808)</f>
        <v>15</v>
      </c>
      <c r="I804" s="44">
        <f t="shared" si="179"/>
        <v>0</v>
      </c>
      <c r="J804" s="44">
        <f t="shared" si="179"/>
        <v>0</v>
      </c>
      <c r="K804" s="44">
        <f t="shared" si="179"/>
        <v>0</v>
      </c>
      <c r="L804" s="44">
        <f t="shared" si="179"/>
        <v>8</v>
      </c>
      <c r="M804" s="44">
        <f t="shared" si="179"/>
        <v>7</v>
      </c>
      <c r="N804" s="44">
        <f t="shared" si="179"/>
        <v>0</v>
      </c>
      <c r="O804" s="279">
        <v>180</v>
      </c>
      <c r="P804" s="279" t="s">
        <v>2457</v>
      </c>
      <c r="Q804" s="424" t="s">
        <v>4188</v>
      </c>
    </row>
    <row r="805" spans="1:17" ht="24" customHeight="1" x14ac:dyDescent="0.25">
      <c r="A805" s="292"/>
      <c r="B805" s="279"/>
      <c r="C805" s="279"/>
      <c r="D805" s="279"/>
      <c r="E805" s="279"/>
      <c r="F805" s="279"/>
      <c r="G805" s="79" t="s">
        <v>267</v>
      </c>
      <c r="H805" s="44">
        <f t="shared" si="175"/>
        <v>14.8</v>
      </c>
      <c r="I805" s="44">
        <v>0</v>
      </c>
      <c r="J805" s="44">
        <v>0</v>
      </c>
      <c r="K805" s="44">
        <v>0</v>
      </c>
      <c r="L805" s="44">
        <v>7.9</v>
      </c>
      <c r="M805" s="44">
        <v>6.9</v>
      </c>
      <c r="N805" s="44">
        <v>0</v>
      </c>
      <c r="O805" s="279"/>
      <c r="P805" s="279"/>
      <c r="Q805" s="425"/>
    </row>
    <row r="806" spans="1:17" ht="36" x14ac:dyDescent="0.25">
      <c r="A806" s="292"/>
      <c r="B806" s="279"/>
      <c r="C806" s="279"/>
      <c r="D806" s="279"/>
      <c r="E806" s="279"/>
      <c r="F806" s="279"/>
      <c r="G806" s="79" t="s">
        <v>18</v>
      </c>
      <c r="H806" s="44">
        <f t="shared" si="175"/>
        <v>0.2</v>
      </c>
      <c r="I806" s="44">
        <v>0</v>
      </c>
      <c r="J806" s="44">
        <v>0</v>
      </c>
      <c r="K806" s="44">
        <v>0</v>
      </c>
      <c r="L806" s="44">
        <v>0.1</v>
      </c>
      <c r="M806" s="44">
        <v>0.1</v>
      </c>
      <c r="N806" s="44">
        <v>0</v>
      </c>
      <c r="O806" s="279"/>
      <c r="P806" s="279"/>
      <c r="Q806" s="425"/>
    </row>
    <row r="807" spans="1:17" x14ac:dyDescent="0.25">
      <c r="A807" s="292"/>
      <c r="B807" s="279"/>
      <c r="C807" s="279"/>
      <c r="D807" s="279"/>
      <c r="E807" s="279"/>
      <c r="F807" s="279"/>
      <c r="G807" s="79" t="s">
        <v>19</v>
      </c>
      <c r="H807" s="44">
        <f t="shared" si="175"/>
        <v>0</v>
      </c>
      <c r="I807" s="44">
        <v>0</v>
      </c>
      <c r="J807" s="44">
        <v>0</v>
      </c>
      <c r="K807" s="44">
        <v>0</v>
      </c>
      <c r="L807" s="44">
        <v>0</v>
      </c>
      <c r="M807" s="44">
        <v>0</v>
      </c>
      <c r="N807" s="44">
        <v>0</v>
      </c>
      <c r="O807" s="279"/>
      <c r="P807" s="279"/>
      <c r="Q807" s="425"/>
    </row>
    <row r="808" spans="1:17" ht="24" x14ac:dyDescent="0.25">
      <c r="A808" s="292"/>
      <c r="B808" s="279"/>
      <c r="C808" s="279"/>
      <c r="D808" s="279"/>
      <c r="E808" s="279"/>
      <c r="F808" s="279"/>
      <c r="G808" s="79" t="s">
        <v>20</v>
      </c>
      <c r="H808" s="44">
        <f t="shared" si="175"/>
        <v>0</v>
      </c>
      <c r="I808" s="44">
        <v>0</v>
      </c>
      <c r="J808" s="44">
        <v>0</v>
      </c>
      <c r="K808" s="44">
        <v>0</v>
      </c>
      <c r="L808" s="44">
        <v>0</v>
      </c>
      <c r="M808" s="44">
        <v>0</v>
      </c>
      <c r="N808" s="44">
        <v>0</v>
      </c>
      <c r="O808" s="279"/>
      <c r="P808" s="279"/>
      <c r="Q808" s="426"/>
    </row>
    <row r="809" spans="1:17" ht="36" x14ac:dyDescent="0.25">
      <c r="A809" s="292" t="s">
        <v>2460</v>
      </c>
      <c r="B809" s="279" t="s">
        <v>2452</v>
      </c>
      <c r="C809" s="279" t="s">
        <v>443</v>
      </c>
      <c r="D809" s="279" t="s">
        <v>86</v>
      </c>
      <c r="E809" s="279">
        <v>100</v>
      </c>
      <c r="F809" s="279" t="s">
        <v>2453</v>
      </c>
      <c r="G809" s="79" t="s">
        <v>16</v>
      </c>
      <c r="H809" s="44">
        <f t="shared" ref="H809:N809" si="180">SUM(H810:H813)</f>
        <v>120</v>
      </c>
      <c r="I809" s="44">
        <f t="shared" si="180"/>
        <v>0</v>
      </c>
      <c r="J809" s="44">
        <f t="shared" si="180"/>
        <v>0</v>
      </c>
      <c r="K809" s="44">
        <f t="shared" si="180"/>
        <v>0</v>
      </c>
      <c r="L809" s="44">
        <f t="shared" si="180"/>
        <v>60</v>
      </c>
      <c r="M809" s="44">
        <f t="shared" si="180"/>
        <v>60</v>
      </c>
      <c r="N809" s="44">
        <f t="shared" si="180"/>
        <v>0</v>
      </c>
      <c r="O809" s="279">
        <v>160</v>
      </c>
      <c r="P809" s="279" t="s">
        <v>2457</v>
      </c>
      <c r="Q809" s="424" t="s">
        <v>4188</v>
      </c>
    </row>
    <row r="810" spans="1:17" ht="24" customHeight="1" x14ac:dyDescent="0.25">
      <c r="A810" s="292"/>
      <c r="B810" s="279"/>
      <c r="C810" s="279"/>
      <c r="D810" s="279"/>
      <c r="E810" s="279"/>
      <c r="F810" s="279"/>
      <c r="G810" s="79" t="s">
        <v>267</v>
      </c>
      <c r="H810" s="44">
        <f t="shared" si="175"/>
        <v>118.8</v>
      </c>
      <c r="I810" s="44">
        <v>0</v>
      </c>
      <c r="J810" s="44">
        <v>0</v>
      </c>
      <c r="K810" s="44">
        <v>0</v>
      </c>
      <c r="L810" s="44">
        <v>59.4</v>
      </c>
      <c r="M810" s="44">
        <v>59.4</v>
      </c>
      <c r="N810" s="44">
        <v>0</v>
      </c>
      <c r="O810" s="279"/>
      <c r="P810" s="279"/>
      <c r="Q810" s="425"/>
    </row>
    <row r="811" spans="1:17" ht="36" x14ac:dyDescent="0.25">
      <c r="A811" s="292"/>
      <c r="B811" s="279"/>
      <c r="C811" s="279"/>
      <c r="D811" s="279"/>
      <c r="E811" s="279"/>
      <c r="F811" s="279"/>
      <c r="G811" s="79" t="s">
        <v>18</v>
      </c>
      <c r="H811" s="44">
        <f t="shared" si="175"/>
        <v>1.2</v>
      </c>
      <c r="I811" s="44">
        <v>0</v>
      </c>
      <c r="J811" s="44">
        <v>0</v>
      </c>
      <c r="K811" s="44">
        <v>0</v>
      </c>
      <c r="L811" s="44">
        <v>0.6</v>
      </c>
      <c r="M811" s="44">
        <v>0.6</v>
      </c>
      <c r="N811" s="44">
        <v>0</v>
      </c>
      <c r="O811" s="279"/>
      <c r="P811" s="279"/>
      <c r="Q811" s="425"/>
    </row>
    <row r="812" spans="1:17" x14ac:dyDescent="0.25">
      <c r="A812" s="292"/>
      <c r="B812" s="279"/>
      <c r="C812" s="279"/>
      <c r="D812" s="279"/>
      <c r="E812" s="279"/>
      <c r="F812" s="279"/>
      <c r="G812" s="79" t="s">
        <v>19</v>
      </c>
      <c r="H812" s="44">
        <f t="shared" si="175"/>
        <v>0</v>
      </c>
      <c r="I812" s="44">
        <v>0</v>
      </c>
      <c r="J812" s="44">
        <v>0</v>
      </c>
      <c r="K812" s="44">
        <v>0</v>
      </c>
      <c r="L812" s="44">
        <v>0</v>
      </c>
      <c r="M812" s="44">
        <v>0</v>
      </c>
      <c r="N812" s="44">
        <v>0</v>
      </c>
      <c r="O812" s="279"/>
      <c r="P812" s="279"/>
      <c r="Q812" s="425"/>
    </row>
    <row r="813" spans="1:17" ht="24" x14ac:dyDescent="0.25">
      <c r="A813" s="292"/>
      <c r="B813" s="279"/>
      <c r="C813" s="279"/>
      <c r="D813" s="279"/>
      <c r="E813" s="279"/>
      <c r="F813" s="279"/>
      <c r="G813" s="79" t="s">
        <v>20</v>
      </c>
      <c r="H813" s="44">
        <f t="shared" si="175"/>
        <v>0</v>
      </c>
      <c r="I813" s="44">
        <v>0</v>
      </c>
      <c r="J813" s="44">
        <v>0</v>
      </c>
      <c r="K813" s="44">
        <v>0</v>
      </c>
      <c r="L813" s="44">
        <v>0</v>
      </c>
      <c r="M813" s="44">
        <v>0</v>
      </c>
      <c r="N813" s="44">
        <v>0</v>
      </c>
      <c r="O813" s="279"/>
      <c r="P813" s="279"/>
      <c r="Q813" s="426"/>
    </row>
    <row r="814" spans="1:17" ht="36" x14ac:dyDescent="0.25">
      <c r="A814" s="292" t="s">
        <v>2461</v>
      </c>
      <c r="B814" s="279" t="s">
        <v>2452</v>
      </c>
      <c r="C814" s="279" t="s">
        <v>443</v>
      </c>
      <c r="D814" s="279">
        <v>2029</v>
      </c>
      <c r="E814" s="279">
        <v>60</v>
      </c>
      <c r="F814" s="279" t="s">
        <v>2453</v>
      </c>
      <c r="G814" s="79" t="s">
        <v>16</v>
      </c>
      <c r="H814" s="44">
        <f t="shared" ref="H814:N814" si="181">SUM(H815:H818)</f>
        <v>10</v>
      </c>
      <c r="I814" s="44">
        <f t="shared" si="181"/>
        <v>0</v>
      </c>
      <c r="J814" s="44">
        <f t="shared" si="181"/>
        <v>0</v>
      </c>
      <c r="K814" s="44">
        <f t="shared" si="181"/>
        <v>0</v>
      </c>
      <c r="L814" s="44">
        <f t="shared" si="181"/>
        <v>0</v>
      </c>
      <c r="M814" s="44">
        <f t="shared" si="181"/>
        <v>10</v>
      </c>
      <c r="N814" s="44">
        <f t="shared" si="181"/>
        <v>0</v>
      </c>
      <c r="O814" s="279">
        <v>160</v>
      </c>
      <c r="P814" s="279" t="s">
        <v>2454</v>
      </c>
      <c r="Q814" s="424" t="s">
        <v>4188</v>
      </c>
    </row>
    <row r="815" spans="1:17" ht="24" customHeight="1" x14ac:dyDescent="0.25">
      <c r="A815" s="292"/>
      <c r="B815" s="279"/>
      <c r="C815" s="279"/>
      <c r="D815" s="279"/>
      <c r="E815" s="279"/>
      <c r="F815" s="279"/>
      <c r="G815" s="79" t="s">
        <v>267</v>
      </c>
      <c r="H815" s="44">
        <f t="shared" si="175"/>
        <v>9.9</v>
      </c>
      <c r="I815" s="44">
        <v>0</v>
      </c>
      <c r="J815" s="44">
        <v>0</v>
      </c>
      <c r="K815" s="44">
        <v>0</v>
      </c>
      <c r="L815" s="44">
        <v>0</v>
      </c>
      <c r="M815" s="44">
        <v>9.9</v>
      </c>
      <c r="N815" s="44">
        <v>0</v>
      </c>
      <c r="O815" s="279"/>
      <c r="P815" s="279"/>
      <c r="Q815" s="425"/>
    </row>
    <row r="816" spans="1:17" ht="36" x14ac:dyDescent="0.25">
      <c r="A816" s="292"/>
      <c r="B816" s="279"/>
      <c r="C816" s="279"/>
      <c r="D816" s="279"/>
      <c r="E816" s="279"/>
      <c r="F816" s="279"/>
      <c r="G816" s="79" t="s">
        <v>18</v>
      </c>
      <c r="H816" s="44">
        <f t="shared" si="175"/>
        <v>0.1</v>
      </c>
      <c r="I816" s="44">
        <v>0</v>
      </c>
      <c r="J816" s="44">
        <v>0</v>
      </c>
      <c r="K816" s="44">
        <v>0</v>
      </c>
      <c r="L816" s="44">
        <v>0</v>
      </c>
      <c r="M816" s="44">
        <v>0.1</v>
      </c>
      <c r="N816" s="44">
        <v>0</v>
      </c>
      <c r="O816" s="279"/>
      <c r="P816" s="279"/>
      <c r="Q816" s="425"/>
    </row>
    <row r="817" spans="1:17" x14ac:dyDescent="0.25">
      <c r="A817" s="292"/>
      <c r="B817" s="279"/>
      <c r="C817" s="279"/>
      <c r="D817" s="279"/>
      <c r="E817" s="279"/>
      <c r="F817" s="279"/>
      <c r="G817" s="79" t="s">
        <v>19</v>
      </c>
      <c r="H817" s="44">
        <f t="shared" si="175"/>
        <v>0</v>
      </c>
      <c r="I817" s="44">
        <v>0</v>
      </c>
      <c r="J817" s="44">
        <v>0</v>
      </c>
      <c r="K817" s="44">
        <v>0</v>
      </c>
      <c r="L817" s="44">
        <v>0</v>
      </c>
      <c r="M817" s="44">
        <v>0</v>
      </c>
      <c r="N817" s="44">
        <v>0</v>
      </c>
      <c r="O817" s="279"/>
      <c r="P817" s="279"/>
      <c r="Q817" s="425"/>
    </row>
    <row r="818" spans="1:17" ht="24" x14ac:dyDescent="0.25">
      <c r="A818" s="292"/>
      <c r="B818" s="279"/>
      <c r="C818" s="279"/>
      <c r="D818" s="279"/>
      <c r="E818" s="279"/>
      <c r="F818" s="279"/>
      <c r="G818" s="79" t="s">
        <v>20</v>
      </c>
      <c r="H818" s="44">
        <f t="shared" si="175"/>
        <v>0</v>
      </c>
      <c r="I818" s="44">
        <v>0</v>
      </c>
      <c r="J818" s="44">
        <v>0</v>
      </c>
      <c r="K818" s="44">
        <v>0</v>
      </c>
      <c r="L818" s="44">
        <v>0</v>
      </c>
      <c r="M818" s="44">
        <v>0</v>
      </c>
      <c r="N818" s="44">
        <v>0</v>
      </c>
      <c r="O818" s="279"/>
      <c r="P818" s="279"/>
      <c r="Q818" s="426"/>
    </row>
    <row r="819" spans="1:17" ht="36" x14ac:dyDescent="0.25">
      <c r="A819" s="292" t="s">
        <v>2463</v>
      </c>
      <c r="B819" s="279" t="s">
        <v>2452</v>
      </c>
      <c r="C819" s="279" t="s">
        <v>443</v>
      </c>
      <c r="D819" s="279">
        <v>2028</v>
      </c>
      <c r="E819" s="279">
        <v>90</v>
      </c>
      <c r="F819" s="279" t="s">
        <v>2453</v>
      </c>
      <c r="G819" s="79" t="s">
        <v>16</v>
      </c>
      <c r="H819" s="44">
        <f t="shared" ref="H819:N819" si="182">SUM(H820:H823)</f>
        <v>90</v>
      </c>
      <c r="I819" s="44">
        <f t="shared" si="182"/>
        <v>0</v>
      </c>
      <c r="J819" s="44">
        <f t="shared" si="182"/>
        <v>0</v>
      </c>
      <c r="K819" s="44">
        <f t="shared" si="182"/>
        <v>0</v>
      </c>
      <c r="L819" s="44">
        <f t="shared" si="182"/>
        <v>90</v>
      </c>
      <c r="M819" s="44">
        <f t="shared" si="182"/>
        <v>0</v>
      </c>
      <c r="N819" s="44">
        <f t="shared" si="182"/>
        <v>0</v>
      </c>
      <c r="O819" s="279">
        <v>110</v>
      </c>
      <c r="P819" s="279" t="s">
        <v>2454</v>
      </c>
      <c r="Q819" s="424" t="s">
        <v>4188</v>
      </c>
    </row>
    <row r="820" spans="1:17" x14ac:dyDescent="0.25">
      <c r="A820" s="292"/>
      <c r="B820" s="279"/>
      <c r="C820" s="279"/>
      <c r="D820" s="279"/>
      <c r="E820" s="279"/>
      <c r="F820" s="279"/>
      <c r="G820" s="79" t="s">
        <v>17</v>
      </c>
      <c r="H820" s="44">
        <f t="shared" si="175"/>
        <v>89.1</v>
      </c>
      <c r="I820" s="44">
        <v>0</v>
      </c>
      <c r="J820" s="44">
        <v>0</v>
      </c>
      <c r="K820" s="44">
        <v>0</v>
      </c>
      <c r="L820" s="44">
        <v>89.1</v>
      </c>
      <c r="M820" s="44">
        <v>0</v>
      </c>
      <c r="N820" s="44">
        <v>0</v>
      </c>
      <c r="O820" s="279"/>
      <c r="P820" s="279"/>
      <c r="Q820" s="425"/>
    </row>
    <row r="821" spans="1:17" ht="36" x14ac:dyDescent="0.25">
      <c r="A821" s="292"/>
      <c r="B821" s="279"/>
      <c r="C821" s="279"/>
      <c r="D821" s="279"/>
      <c r="E821" s="279"/>
      <c r="F821" s="279"/>
      <c r="G821" s="79" t="s">
        <v>18</v>
      </c>
      <c r="H821" s="44">
        <f t="shared" si="175"/>
        <v>0.9</v>
      </c>
      <c r="I821" s="44">
        <v>0</v>
      </c>
      <c r="J821" s="44">
        <v>0</v>
      </c>
      <c r="K821" s="44">
        <v>0</v>
      </c>
      <c r="L821" s="44">
        <v>0.9</v>
      </c>
      <c r="M821" s="44">
        <v>0</v>
      </c>
      <c r="N821" s="44">
        <v>0</v>
      </c>
      <c r="O821" s="279"/>
      <c r="P821" s="279"/>
      <c r="Q821" s="425"/>
    </row>
    <row r="822" spans="1:17" x14ac:dyDescent="0.25">
      <c r="A822" s="292"/>
      <c r="B822" s="279"/>
      <c r="C822" s="279"/>
      <c r="D822" s="279"/>
      <c r="E822" s="279"/>
      <c r="F822" s="279"/>
      <c r="G822" s="79" t="s">
        <v>19</v>
      </c>
      <c r="H822" s="44">
        <f t="shared" si="175"/>
        <v>0</v>
      </c>
      <c r="I822" s="44">
        <v>0</v>
      </c>
      <c r="J822" s="44">
        <v>0</v>
      </c>
      <c r="K822" s="44">
        <v>0</v>
      </c>
      <c r="L822" s="44">
        <v>0</v>
      </c>
      <c r="M822" s="44">
        <v>0</v>
      </c>
      <c r="N822" s="44">
        <v>0</v>
      </c>
      <c r="O822" s="279"/>
      <c r="P822" s="279"/>
      <c r="Q822" s="425"/>
    </row>
    <row r="823" spans="1:17" ht="24" x14ac:dyDescent="0.25">
      <c r="A823" s="292"/>
      <c r="B823" s="279"/>
      <c r="C823" s="279"/>
      <c r="D823" s="279"/>
      <c r="E823" s="279"/>
      <c r="F823" s="279"/>
      <c r="G823" s="79" t="s">
        <v>20</v>
      </c>
      <c r="H823" s="44">
        <f t="shared" si="175"/>
        <v>0</v>
      </c>
      <c r="I823" s="44">
        <v>0</v>
      </c>
      <c r="J823" s="44">
        <v>0</v>
      </c>
      <c r="K823" s="44">
        <v>0</v>
      </c>
      <c r="L823" s="44">
        <v>0</v>
      </c>
      <c r="M823" s="44">
        <v>0</v>
      </c>
      <c r="N823" s="44">
        <v>0</v>
      </c>
      <c r="O823" s="279"/>
      <c r="P823" s="279"/>
      <c r="Q823" s="426"/>
    </row>
    <row r="824" spans="1:17" ht="36" x14ac:dyDescent="0.25">
      <c r="A824" s="292" t="s">
        <v>2464</v>
      </c>
      <c r="B824" s="279" t="s">
        <v>2452</v>
      </c>
      <c r="C824" s="279" t="s">
        <v>443</v>
      </c>
      <c r="D824" s="279">
        <v>2028</v>
      </c>
      <c r="E824" s="279">
        <v>60</v>
      </c>
      <c r="F824" s="279" t="s">
        <v>2453</v>
      </c>
      <c r="G824" s="79" t="s">
        <v>16</v>
      </c>
      <c r="H824" s="44">
        <f t="shared" ref="H824:N824" si="183">SUM(H825:H828)</f>
        <v>10</v>
      </c>
      <c r="I824" s="44">
        <f t="shared" si="183"/>
        <v>0</v>
      </c>
      <c r="J824" s="44">
        <f t="shared" si="183"/>
        <v>0</v>
      </c>
      <c r="K824" s="44">
        <f t="shared" si="183"/>
        <v>0</v>
      </c>
      <c r="L824" s="44">
        <f t="shared" si="183"/>
        <v>10</v>
      </c>
      <c r="M824" s="44">
        <f t="shared" si="183"/>
        <v>0</v>
      </c>
      <c r="N824" s="44">
        <f t="shared" si="183"/>
        <v>0</v>
      </c>
      <c r="O824" s="279">
        <v>110</v>
      </c>
      <c r="P824" s="279" t="s">
        <v>2457</v>
      </c>
      <c r="Q824" s="424" t="s">
        <v>4188</v>
      </c>
    </row>
    <row r="825" spans="1:17" x14ac:dyDescent="0.25">
      <c r="A825" s="292"/>
      <c r="B825" s="279"/>
      <c r="C825" s="279"/>
      <c r="D825" s="279"/>
      <c r="E825" s="279"/>
      <c r="F825" s="279"/>
      <c r="G825" s="79" t="s">
        <v>17</v>
      </c>
      <c r="H825" s="44">
        <f t="shared" si="175"/>
        <v>9.9</v>
      </c>
      <c r="I825" s="44">
        <v>0</v>
      </c>
      <c r="J825" s="44">
        <v>0</v>
      </c>
      <c r="K825" s="44">
        <v>0</v>
      </c>
      <c r="L825" s="44">
        <v>9.9</v>
      </c>
      <c r="M825" s="44">
        <v>0</v>
      </c>
      <c r="N825" s="44">
        <v>0</v>
      </c>
      <c r="O825" s="279"/>
      <c r="P825" s="279"/>
      <c r="Q825" s="425"/>
    </row>
    <row r="826" spans="1:17" ht="36" x14ac:dyDescent="0.25">
      <c r="A826" s="292"/>
      <c r="B826" s="279"/>
      <c r="C826" s="279"/>
      <c r="D826" s="279"/>
      <c r="E826" s="279"/>
      <c r="F826" s="279"/>
      <c r="G826" s="79" t="s">
        <v>18</v>
      </c>
      <c r="H826" s="44">
        <f t="shared" si="175"/>
        <v>0.1</v>
      </c>
      <c r="I826" s="44">
        <v>0</v>
      </c>
      <c r="J826" s="44">
        <v>0</v>
      </c>
      <c r="K826" s="44">
        <v>0</v>
      </c>
      <c r="L826" s="44">
        <v>0.1</v>
      </c>
      <c r="M826" s="44">
        <v>0</v>
      </c>
      <c r="N826" s="44">
        <v>0</v>
      </c>
      <c r="O826" s="279"/>
      <c r="P826" s="279"/>
      <c r="Q826" s="425"/>
    </row>
    <row r="827" spans="1:17" x14ac:dyDescent="0.25">
      <c r="A827" s="292"/>
      <c r="B827" s="279"/>
      <c r="C827" s="279"/>
      <c r="D827" s="279"/>
      <c r="E827" s="279"/>
      <c r="F827" s="279"/>
      <c r="G827" s="79" t="s">
        <v>19</v>
      </c>
      <c r="H827" s="44">
        <f t="shared" si="175"/>
        <v>0</v>
      </c>
      <c r="I827" s="44">
        <v>0</v>
      </c>
      <c r="J827" s="44">
        <v>0</v>
      </c>
      <c r="K827" s="44">
        <v>0</v>
      </c>
      <c r="L827" s="44">
        <v>0</v>
      </c>
      <c r="M827" s="44">
        <v>0</v>
      </c>
      <c r="N827" s="44">
        <v>0</v>
      </c>
      <c r="O827" s="279"/>
      <c r="P827" s="279"/>
      <c r="Q827" s="425"/>
    </row>
    <row r="828" spans="1:17" ht="24" x14ac:dyDescent="0.25">
      <c r="A828" s="292"/>
      <c r="B828" s="279"/>
      <c r="C828" s="279"/>
      <c r="D828" s="279"/>
      <c r="E828" s="279"/>
      <c r="F828" s="279"/>
      <c r="G828" s="79" t="s">
        <v>20</v>
      </c>
      <c r="H828" s="44">
        <f t="shared" si="175"/>
        <v>0</v>
      </c>
      <c r="I828" s="44">
        <v>0</v>
      </c>
      <c r="J828" s="44">
        <v>0</v>
      </c>
      <c r="K828" s="44">
        <v>0</v>
      </c>
      <c r="L828" s="44">
        <v>0</v>
      </c>
      <c r="M828" s="44">
        <v>0</v>
      </c>
      <c r="N828" s="44">
        <v>0</v>
      </c>
      <c r="O828" s="279"/>
      <c r="P828" s="279"/>
      <c r="Q828" s="426"/>
    </row>
    <row r="829" spans="1:17" ht="36" x14ac:dyDescent="0.25">
      <c r="A829" s="292" t="s">
        <v>2465</v>
      </c>
      <c r="B829" s="279" t="s">
        <v>2466</v>
      </c>
      <c r="C829" s="279" t="s">
        <v>443</v>
      </c>
      <c r="D829" s="279" t="s">
        <v>160</v>
      </c>
      <c r="E829" s="279">
        <v>60</v>
      </c>
      <c r="F829" s="279" t="s">
        <v>2453</v>
      </c>
      <c r="G829" s="79" t="s">
        <v>16</v>
      </c>
      <c r="H829" s="44">
        <f t="shared" ref="H829:N829" si="184">SUM(H830:H833)</f>
        <v>236</v>
      </c>
      <c r="I829" s="44">
        <f t="shared" si="184"/>
        <v>118</v>
      </c>
      <c r="J829" s="44">
        <f t="shared" si="184"/>
        <v>118</v>
      </c>
      <c r="K829" s="44">
        <f t="shared" si="184"/>
        <v>0</v>
      </c>
      <c r="L829" s="44">
        <f t="shared" si="184"/>
        <v>0</v>
      </c>
      <c r="M829" s="44">
        <f t="shared" si="184"/>
        <v>0</v>
      </c>
      <c r="N829" s="44">
        <f t="shared" si="184"/>
        <v>0</v>
      </c>
      <c r="O829" s="306"/>
      <c r="P829" s="279" t="s">
        <v>2467</v>
      </c>
      <c r="Q829" s="424" t="s">
        <v>4188</v>
      </c>
    </row>
    <row r="830" spans="1:17" x14ac:dyDescent="0.25">
      <c r="A830" s="292"/>
      <c r="B830" s="279"/>
      <c r="C830" s="279"/>
      <c r="D830" s="279"/>
      <c r="E830" s="279"/>
      <c r="F830" s="279"/>
      <c r="G830" s="79" t="s">
        <v>17</v>
      </c>
      <c r="H830" s="44">
        <f t="shared" ref="H830:H858" si="185">SUM(I830:N830)</f>
        <v>233.6</v>
      </c>
      <c r="I830" s="44">
        <v>116.8</v>
      </c>
      <c r="J830" s="44">
        <v>116.8</v>
      </c>
      <c r="K830" s="44">
        <v>0</v>
      </c>
      <c r="L830" s="44">
        <v>0</v>
      </c>
      <c r="M830" s="44">
        <v>0</v>
      </c>
      <c r="N830" s="44">
        <v>0</v>
      </c>
      <c r="O830" s="306"/>
      <c r="P830" s="279"/>
      <c r="Q830" s="425"/>
    </row>
    <row r="831" spans="1:17" ht="36" x14ac:dyDescent="0.25">
      <c r="A831" s="292"/>
      <c r="B831" s="279"/>
      <c r="C831" s="279"/>
      <c r="D831" s="279"/>
      <c r="E831" s="279"/>
      <c r="F831" s="279"/>
      <c r="G831" s="79" t="s">
        <v>18</v>
      </c>
      <c r="H831" s="44">
        <f t="shared" si="185"/>
        <v>2.4</v>
      </c>
      <c r="I831" s="44">
        <v>1.2</v>
      </c>
      <c r="J831" s="44">
        <v>1.2</v>
      </c>
      <c r="K831" s="44">
        <v>0</v>
      </c>
      <c r="L831" s="44">
        <v>0</v>
      </c>
      <c r="M831" s="44">
        <v>0</v>
      </c>
      <c r="N831" s="44">
        <v>0</v>
      </c>
      <c r="O831" s="306"/>
      <c r="P831" s="279"/>
      <c r="Q831" s="425"/>
    </row>
    <row r="832" spans="1:17" x14ac:dyDescent="0.25">
      <c r="A832" s="292"/>
      <c r="B832" s="279"/>
      <c r="C832" s="279"/>
      <c r="D832" s="279"/>
      <c r="E832" s="279"/>
      <c r="F832" s="279"/>
      <c r="G832" s="79" t="s">
        <v>19</v>
      </c>
      <c r="H832" s="44">
        <f t="shared" si="185"/>
        <v>0</v>
      </c>
      <c r="I832" s="44">
        <v>0</v>
      </c>
      <c r="J832" s="44">
        <v>0</v>
      </c>
      <c r="K832" s="44">
        <v>0</v>
      </c>
      <c r="L832" s="44">
        <v>0</v>
      </c>
      <c r="M832" s="44">
        <v>0</v>
      </c>
      <c r="N832" s="44">
        <v>0</v>
      </c>
      <c r="O832" s="306"/>
      <c r="P832" s="279"/>
      <c r="Q832" s="425"/>
    </row>
    <row r="833" spans="1:17" ht="24" x14ac:dyDescent="0.25">
      <c r="A833" s="292"/>
      <c r="B833" s="279"/>
      <c r="C833" s="279"/>
      <c r="D833" s="279"/>
      <c r="E833" s="279"/>
      <c r="F833" s="279"/>
      <c r="G833" s="79" t="s">
        <v>20</v>
      </c>
      <c r="H833" s="44">
        <f t="shared" si="185"/>
        <v>0</v>
      </c>
      <c r="I833" s="44">
        <v>0</v>
      </c>
      <c r="J833" s="44">
        <v>0</v>
      </c>
      <c r="K833" s="44">
        <v>0</v>
      </c>
      <c r="L833" s="44">
        <v>0</v>
      </c>
      <c r="M833" s="44">
        <v>0</v>
      </c>
      <c r="N833" s="44">
        <v>0</v>
      </c>
      <c r="O833" s="306"/>
      <c r="P833" s="279"/>
      <c r="Q833" s="426"/>
    </row>
    <row r="834" spans="1:17" ht="36" x14ac:dyDescent="0.25">
      <c r="A834" s="292" t="s">
        <v>2469</v>
      </c>
      <c r="B834" s="279" t="s">
        <v>2468</v>
      </c>
      <c r="C834" s="279" t="s">
        <v>443</v>
      </c>
      <c r="D834" s="279" t="s">
        <v>86</v>
      </c>
      <c r="E834" s="279">
        <v>180</v>
      </c>
      <c r="F834" s="279" t="s">
        <v>2462</v>
      </c>
      <c r="G834" s="79" t="s">
        <v>16</v>
      </c>
      <c r="H834" s="44">
        <f t="shared" ref="H834:N834" si="186">SUM(H835:H838)</f>
        <v>354</v>
      </c>
      <c r="I834" s="44">
        <f t="shared" si="186"/>
        <v>0</v>
      </c>
      <c r="J834" s="44">
        <f t="shared" si="186"/>
        <v>0</v>
      </c>
      <c r="K834" s="44">
        <f t="shared" si="186"/>
        <v>0</v>
      </c>
      <c r="L834" s="44">
        <f t="shared" si="186"/>
        <v>177</v>
      </c>
      <c r="M834" s="44">
        <f t="shared" si="186"/>
        <v>177</v>
      </c>
      <c r="N834" s="44">
        <f t="shared" si="186"/>
        <v>0</v>
      </c>
      <c r="O834" s="306"/>
      <c r="P834" s="279" t="s">
        <v>2470</v>
      </c>
      <c r="Q834" s="424" t="s">
        <v>4188</v>
      </c>
    </row>
    <row r="835" spans="1:17" ht="24" customHeight="1" x14ac:dyDescent="0.25">
      <c r="A835" s="292"/>
      <c r="B835" s="279"/>
      <c r="C835" s="279"/>
      <c r="D835" s="279"/>
      <c r="E835" s="279"/>
      <c r="F835" s="279"/>
      <c r="G835" s="79" t="s">
        <v>267</v>
      </c>
      <c r="H835" s="44">
        <f t="shared" si="185"/>
        <v>350.4</v>
      </c>
      <c r="I835" s="44">
        <v>0</v>
      </c>
      <c r="J835" s="44">
        <v>0</v>
      </c>
      <c r="K835" s="44">
        <v>0</v>
      </c>
      <c r="L835" s="44">
        <v>175.2</v>
      </c>
      <c r="M835" s="44">
        <v>175.2</v>
      </c>
      <c r="N835" s="44">
        <v>0</v>
      </c>
      <c r="O835" s="306"/>
      <c r="P835" s="279"/>
      <c r="Q835" s="425"/>
    </row>
    <row r="836" spans="1:17" ht="36" x14ac:dyDescent="0.25">
      <c r="A836" s="292"/>
      <c r="B836" s="279"/>
      <c r="C836" s="279"/>
      <c r="D836" s="279"/>
      <c r="E836" s="279"/>
      <c r="F836" s="279"/>
      <c r="G836" s="79" t="s">
        <v>18</v>
      </c>
      <c r="H836" s="44">
        <f t="shared" si="185"/>
        <v>3.6</v>
      </c>
      <c r="I836" s="44">
        <v>0</v>
      </c>
      <c r="J836" s="44">
        <v>0</v>
      </c>
      <c r="K836" s="44">
        <v>0</v>
      </c>
      <c r="L836" s="44">
        <v>1.8</v>
      </c>
      <c r="M836" s="44">
        <v>1.8</v>
      </c>
      <c r="N836" s="44">
        <v>0</v>
      </c>
      <c r="O836" s="306"/>
      <c r="P836" s="279"/>
      <c r="Q836" s="425"/>
    </row>
    <row r="837" spans="1:17" x14ac:dyDescent="0.25">
      <c r="A837" s="292"/>
      <c r="B837" s="279"/>
      <c r="C837" s="279"/>
      <c r="D837" s="279"/>
      <c r="E837" s="279"/>
      <c r="F837" s="279"/>
      <c r="G837" s="79" t="s">
        <v>19</v>
      </c>
      <c r="H837" s="44">
        <f t="shared" si="185"/>
        <v>0</v>
      </c>
      <c r="I837" s="44">
        <v>0</v>
      </c>
      <c r="J837" s="44">
        <v>0</v>
      </c>
      <c r="K837" s="44">
        <v>0</v>
      </c>
      <c r="L837" s="44">
        <v>0</v>
      </c>
      <c r="M837" s="44">
        <v>0</v>
      </c>
      <c r="N837" s="44">
        <v>0</v>
      </c>
      <c r="O837" s="306"/>
      <c r="P837" s="279"/>
      <c r="Q837" s="425"/>
    </row>
    <row r="838" spans="1:17" ht="24" x14ac:dyDescent="0.25">
      <c r="A838" s="292"/>
      <c r="B838" s="279"/>
      <c r="C838" s="279"/>
      <c r="D838" s="279"/>
      <c r="E838" s="279"/>
      <c r="F838" s="279"/>
      <c r="G838" s="79" t="s">
        <v>20</v>
      </c>
      <c r="H838" s="44">
        <f t="shared" si="185"/>
        <v>0</v>
      </c>
      <c r="I838" s="44">
        <v>0</v>
      </c>
      <c r="J838" s="44">
        <v>0</v>
      </c>
      <c r="K838" s="44">
        <v>0</v>
      </c>
      <c r="L838" s="44">
        <v>0</v>
      </c>
      <c r="M838" s="44">
        <v>0</v>
      </c>
      <c r="N838" s="44">
        <v>0</v>
      </c>
      <c r="O838" s="306"/>
      <c r="P838" s="279"/>
      <c r="Q838" s="426"/>
    </row>
    <row r="839" spans="1:17" ht="36" x14ac:dyDescent="0.25">
      <c r="A839" s="292" t="s">
        <v>2471</v>
      </c>
      <c r="B839" s="279" t="s">
        <v>2466</v>
      </c>
      <c r="C839" s="279" t="s">
        <v>443</v>
      </c>
      <c r="D839" s="279">
        <v>2028</v>
      </c>
      <c r="E839" s="279">
        <v>370</v>
      </c>
      <c r="F839" s="279" t="s">
        <v>2462</v>
      </c>
      <c r="G839" s="79" t="s">
        <v>16</v>
      </c>
      <c r="H839" s="44">
        <f t="shared" ref="H839:N839" si="187">SUM(H840:H843)</f>
        <v>100</v>
      </c>
      <c r="I839" s="44">
        <f t="shared" si="187"/>
        <v>0</v>
      </c>
      <c r="J839" s="44">
        <f t="shared" si="187"/>
        <v>0</v>
      </c>
      <c r="K839" s="44">
        <f t="shared" si="187"/>
        <v>0</v>
      </c>
      <c r="L839" s="44">
        <f t="shared" si="187"/>
        <v>100</v>
      </c>
      <c r="M839" s="44">
        <f t="shared" si="187"/>
        <v>0</v>
      </c>
      <c r="N839" s="44">
        <f t="shared" si="187"/>
        <v>0</v>
      </c>
      <c r="O839" s="306"/>
      <c r="P839" s="279" t="s">
        <v>2470</v>
      </c>
      <c r="Q839" s="424" t="s">
        <v>4188</v>
      </c>
    </row>
    <row r="840" spans="1:17" ht="24" customHeight="1" x14ac:dyDescent="0.25">
      <c r="A840" s="292"/>
      <c r="B840" s="279"/>
      <c r="C840" s="279"/>
      <c r="D840" s="279"/>
      <c r="E840" s="279"/>
      <c r="F840" s="279"/>
      <c r="G840" s="79" t="s">
        <v>267</v>
      </c>
      <c r="H840" s="44">
        <f t="shared" si="185"/>
        <v>99</v>
      </c>
      <c r="I840" s="44">
        <v>0</v>
      </c>
      <c r="J840" s="44">
        <v>0</v>
      </c>
      <c r="K840" s="44">
        <v>0</v>
      </c>
      <c r="L840" s="44">
        <v>99</v>
      </c>
      <c r="M840" s="44">
        <v>0</v>
      </c>
      <c r="N840" s="44">
        <v>0</v>
      </c>
      <c r="O840" s="306"/>
      <c r="P840" s="279"/>
      <c r="Q840" s="425"/>
    </row>
    <row r="841" spans="1:17" ht="36" x14ac:dyDescent="0.25">
      <c r="A841" s="292"/>
      <c r="B841" s="279"/>
      <c r="C841" s="279"/>
      <c r="D841" s="279"/>
      <c r="E841" s="279"/>
      <c r="F841" s="279"/>
      <c r="G841" s="79" t="s">
        <v>18</v>
      </c>
      <c r="H841" s="44">
        <f t="shared" si="185"/>
        <v>1</v>
      </c>
      <c r="I841" s="44">
        <v>0</v>
      </c>
      <c r="J841" s="44">
        <v>0</v>
      </c>
      <c r="K841" s="44">
        <v>0</v>
      </c>
      <c r="L841" s="44">
        <v>1</v>
      </c>
      <c r="M841" s="44">
        <v>0</v>
      </c>
      <c r="N841" s="44">
        <v>0</v>
      </c>
      <c r="O841" s="306"/>
      <c r="P841" s="279"/>
      <c r="Q841" s="425"/>
    </row>
    <row r="842" spans="1:17" x14ac:dyDescent="0.25">
      <c r="A842" s="292"/>
      <c r="B842" s="279"/>
      <c r="C842" s="279"/>
      <c r="D842" s="279"/>
      <c r="E842" s="279"/>
      <c r="F842" s="279"/>
      <c r="G842" s="79" t="s">
        <v>19</v>
      </c>
      <c r="H842" s="44">
        <f t="shared" si="185"/>
        <v>0</v>
      </c>
      <c r="I842" s="44">
        <v>0</v>
      </c>
      <c r="J842" s="44">
        <v>0</v>
      </c>
      <c r="K842" s="44">
        <v>0</v>
      </c>
      <c r="L842" s="44">
        <v>0</v>
      </c>
      <c r="M842" s="44">
        <v>0</v>
      </c>
      <c r="N842" s="44">
        <v>0</v>
      </c>
      <c r="O842" s="306"/>
      <c r="P842" s="279"/>
      <c r="Q842" s="425"/>
    </row>
    <row r="843" spans="1:17" ht="24" x14ac:dyDescent="0.25">
      <c r="A843" s="292"/>
      <c r="B843" s="279"/>
      <c r="C843" s="279"/>
      <c r="D843" s="279"/>
      <c r="E843" s="279"/>
      <c r="F843" s="279"/>
      <c r="G843" s="79" t="s">
        <v>20</v>
      </c>
      <c r="H843" s="44">
        <f t="shared" si="185"/>
        <v>0</v>
      </c>
      <c r="I843" s="44">
        <v>0</v>
      </c>
      <c r="J843" s="44">
        <v>0</v>
      </c>
      <c r="K843" s="44">
        <v>0</v>
      </c>
      <c r="L843" s="44">
        <v>0</v>
      </c>
      <c r="M843" s="44">
        <v>0</v>
      </c>
      <c r="N843" s="44">
        <v>0</v>
      </c>
      <c r="O843" s="306"/>
      <c r="P843" s="279"/>
      <c r="Q843" s="426"/>
    </row>
    <row r="844" spans="1:17" ht="36" x14ac:dyDescent="0.25">
      <c r="A844" s="292" t="s">
        <v>2472</v>
      </c>
      <c r="B844" s="279" t="s">
        <v>2468</v>
      </c>
      <c r="C844" s="279" t="s">
        <v>443</v>
      </c>
      <c r="D844" s="279">
        <v>2027</v>
      </c>
      <c r="E844" s="279">
        <v>320</v>
      </c>
      <c r="F844" s="279" t="s">
        <v>2453</v>
      </c>
      <c r="G844" s="79" t="s">
        <v>16</v>
      </c>
      <c r="H844" s="44">
        <f t="shared" ref="H844:N844" si="188">SUM(H845:H848)</f>
        <v>60</v>
      </c>
      <c r="I844" s="44">
        <f t="shared" si="188"/>
        <v>0</v>
      </c>
      <c r="J844" s="44">
        <f t="shared" si="188"/>
        <v>0</v>
      </c>
      <c r="K844" s="44">
        <f t="shared" si="188"/>
        <v>60</v>
      </c>
      <c r="L844" s="44">
        <f t="shared" si="188"/>
        <v>0</v>
      </c>
      <c r="M844" s="44">
        <f t="shared" si="188"/>
        <v>0</v>
      </c>
      <c r="N844" s="44">
        <f t="shared" si="188"/>
        <v>0</v>
      </c>
      <c r="O844" s="306"/>
      <c r="P844" s="279" t="s">
        <v>2470</v>
      </c>
      <c r="Q844" s="424" t="s">
        <v>4188</v>
      </c>
    </row>
    <row r="845" spans="1:17" ht="24" customHeight="1" x14ac:dyDescent="0.25">
      <c r="A845" s="292"/>
      <c r="B845" s="279"/>
      <c r="C845" s="279"/>
      <c r="D845" s="279"/>
      <c r="E845" s="279"/>
      <c r="F845" s="279"/>
      <c r="G845" s="79" t="s">
        <v>267</v>
      </c>
      <c r="H845" s="44">
        <f t="shared" si="185"/>
        <v>59.4</v>
      </c>
      <c r="I845" s="44">
        <v>0</v>
      </c>
      <c r="J845" s="44">
        <v>0</v>
      </c>
      <c r="K845" s="44">
        <v>59.4</v>
      </c>
      <c r="L845" s="44">
        <v>0</v>
      </c>
      <c r="M845" s="44">
        <v>0</v>
      </c>
      <c r="N845" s="44">
        <v>0</v>
      </c>
      <c r="O845" s="306"/>
      <c r="P845" s="279"/>
      <c r="Q845" s="425"/>
    </row>
    <row r="846" spans="1:17" ht="36" x14ac:dyDescent="0.25">
      <c r="A846" s="292"/>
      <c r="B846" s="279"/>
      <c r="C846" s="279"/>
      <c r="D846" s="279"/>
      <c r="E846" s="279"/>
      <c r="F846" s="279"/>
      <c r="G846" s="79" t="s">
        <v>18</v>
      </c>
      <c r="H846" s="44">
        <f t="shared" si="185"/>
        <v>0.6</v>
      </c>
      <c r="I846" s="44">
        <v>0</v>
      </c>
      <c r="J846" s="44">
        <v>0</v>
      </c>
      <c r="K846" s="44">
        <v>0.6</v>
      </c>
      <c r="L846" s="44">
        <v>0</v>
      </c>
      <c r="M846" s="44">
        <v>0</v>
      </c>
      <c r="N846" s="44">
        <v>0</v>
      </c>
      <c r="O846" s="306"/>
      <c r="P846" s="279"/>
      <c r="Q846" s="425"/>
    </row>
    <row r="847" spans="1:17" x14ac:dyDescent="0.25">
      <c r="A847" s="292"/>
      <c r="B847" s="279"/>
      <c r="C847" s="279"/>
      <c r="D847" s="279"/>
      <c r="E847" s="279"/>
      <c r="F847" s="279"/>
      <c r="G847" s="79" t="s">
        <v>19</v>
      </c>
      <c r="H847" s="44">
        <f t="shared" si="185"/>
        <v>0</v>
      </c>
      <c r="I847" s="44">
        <v>0</v>
      </c>
      <c r="J847" s="44">
        <v>0</v>
      </c>
      <c r="K847" s="44">
        <v>0</v>
      </c>
      <c r="L847" s="44">
        <v>0</v>
      </c>
      <c r="M847" s="44">
        <v>0</v>
      </c>
      <c r="N847" s="44">
        <v>0</v>
      </c>
      <c r="O847" s="306"/>
      <c r="P847" s="279"/>
      <c r="Q847" s="425"/>
    </row>
    <row r="848" spans="1:17" ht="24" x14ac:dyDescent="0.25">
      <c r="A848" s="292"/>
      <c r="B848" s="279"/>
      <c r="C848" s="279"/>
      <c r="D848" s="279"/>
      <c r="E848" s="279"/>
      <c r="F848" s="279"/>
      <c r="G848" s="79" t="s">
        <v>20</v>
      </c>
      <c r="H848" s="44">
        <f t="shared" si="185"/>
        <v>0</v>
      </c>
      <c r="I848" s="44">
        <v>0</v>
      </c>
      <c r="J848" s="44">
        <v>0</v>
      </c>
      <c r="K848" s="44">
        <v>0</v>
      </c>
      <c r="L848" s="44">
        <v>0</v>
      </c>
      <c r="M848" s="44">
        <v>0</v>
      </c>
      <c r="N848" s="44">
        <v>0</v>
      </c>
      <c r="O848" s="306"/>
      <c r="P848" s="279"/>
      <c r="Q848" s="426"/>
    </row>
    <row r="849" spans="1:17" ht="36" x14ac:dyDescent="0.25">
      <c r="A849" s="292" t="s">
        <v>2473</v>
      </c>
      <c r="B849" s="279" t="s">
        <v>2468</v>
      </c>
      <c r="C849" s="279" t="s">
        <v>443</v>
      </c>
      <c r="D849" s="279">
        <v>2027</v>
      </c>
      <c r="E849" s="279">
        <v>470</v>
      </c>
      <c r="F849" s="279" t="s">
        <v>2474</v>
      </c>
      <c r="G849" s="79" t="s">
        <v>16</v>
      </c>
      <c r="H849" s="44">
        <f t="shared" ref="H849:N849" si="189">SUM(H850:H853)</f>
        <v>112</v>
      </c>
      <c r="I849" s="44">
        <f t="shared" si="189"/>
        <v>0</v>
      </c>
      <c r="J849" s="44">
        <f t="shared" si="189"/>
        <v>0</v>
      </c>
      <c r="K849" s="44">
        <f t="shared" si="189"/>
        <v>112</v>
      </c>
      <c r="L849" s="44">
        <f t="shared" si="189"/>
        <v>0</v>
      </c>
      <c r="M849" s="44">
        <f t="shared" si="189"/>
        <v>0</v>
      </c>
      <c r="N849" s="44">
        <f t="shared" si="189"/>
        <v>0</v>
      </c>
      <c r="O849" s="306"/>
      <c r="P849" s="279" t="s">
        <v>2470</v>
      </c>
      <c r="Q849" s="424" t="s">
        <v>4188</v>
      </c>
    </row>
    <row r="850" spans="1:17" ht="24" customHeight="1" x14ac:dyDescent="0.25">
      <c r="A850" s="292"/>
      <c r="B850" s="279"/>
      <c r="C850" s="279"/>
      <c r="D850" s="279"/>
      <c r="E850" s="279"/>
      <c r="F850" s="279"/>
      <c r="G850" s="79" t="s">
        <v>267</v>
      </c>
      <c r="H850" s="44">
        <f t="shared" si="185"/>
        <v>110.9</v>
      </c>
      <c r="I850" s="44">
        <v>0</v>
      </c>
      <c r="J850" s="44">
        <v>0</v>
      </c>
      <c r="K850" s="44">
        <v>110.9</v>
      </c>
      <c r="L850" s="44">
        <v>0</v>
      </c>
      <c r="M850" s="44">
        <v>0</v>
      </c>
      <c r="N850" s="44">
        <v>0</v>
      </c>
      <c r="O850" s="306"/>
      <c r="P850" s="279"/>
      <c r="Q850" s="425"/>
    </row>
    <row r="851" spans="1:17" ht="36" x14ac:dyDescent="0.25">
      <c r="A851" s="292"/>
      <c r="B851" s="279"/>
      <c r="C851" s="279"/>
      <c r="D851" s="279"/>
      <c r="E851" s="279"/>
      <c r="F851" s="279"/>
      <c r="G851" s="79" t="s">
        <v>18</v>
      </c>
      <c r="H851" s="44">
        <f t="shared" si="185"/>
        <v>1.1000000000000001</v>
      </c>
      <c r="I851" s="44">
        <v>0</v>
      </c>
      <c r="J851" s="44">
        <v>0</v>
      </c>
      <c r="K851" s="44">
        <v>1.1000000000000001</v>
      </c>
      <c r="L851" s="44">
        <v>0</v>
      </c>
      <c r="M851" s="44">
        <v>0</v>
      </c>
      <c r="N851" s="44">
        <v>0</v>
      </c>
      <c r="O851" s="306"/>
      <c r="P851" s="279"/>
      <c r="Q851" s="425"/>
    </row>
    <row r="852" spans="1:17" x14ac:dyDescent="0.25">
      <c r="A852" s="292"/>
      <c r="B852" s="279"/>
      <c r="C852" s="279"/>
      <c r="D852" s="279"/>
      <c r="E852" s="279"/>
      <c r="F852" s="279"/>
      <c r="G852" s="79" t="s">
        <v>19</v>
      </c>
      <c r="H852" s="44">
        <f t="shared" si="185"/>
        <v>0</v>
      </c>
      <c r="I852" s="44">
        <v>0</v>
      </c>
      <c r="J852" s="44">
        <v>0</v>
      </c>
      <c r="K852" s="44">
        <v>0</v>
      </c>
      <c r="L852" s="44">
        <v>0</v>
      </c>
      <c r="M852" s="44">
        <v>0</v>
      </c>
      <c r="N852" s="44">
        <v>0</v>
      </c>
      <c r="O852" s="306"/>
      <c r="P852" s="279"/>
      <c r="Q852" s="425"/>
    </row>
    <row r="853" spans="1:17" ht="24" x14ac:dyDescent="0.25">
      <c r="A853" s="292"/>
      <c r="B853" s="279"/>
      <c r="C853" s="279"/>
      <c r="D853" s="279"/>
      <c r="E853" s="279"/>
      <c r="F853" s="279"/>
      <c r="G853" s="79" t="s">
        <v>20</v>
      </c>
      <c r="H853" s="44">
        <f t="shared" si="185"/>
        <v>0</v>
      </c>
      <c r="I853" s="44">
        <v>0</v>
      </c>
      <c r="J853" s="44">
        <v>0</v>
      </c>
      <c r="K853" s="44">
        <v>0</v>
      </c>
      <c r="L853" s="44">
        <v>0</v>
      </c>
      <c r="M853" s="44">
        <v>0</v>
      </c>
      <c r="N853" s="44">
        <v>0</v>
      </c>
      <c r="O853" s="306"/>
      <c r="P853" s="279"/>
      <c r="Q853" s="426"/>
    </row>
    <row r="854" spans="1:17" ht="36" x14ac:dyDescent="0.25">
      <c r="A854" s="292" t="s">
        <v>2475</v>
      </c>
      <c r="B854" s="279" t="s">
        <v>2468</v>
      </c>
      <c r="C854" s="279" t="s">
        <v>443</v>
      </c>
      <c r="D854" s="279">
        <v>2025</v>
      </c>
      <c r="E854" s="279"/>
      <c r="F854" s="279" t="s">
        <v>2474</v>
      </c>
      <c r="G854" s="79" t="s">
        <v>16</v>
      </c>
      <c r="H854" s="44">
        <f t="shared" ref="H854:N854" si="190">SUM(H855:H858)</f>
        <v>9.4</v>
      </c>
      <c r="I854" s="44">
        <f t="shared" si="190"/>
        <v>9.4</v>
      </c>
      <c r="J854" s="44">
        <f t="shared" si="190"/>
        <v>0</v>
      </c>
      <c r="K854" s="44">
        <f t="shared" si="190"/>
        <v>0</v>
      </c>
      <c r="L854" s="44">
        <f t="shared" si="190"/>
        <v>0</v>
      </c>
      <c r="M854" s="44">
        <f t="shared" si="190"/>
        <v>0</v>
      </c>
      <c r="N854" s="44">
        <f t="shared" si="190"/>
        <v>0</v>
      </c>
      <c r="O854" s="306"/>
      <c r="P854" s="279"/>
      <c r="Q854" s="424" t="s">
        <v>4188</v>
      </c>
    </row>
    <row r="855" spans="1:17" ht="24" customHeight="1" x14ac:dyDescent="0.25">
      <c r="A855" s="292"/>
      <c r="B855" s="279"/>
      <c r="C855" s="279"/>
      <c r="D855" s="279"/>
      <c r="E855" s="279"/>
      <c r="F855" s="279"/>
      <c r="G855" s="79" t="s">
        <v>267</v>
      </c>
      <c r="H855" s="44">
        <f t="shared" si="185"/>
        <v>8.5</v>
      </c>
      <c r="I855" s="44">
        <v>8.5</v>
      </c>
      <c r="J855" s="44">
        <v>0</v>
      </c>
      <c r="K855" s="44">
        <v>0</v>
      </c>
      <c r="L855" s="44">
        <v>0</v>
      </c>
      <c r="M855" s="44">
        <v>0</v>
      </c>
      <c r="N855" s="44">
        <v>0</v>
      </c>
      <c r="O855" s="306"/>
      <c r="P855" s="279"/>
      <c r="Q855" s="425"/>
    </row>
    <row r="856" spans="1:17" ht="36" x14ac:dyDescent="0.25">
      <c r="A856" s="292"/>
      <c r="B856" s="279"/>
      <c r="C856" s="279"/>
      <c r="D856" s="279"/>
      <c r="E856" s="279"/>
      <c r="F856" s="279"/>
      <c r="G856" s="79" t="s">
        <v>18</v>
      </c>
      <c r="H856" s="44">
        <f t="shared" si="185"/>
        <v>0.9</v>
      </c>
      <c r="I856" s="44">
        <v>0.9</v>
      </c>
      <c r="J856" s="44">
        <v>0</v>
      </c>
      <c r="K856" s="44">
        <v>0</v>
      </c>
      <c r="L856" s="44">
        <v>0</v>
      </c>
      <c r="M856" s="44">
        <v>0</v>
      </c>
      <c r="N856" s="44">
        <v>0</v>
      </c>
      <c r="O856" s="306"/>
      <c r="P856" s="279"/>
      <c r="Q856" s="425"/>
    </row>
    <row r="857" spans="1:17" x14ac:dyDescent="0.25">
      <c r="A857" s="292"/>
      <c r="B857" s="279"/>
      <c r="C857" s="279"/>
      <c r="D857" s="279"/>
      <c r="E857" s="279"/>
      <c r="F857" s="279"/>
      <c r="G857" s="79" t="s">
        <v>19</v>
      </c>
      <c r="H857" s="44">
        <f t="shared" si="185"/>
        <v>0</v>
      </c>
      <c r="I857" s="44">
        <v>0</v>
      </c>
      <c r="J857" s="44">
        <v>0</v>
      </c>
      <c r="K857" s="44">
        <v>0</v>
      </c>
      <c r="L857" s="44">
        <v>0</v>
      </c>
      <c r="M857" s="44">
        <v>0</v>
      </c>
      <c r="N857" s="44">
        <v>0</v>
      </c>
      <c r="O857" s="306"/>
      <c r="P857" s="279"/>
      <c r="Q857" s="425"/>
    </row>
    <row r="858" spans="1:17" ht="24" x14ac:dyDescent="0.25">
      <c r="A858" s="292"/>
      <c r="B858" s="279"/>
      <c r="C858" s="279"/>
      <c r="D858" s="279"/>
      <c r="E858" s="279"/>
      <c r="F858" s="279"/>
      <c r="G858" s="79" t="s">
        <v>20</v>
      </c>
      <c r="H858" s="44">
        <f t="shared" si="185"/>
        <v>0</v>
      </c>
      <c r="I858" s="44">
        <v>0</v>
      </c>
      <c r="J858" s="44">
        <v>0</v>
      </c>
      <c r="K858" s="44">
        <v>0</v>
      </c>
      <c r="L858" s="44">
        <v>0</v>
      </c>
      <c r="M858" s="44">
        <v>0</v>
      </c>
      <c r="N858" s="44">
        <v>0</v>
      </c>
      <c r="O858" s="306"/>
      <c r="P858" s="279"/>
      <c r="Q858" s="426"/>
    </row>
    <row r="859" spans="1:17" ht="36" x14ac:dyDescent="0.25">
      <c r="A859" s="284" t="s">
        <v>2476</v>
      </c>
      <c r="B859" s="281" t="s">
        <v>2477</v>
      </c>
      <c r="C859" s="301" t="s">
        <v>443</v>
      </c>
      <c r="D859" s="281">
        <v>2025</v>
      </c>
      <c r="E859" s="281">
        <v>140</v>
      </c>
      <c r="F859" s="284" t="s">
        <v>2478</v>
      </c>
      <c r="G859" s="46" t="s">
        <v>16</v>
      </c>
      <c r="H859" s="44">
        <f t="shared" ref="H859:N859" si="191">SUM(H860:H863)</f>
        <v>11.900206900000001</v>
      </c>
      <c r="I859" s="47">
        <f t="shared" si="191"/>
        <v>11.9</v>
      </c>
      <c r="J859" s="44">
        <f t="shared" si="191"/>
        <v>1.0344999999999999E-4</v>
      </c>
      <c r="K859" s="47">
        <f t="shared" si="191"/>
        <v>1.0344999999999999E-4</v>
      </c>
      <c r="L859" s="44">
        <f t="shared" si="191"/>
        <v>0</v>
      </c>
      <c r="M859" s="47">
        <f t="shared" si="191"/>
        <v>0</v>
      </c>
      <c r="N859" s="44">
        <f t="shared" si="191"/>
        <v>0</v>
      </c>
      <c r="O859" s="486">
        <v>943</v>
      </c>
      <c r="P859" s="281" t="s">
        <v>2479</v>
      </c>
      <c r="Q859" s="424" t="s">
        <v>4188</v>
      </c>
    </row>
    <row r="860" spans="1:17" ht="15.75" customHeight="1" x14ac:dyDescent="0.25">
      <c r="A860" s="285"/>
      <c r="B860" s="282"/>
      <c r="C860" s="301"/>
      <c r="D860" s="282"/>
      <c r="E860" s="301"/>
      <c r="F860" s="285"/>
      <c r="G860" s="43" t="s">
        <v>17</v>
      </c>
      <c r="H860" s="47">
        <f t="shared" ref="H860:H863" si="192">SUM(I860:N860)</f>
        <v>0</v>
      </c>
      <c r="I860" s="44">
        <v>0</v>
      </c>
      <c r="J860" s="120">
        <v>0</v>
      </c>
      <c r="K860" s="121">
        <v>0</v>
      </c>
      <c r="L860" s="47">
        <v>0</v>
      </c>
      <c r="M860" s="44">
        <v>0</v>
      </c>
      <c r="N860" s="44">
        <v>0</v>
      </c>
      <c r="O860" s="486"/>
      <c r="P860" s="282"/>
      <c r="Q860" s="425"/>
    </row>
    <row r="861" spans="1:17" ht="36" x14ac:dyDescent="0.25">
      <c r="A861" s="285"/>
      <c r="B861" s="282"/>
      <c r="C861" s="301"/>
      <c r="D861" s="282"/>
      <c r="E861" s="301"/>
      <c r="F861" s="285"/>
      <c r="G861" s="46" t="s">
        <v>18</v>
      </c>
      <c r="H861" s="44">
        <f t="shared" si="192"/>
        <v>11.3</v>
      </c>
      <c r="I861" s="47">
        <v>11.3</v>
      </c>
      <c r="J861" s="121">
        <v>0</v>
      </c>
      <c r="K861" s="120">
        <v>0</v>
      </c>
      <c r="L861" s="44">
        <v>0</v>
      </c>
      <c r="M861" s="47">
        <v>0</v>
      </c>
      <c r="N861" s="44">
        <v>0</v>
      </c>
      <c r="O861" s="486"/>
      <c r="P861" s="282"/>
      <c r="Q861" s="425"/>
    </row>
    <row r="862" spans="1:17" ht="15.75" customHeight="1" x14ac:dyDescent="0.25">
      <c r="A862" s="285"/>
      <c r="B862" s="282"/>
      <c r="C862" s="301"/>
      <c r="D862" s="282"/>
      <c r="E862" s="301"/>
      <c r="F862" s="285"/>
      <c r="G862" s="43" t="s">
        <v>19</v>
      </c>
      <c r="H862" s="47">
        <f t="shared" si="192"/>
        <v>0.60020689999999999</v>
      </c>
      <c r="I862" s="44">
        <v>0.6</v>
      </c>
      <c r="J862" s="120">
        <v>1.0344999999999999E-4</v>
      </c>
      <c r="K862" s="121">
        <v>1.0344999999999999E-4</v>
      </c>
      <c r="L862" s="47">
        <v>0</v>
      </c>
      <c r="M862" s="44">
        <v>0</v>
      </c>
      <c r="N862" s="44">
        <v>0</v>
      </c>
      <c r="O862" s="486"/>
      <c r="P862" s="282"/>
      <c r="Q862" s="425"/>
    </row>
    <row r="863" spans="1:17" ht="24" x14ac:dyDescent="0.25">
      <c r="A863" s="286"/>
      <c r="B863" s="283"/>
      <c r="C863" s="301"/>
      <c r="D863" s="283"/>
      <c r="E863" s="283"/>
      <c r="F863" s="286"/>
      <c r="G863" s="46" t="s">
        <v>20</v>
      </c>
      <c r="H863" s="44">
        <f t="shared" si="192"/>
        <v>0</v>
      </c>
      <c r="I863" s="47">
        <v>0</v>
      </c>
      <c r="J863" s="44">
        <v>0</v>
      </c>
      <c r="K863" s="47">
        <v>0</v>
      </c>
      <c r="L863" s="44">
        <v>0</v>
      </c>
      <c r="M863" s="47">
        <v>0</v>
      </c>
      <c r="N863" s="44">
        <v>0</v>
      </c>
      <c r="O863" s="487"/>
      <c r="P863" s="283"/>
      <c r="Q863" s="426"/>
    </row>
    <row r="864" spans="1:17" ht="36" x14ac:dyDescent="0.25">
      <c r="A864" s="284" t="s">
        <v>2480</v>
      </c>
      <c r="B864" s="281" t="s">
        <v>2477</v>
      </c>
      <c r="C864" s="281" t="s">
        <v>443</v>
      </c>
      <c r="D864" s="301">
        <v>2025</v>
      </c>
      <c r="E864" s="281"/>
      <c r="F864" s="329" t="s">
        <v>2478</v>
      </c>
      <c r="G864" s="43" t="s">
        <v>16</v>
      </c>
      <c r="H864" s="47">
        <f t="shared" ref="H864:N864" si="193">SUM(H865:H868)</f>
        <v>76.700206899999998</v>
      </c>
      <c r="I864" s="44">
        <f t="shared" si="193"/>
        <v>76.7</v>
      </c>
      <c r="J864" s="47">
        <f t="shared" si="193"/>
        <v>1.0344999999999999E-4</v>
      </c>
      <c r="K864" s="44">
        <f t="shared" si="193"/>
        <v>1.0344999999999999E-4</v>
      </c>
      <c r="L864" s="47">
        <f t="shared" si="193"/>
        <v>0</v>
      </c>
      <c r="M864" s="44">
        <f t="shared" si="193"/>
        <v>0</v>
      </c>
      <c r="N864" s="47">
        <f t="shared" si="193"/>
        <v>0</v>
      </c>
      <c r="O864" s="484">
        <v>1320</v>
      </c>
      <c r="P864" s="281" t="s">
        <v>2479</v>
      </c>
      <c r="Q864" s="424" t="s">
        <v>4188</v>
      </c>
    </row>
    <row r="865" spans="1:17" x14ac:dyDescent="0.25">
      <c r="A865" s="285"/>
      <c r="B865" s="282"/>
      <c r="C865" s="282"/>
      <c r="D865" s="301"/>
      <c r="E865" s="282"/>
      <c r="F865" s="329"/>
      <c r="G865" s="43" t="s">
        <v>17</v>
      </c>
      <c r="H865" s="44">
        <f t="shared" ref="H865:H868" si="194">SUM(I865:N865)</f>
        <v>43</v>
      </c>
      <c r="I865" s="47">
        <v>43</v>
      </c>
      <c r="J865" s="121">
        <v>0</v>
      </c>
      <c r="K865" s="120">
        <v>0</v>
      </c>
      <c r="L865" s="44">
        <v>0</v>
      </c>
      <c r="M865" s="47">
        <v>0</v>
      </c>
      <c r="N865" s="44">
        <v>0</v>
      </c>
      <c r="O865" s="486"/>
      <c r="P865" s="282"/>
      <c r="Q865" s="425"/>
    </row>
    <row r="866" spans="1:17" ht="36" x14ac:dyDescent="0.25">
      <c r="A866" s="285"/>
      <c r="B866" s="282"/>
      <c r="C866" s="282"/>
      <c r="D866" s="301"/>
      <c r="E866" s="282"/>
      <c r="F866" s="329"/>
      <c r="G866" s="43" t="s">
        <v>18</v>
      </c>
      <c r="H866" s="47">
        <f t="shared" si="194"/>
        <v>33.700000000000003</v>
      </c>
      <c r="I866" s="44">
        <v>33.700000000000003</v>
      </c>
      <c r="J866" s="120">
        <v>0</v>
      </c>
      <c r="K866" s="121">
        <v>0</v>
      </c>
      <c r="L866" s="47">
        <v>0</v>
      </c>
      <c r="M866" s="44">
        <v>0</v>
      </c>
      <c r="N866" s="47">
        <v>0</v>
      </c>
      <c r="O866" s="485"/>
      <c r="P866" s="282"/>
      <c r="Q866" s="425"/>
    </row>
    <row r="867" spans="1:17" x14ac:dyDescent="0.25">
      <c r="A867" s="285"/>
      <c r="B867" s="282"/>
      <c r="C867" s="282"/>
      <c r="D867" s="301"/>
      <c r="E867" s="282"/>
      <c r="F867" s="329"/>
      <c r="G867" s="43" t="s">
        <v>19</v>
      </c>
      <c r="H867" s="44">
        <f t="shared" si="194"/>
        <v>2.0689999999999999E-4</v>
      </c>
      <c r="I867" s="47">
        <v>0</v>
      </c>
      <c r="J867" s="121">
        <v>1.0344999999999999E-4</v>
      </c>
      <c r="K867" s="120">
        <v>1.0344999999999999E-4</v>
      </c>
      <c r="L867" s="44">
        <v>0</v>
      </c>
      <c r="M867" s="47">
        <v>0</v>
      </c>
      <c r="N867" s="44">
        <v>0</v>
      </c>
      <c r="O867" s="486"/>
      <c r="P867" s="282"/>
      <c r="Q867" s="425"/>
    </row>
    <row r="868" spans="1:17" ht="24" x14ac:dyDescent="0.25">
      <c r="A868" s="286"/>
      <c r="B868" s="283"/>
      <c r="C868" s="283"/>
      <c r="D868" s="283"/>
      <c r="E868" s="283"/>
      <c r="F868" s="286"/>
      <c r="G868" s="46" t="s">
        <v>20</v>
      </c>
      <c r="H868" s="44">
        <f t="shared" si="194"/>
        <v>0</v>
      </c>
      <c r="I868" s="44">
        <v>0</v>
      </c>
      <c r="J868" s="47">
        <v>0</v>
      </c>
      <c r="K868" s="44">
        <v>0</v>
      </c>
      <c r="L868" s="47">
        <v>0</v>
      </c>
      <c r="M868" s="44">
        <v>0</v>
      </c>
      <c r="N868" s="47">
        <v>0</v>
      </c>
      <c r="O868" s="487"/>
      <c r="P868" s="283"/>
      <c r="Q868" s="426"/>
    </row>
    <row r="869" spans="1:17" ht="36" x14ac:dyDescent="0.25">
      <c r="A869" s="284" t="s">
        <v>2481</v>
      </c>
      <c r="B869" s="281" t="s">
        <v>2482</v>
      </c>
      <c r="C869" s="301" t="s">
        <v>443</v>
      </c>
      <c r="D869" s="281">
        <v>2026</v>
      </c>
      <c r="E869" s="301"/>
      <c r="F869" s="284"/>
      <c r="G869" s="43" t="s">
        <v>16</v>
      </c>
      <c r="H869" s="47">
        <f t="shared" ref="H869:N869" si="195">SUM(H870:H873)</f>
        <v>36.000103449999997</v>
      </c>
      <c r="I869" s="44">
        <f t="shared" si="195"/>
        <v>0</v>
      </c>
      <c r="J869" s="44">
        <f t="shared" si="195"/>
        <v>36</v>
      </c>
      <c r="K869" s="47">
        <f t="shared" si="195"/>
        <v>1.0344999999999999E-4</v>
      </c>
      <c r="L869" s="44">
        <f t="shared" si="195"/>
        <v>0</v>
      </c>
      <c r="M869" s="47">
        <f t="shared" si="195"/>
        <v>0</v>
      </c>
      <c r="N869" s="44">
        <f t="shared" si="195"/>
        <v>0</v>
      </c>
      <c r="O869" s="486">
        <v>5586</v>
      </c>
      <c r="P869" s="281" t="s">
        <v>2479</v>
      </c>
      <c r="Q869" s="424" t="s">
        <v>4188</v>
      </c>
    </row>
    <row r="870" spans="1:17" x14ac:dyDescent="0.25">
      <c r="A870" s="285"/>
      <c r="B870" s="282"/>
      <c r="C870" s="301"/>
      <c r="D870" s="282"/>
      <c r="E870" s="301"/>
      <c r="F870" s="285"/>
      <c r="G870" s="46" t="s">
        <v>17</v>
      </c>
      <c r="H870" s="44">
        <f t="shared" ref="H870:H873" si="196">SUM(I870:N870)</f>
        <v>0</v>
      </c>
      <c r="I870" s="47">
        <v>0</v>
      </c>
      <c r="J870" s="121">
        <v>0</v>
      </c>
      <c r="K870" s="121">
        <v>0</v>
      </c>
      <c r="L870" s="47">
        <v>0</v>
      </c>
      <c r="M870" s="44">
        <v>0</v>
      </c>
      <c r="N870" s="44">
        <v>0</v>
      </c>
      <c r="O870" s="486"/>
      <c r="P870" s="282"/>
      <c r="Q870" s="425"/>
    </row>
    <row r="871" spans="1:17" ht="36" x14ac:dyDescent="0.25">
      <c r="A871" s="285"/>
      <c r="B871" s="282"/>
      <c r="C871" s="301"/>
      <c r="D871" s="282"/>
      <c r="E871" s="301"/>
      <c r="F871" s="285"/>
      <c r="G871" s="43" t="s">
        <v>18</v>
      </c>
      <c r="H871" s="47">
        <f t="shared" si="196"/>
        <v>33.799999999999997</v>
      </c>
      <c r="I871" s="44">
        <v>0</v>
      </c>
      <c r="J871" s="120">
        <v>33.799999999999997</v>
      </c>
      <c r="K871" s="121">
        <v>0</v>
      </c>
      <c r="L871" s="44">
        <v>0</v>
      </c>
      <c r="M871" s="47">
        <v>0</v>
      </c>
      <c r="N871" s="44">
        <v>0</v>
      </c>
      <c r="O871" s="486"/>
      <c r="P871" s="282"/>
      <c r="Q871" s="425"/>
    </row>
    <row r="872" spans="1:17" x14ac:dyDescent="0.25">
      <c r="A872" s="285"/>
      <c r="B872" s="282"/>
      <c r="C872" s="301"/>
      <c r="D872" s="282"/>
      <c r="E872" s="301"/>
      <c r="F872" s="285"/>
      <c r="G872" s="46" t="s">
        <v>19</v>
      </c>
      <c r="H872" s="44">
        <f t="shared" si="196"/>
        <v>2.2001034500000003</v>
      </c>
      <c r="I872" s="47">
        <v>0</v>
      </c>
      <c r="J872" s="121">
        <v>2.2000000000000002</v>
      </c>
      <c r="K872" s="120">
        <v>1.0344999999999999E-4</v>
      </c>
      <c r="L872" s="44">
        <v>0</v>
      </c>
      <c r="M872" s="44">
        <v>0</v>
      </c>
      <c r="N872" s="44">
        <v>0</v>
      </c>
      <c r="O872" s="486"/>
      <c r="P872" s="282"/>
      <c r="Q872" s="425"/>
    </row>
    <row r="873" spans="1:17" ht="24" x14ac:dyDescent="0.25">
      <c r="A873" s="286"/>
      <c r="B873" s="283"/>
      <c r="C873" s="301"/>
      <c r="D873" s="283"/>
      <c r="E873" s="283"/>
      <c r="F873" s="286"/>
      <c r="G873" s="43" t="s">
        <v>20</v>
      </c>
      <c r="H873" s="47">
        <f t="shared" si="196"/>
        <v>0</v>
      </c>
      <c r="I873" s="44">
        <v>0</v>
      </c>
      <c r="J873" s="47">
        <v>0</v>
      </c>
      <c r="K873" s="44">
        <v>0</v>
      </c>
      <c r="L873" s="47">
        <v>0</v>
      </c>
      <c r="M873" s="44">
        <v>0</v>
      </c>
      <c r="N873" s="44">
        <v>0</v>
      </c>
      <c r="O873" s="487"/>
      <c r="P873" s="283"/>
      <c r="Q873" s="426"/>
    </row>
    <row r="874" spans="1:17" ht="36" x14ac:dyDescent="0.25">
      <c r="A874" s="284" t="s">
        <v>2483</v>
      </c>
      <c r="B874" s="281" t="s">
        <v>2477</v>
      </c>
      <c r="C874" s="281" t="s">
        <v>443</v>
      </c>
      <c r="D874" s="301">
        <v>2025</v>
      </c>
      <c r="E874" s="281"/>
      <c r="F874" s="329" t="s">
        <v>2478</v>
      </c>
      <c r="G874" s="43" t="s">
        <v>16</v>
      </c>
      <c r="H874" s="44">
        <f t="shared" ref="H874:N874" si="197">SUM(H875:H878)</f>
        <v>21.900206900000001</v>
      </c>
      <c r="I874" s="47">
        <f t="shared" si="197"/>
        <v>21.900000000000002</v>
      </c>
      <c r="J874" s="44">
        <f t="shared" si="197"/>
        <v>1.0344999999999999E-4</v>
      </c>
      <c r="K874" s="47">
        <f t="shared" si="197"/>
        <v>1.0344999999999999E-4</v>
      </c>
      <c r="L874" s="44">
        <f t="shared" si="197"/>
        <v>0</v>
      </c>
      <c r="M874" s="47">
        <f t="shared" si="197"/>
        <v>0</v>
      </c>
      <c r="N874" s="44">
        <f t="shared" si="197"/>
        <v>0</v>
      </c>
      <c r="O874" s="486">
        <v>6260</v>
      </c>
      <c r="P874" s="281" t="s">
        <v>2479</v>
      </c>
      <c r="Q874" s="424" t="s">
        <v>4188</v>
      </c>
    </row>
    <row r="875" spans="1:17" x14ac:dyDescent="0.25">
      <c r="A875" s="285"/>
      <c r="B875" s="282"/>
      <c r="C875" s="282"/>
      <c r="D875" s="301"/>
      <c r="E875" s="282"/>
      <c r="F875" s="329"/>
      <c r="G875" s="43" t="s">
        <v>17</v>
      </c>
      <c r="H875" s="47">
        <f t="shared" ref="H875:H878" si="198">SUM(I875:N875)</f>
        <v>0</v>
      </c>
      <c r="I875" s="44">
        <v>0</v>
      </c>
      <c r="J875" s="120">
        <v>0</v>
      </c>
      <c r="K875" s="121">
        <v>0</v>
      </c>
      <c r="L875" s="47">
        <v>0</v>
      </c>
      <c r="M875" s="44">
        <v>0</v>
      </c>
      <c r="N875" s="44">
        <v>0</v>
      </c>
      <c r="O875" s="486"/>
      <c r="P875" s="282"/>
      <c r="Q875" s="425"/>
    </row>
    <row r="876" spans="1:17" ht="36" x14ac:dyDescent="0.25">
      <c r="A876" s="285"/>
      <c r="B876" s="282"/>
      <c r="C876" s="282"/>
      <c r="D876" s="301"/>
      <c r="E876" s="282"/>
      <c r="F876" s="329"/>
      <c r="G876" s="43" t="s">
        <v>18</v>
      </c>
      <c r="H876" s="44">
        <f t="shared" si="198"/>
        <v>20.8</v>
      </c>
      <c r="I876" s="47">
        <v>20.8</v>
      </c>
      <c r="J876" s="121">
        <v>0</v>
      </c>
      <c r="K876" s="120">
        <v>0</v>
      </c>
      <c r="L876" s="44">
        <v>0</v>
      </c>
      <c r="M876" s="47">
        <v>0</v>
      </c>
      <c r="N876" s="44">
        <v>0</v>
      </c>
      <c r="O876" s="486"/>
      <c r="P876" s="282"/>
      <c r="Q876" s="425"/>
    </row>
    <row r="877" spans="1:17" x14ac:dyDescent="0.25">
      <c r="A877" s="285"/>
      <c r="B877" s="282"/>
      <c r="C877" s="282"/>
      <c r="D877" s="301"/>
      <c r="E877" s="282"/>
      <c r="F877" s="329"/>
      <c r="G877" s="43" t="s">
        <v>19</v>
      </c>
      <c r="H877" s="47">
        <f t="shared" si="198"/>
        <v>1.1002068999999999</v>
      </c>
      <c r="I877" s="44">
        <v>1.1000000000000001</v>
      </c>
      <c r="J877" s="120">
        <v>1.0344999999999999E-4</v>
      </c>
      <c r="K877" s="121">
        <v>1.0344999999999999E-4</v>
      </c>
      <c r="L877" s="47">
        <v>0</v>
      </c>
      <c r="M877" s="44">
        <v>0</v>
      </c>
      <c r="N877" s="44">
        <v>0</v>
      </c>
      <c r="O877" s="486"/>
      <c r="P877" s="282"/>
      <c r="Q877" s="425"/>
    </row>
    <row r="878" spans="1:17" ht="24" x14ac:dyDescent="0.25">
      <c r="A878" s="286"/>
      <c r="B878" s="283"/>
      <c r="C878" s="283"/>
      <c r="D878" s="301"/>
      <c r="E878" s="283"/>
      <c r="F878" s="329"/>
      <c r="G878" s="43" t="s">
        <v>20</v>
      </c>
      <c r="H878" s="44">
        <f t="shared" si="198"/>
        <v>0</v>
      </c>
      <c r="I878" s="47">
        <v>0</v>
      </c>
      <c r="J878" s="44">
        <v>0</v>
      </c>
      <c r="K878" s="47">
        <v>0</v>
      </c>
      <c r="L878" s="44">
        <v>0</v>
      </c>
      <c r="M878" s="47">
        <v>0</v>
      </c>
      <c r="N878" s="44">
        <v>0</v>
      </c>
      <c r="O878" s="486"/>
      <c r="P878" s="283"/>
      <c r="Q878" s="426"/>
    </row>
    <row r="879" spans="1:17" ht="36" x14ac:dyDescent="0.25">
      <c r="A879" s="306" t="s">
        <v>26</v>
      </c>
      <c r="B879" s="306"/>
      <c r="C879" s="306"/>
      <c r="D879" s="306"/>
      <c r="E879" s="306"/>
      <c r="F879" s="306"/>
      <c r="G879" s="133" t="s">
        <v>16</v>
      </c>
      <c r="H879" s="49">
        <f>SUM(H784,H789,H794,H799,H804,H809,H814,H819,H824,H829,H834,H839,H844,H849,H854,H859,H864,H869,H874)</f>
        <v>1742.1007241500004</v>
      </c>
      <c r="I879" s="49">
        <f t="shared" ref="I879:N879" si="199">SUM(I784,I789,I794,I799,I804,I809,I814,I819,I824,I829,I834,I839,I844,I849,I854,I859,I864,I869,I874)</f>
        <v>237.9</v>
      </c>
      <c r="J879" s="49">
        <f t="shared" si="199"/>
        <v>154.00031035000001</v>
      </c>
      <c r="K879" s="49">
        <f t="shared" si="199"/>
        <v>172.00041380000005</v>
      </c>
      <c r="L879" s="49">
        <f t="shared" si="199"/>
        <v>839.1</v>
      </c>
      <c r="M879" s="49">
        <f t="shared" si="199"/>
        <v>339.1</v>
      </c>
      <c r="N879" s="49">
        <f t="shared" si="199"/>
        <v>0</v>
      </c>
      <c r="O879" s="306"/>
      <c r="P879" s="306"/>
      <c r="Q879" s="35"/>
    </row>
    <row r="880" spans="1:17" ht="33" customHeight="1" x14ac:dyDescent="0.25">
      <c r="A880" s="306"/>
      <c r="B880" s="306"/>
      <c r="C880" s="306"/>
      <c r="D880" s="306"/>
      <c r="E880" s="306"/>
      <c r="F880" s="306"/>
      <c r="G880" s="133" t="s">
        <v>267</v>
      </c>
      <c r="H880" s="49">
        <f t="shared" ref="H880:N883" si="200">SUM(H785,H790,H795,H800,H805,H810,H815,H820,H825,H830,H835,H840,H845,H850,H855,H860,H865,H870,H875)</f>
        <v>1621.6000000000001</v>
      </c>
      <c r="I880" s="49">
        <f t="shared" si="200"/>
        <v>168.3</v>
      </c>
      <c r="J880" s="49">
        <f t="shared" si="200"/>
        <v>116.8</v>
      </c>
      <c r="K880" s="49">
        <f t="shared" si="200"/>
        <v>170.3</v>
      </c>
      <c r="L880" s="49">
        <f t="shared" si="200"/>
        <v>830.59999999999991</v>
      </c>
      <c r="M880" s="49">
        <f t="shared" si="200"/>
        <v>335.6</v>
      </c>
      <c r="N880" s="49">
        <f t="shared" si="200"/>
        <v>0</v>
      </c>
      <c r="O880" s="306"/>
      <c r="P880" s="306"/>
      <c r="Q880" s="35"/>
    </row>
    <row r="881" spans="1:17" ht="36" x14ac:dyDescent="0.25">
      <c r="A881" s="306"/>
      <c r="B881" s="306"/>
      <c r="C881" s="306"/>
      <c r="D881" s="306"/>
      <c r="E881" s="306"/>
      <c r="F881" s="306"/>
      <c r="G881" s="133" t="s">
        <v>18</v>
      </c>
      <c r="H881" s="49">
        <f t="shared" si="200"/>
        <v>116.6</v>
      </c>
      <c r="I881" s="49">
        <f t="shared" si="200"/>
        <v>67.900000000000006</v>
      </c>
      <c r="J881" s="49">
        <f t="shared" si="200"/>
        <v>35</v>
      </c>
      <c r="K881" s="49">
        <f t="shared" si="200"/>
        <v>1.7000000000000002</v>
      </c>
      <c r="L881" s="49">
        <f t="shared" si="200"/>
        <v>8.5</v>
      </c>
      <c r="M881" s="49">
        <f t="shared" si="200"/>
        <v>3.5</v>
      </c>
      <c r="N881" s="49">
        <f t="shared" si="200"/>
        <v>0</v>
      </c>
      <c r="O881" s="306"/>
      <c r="P881" s="306"/>
      <c r="Q881" s="35"/>
    </row>
    <row r="882" spans="1:17" ht="15.75" x14ac:dyDescent="0.25">
      <c r="A882" s="306"/>
      <c r="B882" s="306"/>
      <c r="C882" s="306"/>
      <c r="D882" s="306"/>
      <c r="E882" s="306"/>
      <c r="F882" s="306"/>
      <c r="G882" s="133" t="s">
        <v>19</v>
      </c>
      <c r="H882" s="49">
        <f t="shared" si="200"/>
        <v>3.9007241500000003</v>
      </c>
      <c r="I882" s="49">
        <f t="shared" si="200"/>
        <v>1.7000000000000002</v>
      </c>
      <c r="J882" s="49">
        <f t="shared" si="200"/>
        <v>2.2003103500000001</v>
      </c>
      <c r="K882" s="49">
        <f t="shared" si="200"/>
        <v>4.1379999999999998E-4</v>
      </c>
      <c r="L882" s="49">
        <f t="shared" si="200"/>
        <v>0</v>
      </c>
      <c r="M882" s="49">
        <f t="shared" si="200"/>
        <v>0</v>
      </c>
      <c r="N882" s="49">
        <f t="shared" si="200"/>
        <v>0</v>
      </c>
      <c r="O882" s="306"/>
      <c r="P882" s="306"/>
      <c r="Q882" s="35"/>
    </row>
    <row r="883" spans="1:17" ht="24" x14ac:dyDescent="0.25">
      <c r="A883" s="306"/>
      <c r="B883" s="306"/>
      <c r="C883" s="306"/>
      <c r="D883" s="306"/>
      <c r="E883" s="306"/>
      <c r="F883" s="306"/>
      <c r="G883" s="133" t="s">
        <v>20</v>
      </c>
      <c r="H883" s="49">
        <f t="shared" si="200"/>
        <v>0</v>
      </c>
      <c r="I883" s="49">
        <f t="shared" si="200"/>
        <v>0</v>
      </c>
      <c r="J883" s="49">
        <f t="shared" si="200"/>
        <v>0</v>
      </c>
      <c r="K883" s="49">
        <f t="shared" si="200"/>
        <v>0</v>
      </c>
      <c r="L883" s="49">
        <f t="shared" si="200"/>
        <v>0</v>
      </c>
      <c r="M883" s="49">
        <f t="shared" si="200"/>
        <v>0</v>
      </c>
      <c r="N883" s="49">
        <f t="shared" si="200"/>
        <v>0</v>
      </c>
      <c r="O883" s="306"/>
      <c r="P883" s="306"/>
      <c r="Q883" s="35"/>
    </row>
    <row r="884" spans="1:17" ht="15.75" x14ac:dyDescent="0.25">
      <c r="A884" s="306" t="s">
        <v>486</v>
      </c>
      <c r="B884" s="306"/>
      <c r="C884" s="306"/>
      <c r="D884" s="306"/>
      <c r="E884" s="306"/>
      <c r="F884" s="306"/>
      <c r="G884" s="306"/>
      <c r="H884" s="306"/>
      <c r="I884" s="306"/>
      <c r="J884" s="306"/>
      <c r="K884" s="306"/>
      <c r="L884" s="306"/>
      <c r="M884" s="306"/>
      <c r="N884" s="306"/>
      <c r="O884" s="306"/>
      <c r="P884" s="306"/>
      <c r="Q884" s="35"/>
    </row>
    <row r="885" spans="1:17" ht="48" customHeight="1" x14ac:dyDescent="0.25">
      <c r="A885" s="292" t="s">
        <v>2484</v>
      </c>
      <c r="B885" s="279" t="s">
        <v>573</v>
      </c>
      <c r="C885" s="279" t="s">
        <v>486</v>
      </c>
      <c r="D885" s="279">
        <v>2025</v>
      </c>
      <c r="E885" s="279"/>
      <c r="F885" s="279" t="s">
        <v>244</v>
      </c>
      <c r="G885" s="79" t="s">
        <v>16</v>
      </c>
      <c r="H885" s="44">
        <f t="shared" ref="H885:N885" si="201">SUM(H886:H889)</f>
        <v>181.5</v>
      </c>
      <c r="I885" s="44">
        <f t="shared" si="201"/>
        <v>181.5</v>
      </c>
      <c r="J885" s="44">
        <f t="shared" si="201"/>
        <v>0</v>
      </c>
      <c r="K885" s="44">
        <f t="shared" si="201"/>
        <v>0</v>
      </c>
      <c r="L885" s="44">
        <f t="shared" si="201"/>
        <v>0</v>
      </c>
      <c r="M885" s="44">
        <f t="shared" si="201"/>
        <v>0</v>
      </c>
      <c r="N885" s="44">
        <f t="shared" si="201"/>
        <v>0</v>
      </c>
      <c r="O885" s="279"/>
      <c r="P885" s="279"/>
      <c r="Q885" s="424" t="s">
        <v>4162</v>
      </c>
    </row>
    <row r="886" spans="1:17" x14ac:dyDescent="0.25">
      <c r="A886" s="292"/>
      <c r="B886" s="279"/>
      <c r="C886" s="279"/>
      <c r="D886" s="279"/>
      <c r="E886" s="279"/>
      <c r="F886" s="279"/>
      <c r="G886" s="79" t="s">
        <v>267</v>
      </c>
      <c r="H886" s="44">
        <f t="shared" ref="H886:H939" si="202">SUM(I886:N886)</f>
        <v>0</v>
      </c>
      <c r="I886" s="44">
        <v>0</v>
      </c>
      <c r="J886" s="44">
        <v>0</v>
      </c>
      <c r="K886" s="44">
        <v>0</v>
      </c>
      <c r="L886" s="44">
        <v>0</v>
      </c>
      <c r="M886" s="44">
        <v>0</v>
      </c>
      <c r="N886" s="44">
        <v>0</v>
      </c>
      <c r="O886" s="279"/>
      <c r="P886" s="279"/>
      <c r="Q886" s="425"/>
    </row>
    <row r="887" spans="1:17" ht="36" x14ac:dyDescent="0.25">
      <c r="A887" s="292"/>
      <c r="B887" s="279"/>
      <c r="C887" s="279"/>
      <c r="D887" s="279"/>
      <c r="E887" s="279"/>
      <c r="F887" s="279"/>
      <c r="G887" s="79" t="s">
        <v>18</v>
      </c>
      <c r="H887" s="44">
        <f t="shared" si="202"/>
        <v>181.5</v>
      </c>
      <c r="I887" s="44">
        <v>181.5</v>
      </c>
      <c r="J887" s="44">
        <v>0</v>
      </c>
      <c r="K887" s="44">
        <v>0</v>
      </c>
      <c r="L887" s="44">
        <v>0</v>
      </c>
      <c r="M887" s="44">
        <v>0</v>
      </c>
      <c r="N887" s="44">
        <v>0</v>
      </c>
      <c r="O887" s="279"/>
      <c r="P887" s="279"/>
      <c r="Q887" s="425"/>
    </row>
    <row r="888" spans="1:17" x14ac:dyDescent="0.25">
      <c r="A888" s="292"/>
      <c r="B888" s="279"/>
      <c r="C888" s="279"/>
      <c r="D888" s="279"/>
      <c r="E888" s="279"/>
      <c r="F888" s="279"/>
      <c r="G888" s="79" t="s">
        <v>19</v>
      </c>
      <c r="H888" s="44">
        <f t="shared" si="202"/>
        <v>0</v>
      </c>
      <c r="I888" s="44">
        <v>0</v>
      </c>
      <c r="J888" s="44">
        <v>0</v>
      </c>
      <c r="K888" s="44">
        <v>0</v>
      </c>
      <c r="L888" s="44">
        <v>0</v>
      </c>
      <c r="M888" s="44">
        <v>0</v>
      </c>
      <c r="N888" s="44">
        <v>0</v>
      </c>
      <c r="O888" s="279"/>
      <c r="P888" s="279"/>
      <c r="Q888" s="425"/>
    </row>
    <row r="889" spans="1:17" ht="24" x14ac:dyDescent="0.25">
      <c r="A889" s="292"/>
      <c r="B889" s="279"/>
      <c r="C889" s="279"/>
      <c r="D889" s="279"/>
      <c r="E889" s="279"/>
      <c r="F889" s="279"/>
      <c r="G889" s="79" t="s">
        <v>20</v>
      </c>
      <c r="H889" s="44">
        <f t="shared" si="202"/>
        <v>0</v>
      </c>
      <c r="I889" s="44">
        <v>0</v>
      </c>
      <c r="J889" s="44">
        <v>0</v>
      </c>
      <c r="K889" s="44">
        <v>0</v>
      </c>
      <c r="L889" s="44">
        <v>0</v>
      </c>
      <c r="M889" s="44">
        <v>0</v>
      </c>
      <c r="N889" s="44">
        <v>0</v>
      </c>
      <c r="O889" s="279"/>
      <c r="P889" s="279"/>
      <c r="Q889" s="426"/>
    </row>
    <row r="890" spans="1:17" ht="48" customHeight="1" x14ac:dyDescent="0.25">
      <c r="A890" s="292" t="s">
        <v>2485</v>
      </c>
      <c r="B890" s="279" t="s">
        <v>2486</v>
      </c>
      <c r="C890" s="279" t="s">
        <v>486</v>
      </c>
      <c r="D890" s="279">
        <v>2028</v>
      </c>
      <c r="E890" s="281" t="s">
        <v>2487</v>
      </c>
      <c r="F890" s="279" t="s">
        <v>2488</v>
      </c>
      <c r="G890" s="79" t="s">
        <v>16</v>
      </c>
      <c r="H890" s="44">
        <f t="shared" ref="H890:N890" si="203">SUM(H891:H894)</f>
        <v>70.5</v>
      </c>
      <c r="I890" s="44">
        <f t="shared" si="203"/>
        <v>0</v>
      </c>
      <c r="J890" s="44">
        <f t="shared" si="203"/>
        <v>0</v>
      </c>
      <c r="K890" s="44">
        <f t="shared" si="203"/>
        <v>0</v>
      </c>
      <c r="L890" s="44">
        <f t="shared" si="203"/>
        <v>70.5</v>
      </c>
      <c r="M890" s="44">
        <f t="shared" si="203"/>
        <v>0</v>
      </c>
      <c r="N890" s="44">
        <f t="shared" si="203"/>
        <v>0</v>
      </c>
      <c r="O890" s="281">
        <v>100</v>
      </c>
      <c r="P890" s="279"/>
      <c r="Q890" s="424" t="s">
        <v>4162</v>
      </c>
    </row>
    <row r="891" spans="1:17" ht="24" customHeight="1" x14ac:dyDescent="0.25">
      <c r="A891" s="292"/>
      <c r="B891" s="279"/>
      <c r="C891" s="279"/>
      <c r="D891" s="279"/>
      <c r="E891" s="282"/>
      <c r="F891" s="279"/>
      <c r="G891" s="79" t="s">
        <v>267</v>
      </c>
      <c r="H891" s="44">
        <f t="shared" si="202"/>
        <v>70.5</v>
      </c>
      <c r="I891" s="44">
        <v>0</v>
      </c>
      <c r="J891" s="44">
        <v>0</v>
      </c>
      <c r="K891" s="44">
        <v>0</v>
      </c>
      <c r="L891" s="44">
        <v>70.5</v>
      </c>
      <c r="M891" s="44">
        <v>0</v>
      </c>
      <c r="N891" s="44">
        <v>0</v>
      </c>
      <c r="O891" s="282"/>
      <c r="P891" s="279"/>
      <c r="Q891" s="425"/>
    </row>
    <row r="892" spans="1:17" ht="36" x14ac:dyDescent="0.25">
      <c r="A892" s="292"/>
      <c r="B892" s="279"/>
      <c r="C892" s="279"/>
      <c r="D892" s="279"/>
      <c r="E892" s="282"/>
      <c r="F892" s="279"/>
      <c r="G892" s="79" t="s">
        <v>18</v>
      </c>
      <c r="H892" s="44">
        <f t="shared" si="202"/>
        <v>0</v>
      </c>
      <c r="I892" s="44">
        <v>0</v>
      </c>
      <c r="J892" s="44">
        <v>0</v>
      </c>
      <c r="K892" s="44">
        <v>0</v>
      </c>
      <c r="L892" s="44">
        <v>0</v>
      </c>
      <c r="M892" s="44">
        <v>0</v>
      </c>
      <c r="N892" s="44">
        <v>0</v>
      </c>
      <c r="O892" s="282"/>
      <c r="P892" s="279"/>
      <c r="Q892" s="425"/>
    </row>
    <row r="893" spans="1:17" x14ac:dyDescent="0.25">
      <c r="A893" s="292"/>
      <c r="B893" s="279"/>
      <c r="C893" s="279"/>
      <c r="D893" s="279"/>
      <c r="E893" s="282"/>
      <c r="F893" s="279"/>
      <c r="G893" s="79" t="s">
        <v>19</v>
      </c>
      <c r="H893" s="44">
        <f t="shared" si="202"/>
        <v>0</v>
      </c>
      <c r="I893" s="44">
        <v>0</v>
      </c>
      <c r="J893" s="44">
        <v>0</v>
      </c>
      <c r="K893" s="44">
        <v>0</v>
      </c>
      <c r="L893" s="44">
        <v>0</v>
      </c>
      <c r="M893" s="44">
        <v>0</v>
      </c>
      <c r="N893" s="44">
        <v>0</v>
      </c>
      <c r="O893" s="282"/>
      <c r="P893" s="279"/>
      <c r="Q893" s="425"/>
    </row>
    <row r="894" spans="1:17" ht="24" x14ac:dyDescent="0.25">
      <c r="A894" s="292"/>
      <c r="B894" s="279"/>
      <c r="C894" s="279"/>
      <c r="D894" s="279"/>
      <c r="E894" s="283"/>
      <c r="F894" s="279"/>
      <c r="G894" s="79" t="s">
        <v>20</v>
      </c>
      <c r="H894" s="44">
        <f t="shared" si="202"/>
        <v>0</v>
      </c>
      <c r="I894" s="44">
        <v>0</v>
      </c>
      <c r="J894" s="44">
        <v>0</v>
      </c>
      <c r="K894" s="44">
        <v>0</v>
      </c>
      <c r="L894" s="44">
        <v>0</v>
      </c>
      <c r="M894" s="44">
        <v>0</v>
      </c>
      <c r="N894" s="44">
        <v>0</v>
      </c>
      <c r="O894" s="283"/>
      <c r="P894" s="279"/>
      <c r="Q894" s="426"/>
    </row>
    <row r="895" spans="1:17" ht="48" customHeight="1" x14ac:dyDescent="0.25">
      <c r="A895" s="292" t="s">
        <v>2489</v>
      </c>
      <c r="B895" s="279" t="s">
        <v>2486</v>
      </c>
      <c r="C895" s="279" t="s">
        <v>486</v>
      </c>
      <c r="D895" s="279">
        <v>2029</v>
      </c>
      <c r="E895" s="281" t="s">
        <v>2487</v>
      </c>
      <c r="F895" s="279" t="s">
        <v>2490</v>
      </c>
      <c r="G895" s="79" t="s">
        <v>16</v>
      </c>
      <c r="H895" s="44">
        <f t="shared" ref="H895:N895" si="204">SUM(H896:H899)</f>
        <v>25</v>
      </c>
      <c r="I895" s="44">
        <f t="shared" si="204"/>
        <v>0</v>
      </c>
      <c r="J895" s="44">
        <f t="shared" si="204"/>
        <v>0</v>
      </c>
      <c r="K895" s="44">
        <f t="shared" si="204"/>
        <v>0</v>
      </c>
      <c r="L895" s="44">
        <f t="shared" si="204"/>
        <v>0</v>
      </c>
      <c r="M895" s="44">
        <f t="shared" si="204"/>
        <v>25</v>
      </c>
      <c r="N895" s="44">
        <f t="shared" si="204"/>
        <v>0</v>
      </c>
      <c r="O895" s="279">
        <v>210</v>
      </c>
      <c r="P895" s="279"/>
      <c r="Q895" s="424" t="s">
        <v>4162</v>
      </c>
    </row>
    <row r="896" spans="1:17" ht="24" customHeight="1" x14ac:dyDescent="0.25">
      <c r="A896" s="292"/>
      <c r="B896" s="279"/>
      <c r="C896" s="279"/>
      <c r="D896" s="279"/>
      <c r="E896" s="282"/>
      <c r="F896" s="279"/>
      <c r="G896" s="79" t="s">
        <v>267</v>
      </c>
      <c r="H896" s="44">
        <f t="shared" si="202"/>
        <v>0</v>
      </c>
      <c r="I896" s="44">
        <v>0</v>
      </c>
      <c r="J896" s="44">
        <v>0</v>
      </c>
      <c r="K896" s="44">
        <v>0</v>
      </c>
      <c r="L896" s="44">
        <v>0</v>
      </c>
      <c r="M896" s="44">
        <v>0</v>
      </c>
      <c r="N896" s="44">
        <v>0</v>
      </c>
      <c r="O896" s="279"/>
      <c r="P896" s="279"/>
      <c r="Q896" s="425"/>
    </row>
    <row r="897" spans="1:17" ht="36" x14ac:dyDescent="0.25">
      <c r="A897" s="292"/>
      <c r="B897" s="279"/>
      <c r="C897" s="279"/>
      <c r="D897" s="279"/>
      <c r="E897" s="282"/>
      <c r="F897" s="279"/>
      <c r="G897" s="79" t="s">
        <v>18</v>
      </c>
      <c r="H897" s="44">
        <f t="shared" si="202"/>
        <v>25</v>
      </c>
      <c r="I897" s="44">
        <v>0</v>
      </c>
      <c r="J897" s="44">
        <v>0</v>
      </c>
      <c r="K897" s="44">
        <v>0</v>
      </c>
      <c r="L897" s="44">
        <v>0</v>
      </c>
      <c r="M897" s="44">
        <v>25</v>
      </c>
      <c r="N897" s="44">
        <v>0</v>
      </c>
      <c r="O897" s="279"/>
      <c r="P897" s="279"/>
      <c r="Q897" s="425"/>
    </row>
    <row r="898" spans="1:17" x14ac:dyDescent="0.25">
      <c r="A898" s="292"/>
      <c r="B898" s="279"/>
      <c r="C898" s="279"/>
      <c r="D898" s="279"/>
      <c r="E898" s="282"/>
      <c r="F898" s="279"/>
      <c r="G898" s="79" t="s">
        <v>19</v>
      </c>
      <c r="H898" s="44">
        <f t="shared" si="202"/>
        <v>0</v>
      </c>
      <c r="I898" s="44">
        <v>0</v>
      </c>
      <c r="J898" s="44">
        <v>0</v>
      </c>
      <c r="K898" s="44">
        <v>0</v>
      </c>
      <c r="L898" s="44">
        <v>0</v>
      </c>
      <c r="M898" s="44">
        <v>0</v>
      </c>
      <c r="N898" s="44">
        <v>0</v>
      </c>
      <c r="O898" s="279"/>
      <c r="P898" s="279"/>
      <c r="Q898" s="425"/>
    </row>
    <row r="899" spans="1:17" ht="24" x14ac:dyDescent="0.25">
      <c r="A899" s="292"/>
      <c r="B899" s="279"/>
      <c r="C899" s="279"/>
      <c r="D899" s="279"/>
      <c r="E899" s="283"/>
      <c r="F899" s="279"/>
      <c r="G899" s="79" t="s">
        <v>20</v>
      </c>
      <c r="H899" s="44">
        <f t="shared" si="202"/>
        <v>0</v>
      </c>
      <c r="I899" s="44">
        <v>0</v>
      </c>
      <c r="J899" s="44">
        <v>0</v>
      </c>
      <c r="K899" s="44">
        <v>0</v>
      </c>
      <c r="L899" s="44">
        <v>0</v>
      </c>
      <c r="M899" s="44">
        <v>0</v>
      </c>
      <c r="N899" s="44">
        <v>0</v>
      </c>
      <c r="O899" s="279"/>
      <c r="P899" s="279"/>
      <c r="Q899" s="426"/>
    </row>
    <row r="900" spans="1:17" ht="43.5" customHeight="1" x14ac:dyDescent="0.25">
      <c r="A900" s="292" t="s">
        <v>2491</v>
      </c>
      <c r="B900" s="279" t="s">
        <v>2486</v>
      </c>
      <c r="C900" s="279" t="s">
        <v>486</v>
      </c>
      <c r="D900" s="279">
        <v>2029</v>
      </c>
      <c r="E900" s="281" t="s">
        <v>2492</v>
      </c>
      <c r="F900" s="279" t="s">
        <v>2493</v>
      </c>
      <c r="G900" s="79" t="s">
        <v>16</v>
      </c>
      <c r="H900" s="44">
        <f t="shared" ref="H900:N900" si="205">SUM(H901:H904)</f>
        <v>110.7</v>
      </c>
      <c r="I900" s="44">
        <f t="shared" si="205"/>
        <v>0</v>
      </c>
      <c r="J900" s="44">
        <f t="shared" si="205"/>
        <v>0</v>
      </c>
      <c r="K900" s="44">
        <f t="shared" si="205"/>
        <v>0</v>
      </c>
      <c r="L900" s="44">
        <f t="shared" si="205"/>
        <v>0</v>
      </c>
      <c r="M900" s="44">
        <f t="shared" si="205"/>
        <v>110.7</v>
      </c>
      <c r="N900" s="44">
        <f t="shared" si="205"/>
        <v>0</v>
      </c>
      <c r="O900" s="279">
        <v>212</v>
      </c>
      <c r="P900" s="281"/>
      <c r="Q900" s="424" t="s">
        <v>4162</v>
      </c>
    </row>
    <row r="901" spans="1:17" ht="24" customHeight="1" x14ac:dyDescent="0.25">
      <c r="A901" s="292"/>
      <c r="B901" s="279"/>
      <c r="C901" s="279"/>
      <c r="D901" s="279"/>
      <c r="E901" s="282"/>
      <c r="F901" s="279"/>
      <c r="G901" s="79" t="s">
        <v>267</v>
      </c>
      <c r="H901" s="44">
        <f t="shared" si="202"/>
        <v>0</v>
      </c>
      <c r="I901" s="44">
        <v>0</v>
      </c>
      <c r="J901" s="44">
        <v>0</v>
      </c>
      <c r="K901" s="44">
        <v>0</v>
      </c>
      <c r="L901" s="44">
        <v>0</v>
      </c>
      <c r="M901" s="44">
        <v>0</v>
      </c>
      <c r="N901" s="44">
        <v>0</v>
      </c>
      <c r="O901" s="279"/>
      <c r="P901" s="282"/>
      <c r="Q901" s="425"/>
    </row>
    <row r="902" spans="1:17" ht="36" x14ac:dyDescent="0.25">
      <c r="A902" s="292"/>
      <c r="B902" s="279"/>
      <c r="C902" s="279"/>
      <c r="D902" s="279"/>
      <c r="E902" s="282"/>
      <c r="F902" s="279"/>
      <c r="G902" s="79" t="s">
        <v>18</v>
      </c>
      <c r="H902" s="44">
        <f t="shared" si="202"/>
        <v>110.7</v>
      </c>
      <c r="I902" s="44">
        <v>0</v>
      </c>
      <c r="J902" s="44">
        <v>0</v>
      </c>
      <c r="K902" s="44">
        <v>0</v>
      </c>
      <c r="L902" s="44">
        <v>0</v>
      </c>
      <c r="M902" s="44">
        <v>110.7</v>
      </c>
      <c r="N902" s="44">
        <v>0</v>
      </c>
      <c r="O902" s="279"/>
      <c r="P902" s="282"/>
      <c r="Q902" s="425"/>
    </row>
    <row r="903" spans="1:17" x14ac:dyDescent="0.25">
      <c r="A903" s="292"/>
      <c r="B903" s="279"/>
      <c r="C903" s="279"/>
      <c r="D903" s="279"/>
      <c r="E903" s="282"/>
      <c r="F903" s="279"/>
      <c r="G903" s="79" t="s">
        <v>19</v>
      </c>
      <c r="H903" s="44">
        <f t="shared" si="202"/>
        <v>0</v>
      </c>
      <c r="I903" s="44">
        <v>0</v>
      </c>
      <c r="J903" s="44">
        <v>0</v>
      </c>
      <c r="K903" s="44">
        <v>0</v>
      </c>
      <c r="L903" s="44">
        <v>0</v>
      </c>
      <c r="M903" s="44">
        <v>0</v>
      </c>
      <c r="N903" s="44">
        <v>0</v>
      </c>
      <c r="O903" s="279"/>
      <c r="P903" s="282"/>
      <c r="Q903" s="425"/>
    </row>
    <row r="904" spans="1:17" ht="24" x14ac:dyDescent="0.25">
      <c r="A904" s="292"/>
      <c r="B904" s="279"/>
      <c r="C904" s="279"/>
      <c r="D904" s="279"/>
      <c r="E904" s="283"/>
      <c r="F904" s="279"/>
      <c r="G904" s="79" t="s">
        <v>20</v>
      </c>
      <c r="H904" s="44">
        <f t="shared" si="202"/>
        <v>0</v>
      </c>
      <c r="I904" s="44">
        <v>0</v>
      </c>
      <c r="J904" s="44">
        <v>0</v>
      </c>
      <c r="K904" s="44">
        <v>0</v>
      </c>
      <c r="L904" s="44">
        <v>0</v>
      </c>
      <c r="M904" s="44">
        <v>0</v>
      </c>
      <c r="N904" s="44">
        <v>0</v>
      </c>
      <c r="O904" s="279"/>
      <c r="P904" s="283"/>
      <c r="Q904" s="426"/>
    </row>
    <row r="905" spans="1:17" ht="48" customHeight="1" x14ac:dyDescent="0.25">
      <c r="A905" s="292" t="s">
        <v>2494</v>
      </c>
      <c r="B905" s="279" t="s">
        <v>2486</v>
      </c>
      <c r="C905" s="279" t="s">
        <v>486</v>
      </c>
      <c r="D905" s="279">
        <v>2028</v>
      </c>
      <c r="E905" s="281" t="s">
        <v>2492</v>
      </c>
      <c r="F905" s="279" t="s">
        <v>2490</v>
      </c>
      <c r="G905" s="79" t="s">
        <v>16</v>
      </c>
      <c r="H905" s="44">
        <f t="shared" ref="H905:N905" si="206">SUM(H906:H909)</f>
        <v>25</v>
      </c>
      <c r="I905" s="44">
        <f t="shared" si="206"/>
        <v>0</v>
      </c>
      <c r="J905" s="44">
        <f t="shared" si="206"/>
        <v>25</v>
      </c>
      <c r="K905" s="44">
        <f t="shared" si="206"/>
        <v>0</v>
      </c>
      <c r="L905" s="44">
        <f t="shared" si="206"/>
        <v>0</v>
      </c>
      <c r="M905" s="44">
        <f t="shared" si="206"/>
        <v>0</v>
      </c>
      <c r="N905" s="44">
        <f t="shared" si="206"/>
        <v>0</v>
      </c>
      <c r="O905" s="281">
        <v>500</v>
      </c>
      <c r="P905" s="281"/>
      <c r="Q905" s="424" t="s">
        <v>4162</v>
      </c>
    </row>
    <row r="906" spans="1:17" ht="24" customHeight="1" x14ac:dyDescent="0.25">
      <c r="A906" s="292"/>
      <c r="B906" s="279"/>
      <c r="C906" s="279"/>
      <c r="D906" s="279"/>
      <c r="E906" s="282"/>
      <c r="F906" s="279"/>
      <c r="G906" s="79" t="s">
        <v>267</v>
      </c>
      <c r="H906" s="44">
        <f t="shared" si="202"/>
        <v>0</v>
      </c>
      <c r="I906" s="44">
        <v>0</v>
      </c>
      <c r="J906" s="44">
        <v>0</v>
      </c>
      <c r="K906" s="44">
        <v>0</v>
      </c>
      <c r="L906" s="44">
        <v>0</v>
      </c>
      <c r="M906" s="44">
        <v>0</v>
      </c>
      <c r="N906" s="44">
        <v>0</v>
      </c>
      <c r="O906" s="282"/>
      <c r="P906" s="282"/>
      <c r="Q906" s="425"/>
    </row>
    <row r="907" spans="1:17" ht="36" x14ac:dyDescent="0.25">
      <c r="A907" s="292"/>
      <c r="B907" s="279"/>
      <c r="C907" s="279"/>
      <c r="D907" s="279"/>
      <c r="E907" s="282"/>
      <c r="F907" s="279"/>
      <c r="G907" s="79" t="s">
        <v>18</v>
      </c>
      <c r="H907" s="44">
        <f t="shared" si="202"/>
        <v>25</v>
      </c>
      <c r="I907" s="44">
        <v>0</v>
      </c>
      <c r="J907" s="44">
        <v>25</v>
      </c>
      <c r="K907" s="44">
        <v>0</v>
      </c>
      <c r="L907" s="44">
        <v>0</v>
      </c>
      <c r="M907" s="44">
        <v>0</v>
      </c>
      <c r="N907" s="44">
        <v>0</v>
      </c>
      <c r="O907" s="282"/>
      <c r="P907" s="282"/>
      <c r="Q907" s="425"/>
    </row>
    <row r="908" spans="1:17" x14ac:dyDescent="0.25">
      <c r="A908" s="292"/>
      <c r="B908" s="279"/>
      <c r="C908" s="279"/>
      <c r="D908" s="279"/>
      <c r="E908" s="282"/>
      <c r="F908" s="279"/>
      <c r="G908" s="79" t="s">
        <v>19</v>
      </c>
      <c r="H908" s="44">
        <f t="shared" si="202"/>
        <v>0</v>
      </c>
      <c r="I908" s="44">
        <v>0</v>
      </c>
      <c r="J908" s="44">
        <v>0</v>
      </c>
      <c r="K908" s="44">
        <v>0</v>
      </c>
      <c r="L908" s="44">
        <v>0</v>
      </c>
      <c r="M908" s="44">
        <v>0</v>
      </c>
      <c r="N908" s="44">
        <v>0</v>
      </c>
      <c r="O908" s="282"/>
      <c r="P908" s="282"/>
      <c r="Q908" s="425"/>
    </row>
    <row r="909" spans="1:17" ht="24" x14ac:dyDescent="0.25">
      <c r="A909" s="292"/>
      <c r="B909" s="279"/>
      <c r="C909" s="279"/>
      <c r="D909" s="279"/>
      <c r="E909" s="283"/>
      <c r="F909" s="279"/>
      <c r="G909" s="79" t="s">
        <v>20</v>
      </c>
      <c r="H909" s="44">
        <f t="shared" si="202"/>
        <v>0</v>
      </c>
      <c r="I909" s="44">
        <v>0</v>
      </c>
      <c r="J909" s="44">
        <v>0</v>
      </c>
      <c r="K909" s="44">
        <v>0</v>
      </c>
      <c r="L909" s="44">
        <v>0</v>
      </c>
      <c r="M909" s="44">
        <v>0</v>
      </c>
      <c r="N909" s="44">
        <v>0</v>
      </c>
      <c r="O909" s="283"/>
      <c r="P909" s="283"/>
      <c r="Q909" s="426"/>
    </row>
    <row r="910" spans="1:17" ht="48" customHeight="1" x14ac:dyDescent="0.25">
      <c r="A910" s="292" t="s">
        <v>2495</v>
      </c>
      <c r="B910" s="279" t="s">
        <v>2486</v>
      </c>
      <c r="C910" s="279" t="s">
        <v>486</v>
      </c>
      <c r="D910" s="279">
        <v>2028</v>
      </c>
      <c r="E910" s="279"/>
      <c r="F910" s="279" t="s">
        <v>2496</v>
      </c>
      <c r="G910" s="79" t="s">
        <v>16</v>
      </c>
      <c r="H910" s="44">
        <f t="shared" ref="H910:N910" si="207">SUM(H911:H914)</f>
        <v>300.89999999999998</v>
      </c>
      <c r="I910" s="44">
        <f t="shared" si="207"/>
        <v>0</v>
      </c>
      <c r="J910" s="44">
        <f t="shared" si="207"/>
        <v>0</v>
      </c>
      <c r="K910" s="44">
        <f t="shared" si="207"/>
        <v>0</v>
      </c>
      <c r="L910" s="44">
        <f t="shared" si="207"/>
        <v>300.89999999999998</v>
      </c>
      <c r="M910" s="44">
        <f t="shared" si="207"/>
        <v>0</v>
      </c>
      <c r="N910" s="44">
        <f t="shared" si="207"/>
        <v>0</v>
      </c>
      <c r="O910" s="281"/>
      <c r="P910" s="281"/>
      <c r="Q910" s="424" t="s">
        <v>4162</v>
      </c>
    </row>
    <row r="911" spans="1:17" ht="24" customHeight="1" x14ac:dyDescent="0.25">
      <c r="A911" s="292"/>
      <c r="B911" s="279"/>
      <c r="C911" s="279"/>
      <c r="D911" s="279"/>
      <c r="E911" s="279"/>
      <c r="F911" s="279"/>
      <c r="G911" s="79" t="s">
        <v>267</v>
      </c>
      <c r="H911" s="44">
        <f t="shared" si="202"/>
        <v>0</v>
      </c>
      <c r="I911" s="44">
        <v>0</v>
      </c>
      <c r="J911" s="44">
        <v>0</v>
      </c>
      <c r="K911" s="44">
        <v>0</v>
      </c>
      <c r="L911" s="44">
        <v>0</v>
      </c>
      <c r="M911" s="44">
        <v>0</v>
      </c>
      <c r="N911" s="44">
        <v>0</v>
      </c>
      <c r="O911" s="282"/>
      <c r="P911" s="282"/>
      <c r="Q911" s="425"/>
    </row>
    <row r="912" spans="1:17" ht="36" x14ac:dyDescent="0.25">
      <c r="A912" s="292"/>
      <c r="B912" s="279"/>
      <c r="C912" s="279"/>
      <c r="D912" s="279"/>
      <c r="E912" s="279"/>
      <c r="F912" s="279"/>
      <c r="G912" s="79" t="s">
        <v>18</v>
      </c>
      <c r="H912" s="44">
        <f t="shared" si="202"/>
        <v>300.89999999999998</v>
      </c>
      <c r="I912" s="44">
        <v>0</v>
      </c>
      <c r="J912" s="44">
        <v>0</v>
      </c>
      <c r="K912" s="44">
        <v>0</v>
      </c>
      <c r="L912" s="44">
        <v>300.89999999999998</v>
      </c>
      <c r="M912" s="44">
        <v>0</v>
      </c>
      <c r="N912" s="44">
        <v>0</v>
      </c>
      <c r="O912" s="282"/>
      <c r="P912" s="282"/>
      <c r="Q912" s="425"/>
    </row>
    <row r="913" spans="1:17" x14ac:dyDescent="0.25">
      <c r="A913" s="292"/>
      <c r="B913" s="279"/>
      <c r="C913" s="279"/>
      <c r="D913" s="279"/>
      <c r="E913" s="279"/>
      <c r="F913" s="279"/>
      <c r="G913" s="79" t="s">
        <v>19</v>
      </c>
      <c r="H913" s="44">
        <f t="shared" si="202"/>
        <v>0</v>
      </c>
      <c r="I913" s="44">
        <v>0</v>
      </c>
      <c r="J913" s="44">
        <v>0</v>
      </c>
      <c r="K913" s="44">
        <v>0</v>
      </c>
      <c r="L913" s="44">
        <v>0</v>
      </c>
      <c r="M913" s="44">
        <v>0</v>
      </c>
      <c r="N913" s="44">
        <v>0</v>
      </c>
      <c r="O913" s="282"/>
      <c r="P913" s="282"/>
      <c r="Q913" s="425"/>
    </row>
    <row r="914" spans="1:17" ht="24" x14ac:dyDescent="0.25">
      <c r="A914" s="292"/>
      <c r="B914" s="279"/>
      <c r="C914" s="279"/>
      <c r="D914" s="279"/>
      <c r="E914" s="279"/>
      <c r="F914" s="279"/>
      <c r="G914" s="79" t="s">
        <v>20</v>
      </c>
      <c r="H914" s="44">
        <f t="shared" si="202"/>
        <v>0</v>
      </c>
      <c r="I914" s="44">
        <v>0</v>
      </c>
      <c r="J914" s="44">
        <v>0</v>
      </c>
      <c r="K914" s="44">
        <v>0</v>
      </c>
      <c r="L914" s="44">
        <v>0</v>
      </c>
      <c r="M914" s="44">
        <v>0</v>
      </c>
      <c r="N914" s="44">
        <v>0</v>
      </c>
      <c r="O914" s="283"/>
      <c r="P914" s="283"/>
      <c r="Q914" s="426"/>
    </row>
    <row r="915" spans="1:17" ht="48" customHeight="1" x14ac:dyDescent="0.25">
      <c r="A915" s="299" t="s">
        <v>2497</v>
      </c>
      <c r="B915" s="279" t="s">
        <v>2486</v>
      </c>
      <c r="C915" s="279" t="s">
        <v>486</v>
      </c>
      <c r="D915" s="279">
        <v>2028</v>
      </c>
      <c r="E915" s="279" t="s">
        <v>2498</v>
      </c>
      <c r="F915" s="279" t="s">
        <v>2493</v>
      </c>
      <c r="G915" s="79" t="s">
        <v>16</v>
      </c>
      <c r="H915" s="44">
        <f t="shared" ref="H915:N915" si="208">SUM(H916:H919)</f>
        <v>54</v>
      </c>
      <c r="I915" s="44">
        <f t="shared" si="208"/>
        <v>0</v>
      </c>
      <c r="J915" s="44">
        <f t="shared" si="208"/>
        <v>0</v>
      </c>
      <c r="K915" s="44">
        <f t="shared" si="208"/>
        <v>0</v>
      </c>
      <c r="L915" s="44">
        <f t="shared" si="208"/>
        <v>54</v>
      </c>
      <c r="M915" s="44">
        <f t="shared" si="208"/>
        <v>0</v>
      </c>
      <c r="N915" s="44">
        <f t="shared" si="208"/>
        <v>0</v>
      </c>
      <c r="O915" s="281">
        <v>200</v>
      </c>
      <c r="P915" s="281"/>
      <c r="Q915" s="424" t="s">
        <v>4162</v>
      </c>
    </row>
    <row r="916" spans="1:17" ht="24" customHeight="1" x14ac:dyDescent="0.25">
      <c r="A916" s="374"/>
      <c r="B916" s="279"/>
      <c r="C916" s="279"/>
      <c r="D916" s="279"/>
      <c r="E916" s="279"/>
      <c r="F916" s="279"/>
      <c r="G916" s="79" t="s">
        <v>267</v>
      </c>
      <c r="H916" s="44">
        <f t="shared" si="202"/>
        <v>54</v>
      </c>
      <c r="I916" s="44">
        <v>0</v>
      </c>
      <c r="J916" s="44">
        <v>0</v>
      </c>
      <c r="K916" s="44">
        <v>0</v>
      </c>
      <c r="L916" s="44">
        <v>54</v>
      </c>
      <c r="M916" s="44">
        <v>0</v>
      </c>
      <c r="N916" s="44">
        <v>0</v>
      </c>
      <c r="O916" s="282"/>
      <c r="P916" s="282"/>
      <c r="Q916" s="425"/>
    </row>
    <row r="917" spans="1:17" ht="36" x14ac:dyDescent="0.25">
      <c r="A917" s="374"/>
      <c r="B917" s="279"/>
      <c r="C917" s="279"/>
      <c r="D917" s="279"/>
      <c r="E917" s="279"/>
      <c r="F917" s="279"/>
      <c r="G917" s="79" t="s">
        <v>18</v>
      </c>
      <c r="H917" s="44">
        <f t="shared" si="202"/>
        <v>0</v>
      </c>
      <c r="I917" s="44">
        <v>0</v>
      </c>
      <c r="J917" s="44">
        <v>0</v>
      </c>
      <c r="K917" s="44">
        <v>0</v>
      </c>
      <c r="L917" s="44">
        <v>0</v>
      </c>
      <c r="M917" s="44">
        <v>0</v>
      </c>
      <c r="N917" s="44">
        <v>0</v>
      </c>
      <c r="O917" s="282"/>
      <c r="P917" s="282"/>
      <c r="Q917" s="425"/>
    </row>
    <row r="918" spans="1:17" x14ac:dyDescent="0.25">
      <c r="A918" s="374"/>
      <c r="B918" s="279"/>
      <c r="C918" s="279"/>
      <c r="D918" s="279"/>
      <c r="E918" s="279"/>
      <c r="F918" s="279"/>
      <c r="G918" s="79" t="s">
        <v>19</v>
      </c>
      <c r="H918" s="44">
        <f t="shared" si="202"/>
        <v>0</v>
      </c>
      <c r="I918" s="44">
        <v>0</v>
      </c>
      <c r="J918" s="44">
        <v>0</v>
      </c>
      <c r="K918" s="44">
        <v>0</v>
      </c>
      <c r="L918" s="44">
        <v>0</v>
      </c>
      <c r="M918" s="44">
        <v>0</v>
      </c>
      <c r="N918" s="44">
        <v>0</v>
      </c>
      <c r="O918" s="282"/>
      <c r="P918" s="282"/>
      <c r="Q918" s="425"/>
    </row>
    <row r="919" spans="1:17" ht="24" x14ac:dyDescent="0.25">
      <c r="A919" s="375"/>
      <c r="B919" s="279"/>
      <c r="C919" s="279"/>
      <c r="D919" s="279"/>
      <c r="E919" s="279"/>
      <c r="F919" s="279"/>
      <c r="G919" s="79" t="s">
        <v>20</v>
      </c>
      <c r="H919" s="44">
        <f t="shared" si="202"/>
        <v>0</v>
      </c>
      <c r="I919" s="44">
        <v>0</v>
      </c>
      <c r="J919" s="44">
        <v>0</v>
      </c>
      <c r="K919" s="44">
        <v>0</v>
      </c>
      <c r="L919" s="44">
        <v>0</v>
      </c>
      <c r="M919" s="44">
        <v>0</v>
      </c>
      <c r="N919" s="44">
        <v>0</v>
      </c>
      <c r="O919" s="283"/>
      <c r="P919" s="283"/>
      <c r="Q919" s="426"/>
    </row>
    <row r="920" spans="1:17" ht="36" x14ac:dyDescent="0.25">
      <c r="A920" s="299" t="s">
        <v>2499</v>
      </c>
      <c r="B920" s="279" t="s">
        <v>2486</v>
      </c>
      <c r="C920" s="279" t="s">
        <v>486</v>
      </c>
      <c r="D920" s="279">
        <v>2028</v>
      </c>
      <c r="E920" s="279" t="s">
        <v>2500</v>
      </c>
      <c r="F920" s="279" t="s">
        <v>2493</v>
      </c>
      <c r="G920" s="79" t="s">
        <v>16</v>
      </c>
      <c r="H920" s="44">
        <f t="shared" ref="H920:N920" si="209">SUM(H921:H924)</f>
        <v>40</v>
      </c>
      <c r="I920" s="44">
        <f t="shared" si="209"/>
        <v>0</v>
      </c>
      <c r="J920" s="44">
        <f t="shared" si="209"/>
        <v>0</v>
      </c>
      <c r="K920" s="44">
        <f t="shared" si="209"/>
        <v>0</v>
      </c>
      <c r="L920" s="44">
        <f t="shared" si="209"/>
        <v>40</v>
      </c>
      <c r="M920" s="44">
        <f t="shared" si="209"/>
        <v>0</v>
      </c>
      <c r="N920" s="44">
        <f t="shared" si="209"/>
        <v>0</v>
      </c>
      <c r="O920" s="281">
        <v>200</v>
      </c>
      <c r="P920" s="281"/>
      <c r="Q920" s="424" t="s">
        <v>4162</v>
      </c>
    </row>
    <row r="921" spans="1:17" ht="24" customHeight="1" x14ac:dyDescent="0.25">
      <c r="A921" s="374"/>
      <c r="B921" s="279"/>
      <c r="C921" s="279"/>
      <c r="D921" s="279"/>
      <c r="E921" s="279"/>
      <c r="F921" s="279"/>
      <c r="G921" s="79" t="s">
        <v>267</v>
      </c>
      <c r="H921" s="44">
        <f t="shared" si="202"/>
        <v>40</v>
      </c>
      <c r="I921" s="44">
        <v>0</v>
      </c>
      <c r="J921" s="44">
        <v>0</v>
      </c>
      <c r="K921" s="44">
        <v>0</v>
      </c>
      <c r="L921" s="44">
        <v>40</v>
      </c>
      <c r="M921" s="44">
        <v>0</v>
      </c>
      <c r="N921" s="44">
        <v>0</v>
      </c>
      <c r="O921" s="282"/>
      <c r="P921" s="282"/>
      <c r="Q921" s="425"/>
    </row>
    <row r="922" spans="1:17" ht="36" x14ac:dyDescent="0.25">
      <c r="A922" s="374"/>
      <c r="B922" s="279"/>
      <c r="C922" s="279"/>
      <c r="D922" s="279"/>
      <c r="E922" s="279"/>
      <c r="F922" s="279"/>
      <c r="G922" s="79" t="s">
        <v>18</v>
      </c>
      <c r="H922" s="44">
        <f t="shared" si="202"/>
        <v>0</v>
      </c>
      <c r="I922" s="44">
        <v>0</v>
      </c>
      <c r="J922" s="44">
        <v>0</v>
      </c>
      <c r="K922" s="44">
        <v>0</v>
      </c>
      <c r="L922" s="44">
        <v>0</v>
      </c>
      <c r="M922" s="44">
        <v>0</v>
      </c>
      <c r="N922" s="44">
        <v>0</v>
      </c>
      <c r="O922" s="282"/>
      <c r="P922" s="282"/>
      <c r="Q922" s="425"/>
    </row>
    <row r="923" spans="1:17" x14ac:dyDescent="0.25">
      <c r="A923" s="374"/>
      <c r="B923" s="279"/>
      <c r="C923" s="279"/>
      <c r="D923" s="279"/>
      <c r="E923" s="279"/>
      <c r="F923" s="279"/>
      <c r="G923" s="79" t="s">
        <v>19</v>
      </c>
      <c r="H923" s="44">
        <f t="shared" si="202"/>
        <v>0</v>
      </c>
      <c r="I923" s="44">
        <v>0</v>
      </c>
      <c r="J923" s="44">
        <v>0</v>
      </c>
      <c r="K923" s="44">
        <v>0</v>
      </c>
      <c r="L923" s="44">
        <v>0</v>
      </c>
      <c r="M923" s="44">
        <v>0</v>
      </c>
      <c r="N923" s="44">
        <v>0</v>
      </c>
      <c r="O923" s="282"/>
      <c r="P923" s="282"/>
      <c r="Q923" s="425"/>
    </row>
    <row r="924" spans="1:17" ht="24" x14ac:dyDescent="0.25">
      <c r="A924" s="375"/>
      <c r="B924" s="279"/>
      <c r="C924" s="279"/>
      <c r="D924" s="279"/>
      <c r="E924" s="279"/>
      <c r="F924" s="279"/>
      <c r="G924" s="79" t="s">
        <v>20</v>
      </c>
      <c r="H924" s="44">
        <f t="shared" si="202"/>
        <v>0</v>
      </c>
      <c r="I924" s="44">
        <v>0</v>
      </c>
      <c r="J924" s="44">
        <v>0</v>
      </c>
      <c r="K924" s="44">
        <v>0</v>
      </c>
      <c r="L924" s="44">
        <v>0</v>
      </c>
      <c r="M924" s="44">
        <v>0</v>
      </c>
      <c r="N924" s="44">
        <v>0</v>
      </c>
      <c r="O924" s="283"/>
      <c r="P924" s="283"/>
      <c r="Q924" s="426"/>
    </row>
    <row r="925" spans="1:17" ht="36" x14ac:dyDescent="0.25">
      <c r="A925" s="299" t="s">
        <v>2501</v>
      </c>
      <c r="B925" s="279" t="s">
        <v>2486</v>
      </c>
      <c r="C925" s="279" t="s">
        <v>486</v>
      </c>
      <c r="D925" s="279">
        <v>2028</v>
      </c>
      <c r="E925" s="279" t="s">
        <v>2502</v>
      </c>
      <c r="F925" s="279" t="s">
        <v>2493</v>
      </c>
      <c r="G925" s="79" t="s">
        <v>16</v>
      </c>
      <c r="H925" s="44">
        <f t="shared" ref="H925:N925" si="210">SUM(H926:H929)</f>
        <v>60</v>
      </c>
      <c r="I925" s="44">
        <f t="shared" si="210"/>
        <v>0</v>
      </c>
      <c r="J925" s="44">
        <f t="shared" si="210"/>
        <v>0</v>
      </c>
      <c r="K925" s="44">
        <f t="shared" si="210"/>
        <v>0</v>
      </c>
      <c r="L925" s="44">
        <f t="shared" si="210"/>
        <v>60</v>
      </c>
      <c r="M925" s="44">
        <f t="shared" si="210"/>
        <v>0</v>
      </c>
      <c r="N925" s="44">
        <f t="shared" si="210"/>
        <v>0</v>
      </c>
      <c r="O925" s="281">
        <v>161</v>
      </c>
      <c r="P925" s="281"/>
      <c r="Q925" s="424" t="s">
        <v>4162</v>
      </c>
    </row>
    <row r="926" spans="1:17" ht="24" customHeight="1" x14ac:dyDescent="0.25">
      <c r="A926" s="374"/>
      <c r="B926" s="279"/>
      <c r="C926" s="279"/>
      <c r="D926" s="279"/>
      <c r="E926" s="279"/>
      <c r="F926" s="279"/>
      <c r="G926" s="79" t="s">
        <v>267</v>
      </c>
      <c r="H926" s="44">
        <f t="shared" ref="H926:H927" si="211">SUM(I926:N926)</f>
        <v>60</v>
      </c>
      <c r="I926" s="44">
        <v>0</v>
      </c>
      <c r="J926" s="44">
        <v>0</v>
      </c>
      <c r="K926" s="44">
        <v>0</v>
      </c>
      <c r="L926" s="44">
        <v>60</v>
      </c>
      <c r="M926" s="44">
        <v>0</v>
      </c>
      <c r="N926" s="44">
        <v>0</v>
      </c>
      <c r="O926" s="282"/>
      <c r="P926" s="282"/>
      <c r="Q926" s="425"/>
    </row>
    <row r="927" spans="1:17" ht="36" x14ac:dyDescent="0.25">
      <c r="A927" s="374"/>
      <c r="B927" s="279"/>
      <c r="C927" s="279"/>
      <c r="D927" s="279"/>
      <c r="E927" s="279"/>
      <c r="F927" s="279"/>
      <c r="G927" s="79" t="s">
        <v>18</v>
      </c>
      <c r="H927" s="44">
        <f t="shared" si="211"/>
        <v>0</v>
      </c>
      <c r="I927" s="44">
        <v>0</v>
      </c>
      <c r="J927" s="44">
        <v>0</v>
      </c>
      <c r="K927" s="44">
        <v>0</v>
      </c>
      <c r="L927" s="44">
        <v>0</v>
      </c>
      <c r="M927" s="44">
        <v>0</v>
      </c>
      <c r="N927" s="44">
        <v>0</v>
      </c>
      <c r="O927" s="282"/>
      <c r="P927" s="282"/>
      <c r="Q927" s="425"/>
    </row>
    <row r="928" spans="1:17" x14ac:dyDescent="0.25">
      <c r="A928" s="374"/>
      <c r="B928" s="279"/>
      <c r="C928" s="279"/>
      <c r="D928" s="279"/>
      <c r="E928" s="279"/>
      <c r="F928" s="279"/>
      <c r="G928" s="79" t="s">
        <v>19</v>
      </c>
      <c r="H928" s="44">
        <f t="shared" si="202"/>
        <v>0</v>
      </c>
      <c r="I928" s="44">
        <v>0</v>
      </c>
      <c r="J928" s="44">
        <v>0</v>
      </c>
      <c r="K928" s="44">
        <v>0</v>
      </c>
      <c r="L928" s="44">
        <v>0</v>
      </c>
      <c r="M928" s="44">
        <v>0</v>
      </c>
      <c r="N928" s="44">
        <v>0</v>
      </c>
      <c r="O928" s="282"/>
      <c r="P928" s="282"/>
      <c r="Q928" s="425"/>
    </row>
    <row r="929" spans="1:17" ht="24" x14ac:dyDescent="0.25">
      <c r="A929" s="375"/>
      <c r="B929" s="279"/>
      <c r="C929" s="279"/>
      <c r="D929" s="279"/>
      <c r="E929" s="279"/>
      <c r="F929" s="279"/>
      <c r="G929" s="79" t="s">
        <v>20</v>
      </c>
      <c r="H929" s="44">
        <f t="shared" si="202"/>
        <v>0</v>
      </c>
      <c r="I929" s="44">
        <v>0</v>
      </c>
      <c r="J929" s="44">
        <v>0</v>
      </c>
      <c r="K929" s="44">
        <v>0</v>
      </c>
      <c r="L929" s="44">
        <v>0</v>
      </c>
      <c r="M929" s="44">
        <v>0</v>
      </c>
      <c r="N929" s="44">
        <v>0</v>
      </c>
      <c r="O929" s="283"/>
      <c r="P929" s="283"/>
      <c r="Q929" s="426"/>
    </row>
    <row r="930" spans="1:17" ht="36" x14ac:dyDescent="0.25">
      <c r="A930" s="292" t="s">
        <v>2503</v>
      </c>
      <c r="B930" s="279" t="s">
        <v>2486</v>
      </c>
      <c r="C930" s="279" t="s">
        <v>486</v>
      </c>
      <c r="D930" s="279">
        <v>2025</v>
      </c>
      <c r="E930" s="279">
        <v>2592.14</v>
      </c>
      <c r="F930" s="279" t="s">
        <v>2490</v>
      </c>
      <c r="G930" s="79" t="s">
        <v>16</v>
      </c>
      <c r="H930" s="44">
        <f t="shared" ref="H930:N930" si="212">SUM(H931:H934)</f>
        <v>17</v>
      </c>
      <c r="I930" s="44">
        <f t="shared" si="212"/>
        <v>17</v>
      </c>
      <c r="J930" s="44">
        <f t="shared" si="212"/>
        <v>0</v>
      </c>
      <c r="K930" s="44">
        <f t="shared" si="212"/>
        <v>0</v>
      </c>
      <c r="L930" s="44">
        <f t="shared" si="212"/>
        <v>0</v>
      </c>
      <c r="M930" s="44">
        <f t="shared" si="212"/>
        <v>0</v>
      </c>
      <c r="N930" s="44">
        <f t="shared" si="212"/>
        <v>0</v>
      </c>
      <c r="O930" s="281">
        <v>5993</v>
      </c>
      <c r="P930" s="281"/>
      <c r="Q930" s="424" t="s">
        <v>4162</v>
      </c>
    </row>
    <row r="931" spans="1:17" ht="24" customHeight="1" x14ac:dyDescent="0.25">
      <c r="A931" s="292"/>
      <c r="B931" s="279"/>
      <c r="C931" s="279"/>
      <c r="D931" s="279"/>
      <c r="E931" s="279"/>
      <c r="F931" s="279"/>
      <c r="G931" s="79" t="s">
        <v>267</v>
      </c>
      <c r="H931" s="44">
        <f t="shared" si="202"/>
        <v>0</v>
      </c>
      <c r="I931" s="44">
        <v>0</v>
      </c>
      <c r="J931" s="44">
        <v>0</v>
      </c>
      <c r="K931" s="44">
        <v>0</v>
      </c>
      <c r="L931" s="44">
        <v>0</v>
      </c>
      <c r="M931" s="44">
        <v>0</v>
      </c>
      <c r="N931" s="44">
        <v>0</v>
      </c>
      <c r="O931" s="282"/>
      <c r="P931" s="282"/>
      <c r="Q931" s="425"/>
    </row>
    <row r="932" spans="1:17" ht="36" x14ac:dyDescent="0.25">
      <c r="A932" s="292"/>
      <c r="B932" s="279"/>
      <c r="C932" s="279"/>
      <c r="D932" s="279"/>
      <c r="E932" s="279"/>
      <c r="F932" s="279"/>
      <c r="G932" s="79" t="s">
        <v>18</v>
      </c>
      <c r="H932" s="44">
        <f t="shared" si="202"/>
        <v>17</v>
      </c>
      <c r="I932" s="44">
        <v>17</v>
      </c>
      <c r="J932" s="44">
        <v>0</v>
      </c>
      <c r="K932" s="44">
        <v>0</v>
      </c>
      <c r="L932" s="44">
        <v>0</v>
      </c>
      <c r="M932" s="44">
        <v>0</v>
      </c>
      <c r="N932" s="44">
        <v>0</v>
      </c>
      <c r="O932" s="282"/>
      <c r="P932" s="282"/>
      <c r="Q932" s="425"/>
    </row>
    <row r="933" spans="1:17" x14ac:dyDescent="0.25">
      <c r="A933" s="292"/>
      <c r="B933" s="279"/>
      <c r="C933" s="279"/>
      <c r="D933" s="279"/>
      <c r="E933" s="279"/>
      <c r="F933" s="279"/>
      <c r="G933" s="79" t="s">
        <v>19</v>
      </c>
      <c r="H933" s="44">
        <f t="shared" si="202"/>
        <v>0</v>
      </c>
      <c r="I933" s="44">
        <v>0</v>
      </c>
      <c r="J933" s="44">
        <v>0</v>
      </c>
      <c r="K933" s="44">
        <v>0</v>
      </c>
      <c r="L933" s="44">
        <v>0</v>
      </c>
      <c r="M933" s="44">
        <v>0</v>
      </c>
      <c r="N933" s="44">
        <v>0</v>
      </c>
      <c r="O933" s="282"/>
      <c r="P933" s="282"/>
      <c r="Q933" s="425"/>
    </row>
    <row r="934" spans="1:17" ht="24" x14ac:dyDescent="0.25">
      <c r="A934" s="292"/>
      <c r="B934" s="279"/>
      <c r="C934" s="279"/>
      <c r="D934" s="279"/>
      <c r="E934" s="279"/>
      <c r="F934" s="279"/>
      <c r="G934" s="79" t="s">
        <v>20</v>
      </c>
      <c r="H934" s="44">
        <f t="shared" si="202"/>
        <v>0</v>
      </c>
      <c r="I934" s="44">
        <v>0</v>
      </c>
      <c r="J934" s="44">
        <v>0</v>
      </c>
      <c r="K934" s="44">
        <v>0</v>
      </c>
      <c r="L934" s="44">
        <v>0</v>
      </c>
      <c r="M934" s="44">
        <v>0</v>
      </c>
      <c r="N934" s="44">
        <v>0</v>
      </c>
      <c r="O934" s="283"/>
      <c r="P934" s="283"/>
      <c r="Q934" s="426"/>
    </row>
    <row r="935" spans="1:17" ht="36" x14ac:dyDescent="0.25">
      <c r="A935" s="292" t="s">
        <v>2504</v>
      </c>
      <c r="B935" s="279" t="s">
        <v>2505</v>
      </c>
      <c r="C935" s="279" t="s">
        <v>486</v>
      </c>
      <c r="D935" s="279">
        <v>2029</v>
      </c>
      <c r="E935" s="279"/>
      <c r="F935" s="279" t="s">
        <v>2506</v>
      </c>
      <c r="G935" s="79" t="s">
        <v>16</v>
      </c>
      <c r="H935" s="44">
        <f t="shared" ref="H935:N935" si="213">SUM(H936:H939)</f>
        <v>100</v>
      </c>
      <c r="I935" s="44">
        <f t="shared" si="213"/>
        <v>0</v>
      </c>
      <c r="J935" s="44">
        <f t="shared" si="213"/>
        <v>0</v>
      </c>
      <c r="K935" s="44">
        <f t="shared" si="213"/>
        <v>0</v>
      </c>
      <c r="L935" s="44">
        <f t="shared" si="213"/>
        <v>0</v>
      </c>
      <c r="M935" s="44">
        <f t="shared" si="213"/>
        <v>100</v>
      </c>
      <c r="N935" s="44">
        <f t="shared" si="213"/>
        <v>0</v>
      </c>
      <c r="O935" s="281"/>
      <c r="P935" s="281"/>
      <c r="Q935" s="424" t="s">
        <v>4162</v>
      </c>
    </row>
    <row r="936" spans="1:17" ht="24" customHeight="1" x14ac:dyDescent="0.25">
      <c r="A936" s="292"/>
      <c r="B936" s="279"/>
      <c r="C936" s="279"/>
      <c r="D936" s="279"/>
      <c r="E936" s="279"/>
      <c r="F936" s="279"/>
      <c r="G936" s="79" t="s">
        <v>267</v>
      </c>
      <c r="H936" s="44">
        <f t="shared" si="202"/>
        <v>0</v>
      </c>
      <c r="I936" s="44">
        <v>0</v>
      </c>
      <c r="J936" s="44">
        <v>0</v>
      </c>
      <c r="K936" s="44">
        <v>0</v>
      </c>
      <c r="L936" s="44">
        <v>0</v>
      </c>
      <c r="M936" s="44">
        <v>0</v>
      </c>
      <c r="N936" s="44">
        <v>0</v>
      </c>
      <c r="O936" s="282"/>
      <c r="P936" s="282"/>
      <c r="Q936" s="425"/>
    </row>
    <row r="937" spans="1:17" ht="36" x14ac:dyDescent="0.25">
      <c r="A937" s="292"/>
      <c r="B937" s="279"/>
      <c r="C937" s="279"/>
      <c r="D937" s="279"/>
      <c r="E937" s="279"/>
      <c r="F937" s="279"/>
      <c r="G937" s="79" t="s">
        <v>18</v>
      </c>
      <c r="H937" s="44">
        <f t="shared" si="202"/>
        <v>93</v>
      </c>
      <c r="I937" s="44">
        <v>0</v>
      </c>
      <c r="J937" s="44">
        <v>0</v>
      </c>
      <c r="K937" s="44">
        <v>0</v>
      </c>
      <c r="L937" s="44">
        <v>0</v>
      </c>
      <c r="M937" s="44">
        <v>93</v>
      </c>
      <c r="N937" s="44">
        <v>0</v>
      </c>
      <c r="O937" s="282"/>
      <c r="P937" s="282"/>
      <c r="Q937" s="425"/>
    </row>
    <row r="938" spans="1:17" x14ac:dyDescent="0.25">
      <c r="A938" s="292"/>
      <c r="B938" s="279"/>
      <c r="C938" s="279"/>
      <c r="D938" s="279"/>
      <c r="E938" s="279"/>
      <c r="F938" s="279"/>
      <c r="G938" s="79" t="s">
        <v>19</v>
      </c>
      <c r="H938" s="44">
        <f t="shared" si="202"/>
        <v>0</v>
      </c>
      <c r="I938" s="44">
        <v>0</v>
      </c>
      <c r="J938" s="44">
        <v>0</v>
      </c>
      <c r="K938" s="44">
        <v>0</v>
      </c>
      <c r="L938" s="44">
        <v>0</v>
      </c>
      <c r="M938" s="44">
        <v>0</v>
      </c>
      <c r="N938" s="44">
        <v>0</v>
      </c>
      <c r="O938" s="282"/>
      <c r="P938" s="282"/>
      <c r="Q938" s="425"/>
    </row>
    <row r="939" spans="1:17" ht="24" x14ac:dyDescent="0.25">
      <c r="A939" s="292"/>
      <c r="B939" s="281"/>
      <c r="C939" s="279"/>
      <c r="D939" s="279"/>
      <c r="E939" s="279"/>
      <c r="F939" s="279"/>
      <c r="G939" s="79" t="s">
        <v>20</v>
      </c>
      <c r="H939" s="44">
        <f t="shared" si="202"/>
        <v>7</v>
      </c>
      <c r="I939" s="44">
        <v>0</v>
      </c>
      <c r="J939" s="44">
        <v>0</v>
      </c>
      <c r="K939" s="44">
        <v>0</v>
      </c>
      <c r="L939" s="44">
        <v>0</v>
      </c>
      <c r="M939" s="44">
        <v>7</v>
      </c>
      <c r="N939" s="44">
        <v>0</v>
      </c>
      <c r="O939" s="283"/>
      <c r="P939" s="283"/>
      <c r="Q939" s="426"/>
    </row>
    <row r="940" spans="1:17" ht="48" customHeight="1" x14ac:dyDescent="0.25">
      <c r="A940" s="302" t="s">
        <v>2507</v>
      </c>
      <c r="B940" s="637" t="s">
        <v>2508</v>
      </c>
      <c r="C940" s="305" t="s">
        <v>486</v>
      </c>
      <c r="D940" s="305">
        <v>2025</v>
      </c>
      <c r="E940" s="305">
        <v>220</v>
      </c>
      <c r="F940" s="305" t="s">
        <v>2509</v>
      </c>
      <c r="G940" s="275" t="s">
        <v>16</v>
      </c>
      <c r="H940" s="54">
        <f t="shared" ref="H940:N940" si="214">SUM(H941:H944)</f>
        <v>12.736930000000001</v>
      </c>
      <c r="I940" s="136">
        <f t="shared" si="214"/>
        <v>12.736930000000001</v>
      </c>
      <c r="J940" s="54">
        <f t="shared" si="214"/>
        <v>0</v>
      </c>
      <c r="K940" s="136">
        <f t="shared" si="214"/>
        <v>0</v>
      </c>
      <c r="L940" s="54">
        <f t="shared" si="214"/>
        <v>0</v>
      </c>
      <c r="M940" s="136">
        <f t="shared" si="214"/>
        <v>0</v>
      </c>
      <c r="N940" s="54">
        <f t="shared" si="214"/>
        <v>0</v>
      </c>
      <c r="O940" s="305">
        <v>1100</v>
      </c>
      <c r="P940" s="305" t="s">
        <v>2510</v>
      </c>
      <c r="Q940" s="424" t="s">
        <v>4162</v>
      </c>
    </row>
    <row r="941" spans="1:17" ht="24" customHeight="1" x14ac:dyDescent="0.25">
      <c r="A941" s="302"/>
      <c r="B941" s="302"/>
      <c r="C941" s="302"/>
      <c r="D941" s="302"/>
      <c r="E941" s="302"/>
      <c r="F941" s="302"/>
      <c r="G941" s="276" t="s">
        <v>267</v>
      </c>
      <c r="H941" s="53">
        <f t="shared" ref="H941:H944" si="215">SUM(I941:N941)</f>
        <v>0</v>
      </c>
      <c r="I941" s="54">
        <v>0</v>
      </c>
      <c r="J941" s="53">
        <v>0</v>
      </c>
      <c r="K941" s="54">
        <v>0</v>
      </c>
      <c r="L941" s="53">
        <v>0</v>
      </c>
      <c r="M941" s="54">
        <v>0</v>
      </c>
      <c r="N941" s="53">
        <v>0</v>
      </c>
      <c r="O941" s="302"/>
      <c r="P941" s="302"/>
      <c r="Q941" s="425"/>
    </row>
    <row r="942" spans="1:17" ht="36" x14ac:dyDescent="0.25">
      <c r="A942" s="302"/>
      <c r="B942" s="302"/>
      <c r="C942" s="302"/>
      <c r="D942" s="302"/>
      <c r="E942" s="302"/>
      <c r="F942" s="302"/>
      <c r="G942" s="261" t="s">
        <v>18</v>
      </c>
      <c r="H942" s="54">
        <f t="shared" si="215"/>
        <v>11.845344900000001</v>
      </c>
      <c r="I942" s="53">
        <v>11.845344900000001</v>
      </c>
      <c r="J942" s="54">
        <v>0</v>
      </c>
      <c r="K942" s="53">
        <v>0</v>
      </c>
      <c r="L942" s="54">
        <v>0</v>
      </c>
      <c r="M942" s="53">
        <v>0</v>
      </c>
      <c r="N942" s="54">
        <v>0</v>
      </c>
      <c r="O942" s="302"/>
      <c r="P942" s="302"/>
      <c r="Q942" s="425"/>
    </row>
    <row r="943" spans="1:17" x14ac:dyDescent="0.25">
      <c r="A943" s="302"/>
      <c r="B943" s="302"/>
      <c r="C943" s="302"/>
      <c r="D943" s="302"/>
      <c r="E943" s="302"/>
      <c r="F943" s="302"/>
      <c r="G943" s="276" t="s">
        <v>19</v>
      </c>
      <c r="H943" s="53">
        <f t="shared" si="215"/>
        <v>0.89158510000000002</v>
      </c>
      <c r="I943" s="54">
        <v>0.89158510000000002</v>
      </c>
      <c r="J943" s="53">
        <v>0</v>
      </c>
      <c r="K943" s="54">
        <v>0</v>
      </c>
      <c r="L943" s="53">
        <v>0</v>
      </c>
      <c r="M943" s="54">
        <v>0</v>
      </c>
      <c r="N943" s="53">
        <v>0</v>
      </c>
      <c r="O943" s="302"/>
      <c r="P943" s="302"/>
      <c r="Q943" s="425"/>
    </row>
    <row r="944" spans="1:17" ht="24" x14ac:dyDescent="0.25">
      <c r="A944" s="626"/>
      <c r="B944" s="626"/>
      <c r="C944" s="626"/>
      <c r="D944" s="626"/>
      <c r="E944" s="626"/>
      <c r="F944" s="626"/>
      <c r="G944" s="277" t="s">
        <v>20</v>
      </c>
      <c r="H944" s="54">
        <f t="shared" si="215"/>
        <v>0</v>
      </c>
      <c r="I944" s="124">
        <v>0</v>
      </c>
      <c r="J944" s="54">
        <v>0</v>
      </c>
      <c r="K944" s="124">
        <v>0</v>
      </c>
      <c r="L944" s="54">
        <v>0</v>
      </c>
      <c r="M944" s="124">
        <v>0</v>
      </c>
      <c r="N944" s="54">
        <v>0</v>
      </c>
      <c r="O944" s="626"/>
      <c r="P944" s="626"/>
      <c r="Q944" s="426"/>
    </row>
    <row r="945" spans="1:17" ht="36" x14ac:dyDescent="0.25">
      <c r="A945" s="306" t="s">
        <v>26</v>
      </c>
      <c r="B945" s="306"/>
      <c r="C945" s="306"/>
      <c r="D945" s="306"/>
      <c r="E945" s="306"/>
      <c r="F945" s="306"/>
      <c r="G945" s="133" t="s">
        <v>16</v>
      </c>
      <c r="H945" s="49">
        <f>SUM(H885,H890,H895,H900,H905,H910,H915,H920,H925,H930,H935,H940)</f>
        <v>997.33692999999994</v>
      </c>
      <c r="I945" s="49">
        <f t="shared" ref="I945:N945" si="216">SUM(I885,I890,I895,I900,I905,I910,I915,I920,I925,I930,I935,I940)</f>
        <v>211.23693</v>
      </c>
      <c r="J945" s="49">
        <f t="shared" si="216"/>
        <v>25</v>
      </c>
      <c r="K945" s="49">
        <f t="shared" si="216"/>
        <v>0</v>
      </c>
      <c r="L945" s="49">
        <f t="shared" si="216"/>
        <v>525.4</v>
      </c>
      <c r="M945" s="49">
        <f t="shared" si="216"/>
        <v>235.7</v>
      </c>
      <c r="N945" s="49">
        <f t="shared" si="216"/>
        <v>0</v>
      </c>
      <c r="O945" s="279"/>
      <c r="P945" s="279"/>
      <c r="Q945" s="35"/>
    </row>
    <row r="946" spans="1:17" ht="24" x14ac:dyDescent="0.25">
      <c r="A946" s="306"/>
      <c r="B946" s="306"/>
      <c r="C946" s="306"/>
      <c r="D946" s="306"/>
      <c r="E946" s="306"/>
      <c r="F946" s="306"/>
      <c r="G946" s="133" t="s">
        <v>267</v>
      </c>
      <c r="H946" s="49">
        <f t="shared" ref="H946:N949" si="217">SUM(H886,H891,H896,H901,H906,H911,H916,H921,H926,H931,H936,H941)</f>
        <v>224.5</v>
      </c>
      <c r="I946" s="49">
        <f t="shared" si="217"/>
        <v>0</v>
      </c>
      <c r="J946" s="49">
        <f t="shared" si="217"/>
        <v>0</v>
      </c>
      <c r="K946" s="49">
        <f t="shared" si="217"/>
        <v>0</v>
      </c>
      <c r="L946" s="49">
        <f t="shared" si="217"/>
        <v>224.5</v>
      </c>
      <c r="M946" s="49">
        <f t="shared" si="217"/>
        <v>0</v>
      </c>
      <c r="N946" s="49">
        <f t="shared" si="217"/>
        <v>0</v>
      </c>
      <c r="O946" s="279"/>
      <c r="P946" s="279"/>
      <c r="Q946" s="35"/>
    </row>
    <row r="947" spans="1:17" ht="36" x14ac:dyDescent="0.25">
      <c r="A947" s="306"/>
      <c r="B947" s="306"/>
      <c r="C947" s="306"/>
      <c r="D947" s="306"/>
      <c r="E947" s="306"/>
      <c r="F947" s="306"/>
      <c r="G947" s="133" t="s">
        <v>18</v>
      </c>
      <c r="H947" s="49">
        <f t="shared" si="217"/>
        <v>764.9453448999999</v>
      </c>
      <c r="I947" s="49">
        <f t="shared" si="217"/>
        <v>210.34534489999999</v>
      </c>
      <c r="J947" s="49">
        <f t="shared" si="217"/>
        <v>25</v>
      </c>
      <c r="K947" s="49">
        <f t="shared" si="217"/>
        <v>0</v>
      </c>
      <c r="L947" s="49">
        <f t="shared" si="217"/>
        <v>300.89999999999998</v>
      </c>
      <c r="M947" s="49">
        <f t="shared" si="217"/>
        <v>228.7</v>
      </c>
      <c r="N947" s="49">
        <f t="shared" si="217"/>
        <v>0</v>
      </c>
      <c r="O947" s="279"/>
      <c r="P947" s="279"/>
      <c r="Q947" s="35"/>
    </row>
    <row r="948" spans="1:17" ht="15.75" x14ac:dyDescent="0.25">
      <c r="A948" s="306"/>
      <c r="B948" s="306"/>
      <c r="C948" s="306"/>
      <c r="D948" s="306"/>
      <c r="E948" s="306"/>
      <c r="F948" s="306"/>
      <c r="G948" s="133" t="s">
        <v>19</v>
      </c>
      <c r="H948" s="49">
        <f t="shared" si="217"/>
        <v>0.89158510000000002</v>
      </c>
      <c r="I948" s="49">
        <f t="shared" si="217"/>
        <v>0.89158510000000002</v>
      </c>
      <c r="J948" s="49">
        <f t="shared" si="217"/>
        <v>0</v>
      </c>
      <c r="K948" s="49">
        <f t="shared" si="217"/>
        <v>0</v>
      </c>
      <c r="L948" s="49">
        <f t="shared" si="217"/>
        <v>0</v>
      </c>
      <c r="M948" s="49">
        <f t="shared" si="217"/>
        <v>0</v>
      </c>
      <c r="N948" s="49">
        <f t="shared" si="217"/>
        <v>0</v>
      </c>
      <c r="O948" s="279"/>
      <c r="P948" s="279"/>
      <c r="Q948" s="35"/>
    </row>
    <row r="949" spans="1:17" ht="24" x14ac:dyDescent="0.25">
      <c r="A949" s="306"/>
      <c r="B949" s="306"/>
      <c r="C949" s="306"/>
      <c r="D949" s="306"/>
      <c r="E949" s="306"/>
      <c r="F949" s="306"/>
      <c r="G949" s="133" t="s">
        <v>20</v>
      </c>
      <c r="H949" s="49">
        <f t="shared" si="217"/>
        <v>7</v>
      </c>
      <c r="I949" s="49">
        <f t="shared" si="217"/>
        <v>0</v>
      </c>
      <c r="J949" s="49">
        <f t="shared" si="217"/>
        <v>0</v>
      </c>
      <c r="K949" s="49">
        <f t="shared" si="217"/>
        <v>0</v>
      </c>
      <c r="L949" s="49">
        <f t="shared" si="217"/>
        <v>0</v>
      </c>
      <c r="M949" s="49">
        <f t="shared" si="217"/>
        <v>7</v>
      </c>
      <c r="N949" s="49">
        <f t="shared" si="217"/>
        <v>0</v>
      </c>
      <c r="O949" s="279"/>
      <c r="P949" s="279"/>
      <c r="Q949" s="35"/>
    </row>
    <row r="950" spans="1:17" ht="15.75" x14ac:dyDescent="0.25">
      <c r="A950" s="306" t="s">
        <v>136</v>
      </c>
      <c r="B950" s="306"/>
      <c r="C950" s="306"/>
      <c r="D950" s="306"/>
      <c r="E950" s="306"/>
      <c r="F950" s="306"/>
      <c r="G950" s="306"/>
      <c r="H950" s="306"/>
      <c r="I950" s="306"/>
      <c r="J950" s="306"/>
      <c r="K950" s="306"/>
      <c r="L950" s="306"/>
      <c r="M950" s="306"/>
      <c r="N950" s="306"/>
      <c r="O950" s="306"/>
      <c r="P950" s="306"/>
      <c r="Q950" s="35"/>
    </row>
    <row r="951" spans="1:17" ht="36" x14ac:dyDescent="0.25">
      <c r="A951" s="292" t="s">
        <v>2511</v>
      </c>
      <c r="B951" s="279" t="s">
        <v>2486</v>
      </c>
      <c r="C951" s="279" t="s">
        <v>2512</v>
      </c>
      <c r="D951" s="279">
        <v>2025</v>
      </c>
      <c r="E951" s="279">
        <v>360</v>
      </c>
      <c r="F951" s="279" t="s">
        <v>661</v>
      </c>
      <c r="G951" s="79" t="s">
        <v>16</v>
      </c>
      <c r="H951" s="44">
        <f t="shared" ref="H951:N951" si="218">SUM(H952:H955)</f>
        <v>65.400000000000006</v>
      </c>
      <c r="I951" s="44">
        <f t="shared" si="218"/>
        <v>65.400000000000006</v>
      </c>
      <c r="J951" s="44">
        <f t="shared" si="218"/>
        <v>0</v>
      </c>
      <c r="K951" s="44">
        <f t="shared" si="218"/>
        <v>0</v>
      </c>
      <c r="L951" s="44">
        <f t="shared" si="218"/>
        <v>0</v>
      </c>
      <c r="M951" s="44">
        <f t="shared" si="218"/>
        <v>0</v>
      </c>
      <c r="N951" s="44">
        <f t="shared" si="218"/>
        <v>0</v>
      </c>
      <c r="O951" s="279">
        <v>149</v>
      </c>
      <c r="P951" s="279" t="s">
        <v>2513</v>
      </c>
      <c r="Q951" s="424" t="s">
        <v>4189</v>
      </c>
    </row>
    <row r="952" spans="1:17" x14ac:dyDescent="0.25">
      <c r="A952" s="292"/>
      <c r="B952" s="279"/>
      <c r="C952" s="279"/>
      <c r="D952" s="279"/>
      <c r="E952" s="279"/>
      <c r="F952" s="279"/>
      <c r="G952" s="79" t="s">
        <v>267</v>
      </c>
      <c r="H952" s="44">
        <f t="shared" ref="H952:H975" si="219">SUM(I952:N952)</f>
        <v>61.5</v>
      </c>
      <c r="I952" s="44">
        <v>61.5</v>
      </c>
      <c r="J952" s="44">
        <v>0</v>
      </c>
      <c r="K952" s="44">
        <v>0</v>
      </c>
      <c r="L952" s="44">
        <v>0</v>
      </c>
      <c r="M952" s="44">
        <v>0</v>
      </c>
      <c r="N952" s="44">
        <v>0</v>
      </c>
      <c r="O952" s="279"/>
      <c r="P952" s="279"/>
      <c r="Q952" s="425"/>
    </row>
    <row r="953" spans="1:17" ht="36" x14ac:dyDescent="0.25">
      <c r="A953" s="292"/>
      <c r="B953" s="279"/>
      <c r="C953" s="279"/>
      <c r="D953" s="279"/>
      <c r="E953" s="279"/>
      <c r="F953" s="279"/>
      <c r="G953" s="79" t="s">
        <v>18</v>
      </c>
      <c r="H953" s="44">
        <f t="shared" si="219"/>
        <v>3.9</v>
      </c>
      <c r="I953" s="44">
        <v>3.9</v>
      </c>
      <c r="J953" s="44">
        <v>0</v>
      </c>
      <c r="K953" s="44">
        <v>0</v>
      </c>
      <c r="L953" s="44">
        <v>0</v>
      </c>
      <c r="M953" s="44">
        <v>0</v>
      </c>
      <c r="N953" s="44">
        <v>0</v>
      </c>
      <c r="O953" s="279"/>
      <c r="P953" s="279"/>
      <c r="Q953" s="425"/>
    </row>
    <row r="954" spans="1:17" x14ac:dyDescent="0.25">
      <c r="A954" s="292"/>
      <c r="B954" s="279"/>
      <c r="C954" s="279"/>
      <c r="D954" s="279"/>
      <c r="E954" s="279"/>
      <c r="F954" s="279"/>
      <c r="G954" s="79" t="s">
        <v>19</v>
      </c>
      <c r="H954" s="44">
        <f t="shared" si="219"/>
        <v>0</v>
      </c>
      <c r="I954" s="44">
        <v>0</v>
      </c>
      <c r="J954" s="44">
        <v>0</v>
      </c>
      <c r="K954" s="44">
        <v>0</v>
      </c>
      <c r="L954" s="44">
        <v>0</v>
      </c>
      <c r="M954" s="44">
        <v>0</v>
      </c>
      <c r="N954" s="44">
        <v>0</v>
      </c>
      <c r="O954" s="279"/>
      <c r="P954" s="279"/>
      <c r="Q954" s="425"/>
    </row>
    <row r="955" spans="1:17" ht="24" x14ac:dyDescent="0.25">
      <c r="A955" s="292"/>
      <c r="B955" s="279"/>
      <c r="C955" s="279"/>
      <c r="D955" s="279"/>
      <c r="E955" s="279"/>
      <c r="F955" s="279"/>
      <c r="G955" s="79" t="s">
        <v>20</v>
      </c>
      <c r="H955" s="44">
        <f t="shared" si="219"/>
        <v>0</v>
      </c>
      <c r="I955" s="44">
        <v>0</v>
      </c>
      <c r="J955" s="44">
        <v>0</v>
      </c>
      <c r="K955" s="44">
        <v>0</v>
      </c>
      <c r="L955" s="44">
        <v>0</v>
      </c>
      <c r="M955" s="44">
        <v>0</v>
      </c>
      <c r="N955" s="44">
        <v>0</v>
      </c>
      <c r="O955" s="279"/>
      <c r="P955" s="279"/>
      <c r="Q955" s="426"/>
    </row>
    <row r="956" spans="1:17" ht="36" x14ac:dyDescent="0.25">
      <c r="A956" s="292" t="s">
        <v>2514</v>
      </c>
      <c r="B956" s="279" t="s">
        <v>2486</v>
      </c>
      <c r="C956" s="279" t="s">
        <v>2512</v>
      </c>
      <c r="D956" s="279">
        <v>2028</v>
      </c>
      <c r="E956" s="279">
        <v>282</v>
      </c>
      <c r="F956" s="279" t="s">
        <v>661</v>
      </c>
      <c r="G956" s="79" t="s">
        <v>16</v>
      </c>
      <c r="H956" s="44">
        <f t="shared" ref="H956:N956" si="220">SUM(H957:H960)</f>
        <v>128</v>
      </c>
      <c r="I956" s="44">
        <f t="shared" si="220"/>
        <v>0</v>
      </c>
      <c r="J956" s="44">
        <f t="shared" si="220"/>
        <v>0</v>
      </c>
      <c r="K956" s="44">
        <f t="shared" si="220"/>
        <v>0</v>
      </c>
      <c r="L956" s="44">
        <f t="shared" si="220"/>
        <v>128</v>
      </c>
      <c r="M956" s="44">
        <f t="shared" si="220"/>
        <v>0</v>
      </c>
      <c r="N956" s="44">
        <f t="shared" si="220"/>
        <v>0</v>
      </c>
      <c r="O956" s="279">
        <v>274</v>
      </c>
      <c r="P956" s="279" t="s">
        <v>2515</v>
      </c>
      <c r="Q956" s="424" t="s">
        <v>4189</v>
      </c>
    </row>
    <row r="957" spans="1:17" ht="24" customHeight="1" x14ac:dyDescent="0.25">
      <c r="A957" s="292"/>
      <c r="B957" s="279"/>
      <c r="C957" s="279"/>
      <c r="D957" s="279"/>
      <c r="E957" s="279"/>
      <c r="F957" s="279"/>
      <c r="G957" s="79" t="s">
        <v>267</v>
      </c>
      <c r="H957" s="44">
        <f t="shared" si="219"/>
        <v>0</v>
      </c>
      <c r="I957" s="44">
        <v>0</v>
      </c>
      <c r="J957" s="44">
        <v>0</v>
      </c>
      <c r="K957" s="44">
        <v>0</v>
      </c>
      <c r="L957" s="44">
        <v>0</v>
      </c>
      <c r="M957" s="44">
        <v>0</v>
      </c>
      <c r="N957" s="44">
        <v>0</v>
      </c>
      <c r="O957" s="279"/>
      <c r="P957" s="279"/>
      <c r="Q957" s="425"/>
    </row>
    <row r="958" spans="1:17" ht="36" x14ac:dyDescent="0.25">
      <c r="A958" s="292"/>
      <c r="B958" s="279"/>
      <c r="C958" s="279"/>
      <c r="D958" s="279"/>
      <c r="E958" s="279"/>
      <c r="F958" s="279"/>
      <c r="G958" s="79" t="s">
        <v>18</v>
      </c>
      <c r="H958" s="44">
        <f t="shared" si="219"/>
        <v>120.3</v>
      </c>
      <c r="I958" s="44">
        <v>0</v>
      </c>
      <c r="J958" s="44">
        <v>0</v>
      </c>
      <c r="K958" s="44">
        <v>0</v>
      </c>
      <c r="L958" s="44">
        <v>120.3</v>
      </c>
      <c r="M958" s="44">
        <v>0</v>
      </c>
      <c r="N958" s="44">
        <v>0</v>
      </c>
      <c r="O958" s="279"/>
      <c r="P958" s="279"/>
      <c r="Q958" s="425"/>
    </row>
    <row r="959" spans="1:17" x14ac:dyDescent="0.25">
      <c r="A959" s="292"/>
      <c r="B959" s="279"/>
      <c r="C959" s="279"/>
      <c r="D959" s="279"/>
      <c r="E959" s="279"/>
      <c r="F959" s="279"/>
      <c r="G959" s="79" t="s">
        <v>19</v>
      </c>
      <c r="H959" s="44">
        <f t="shared" si="219"/>
        <v>7.7</v>
      </c>
      <c r="I959" s="44">
        <v>0</v>
      </c>
      <c r="J959" s="44">
        <v>0</v>
      </c>
      <c r="K959" s="44">
        <v>0</v>
      </c>
      <c r="L959" s="44">
        <v>7.7</v>
      </c>
      <c r="M959" s="44">
        <v>0</v>
      </c>
      <c r="N959" s="44">
        <v>0</v>
      </c>
      <c r="O959" s="279"/>
      <c r="P959" s="279"/>
      <c r="Q959" s="425"/>
    </row>
    <row r="960" spans="1:17" ht="24" x14ac:dyDescent="0.25">
      <c r="A960" s="292"/>
      <c r="B960" s="279"/>
      <c r="C960" s="279"/>
      <c r="D960" s="279"/>
      <c r="E960" s="279"/>
      <c r="F960" s="279"/>
      <c r="G960" s="43" t="s">
        <v>20</v>
      </c>
      <c r="H960" s="44">
        <f t="shared" si="219"/>
        <v>0</v>
      </c>
      <c r="I960" s="44">
        <v>0</v>
      </c>
      <c r="J960" s="44">
        <v>0</v>
      </c>
      <c r="K960" s="44">
        <v>0</v>
      </c>
      <c r="L960" s="44">
        <v>0</v>
      </c>
      <c r="M960" s="44">
        <v>0</v>
      </c>
      <c r="N960" s="44">
        <v>0</v>
      </c>
      <c r="O960" s="279"/>
      <c r="P960" s="279"/>
      <c r="Q960" s="426"/>
    </row>
    <row r="961" spans="1:17" ht="36" x14ac:dyDescent="0.25">
      <c r="A961" s="299" t="s">
        <v>2516</v>
      </c>
      <c r="B961" s="279" t="s">
        <v>2486</v>
      </c>
      <c r="C961" s="279" t="s">
        <v>2512</v>
      </c>
      <c r="D961" s="279">
        <v>2029</v>
      </c>
      <c r="E961" s="279">
        <v>400</v>
      </c>
      <c r="F961" s="279" t="s">
        <v>2517</v>
      </c>
      <c r="G961" s="43" t="s">
        <v>16</v>
      </c>
      <c r="H961" s="44">
        <f t="shared" ref="H961:N961" si="221">SUM(H962:H965)</f>
        <v>17</v>
      </c>
      <c r="I961" s="44">
        <f t="shared" si="221"/>
        <v>0</v>
      </c>
      <c r="J961" s="44">
        <f t="shared" si="221"/>
        <v>0</v>
      </c>
      <c r="K961" s="44">
        <f t="shared" si="221"/>
        <v>0</v>
      </c>
      <c r="L961" s="44">
        <f t="shared" si="221"/>
        <v>0</v>
      </c>
      <c r="M961" s="44">
        <f t="shared" si="221"/>
        <v>17</v>
      </c>
      <c r="N961" s="44">
        <f t="shared" si="221"/>
        <v>0</v>
      </c>
      <c r="O961" s="279">
        <v>201</v>
      </c>
      <c r="P961" s="279" t="s">
        <v>2513</v>
      </c>
      <c r="Q961" s="424" t="s">
        <v>4189</v>
      </c>
    </row>
    <row r="962" spans="1:17" x14ac:dyDescent="0.25">
      <c r="A962" s="374"/>
      <c r="B962" s="279"/>
      <c r="C962" s="279"/>
      <c r="D962" s="279"/>
      <c r="E962" s="279"/>
      <c r="F962" s="279"/>
      <c r="G962" s="43" t="s">
        <v>17</v>
      </c>
      <c r="H962" s="44">
        <f t="shared" si="219"/>
        <v>0</v>
      </c>
      <c r="I962" s="44">
        <v>0</v>
      </c>
      <c r="J962" s="44">
        <v>0</v>
      </c>
      <c r="K962" s="44">
        <v>0</v>
      </c>
      <c r="L962" s="44">
        <v>0</v>
      </c>
      <c r="M962" s="44">
        <v>0</v>
      </c>
      <c r="N962" s="44">
        <v>0</v>
      </c>
      <c r="O962" s="279"/>
      <c r="P962" s="279"/>
      <c r="Q962" s="425"/>
    </row>
    <row r="963" spans="1:17" ht="36" x14ac:dyDescent="0.25">
      <c r="A963" s="374"/>
      <c r="B963" s="279"/>
      <c r="C963" s="279"/>
      <c r="D963" s="279"/>
      <c r="E963" s="279"/>
      <c r="F963" s="279"/>
      <c r="G963" s="43" t="s">
        <v>18</v>
      </c>
      <c r="H963" s="44">
        <f t="shared" si="219"/>
        <v>16</v>
      </c>
      <c r="I963" s="44">
        <v>0</v>
      </c>
      <c r="J963" s="44">
        <v>0</v>
      </c>
      <c r="K963" s="44">
        <v>0</v>
      </c>
      <c r="L963" s="44">
        <v>0</v>
      </c>
      <c r="M963" s="44">
        <v>16</v>
      </c>
      <c r="N963" s="44">
        <v>0</v>
      </c>
      <c r="O963" s="279"/>
      <c r="P963" s="279"/>
      <c r="Q963" s="425"/>
    </row>
    <row r="964" spans="1:17" x14ac:dyDescent="0.25">
      <c r="A964" s="374"/>
      <c r="B964" s="279"/>
      <c r="C964" s="279"/>
      <c r="D964" s="279"/>
      <c r="E964" s="279"/>
      <c r="F964" s="279"/>
      <c r="G964" s="43" t="s">
        <v>19</v>
      </c>
      <c r="H964" s="44">
        <f t="shared" si="219"/>
        <v>1</v>
      </c>
      <c r="I964" s="44">
        <v>0</v>
      </c>
      <c r="J964" s="44">
        <v>0</v>
      </c>
      <c r="K964" s="44">
        <v>0</v>
      </c>
      <c r="L964" s="44">
        <v>0</v>
      </c>
      <c r="M964" s="44">
        <v>1</v>
      </c>
      <c r="N964" s="44">
        <v>0</v>
      </c>
      <c r="O964" s="279"/>
      <c r="P964" s="279"/>
      <c r="Q964" s="425"/>
    </row>
    <row r="965" spans="1:17" ht="24" x14ac:dyDescent="0.25">
      <c r="A965" s="375"/>
      <c r="B965" s="279"/>
      <c r="C965" s="279"/>
      <c r="D965" s="279"/>
      <c r="E965" s="279"/>
      <c r="F965" s="279"/>
      <c r="G965" s="43" t="s">
        <v>20</v>
      </c>
      <c r="H965" s="44">
        <f t="shared" si="219"/>
        <v>0</v>
      </c>
      <c r="I965" s="44">
        <v>0</v>
      </c>
      <c r="J965" s="44">
        <v>0</v>
      </c>
      <c r="K965" s="44">
        <v>0</v>
      </c>
      <c r="L965" s="44">
        <v>0</v>
      </c>
      <c r="M965" s="44">
        <v>0</v>
      </c>
      <c r="N965" s="44">
        <v>0</v>
      </c>
      <c r="O965" s="279"/>
      <c r="P965" s="279"/>
      <c r="Q965" s="426"/>
    </row>
    <row r="966" spans="1:17" ht="36" x14ac:dyDescent="0.25">
      <c r="A966" s="292" t="s">
        <v>2518</v>
      </c>
      <c r="B966" s="279" t="s">
        <v>2486</v>
      </c>
      <c r="C966" s="279" t="s">
        <v>2512</v>
      </c>
      <c r="D966" s="279" t="s">
        <v>66</v>
      </c>
      <c r="E966" s="279">
        <v>540</v>
      </c>
      <c r="F966" s="279" t="s">
        <v>661</v>
      </c>
      <c r="G966" s="43" t="s">
        <v>16</v>
      </c>
      <c r="H966" s="44">
        <f t="shared" ref="H966:N966" si="222">SUM(H967:H970)</f>
        <v>112</v>
      </c>
      <c r="I966" s="44">
        <f t="shared" si="222"/>
        <v>0</v>
      </c>
      <c r="J966" s="44">
        <f t="shared" si="222"/>
        <v>0</v>
      </c>
      <c r="K966" s="44">
        <f t="shared" si="222"/>
        <v>0</v>
      </c>
      <c r="L966" s="44">
        <f t="shared" si="222"/>
        <v>0</v>
      </c>
      <c r="M966" s="44">
        <f t="shared" si="222"/>
        <v>0</v>
      </c>
      <c r="N966" s="44">
        <f t="shared" si="222"/>
        <v>112</v>
      </c>
      <c r="O966" s="279">
        <v>182</v>
      </c>
      <c r="P966" s="279" t="s">
        <v>2513</v>
      </c>
      <c r="Q966" s="424" t="s">
        <v>4189</v>
      </c>
    </row>
    <row r="967" spans="1:17" x14ac:dyDescent="0.25">
      <c r="A967" s="292"/>
      <c r="B967" s="279"/>
      <c r="C967" s="279"/>
      <c r="D967" s="279"/>
      <c r="E967" s="279"/>
      <c r="F967" s="279"/>
      <c r="G967" s="79" t="s">
        <v>17</v>
      </c>
      <c r="H967" s="44">
        <f t="shared" si="219"/>
        <v>110.9</v>
      </c>
      <c r="I967" s="44">
        <v>0</v>
      </c>
      <c r="J967" s="44">
        <v>0</v>
      </c>
      <c r="K967" s="44">
        <v>0</v>
      </c>
      <c r="L967" s="44">
        <v>0</v>
      </c>
      <c r="M967" s="44">
        <v>0</v>
      </c>
      <c r="N967" s="44">
        <v>110.9</v>
      </c>
      <c r="O967" s="279"/>
      <c r="P967" s="279"/>
      <c r="Q967" s="425"/>
    </row>
    <row r="968" spans="1:17" ht="36" x14ac:dyDescent="0.25">
      <c r="A968" s="292"/>
      <c r="B968" s="279"/>
      <c r="C968" s="279"/>
      <c r="D968" s="279"/>
      <c r="E968" s="279"/>
      <c r="F968" s="279"/>
      <c r="G968" s="79" t="s">
        <v>18</v>
      </c>
      <c r="H968" s="44">
        <f t="shared" si="219"/>
        <v>1.1000000000000001</v>
      </c>
      <c r="I968" s="44">
        <v>0</v>
      </c>
      <c r="J968" s="44">
        <v>0</v>
      </c>
      <c r="K968" s="44">
        <v>0</v>
      </c>
      <c r="L968" s="44">
        <v>0</v>
      </c>
      <c r="M968" s="44">
        <v>0</v>
      </c>
      <c r="N968" s="44">
        <v>1.1000000000000001</v>
      </c>
      <c r="O968" s="279"/>
      <c r="P968" s="279"/>
      <c r="Q968" s="425"/>
    </row>
    <row r="969" spans="1:17" x14ac:dyDescent="0.25">
      <c r="A969" s="292"/>
      <c r="B969" s="279"/>
      <c r="C969" s="279"/>
      <c r="D969" s="279"/>
      <c r="E969" s="279"/>
      <c r="F969" s="279"/>
      <c r="G969" s="79" t="s">
        <v>19</v>
      </c>
      <c r="H969" s="44">
        <f t="shared" si="219"/>
        <v>0</v>
      </c>
      <c r="I969" s="44">
        <v>0</v>
      </c>
      <c r="J969" s="44">
        <v>0</v>
      </c>
      <c r="K969" s="44">
        <v>0</v>
      </c>
      <c r="L969" s="44">
        <v>0</v>
      </c>
      <c r="M969" s="44">
        <v>0</v>
      </c>
      <c r="N969" s="44">
        <v>0</v>
      </c>
      <c r="O969" s="279"/>
      <c r="P969" s="279"/>
      <c r="Q969" s="425"/>
    </row>
    <row r="970" spans="1:17" ht="24" x14ac:dyDescent="0.25">
      <c r="A970" s="292"/>
      <c r="B970" s="279"/>
      <c r="C970" s="279"/>
      <c r="D970" s="279"/>
      <c r="E970" s="279"/>
      <c r="F970" s="279"/>
      <c r="G970" s="79" t="s">
        <v>20</v>
      </c>
      <c r="H970" s="44">
        <f t="shared" si="219"/>
        <v>0</v>
      </c>
      <c r="I970" s="44">
        <v>0</v>
      </c>
      <c r="J970" s="44">
        <v>0</v>
      </c>
      <c r="K970" s="44">
        <v>0</v>
      </c>
      <c r="L970" s="44">
        <v>0</v>
      </c>
      <c r="M970" s="44">
        <v>0</v>
      </c>
      <c r="N970" s="44">
        <v>0</v>
      </c>
      <c r="O970" s="279"/>
      <c r="P970" s="279"/>
      <c r="Q970" s="426"/>
    </row>
    <row r="971" spans="1:17" ht="36" x14ac:dyDescent="0.25">
      <c r="A971" s="292" t="s">
        <v>2519</v>
      </c>
      <c r="B971" s="279" t="s">
        <v>2486</v>
      </c>
      <c r="C971" s="279" t="s">
        <v>2512</v>
      </c>
      <c r="D971" s="279">
        <v>2029</v>
      </c>
      <c r="E971" s="279">
        <v>192</v>
      </c>
      <c r="F971" s="279" t="s">
        <v>661</v>
      </c>
      <c r="G971" s="79" t="s">
        <v>16</v>
      </c>
      <c r="H971" s="44">
        <f t="shared" ref="H971:N971" si="223">SUM(H972:H975)</f>
        <v>74.2</v>
      </c>
      <c r="I971" s="44">
        <f t="shared" si="223"/>
        <v>0</v>
      </c>
      <c r="J971" s="44">
        <f t="shared" si="223"/>
        <v>0</v>
      </c>
      <c r="K971" s="44">
        <f t="shared" si="223"/>
        <v>0</v>
      </c>
      <c r="L971" s="44">
        <f t="shared" si="223"/>
        <v>0</v>
      </c>
      <c r="M971" s="44">
        <f t="shared" si="223"/>
        <v>74.2</v>
      </c>
      <c r="N971" s="44">
        <f t="shared" si="223"/>
        <v>0</v>
      </c>
      <c r="O971" s="279">
        <v>98</v>
      </c>
      <c r="P971" s="279" t="s">
        <v>2513</v>
      </c>
      <c r="Q971" s="424" t="s">
        <v>4189</v>
      </c>
    </row>
    <row r="972" spans="1:17" ht="33.75" customHeight="1" x14ac:dyDescent="0.25">
      <c r="A972" s="292"/>
      <c r="B972" s="279"/>
      <c r="C972" s="279"/>
      <c r="D972" s="279"/>
      <c r="E972" s="279"/>
      <c r="F972" s="279"/>
      <c r="G972" s="79" t="s">
        <v>17</v>
      </c>
      <c r="H972" s="44">
        <f t="shared" si="219"/>
        <v>73.5</v>
      </c>
      <c r="I972" s="44">
        <v>0</v>
      </c>
      <c r="J972" s="44">
        <v>0</v>
      </c>
      <c r="K972" s="44">
        <v>0</v>
      </c>
      <c r="L972" s="44">
        <v>0</v>
      </c>
      <c r="M972" s="44">
        <v>73.5</v>
      </c>
      <c r="N972" s="44">
        <v>0</v>
      </c>
      <c r="O972" s="279"/>
      <c r="P972" s="279"/>
      <c r="Q972" s="425"/>
    </row>
    <row r="973" spans="1:17" ht="36" x14ac:dyDescent="0.25">
      <c r="A973" s="292"/>
      <c r="B973" s="279"/>
      <c r="C973" s="279"/>
      <c r="D973" s="279"/>
      <c r="E973" s="279"/>
      <c r="F973" s="279"/>
      <c r="G973" s="79" t="s">
        <v>18</v>
      </c>
      <c r="H973" s="44">
        <f t="shared" si="219"/>
        <v>0.7</v>
      </c>
      <c r="I973" s="44">
        <v>0</v>
      </c>
      <c r="J973" s="44">
        <v>0</v>
      </c>
      <c r="K973" s="44">
        <v>0</v>
      </c>
      <c r="L973" s="44">
        <v>0</v>
      </c>
      <c r="M973" s="44">
        <v>0.7</v>
      </c>
      <c r="N973" s="44">
        <v>0</v>
      </c>
      <c r="O973" s="279"/>
      <c r="P973" s="279"/>
      <c r="Q973" s="425"/>
    </row>
    <row r="974" spans="1:17" x14ac:dyDescent="0.25">
      <c r="A974" s="292"/>
      <c r="B974" s="279"/>
      <c r="C974" s="279"/>
      <c r="D974" s="279"/>
      <c r="E974" s="279"/>
      <c r="F974" s="279"/>
      <c r="G974" s="79" t="s">
        <v>19</v>
      </c>
      <c r="H974" s="44">
        <f t="shared" si="219"/>
        <v>0</v>
      </c>
      <c r="I974" s="44">
        <v>0</v>
      </c>
      <c r="J974" s="44">
        <v>0</v>
      </c>
      <c r="K974" s="44">
        <v>0</v>
      </c>
      <c r="L974" s="44">
        <v>0</v>
      </c>
      <c r="M974" s="44">
        <v>0</v>
      </c>
      <c r="N974" s="44">
        <v>0</v>
      </c>
      <c r="O974" s="279"/>
      <c r="P974" s="279"/>
      <c r="Q974" s="425"/>
    </row>
    <row r="975" spans="1:17" ht="24" x14ac:dyDescent="0.25">
      <c r="A975" s="292"/>
      <c r="B975" s="279"/>
      <c r="C975" s="279"/>
      <c r="D975" s="279"/>
      <c r="E975" s="279"/>
      <c r="F975" s="279"/>
      <c r="G975" s="79" t="s">
        <v>20</v>
      </c>
      <c r="H975" s="44">
        <f t="shared" si="219"/>
        <v>0</v>
      </c>
      <c r="I975" s="44">
        <v>0</v>
      </c>
      <c r="J975" s="44">
        <v>0</v>
      </c>
      <c r="K975" s="44">
        <v>0</v>
      </c>
      <c r="L975" s="44">
        <v>0</v>
      </c>
      <c r="M975" s="44">
        <v>0</v>
      </c>
      <c r="N975" s="44">
        <v>0</v>
      </c>
      <c r="O975" s="279"/>
      <c r="P975" s="279"/>
      <c r="Q975" s="426"/>
    </row>
    <row r="976" spans="1:17" ht="36" x14ac:dyDescent="0.25">
      <c r="A976" s="284" t="s">
        <v>2520</v>
      </c>
      <c r="B976" s="281" t="s">
        <v>2486</v>
      </c>
      <c r="C976" s="301" t="s">
        <v>2512</v>
      </c>
      <c r="D976" s="281">
        <v>2025</v>
      </c>
      <c r="E976" s="301">
        <v>360</v>
      </c>
      <c r="F976" s="281" t="s">
        <v>661</v>
      </c>
      <c r="G976" s="119" t="s">
        <v>16</v>
      </c>
      <c r="H976" s="47">
        <f t="shared" ref="H976:N976" si="224">SUM(H977:H980)</f>
        <v>8.6</v>
      </c>
      <c r="I976" s="95">
        <f t="shared" si="224"/>
        <v>8.6</v>
      </c>
      <c r="J976" s="47">
        <f t="shared" si="224"/>
        <v>0</v>
      </c>
      <c r="K976" s="95">
        <f t="shared" si="224"/>
        <v>0</v>
      </c>
      <c r="L976" s="47">
        <f t="shared" si="224"/>
        <v>0</v>
      </c>
      <c r="M976" s="95">
        <f t="shared" si="224"/>
        <v>0</v>
      </c>
      <c r="N976" s="47">
        <f t="shared" si="224"/>
        <v>0</v>
      </c>
      <c r="O976" s="281">
        <v>149</v>
      </c>
      <c r="P976" s="281"/>
      <c r="Q976" s="424" t="s">
        <v>4189</v>
      </c>
    </row>
    <row r="977" spans="1:17" x14ac:dyDescent="0.25">
      <c r="A977" s="285"/>
      <c r="B977" s="282"/>
      <c r="C977" s="301"/>
      <c r="D977" s="282"/>
      <c r="E977" s="301"/>
      <c r="F977" s="282"/>
      <c r="G977" s="134" t="s">
        <v>17</v>
      </c>
      <c r="H977" s="44">
        <f t="shared" ref="H977:H980" si="225">SUM(I977:N977)</f>
        <v>8.5</v>
      </c>
      <c r="I977" s="47">
        <v>8.5</v>
      </c>
      <c r="J977" s="44">
        <v>0</v>
      </c>
      <c r="K977" s="47">
        <v>0</v>
      </c>
      <c r="L977" s="44">
        <v>0</v>
      </c>
      <c r="M977" s="47">
        <v>0</v>
      </c>
      <c r="N977" s="44">
        <v>0</v>
      </c>
      <c r="O977" s="301"/>
      <c r="P977" s="282"/>
      <c r="Q977" s="425"/>
    </row>
    <row r="978" spans="1:17" ht="36" x14ac:dyDescent="0.25">
      <c r="A978" s="285"/>
      <c r="B978" s="282"/>
      <c r="C978" s="301"/>
      <c r="D978" s="282"/>
      <c r="E978" s="301"/>
      <c r="F978" s="282"/>
      <c r="G978" s="79" t="s">
        <v>18</v>
      </c>
      <c r="H978" s="47">
        <f t="shared" si="225"/>
        <v>0.1</v>
      </c>
      <c r="I978" s="44">
        <v>0.1</v>
      </c>
      <c r="J978" s="47">
        <v>0</v>
      </c>
      <c r="K978" s="44">
        <v>0</v>
      </c>
      <c r="L978" s="47">
        <v>0</v>
      </c>
      <c r="M978" s="44">
        <v>0</v>
      </c>
      <c r="N978" s="47">
        <v>0</v>
      </c>
      <c r="O978" s="282"/>
      <c r="P978" s="282"/>
      <c r="Q978" s="425"/>
    </row>
    <row r="979" spans="1:17" x14ac:dyDescent="0.25">
      <c r="A979" s="285"/>
      <c r="B979" s="282"/>
      <c r="C979" s="301"/>
      <c r="D979" s="282"/>
      <c r="E979" s="301"/>
      <c r="F979" s="282"/>
      <c r="G979" s="134" t="s">
        <v>19</v>
      </c>
      <c r="H979" s="44">
        <f t="shared" si="225"/>
        <v>0</v>
      </c>
      <c r="I979" s="47">
        <v>0</v>
      </c>
      <c r="J979" s="44">
        <v>0</v>
      </c>
      <c r="K979" s="47">
        <v>0</v>
      </c>
      <c r="L979" s="44">
        <v>0</v>
      </c>
      <c r="M979" s="47">
        <v>0</v>
      </c>
      <c r="N979" s="44">
        <v>0</v>
      </c>
      <c r="O979" s="301"/>
      <c r="P979" s="282"/>
      <c r="Q979" s="425"/>
    </row>
    <row r="980" spans="1:17" ht="24" x14ac:dyDescent="0.25">
      <c r="A980" s="286"/>
      <c r="B980" s="283"/>
      <c r="C980" s="301"/>
      <c r="D980" s="283"/>
      <c r="E980" s="301"/>
      <c r="F980" s="283"/>
      <c r="G980" s="122" t="s">
        <v>20</v>
      </c>
      <c r="H980" s="47">
        <f t="shared" si="225"/>
        <v>0</v>
      </c>
      <c r="I980" s="117">
        <v>0</v>
      </c>
      <c r="J980" s="47">
        <v>0</v>
      </c>
      <c r="K980" s="117">
        <v>0</v>
      </c>
      <c r="L980" s="47">
        <v>0</v>
      </c>
      <c r="M980" s="117">
        <v>0</v>
      </c>
      <c r="N980" s="47">
        <v>0</v>
      </c>
      <c r="O980" s="283"/>
      <c r="P980" s="283"/>
      <c r="Q980" s="426"/>
    </row>
    <row r="981" spans="1:17" ht="36" x14ac:dyDescent="0.25">
      <c r="A981" s="306" t="s">
        <v>26</v>
      </c>
      <c r="B981" s="306"/>
      <c r="C981" s="306"/>
      <c r="D981" s="306"/>
      <c r="E981" s="306"/>
      <c r="F981" s="306"/>
      <c r="G981" s="133" t="s">
        <v>16</v>
      </c>
      <c r="H981" s="49">
        <f>SUM(H951,H956,H961,H966,H971,H976)</f>
        <v>405.2</v>
      </c>
      <c r="I981" s="49">
        <f t="shared" ref="I981:N981" si="226">SUM(I951,I956,I961,I966,I971,I976)</f>
        <v>74</v>
      </c>
      <c r="J981" s="49">
        <f t="shared" si="226"/>
        <v>0</v>
      </c>
      <c r="K981" s="49">
        <f t="shared" si="226"/>
        <v>0</v>
      </c>
      <c r="L981" s="49">
        <f t="shared" si="226"/>
        <v>128</v>
      </c>
      <c r="M981" s="49">
        <f t="shared" si="226"/>
        <v>91.2</v>
      </c>
      <c r="N981" s="49">
        <f t="shared" si="226"/>
        <v>112</v>
      </c>
      <c r="O981" s="279"/>
      <c r="P981" s="279"/>
      <c r="Q981" s="35"/>
    </row>
    <row r="982" spans="1:17" ht="26.25" customHeight="1" x14ac:dyDescent="0.25">
      <c r="A982" s="306"/>
      <c r="B982" s="306"/>
      <c r="C982" s="306"/>
      <c r="D982" s="306"/>
      <c r="E982" s="306"/>
      <c r="F982" s="306"/>
      <c r="G982" s="133" t="s">
        <v>17</v>
      </c>
      <c r="H982" s="49">
        <f t="shared" ref="H982:N985" si="227">SUM(H952,H957,H962,H967,H972,H977)</f>
        <v>254.4</v>
      </c>
      <c r="I982" s="49">
        <f t="shared" si="227"/>
        <v>70</v>
      </c>
      <c r="J982" s="49">
        <f t="shared" si="227"/>
        <v>0</v>
      </c>
      <c r="K982" s="49">
        <f t="shared" si="227"/>
        <v>0</v>
      </c>
      <c r="L982" s="49">
        <f t="shared" si="227"/>
        <v>0</v>
      </c>
      <c r="M982" s="49">
        <f t="shared" si="227"/>
        <v>73.5</v>
      </c>
      <c r="N982" s="49">
        <f t="shared" si="227"/>
        <v>110.9</v>
      </c>
      <c r="O982" s="279"/>
      <c r="P982" s="279"/>
      <c r="Q982" s="35"/>
    </row>
    <row r="983" spans="1:17" ht="36" x14ac:dyDescent="0.25">
      <c r="A983" s="306"/>
      <c r="B983" s="306"/>
      <c r="C983" s="306"/>
      <c r="D983" s="306"/>
      <c r="E983" s="306"/>
      <c r="F983" s="306"/>
      <c r="G983" s="133" t="s">
        <v>18</v>
      </c>
      <c r="H983" s="49">
        <f t="shared" si="227"/>
        <v>142.09999999999997</v>
      </c>
      <c r="I983" s="49">
        <f t="shared" si="227"/>
        <v>4</v>
      </c>
      <c r="J983" s="49">
        <f t="shared" si="227"/>
        <v>0</v>
      </c>
      <c r="K983" s="49">
        <f t="shared" si="227"/>
        <v>0</v>
      </c>
      <c r="L983" s="49">
        <f t="shared" si="227"/>
        <v>120.3</v>
      </c>
      <c r="M983" s="49">
        <f t="shared" si="227"/>
        <v>16.7</v>
      </c>
      <c r="N983" s="49">
        <f t="shared" si="227"/>
        <v>1.1000000000000001</v>
      </c>
      <c r="O983" s="279"/>
      <c r="P983" s="279"/>
      <c r="Q983" s="35"/>
    </row>
    <row r="984" spans="1:17" ht="15.75" x14ac:dyDescent="0.25">
      <c r="A984" s="306"/>
      <c r="B984" s="306"/>
      <c r="C984" s="306"/>
      <c r="D984" s="306"/>
      <c r="E984" s="306"/>
      <c r="F984" s="306"/>
      <c r="G984" s="133" t="s">
        <v>19</v>
      </c>
      <c r="H984" s="49">
        <f t="shared" si="227"/>
        <v>8.6999999999999993</v>
      </c>
      <c r="I984" s="49">
        <f t="shared" si="227"/>
        <v>0</v>
      </c>
      <c r="J984" s="49">
        <f t="shared" si="227"/>
        <v>0</v>
      </c>
      <c r="K984" s="49">
        <f t="shared" si="227"/>
        <v>0</v>
      </c>
      <c r="L984" s="49">
        <f t="shared" si="227"/>
        <v>7.7</v>
      </c>
      <c r="M984" s="49">
        <f t="shared" si="227"/>
        <v>1</v>
      </c>
      <c r="N984" s="49">
        <f t="shared" si="227"/>
        <v>0</v>
      </c>
      <c r="O984" s="279"/>
      <c r="P984" s="279"/>
      <c r="Q984" s="35"/>
    </row>
    <row r="985" spans="1:17" ht="24" x14ac:dyDescent="0.25">
      <c r="A985" s="306"/>
      <c r="B985" s="306"/>
      <c r="C985" s="306"/>
      <c r="D985" s="306"/>
      <c r="E985" s="306"/>
      <c r="F985" s="306"/>
      <c r="G985" s="133" t="s">
        <v>20</v>
      </c>
      <c r="H985" s="49">
        <f t="shared" si="227"/>
        <v>0</v>
      </c>
      <c r="I985" s="49">
        <f t="shared" si="227"/>
        <v>0</v>
      </c>
      <c r="J985" s="49">
        <f t="shared" si="227"/>
        <v>0</v>
      </c>
      <c r="K985" s="49">
        <f t="shared" si="227"/>
        <v>0</v>
      </c>
      <c r="L985" s="49">
        <f t="shared" si="227"/>
        <v>0</v>
      </c>
      <c r="M985" s="49">
        <f t="shared" si="227"/>
        <v>0</v>
      </c>
      <c r="N985" s="49">
        <f t="shared" si="227"/>
        <v>0</v>
      </c>
      <c r="O985" s="279"/>
      <c r="P985" s="279"/>
      <c r="Q985" s="35"/>
    </row>
    <row r="986" spans="1:17" ht="15.75" x14ac:dyDescent="0.25">
      <c r="A986" s="306" t="s">
        <v>142</v>
      </c>
      <c r="B986" s="306"/>
      <c r="C986" s="306"/>
      <c r="D986" s="306"/>
      <c r="E986" s="306"/>
      <c r="F986" s="306"/>
      <c r="G986" s="306"/>
      <c r="H986" s="306"/>
      <c r="I986" s="306"/>
      <c r="J986" s="306"/>
      <c r="K986" s="306"/>
      <c r="L986" s="306"/>
      <c r="M986" s="306"/>
      <c r="N986" s="306"/>
      <c r="O986" s="306"/>
      <c r="P986" s="306"/>
      <c r="Q986" s="35"/>
    </row>
    <row r="987" spans="1:17" ht="36" x14ac:dyDescent="0.25">
      <c r="A987" s="299" t="s">
        <v>2521</v>
      </c>
      <c r="B987" s="279" t="s">
        <v>2522</v>
      </c>
      <c r="C987" s="279" t="s">
        <v>142</v>
      </c>
      <c r="D987" s="279" t="s">
        <v>86</v>
      </c>
      <c r="E987" s="279"/>
      <c r="F987" s="279" t="s">
        <v>2523</v>
      </c>
      <c r="G987" s="79" t="s">
        <v>16</v>
      </c>
      <c r="H987" s="44">
        <f t="shared" ref="H987:N987" si="228">SUM(H988:H991)</f>
        <v>550</v>
      </c>
      <c r="I987" s="44">
        <f t="shared" si="228"/>
        <v>0</v>
      </c>
      <c r="J987" s="44">
        <f t="shared" si="228"/>
        <v>0</v>
      </c>
      <c r="K987" s="44">
        <f t="shared" si="228"/>
        <v>0</v>
      </c>
      <c r="L987" s="44">
        <f t="shared" si="228"/>
        <v>275</v>
      </c>
      <c r="M987" s="44">
        <f t="shared" si="228"/>
        <v>275</v>
      </c>
      <c r="N987" s="44">
        <f t="shared" si="228"/>
        <v>0</v>
      </c>
      <c r="O987" s="279"/>
      <c r="P987" s="279" t="s">
        <v>556</v>
      </c>
      <c r="Q987" s="424" t="s">
        <v>4190</v>
      </c>
    </row>
    <row r="988" spans="1:17" x14ac:dyDescent="0.25">
      <c r="A988" s="374"/>
      <c r="B988" s="279"/>
      <c r="C988" s="279"/>
      <c r="D988" s="279"/>
      <c r="E988" s="279"/>
      <c r="F988" s="279"/>
      <c r="G988" s="79" t="s">
        <v>17</v>
      </c>
      <c r="H988" s="44">
        <f t="shared" ref="H988:H1051" si="229">SUM(I988:N988)</f>
        <v>0</v>
      </c>
      <c r="I988" s="44">
        <v>0</v>
      </c>
      <c r="J988" s="44">
        <v>0</v>
      </c>
      <c r="K988" s="44">
        <v>0</v>
      </c>
      <c r="L988" s="44">
        <v>0</v>
      </c>
      <c r="M988" s="44">
        <v>0</v>
      </c>
      <c r="N988" s="44">
        <v>0</v>
      </c>
      <c r="O988" s="279"/>
      <c r="P988" s="279"/>
      <c r="Q988" s="425"/>
    </row>
    <row r="989" spans="1:17" ht="36" x14ac:dyDescent="0.25">
      <c r="A989" s="374"/>
      <c r="B989" s="279"/>
      <c r="C989" s="279"/>
      <c r="D989" s="279"/>
      <c r="E989" s="279"/>
      <c r="F989" s="279"/>
      <c r="G989" s="79" t="s">
        <v>18</v>
      </c>
      <c r="H989" s="44">
        <f t="shared" si="229"/>
        <v>495</v>
      </c>
      <c r="I989" s="44">
        <v>0</v>
      </c>
      <c r="J989" s="44">
        <v>0</v>
      </c>
      <c r="K989" s="44">
        <v>0</v>
      </c>
      <c r="L989" s="44">
        <v>248</v>
      </c>
      <c r="M989" s="44">
        <v>247</v>
      </c>
      <c r="N989" s="44">
        <v>0</v>
      </c>
      <c r="O989" s="279"/>
      <c r="P989" s="279"/>
      <c r="Q989" s="425"/>
    </row>
    <row r="990" spans="1:17" x14ac:dyDescent="0.25">
      <c r="A990" s="374"/>
      <c r="B990" s="279"/>
      <c r="C990" s="279"/>
      <c r="D990" s="279"/>
      <c r="E990" s="279"/>
      <c r="F990" s="279"/>
      <c r="G990" s="79" t="s">
        <v>19</v>
      </c>
      <c r="H990" s="44">
        <f t="shared" si="229"/>
        <v>55</v>
      </c>
      <c r="I990" s="44">
        <v>0</v>
      </c>
      <c r="J990" s="44">
        <v>0</v>
      </c>
      <c r="K990" s="44">
        <v>0</v>
      </c>
      <c r="L990" s="44">
        <v>27</v>
      </c>
      <c r="M990" s="44">
        <v>28</v>
      </c>
      <c r="N990" s="44">
        <v>0</v>
      </c>
      <c r="O990" s="279"/>
      <c r="P990" s="279"/>
      <c r="Q990" s="425"/>
    </row>
    <row r="991" spans="1:17" ht="24" x14ac:dyDescent="0.25">
      <c r="A991" s="375"/>
      <c r="B991" s="279"/>
      <c r="C991" s="279"/>
      <c r="D991" s="279"/>
      <c r="E991" s="279"/>
      <c r="F991" s="279"/>
      <c r="G991" s="79" t="s">
        <v>20</v>
      </c>
      <c r="H991" s="44">
        <f t="shared" si="229"/>
        <v>0</v>
      </c>
      <c r="I991" s="44">
        <v>0</v>
      </c>
      <c r="J991" s="44">
        <v>0</v>
      </c>
      <c r="K991" s="44">
        <v>0</v>
      </c>
      <c r="L991" s="44">
        <v>0</v>
      </c>
      <c r="M991" s="44">
        <v>0</v>
      </c>
      <c r="N991" s="44">
        <v>0</v>
      </c>
      <c r="O991" s="279"/>
      <c r="P991" s="279"/>
      <c r="Q991" s="426"/>
    </row>
    <row r="992" spans="1:17" ht="36" x14ac:dyDescent="0.25">
      <c r="A992" s="299" t="s">
        <v>2524</v>
      </c>
      <c r="B992" s="279" t="s">
        <v>2522</v>
      </c>
      <c r="C992" s="279" t="s">
        <v>142</v>
      </c>
      <c r="D992" s="279">
        <v>2025</v>
      </c>
      <c r="E992" s="279"/>
      <c r="F992" s="279" t="s">
        <v>2525</v>
      </c>
      <c r="G992" s="79" t="s">
        <v>16</v>
      </c>
      <c r="H992" s="44">
        <f t="shared" ref="H992:N992" si="230">SUM(H993:H996)</f>
        <v>95.7</v>
      </c>
      <c r="I992" s="44">
        <f t="shared" si="230"/>
        <v>95.7</v>
      </c>
      <c r="J992" s="44">
        <f t="shared" si="230"/>
        <v>0</v>
      </c>
      <c r="K992" s="44">
        <f t="shared" si="230"/>
        <v>0</v>
      </c>
      <c r="L992" s="44">
        <f t="shared" si="230"/>
        <v>0</v>
      </c>
      <c r="M992" s="44">
        <f t="shared" si="230"/>
        <v>0</v>
      </c>
      <c r="N992" s="44">
        <f t="shared" si="230"/>
        <v>0</v>
      </c>
      <c r="O992" s="279"/>
      <c r="P992" s="279" t="s">
        <v>556</v>
      </c>
      <c r="Q992" s="424" t="s">
        <v>4190</v>
      </c>
    </row>
    <row r="993" spans="1:17" x14ac:dyDescent="0.25">
      <c r="A993" s="374"/>
      <c r="B993" s="279"/>
      <c r="C993" s="279"/>
      <c r="D993" s="279"/>
      <c r="E993" s="279"/>
      <c r="F993" s="279"/>
      <c r="G993" s="79" t="s">
        <v>17</v>
      </c>
      <c r="H993" s="44">
        <f t="shared" si="229"/>
        <v>90.5</v>
      </c>
      <c r="I993" s="44">
        <v>90.5</v>
      </c>
      <c r="J993" s="44">
        <v>0</v>
      </c>
      <c r="K993" s="44">
        <v>0</v>
      </c>
      <c r="L993" s="44">
        <v>0</v>
      </c>
      <c r="M993" s="44">
        <v>0</v>
      </c>
      <c r="N993" s="44">
        <v>0</v>
      </c>
      <c r="O993" s="279"/>
      <c r="P993" s="279"/>
      <c r="Q993" s="425"/>
    </row>
    <row r="994" spans="1:17" ht="36" x14ac:dyDescent="0.25">
      <c r="A994" s="374"/>
      <c r="B994" s="279"/>
      <c r="C994" s="279"/>
      <c r="D994" s="279"/>
      <c r="E994" s="279"/>
      <c r="F994" s="279"/>
      <c r="G994" s="79" t="s">
        <v>18</v>
      </c>
      <c r="H994" s="44">
        <f t="shared" si="229"/>
        <v>5.2</v>
      </c>
      <c r="I994" s="125">
        <v>5.2</v>
      </c>
      <c r="J994" s="44">
        <v>0</v>
      </c>
      <c r="K994" s="44">
        <v>0</v>
      </c>
      <c r="L994" s="44">
        <v>0</v>
      </c>
      <c r="M994" s="44">
        <v>0</v>
      </c>
      <c r="N994" s="44">
        <v>0</v>
      </c>
      <c r="O994" s="279"/>
      <c r="P994" s="279"/>
      <c r="Q994" s="425"/>
    </row>
    <row r="995" spans="1:17" x14ac:dyDescent="0.25">
      <c r="A995" s="374"/>
      <c r="B995" s="279"/>
      <c r="C995" s="279"/>
      <c r="D995" s="279"/>
      <c r="E995" s="279"/>
      <c r="F995" s="279"/>
      <c r="G995" s="79" t="s">
        <v>19</v>
      </c>
      <c r="H995" s="44">
        <f t="shared" si="229"/>
        <v>0</v>
      </c>
      <c r="I995" s="125">
        <v>0</v>
      </c>
      <c r="J995" s="44">
        <v>0</v>
      </c>
      <c r="K995" s="44">
        <v>0</v>
      </c>
      <c r="L995" s="44">
        <v>0</v>
      </c>
      <c r="M995" s="44">
        <v>0</v>
      </c>
      <c r="N995" s="44">
        <v>0</v>
      </c>
      <c r="O995" s="279"/>
      <c r="P995" s="279"/>
      <c r="Q995" s="425"/>
    </row>
    <row r="996" spans="1:17" ht="24" x14ac:dyDescent="0.25">
      <c r="A996" s="375"/>
      <c r="B996" s="279"/>
      <c r="C996" s="279"/>
      <c r="D996" s="279"/>
      <c r="E996" s="279"/>
      <c r="F996" s="279"/>
      <c r="G996" s="79" t="s">
        <v>20</v>
      </c>
      <c r="H996" s="44">
        <f t="shared" si="229"/>
        <v>0</v>
      </c>
      <c r="I996" s="44">
        <v>0</v>
      </c>
      <c r="J996" s="44">
        <v>0</v>
      </c>
      <c r="K996" s="44">
        <v>0</v>
      </c>
      <c r="L996" s="44">
        <v>0</v>
      </c>
      <c r="M996" s="44">
        <v>0</v>
      </c>
      <c r="N996" s="44">
        <v>0</v>
      </c>
      <c r="O996" s="279"/>
      <c r="P996" s="279"/>
      <c r="Q996" s="426"/>
    </row>
    <row r="997" spans="1:17" ht="36" x14ac:dyDescent="0.25">
      <c r="A997" s="292" t="s">
        <v>2526</v>
      </c>
      <c r="B997" s="279" t="s">
        <v>2522</v>
      </c>
      <c r="C997" s="279" t="s">
        <v>142</v>
      </c>
      <c r="D997" s="279">
        <v>2028</v>
      </c>
      <c r="E997" s="279"/>
      <c r="F997" s="279" t="s">
        <v>2527</v>
      </c>
      <c r="G997" s="79" t="s">
        <v>16</v>
      </c>
      <c r="H997" s="44">
        <f t="shared" ref="H997:N997" si="231">SUM(H998:H1001)</f>
        <v>94</v>
      </c>
      <c r="I997" s="44">
        <f t="shared" si="231"/>
        <v>0</v>
      </c>
      <c r="J997" s="44">
        <f t="shared" si="231"/>
        <v>0</v>
      </c>
      <c r="K997" s="44">
        <f t="shared" si="231"/>
        <v>0</v>
      </c>
      <c r="L997" s="44">
        <f t="shared" si="231"/>
        <v>94</v>
      </c>
      <c r="M997" s="44">
        <f t="shared" si="231"/>
        <v>0</v>
      </c>
      <c r="N997" s="44">
        <f t="shared" si="231"/>
        <v>0</v>
      </c>
      <c r="O997" s="279"/>
      <c r="P997" s="279" t="s">
        <v>2528</v>
      </c>
      <c r="Q997" s="424" t="s">
        <v>4190</v>
      </c>
    </row>
    <row r="998" spans="1:17" x14ac:dyDescent="0.25">
      <c r="A998" s="292"/>
      <c r="B998" s="279"/>
      <c r="C998" s="279"/>
      <c r="D998" s="279"/>
      <c r="E998" s="279"/>
      <c r="F998" s="279"/>
      <c r="G998" s="79" t="s">
        <v>17</v>
      </c>
      <c r="H998" s="44">
        <f t="shared" si="229"/>
        <v>94</v>
      </c>
      <c r="I998" s="44">
        <v>0</v>
      </c>
      <c r="J998" s="44">
        <v>0</v>
      </c>
      <c r="K998" s="44">
        <v>0</v>
      </c>
      <c r="L998" s="44">
        <v>94</v>
      </c>
      <c r="M998" s="44">
        <v>0</v>
      </c>
      <c r="N998" s="44">
        <v>0</v>
      </c>
      <c r="O998" s="279"/>
      <c r="P998" s="279"/>
      <c r="Q998" s="425"/>
    </row>
    <row r="999" spans="1:17" ht="36" x14ac:dyDescent="0.25">
      <c r="A999" s="292"/>
      <c r="B999" s="279"/>
      <c r="C999" s="279"/>
      <c r="D999" s="279"/>
      <c r="E999" s="279"/>
      <c r="F999" s="279"/>
      <c r="G999" s="79" t="s">
        <v>18</v>
      </c>
      <c r="H999" s="44">
        <f t="shared" si="229"/>
        <v>0</v>
      </c>
      <c r="I999" s="44">
        <v>0</v>
      </c>
      <c r="J999" s="44">
        <v>0</v>
      </c>
      <c r="K999" s="44">
        <v>0</v>
      </c>
      <c r="L999" s="44">
        <v>0</v>
      </c>
      <c r="M999" s="44">
        <v>0</v>
      </c>
      <c r="N999" s="44">
        <v>0</v>
      </c>
      <c r="O999" s="279"/>
      <c r="P999" s="279"/>
      <c r="Q999" s="425"/>
    </row>
    <row r="1000" spans="1:17" x14ac:dyDescent="0.25">
      <c r="A1000" s="292"/>
      <c r="B1000" s="279"/>
      <c r="C1000" s="279"/>
      <c r="D1000" s="279"/>
      <c r="E1000" s="279"/>
      <c r="F1000" s="279"/>
      <c r="G1000" s="79" t="s">
        <v>19</v>
      </c>
      <c r="H1000" s="44">
        <f t="shared" si="229"/>
        <v>0</v>
      </c>
      <c r="I1000" s="44">
        <v>0</v>
      </c>
      <c r="J1000" s="44">
        <v>0</v>
      </c>
      <c r="K1000" s="44">
        <v>0</v>
      </c>
      <c r="L1000" s="44">
        <v>0</v>
      </c>
      <c r="M1000" s="44">
        <v>0</v>
      </c>
      <c r="N1000" s="44">
        <v>0</v>
      </c>
      <c r="O1000" s="279"/>
      <c r="P1000" s="279"/>
      <c r="Q1000" s="425"/>
    </row>
    <row r="1001" spans="1:17" ht="24" x14ac:dyDescent="0.25">
      <c r="A1001" s="292"/>
      <c r="B1001" s="279"/>
      <c r="C1001" s="279"/>
      <c r="D1001" s="279"/>
      <c r="E1001" s="279"/>
      <c r="F1001" s="279"/>
      <c r="G1001" s="79" t="s">
        <v>20</v>
      </c>
      <c r="H1001" s="44">
        <f t="shared" si="229"/>
        <v>0</v>
      </c>
      <c r="I1001" s="44">
        <v>0</v>
      </c>
      <c r="J1001" s="44">
        <v>0</v>
      </c>
      <c r="K1001" s="44">
        <v>0</v>
      </c>
      <c r="L1001" s="44">
        <v>0</v>
      </c>
      <c r="M1001" s="44">
        <v>0</v>
      </c>
      <c r="N1001" s="44">
        <v>0</v>
      </c>
      <c r="O1001" s="279"/>
      <c r="P1001" s="279"/>
      <c r="Q1001" s="426"/>
    </row>
    <row r="1002" spans="1:17" ht="36" x14ac:dyDescent="0.25">
      <c r="A1002" s="292" t="s">
        <v>2529</v>
      </c>
      <c r="B1002" s="279" t="s">
        <v>2522</v>
      </c>
      <c r="C1002" s="279" t="s">
        <v>142</v>
      </c>
      <c r="D1002" s="279">
        <v>2028</v>
      </c>
      <c r="E1002" s="279"/>
      <c r="F1002" s="279" t="s">
        <v>2530</v>
      </c>
      <c r="G1002" s="79" t="s">
        <v>16</v>
      </c>
      <c r="H1002" s="44">
        <f t="shared" ref="H1002:N1002" si="232">SUM(H1003:H1006)</f>
        <v>94</v>
      </c>
      <c r="I1002" s="44">
        <f t="shared" si="232"/>
        <v>0</v>
      </c>
      <c r="J1002" s="44">
        <f t="shared" si="232"/>
        <v>0</v>
      </c>
      <c r="K1002" s="44">
        <f t="shared" si="232"/>
        <v>0</v>
      </c>
      <c r="L1002" s="44">
        <f t="shared" si="232"/>
        <v>94</v>
      </c>
      <c r="M1002" s="44">
        <f t="shared" si="232"/>
        <v>0</v>
      </c>
      <c r="N1002" s="44">
        <f t="shared" si="232"/>
        <v>0</v>
      </c>
      <c r="O1002" s="279"/>
      <c r="P1002" s="279" t="s">
        <v>2528</v>
      </c>
      <c r="Q1002" s="424" t="s">
        <v>4190</v>
      </c>
    </row>
    <row r="1003" spans="1:17" x14ac:dyDescent="0.25">
      <c r="A1003" s="292"/>
      <c r="B1003" s="279"/>
      <c r="C1003" s="279"/>
      <c r="D1003" s="279"/>
      <c r="E1003" s="279"/>
      <c r="F1003" s="279"/>
      <c r="G1003" s="79" t="s">
        <v>17</v>
      </c>
      <c r="H1003" s="44">
        <f t="shared" si="229"/>
        <v>94</v>
      </c>
      <c r="I1003" s="44">
        <v>0</v>
      </c>
      <c r="J1003" s="44">
        <v>0</v>
      </c>
      <c r="K1003" s="44">
        <v>0</v>
      </c>
      <c r="L1003" s="44">
        <v>94</v>
      </c>
      <c r="M1003" s="44">
        <v>0</v>
      </c>
      <c r="N1003" s="44">
        <v>0</v>
      </c>
      <c r="O1003" s="279"/>
      <c r="P1003" s="279"/>
      <c r="Q1003" s="425"/>
    </row>
    <row r="1004" spans="1:17" ht="36" x14ac:dyDescent="0.25">
      <c r="A1004" s="292"/>
      <c r="B1004" s="279"/>
      <c r="C1004" s="279"/>
      <c r="D1004" s="279"/>
      <c r="E1004" s="279"/>
      <c r="F1004" s="279"/>
      <c r="G1004" s="79" t="s">
        <v>18</v>
      </c>
      <c r="H1004" s="44">
        <f t="shared" si="229"/>
        <v>0</v>
      </c>
      <c r="I1004" s="44">
        <v>0</v>
      </c>
      <c r="J1004" s="44">
        <v>0</v>
      </c>
      <c r="K1004" s="44">
        <v>0</v>
      </c>
      <c r="L1004" s="44">
        <v>0</v>
      </c>
      <c r="M1004" s="44">
        <v>0</v>
      </c>
      <c r="N1004" s="44">
        <v>0</v>
      </c>
      <c r="O1004" s="279"/>
      <c r="P1004" s="279"/>
      <c r="Q1004" s="425"/>
    </row>
    <row r="1005" spans="1:17" x14ac:dyDescent="0.25">
      <c r="A1005" s="292"/>
      <c r="B1005" s="279"/>
      <c r="C1005" s="279"/>
      <c r="D1005" s="279"/>
      <c r="E1005" s="279"/>
      <c r="F1005" s="279"/>
      <c r="G1005" s="79" t="s">
        <v>19</v>
      </c>
      <c r="H1005" s="44">
        <f t="shared" si="229"/>
        <v>0</v>
      </c>
      <c r="I1005" s="44">
        <v>0</v>
      </c>
      <c r="J1005" s="44">
        <v>0</v>
      </c>
      <c r="K1005" s="44">
        <v>0</v>
      </c>
      <c r="L1005" s="44">
        <v>0</v>
      </c>
      <c r="M1005" s="44">
        <v>0</v>
      </c>
      <c r="N1005" s="44">
        <v>0</v>
      </c>
      <c r="O1005" s="279"/>
      <c r="P1005" s="279"/>
      <c r="Q1005" s="425"/>
    </row>
    <row r="1006" spans="1:17" ht="24" x14ac:dyDescent="0.25">
      <c r="A1006" s="292"/>
      <c r="B1006" s="279"/>
      <c r="C1006" s="279"/>
      <c r="D1006" s="279"/>
      <c r="E1006" s="279"/>
      <c r="F1006" s="279"/>
      <c r="G1006" s="79" t="s">
        <v>20</v>
      </c>
      <c r="H1006" s="44">
        <f t="shared" si="229"/>
        <v>0</v>
      </c>
      <c r="I1006" s="44">
        <v>0</v>
      </c>
      <c r="J1006" s="44">
        <v>0</v>
      </c>
      <c r="K1006" s="44">
        <v>0</v>
      </c>
      <c r="L1006" s="44">
        <v>0</v>
      </c>
      <c r="M1006" s="44">
        <v>0</v>
      </c>
      <c r="N1006" s="44">
        <v>0</v>
      </c>
      <c r="O1006" s="279"/>
      <c r="P1006" s="279"/>
      <c r="Q1006" s="426"/>
    </row>
    <row r="1007" spans="1:17" ht="36" x14ac:dyDescent="0.25">
      <c r="A1007" s="292" t="s">
        <v>2531</v>
      </c>
      <c r="B1007" s="279" t="s">
        <v>2522</v>
      </c>
      <c r="C1007" s="279" t="s">
        <v>142</v>
      </c>
      <c r="D1007" s="279">
        <v>2028</v>
      </c>
      <c r="E1007" s="279"/>
      <c r="F1007" s="279" t="s">
        <v>2532</v>
      </c>
      <c r="G1007" s="79" t="s">
        <v>16</v>
      </c>
      <c r="H1007" s="44">
        <f t="shared" ref="H1007:N1007" si="233">SUM(H1008:H1011)</f>
        <v>59</v>
      </c>
      <c r="I1007" s="44">
        <f t="shared" si="233"/>
        <v>0</v>
      </c>
      <c r="J1007" s="44">
        <f t="shared" si="233"/>
        <v>0</v>
      </c>
      <c r="K1007" s="44">
        <f t="shared" si="233"/>
        <v>0</v>
      </c>
      <c r="L1007" s="44">
        <f t="shared" si="233"/>
        <v>59</v>
      </c>
      <c r="M1007" s="44">
        <f t="shared" si="233"/>
        <v>0</v>
      </c>
      <c r="N1007" s="44">
        <f t="shared" si="233"/>
        <v>0</v>
      </c>
      <c r="O1007" s="279"/>
      <c r="P1007" s="279" t="s">
        <v>556</v>
      </c>
      <c r="Q1007" s="424" t="s">
        <v>4190</v>
      </c>
    </row>
    <row r="1008" spans="1:17" x14ac:dyDescent="0.25">
      <c r="A1008" s="292"/>
      <c r="B1008" s="279"/>
      <c r="C1008" s="279"/>
      <c r="D1008" s="279"/>
      <c r="E1008" s="279"/>
      <c r="F1008" s="279"/>
      <c r="G1008" s="79" t="s">
        <v>17</v>
      </c>
      <c r="H1008" s="44">
        <f t="shared" si="229"/>
        <v>0</v>
      </c>
      <c r="I1008" s="44">
        <v>0</v>
      </c>
      <c r="J1008" s="44">
        <v>0</v>
      </c>
      <c r="K1008" s="44">
        <v>0</v>
      </c>
      <c r="L1008" s="44">
        <v>0</v>
      </c>
      <c r="M1008" s="44">
        <v>0</v>
      </c>
      <c r="N1008" s="44">
        <v>0</v>
      </c>
      <c r="O1008" s="279"/>
      <c r="P1008" s="279"/>
      <c r="Q1008" s="425"/>
    </row>
    <row r="1009" spans="1:17" ht="24" x14ac:dyDescent="0.25">
      <c r="A1009" s="292"/>
      <c r="B1009" s="279"/>
      <c r="C1009" s="279"/>
      <c r="D1009" s="279"/>
      <c r="E1009" s="279"/>
      <c r="F1009" s="279"/>
      <c r="G1009" s="79" t="s">
        <v>2533</v>
      </c>
      <c r="H1009" s="44">
        <f t="shared" si="229"/>
        <v>53</v>
      </c>
      <c r="I1009" s="44">
        <v>0</v>
      </c>
      <c r="J1009" s="44">
        <v>0</v>
      </c>
      <c r="K1009" s="44">
        <v>0</v>
      </c>
      <c r="L1009" s="44">
        <v>53</v>
      </c>
      <c r="M1009" s="44">
        <v>0</v>
      </c>
      <c r="N1009" s="44">
        <v>0</v>
      </c>
      <c r="O1009" s="279"/>
      <c r="P1009" s="279"/>
      <c r="Q1009" s="425"/>
    </row>
    <row r="1010" spans="1:17" x14ac:dyDescent="0.25">
      <c r="A1010" s="292"/>
      <c r="B1010" s="279"/>
      <c r="C1010" s="279"/>
      <c r="D1010" s="279"/>
      <c r="E1010" s="279"/>
      <c r="F1010" s="279"/>
      <c r="G1010" s="79" t="s">
        <v>19</v>
      </c>
      <c r="H1010" s="44">
        <f t="shared" si="229"/>
        <v>6</v>
      </c>
      <c r="I1010" s="44">
        <v>0</v>
      </c>
      <c r="J1010" s="44">
        <v>0</v>
      </c>
      <c r="K1010" s="44">
        <v>0</v>
      </c>
      <c r="L1010" s="44">
        <v>6</v>
      </c>
      <c r="M1010" s="44">
        <v>0</v>
      </c>
      <c r="N1010" s="44">
        <v>0</v>
      </c>
      <c r="O1010" s="279"/>
      <c r="P1010" s="279"/>
      <c r="Q1010" s="425"/>
    </row>
    <row r="1011" spans="1:17" ht="24" x14ac:dyDescent="0.25">
      <c r="A1011" s="292"/>
      <c r="B1011" s="279"/>
      <c r="C1011" s="279"/>
      <c r="D1011" s="279"/>
      <c r="E1011" s="279"/>
      <c r="F1011" s="279"/>
      <c r="G1011" s="79" t="s">
        <v>20</v>
      </c>
      <c r="H1011" s="44">
        <f t="shared" si="229"/>
        <v>0</v>
      </c>
      <c r="I1011" s="44">
        <v>0</v>
      </c>
      <c r="J1011" s="44">
        <v>0</v>
      </c>
      <c r="K1011" s="44">
        <v>0</v>
      </c>
      <c r="L1011" s="44">
        <v>0</v>
      </c>
      <c r="M1011" s="44">
        <v>0</v>
      </c>
      <c r="N1011" s="44">
        <v>0</v>
      </c>
      <c r="O1011" s="279"/>
      <c r="P1011" s="279"/>
      <c r="Q1011" s="426"/>
    </row>
    <row r="1012" spans="1:17" ht="36" x14ac:dyDescent="0.25">
      <c r="A1012" s="292" t="s">
        <v>2534</v>
      </c>
      <c r="B1012" s="279" t="s">
        <v>2522</v>
      </c>
      <c r="C1012" s="279" t="s">
        <v>142</v>
      </c>
      <c r="D1012" s="279" t="s">
        <v>86</v>
      </c>
      <c r="E1012" s="279"/>
      <c r="F1012" s="279" t="s">
        <v>2535</v>
      </c>
      <c r="G1012" s="79" t="s">
        <v>16</v>
      </c>
      <c r="H1012" s="44">
        <f t="shared" ref="H1012:N1012" si="234">SUM(H1013:H1016)</f>
        <v>550</v>
      </c>
      <c r="I1012" s="44">
        <f t="shared" si="234"/>
        <v>0</v>
      </c>
      <c r="J1012" s="44">
        <f t="shared" si="234"/>
        <v>0</v>
      </c>
      <c r="K1012" s="44">
        <f t="shared" si="234"/>
        <v>0</v>
      </c>
      <c r="L1012" s="44">
        <f t="shared" si="234"/>
        <v>275</v>
      </c>
      <c r="M1012" s="44">
        <f t="shared" si="234"/>
        <v>275</v>
      </c>
      <c r="N1012" s="44">
        <f t="shared" si="234"/>
        <v>0</v>
      </c>
      <c r="O1012" s="279"/>
      <c r="P1012" s="279"/>
      <c r="Q1012" s="424" t="s">
        <v>4190</v>
      </c>
    </row>
    <row r="1013" spans="1:17" x14ac:dyDescent="0.25">
      <c r="A1013" s="292"/>
      <c r="B1013" s="279"/>
      <c r="C1013" s="279"/>
      <c r="D1013" s="279"/>
      <c r="E1013" s="279"/>
      <c r="F1013" s="279"/>
      <c r="G1013" s="79" t="s">
        <v>17</v>
      </c>
      <c r="H1013" s="44">
        <f t="shared" si="229"/>
        <v>0</v>
      </c>
      <c r="I1013" s="44">
        <v>0</v>
      </c>
      <c r="J1013" s="44">
        <v>0</v>
      </c>
      <c r="K1013" s="44">
        <v>0</v>
      </c>
      <c r="L1013" s="44">
        <v>0</v>
      </c>
      <c r="M1013" s="44">
        <v>0</v>
      </c>
      <c r="N1013" s="44">
        <v>0</v>
      </c>
      <c r="O1013" s="279"/>
      <c r="P1013" s="279"/>
      <c r="Q1013" s="425"/>
    </row>
    <row r="1014" spans="1:17" ht="24" x14ac:dyDescent="0.25">
      <c r="A1014" s="292"/>
      <c r="B1014" s="279"/>
      <c r="C1014" s="279"/>
      <c r="D1014" s="279"/>
      <c r="E1014" s="279"/>
      <c r="F1014" s="279"/>
      <c r="G1014" s="79" t="s">
        <v>2533</v>
      </c>
      <c r="H1014" s="44">
        <f t="shared" si="229"/>
        <v>495</v>
      </c>
      <c r="I1014" s="44">
        <v>0</v>
      </c>
      <c r="J1014" s="44">
        <v>0</v>
      </c>
      <c r="K1014" s="44">
        <v>0</v>
      </c>
      <c r="L1014" s="44">
        <v>248</v>
      </c>
      <c r="M1014" s="44">
        <v>247</v>
      </c>
      <c r="N1014" s="44">
        <v>0</v>
      </c>
      <c r="O1014" s="279"/>
      <c r="P1014" s="279"/>
      <c r="Q1014" s="425"/>
    </row>
    <row r="1015" spans="1:17" x14ac:dyDescent="0.25">
      <c r="A1015" s="292"/>
      <c r="B1015" s="279"/>
      <c r="C1015" s="279"/>
      <c r="D1015" s="279"/>
      <c r="E1015" s="279"/>
      <c r="F1015" s="279"/>
      <c r="G1015" s="79" t="s">
        <v>19</v>
      </c>
      <c r="H1015" s="44">
        <f t="shared" si="229"/>
        <v>55</v>
      </c>
      <c r="I1015" s="44">
        <v>0</v>
      </c>
      <c r="J1015" s="44">
        <v>0</v>
      </c>
      <c r="K1015" s="44">
        <v>0</v>
      </c>
      <c r="L1015" s="44">
        <v>27</v>
      </c>
      <c r="M1015" s="44">
        <v>28</v>
      </c>
      <c r="N1015" s="44">
        <v>0</v>
      </c>
      <c r="O1015" s="279"/>
      <c r="P1015" s="279"/>
      <c r="Q1015" s="425"/>
    </row>
    <row r="1016" spans="1:17" ht="24" x14ac:dyDescent="0.25">
      <c r="A1016" s="292"/>
      <c r="B1016" s="279"/>
      <c r="C1016" s="279"/>
      <c r="D1016" s="279"/>
      <c r="E1016" s="279"/>
      <c r="F1016" s="279"/>
      <c r="G1016" s="79" t="s">
        <v>20</v>
      </c>
      <c r="H1016" s="44">
        <f t="shared" si="229"/>
        <v>0</v>
      </c>
      <c r="I1016" s="44">
        <v>0</v>
      </c>
      <c r="J1016" s="44">
        <v>0</v>
      </c>
      <c r="K1016" s="44">
        <v>0</v>
      </c>
      <c r="L1016" s="44">
        <v>0</v>
      </c>
      <c r="M1016" s="44">
        <v>0</v>
      </c>
      <c r="N1016" s="44">
        <v>0</v>
      </c>
      <c r="O1016" s="279"/>
      <c r="P1016" s="279"/>
      <c r="Q1016" s="426"/>
    </row>
    <row r="1017" spans="1:17" ht="36" x14ac:dyDescent="0.25">
      <c r="A1017" s="292" t="s">
        <v>2536</v>
      </c>
      <c r="B1017" s="279" t="s">
        <v>2522</v>
      </c>
      <c r="C1017" s="279" t="s">
        <v>142</v>
      </c>
      <c r="D1017" s="279">
        <v>2028</v>
      </c>
      <c r="E1017" s="279"/>
      <c r="F1017" s="279" t="s">
        <v>2530</v>
      </c>
      <c r="G1017" s="79" t="s">
        <v>16</v>
      </c>
      <c r="H1017" s="44">
        <f t="shared" ref="H1017:N1017" si="235">SUM(H1018:H1021)</f>
        <v>400</v>
      </c>
      <c r="I1017" s="44">
        <f t="shared" si="235"/>
        <v>0</v>
      </c>
      <c r="J1017" s="44">
        <f t="shared" si="235"/>
        <v>0</v>
      </c>
      <c r="K1017" s="44">
        <f t="shared" si="235"/>
        <v>0</v>
      </c>
      <c r="L1017" s="44">
        <f t="shared" si="235"/>
        <v>400</v>
      </c>
      <c r="M1017" s="44">
        <f t="shared" si="235"/>
        <v>0</v>
      </c>
      <c r="N1017" s="44">
        <f t="shared" si="235"/>
        <v>0</v>
      </c>
      <c r="O1017" s="279"/>
      <c r="P1017" s="279"/>
      <c r="Q1017" s="424" t="s">
        <v>4190</v>
      </c>
    </row>
    <row r="1018" spans="1:17" x14ac:dyDescent="0.25">
      <c r="A1018" s="292"/>
      <c r="B1018" s="279"/>
      <c r="C1018" s="279"/>
      <c r="D1018" s="279"/>
      <c r="E1018" s="279"/>
      <c r="F1018" s="279"/>
      <c r="G1018" s="79" t="s">
        <v>17</v>
      </c>
      <c r="H1018" s="44">
        <f t="shared" si="229"/>
        <v>400</v>
      </c>
      <c r="I1018" s="44">
        <v>0</v>
      </c>
      <c r="J1018" s="44">
        <v>0</v>
      </c>
      <c r="K1018" s="44">
        <v>0</v>
      </c>
      <c r="L1018" s="44">
        <v>400</v>
      </c>
      <c r="M1018" s="44">
        <v>0</v>
      </c>
      <c r="N1018" s="44">
        <v>0</v>
      </c>
      <c r="O1018" s="279"/>
      <c r="P1018" s="279"/>
      <c r="Q1018" s="425"/>
    </row>
    <row r="1019" spans="1:17" ht="24" x14ac:dyDescent="0.25">
      <c r="A1019" s="292"/>
      <c r="B1019" s="279"/>
      <c r="C1019" s="279"/>
      <c r="D1019" s="279"/>
      <c r="E1019" s="279"/>
      <c r="F1019" s="279"/>
      <c r="G1019" s="79" t="s">
        <v>2533</v>
      </c>
      <c r="H1019" s="44">
        <f t="shared" si="229"/>
        <v>0</v>
      </c>
      <c r="I1019" s="44">
        <v>0</v>
      </c>
      <c r="J1019" s="44">
        <v>0</v>
      </c>
      <c r="K1019" s="44">
        <v>0</v>
      </c>
      <c r="L1019" s="44">
        <v>0</v>
      </c>
      <c r="M1019" s="44">
        <v>0</v>
      </c>
      <c r="N1019" s="44">
        <v>0</v>
      </c>
      <c r="O1019" s="279"/>
      <c r="P1019" s="279"/>
      <c r="Q1019" s="425"/>
    </row>
    <row r="1020" spans="1:17" x14ac:dyDescent="0.25">
      <c r="A1020" s="292"/>
      <c r="B1020" s="279"/>
      <c r="C1020" s="279"/>
      <c r="D1020" s="279"/>
      <c r="E1020" s="279"/>
      <c r="F1020" s="279"/>
      <c r="G1020" s="79" t="s">
        <v>19</v>
      </c>
      <c r="H1020" s="44">
        <f t="shared" si="229"/>
        <v>0</v>
      </c>
      <c r="I1020" s="44">
        <v>0</v>
      </c>
      <c r="J1020" s="44">
        <v>0</v>
      </c>
      <c r="K1020" s="44">
        <v>0</v>
      </c>
      <c r="L1020" s="44">
        <v>0</v>
      </c>
      <c r="M1020" s="44">
        <v>0</v>
      </c>
      <c r="N1020" s="44">
        <v>0</v>
      </c>
      <c r="O1020" s="279"/>
      <c r="P1020" s="279"/>
      <c r="Q1020" s="425"/>
    </row>
    <row r="1021" spans="1:17" ht="24" x14ac:dyDescent="0.25">
      <c r="A1021" s="292"/>
      <c r="B1021" s="279"/>
      <c r="C1021" s="279"/>
      <c r="D1021" s="279"/>
      <c r="E1021" s="279"/>
      <c r="F1021" s="279"/>
      <c r="G1021" s="79" t="s">
        <v>20</v>
      </c>
      <c r="H1021" s="44">
        <f t="shared" si="229"/>
        <v>0</v>
      </c>
      <c r="I1021" s="44">
        <v>0</v>
      </c>
      <c r="J1021" s="44">
        <v>0</v>
      </c>
      <c r="K1021" s="44">
        <v>0</v>
      </c>
      <c r="L1021" s="44">
        <v>0</v>
      </c>
      <c r="M1021" s="44">
        <v>0</v>
      </c>
      <c r="N1021" s="44">
        <v>0</v>
      </c>
      <c r="O1021" s="279"/>
      <c r="P1021" s="279"/>
      <c r="Q1021" s="426"/>
    </row>
    <row r="1022" spans="1:17" ht="36" x14ac:dyDescent="0.25">
      <c r="A1022" s="292" t="s">
        <v>2537</v>
      </c>
      <c r="B1022" s="279" t="s">
        <v>2538</v>
      </c>
      <c r="C1022" s="279" t="s">
        <v>142</v>
      </c>
      <c r="D1022" s="279">
        <v>2029</v>
      </c>
      <c r="E1022" s="279"/>
      <c r="F1022" s="279" t="s">
        <v>2530</v>
      </c>
      <c r="G1022" s="79" t="s">
        <v>16</v>
      </c>
      <c r="H1022" s="44">
        <f t="shared" ref="H1022:N1022" si="236">SUM(H1023:H1026)</f>
        <v>400</v>
      </c>
      <c r="I1022" s="44">
        <f t="shared" si="236"/>
        <v>0</v>
      </c>
      <c r="J1022" s="44">
        <f t="shared" si="236"/>
        <v>0</v>
      </c>
      <c r="K1022" s="44">
        <f t="shared" si="236"/>
        <v>0</v>
      </c>
      <c r="L1022" s="44">
        <f t="shared" si="236"/>
        <v>0</v>
      </c>
      <c r="M1022" s="44">
        <f t="shared" si="236"/>
        <v>400</v>
      </c>
      <c r="N1022" s="44">
        <f t="shared" si="236"/>
        <v>0</v>
      </c>
      <c r="O1022" s="279"/>
      <c r="P1022" s="279"/>
      <c r="Q1022" s="424" t="s">
        <v>4190</v>
      </c>
    </row>
    <row r="1023" spans="1:17" x14ac:dyDescent="0.25">
      <c r="A1023" s="292"/>
      <c r="B1023" s="279"/>
      <c r="C1023" s="279"/>
      <c r="D1023" s="279"/>
      <c r="E1023" s="279"/>
      <c r="F1023" s="279"/>
      <c r="G1023" s="79" t="s">
        <v>17</v>
      </c>
      <c r="H1023" s="44">
        <f t="shared" si="229"/>
        <v>400</v>
      </c>
      <c r="I1023" s="44">
        <v>0</v>
      </c>
      <c r="J1023" s="44">
        <v>0</v>
      </c>
      <c r="K1023" s="44">
        <v>0</v>
      </c>
      <c r="L1023" s="44">
        <v>0</v>
      </c>
      <c r="M1023" s="44">
        <v>400</v>
      </c>
      <c r="N1023" s="44">
        <v>0</v>
      </c>
      <c r="O1023" s="279"/>
      <c r="P1023" s="279"/>
      <c r="Q1023" s="425"/>
    </row>
    <row r="1024" spans="1:17" ht="24" x14ac:dyDescent="0.25">
      <c r="A1024" s="292"/>
      <c r="B1024" s="279"/>
      <c r="C1024" s="279"/>
      <c r="D1024" s="279"/>
      <c r="E1024" s="279"/>
      <c r="F1024" s="279"/>
      <c r="G1024" s="79" t="s">
        <v>2533</v>
      </c>
      <c r="H1024" s="44">
        <f t="shared" si="229"/>
        <v>0</v>
      </c>
      <c r="I1024" s="44">
        <v>0</v>
      </c>
      <c r="J1024" s="44">
        <v>0</v>
      </c>
      <c r="K1024" s="44">
        <v>0</v>
      </c>
      <c r="L1024" s="44">
        <v>0</v>
      </c>
      <c r="M1024" s="44">
        <v>0</v>
      </c>
      <c r="N1024" s="44">
        <v>0</v>
      </c>
      <c r="O1024" s="279"/>
      <c r="P1024" s="279"/>
      <c r="Q1024" s="425"/>
    </row>
    <row r="1025" spans="1:17" x14ac:dyDescent="0.25">
      <c r="A1025" s="292"/>
      <c r="B1025" s="279"/>
      <c r="C1025" s="279"/>
      <c r="D1025" s="279"/>
      <c r="E1025" s="279"/>
      <c r="F1025" s="279"/>
      <c r="G1025" s="79" t="s">
        <v>19</v>
      </c>
      <c r="H1025" s="44">
        <f t="shared" si="229"/>
        <v>0</v>
      </c>
      <c r="I1025" s="44">
        <v>0</v>
      </c>
      <c r="J1025" s="44">
        <v>0</v>
      </c>
      <c r="K1025" s="44">
        <v>0</v>
      </c>
      <c r="L1025" s="44">
        <v>0</v>
      </c>
      <c r="M1025" s="44">
        <v>0</v>
      </c>
      <c r="N1025" s="44">
        <v>0</v>
      </c>
      <c r="O1025" s="279"/>
      <c r="P1025" s="279"/>
      <c r="Q1025" s="425"/>
    </row>
    <row r="1026" spans="1:17" ht="24" x14ac:dyDescent="0.25">
      <c r="A1026" s="292"/>
      <c r="B1026" s="279"/>
      <c r="C1026" s="279"/>
      <c r="D1026" s="279"/>
      <c r="E1026" s="279"/>
      <c r="F1026" s="279"/>
      <c r="G1026" s="79" t="s">
        <v>20</v>
      </c>
      <c r="H1026" s="44">
        <f t="shared" si="229"/>
        <v>0</v>
      </c>
      <c r="I1026" s="44">
        <v>0</v>
      </c>
      <c r="J1026" s="44">
        <v>0</v>
      </c>
      <c r="K1026" s="44">
        <v>0</v>
      </c>
      <c r="L1026" s="44">
        <v>0</v>
      </c>
      <c r="M1026" s="44">
        <v>0</v>
      </c>
      <c r="N1026" s="44">
        <v>0</v>
      </c>
      <c r="O1026" s="279"/>
      <c r="P1026" s="279"/>
      <c r="Q1026" s="426"/>
    </row>
    <row r="1027" spans="1:17" ht="36" x14ac:dyDescent="0.25">
      <c r="A1027" s="292" t="s">
        <v>2539</v>
      </c>
      <c r="B1027" s="279" t="s">
        <v>2538</v>
      </c>
      <c r="C1027" s="279" t="s">
        <v>142</v>
      </c>
      <c r="D1027" s="279">
        <v>2030</v>
      </c>
      <c r="E1027" s="279"/>
      <c r="F1027" s="279" t="s">
        <v>2540</v>
      </c>
      <c r="G1027" s="79" t="s">
        <v>16</v>
      </c>
      <c r="H1027" s="44">
        <f t="shared" ref="H1027:N1027" si="237">SUM(H1028:H1031)</f>
        <v>400</v>
      </c>
      <c r="I1027" s="44">
        <f t="shared" si="237"/>
        <v>0</v>
      </c>
      <c r="J1027" s="44">
        <f t="shared" si="237"/>
        <v>0</v>
      </c>
      <c r="K1027" s="44">
        <f t="shared" si="237"/>
        <v>0</v>
      </c>
      <c r="L1027" s="44">
        <f t="shared" si="237"/>
        <v>0</v>
      </c>
      <c r="M1027" s="44">
        <f t="shared" si="237"/>
        <v>0</v>
      </c>
      <c r="N1027" s="44">
        <f t="shared" si="237"/>
        <v>400</v>
      </c>
      <c r="O1027" s="279"/>
      <c r="P1027" s="279"/>
      <c r="Q1027" s="424" t="s">
        <v>4190</v>
      </c>
    </row>
    <row r="1028" spans="1:17" x14ac:dyDescent="0.25">
      <c r="A1028" s="292"/>
      <c r="B1028" s="279"/>
      <c r="C1028" s="279"/>
      <c r="D1028" s="279"/>
      <c r="E1028" s="279"/>
      <c r="F1028" s="279"/>
      <c r="G1028" s="79" t="s">
        <v>17</v>
      </c>
      <c r="H1028" s="44">
        <f t="shared" si="229"/>
        <v>400</v>
      </c>
      <c r="I1028" s="44">
        <v>0</v>
      </c>
      <c r="J1028" s="44">
        <v>0</v>
      </c>
      <c r="K1028" s="44">
        <v>0</v>
      </c>
      <c r="L1028" s="44">
        <v>0</v>
      </c>
      <c r="M1028" s="44">
        <v>0</v>
      </c>
      <c r="N1028" s="44">
        <v>400</v>
      </c>
      <c r="O1028" s="279"/>
      <c r="P1028" s="279"/>
      <c r="Q1028" s="425"/>
    </row>
    <row r="1029" spans="1:17" ht="24" x14ac:dyDescent="0.25">
      <c r="A1029" s="292"/>
      <c r="B1029" s="279"/>
      <c r="C1029" s="279"/>
      <c r="D1029" s="279"/>
      <c r="E1029" s="279"/>
      <c r="F1029" s="279"/>
      <c r="G1029" s="79" t="s">
        <v>2533</v>
      </c>
      <c r="H1029" s="44">
        <f t="shared" si="229"/>
        <v>0</v>
      </c>
      <c r="I1029" s="44">
        <v>0</v>
      </c>
      <c r="J1029" s="44">
        <v>0</v>
      </c>
      <c r="K1029" s="44">
        <v>0</v>
      </c>
      <c r="L1029" s="44">
        <v>0</v>
      </c>
      <c r="M1029" s="44">
        <v>0</v>
      </c>
      <c r="N1029" s="44">
        <v>0</v>
      </c>
      <c r="O1029" s="279"/>
      <c r="P1029" s="279"/>
      <c r="Q1029" s="425"/>
    </row>
    <row r="1030" spans="1:17" x14ac:dyDescent="0.25">
      <c r="A1030" s="292"/>
      <c r="B1030" s="279"/>
      <c r="C1030" s="279"/>
      <c r="D1030" s="279"/>
      <c r="E1030" s="279"/>
      <c r="F1030" s="279"/>
      <c r="G1030" s="79" t="s">
        <v>19</v>
      </c>
      <c r="H1030" s="44">
        <f t="shared" si="229"/>
        <v>0</v>
      </c>
      <c r="I1030" s="44">
        <v>0</v>
      </c>
      <c r="J1030" s="44">
        <v>0</v>
      </c>
      <c r="K1030" s="44">
        <v>0</v>
      </c>
      <c r="L1030" s="44">
        <v>0</v>
      </c>
      <c r="M1030" s="44">
        <v>0</v>
      </c>
      <c r="N1030" s="44">
        <v>0</v>
      </c>
      <c r="O1030" s="279"/>
      <c r="P1030" s="279"/>
      <c r="Q1030" s="425"/>
    </row>
    <row r="1031" spans="1:17" ht="24" x14ac:dyDescent="0.25">
      <c r="A1031" s="292"/>
      <c r="B1031" s="279"/>
      <c r="C1031" s="279"/>
      <c r="D1031" s="279"/>
      <c r="E1031" s="279"/>
      <c r="F1031" s="279"/>
      <c r="G1031" s="79" t="s">
        <v>20</v>
      </c>
      <c r="H1031" s="44">
        <f t="shared" si="229"/>
        <v>0</v>
      </c>
      <c r="I1031" s="44">
        <v>0</v>
      </c>
      <c r="J1031" s="44">
        <v>0</v>
      </c>
      <c r="K1031" s="44">
        <v>0</v>
      </c>
      <c r="L1031" s="44">
        <v>0</v>
      </c>
      <c r="M1031" s="44">
        <v>0</v>
      </c>
      <c r="N1031" s="44">
        <v>0</v>
      </c>
      <c r="O1031" s="279"/>
      <c r="P1031" s="279"/>
      <c r="Q1031" s="426"/>
    </row>
    <row r="1032" spans="1:17" ht="36" x14ac:dyDescent="0.25">
      <c r="A1032" s="292" t="s">
        <v>2541</v>
      </c>
      <c r="B1032" s="279" t="s">
        <v>2538</v>
      </c>
      <c r="C1032" s="279" t="s">
        <v>142</v>
      </c>
      <c r="D1032" s="279">
        <v>2028</v>
      </c>
      <c r="E1032" s="279"/>
      <c r="F1032" s="279" t="s">
        <v>2540</v>
      </c>
      <c r="G1032" s="79" t="s">
        <v>16</v>
      </c>
      <c r="H1032" s="44">
        <f t="shared" ref="H1032:N1032" si="238">SUM(H1033:H1036)</f>
        <v>400</v>
      </c>
      <c r="I1032" s="44">
        <f t="shared" si="238"/>
        <v>0</v>
      </c>
      <c r="J1032" s="44">
        <f t="shared" si="238"/>
        <v>0</v>
      </c>
      <c r="K1032" s="44">
        <f t="shared" si="238"/>
        <v>0</v>
      </c>
      <c r="L1032" s="44">
        <f t="shared" si="238"/>
        <v>400</v>
      </c>
      <c r="M1032" s="44">
        <f t="shared" si="238"/>
        <v>0</v>
      </c>
      <c r="N1032" s="44">
        <f t="shared" si="238"/>
        <v>0</v>
      </c>
      <c r="O1032" s="279"/>
      <c r="P1032" s="279"/>
      <c r="Q1032" s="424" t="s">
        <v>4190</v>
      </c>
    </row>
    <row r="1033" spans="1:17" x14ac:dyDescent="0.25">
      <c r="A1033" s="292"/>
      <c r="B1033" s="279"/>
      <c r="C1033" s="279"/>
      <c r="D1033" s="279"/>
      <c r="E1033" s="279"/>
      <c r="F1033" s="279"/>
      <c r="G1033" s="79" t="s">
        <v>17</v>
      </c>
      <c r="H1033" s="44">
        <f t="shared" si="229"/>
        <v>400</v>
      </c>
      <c r="I1033" s="44">
        <v>0</v>
      </c>
      <c r="J1033" s="44">
        <v>0</v>
      </c>
      <c r="K1033" s="44">
        <v>0</v>
      </c>
      <c r="L1033" s="44">
        <v>400</v>
      </c>
      <c r="M1033" s="44">
        <v>0</v>
      </c>
      <c r="N1033" s="44">
        <v>0</v>
      </c>
      <c r="O1033" s="279"/>
      <c r="P1033" s="279"/>
      <c r="Q1033" s="425"/>
    </row>
    <row r="1034" spans="1:17" ht="24" x14ac:dyDescent="0.25">
      <c r="A1034" s="292"/>
      <c r="B1034" s="279"/>
      <c r="C1034" s="279"/>
      <c r="D1034" s="279"/>
      <c r="E1034" s="279"/>
      <c r="F1034" s="279"/>
      <c r="G1034" s="79" t="s">
        <v>2533</v>
      </c>
      <c r="H1034" s="44">
        <f t="shared" si="229"/>
        <v>0</v>
      </c>
      <c r="I1034" s="44">
        <v>0</v>
      </c>
      <c r="J1034" s="44">
        <v>0</v>
      </c>
      <c r="K1034" s="44">
        <v>0</v>
      </c>
      <c r="L1034" s="44">
        <v>0</v>
      </c>
      <c r="M1034" s="44">
        <v>0</v>
      </c>
      <c r="N1034" s="44">
        <v>0</v>
      </c>
      <c r="O1034" s="279"/>
      <c r="P1034" s="279"/>
      <c r="Q1034" s="425"/>
    </row>
    <row r="1035" spans="1:17" x14ac:dyDescent="0.25">
      <c r="A1035" s="292"/>
      <c r="B1035" s="279"/>
      <c r="C1035" s="279"/>
      <c r="D1035" s="279"/>
      <c r="E1035" s="279"/>
      <c r="F1035" s="279"/>
      <c r="G1035" s="79" t="s">
        <v>19</v>
      </c>
      <c r="H1035" s="44">
        <f t="shared" si="229"/>
        <v>0</v>
      </c>
      <c r="I1035" s="44">
        <v>0</v>
      </c>
      <c r="J1035" s="44">
        <v>0</v>
      </c>
      <c r="K1035" s="44">
        <v>0</v>
      </c>
      <c r="L1035" s="44">
        <v>0</v>
      </c>
      <c r="M1035" s="44">
        <v>0</v>
      </c>
      <c r="N1035" s="44">
        <v>0</v>
      </c>
      <c r="O1035" s="279"/>
      <c r="P1035" s="279"/>
      <c r="Q1035" s="425"/>
    </row>
    <row r="1036" spans="1:17" ht="24" x14ac:dyDescent="0.25">
      <c r="A1036" s="292"/>
      <c r="B1036" s="279"/>
      <c r="C1036" s="279"/>
      <c r="D1036" s="279"/>
      <c r="E1036" s="279"/>
      <c r="F1036" s="279"/>
      <c r="G1036" s="79" t="s">
        <v>20</v>
      </c>
      <c r="H1036" s="44">
        <f t="shared" si="229"/>
        <v>0</v>
      </c>
      <c r="I1036" s="44">
        <v>0</v>
      </c>
      <c r="J1036" s="44">
        <v>0</v>
      </c>
      <c r="K1036" s="44">
        <v>0</v>
      </c>
      <c r="L1036" s="44">
        <v>0</v>
      </c>
      <c r="M1036" s="44">
        <v>0</v>
      </c>
      <c r="N1036" s="44">
        <v>0</v>
      </c>
      <c r="O1036" s="279"/>
      <c r="P1036" s="279"/>
      <c r="Q1036" s="426"/>
    </row>
    <row r="1037" spans="1:17" ht="57.75" customHeight="1" x14ac:dyDescent="0.25">
      <c r="A1037" s="292" t="s">
        <v>2542</v>
      </c>
      <c r="B1037" s="279" t="s">
        <v>2538</v>
      </c>
      <c r="C1037" s="279" t="s">
        <v>142</v>
      </c>
      <c r="D1037" s="279">
        <v>2029</v>
      </c>
      <c r="E1037" s="279"/>
      <c r="F1037" s="279" t="s">
        <v>2543</v>
      </c>
      <c r="G1037" s="79" t="s">
        <v>16</v>
      </c>
      <c r="H1037" s="44">
        <f t="shared" ref="H1037:N1037" si="239">SUM(H1038:H1041)</f>
        <v>40</v>
      </c>
      <c r="I1037" s="44">
        <f t="shared" si="239"/>
        <v>0</v>
      </c>
      <c r="J1037" s="44">
        <f t="shared" si="239"/>
        <v>0</v>
      </c>
      <c r="K1037" s="44">
        <f t="shared" si="239"/>
        <v>0</v>
      </c>
      <c r="L1037" s="44">
        <f t="shared" si="239"/>
        <v>0</v>
      </c>
      <c r="M1037" s="44">
        <f t="shared" si="239"/>
        <v>40</v>
      </c>
      <c r="N1037" s="44">
        <f t="shared" si="239"/>
        <v>0</v>
      </c>
      <c r="O1037" s="279"/>
      <c r="P1037" s="279"/>
      <c r="Q1037" s="424" t="s">
        <v>4190</v>
      </c>
    </row>
    <row r="1038" spans="1:17" x14ac:dyDescent="0.25">
      <c r="A1038" s="292"/>
      <c r="B1038" s="279"/>
      <c r="C1038" s="279"/>
      <c r="D1038" s="279"/>
      <c r="E1038" s="279"/>
      <c r="F1038" s="279"/>
      <c r="G1038" s="79" t="s">
        <v>17</v>
      </c>
      <c r="H1038" s="44">
        <f t="shared" si="229"/>
        <v>0</v>
      </c>
      <c r="I1038" s="44">
        <v>0</v>
      </c>
      <c r="J1038" s="44">
        <v>0</v>
      </c>
      <c r="K1038" s="44">
        <v>0</v>
      </c>
      <c r="L1038" s="44">
        <v>0</v>
      </c>
      <c r="M1038" s="44">
        <v>0</v>
      </c>
      <c r="N1038" s="44">
        <v>0</v>
      </c>
      <c r="O1038" s="279"/>
      <c r="P1038" s="279"/>
      <c r="Q1038" s="425"/>
    </row>
    <row r="1039" spans="1:17" ht="24" x14ac:dyDescent="0.25">
      <c r="A1039" s="292"/>
      <c r="B1039" s="279"/>
      <c r="C1039" s="279"/>
      <c r="D1039" s="279"/>
      <c r="E1039" s="279"/>
      <c r="F1039" s="279"/>
      <c r="G1039" s="79" t="s">
        <v>2533</v>
      </c>
      <c r="H1039" s="44">
        <f t="shared" si="229"/>
        <v>36</v>
      </c>
      <c r="I1039" s="44">
        <v>0</v>
      </c>
      <c r="J1039" s="44">
        <v>0</v>
      </c>
      <c r="K1039" s="44">
        <v>0</v>
      </c>
      <c r="L1039" s="44">
        <v>0</v>
      </c>
      <c r="M1039" s="44">
        <v>36</v>
      </c>
      <c r="N1039" s="44">
        <v>0</v>
      </c>
      <c r="O1039" s="279"/>
      <c r="P1039" s="279"/>
      <c r="Q1039" s="425"/>
    </row>
    <row r="1040" spans="1:17" x14ac:dyDescent="0.25">
      <c r="A1040" s="292"/>
      <c r="B1040" s="279"/>
      <c r="C1040" s="279"/>
      <c r="D1040" s="279"/>
      <c r="E1040" s="279"/>
      <c r="F1040" s="279"/>
      <c r="G1040" s="79" t="s">
        <v>19</v>
      </c>
      <c r="H1040" s="44">
        <f t="shared" si="229"/>
        <v>4</v>
      </c>
      <c r="I1040" s="44">
        <v>0</v>
      </c>
      <c r="J1040" s="44">
        <v>0</v>
      </c>
      <c r="K1040" s="44">
        <v>0</v>
      </c>
      <c r="L1040" s="44">
        <v>0</v>
      </c>
      <c r="M1040" s="44">
        <v>4</v>
      </c>
      <c r="N1040" s="44">
        <v>0</v>
      </c>
      <c r="O1040" s="279"/>
      <c r="P1040" s="279"/>
      <c r="Q1040" s="425"/>
    </row>
    <row r="1041" spans="1:17" ht="24" x14ac:dyDescent="0.25">
      <c r="A1041" s="292"/>
      <c r="B1041" s="279"/>
      <c r="C1041" s="279"/>
      <c r="D1041" s="279"/>
      <c r="E1041" s="279"/>
      <c r="F1041" s="279"/>
      <c r="G1041" s="79" t="s">
        <v>20</v>
      </c>
      <c r="H1041" s="44">
        <f t="shared" si="229"/>
        <v>0</v>
      </c>
      <c r="I1041" s="44">
        <v>0</v>
      </c>
      <c r="J1041" s="44">
        <v>0</v>
      </c>
      <c r="K1041" s="44">
        <v>0</v>
      </c>
      <c r="L1041" s="44">
        <v>0</v>
      </c>
      <c r="M1041" s="44">
        <v>0</v>
      </c>
      <c r="N1041" s="44">
        <v>0</v>
      </c>
      <c r="O1041" s="279"/>
      <c r="P1041" s="279"/>
      <c r="Q1041" s="426"/>
    </row>
    <row r="1042" spans="1:17" ht="36" x14ac:dyDescent="0.25">
      <c r="A1042" s="292" t="s">
        <v>2544</v>
      </c>
      <c r="B1042" s="279" t="s">
        <v>2538</v>
      </c>
      <c r="C1042" s="279" t="s">
        <v>142</v>
      </c>
      <c r="D1042" s="279" t="s">
        <v>66</v>
      </c>
      <c r="E1042" s="279"/>
      <c r="F1042" s="279" t="s">
        <v>2543</v>
      </c>
      <c r="G1042" s="79" t="s">
        <v>16</v>
      </c>
      <c r="H1042" s="44">
        <f t="shared" ref="H1042:N1042" si="240">SUM(H1043:H1046)</f>
        <v>350</v>
      </c>
      <c r="I1042" s="44">
        <f t="shared" si="240"/>
        <v>0</v>
      </c>
      <c r="J1042" s="44">
        <f t="shared" si="240"/>
        <v>0</v>
      </c>
      <c r="K1042" s="44">
        <f t="shared" si="240"/>
        <v>0</v>
      </c>
      <c r="L1042" s="44">
        <f t="shared" si="240"/>
        <v>0</v>
      </c>
      <c r="M1042" s="44">
        <f t="shared" si="240"/>
        <v>0</v>
      </c>
      <c r="N1042" s="44">
        <f t="shared" si="240"/>
        <v>350</v>
      </c>
      <c r="O1042" s="279"/>
      <c r="P1042" s="279"/>
      <c r="Q1042" s="424" t="s">
        <v>4190</v>
      </c>
    </row>
    <row r="1043" spans="1:17" x14ac:dyDescent="0.25">
      <c r="A1043" s="292"/>
      <c r="B1043" s="279"/>
      <c r="C1043" s="279"/>
      <c r="D1043" s="279"/>
      <c r="E1043" s="279"/>
      <c r="F1043" s="279"/>
      <c r="G1043" s="79" t="s">
        <v>17</v>
      </c>
      <c r="H1043" s="44">
        <f t="shared" si="229"/>
        <v>0</v>
      </c>
      <c r="I1043" s="44">
        <v>0</v>
      </c>
      <c r="J1043" s="44">
        <v>0</v>
      </c>
      <c r="K1043" s="44">
        <v>0</v>
      </c>
      <c r="L1043" s="44">
        <v>0</v>
      </c>
      <c r="M1043" s="44">
        <v>0</v>
      </c>
      <c r="N1043" s="44">
        <v>0</v>
      </c>
      <c r="O1043" s="279"/>
      <c r="P1043" s="279"/>
      <c r="Q1043" s="425"/>
    </row>
    <row r="1044" spans="1:17" ht="24" x14ac:dyDescent="0.25">
      <c r="A1044" s="292"/>
      <c r="B1044" s="279"/>
      <c r="C1044" s="279"/>
      <c r="D1044" s="279"/>
      <c r="E1044" s="279"/>
      <c r="F1044" s="279"/>
      <c r="G1044" s="79" t="s">
        <v>2533</v>
      </c>
      <c r="H1044" s="44">
        <f t="shared" si="229"/>
        <v>315</v>
      </c>
      <c r="I1044" s="44">
        <v>0</v>
      </c>
      <c r="J1044" s="44">
        <v>0</v>
      </c>
      <c r="K1044" s="44">
        <v>0</v>
      </c>
      <c r="L1044" s="44">
        <v>0</v>
      </c>
      <c r="M1044" s="44">
        <v>0</v>
      </c>
      <c r="N1044" s="44">
        <v>315</v>
      </c>
      <c r="O1044" s="279"/>
      <c r="P1044" s="279"/>
      <c r="Q1044" s="425"/>
    </row>
    <row r="1045" spans="1:17" x14ac:dyDescent="0.25">
      <c r="A1045" s="292"/>
      <c r="B1045" s="279"/>
      <c r="C1045" s="279"/>
      <c r="D1045" s="279"/>
      <c r="E1045" s="279"/>
      <c r="F1045" s="279"/>
      <c r="G1045" s="79" t="s">
        <v>19</v>
      </c>
      <c r="H1045" s="44">
        <f t="shared" si="229"/>
        <v>35</v>
      </c>
      <c r="I1045" s="44">
        <v>0</v>
      </c>
      <c r="J1045" s="44">
        <v>0</v>
      </c>
      <c r="K1045" s="44">
        <v>0</v>
      </c>
      <c r="L1045" s="44">
        <v>0</v>
      </c>
      <c r="M1045" s="44">
        <v>0</v>
      </c>
      <c r="N1045" s="44">
        <v>35</v>
      </c>
      <c r="O1045" s="279"/>
      <c r="P1045" s="279"/>
      <c r="Q1045" s="425"/>
    </row>
    <row r="1046" spans="1:17" ht="24" x14ac:dyDescent="0.25">
      <c r="A1046" s="292"/>
      <c r="B1046" s="279"/>
      <c r="C1046" s="279"/>
      <c r="D1046" s="279"/>
      <c r="E1046" s="279"/>
      <c r="F1046" s="279"/>
      <c r="G1046" s="79" t="s">
        <v>20</v>
      </c>
      <c r="H1046" s="44">
        <f t="shared" si="229"/>
        <v>0</v>
      </c>
      <c r="I1046" s="44">
        <v>0</v>
      </c>
      <c r="J1046" s="44">
        <v>0</v>
      </c>
      <c r="K1046" s="44">
        <v>0</v>
      </c>
      <c r="L1046" s="44">
        <v>0</v>
      </c>
      <c r="M1046" s="44">
        <v>0</v>
      </c>
      <c r="N1046" s="44">
        <v>0</v>
      </c>
      <c r="O1046" s="279"/>
      <c r="P1046" s="279"/>
      <c r="Q1046" s="426"/>
    </row>
    <row r="1047" spans="1:17" ht="36" x14ac:dyDescent="0.25">
      <c r="A1047" s="299" t="s">
        <v>2545</v>
      </c>
      <c r="B1047" s="279" t="s">
        <v>2538</v>
      </c>
      <c r="C1047" s="279" t="s">
        <v>142</v>
      </c>
      <c r="D1047" s="279" t="s">
        <v>86</v>
      </c>
      <c r="E1047" s="279"/>
      <c r="F1047" s="279" t="s">
        <v>2543</v>
      </c>
      <c r="G1047" s="79" t="s">
        <v>16</v>
      </c>
      <c r="H1047" s="44">
        <f t="shared" ref="H1047:N1047" si="241">SUM(H1048:H1051)</f>
        <v>150</v>
      </c>
      <c r="I1047" s="44">
        <f t="shared" si="241"/>
        <v>0</v>
      </c>
      <c r="J1047" s="44">
        <f t="shared" si="241"/>
        <v>0</v>
      </c>
      <c r="K1047" s="44">
        <f t="shared" si="241"/>
        <v>0</v>
      </c>
      <c r="L1047" s="44">
        <f t="shared" si="241"/>
        <v>0</v>
      </c>
      <c r="M1047" s="44">
        <f t="shared" si="241"/>
        <v>150</v>
      </c>
      <c r="N1047" s="44">
        <f t="shared" si="241"/>
        <v>0</v>
      </c>
      <c r="O1047" s="279"/>
      <c r="P1047" s="279"/>
      <c r="Q1047" s="424" t="s">
        <v>4190</v>
      </c>
    </row>
    <row r="1048" spans="1:17" x14ac:dyDescent="0.25">
      <c r="A1048" s="374"/>
      <c r="B1048" s="279"/>
      <c r="C1048" s="279"/>
      <c r="D1048" s="279"/>
      <c r="E1048" s="279"/>
      <c r="F1048" s="279"/>
      <c r="G1048" s="79" t="s">
        <v>17</v>
      </c>
      <c r="H1048" s="44">
        <f t="shared" si="229"/>
        <v>0</v>
      </c>
      <c r="I1048" s="44">
        <v>0</v>
      </c>
      <c r="J1048" s="44">
        <v>0</v>
      </c>
      <c r="K1048" s="44">
        <v>0</v>
      </c>
      <c r="L1048" s="44">
        <v>0</v>
      </c>
      <c r="M1048" s="44">
        <v>0</v>
      </c>
      <c r="N1048" s="44">
        <v>0</v>
      </c>
      <c r="O1048" s="279"/>
      <c r="P1048" s="279"/>
      <c r="Q1048" s="425"/>
    </row>
    <row r="1049" spans="1:17" ht="24" x14ac:dyDescent="0.25">
      <c r="A1049" s="374"/>
      <c r="B1049" s="279"/>
      <c r="C1049" s="279"/>
      <c r="D1049" s="279"/>
      <c r="E1049" s="279"/>
      <c r="F1049" s="279"/>
      <c r="G1049" s="79" t="s">
        <v>2533</v>
      </c>
      <c r="H1049" s="44">
        <f t="shared" si="229"/>
        <v>135</v>
      </c>
      <c r="I1049" s="44">
        <v>0</v>
      </c>
      <c r="J1049" s="44">
        <v>0</v>
      </c>
      <c r="K1049" s="44">
        <v>0</v>
      </c>
      <c r="L1049" s="44">
        <v>0</v>
      </c>
      <c r="M1049" s="44">
        <v>135</v>
      </c>
      <c r="N1049" s="44">
        <v>0</v>
      </c>
      <c r="O1049" s="279"/>
      <c r="P1049" s="279"/>
      <c r="Q1049" s="425"/>
    </row>
    <row r="1050" spans="1:17" x14ac:dyDescent="0.25">
      <c r="A1050" s="374"/>
      <c r="B1050" s="279"/>
      <c r="C1050" s="279"/>
      <c r="D1050" s="279"/>
      <c r="E1050" s="279"/>
      <c r="F1050" s="279"/>
      <c r="G1050" s="79" t="s">
        <v>19</v>
      </c>
      <c r="H1050" s="44">
        <f t="shared" si="229"/>
        <v>15</v>
      </c>
      <c r="I1050" s="44">
        <v>0</v>
      </c>
      <c r="J1050" s="44">
        <v>0</v>
      </c>
      <c r="K1050" s="44">
        <v>0</v>
      </c>
      <c r="L1050" s="44">
        <v>0</v>
      </c>
      <c r="M1050" s="44">
        <v>15</v>
      </c>
      <c r="N1050" s="44">
        <v>0</v>
      </c>
      <c r="O1050" s="279"/>
      <c r="P1050" s="279"/>
      <c r="Q1050" s="425"/>
    </row>
    <row r="1051" spans="1:17" ht="24" x14ac:dyDescent="0.25">
      <c r="A1051" s="375"/>
      <c r="B1051" s="279"/>
      <c r="C1051" s="279"/>
      <c r="D1051" s="279"/>
      <c r="E1051" s="279"/>
      <c r="F1051" s="279"/>
      <c r="G1051" s="79" t="s">
        <v>20</v>
      </c>
      <c r="H1051" s="44">
        <f t="shared" si="229"/>
        <v>0</v>
      </c>
      <c r="I1051" s="44">
        <v>0</v>
      </c>
      <c r="J1051" s="44">
        <v>0</v>
      </c>
      <c r="K1051" s="44">
        <v>0</v>
      </c>
      <c r="L1051" s="44">
        <v>0</v>
      </c>
      <c r="M1051" s="44">
        <v>0</v>
      </c>
      <c r="N1051" s="44">
        <v>0</v>
      </c>
      <c r="O1051" s="279"/>
      <c r="P1051" s="279"/>
      <c r="Q1051" s="426"/>
    </row>
    <row r="1052" spans="1:17" ht="36" x14ac:dyDescent="0.25">
      <c r="A1052" s="292" t="s">
        <v>2546</v>
      </c>
      <c r="B1052" s="279" t="s">
        <v>2538</v>
      </c>
      <c r="C1052" s="279" t="s">
        <v>142</v>
      </c>
      <c r="D1052" s="279" t="s">
        <v>86</v>
      </c>
      <c r="E1052" s="279"/>
      <c r="F1052" s="279" t="s">
        <v>2530</v>
      </c>
      <c r="G1052" s="79" t="s">
        <v>16</v>
      </c>
      <c r="H1052" s="44">
        <f t="shared" ref="H1052:N1052" si="242">SUM(H1053:H1056)</f>
        <v>550</v>
      </c>
      <c r="I1052" s="44">
        <f t="shared" si="242"/>
        <v>0</v>
      </c>
      <c r="J1052" s="44">
        <f t="shared" si="242"/>
        <v>0</v>
      </c>
      <c r="K1052" s="44">
        <f t="shared" si="242"/>
        <v>0</v>
      </c>
      <c r="L1052" s="44">
        <f t="shared" si="242"/>
        <v>300</v>
      </c>
      <c r="M1052" s="44">
        <f t="shared" si="242"/>
        <v>250</v>
      </c>
      <c r="N1052" s="44">
        <f t="shared" si="242"/>
        <v>0</v>
      </c>
      <c r="O1052" s="279"/>
      <c r="P1052" s="279"/>
      <c r="Q1052" s="424" t="s">
        <v>4190</v>
      </c>
    </row>
    <row r="1053" spans="1:17" x14ac:dyDescent="0.25">
      <c r="A1053" s="292"/>
      <c r="B1053" s="279"/>
      <c r="C1053" s="279"/>
      <c r="D1053" s="279"/>
      <c r="E1053" s="279"/>
      <c r="F1053" s="279"/>
      <c r="G1053" s="79" t="s">
        <v>17</v>
      </c>
      <c r="H1053" s="44">
        <f t="shared" ref="H1053:H1111" si="243">SUM(I1053:N1053)</f>
        <v>550</v>
      </c>
      <c r="I1053" s="44">
        <v>0</v>
      </c>
      <c r="J1053" s="44">
        <v>0</v>
      </c>
      <c r="K1053" s="44">
        <v>0</v>
      </c>
      <c r="L1053" s="44">
        <v>300</v>
      </c>
      <c r="M1053" s="44">
        <v>250</v>
      </c>
      <c r="N1053" s="44">
        <v>0</v>
      </c>
      <c r="O1053" s="279"/>
      <c r="P1053" s="279"/>
      <c r="Q1053" s="425"/>
    </row>
    <row r="1054" spans="1:17" ht="24" x14ac:dyDescent="0.25">
      <c r="A1054" s="292"/>
      <c r="B1054" s="279"/>
      <c r="C1054" s="279"/>
      <c r="D1054" s="279"/>
      <c r="E1054" s="279"/>
      <c r="F1054" s="279"/>
      <c r="G1054" s="79" t="s">
        <v>2533</v>
      </c>
      <c r="H1054" s="44">
        <f t="shared" si="243"/>
        <v>0</v>
      </c>
      <c r="I1054" s="44">
        <v>0</v>
      </c>
      <c r="J1054" s="44">
        <v>0</v>
      </c>
      <c r="K1054" s="44">
        <v>0</v>
      </c>
      <c r="L1054" s="44">
        <v>0</v>
      </c>
      <c r="M1054" s="44">
        <v>0</v>
      </c>
      <c r="N1054" s="44">
        <v>0</v>
      </c>
      <c r="O1054" s="279"/>
      <c r="P1054" s="279"/>
      <c r="Q1054" s="425"/>
    </row>
    <row r="1055" spans="1:17" x14ac:dyDescent="0.25">
      <c r="A1055" s="292"/>
      <c r="B1055" s="279"/>
      <c r="C1055" s="279"/>
      <c r="D1055" s="279"/>
      <c r="E1055" s="279"/>
      <c r="F1055" s="279"/>
      <c r="G1055" s="79" t="s">
        <v>19</v>
      </c>
      <c r="H1055" s="44">
        <f t="shared" si="243"/>
        <v>0</v>
      </c>
      <c r="I1055" s="44">
        <v>0</v>
      </c>
      <c r="J1055" s="44">
        <v>0</v>
      </c>
      <c r="K1055" s="44">
        <v>0</v>
      </c>
      <c r="L1055" s="44">
        <v>0</v>
      </c>
      <c r="M1055" s="44">
        <v>0</v>
      </c>
      <c r="N1055" s="44">
        <v>0</v>
      </c>
      <c r="O1055" s="279"/>
      <c r="P1055" s="279"/>
      <c r="Q1055" s="425"/>
    </row>
    <row r="1056" spans="1:17" ht="24" x14ac:dyDescent="0.25">
      <c r="A1056" s="292"/>
      <c r="B1056" s="279"/>
      <c r="C1056" s="279"/>
      <c r="D1056" s="279"/>
      <c r="E1056" s="279"/>
      <c r="F1056" s="279"/>
      <c r="G1056" s="79" t="s">
        <v>20</v>
      </c>
      <c r="H1056" s="44">
        <f t="shared" si="243"/>
        <v>0</v>
      </c>
      <c r="I1056" s="44">
        <v>0</v>
      </c>
      <c r="J1056" s="44">
        <v>0</v>
      </c>
      <c r="K1056" s="44">
        <v>0</v>
      </c>
      <c r="L1056" s="44">
        <v>0</v>
      </c>
      <c r="M1056" s="44">
        <v>0</v>
      </c>
      <c r="N1056" s="44">
        <v>0</v>
      </c>
      <c r="O1056" s="279"/>
      <c r="P1056" s="279"/>
      <c r="Q1056" s="426"/>
    </row>
    <row r="1057" spans="1:17" ht="36" x14ac:dyDescent="0.25">
      <c r="A1057" s="292" t="s">
        <v>2547</v>
      </c>
      <c r="B1057" s="279" t="s">
        <v>2548</v>
      </c>
      <c r="C1057" s="279" t="s">
        <v>142</v>
      </c>
      <c r="D1057" s="279">
        <v>2025</v>
      </c>
      <c r="E1057" s="279">
        <v>380</v>
      </c>
      <c r="F1057" s="279" t="s">
        <v>586</v>
      </c>
      <c r="G1057" s="79" t="s">
        <v>16</v>
      </c>
      <c r="H1057" s="44">
        <f t="shared" ref="H1057:N1057" si="244">SUM(H1058:H1061)</f>
        <v>99.8</v>
      </c>
      <c r="I1057" s="44">
        <f t="shared" si="244"/>
        <v>99.8</v>
      </c>
      <c r="J1057" s="44">
        <f t="shared" si="244"/>
        <v>0</v>
      </c>
      <c r="K1057" s="44">
        <f t="shared" si="244"/>
        <v>0</v>
      </c>
      <c r="L1057" s="44">
        <f t="shared" si="244"/>
        <v>0</v>
      </c>
      <c r="M1057" s="44">
        <f t="shared" si="244"/>
        <v>0</v>
      </c>
      <c r="N1057" s="44">
        <f t="shared" si="244"/>
        <v>0</v>
      </c>
      <c r="O1057" s="279">
        <v>210</v>
      </c>
      <c r="P1057" s="279" t="s">
        <v>1472</v>
      </c>
      <c r="Q1057" s="424" t="s">
        <v>4190</v>
      </c>
    </row>
    <row r="1058" spans="1:17" ht="24" customHeight="1" x14ac:dyDescent="0.25">
      <c r="A1058" s="292"/>
      <c r="B1058" s="279"/>
      <c r="C1058" s="279"/>
      <c r="D1058" s="279"/>
      <c r="E1058" s="279"/>
      <c r="F1058" s="279"/>
      <c r="G1058" s="79" t="s">
        <v>267</v>
      </c>
      <c r="H1058" s="44">
        <f t="shared" si="243"/>
        <v>93.7</v>
      </c>
      <c r="I1058" s="44">
        <v>93.7</v>
      </c>
      <c r="J1058" s="44">
        <v>0</v>
      </c>
      <c r="K1058" s="44">
        <v>0</v>
      </c>
      <c r="L1058" s="44">
        <v>0</v>
      </c>
      <c r="M1058" s="44">
        <v>0</v>
      </c>
      <c r="N1058" s="44">
        <v>0</v>
      </c>
      <c r="O1058" s="279"/>
      <c r="P1058" s="279"/>
      <c r="Q1058" s="425"/>
    </row>
    <row r="1059" spans="1:17" ht="36" x14ac:dyDescent="0.25">
      <c r="A1059" s="292"/>
      <c r="B1059" s="279"/>
      <c r="C1059" s="279"/>
      <c r="D1059" s="279"/>
      <c r="E1059" s="279"/>
      <c r="F1059" s="279"/>
      <c r="G1059" s="79" t="s">
        <v>18</v>
      </c>
      <c r="H1059" s="44">
        <f t="shared" si="243"/>
        <v>6.1</v>
      </c>
      <c r="I1059" s="44">
        <v>6.1</v>
      </c>
      <c r="J1059" s="44">
        <v>0</v>
      </c>
      <c r="K1059" s="44">
        <v>0</v>
      </c>
      <c r="L1059" s="44">
        <v>0</v>
      </c>
      <c r="M1059" s="44">
        <v>0</v>
      </c>
      <c r="N1059" s="44">
        <v>0</v>
      </c>
      <c r="O1059" s="279"/>
      <c r="P1059" s="279"/>
      <c r="Q1059" s="425"/>
    </row>
    <row r="1060" spans="1:17" x14ac:dyDescent="0.25">
      <c r="A1060" s="292"/>
      <c r="B1060" s="279"/>
      <c r="C1060" s="279"/>
      <c r="D1060" s="279"/>
      <c r="E1060" s="279"/>
      <c r="F1060" s="279"/>
      <c r="G1060" s="79" t="s">
        <v>19</v>
      </c>
      <c r="H1060" s="44">
        <f t="shared" si="243"/>
        <v>0</v>
      </c>
      <c r="I1060" s="44">
        <v>0</v>
      </c>
      <c r="J1060" s="44">
        <v>0</v>
      </c>
      <c r="K1060" s="44">
        <v>0</v>
      </c>
      <c r="L1060" s="44">
        <v>0</v>
      </c>
      <c r="M1060" s="44">
        <v>0</v>
      </c>
      <c r="N1060" s="44">
        <v>0</v>
      </c>
      <c r="O1060" s="279"/>
      <c r="P1060" s="279"/>
      <c r="Q1060" s="425"/>
    </row>
    <row r="1061" spans="1:17" ht="24" x14ac:dyDescent="0.25">
      <c r="A1061" s="292"/>
      <c r="B1061" s="279"/>
      <c r="C1061" s="279"/>
      <c r="D1061" s="279"/>
      <c r="E1061" s="279"/>
      <c r="F1061" s="279"/>
      <c r="G1061" s="79" t="s">
        <v>20</v>
      </c>
      <c r="H1061" s="44">
        <f t="shared" si="243"/>
        <v>0</v>
      </c>
      <c r="I1061" s="44">
        <v>0</v>
      </c>
      <c r="J1061" s="44">
        <v>0</v>
      </c>
      <c r="K1061" s="44">
        <v>0</v>
      </c>
      <c r="L1061" s="44">
        <v>0</v>
      </c>
      <c r="M1061" s="44">
        <v>0</v>
      </c>
      <c r="N1061" s="44">
        <v>0</v>
      </c>
      <c r="O1061" s="279"/>
      <c r="P1061" s="279"/>
      <c r="Q1061" s="426"/>
    </row>
    <row r="1062" spans="1:17" ht="36" x14ac:dyDescent="0.25">
      <c r="A1062" s="292" t="s">
        <v>2549</v>
      </c>
      <c r="B1062" s="279" t="s">
        <v>2548</v>
      </c>
      <c r="C1062" s="279" t="s">
        <v>142</v>
      </c>
      <c r="D1062" s="279">
        <v>2029</v>
      </c>
      <c r="E1062" s="279">
        <v>380</v>
      </c>
      <c r="F1062" s="279" t="s">
        <v>2550</v>
      </c>
      <c r="G1062" s="79" t="s">
        <v>16</v>
      </c>
      <c r="H1062" s="44">
        <f t="shared" ref="H1062:N1062" si="245">SUM(H1063:H1066)</f>
        <v>6</v>
      </c>
      <c r="I1062" s="44">
        <f t="shared" si="245"/>
        <v>0</v>
      </c>
      <c r="J1062" s="44">
        <f t="shared" si="245"/>
        <v>0</v>
      </c>
      <c r="K1062" s="44">
        <f t="shared" si="245"/>
        <v>0</v>
      </c>
      <c r="L1062" s="44">
        <f t="shared" si="245"/>
        <v>0</v>
      </c>
      <c r="M1062" s="44">
        <f t="shared" si="245"/>
        <v>6</v>
      </c>
      <c r="N1062" s="44">
        <f t="shared" si="245"/>
        <v>0</v>
      </c>
      <c r="O1062" s="279">
        <v>210</v>
      </c>
      <c r="P1062" s="279" t="s">
        <v>1472</v>
      </c>
      <c r="Q1062" s="424" t="s">
        <v>4190</v>
      </c>
    </row>
    <row r="1063" spans="1:17" ht="24" customHeight="1" x14ac:dyDescent="0.25">
      <c r="A1063" s="292"/>
      <c r="B1063" s="279"/>
      <c r="C1063" s="279"/>
      <c r="D1063" s="279"/>
      <c r="E1063" s="279"/>
      <c r="F1063" s="279"/>
      <c r="G1063" s="79" t="s">
        <v>267</v>
      </c>
      <c r="H1063" s="44">
        <f t="shared" si="243"/>
        <v>0</v>
      </c>
      <c r="I1063" s="44">
        <v>0</v>
      </c>
      <c r="J1063" s="44">
        <v>0</v>
      </c>
      <c r="K1063" s="44">
        <v>0</v>
      </c>
      <c r="L1063" s="44">
        <v>0</v>
      </c>
      <c r="M1063" s="44">
        <v>0</v>
      </c>
      <c r="N1063" s="44">
        <v>0</v>
      </c>
      <c r="O1063" s="279"/>
      <c r="P1063" s="279"/>
      <c r="Q1063" s="425"/>
    </row>
    <row r="1064" spans="1:17" ht="36" x14ac:dyDescent="0.25">
      <c r="A1064" s="292"/>
      <c r="B1064" s="279"/>
      <c r="C1064" s="279"/>
      <c r="D1064" s="279"/>
      <c r="E1064" s="279"/>
      <c r="F1064" s="279"/>
      <c r="G1064" s="79" t="s">
        <v>18</v>
      </c>
      <c r="H1064" s="44">
        <f t="shared" si="243"/>
        <v>5.7</v>
      </c>
      <c r="I1064" s="44">
        <v>0</v>
      </c>
      <c r="J1064" s="44">
        <v>0</v>
      </c>
      <c r="K1064" s="44">
        <v>0</v>
      </c>
      <c r="L1064" s="44">
        <v>0</v>
      </c>
      <c r="M1064" s="44">
        <v>5.7</v>
      </c>
      <c r="N1064" s="44">
        <v>0</v>
      </c>
      <c r="O1064" s="279"/>
      <c r="P1064" s="279"/>
      <c r="Q1064" s="425"/>
    </row>
    <row r="1065" spans="1:17" x14ac:dyDescent="0.25">
      <c r="A1065" s="292"/>
      <c r="B1065" s="279"/>
      <c r="C1065" s="279"/>
      <c r="D1065" s="279"/>
      <c r="E1065" s="279"/>
      <c r="F1065" s="279"/>
      <c r="G1065" s="79" t="s">
        <v>19</v>
      </c>
      <c r="H1065" s="44">
        <f t="shared" si="243"/>
        <v>0.3</v>
      </c>
      <c r="I1065" s="44">
        <v>0</v>
      </c>
      <c r="J1065" s="44">
        <v>0</v>
      </c>
      <c r="K1065" s="44">
        <v>0</v>
      </c>
      <c r="L1065" s="44">
        <v>0</v>
      </c>
      <c r="M1065" s="44">
        <v>0.3</v>
      </c>
      <c r="N1065" s="44">
        <v>0</v>
      </c>
      <c r="O1065" s="279"/>
      <c r="P1065" s="279"/>
      <c r="Q1065" s="425"/>
    </row>
    <row r="1066" spans="1:17" ht="24" x14ac:dyDescent="0.25">
      <c r="A1066" s="292"/>
      <c r="B1066" s="279"/>
      <c r="C1066" s="279"/>
      <c r="D1066" s="279"/>
      <c r="E1066" s="279"/>
      <c r="F1066" s="279"/>
      <c r="G1066" s="79" t="s">
        <v>20</v>
      </c>
      <c r="H1066" s="44">
        <f t="shared" si="243"/>
        <v>0</v>
      </c>
      <c r="I1066" s="44">
        <v>0</v>
      </c>
      <c r="J1066" s="44">
        <v>0</v>
      </c>
      <c r="K1066" s="44">
        <v>0</v>
      </c>
      <c r="L1066" s="44">
        <v>0</v>
      </c>
      <c r="M1066" s="44">
        <v>0</v>
      </c>
      <c r="N1066" s="44">
        <v>0</v>
      </c>
      <c r="O1066" s="279"/>
      <c r="P1066" s="279"/>
      <c r="Q1066" s="426"/>
    </row>
    <row r="1067" spans="1:17" ht="36" x14ac:dyDescent="0.25">
      <c r="A1067" s="292" t="s">
        <v>2551</v>
      </c>
      <c r="B1067" s="279" t="s">
        <v>2548</v>
      </c>
      <c r="C1067" s="279" t="s">
        <v>142</v>
      </c>
      <c r="D1067" s="279">
        <v>2029</v>
      </c>
      <c r="E1067" s="279">
        <v>380</v>
      </c>
      <c r="F1067" s="279" t="s">
        <v>2550</v>
      </c>
      <c r="G1067" s="79" t="s">
        <v>16</v>
      </c>
      <c r="H1067" s="44">
        <f t="shared" ref="H1067:N1067" si="246">SUM(H1068:H1071)</f>
        <v>20</v>
      </c>
      <c r="I1067" s="44">
        <f t="shared" si="246"/>
        <v>0</v>
      </c>
      <c r="J1067" s="44">
        <f t="shared" si="246"/>
        <v>0</v>
      </c>
      <c r="K1067" s="44">
        <f t="shared" si="246"/>
        <v>0</v>
      </c>
      <c r="L1067" s="44">
        <f t="shared" si="246"/>
        <v>0</v>
      </c>
      <c r="M1067" s="44">
        <f t="shared" si="246"/>
        <v>20</v>
      </c>
      <c r="N1067" s="44">
        <f t="shared" si="246"/>
        <v>0</v>
      </c>
      <c r="O1067" s="279">
        <v>210</v>
      </c>
      <c r="P1067" s="279" t="s">
        <v>1472</v>
      </c>
      <c r="Q1067" s="424" t="s">
        <v>4190</v>
      </c>
    </row>
    <row r="1068" spans="1:17" ht="24" customHeight="1" x14ac:dyDescent="0.25">
      <c r="A1068" s="292"/>
      <c r="B1068" s="279"/>
      <c r="C1068" s="279"/>
      <c r="D1068" s="279"/>
      <c r="E1068" s="279"/>
      <c r="F1068" s="279"/>
      <c r="G1068" s="79" t="s">
        <v>267</v>
      </c>
      <c r="H1068" s="44">
        <f t="shared" si="243"/>
        <v>0</v>
      </c>
      <c r="I1068" s="44">
        <v>0</v>
      </c>
      <c r="J1068" s="44">
        <v>0</v>
      </c>
      <c r="K1068" s="44">
        <v>0</v>
      </c>
      <c r="L1068" s="44">
        <v>0</v>
      </c>
      <c r="M1068" s="44">
        <v>0</v>
      </c>
      <c r="N1068" s="44">
        <v>0</v>
      </c>
      <c r="O1068" s="279"/>
      <c r="P1068" s="279"/>
      <c r="Q1068" s="425"/>
    </row>
    <row r="1069" spans="1:17" ht="36" x14ac:dyDescent="0.25">
      <c r="A1069" s="292"/>
      <c r="B1069" s="279"/>
      <c r="C1069" s="279"/>
      <c r="D1069" s="279"/>
      <c r="E1069" s="279"/>
      <c r="F1069" s="279"/>
      <c r="G1069" s="79" t="s">
        <v>18</v>
      </c>
      <c r="H1069" s="44">
        <f t="shared" si="243"/>
        <v>19</v>
      </c>
      <c r="I1069" s="44">
        <v>0</v>
      </c>
      <c r="J1069" s="44">
        <v>0</v>
      </c>
      <c r="K1069" s="44">
        <v>0</v>
      </c>
      <c r="L1069" s="44">
        <v>0</v>
      </c>
      <c r="M1069" s="44">
        <v>19</v>
      </c>
      <c r="N1069" s="44">
        <v>0</v>
      </c>
      <c r="O1069" s="279"/>
      <c r="P1069" s="279"/>
      <c r="Q1069" s="425"/>
    </row>
    <row r="1070" spans="1:17" x14ac:dyDescent="0.25">
      <c r="A1070" s="292"/>
      <c r="B1070" s="279"/>
      <c r="C1070" s="279"/>
      <c r="D1070" s="279"/>
      <c r="E1070" s="279"/>
      <c r="F1070" s="279"/>
      <c r="G1070" s="79" t="s">
        <v>19</v>
      </c>
      <c r="H1070" s="44">
        <f t="shared" si="243"/>
        <v>1</v>
      </c>
      <c r="I1070" s="44">
        <v>0</v>
      </c>
      <c r="J1070" s="44">
        <v>0</v>
      </c>
      <c r="K1070" s="44">
        <v>0</v>
      </c>
      <c r="L1070" s="44">
        <v>0</v>
      </c>
      <c r="M1070" s="44">
        <v>1</v>
      </c>
      <c r="N1070" s="44">
        <v>0</v>
      </c>
      <c r="O1070" s="279"/>
      <c r="P1070" s="279"/>
      <c r="Q1070" s="425"/>
    </row>
    <row r="1071" spans="1:17" ht="24" x14ac:dyDescent="0.25">
      <c r="A1071" s="292"/>
      <c r="B1071" s="279"/>
      <c r="C1071" s="279"/>
      <c r="D1071" s="279"/>
      <c r="E1071" s="279"/>
      <c r="F1071" s="279"/>
      <c r="G1071" s="79" t="s">
        <v>20</v>
      </c>
      <c r="H1071" s="44">
        <f t="shared" si="243"/>
        <v>0</v>
      </c>
      <c r="I1071" s="44">
        <v>0</v>
      </c>
      <c r="J1071" s="44">
        <v>0</v>
      </c>
      <c r="K1071" s="44">
        <v>0</v>
      </c>
      <c r="L1071" s="44">
        <v>0</v>
      </c>
      <c r="M1071" s="44">
        <v>0</v>
      </c>
      <c r="N1071" s="44">
        <v>0</v>
      </c>
      <c r="O1071" s="279"/>
      <c r="P1071" s="279"/>
      <c r="Q1071" s="426"/>
    </row>
    <row r="1072" spans="1:17" ht="36" x14ac:dyDescent="0.25">
      <c r="A1072" s="292" t="s">
        <v>2552</v>
      </c>
      <c r="B1072" s="279" t="s">
        <v>2548</v>
      </c>
      <c r="C1072" s="279" t="s">
        <v>142</v>
      </c>
      <c r="D1072" s="279">
        <v>2029</v>
      </c>
      <c r="E1072" s="279">
        <v>129</v>
      </c>
      <c r="F1072" s="279" t="s">
        <v>2550</v>
      </c>
      <c r="G1072" s="79" t="s">
        <v>16</v>
      </c>
      <c r="H1072" s="44">
        <f t="shared" ref="H1072:N1072" si="247">SUM(H1073:H1076)</f>
        <v>6</v>
      </c>
      <c r="I1072" s="44">
        <f t="shared" si="247"/>
        <v>0</v>
      </c>
      <c r="J1072" s="44">
        <f t="shared" si="247"/>
        <v>0</v>
      </c>
      <c r="K1072" s="44">
        <f t="shared" si="247"/>
        <v>0</v>
      </c>
      <c r="L1072" s="44">
        <f t="shared" si="247"/>
        <v>0</v>
      </c>
      <c r="M1072" s="44">
        <f t="shared" si="247"/>
        <v>6</v>
      </c>
      <c r="N1072" s="44">
        <f t="shared" si="247"/>
        <v>0</v>
      </c>
      <c r="O1072" s="279">
        <v>91</v>
      </c>
      <c r="P1072" s="279" t="s">
        <v>1472</v>
      </c>
      <c r="Q1072" s="424" t="s">
        <v>4190</v>
      </c>
    </row>
    <row r="1073" spans="1:17" ht="24" customHeight="1" x14ac:dyDescent="0.25">
      <c r="A1073" s="292"/>
      <c r="B1073" s="279"/>
      <c r="C1073" s="279"/>
      <c r="D1073" s="279"/>
      <c r="E1073" s="279"/>
      <c r="F1073" s="279"/>
      <c r="G1073" s="79" t="s">
        <v>267</v>
      </c>
      <c r="H1073" s="44">
        <f t="shared" si="243"/>
        <v>0</v>
      </c>
      <c r="I1073" s="44">
        <v>0</v>
      </c>
      <c r="J1073" s="44">
        <v>0</v>
      </c>
      <c r="K1073" s="44">
        <v>0</v>
      </c>
      <c r="L1073" s="44">
        <v>0</v>
      </c>
      <c r="M1073" s="44">
        <v>0</v>
      </c>
      <c r="N1073" s="44">
        <v>0</v>
      </c>
      <c r="O1073" s="279"/>
      <c r="P1073" s="279"/>
      <c r="Q1073" s="425"/>
    </row>
    <row r="1074" spans="1:17" ht="36" x14ac:dyDescent="0.25">
      <c r="A1074" s="292"/>
      <c r="B1074" s="279"/>
      <c r="C1074" s="279"/>
      <c r="D1074" s="279"/>
      <c r="E1074" s="279"/>
      <c r="F1074" s="279"/>
      <c r="G1074" s="79" t="s">
        <v>18</v>
      </c>
      <c r="H1074" s="44">
        <f t="shared" si="243"/>
        <v>5.7</v>
      </c>
      <c r="I1074" s="44">
        <v>0</v>
      </c>
      <c r="J1074" s="44">
        <v>0</v>
      </c>
      <c r="K1074" s="44">
        <v>0</v>
      </c>
      <c r="L1074" s="44">
        <v>0</v>
      </c>
      <c r="M1074" s="44">
        <v>5.7</v>
      </c>
      <c r="N1074" s="44">
        <v>0</v>
      </c>
      <c r="O1074" s="279"/>
      <c r="P1074" s="279"/>
      <c r="Q1074" s="425"/>
    </row>
    <row r="1075" spans="1:17" x14ac:dyDescent="0.25">
      <c r="A1075" s="292"/>
      <c r="B1075" s="279"/>
      <c r="C1075" s="279"/>
      <c r="D1075" s="279"/>
      <c r="E1075" s="279"/>
      <c r="F1075" s="279"/>
      <c r="G1075" s="79" t="s">
        <v>19</v>
      </c>
      <c r="H1075" s="44">
        <f t="shared" si="243"/>
        <v>0.3</v>
      </c>
      <c r="I1075" s="44">
        <v>0</v>
      </c>
      <c r="J1075" s="44">
        <v>0</v>
      </c>
      <c r="K1075" s="44">
        <v>0</v>
      </c>
      <c r="L1075" s="44">
        <v>0</v>
      </c>
      <c r="M1075" s="44">
        <v>0.3</v>
      </c>
      <c r="N1075" s="44">
        <v>0</v>
      </c>
      <c r="O1075" s="279"/>
      <c r="P1075" s="279"/>
      <c r="Q1075" s="425"/>
    </row>
    <row r="1076" spans="1:17" ht="24" x14ac:dyDescent="0.25">
      <c r="A1076" s="292"/>
      <c r="B1076" s="279"/>
      <c r="C1076" s="279"/>
      <c r="D1076" s="279"/>
      <c r="E1076" s="279"/>
      <c r="F1076" s="279"/>
      <c r="G1076" s="79" t="s">
        <v>20</v>
      </c>
      <c r="H1076" s="44">
        <f t="shared" si="243"/>
        <v>0</v>
      </c>
      <c r="I1076" s="44">
        <v>0</v>
      </c>
      <c r="J1076" s="44">
        <v>0</v>
      </c>
      <c r="K1076" s="44">
        <v>0</v>
      </c>
      <c r="L1076" s="44">
        <v>0</v>
      </c>
      <c r="M1076" s="44">
        <v>0</v>
      </c>
      <c r="N1076" s="44">
        <v>0</v>
      </c>
      <c r="O1076" s="279"/>
      <c r="P1076" s="279"/>
      <c r="Q1076" s="426"/>
    </row>
    <row r="1077" spans="1:17" ht="36" x14ac:dyDescent="0.25">
      <c r="A1077" s="292" t="s">
        <v>2553</v>
      </c>
      <c r="B1077" s="279" t="s">
        <v>2548</v>
      </c>
      <c r="C1077" s="279" t="s">
        <v>142</v>
      </c>
      <c r="D1077" s="279">
        <v>2028</v>
      </c>
      <c r="E1077" s="279">
        <v>129</v>
      </c>
      <c r="F1077" s="279" t="s">
        <v>2550</v>
      </c>
      <c r="G1077" s="79" t="s">
        <v>16</v>
      </c>
      <c r="H1077" s="44">
        <f t="shared" ref="H1077:N1077" si="248">SUM(H1078:H1081)</f>
        <v>20</v>
      </c>
      <c r="I1077" s="44">
        <f t="shared" si="248"/>
        <v>0</v>
      </c>
      <c r="J1077" s="44">
        <f t="shared" si="248"/>
        <v>0</v>
      </c>
      <c r="K1077" s="44">
        <f t="shared" si="248"/>
        <v>0</v>
      </c>
      <c r="L1077" s="44">
        <f t="shared" si="248"/>
        <v>20</v>
      </c>
      <c r="M1077" s="44">
        <f t="shared" si="248"/>
        <v>0</v>
      </c>
      <c r="N1077" s="44">
        <f t="shared" si="248"/>
        <v>0</v>
      </c>
      <c r="O1077" s="279">
        <v>91</v>
      </c>
      <c r="P1077" s="279" t="s">
        <v>1472</v>
      </c>
      <c r="Q1077" s="424" t="s">
        <v>4190</v>
      </c>
    </row>
    <row r="1078" spans="1:17" ht="24" customHeight="1" x14ac:dyDescent="0.25">
      <c r="A1078" s="292"/>
      <c r="B1078" s="279"/>
      <c r="C1078" s="279"/>
      <c r="D1078" s="279"/>
      <c r="E1078" s="279"/>
      <c r="F1078" s="279"/>
      <c r="G1078" s="79" t="s">
        <v>267</v>
      </c>
      <c r="H1078" s="44">
        <f t="shared" si="243"/>
        <v>0</v>
      </c>
      <c r="I1078" s="44">
        <v>0</v>
      </c>
      <c r="J1078" s="44">
        <v>0</v>
      </c>
      <c r="K1078" s="44">
        <v>0</v>
      </c>
      <c r="L1078" s="44">
        <v>0</v>
      </c>
      <c r="M1078" s="44">
        <v>0</v>
      </c>
      <c r="N1078" s="44">
        <v>0</v>
      </c>
      <c r="O1078" s="279"/>
      <c r="P1078" s="279"/>
      <c r="Q1078" s="425"/>
    </row>
    <row r="1079" spans="1:17" ht="36" x14ac:dyDescent="0.25">
      <c r="A1079" s="292"/>
      <c r="B1079" s="279"/>
      <c r="C1079" s="279"/>
      <c r="D1079" s="279"/>
      <c r="E1079" s="279"/>
      <c r="F1079" s="279"/>
      <c r="G1079" s="79" t="s">
        <v>18</v>
      </c>
      <c r="H1079" s="44">
        <f t="shared" si="243"/>
        <v>19</v>
      </c>
      <c r="I1079" s="44">
        <v>0</v>
      </c>
      <c r="J1079" s="44">
        <v>0</v>
      </c>
      <c r="K1079" s="44">
        <v>0</v>
      </c>
      <c r="L1079" s="44">
        <v>19</v>
      </c>
      <c r="M1079" s="44">
        <v>0</v>
      </c>
      <c r="N1079" s="44">
        <v>0</v>
      </c>
      <c r="O1079" s="279"/>
      <c r="P1079" s="279"/>
      <c r="Q1079" s="425"/>
    </row>
    <row r="1080" spans="1:17" x14ac:dyDescent="0.25">
      <c r="A1080" s="292"/>
      <c r="B1080" s="279"/>
      <c r="C1080" s="279"/>
      <c r="D1080" s="279"/>
      <c r="E1080" s="279"/>
      <c r="F1080" s="279"/>
      <c r="G1080" s="79" t="s">
        <v>19</v>
      </c>
      <c r="H1080" s="44">
        <f t="shared" si="243"/>
        <v>1</v>
      </c>
      <c r="I1080" s="44">
        <v>0</v>
      </c>
      <c r="J1080" s="44">
        <v>0</v>
      </c>
      <c r="K1080" s="44">
        <v>0</v>
      </c>
      <c r="L1080" s="44">
        <v>1</v>
      </c>
      <c r="M1080" s="44">
        <v>0</v>
      </c>
      <c r="N1080" s="44">
        <v>0</v>
      </c>
      <c r="O1080" s="279"/>
      <c r="P1080" s="279"/>
      <c r="Q1080" s="425"/>
    </row>
    <row r="1081" spans="1:17" ht="24" x14ac:dyDescent="0.25">
      <c r="A1081" s="292"/>
      <c r="B1081" s="279"/>
      <c r="C1081" s="279"/>
      <c r="D1081" s="279"/>
      <c r="E1081" s="279"/>
      <c r="F1081" s="279"/>
      <c r="G1081" s="79" t="s">
        <v>20</v>
      </c>
      <c r="H1081" s="44">
        <f t="shared" si="243"/>
        <v>0</v>
      </c>
      <c r="I1081" s="44">
        <v>0</v>
      </c>
      <c r="J1081" s="44">
        <v>0</v>
      </c>
      <c r="K1081" s="44">
        <v>0</v>
      </c>
      <c r="L1081" s="44">
        <v>0</v>
      </c>
      <c r="M1081" s="44">
        <v>0</v>
      </c>
      <c r="N1081" s="44">
        <v>0</v>
      </c>
      <c r="O1081" s="279"/>
      <c r="P1081" s="279"/>
      <c r="Q1081" s="426"/>
    </row>
    <row r="1082" spans="1:17" ht="54.75" customHeight="1" x14ac:dyDescent="0.25">
      <c r="A1082" s="292" t="s">
        <v>2554</v>
      </c>
      <c r="B1082" s="279" t="s">
        <v>2548</v>
      </c>
      <c r="C1082" s="279" t="s">
        <v>142</v>
      </c>
      <c r="D1082" s="279">
        <v>2029</v>
      </c>
      <c r="E1082" s="279">
        <v>235</v>
      </c>
      <c r="F1082" s="279" t="s">
        <v>2550</v>
      </c>
      <c r="G1082" s="79" t="s">
        <v>16</v>
      </c>
      <c r="H1082" s="44">
        <f t="shared" ref="H1082:N1082" si="249">SUM(H1083:H1086)</f>
        <v>6</v>
      </c>
      <c r="I1082" s="44">
        <f t="shared" si="249"/>
        <v>0</v>
      </c>
      <c r="J1082" s="44">
        <f t="shared" si="249"/>
        <v>0</v>
      </c>
      <c r="K1082" s="44">
        <f t="shared" si="249"/>
        <v>0</v>
      </c>
      <c r="L1082" s="44">
        <f t="shared" si="249"/>
        <v>0</v>
      </c>
      <c r="M1082" s="44">
        <f t="shared" si="249"/>
        <v>6</v>
      </c>
      <c r="N1082" s="44">
        <f t="shared" si="249"/>
        <v>0</v>
      </c>
      <c r="O1082" s="279">
        <v>118</v>
      </c>
      <c r="P1082" s="279" t="s">
        <v>1472</v>
      </c>
      <c r="Q1082" s="424" t="s">
        <v>4190</v>
      </c>
    </row>
    <row r="1083" spans="1:17" ht="24" customHeight="1" x14ac:dyDescent="0.25">
      <c r="A1083" s="292"/>
      <c r="B1083" s="279"/>
      <c r="C1083" s="279"/>
      <c r="D1083" s="279"/>
      <c r="E1083" s="279"/>
      <c r="F1083" s="279"/>
      <c r="G1083" s="79" t="s">
        <v>267</v>
      </c>
      <c r="H1083" s="44">
        <f t="shared" si="243"/>
        <v>0</v>
      </c>
      <c r="I1083" s="44">
        <v>0</v>
      </c>
      <c r="J1083" s="44">
        <v>0</v>
      </c>
      <c r="K1083" s="44">
        <v>0</v>
      </c>
      <c r="L1083" s="44">
        <v>0</v>
      </c>
      <c r="M1083" s="44">
        <v>0</v>
      </c>
      <c r="N1083" s="44">
        <v>0</v>
      </c>
      <c r="O1083" s="279"/>
      <c r="P1083" s="279"/>
      <c r="Q1083" s="425"/>
    </row>
    <row r="1084" spans="1:17" ht="36" x14ac:dyDescent="0.25">
      <c r="A1084" s="292"/>
      <c r="B1084" s="279"/>
      <c r="C1084" s="279"/>
      <c r="D1084" s="279"/>
      <c r="E1084" s="279"/>
      <c r="F1084" s="279"/>
      <c r="G1084" s="79" t="s">
        <v>18</v>
      </c>
      <c r="H1084" s="44">
        <f t="shared" si="243"/>
        <v>5.7</v>
      </c>
      <c r="I1084" s="44">
        <v>0</v>
      </c>
      <c r="J1084" s="44">
        <v>0</v>
      </c>
      <c r="K1084" s="44">
        <v>0</v>
      </c>
      <c r="L1084" s="44">
        <v>0</v>
      </c>
      <c r="M1084" s="44">
        <v>5.7</v>
      </c>
      <c r="N1084" s="44">
        <v>0</v>
      </c>
      <c r="O1084" s="279"/>
      <c r="P1084" s="279"/>
      <c r="Q1084" s="425"/>
    </row>
    <row r="1085" spans="1:17" x14ac:dyDescent="0.25">
      <c r="A1085" s="292"/>
      <c r="B1085" s="279"/>
      <c r="C1085" s="279"/>
      <c r="D1085" s="279"/>
      <c r="E1085" s="279"/>
      <c r="F1085" s="279"/>
      <c r="G1085" s="79" t="s">
        <v>19</v>
      </c>
      <c r="H1085" s="44">
        <f t="shared" si="243"/>
        <v>0.3</v>
      </c>
      <c r="I1085" s="44">
        <v>0</v>
      </c>
      <c r="J1085" s="44">
        <v>0</v>
      </c>
      <c r="K1085" s="44">
        <v>0</v>
      </c>
      <c r="L1085" s="44">
        <v>0</v>
      </c>
      <c r="M1085" s="44">
        <v>0.3</v>
      </c>
      <c r="N1085" s="44">
        <v>0</v>
      </c>
      <c r="O1085" s="279"/>
      <c r="P1085" s="279"/>
      <c r="Q1085" s="425"/>
    </row>
    <row r="1086" spans="1:17" ht="24" x14ac:dyDescent="0.25">
      <c r="A1086" s="292"/>
      <c r="B1086" s="279"/>
      <c r="C1086" s="279"/>
      <c r="D1086" s="279"/>
      <c r="E1086" s="279"/>
      <c r="F1086" s="279"/>
      <c r="G1086" s="79" t="s">
        <v>20</v>
      </c>
      <c r="H1086" s="44">
        <f t="shared" si="243"/>
        <v>0</v>
      </c>
      <c r="I1086" s="44">
        <v>0</v>
      </c>
      <c r="J1086" s="44">
        <v>0</v>
      </c>
      <c r="K1086" s="44">
        <v>0</v>
      </c>
      <c r="L1086" s="44">
        <v>0</v>
      </c>
      <c r="M1086" s="44">
        <v>0</v>
      </c>
      <c r="N1086" s="44">
        <v>0</v>
      </c>
      <c r="O1086" s="279"/>
      <c r="P1086" s="279"/>
      <c r="Q1086" s="426"/>
    </row>
    <row r="1087" spans="1:17" ht="36" x14ac:dyDescent="0.25">
      <c r="A1087" s="292" t="s">
        <v>2555</v>
      </c>
      <c r="B1087" s="279" t="s">
        <v>2548</v>
      </c>
      <c r="C1087" s="279" t="s">
        <v>142</v>
      </c>
      <c r="D1087" s="279">
        <v>2028</v>
      </c>
      <c r="E1087" s="279">
        <v>235</v>
      </c>
      <c r="F1087" s="279" t="s">
        <v>2550</v>
      </c>
      <c r="G1087" s="79" t="s">
        <v>16</v>
      </c>
      <c r="H1087" s="44">
        <f t="shared" ref="H1087:N1087" si="250">SUM(H1088:H1091)</f>
        <v>20</v>
      </c>
      <c r="I1087" s="44">
        <f t="shared" si="250"/>
        <v>0</v>
      </c>
      <c r="J1087" s="44">
        <f t="shared" si="250"/>
        <v>0</v>
      </c>
      <c r="K1087" s="44">
        <f t="shared" si="250"/>
        <v>0</v>
      </c>
      <c r="L1087" s="44">
        <f t="shared" si="250"/>
        <v>20</v>
      </c>
      <c r="M1087" s="44">
        <f t="shared" si="250"/>
        <v>0</v>
      </c>
      <c r="N1087" s="44">
        <f t="shared" si="250"/>
        <v>0</v>
      </c>
      <c r="O1087" s="279">
        <v>118</v>
      </c>
      <c r="P1087" s="279" t="s">
        <v>1472</v>
      </c>
      <c r="Q1087" s="424" t="s">
        <v>4190</v>
      </c>
    </row>
    <row r="1088" spans="1:17" ht="24" customHeight="1" x14ac:dyDescent="0.25">
      <c r="A1088" s="292"/>
      <c r="B1088" s="279"/>
      <c r="C1088" s="279"/>
      <c r="D1088" s="279"/>
      <c r="E1088" s="279"/>
      <c r="F1088" s="279"/>
      <c r="G1088" s="79" t="s">
        <v>267</v>
      </c>
      <c r="H1088" s="44">
        <f t="shared" si="243"/>
        <v>0</v>
      </c>
      <c r="I1088" s="44">
        <v>0</v>
      </c>
      <c r="J1088" s="44">
        <v>0</v>
      </c>
      <c r="K1088" s="44">
        <v>0</v>
      </c>
      <c r="L1088" s="44">
        <v>0</v>
      </c>
      <c r="M1088" s="44">
        <v>0</v>
      </c>
      <c r="N1088" s="44">
        <v>0</v>
      </c>
      <c r="O1088" s="279"/>
      <c r="P1088" s="279"/>
      <c r="Q1088" s="425"/>
    </row>
    <row r="1089" spans="1:17" ht="36" x14ac:dyDescent="0.25">
      <c r="A1089" s="292"/>
      <c r="B1089" s="279"/>
      <c r="C1089" s="279"/>
      <c r="D1089" s="279"/>
      <c r="E1089" s="279"/>
      <c r="F1089" s="279"/>
      <c r="G1089" s="79" t="s">
        <v>18</v>
      </c>
      <c r="H1089" s="44">
        <f t="shared" si="243"/>
        <v>19</v>
      </c>
      <c r="I1089" s="44">
        <v>0</v>
      </c>
      <c r="J1089" s="44">
        <v>0</v>
      </c>
      <c r="K1089" s="44">
        <v>0</v>
      </c>
      <c r="L1089" s="44">
        <v>19</v>
      </c>
      <c r="M1089" s="44">
        <v>0</v>
      </c>
      <c r="N1089" s="44">
        <v>0</v>
      </c>
      <c r="O1089" s="279"/>
      <c r="P1089" s="279"/>
      <c r="Q1089" s="425"/>
    </row>
    <row r="1090" spans="1:17" x14ac:dyDescent="0.25">
      <c r="A1090" s="292"/>
      <c r="B1090" s="279"/>
      <c r="C1090" s="279"/>
      <c r="D1090" s="279"/>
      <c r="E1090" s="279"/>
      <c r="F1090" s="279"/>
      <c r="G1090" s="79" t="s">
        <v>19</v>
      </c>
      <c r="H1090" s="44">
        <f t="shared" si="243"/>
        <v>1</v>
      </c>
      <c r="I1090" s="44">
        <v>0</v>
      </c>
      <c r="J1090" s="44">
        <v>0</v>
      </c>
      <c r="K1090" s="44">
        <v>0</v>
      </c>
      <c r="L1090" s="44">
        <v>1</v>
      </c>
      <c r="M1090" s="44">
        <v>0</v>
      </c>
      <c r="N1090" s="44">
        <v>0</v>
      </c>
      <c r="O1090" s="279"/>
      <c r="P1090" s="279"/>
      <c r="Q1090" s="425"/>
    </row>
    <row r="1091" spans="1:17" ht="24" x14ac:dyDescent="0.25">
      <c r="A1091" s="292"/>
      <c r="B1091" s="279"/>
      <c r="C1091" s="279"/>
      <c r="D1091" s="279"/>
      <c r="E1091" s="279"/>
      <c r="F1091" s="279"/>
      <c r="G1091" s="79" t="s">
        <v>20</v>
      </c>
      <c r="H1091" s="44">
        <f t="shared" si="243"/>
        <v>0</v>
      </c>
      <c r="I1091" s="44">
        <v>0</v>
      </c>
      <c r="J1091" s="44">
        <v>0</v>
      </c>
      <c r="K1091" s="44">
        <v>0</v>
      </c>
      <c r="L1091" s="44">
        <v>0</v>
      </c>
      <c r="M1091" s="44">
        <v>0</v>
      </c>
      <c r="N1091" s="44">
        <v>0</v>
      </c>
      <c r="O1091" s="279"/>
      <c r="P1091" s="279"/>
      <c r="Q1091" s="426"/>
    </row>
    <row r="1092" spans="1:17" ht="36" x14ac:dyDescent="0.25">
      <c r="A1092" s="299" t="s">
        <v>2556</v>
      </c>
      <c r="B1092" s="279" t="s">
        <v>2548</v>
      </c>
      <c r="C1092" s="279" t="s">
        <v>142</v>
      </c>
      <c r="D1092" s="279">
        <v>2029</v>
      </c>
      <c r="E1092" s="279">
        <v>70</v>
      </c>
      <c r="F1092" s="279" t="s">
        <v>586</v>
      </c>
      <c r="G1092" s="79" t="s">
        <v>16</v>
      </c>
      <c r="H1092" s="44">
        <f t="shared" ref="H1092:N1092" si="251">SUM(H1093:H1096)</f>
        <v>52.199999999999996</v>
      </c>
      <c r="I1092" s="44">
        <f t="shared" si="251"/>
        <v>0</v>
      </c>
      <c r="J1092" s="44">
        <f t="shared" si="251"/>
        <v>0</v>
      </c>
      <c r="K1092" s="44">
        <f t="shared" si="251"/>
        <v>0</v>
      </c>
      <c r="L1092" s="44">
        <f t="shared" si="251"/>
        <v>0</v>
      </c>
      <c r="M1092" s="44">
        <f t="shared" si="251"/>
        <v>52.199999999999996</v>
      </c>
      <c r="N1092" s="44">
        <f t="shared" si="251"/>
        <v>0</v>
      </c>
      <c r="O1092" s="279">
        <v>66</v>
      </c>
      <c r="P1092" s="279" t="s">
        <v>1472</v>
      </c>
      <c r="Q1092" s="424" t="s">
        <v>4190</v>
      </c>
    </row>
    <row r="1093" spans="1:17" ht="24" customHeight="1" x14ac:dyDescent="0.25">
      <c r="A1093" s="374"/>
      <c r="B1093" s="279"/>
      <c r="C1093" s="279"/>
      <c r="D1093" s="279"/>
      <c r="E1093" s="279"/>
      <c r="F1093" s="279"/>
      <c r="G1093" s="79" t="s">
        <v>267</v>
      </c>
      <c r="H1093" s="44">
        <f t="shared" si="243"/>
        <v>43.3</v>
      </c>
      <c r="I1093" s="44">
        <v>0</v>
      </c>
      <c r="J1093" s="44">
        <v>0</v>
      </c>
      <c r="K1093" s="44">
        <v>0</v>
      </c>
      <c r="L1093" s="44">
        <v>0</v>
      </c>
      <c r="M1093" s="44">
        <v>43.3</v>
      </c>
      <c r="N1093" s="44">
        <v>0</v>
      </c>
      <c r="O1093" s="279"/>
      <c r="P1093" s="279"/>
      <c r="Q1093" s="425"/>
    </row>
    <row r="1094" spans="1:17" ht="36" x14ac:dyDescent="0.25">
      <c r="A1094" s="374"/>
      <c r="B1094" s="279"/>
      <c r="C1094" s="279"/>
      <c r="D1094" s="279"/>
      <c r="E1094" s="279"/>
      <c r="F1094" s="279"/>
      <c r="G1094" s="79" t="s">
        <v>18</v>
      </c>
      <c r="H1094" s="44">
        <f t="shared" si="243"/>
        <v>8.9</v>
      </c>
      <c r="I1094" s="44">
        <v>0</v>
      </c>
      <c r="J1094" s="44">
        <v>0</v>
      </c>
      <c r="K1094" s="44">
        <v>0</v>
      </c>
      <c r="L1094" s="44">
        <v>0</v>
      </c>
      <c r="M1094" s="44">
        <v>8.9</v>
      </c>
      <c r="N1094" s="44">
        <v>0</v>
      </c>
      <c r="O1094" s="279"/>
      <c r="P1094" s="279"/>
      <c r="Q1094" s="425"/>
    </row>
    <row r="1095" spans="1:17" x14ac:dyDescent="0.25">
      <c r="A1095" s="374"/>
      <c r="B1095" s="279"/>
      <c r="C1095" s="279"/>
      <c r="D1095" s="279"/>
      <c r="E1095" s="279"/>
      <c r="F1095" s="279"/>
      <c r="G1095" s="79" t="s">
        <v>19</v>
      </c>
      <c r="H1095" s="44">
        <f t="shared" si="243"/>
        <v>0</v>
      </c>
      <c r="I1095" s="44">
        <v>0</v>
      </c>
      <c r="J1095" s="44">
        <v>0</v>
      </c>
      <c r="K1095" s="44">
        <v>0</v>
      </c>
      <c r="L1095" s="44">
        <v>0</v>
      </c>
      <c r="M1095" s="44">
        <v>0</v>
      </c>
      <c r="N1095" s="44">
        <v>0</v>
      </c>
      <c r="O1095" s="279"/>
      <c r="P1095" s="279"/>
      <c r="Q1095" s="425"/>
    </row>
    <row r="1096" spans="1:17" ht="24" x14ac:dyDescent="0.25">
      <c r="A1096" s="375"/>
      <c r="B1096" s="279"/>
      <c r="C1096" s="279"/>
      <c r="D1096" s="279"/>
      <c r="E1096" s="279"/>
      <c r="F1096" s="279"/>
      <c r="G1096" s="79" t="s">
        <v>20</v>
      </c>
      <c r="H1096" s="44">
        <f t="shared" si="243"/>
        <v>0</v>
      </c>
      <c r="I1096" s="44">
        <v>0</v>
      </c>
      <c r="J1096" s="44">
        <v>0</v>
      </c>
      <c r="K1096" s="44">
        <v>0</v>
      </c>
      <c r="L1096" s="44">
        <v>0</v>
      </c>
      <c r="M1096" s="44">
        <v>0</v>
      </c>
      <c r="N1096" s="44">
        <v>0</v>
      </c>
      <c r="O1096" s="279"/>
      <c r="P1096" s="279"/>
      <c r="Q1096" s="426"/>
    </row>
    <row r="1097" spans="1:17" ht="51.75" customHeight="1" x14ac:dyDescent="0.25">
      <c r="A1097" s="292" t="s">
        <v>2557</v>
      </c>
      <c r="B1097" s="279" t="s">
        <v>2548</v>
      </c>
      <c r="C1097" s="279" t="s">
        <v>142</v>
      </c>
      <c r="D1097" s="279">
        <v>2029</v>
      </c>
      <c r="E1097" s="279">
        <v>70</v>
      </c>
      <c r="F1097" s="279" t="s">
        <v>2550</v>
      </c>
      <c r="G1097" s="79" t="s">
        <v>16</v>
      </c>
      <c r="H1097" s="44">
        <f t="shared" ref="H1097:N1097" si="252">SUM(H1098:H1101)</f>
        <v>6</v>
      </c>
      <c r="I1097" s="44">
        <f t="shared" si="252"/>
        <v>0</v>
      </c>
      <c r="J1097" s="44">
        <f t="shared" si="252"/>
        <v>0</v>
      </c>
      <c r="K1097" s="44">
        <f t="shared" si="252"/>
        <v>0</v>
      </c>
      <c r="L1097" s="44">
        <f t="shared" si="252"/>
        <v>0</v>
      </c>
      <c r="M1097" s="44">
        <f t="shared" si="252"/>
        <v>6</v>
      </c>
      <c r="N1097" s="44">
        <f t="shared" si="252"/>
        <v>0</v>
      </c>
      <c r="O1097" s="279">
        <v>66</v>
      </c>
      <c r="P1097" s="279" t="s">
        <v>1472</v>
      </c>
      <c r="Q1097" s="424" t="s">
        <v>4190</v>
      </c>
    </row>
    <row r="1098" spans="1:17" ht="24" customHeight="1" x14ac:dyDescent="0.25">
      <c r="A1098" s="292"/>
      <c r="B1098" s="279"/>
      <c r="C1098" s="279"/>
      <c r="D1098" s="279"/>
      <c r="E1098" s="279"/>
      <c r="F1098" s="279"/>
      <c r="G1098" s="79" t="s">
        <v>267</v>
      </c>
      <c r="H1098" s="44">
        <f t="shared" si="243"/>
        <v>0</v>
      </c>
      <c r="I1098" s="44">
        <v>0</v>
      </c>
      <c r="J1098" s="44">
        <v>0</v>
      </c>
      <c r="K1098" s="44">
        <v>0</v>
      </c>
      <c r="L1098" s="44">
        <v>0</v>
      </c>
      <c r="M1098" s="44">
        <v>0</v>
      </c>
      <c r="N1098" s="44">
        <v>0</v>
      </c>
      <c r="O1098" s="279"/>
      <c r="P1098" s="279"/>
      <c r="Q1098" s="425"/>
    </row>
    <row r="1099" spans="1:17" ht="36" x14ac:dyDescent="0.25">
      <c r="A1099" s="292"/>
      <c r="B1099" s="279"/>
      <c r="C1099" s="279"/>
      <c r="D1099" s="279"/>
      <c r="E1099" s="279"/>
      <c r="F1099" s="279"/>
      <c r="G1099" s="79" t="s">
        <v>18</v>
      </c>
      <c r="H1099" s="44">
        <f t="shared" si="243"/>
        <v>5.7</v>
      </c>
      <c r="I1099" s="44">
        <v>0</v>
      </c>
      <c r="J1099" s="44">
        <v>0</v>
      </c>
      <c r="K1099" s="44">
        <v>0</v>
      </c>
      <c r="L1099" s="44">
        <v>0</v>
      </c>
      <c r="M1099" s="44">
        <v>5.7</v>
      </c>
      <c r="N1099" s="44">
        <v>0</v>
      </c>
      <c r="O1099" s="279"/>
      <c r="P1099" s="279"/>
      <c r="Q1099" s="425"/>
    </row>
    <row r="1100" spans="1:17" x14ac:dyDescent="0.25">
      <c r="A1100" s="292"/>
      <c r="B1100" s="279"/>
      <c r="C1100" s="279"/>
      <c r="D1100" s="279"/>
      <c r="E1100" s="279"/>
      <c r="F1100" s="279"/>
      <c r="G1100" s="79" t="s">
        <v>19</v>
      </c>
      <c r="H1100" s="44">
        <f t="shared" si="243"/>
        <v>0.3</v>
      </c>
      <c r="I1100" s="44">
        <v>0</v>
      </c>
      <c r="J1100" s="44">
        <v>0</v>
      </c>
      <c r="K1100" s="44">
        <v>0</v>
      </c>
      <c r="L1100" s="44">
        <v>0</v>
      </c>
      <c r="M1100" s="44">
        <v>0.3</v>
      </c>
      <c r="N1100" s="44">
        <v>0</v>
      </c>
      <c r="O1100" s="279"/>
      <c r="P1100" s="279"/>
      <c r="Q1100" s="425"/>
    </row>
    <row r="1101" spans="1:17" ht="24" x14ac:dyDescent="0.25">
      <c r="A1101" s="292"/>
      <c r="B1101" s="279"/>
      <c r="C1101" s="279"/>
      <c r="D1101" s="279"/>
      <c r="E1101" s="279"/>
      <c r="F1101" s="279"/>
      <c r="G1101" s="79" t="s">
        <v>20</v>
      </c>
      <c r="H1101" s="44">
        <f t="shared" si="243"/>
        <v>0</v>
      </c>
      <c r="I1101" s="44">
        <v>0</v>
      </c>
      <c r="J1101" s="44">
        <v>0</v>
      </c>
      <c r="K1101" s="44">
        <v>0</v>
      </c>
      <c r="L1101" s="44">
        <v>0</v>
      </c>
      <c r="M1101" s="44">
        <v>0</v>
      </c>
      <c r="N1101" s="44">
        <v>0</v>
      </c>
      <c r="O1101" s="279"/>
      <c r="P1101" s="279"/>
      <c r="Q1101" s="426"/>
    </row>
    <row r="1102" spans="1:17" ht="45.75" customHeight="1" x14ac:dyDescent="0.25">
      <c r="A1102" s="292" t="s">
        <v>2558</v>
      </c>
      <c r="B1102" s="279" t="s">
        <v>2548</v>
      </c>
      <c r="C1102" s="279" t="s">
        <v>142</v>
      </c>
      <c r="D1102" s="279">
        <v>2028</v>
      </c>
      <c r="E1102" s="279">
        <v>70</v>
      </c>
      <c r="F1102" s="279" t="s">
        <v>2550</v>
      </c>
      <c r="G1102" s="79" t="s">
        <v>16</v>
      </c>
      <c r="H1102" s="44">
        <f t="shared" ref="H1102:N1102" si="253">SUM(H1103:H1106)</f>
        <v>20</v>
      </c>
      <c r="I1102" s="44">
        <f t="shared" si="253"/>
        <v>0</v>
      </c>
      <c r="J1102" s="44">
        <f t="shared" si="253"/>
        <v>0</v>
      </c>
      <c r="K1102" s="44">
        <f t="shared" si="253"/>
        <v>0</v>
      </c>
      <c r="L1102" s="44">
        <f t="shared" si="253"/>
        <v>20</v>
      </c>
      <c r="M1102" s="44">
        <f t="shared" si="253"/>
        <v>0</v>
      </c>
      <c r="N1102" s="44">
        <f t="shared" si="253"/>
        <v>0</v>
      </c>
      <c r="O1102" s="279">
        <v>66</v>
      </c>
      <c r="P1102" s="279" t="s">
        <v>1472</v>
      </c>
      <c r="Q1102" s="424" t="s">
        <v>4190</v>
      </c>
    </row>
    <row r="1103" spans="1:17" ht="24" customHeight="1" x14ac:dyDescent="0.25">
      <c r="A1103" s="292"/>
      <c r="B1103" s="279"/>
      <c r="C1103" s="279"/>
      <c r="D1103" s="279"/>
      <c r="E1103" s="279"/>
      <c r="F1103" s="279"/>
      <c r="G1103" s="79" t="s">
        <v>267</v>
      </c>
      <c r="H1103" s="44">
        <f t="shared" si="243"/>
        <v>0</v>
      </c>
      <c r="I1103" s="44">
        <v>0</v>
      </c>
      <c r="J1103" s="44">
        <v>0</v>
      </c>
      <c r="K1103" s="44">
        <v>0</v>
      </c>
      <c r="L1103" s="44">
        <v>0</v>
      </c>
      <c r="M1103" s="44">
        <v>0</v>
      </c>
      <c r="N1103" s="44">
        <v>0</v>
      </c>
      <c r="O1103" s="279"/>
      <c r="P1103" s="279"/>
      <c r="Q1103" s="425"/>
    </row>
    <row r="1104" spans="1:17" ht="36" x14ac:dyDescent="0.25">
      <c r="A1104" s="292"/>
      <c r="B1104" s="279"/>
      <c r="C1104" s="279"/>
      <c r="D1104" s="279"/>
      <c r="E1104" s="279"/>
      <c r="F1104" s="279"/>
      <c r="G1104" s="79" t="s">
        <v>18</v>
      </c>
      <c r="H1104" s="44">
        <f t="shared" si="243"/>
        <v>19</v>
      </c>
      <c r="I1104" s="44">
        <v>0</v>
      </c>
      <c r="J1104" s="44">
        <v>0</v>
      </c>
      <c r="K1104" s="44">
        <v>0</v>
      </c>
      <c r="L1104" s="44">
        <v>19</v>
      </c>
      <c r="M1104" s="44">
        <v>0</v>
      </c>
      <c r="N1104" s="44">
        <v>0</v>
      </c>
      <c r="O1104" s="279"/>
      <c r="P1104" s="279"/>
      <c r="Q1104" s="425"/>
    </row>
    <row r="1105" spans="1:17" x14ac:dyDescent="0.25">
      <c r="A1105" s="292"/>
      <c r="B1105" s="279"/>
      <c r="C1105" s="279"/>
      <c r="D1105" s="279"/>
      <c r="E1105" s="279"/>
      <c r="F1105" s="279"/>
      <c r="G1105" s="79" t="s">
        <v>19</v>
      </c>
      <c r="H1105" s="44">
        <f t="shared" si="243"/>
        <v>1</v>
      </c>
      <c r="I1105" s="44">
        <v>0</v>
      </c>
      <c r="J1105" s="44">
        <v>0</v>
      </c>
      <c r="K1105" s="44">
        <v>0</v>
      </c>
      <c r="L1105" s="44">
        <v>1</v>
      </c>
      <c r="M1105" s="44">
        <v>0</v>
      </c>
      <c r="N1105" s="44">
        <v>0</v>
      </c>
      <c r="O1105" s="279"/>
      <c r="P1105" s="279"/>
      <c r="Q1105" s="425"/>
    </row>
    <row r="1106" spans="1:17" ht="24" x14ac:dyDescent="0.25">
      <c r="A1106" s="292"/>
      <c r="B1106" s="279"/>
      <c r="C1106" s="279"/>
      <c r="D1106" s="279"/>
      <c r="E1106" s="279"/>
      <c r="F1106" s="279"/>
      <c r="G1106" s="79" t="s">
        <v>20</v>
      </c>
      <c r="H1106" s="44">
        <f t="shared" si="243"/>
        <v>0</v>
      </c>
      <c r="I1106" s="44">
        <v>0</v>
      </c>
      <c r="J1106" s="44">
        <v>0</v>
      </c>
      <c r="K1106" s="44">
        <v>0</v>
      </c>
      <c r="L1106" s="44">
        <v>0</v>
      </c>
      <c r="M1106" s="44">
        <v>0</v>
      </c>
      <c r="N1106" s="44">
        <v>0</v>
      </c>
      <c r="O1106" s="279"/>
      <c r="P1106" s="279"/>
      <c r="Q1106" s="426"/>
    </row>
    <row r="1107" spans="1:17" ht="47.25" customHeight="1" x14ac:dyDescent="0.25">
      <c r="A1107" s="299" t="s">
        <v>2559</v>
      </c>
      <c r="B1107" s="279" t="s">
        <v>2548</v>
      </c>
      <c r="C1107" s="279" t="s">
        <v>142</v>
      </c>
      <c r="D1107" s="279">
        <v>2029</v>
      </c>
      <c r="E1107" s="279">
        <v>110</v>
      </c>
      <c r="F1107" s="279" t="s">
        <v>2560</v>
      </c>
      <c r="G1107" s="79" t="s">
        <v>16</v>
      </c>
      <c r="H1107" s="44">
        <f t="shared" ref="H1107:N1107" si="254">SUM(H1108:H1111)</f>
        <v>3.5</v>
      </c>
      <c r="I1107" s="44">
        <f t="shared" si="254"/>
        <v>0</v>
      </c>
      <c r="J1107" s="44">
        <f t="shared" si="254"/>
        <v>0</v>
      </c>
      <c r="K1107" s="44">
        <f t="shared" si="254"/>
        <v>0</v>
      </c>
      <c r="L1107" s="44">
        <f t="shared" si="254"/>
        <v>0</v>
      </c>
      <c r="M1107" s="44">
        <f t="shared" si="254"/>
        <v>3.5</v>
      </c>
      <c r="N1107" s="44">
        <f t="shared" si="254"/>
        <v>0</v>
      </c>
      <c r="O1107" s="279">
        <v>85</v>
      </c>
      <c r="P1107" s="279" t="s">
        <v>1472</v>
      </c>
      <c r="Q1107" s="424" t="s">
        <v>4190</v>
      </c>
    </row>
    <row r="1108" spans="1:17" ht="24" customHeight="1" x14ac:dyDescent="0.25">
      <c r="A1108" s="374"/>
      <c r="B1108" s="279"/>
      <c r="C1108" s="279"/>
      <c r="D1108" s="279"/>
      <c r="E1108" s="279"/>
      <c r="F1108" s="279"/>
      <c r="G1108" s="79" t="s">
        <v>267</v>
      </c>
      <c r="H1108" s="44">
        <f t="shared" si="243"/>
        <v>0</v>
      </c>
      <c r="I1108" s="44">
        <v>0</v>
      </c>
      <c r="J1108" s="44">
        <v>0</v>
      </c>
      <c r="K1108" s="44">
        <v>0</v>
      </c>
      <c r="L1108" s="44">
        <v>0</v>
      </c>
      <c r="M1108" s="44">
        <v>0</v>
      </c>
      <c r="N1108" s="44">
        <v>0</v>
      </c>
      <c r="O1108" s="279"/>
      <c r="P1108" s="279"/>
      <c r="Q1108" s="425"/>
    </row>
    <row r="1109" spans="1:17" ht="36" x14ac:dyDescent="0.25">
      <c r="A1109" s="374"/>
      <c r="B1109" s="279"/>
      <c r="C1109" s="279"/>
      <c r="D1109" s="279"/>
      <c r="E1109" s="279"/>
      <c r="F1109" s="279"/>
      <c r="G1109" s="79" t="s">
        <v>18</v>
      </c>
      <c r="H1109" s="44">
        <f t="shared" si="243"/>
        <v>3.3</v>
      </c>
      <c r="I1109" s="44">
        <v>0</v>
      </c>
      <c r="J1109" s="44">
        <v>0</v>
      </c>
      <c r="K1109" s="44">
        <v>0</v>
      </c>
      <c r="L1109" s="44">
        <v>0</v>
      </c>
      <c r="M1109" s="44">
        <v>3.3</v>
      </c>
      <c r="N1109" s="44">
        <v>0</v>
      </c>
      <c r="O1109" s="279"/>
      <c r="P1109" s="279"/>
      <c r="Q1109" s="425"/>
    </row>
    <row r="1110" spans="1:17" x14ac:dyDescent="0.25">
      <c r="A1110" s="374"/>
      <c r="B1110" s="279"/>
      <c r="C1110" s="279"/>
      <c r="D1110" s="279"/>
      <c r="E1110" s="279"/>
      <c r="F1110" s="279"/>
      <c r="G1110" s="79" t="s">
        <v>19</v>
      </c>
      <c r="H1110" s="44">
        <f t="shared" si="243"/>
        <v>0.2</v>
      </c>
      <c r="I1110" s="44">
        <v>0</v>
      </c>
      <c r="J1110" s="44">
        <v>0</v>
      </c>
      <c r="K1110" s="44">
        <v>0</v>
      </c>
      <c r="L1110" s="44">
        <v>0</v>
      </c>
      <c r="M1110" s="44">
        <v>0.2</v>
      </c>
      <c r="N1110" s="44">
        <v>0</v>
      </c>
      <c r="O1110" s="279"/>
      <c r="P1110" s="279"/>
      <c r="Q1110" s="425"/>
    </row>
    <row r="1111" spans="1:17" ht="24" x14ac:dyDescent="0.25">
      <c r="A1111" s="375"/>
      <c r="B1111" s="279"/>
      <c r="C1111" s="279"/>
      <c r="D1111" s="279"/>
      <c r="E1111" s="279"/>
      <c r="F1111" s="279"/>
      <c r="G1111" s="79" t="s">
        <v>20</v>
      </c>
      <c r="H1111" s="44">
        <f t="shared" si="243"/>
        <v>0</v>
      </c>
      <c r="I1111" s="44">
        <v>0</v>
      </c>
      <c r="J1111" s="44">
        <v>0</v>
      </c>
      <c r="K1111" s="44">
        <v>0</v>
      </c>
      <c r="L1111" s="44">
        <v>0</v>
      </c>
      <c r="M1111" s="44">
        <v>0</v>
      </c>
      <c r="N1111" s="44">
        <v>0</v>
      </c>
      <c r="O1111" s="279"/>
      <c r="P1111" s="279"/>
      <c r="Q1111" s="426"/>
    </row>
    <row r="1112" spans="1:17" ht="36" x14ac:dyDescent="0.25">
      <c r="A1112" s="299" t="s">
        <v>2561</v>
      </c>
      <c r="B1112" s="279" t="s">
        <v>2548</v>
      </c>
      <c r="C1112" s="279" t="s">
        <v>142</v>
      </c>
      <c r="D1112" s="279">
        <v>2029</v>
      </c>
      <c r="E1112" s="279">
        <v>199</v>
      </c>
      <c r="F1112" s="279" t="s">
        <v>2560</v>
      </c>
      <c r="G1112" s="79" t="s">
        <v>16</v>
      </c>
      <c r="H1112" s="44">
        <f t="shared" ref="H1112:N1112" si="255">SUM(H1113:H1116)</f>
        <v>8.3000000000000007</v>
      </c>
      <c r="I1112" s="44">
        <f t="shared" si="255"/>
        <v>0</v>
      </c>
      <c r="J1112" s="44">
        <f t="shared" si="255"/>
        <v>0</v>
      </c>
      <c r="K1112" s="44">
        <f t="shared" si="255"/>
        <v>0</v>
      </c>
      <c r="L1112" s="44">
        <f t="shared" si="255"/>
        <v>0</v>
      </c>
      <c r="M1112" s="44">
        <f t="shared" si="255"/>
        <v>8.3000000000000007</v>
      </c>
      <c r="N1112" s="44">
        <f t="shared" si="255"/>
        <v>0</v>
      </c>
      <c r="O1112" s="279">
        <v>143</v>
      </c>
      <c r="P1112" s="279" t="s">
        <v>1472</v>
      </c>
      <c r="Q1112" s="424" t="s">
        <v>4190</v>
      </c>
    </row>
    <row r="1113" spans="1:17" ht="24" customHeight="1" x14ac:dyDescent="0.25">
      <c r="A1113" s="374"/>
      <c r="B1113" s="279"/>
      <c r="C1113" s="279"/>
      <c r="D1113" s="279"/>
      <c r="E1113" s="279"/>
      <c r="F1113" s="279"/>
      <c r="G1113" s="79" t="s">
        <v>267</v>
      </c>
      <c r="H1113" s="44">
        <f t="shared" ref="H1113:H1141" si="256">SUM(I1113:N1113)</f>
        <v>0</v>
      </c>
      <c r="I1113" s="44">
        <v>0</v>
      </c>
      <c r="J1113" s="44">
        <v>0</v>
      </c>
      <c r="K1113" s="44">
        <v>0</v>
      </c>
      <c r="L1113" s="44">
        <v>0</v>
      </c>
      <c r="M1113" s="44">
        <v>0</v>
      </c>
      <c r="N1113" s="44">
        <v>0</v>
      </c>
      <c r="O1113" s="279"/>
      <c r="P1113" s="279"/>
      <c r="Q1113" s="425"/>
    </row>
    <row r="1114" spans="1:17" ht="36" x14ac:dyDescent="0.25">
      <c r="A1114" s="374"/>
      <c r="B1114" s="279"/>
      <c r="C1114" s="279"/>
      <c r="D1114" s="279"/>
      <c r="E1114" s="279"/>
      <c r="F1114" s="279"/>
      <c r="G1114" s="79" t="s">
        <v>18</v>
      </c>
      <c r="H1114" s="44">
        <f t="shared" si="256"/>
        <v>8.3000000000000007</v>
      </c>
      <c r="I1114" s="44">
        <v>0</v>
      </c>
      <c r="J1114" s="44">
        <v>0</v>
      </c>
      <c r="K1114" s="44">
        <v>0</v>
      </c>
      <c r="L1114" s="44">
        <v>0</v>
      </c>
      <c r="M1114" s="44">
        <v>8.3000000000000007</v>
      </c>
      <c r="N1114" s="44">
        <v>0</v>
      </c>
      <c r="O1114" s="279"/>
      <c r="P1114" s="279"/>
      <c r="Q1114" s="425"/>
    </row>
    <row r="1115" spans="1:17" x14ac:dyDescent="0.25">
      <c r="A1115" s="374"/>
      <c r="B1115" s="279"/>
      <c r="C1115" s="279"/>
      <c r="D1115" s="279"/>
      <c r="E1115" s="279"/>
      <c r="F1115" s="279"/>
      <c r="G1115" s="79" t="s">
        <v>19</v>
      </c>
      <c r="H1115" s="44">
        <f t="shared" si="256"/>
        <v>0</v>
      </c>
      <c r="I1115" s="44">
        <v>0</v>
      </c>
      <c r="J1115" s="44">
        <v>0</v>
      </c>
      <c r="K1115" s="44">
        <v>0</v>
      </c>
      <c r="L1115" s="44">
        <v>0</v>
      </c>
      <c r="M1115" s="44">
        <v>0</v>
      </c>
      <c r="N1115" s="44">
        <v>0</v>
      </c>
      <c r="O1115" s="279"/>
      <c r="P1115" s="279"/>
      <c r="Q1115" s="425"/>
    </row>
    <row r="1116" spans="1:17" ht="24" x14ac:dyDescent="0.25">
      <c r="A1116" s="375"/>
      <c r="B1116" s="279"/>
      <c r="C1116" s="279"/>
      <c r="D1116" s="279"/>
      <c r="E1116" s="279"/>
      <c r="F1116" s="279"/>
      <c r="G1116" s="79" t="s">
        <v>20</v>
      </c>
      <c r="H1116" s="44">
        <f t="shared" si="256"/>
        <v>0</v>
      </c>
      <c r="I1116" s="44">
        <v>0</v>
      </c>
      <c r="J1116" s="44">
        <v>0</v>
      </c>
      <c r="K1116" s="44">
        <v>0</v>
      </c>
      <c r="L1116" s="44">
        <v>0</v>
      </c>
      <c r="M1116" s="44">
        <v>0</v>
      </c>
      <c r="N1116" s="44">
        <v>0</v>
      </c>
      <c r="O1116" s="279"/>
      <c r="P1116" s="279"/>
      <c r="Q1116" s="426"/>
    </row>
    <row r="1117" spans="1:17" ht="36" x14ac:dyDescent="0.25">
      <c r="A1117" s="299" t="s">
        <v>2562</v>
      </c>
      <c r="B1117" s="279" t="s">
        <v>2548</v>
      </c>
      <c r="C1117" s="279" t="s">
        <v>142</v>
      </c>
      <c r="D1117" s="279">
        <v>2028</v>
      </c>
      <c r="E1117" s="279">
        <v>208</v>
      </c>
      <c r="F1117" s="279" t="s">
        <v>2563</v>
      </c>
      <c r="G1117" s="79" t="s">
        <v>16</v>
      </c>
      <c r="H1117" s="44">
        <f t="shared" ref="H1117:N1117" si="257">SUM(H1118:H1121)</f>
        <v>15.9</v>
      </c>
      <c r="I1117" s="44">
        <f t="shared" si="257"/>
        <v>0</v>
      </c>
      <c r="J1117" s="44">
        <f t="shared" si="257"/>
        <v>0</v>
      </c>
      <c r="K1117" s="44">
        <f t="shared" si="257"/>
        <v>0</v>
      </c>
      <c r="L1117" s="44">
        <f t="shared" si="257"/>
        <v>15.9</v>
      </c>
      <c r="M1117" s="44">
        <f t="shared" si="257"/>
        <v>0</v>
      </c>
      <c r="N1117" s="44">
        <f t="shared" si="257"/>
        <v>0</v>
      </c>
      <c r="O1117" s="279">
        <v>181</v>
      </c>
      <c r="P1117" s="279" t="s">
        <v>1472</v>
      </c>
      <c r="Q1117" s="424" t="s">
        <v>4190</v>
      </c>
    </row>
    <row r="1118" spans="1:17" x14ac:dyDescent="0.25">
      <c r="A1118" s="374"/>
      <c r="B1118" s="279"/>
      <c r="C1118" s="279"/>
      <c r="D1118" s="279"/>
      <c r="E1118" s="279"/>
      <c r="F1118" s="279"/>
      <c r="G1118" s="79" t="s">
        <v>17</v>
      </c>
      <c r="H1118" s="44">
        <f t="shared" si="256"/>
        <v>0</v>
      </c>
      <c r="I1118" s="44">
        <v>0</v>
      </c>
      <c r="J1118" s="44">
        <v>0</v>
      </c>
      <c r="K1118" s="44">
        <v>0</v>
      </c>
      <c r="L1118" s="44">
        <v>0</v>
      </c>
      <c r="M1118" s="44">
        <v>0</v>
      </c>
      <c r="N1118" s="44">
        <v>0</v>
      </c>
      <c r="O1118" s="279"/>
      <c r="P1118" s="279"/>
      <c r="Q1118" s="425"/>
    </row>
    <row r="1119" spans="1:17" ht="36" x14ac:dyDescent="0.25">
      <c r="A1119" s="374"/>
      <c r="B1119" s="279"/>
      <c r="C1119" s="279"/>
      <c r="D1119" s="279"/>
      <c r="E1119" s="279"/>
      <c r="F1119" s="279"/>
      <c r="G1119" s="79" t="s">
        <v>18</v>
      </c>
      <c r="H1119" s="44">
        <f t="shared" si="256"/>
        <v>15.1</v>
      </c>
      <c r="I1119" s="44">
        <v>0</v>
      </c>
      <c r="J1119" s="44">
        <v>0</v>
      </c>
      <c r="K1119" s="44">
        <v>0</v>
      </c>
      <c r="L1119" s="44">
        <v>15.1</v>
      </c>
      <c r="M1119" s="44">
        <v>0</v>
      </c>
      <c r="N1119" s="44">
        <v>0</v>
      </c>
      <c r="O1119" s="279"/>
      <c r="P1119" s="279"/>
      <c r="Q1119" s="425"/>
    </row>
    <row r="1120" spans="1:17" x14ac:dyDescent="0.25">
      <c r="A1120" s="374"/>
      <c r="B1120" s="279"/>
      <c r="C1120" s="279"/>
      <c r="D1120" s="279"/>
      <c r="E1120" s="279"/>
      <c r="F1120" s="279"/>
      <c r="G1120" s="79" t="s">
        <v>19</v>
      </c>
      <c r="H1120" s="44">
        <f t="shared" si="256"/>
        <v>0.8</v>
      </c>
      <c r="I1120" s="44">
        <v>0</v>
      </c>
      <c r="J1120" s="44">
        <v>0</v>
      </c>
      <c r="K1120" s="44">
        <v>0</v>
      </c>
      <c r="L1120" s="44">
        <v>0.8</v>
      </c>
      <c r="M1120" s="44">
        <v>0</v>
      </c>
      <c r="N1120" s="44">
        <v>0</v>
      </c>
      <c r="O1120" s="279"/>
      <c r="P1120" s="279"/>
      <c r="Q1120" s="425"/>
    </row>
    <row r="1121" spans="1:17" ht="24" x14ac:dyDescent="0.25">
      <c r="A1121" s="375"/>
      <c r="B1121" s="279"/>
      <c r="C1121" s="279"/>
      <c r="D1121" s="279"/>
      <c r="E1121" s="279"/>
      <c r="F1121" s="279"/>
      <c r="G1121" s="79" t="s">
        <v>20</v>
      </c>
      <c r="H1121" s="44">
        <f t="shared" si="256"/>
        <v>0</v>
      </c>
      <c r="I1121" s="44">
        <v>0</v>
      </c>
      <c r="J1121" s="44">
        <v>0</v>
      </c>
      <c r="K1121" s="44">
        <v>0</v>
      </c>
      <c r="L1121" s="44">
        <v>0</v>
      </c>
      <c r="M1121" s="44">
        <v>0</v>
      </c>
      <c r="N1121" s="44">
        <v>0</v>
      </c>
      <c r="O1121" s="279"/>
      <c r="P1121" s="279"/>
      <c r="Q1121" s="426"/>
    </row>
    <row r="1122" spans="1:17" ht="36" x14ac:dyDescent="0.25">
      <c r="A1122" s="292" t="s">
        <v>2564</v>
      </c>
      <c r="B1122" s="279" t="s">
        <v>2548</v>
      </c>
      <c r="C1122" s="279" t="s">
        <v>142</v>
      </c>
      <c r="D1122" s="279">
        <v>2027</v>
      </c>
      <c r="E1122" s="279">
        <v>235</v>
      </c>
      <c r="F1122" s="279" t="s">
        <v>586</v>
      </c>
      <c r="G1122" s="79" t="s">
        <v>16</v>
      </c>
      <c r="H1122" s="44">
        <f t="shared" ref="H1122:N1122" si="258">SUM(H1123:H1126)</f>
        <v>75.800000000000011</v>
      </c>
      <c r="I1122" s="44">
        <f t="shared" si="258"/>
        <v>0</v>
      </c>
      <c r="J1122" s="44">
        <f t="shared" si="258"/>
        <v>0</v>
      </c>
      <c r="K1122" s="44">
        <f t="shared" si="258"/>
        <v>75.800000000000011</v>
      </c>
      <c r="L1122" s="44">
        <f t="shared" si="258"/>
        <v>0</v>
      </c>
      <c r="M1122" s="44">
        <f t="shared" si="258"/>
        <v>0</v>
      </c>
      <c r="N1122" s="44">
        <f t="shared" si="258"/>
        <v>0</v>
      </c>
      <c r="O1122" s="279">
        <v>118</v>
      </c>
      <c r="P1122" s="279" t="s">
        <v>1472</v>
      </c>
      <c r="Q1122" s="424" t="s">
        <v>4190</v>
      </c>
    </row>
    <row r="1123" spans="1:17" x14ac:dyDescent="0.25">
      <c r="A1123" s="292"/>
      <c r="B1123" s="279"/>
      <c r="C1123" s="279"/>
      <c r="D1123" s="279"/>
      <c r="E1123" s="279"/>
      <c r="F1123" s="279"/>
      <c r="G1123" s="79" t="s">
        <v>17</v>
      </c>
      <c r="H1123" s="44">
        <f t="shared" si="256"/>
        <v>74.900000000000006</v>
      </c>
      <c r="I1123" s="44">
        <v>0</v>
      </c>
      <c r="J1123" s="44">
        <v>0</v>
      </c>
      <c r="K1123" s="44">
        <v>74.900000000000006</v>
      </c>
      <c r="L1123" s="44">
        <v>0</v>
      </c>
      <c r="M1123" s="44">
        <v>0</v>
      </c>
      <c r="N1123" s="44">
        <v>0</v>
      </c>
      <c r="O1123" s="279"/>
      <c r="P1123" s="279"/>
      <c r="Q1123" s="425"/>
    </row>
    <row r="1124" spans="1:17" ht="36" x14ac:dyDescent="0.25">
      <c r="A1124" s="292"/>
      <c r="B1124" s="279"/>
      <c r="C1124" s="279"/>
      <c r="D1124" s="279"/>
      <c r="E1124" s="279"/>
      <c r="F1124" s="279"/>
      <c r="G1124" s="79" t="s">
        <v>18</v>
      </c>
      <c r="H1124" s="44">
        <f t="shared" si="256"/>
        <v>0.9</v>
      </c>
      <c r="I1124" s="44">
        <v>0</v>
      </c>
      <c r="J1124" s="44">
        <v>0</v>
      </c>
      <c r="K1124" s="44">
        <v>0.9</v>
      </c>
      <c r="L1124" s="44">
        <v>0</v>
      </c>
      <c r="M1124" s="44">
        <v>0</v>
      </c>
      <c r="N1124" s="44">
        <v>0</v>
      </c>
      <c r="O1124" s="279"/>
      <c r="P1124" s="279"/>
      <c r="Q1124" s="425"/>
    </row>
    <row r="1125" spans="1:17" x14ac:dyDescent="0.25">
      <c r="A1125" s="292"/>
      <c r="B1125" s="279"/>
      <c r="C1125" s="279"/>
      <c r="D1125" s="279"/>
      <c r="E1125" s="279"/>
      <c r="F1125" s="279"/>
      <c r="G1125" s="79" t="s">
        <v>19</v>
      </c>
      <c r="H1125" s="44">
        <f t="shared" si="256"/>
        <v>0</v>
      </c>
      <c r="I1125" s="44">
        <v>0</v>
      </c>
      <c r="J1125" s="44">
        <v>0</v>
      </c>
      <c r="K1125" s="44">
        <v>0</v>
      </c>
      <c r="L1125" s="44">
        <v>0</v>
      </c>
      <c r="M1125" s="44">
        <v>0</v>
      </c>
      <c r="N1125" s="44">
        <v>0</v>
      </c>
      <c r="O1125" s="279"/>
      <c r="P1125" s="279"/>
      <c r="Q1125" s="425"/>
    </row>
    <row r="1126" spans="1:17" ht="24" x14ac:dyDescent="0.25">
      <c r="A1126" s="292"/>
      <c r="B1126" s="279"/>
      <c r="C1126" s="279"/>
      <c r="D1126" s="279"/>
      <c r="E1126" s="279"/>
      <c r="F1126" s="279"/>
      <c r="G1126" s="79" t="s">
        <v>20</v>
      </c>
      <c r="H1126" s="44">
        <f t="shared" si="256"/>
        <v>0</v>
      </c>
      <c r="I1126" s="44">
        <v>0</v>
      </c>
      <c r="J1126" s="44">
        <v>0</v>
      </c>
      <c r="K1126" s="44">
        <v>0</v>
      </c>
      <c r="L1126" s="44">
        <v>0</v>
      </c>
      <c r="M1126" s="44">
        <v>0</v>
      </c>
      <c r="N1126" s="44">
        <v>0</v>
      </c>
      <c r="O1126" s="279"/>
      <c r="P1126" s="279"/>
      <c r="Q1126" s="426"/>
    </row>
    <row r="1127" spans="1:17" ht="42.75" customHeight="1" x14ac:dyDescent="0.25">
      <c r="A1127" s="292" t="s">
        <v>2565</v>
      </c>
      <c r="B1127" s="279" t="s">
        <v>2548</v>
      </c>
      <c r="C1127" s="279" t="s">
        <v>142</v>
      </c>
      <c r="D1127" s="279">
        <v>2027</v>
      </c>
      <c r="E1127" s="279">
        <v>154</v>
      </c>
      <c r="F1127" s="279" t="s">
        <v>586</v>
      </c>
      <c r="G1127" s="79" t="s">
        <v>16</v>
      </c>
      <c r="H1127" s="44">
        <f t="shared" ref="H1127:N1127" si="259">SUM(H1128:H1131)</f>
        <v>86.8</v>
      </c>
      <c r="I1127" s="44">
        <f t="shared" si="259"/>
        <v>0</v>
      </c>
      <c r="J1127" s="44">
        <f t="shared" si="259"/>
        <v>0</v>
      </c>
      <c r="K1127" s="44">
        <f t="shared" si="259"/>
        <v>86.8</v>
      </c>
      <c r="L1127" s="44">
        <f t="shared" si="259"/>
        <v>0</v>
      </c>
      <c r="M1127" s="44">
        <f t="shared" si="259"/>
        <v>0</v>
      </c>
      <c r="N1127" s="44">
        <f t="shared" si="259"/>
        <v>0</v>
      </c>
      <c r="O1127" s="279">
        <v>91</v>
      </c>
      <c r="P1127" s="279" t="s">
        <v>1472</v>
      </c>
      <c r="Q1127" s="424" t="s">
        <v>4190</v>
      </c>
    </row>
    <row r="1128" spans="1:17" x14ac:dyDescent="0.25">
      <c r="A1128" s="292"/>
      <c r="B1128" s="279"/>
      <c r="C1128" s="279"/>
      <c r="D1128" s="279"/>
      <c r="E1128" s="279"/>
      <c r="F1128" s="279"/>
      <c r="G1128" s="79" t="s">
        <v>17</v>
      </c>
      <c r="H1128" s="44">
        <f t="shared" si="256"/>
        <v>85.8</v>
      </c>
      <c r="I1128" s="44">
        <v>0</v>
      </c>
      <c r="J1128" s="44">
        <v>0</v>
      </c>
      <c r="K1128" s="44">
        <v>85.8</v>
      </c>
      <c r="L1128" s="44">
        <v>0</v>
      </c>
      <c r="M1128" s="44">
        <v>0</v>
      </c>
      <c r="N1128" s="44">
        <v>0</v>
      </c>
      <c r="O1128" s="279"/>
      <c r="P1128" s="279"/>
      <c r="Q1128" s="425"/>
    </row>
    <row r="1129" spans="1:17" ht="36" x14ac:dyDescent="0.25">
      <c r="A1129" s="292"/>
      <c r="B1129" s="279"/>
      <c r="C1129" s="279"/>
      <c r="D1129" s="279"/>
      <c r="E1129" s="279"/>
      <c r="F1129" s="279"/>
      <c r="G1129" s="79" t="s">
        <v>18</v>
      </c>
      <c r="H1129" s="44">
        <f t="shared" si="256"/>
        <v>1</v>
      </c>
      <c r="I1129" s="44">
        <v>0</v>
      </c>
      <c r="J1129" s="44">
        <v>0</v>
      </c>
      <c r="K1129" s="44">
        <v>1</v>
      </c>
      <c r="L1129" s="44">
        <v>0</v>
      </c>
      <c r="M1129" s="44">
        <v>0</v>
      </c>
      <c r="N1129" s="44">
        <v>0</v>
      </c>
      <c r="O1129" s="279"/>
      <c r="P1129" s="279"/>
      <c r="Q1129" s="425"/>
    </row>
    <row r="1130" spans="1:17" x14ac:dyDescent="0.25">
      <c r="A1130" s="292"/>
      <c r="B1130" s="279"/>
      <c r="C1130" s="279"/>
      <c r="D1130" s="279"/>
      <c r="E1130" s="279"/>
      <c r="F1130" s="279"/>
      <c r="G1130" s="79" t="s">
        <v>19</v>
      </c>
      <c r="H1130" s="44">
        <f t="shared" si="256"/>
        <v>0</v>
      </c>
      <c r="I1130" s="44">
        <v>0</v>
      </c>
      <c r="J1130" s="44">
        <v>0</v>
      </c>
      <c r="K1130" s="44">
        <v>0</v>
      </c>
      <c r="L1130" s="44">
        <v>0</v>
      </c>
      <c r="M1130" s="44">
        <v>0</v>
      </c>
      <c r="N1130" s="44">
        <v>0</v>
      </c>
      <c r="O1130" s="279"/>
      <c r="P1130" s="279"/>
      <c r="Q1130" s="425"/>
    </row>
    <row r="1131" spans="1:17" ht="24" x14ac:dyDescent="0.25">
      <c r="A1131" s="292"/>
      <c r="B1131" s="279"/>
      <c r="C1131" s="279"/>
      <c r="D1131" s="279"/>
      <c r="E1131" s="279"/>
      <c r="F1131" s="279"/>
      <c r="G1131" s="79" t="s">
        <v>20</v>
      </c>
      <c r="H1131" s="44">
        <f t="shared" si="256"/>
        <v>0</v>
      </c>
      <c r="I1131" s="44">
        <v>0</v>
      </c>
      <c r="J1131" s="44">
        <v>0</v>
      </c>
      <c r="K1131" s="44">
        <v>0</v>
      </c>
      <c r="L1131" s="44">
        <v>0</v>
      </c>
      <c r="M1131" s="44">
        <v>0</v>
      </c>
      <c r="N1131" s="44">
        <v>0</v>
      </c>
      <c r="O1131" s="279"/>
      <c r="P1131" s="279"/>
      <c r="Q1131" s="426"/>
    </row>
    <row r="1132" spans="1:17" ht="36" x14ac:dyDescent="0.25">
      <c r="A1132" s="292" t="s">
        <v>2566</v>
      </c>
      <c r="B1132" s="281" t="s">
        <v>2375</v>
      </c>
      <c r="C1132" s="279" t="s">
        <v>142</v>
      </c>
      <c r="D1132" s="279">
        <v>2029</v>
      </c>
      <c r="E1132" s="279">
        <v>140</v>
      </c>
      <c r="F1132" s="279" t="s">
        <v>2567</v>
      </c>
      <c r="G1132" s="79" t="s">
        <v>16</v>
      </c>
      <c r="H1132" s="44">
        <f t="shared" ref="H1132:N1132" si="260">SUM(H1133:H1136)</f>
        <v>80</v>
      </c>
      <c r="I1132" s="44">
        <f t="shared" si="260"/>
        <v>0</v>
      </c>
      <c r="J1132" s="44">
        <f t="shared" si="260"/>
        <v>0</v>
      </c>
      <c r="K1132" s="44">
        <f t="shared" si="260"/>
        <v>0</v>
      </c>
      <c r="L1132" s="44">
        <f t="shared" si="260"/>
        <v>0</v>
      </c>
      <c r="M1132" s="44">
        <f t="shared" si="260"/>
        <v>80</v>
      </c>
      <c r="N1132" s="44">
        <f t="shared" si="260"/>
        <v>0</v>
      </c>
      <c r="O1132" s="279">
        <v>111</v>
      </c>
      <c r="P1132" s="279" t="s">
        <v>1472</v>
      </c>
      <c r="Q1132" s="424" t="s">
        <v>4190</v>
      </c>
    </row>
    <row r="1133" spans="1:17" x14ac:dyDescent="0.25">
      <c r="A1133" s="292"/>
      <c r="B1133" s="282"/>
      <c r="C1133" s="279"/>
      <c r="D1133" s="279"/>
      <c r="E1133" s="279"/>
      <c r="F1133" s="279"/>
      <c r="G1133" s="79" t="s">
        <v>17</v>
      </c>
      <c r="H1133" s="44">
        <f t="shared" si="256"/>
        <v>76</v>
      </c>
      <c r="I1133" s="44">
        <v>0</v>
      </c>
      <c r="J1133" s="44">
        <v>0</v>
      </c>
      <c r="K1133" s="44">
        <v>0</v>
      </c>
      <c r="L1133" s="44">
        <v>0</v>
      </c>
      <c r="M1133" s="44">
        <v>76</v>
      </c>
      <c r="N1133" s="44">
        <v>0</v>
      </c>
      <c r="O1133" s="279"/>
      <c r="P1133" s="279"/>
      <c r="Q1133" s="425"/>
    </row>
    <row r="1134" spans="1:17" ht="36" x14ac:dyDescent="0.25">
      <c r="A1134" s="292"/>
      <c r="B1134" s="282"/>
      <c r="C1134" s="279"/>
      <c r="D1134" s="279"/>
      <c r="E1134" s="279"/>
      <c r="F1134" s="279"/>
      <c r="G1134" s="79" t="s">
        <v>18</v>
      </c>
      <c r="H1134" s="44">
        <f t="shared" si="256"/>
        <v>4</v>
      </c>
      <c r="I1134" s="44">
        <v>0</v>
      </c>
      <c r="J1134" s="44">
        <v>0</v>
      </c>
      <c r="K1134" s="44">
        <v>0</v>
      </c>
      <c r="L1134" s="44">
        <v>0</v>
      </c>
      <c r="M1134" s="44">
        <v>4</v>
      </c>
      <c r="N1134" s="44">
        <v>0</v>
      </c>
      <c r="O1134" s="279"/>
      <c r="P1134" s="279"/>
      <c r="Q1134" s="425"/>
    </row>
    <row r="1135" spans="1:17" x14ac:dyDescent="0.25">
      <c r="A1135" s="292"/>
      <c r="B1135" s="282"/>
      <c r="C1135" s="279"/>
      <c r="D1135" s="279"/>
      <c r="E1135" s="279"/>
      <c r="F1135" s="279"/>
      <c r="G1135" s="79" t="s">
        <v>19</v>
      </c>
      <c r="H1135" s="44">
        <f t="shared" si="256"/>
        <v>0</v>
      </c>
      <c r="I1135" s="44">
        <v>0</v>
      </c>
      <c r="J1135" s="44">
        <v>0</v>
      </c>
      <c r="K1135" s="44">
        <v>0</v>
      </c>
      <c r="L1135" s="44">
        <v>0</v>
      </c>
      <c r="M1135" s="44">
        <v>0</v>
      </c>
      <c r="N1135" s="44">
        <v>0</v>
      </c>
      <c r="O1135" s="279"/>
      <c r="P1135" s="279"/>
      <c r="Q1135" s="425"/>
    </row>
    <row r="1136" spans="1:17" ht="24" x14ac:dyDescent="0.25">
      <c r="A1136" s="292"/>
      <c r="B1136" s="283"/>
      <c r="C1136" s="279"/>
      <c r="D1136" s="279"/>
      <c r="E1136" s="279"/>
      <c r="F1136" s="279"/>
      <c r="G1136" s="79" t="s">
        <v>20</v>
      </c>
      <c r="H1136" s="44">
        <f t="shared" si="256"/>
        <v>0</v>
      </c>
      <c r="I1136" s="44">
        <v>0</v>
      </c>
      <c r="J1136" s="44">
        <v>0</v>
      </c>
      <c r="K1136" s="44">
        <v>0</v>
      </c>
      <c r="L1136" s="44">
        <v>0</v>
      </c>
      <c r="M1136" s="44">
        <v>0</v>
      </c>
      <c r="N1136" s="44">
        <v>0</v>
      </c>
      <c r="O1136" s="279"/>
      <c r="P1136" s="279"/>
      <c r="Q1136" s="426"/>
    </row>
    <row r="1137" spans="1:17" ht="36" x14ac:dyDescent="0.25">
      <c r="A1137" s="299" t="s">
        <v>2568</v>
      </c>
      <c r="B1137" s="281" t="s">
        <v>2375</v>
      </c>
      <c r="C1137" s="279" t="s">
        <v>142</v>
      </c>
      <c r="D1137" s="279">
        <v>2029</v>
      </c>
      <c r="E1137" s="279">
        <v>80</v>
      </c>
      <c r="F1137" s="279" t="s">
        <v>2560</v>
      </c>
      <c r="G1137" s="79" t="s">
        <v>16</v>
      </c>
      <c r="H1137" s="44">
        <f t="shared" ref="H1137:N1137" si="261">SUM(H1138:H1141)</f>
        <v>33.300000000000004</v>
      </c>
      <c r="I1137" s="44">
        <f t="shared" si="261"/>
        <v>0</v>
      </c>
      <c r="J1137" s="44">
        <f t="shared" si="261"/>
        <v>0</v>
      </c>
      <c r="K1137" s="44">
        <f t="shared" si="261"/>
        <v>0</v>
      </c>
      <c r="L1137" s="44">
        <f t="shared" si="261"/>
        <v>0</v>
      </c>
      <c r="M1137" s="44">
        <f t="shared" si="261"/>
        <v>33.300000000000004</v>
      </c>
      <c r="N1137" s="44">
        <f t="shared" si="261"/>
        <v>0</v>
      </c>
      <c r="O1137" s="279">
        <v>93</v>
      </c>
      <c r="P1137" s="279" t="s">
        <v>1472</v>
      </c>
      <c r="Q1137" s="424" t="s">
        <v>4190</v>
      </c>
    </row>
    <row r="1138" spans="1:17" ht="39.75" customHeight="1" x14ac:dyDescent="0.25">
      <c r="A1138" s="374"/>
      <c r="B1138" s="282"/>
      <c r="C1138" s="279"/>
      <c r="D1138" s="279"/>
      <c r="E1138" s="279"/>
      <c r="F1138" s="279"/>
      <c r="G1138" s="79" t="s">
        <v>17</v>
      </c>
      <c r="H1138" s="44">
        <f t="shared" si="256"/>
        <v>0</v>
      </c>
      <c r="I1138" s="44">
        <v>0</v>
      </c>
      <c r="J1138" s="44">
        <v>0</v>
      </c>
      <c r="K1138" s="44">
        <v>0</v>
      </c>
      <c r="L1138" s="44">
        <v>0</v>
      </c>
      <c r="M1138" s="44">
        <v>0</v>
      </c>
      <c r="N1138" s="44">
        <v>0</v>
      </c>
      <c r="O1138" s="279"/>
      <c r="P1138" s="279"/>
      <c r="Q1138" s="425"/>
    </row>
    <row r="1139" spans="1:17" ht="26.25" customHeight="1" x14ac:dyDescent="0.25">
      <c r="A1139" s="374"/>
      <c r="B1139" s="282"/>
      <c r="C1139" s="279"/>
      <c r="D1139" s="279"/>
      <c r="E1139" s="279"/>
      <c r="F1139" s="279"/>
      <c r="G1139" s="79" t="s">
        <v>18</v>
      </c>
      <c r="H1139" s="44">
        <f t="shared" si="256"/>
        <v>31.6</v>
      </c>
      <c r="I1139" s="44">
        <v>0</v>
      </c>
      <c r="J1139" s="44">
        <v>0</v>
      </c>
      <c r="K1139" s="44">
        <v>0</v>
      </c>
      <c r="L1139" s="44">
        <v>0</v>
      </c>
      <c r="M1139" s="44">
        <v>31.6</v>
      </c>
      <c r="N1139" s="44">
        <v>0</v>
      </c>
      <c r="O1139" s="279"/>
      <c r="P1139" s="279"/>
      <c r="Q1139" s="425"/>
    </row>
    <row r="1140" spans="1:17" x14ac:dyDescent="0.25">
      <c r="A1140" s="374"/>
      <c r="B1140" s="282"/>
      <c r="C1140" s="279"/>
      <c r="D1140" s="279"/>
      <c r="E1140" s="279"/>
      <c r="F1140" s="279"/>
      <c r="G1140" s="79" t="s">
        <v>19</v>
      </c>
      <c r="H1140" s="44">
        <f t="shared" si="256"/>
        <v>1.7</v>
      </c>
      <c r="I1140" s="44">
        <v>0</v>
      </c>
      <c r="J1140" s="44">
        <v>0</v>
      </c>
      <c r="K1140" s="44">
        <v>0</v>
      </c>
      <c r="L1140" s="44">
        <v>0</v>
      </c>
      <c r="M1140" s="44">
        <v>1.7</v>
      </c>
      <c r="N1140" s="44">
        <v>0</v>
      </c>
      <c r="O1140" s="279"/>
      <c r="P1140" s="279"/>
      <c r="Q1140" s="425"/>
    </row>
    <row r="1141" spans="1:17" ht="24" x14ac:dyDescent="0.25">
      <c r="A1141" s="375"/>
      <c r="B1141" s="283"/>
      <c r="C1141" s="279"/>
      <c r="D1141" s="279"/>
      <c r="E1141" s="279"/>
      <c r="F1141" s="279"/>
      <c r="G1141" s="79" t="s">
        <v>20</v>
      </c>
      <c r="H1141" s="44">
        <f t="shared" si="256"/>
        <v>0</v>
      </c>
      <c r="I1141" s="44">
        <v>0</v>
      </c>
      <c r="J1141" s="44">
        <v>0</v>
      </c>
      <c r="K1141" s="44">
        <v>0</v>
      </c>
      <c r="L1141" s="44">
        <v>0</v>
      </c>
      <c r="M1141" s="44">
        <v>0</v>
      </c>
      <c r="N1141" s="44">
        <v>0</v>
      </c>
      <c r="O1141" s="279"/>
      <c r="P1141" s="279"/>
      <c r="Q1141" s="426"/>
    </row>
    <row r="1142" spans="1:17" ht="36" x14ac:dyDescent="0.25">
      <c r="A1142" s="299" t="s">
        <v>2569</v>
      </c>
      <c r="B1142" s="281" t="s">
        <v>2375</v>
      </c>
      <c r="C1142" s="301" t="s">
        <v>142</v>
      </c>
      <c r="D1142" s="281">
        <v>2025</v>
      </c>
      <c r="E1142" s="301" t="s">
        <v>2570</v>
      </c>
      <c r="F1142" s="281" t="s">
        <v>2571</v>
      </c>
      <c r="G1142" s="119" t="s">
        <v>16</v>
      </c>
      <c r="H1142" s="47">
        <f t="shared" ref="H1142:N1142" si="262">SUM(H1143:H1146)</f>
        <v>7.6999999999999993</v>
      </c>
      <c r="I1142" s="95">
        <f t="shared" si="262"/>
        <v>7.6999999999999993</v>
      </c>
      <c r="J1142" s="47">
        <f t="shared" si="262"/>
        <v>0</v>
      </c>
      <c r="K1142" s="95">
        <f t="shared" si="262"/>
        <v>0</v>
      </c>
      <c r="L1142" s="47">
        <f t="shared" si="262"/>
        <v>0</v>
      </c>
      <c r="M1142" s="95">
        <f t="shared" si="262"/>
        <v>0</v>
      </c>
      <c r="N1142" s="47">
        <f t="shared" si="262"/>
        <v>0</v>
      </c>
      <c r="O1142" s="281">
        <v>800</v>
      </c>
      <c r="P1142" s="281" t="s">
        <v>2572</v>
      </c>
      <c r="Q1142" s="424" t="s">
        <v>4190</v>
      </c>
    </row>
    <row r="1143" spans="1:17" x14ac:dyDescent="0.25">
      <c r="A1143" s="374"/>
      <c r="B1143" s="282"/>
      <c r="C1143" s="301"/>
      <c r="D1143" s="282"/>
      <c r="E1143" s="301"/>
      <c r="F1143" s="282"/>
      <c r="G1143" s="134" t="s">
        <v>17</v>
      </c>
      <c r="H1143" s="44">
        <f t="shared" ref="H1143:H1146" si="263">SUM(I1143:N1143)</f>
        <v>7.6</v>
      </c>
      <c r="I1143" s="47">
        <v>7.6</v>
      </c>
      <c r="J1143" s="44">
        <v>0</v>
      </c>
      <c r="K1143" s="47">
        <v>0</v>
      </c>
      <c r="L1143" s="44">
        <v>0</v>
      </c>
      <c r="M1143" s="47">
        <v>0</v>
      </c>
      <c r="N1143" s="44">
        <v>0</v>
      </c>
      <c r="O1143" s="301"/>
      <c r="P1143" s="282"/>
      <c r="Q1143" s="425"/>
    </row>
    <row r="1144" spans="1:17" ht="36" x14ac:dyDescent="0.25">
      <c r="A1144" s="374"/>
      <c r="B1144" s="282"/>
      <c r="C1144" s="301"/>
      <c r="D1144" s="282"/>
      <c r="E1144" s="301"/>
      <c r="F1144" s="282"/>
      <c r="G1144" s="79" t="s">
        <v>18</v>
      </c>
      <c r="H1144" s="47">
        <f t="shared" si="263"/>
        <v>0.1</v>
      </c>
      <c r="I1144" s="44">
        <v>0.1</v>
      </c>
      <c r="J1144" s="47">
        <v>0</v>
      </c>
      <c r="K1144" s="44">
        <v>0</v>
      </c>
      <c r="L1144" s="47">
        <v>0</v>
      </c>
      <c r="M1144" s="44">
        <v>0</v>
      </c>
      <c r="N1144" s="47">
        <v>0</v>
      </c>
      <c r="O1144" s="282"/>
      <c r="P1144" s="282"/>
      <c r="Q1144" s="425"/>
    </row>
    <row r="1145" spans="1:17" x14ac:dyDescent="0.25">
      <c r="A1145" s="374"/>
      <c r="B1145" s="282"/>
      <c r="C1145" s="301"/>
      <c r="D1145" s="282"/>
      <c r="E1145" s="301"/>
      <c r="F1145" s="282"/>
      <c r="G1145" s="134" t="s">
        <v>19</v>
      </c>
      <c r="H1145" s="44">
        <f t="shared" si="263"/>
        <v>0</v>
      </c>
      <c r="I1145" s="47">
        <v>0</v>
      </c>
      <c r="J1145" s="44">
        <v>0</v>
      </c>
      <c r="K1145" s="47">
        <v>0</v>
      </c>
      <c r="L1145" s="44">
        <v>0</v>
      </c>
      <c r="M1145" s="47">
        <v>0</v>
      </c>
      <c r="N1145" s="44">
        <v>0</v>
      </c>
      <c r="O1145" s="301"/>
      <c r="P1145" s="282"/>
      <c r="Q1145" s="425"/>
    </row>
    <row r="1146" spans="1:17" ht="24" x14ac:dyDescent="0.25">
      <c r="A1146" s="375"/>
      <c r="B1146" s="283"/>
      <c r="C1146" s="301"/>
      <c r="D1146" s="283"/>
      <c r="E1146" s="301"/>
      <c r="F1146" s="283"/>
      <c r="G1146" s="122" t="s">
        <v>20</v>
      </c>
      <c r="H1146" s="47">
        <f t="shared" si="263"/>
        <v>0</v>
      </c>
      <c r="I1146" s="117">
        <v>0</v>
      </c>
      <c r="J1146" s="47">
        <v>0</v>
      </c>
      <c r="K1146" s="117">
        <v>0</v>
      </c>
      <c r="L1146" s="47">
        <v>0</v>
      </c>
      <c r="M1146" s="117">
        <v>0</v>
      </c>
      <c r="N1146" s="47">
        <v>0</v>
      </c>
      <c r="O1146" s="283"/>
      <c r="P1146" s="283"/>
      <c r="Q1146" s="426"/>
    </row>
    <row r="1147" spans="1:17" ht="36" x14ac:dyDescent="0.25">
      <c r="A1147" s="284" t="s">
        <v>2573</v>
      </c>
      <c r="B1147" s="281" t="s">
        <v>2574</v>
      </c>
      <c r="C1147" s="281" t="s">
        <v>142</v>
      </c>
      <c r="D1147" s="301">
        <v>2025</v>
      </c>
      <c r="E1147" s="281">
        <v>380</v>
      </c>
      <c r="F1147" s="301" t="s">
        <v>2571</v>
      </c>
      <c r="G1147" s="119" t="s">
        <v>16</v>
      </c>
      <c r="H1147" s="44">
        <f t="shared" ref="H1147:N1147" si="264">SUM(H1148:H1151)</f>
        <v>8.7999999999999989</v>
      </c>
      <c r="I1147" s="47">
        <f t="shared" si="264"/>
        <v>8.7999999999999989</v>
      </c>
      <c r="J1147" s="44">
        <f t="shared" si="264"/>
        <v>0</v>
      </c>
      <c r="K1147" s="47">
        <f t="shared" si="264"/>
        <v>0</v>
      </c>
      <c r="L1147" s="44">
        <f t="shared" si="264"/>
        <v>0</v>
      </c>
      <c r="M1147" s="47">
        <f t="shared" si="264"/>
        <v>0</v>
      </c>
      <c r="N1147" s="44">
        <f t="shared" si="264"/>
        <v>0</v>
      </c>
      <c r="O1147" s="301">
        <v>210</v>
      </c>
      <c r="P1147" s="281" t="s">
        <v>2572</v>
      </c>
      <c r="Q1147" s="424" t="s">
        <v>4190</v>
      </c>
    </row>
    <row r="1148" spans="1:17" x14ac:dyDescent="0.25">
      <c r="A1148" s="285"/>
      <c r="B1148" s="282"/>
      <c r="C1148" s="282"/>
      <c r="D1148" s="301"/>
      <c r="E1148" s="282"/>
      <c r="F1148" s="301"/>
      <c r="G1148" s="79" t="s">
        <v>17</v>
      </c>
      <c r="H1148" s="47">
        <f t="shared" ref="H1148:H1151" si="265">SUM(I1148:N1148)</f>
        <v>8.6999999999999993</v>
      </c>
      <c r="I1148" s="44">
        <v>8.6999999999999993</v>
      </c>
      <c r="J1148" s="47">
        <v>0</v>
      </c>
      <c r="K1148" s="44">
        <v>0</v>
      </c>
      <c r="L1148" s="47">
        <v>0</v>
      </c>
      <c r="M1148" s="44">
        <v>0</v>
      </c>
      <c r="N1148" s="44">
        <v>0</v>
      </c>
      <c r="O1148" s="301"/>
      <c r="P1148" s="282"/>
      <c r="Q1148" s="425"/>
    </row>
    <row r="1149" spans="1:17" ht="36" x14ac:dyDescent="0.25">
      <c r="A1149" s="285"/>
      <c r="B1149" s="282"/>
      <c r="C1149" s="282"/>
      <c r="D1149" s="301"/>
      <c r="E1149" s="282"/>
      <c r="F1149" s="301"/>
      <c r="G1149" s="79" t="s">
        <v>18</v>
      </c>
      <c r="H1149" s="44">
        <f t="shared" si="265"/>
        <v>0.1</v>
      </c>
      <c r="I1149" s="47">
        <v>0.1</v>
      </c>
      <c r="J1149" s="44">
        <v>0</v>
      </c>
      <c r="K1149" s="47">
        <v>0</v>
      </c>
      <c r="L1149" s="44">
        <v>0</v>
      </c>
      <c r="M1149" s="47">
        <v>0</v>
      </c>
      <c r="N1149" s="44">
        <v>0</v>
      </c>
      <c r="O1149" s="301"/>
      <c r="P1149" s="282"/>
      <c r="Q1149" s="425"/>
    </row>
    <row r="1150" spans="1:17" x14ac:dyDescent="0.25">
      <c r="A1150" s="285"/>
      <c r="B1150" s="282"/>
      <c r="C1150" s="282"/>
      <c r="D1150" s="301"/>
      <c r="E1150" s="282"/>
      <c r="F1150" s="301"/>
      <c r="G1150" s="79" t="s">
        <v>19</v>
      </c>
      <c r="H1150" s="47">
        <f t="shared" si="265"/>
        <v>0</v>
      </c>
      <c r="I1150" s="44">
        <v>0</v>
      </c>
      <c r="J1150" s="47">
        <v>0</v>
      </c>
      <c r="K1150" s="44">
        <v>0</v>
      </c>
      <c r="L1150" s="47">
        <v>0</v>
      </c>
      <c r="M1150" s="44">
        <v>0</v>
      </c>
      <c r="N1150" s="44">
        <v>0</v>
      </c>
      <c r="O1150" s="301"/>
      <c r="P1150" s="282"/>
      <c r="Q1150" s="425"/>
    </row>
    <row r="1151" spans="1:17" ht="24" x14ac:dyDescent="0.25">
      <c r="A1151" s="286"/>
      <c r="B1151" s="283"/>
      <c r="C1151" s="283"/>
      <c r="D1151" s="301"/>
      <c r="E1151" s="283"/>
      <c r="F1151" s="301"/>
      <c r="G1151" s="122" t="s">
        <v>20</v>
      </c>
      <c r="H1151" s="44">
        <f t="shared" si="265"/>
        <v>0</v>
      </c>
      <c r="I1151" s="117">
        <v>0</v>
      </c>
      <c r="J1151" s="44">
        <v>0</v>
      </c>
      <c r="K1151" s="117">
        <v>0</v>
      </c>
      <c r="L1151" s="44">
        <v>0</v>
      </c>
      <c r="M1151" s="117">
        <v>0</v>
      </c>
      <c r="N1151" s="44">
        <v>0</v>
      </c>
      <c r="O1151" s="301"/>
      <c r="P1151" s="283"/>
      <c r="Q1151" s="426"/>
    </row>
    <row r="1152" spans="1:17" ht="36" x14ac:dyDescent="0.25">
      <c r="A1152" s="284" t="s">
        <v>2575</v>
      </c>
      <c r="B1152" s="281" t="s">
        <v>2576</v>
      </c>
      <c r="C1152" s="301" t="s">
        <v>142</v>
      </c>
      <c r="D1152" s="281">
        <v>2025</v>
      </c>
      <c r="E1152" s="301">
        <v>65</v>
      </c>
      <c r="F1152" s="281" t="s">
        <v>2577</v>
      </c>
      <c r="G1152" s="134" t="s">
        <v>16</v>
      </c>
      <c r="H1152" s="44">
        <f t="shared" ref="H1152:N1152" si="266">SUM(H1153:H1156)</f>
        <v>5.4</v>
      </c>
      <c r="I1152" s="47">
        <f t="shared" si="266"/>
        <v>5.4</v>
      </c>
      <c r="J1152" s="44">
        <f t="shared" si="266"/>
        <v>0</v>
      </c>
      <c r="K1152" s="47">
        <f t="shared" si="266"/>
        <v>0</v>
      </c>
      <c r="L1152" s="44">
        <f t="shared" si="266"/>
        <v>0</v>
      </c>
      <c r="M1152" s="47">
        <f t="shared" si="266"/>
        <v>0</v>
      </c>
      <c r="N1152" s="44">
        <f t="shared" si="266"/>
        <v>0</v>
      </c>
      <c r="O1152" s="281">
        <v>170</v>
      </c>
      <c r="P1152" s="281" t="s">
        <v>2578</v>
      </c>
      <c r="Q1152" s="424" t="s">
        <v>4190</v>
      </c>
    </row>
    <row r="1153" spans="1:17" x14ac:dyDescent="0.25">
      <c r="A1153" s="285"/>
      <c r="B1153" s="282"/>
      <c r="C1153" s="301"/>
      <c r="D1153" s="282"/>
      <c r="E1153" s="301"/>
      <c r="F1153" s="282"/>
      <c r="G1153" s="79" t="s">
        <v>17</v>
      </c>
      <c r="H1153" s="47">
        <f t="shared" ref="H1153:H1156" si="267">SUM(I1153:N1153)</f>
        <v>0</v>
      </c>
      <c r="I1153" s="44">
        <v>0</v>
      </c>
      <c r="J1153" s="47">
        <v>0</v>
      </c>
      <c r="K1153" s="44">
        <v>0</v>
      </c>
      <c r="L1153" s="47">
        <v>0</v>
      </c>
      <c r="M1153" s="44">
        <v>0</v>
      </c>
      <c r="N1153" s="47">
        <v>0</v>
      </c>
      <c r="O1153" s="282"/>
      <c r="P1153" s="282"/>
      <c r="Q1153" s="425"/>
    </row>
    <row r="1154" spans="1:17" ht="36" x14ac:dyDescent="0.25">
      <c r="A1154" s="285"/>
      <c r="B1154" s="282"/>
      <c r="C1154" s="301"/>
      <c r="D1154" s="282"/>
      <c r="E1154" s="301"/>
      <c r="F1154" s="282"/>
      <c r="G1154" s="134" t="s">
        <v>18</v>
      </c>
      <c r="H1154" s="44">
        <f t="shared" si="267"/>
        <v>5</v>
      </c>
      <c r="I1154" s="47">
        <v>5</v>
      </c>
      <c r="J1154" s="44">
        <v>0</v>
      </c>
      <c r="K1154" s="47">
        <v>0</v>
      </c>
      <c r="L1154" s="44">
        <v>0</v>
      </c>
      <c r="M1154" s="47">
        <v>0</v>
      </c>
      <c r="N1154" s="44">
        <v>0</v>
      </c>
      <c r="O1154" s="301"/>
      <c r="P1154" s="282"/>
      <c r="Q1154" s="425"/>
    </row>
    <row r="1155" spans="1:17" x14ac:dyDescent="0.25">
      <c r="A1155" s="285"/>
      <c r="B1155" s="282"/>
      <c r="C1155" s="301"/>
      <c r="D1155" s="282"/>
      <c r="E1155" s="301"/>
      <c r="F1155" s="282"/>
      <c r="G1155" s="79" t="s">
        <v>19</v>
      </c>
      <c r="H1155" s="47">
        <f t="shared" si="267"/>
        <v>0.4</v>
      </c>
      <c r="I1155" s="44">
        <v>0.4</v>
      </c>
      <c r="J1155" s="47">
        <v>0</v>
      </c>
      <c r="K1155" s="44">
        <v>0</v>
      </c>
      <c r="L1155" s="47">
        <v>0</v>
      </c>
      <c r="M1155" s="44">
        <v>0</v>
      </c>
      <c r="N1155" s="47">
        <v>0</v>
      </c>
      <c r="O1155" s="282"/>
      <c r="P1155" s="282"/>
      <c r="Q1155" s="425"/>
    </row>
    <row r="1156" spans="1:17" ht="24" x14ac:dyDescent="0.25">
      <c r="A1156" s="286"/>
      <c r="B1156" s="283"/>
      <c r="C1156" s="301"/>
      <c r="D1156" s="283"/>
      <c r="E1156" s="301"/>
      <c r="F1156" s="283"/>
      <c r="G1156" s="122" t="s">
        <v>20</v>
      </c>
      <c r="H1156" s="117">
        <f t="shared" si="267"/>
        <v>0</v>
      </c>
      <c r="I1156" s="117">
        <v>0</v>
      </c>
      <c r="J1156" s="117">
        <v>0</v>
      </c>
      <c r="K1156" s="117">
        <v>0</v>
      </c>
      <c r="L1156" s="117">
        <v>0</v>
      </c>
      <c r="M1156" s="117">
        <v>0</v>
      </c>
      <c r="N1156" s="117">
        <v>0</v>
      </c>
      <c r="O1156" s="301"/>
      <c r="P1156" s="283"/>
      <c r="Q1156" s="426"/>
    </row>
    <row r="1157" spans="1:17" ht="36" x14ac:dyDescent="0.25">
      <c r="A1157" s="306" t="s">
        <v>26</v>
      </c>
      <c r="B1157" s="306"/>
      <c r="C1157" s="306"/>
      <c r="D1157" s="306"/>
      <c r="E1157" s="306"/>
      <c r="F1157" s="306"/>
      <c r="G1157" s="133" t="s">
        <v>16</v>
      </c>
      <c r="H1157" s="49">
        <f>SUM(H987,H992,H997,H1002,H1007,H1012,H1017,H1022,H1027,H1032,H1037,H1042,H1047,H1052,H1057,H1062,H1067,H1072,H1077,H1082,H1087,H1092,H1097,H1102,H1107,H1112,H1117,H1122,H1127,H1132,H1137,H1142,H1147,H1152)</f>
        <v>4714.2</v>
      </c>
      <c r="I1157" s="49">
        <f t="shared" ref="I1157:N1157" si="268">SUM(I987,I992,I997,I1002,I1007,I1012,I1017,I1022,I1027,I1032,I1037,I1042,I1047,I1052,I1057,I1062,I1067,I1072,I1077,I1082,I1087,I1092,I1097,I1102,I1107,I1112,I1117,I1122,I1127,I1132,I1137,I1142,I1147,I1152)</f>
        <v>217.4</v>
      </c>
      <c r="J1157" s="49">
        <f t="shared" si="268"/>
        <v>0</v>
      </c>
      <c r="K1157" s="49">
        <f t="shared" si="268"/>
        <v>162.60000000000002</v>
      </c>
      <c r="L1157" s="49">
        <f t="shared" si="268"/>
        <v>1972.9</v>
      </c>
      <c r="M1157" s="49">
        <f t="shared" si="268"/>
        <v>1611.3</v>
      </c>
      <c r="N1157" s="49">
        <f t="shared" si="268"/>
        <v>750</v>
      </c>
      <c r="O1157" s="279"/>
      <c r="P1157" s="279"/>
      <c r="Q1157" s="35"/>
    </row>
    <row r="1158" spans="1:17" ht="24" x14ac:dyDescent="0.25">
      <c r="A1158" s="306"/>
      <c r="B1158" s="306"/>
      <c r="C1158" s="306"/>
      <c r="D1158" s="306"/>
      <c r="E1158" s="306"/>
      <c r="F1158" s="306"/>
      <c r="G1158" s="133" t="s">
        <v>267</v>
      </c>
      <c r="H1158" s="49">
        <f t="shared" ref="H1158:N1161" si="269">SUM(H988,H993,H998,H1003,H1008,H1013,H1018,H1023,H1028,H1033,H1038,H1043,H1048,H1053,H1058,H1063,H1068,H1073,H1078,H1083,H1088,H1093,H1098,H1103,H1108,H1113,H1118,H1123,H1128,H1133,H1138,H1143,H1148,H1153)</f>
        <v>2818.5</v>
      </c>
      <c r="I1158" s="49">
        <f t="shared" si="269"/>
        <v>200.49999999999997</v>
      </c>
      <c r="J1158" s="49">
        <f t="shared" si="269"/>
        <v>0</v>
      </c>
      <c r="K1158" s="49">
        <f t="shared" si="269"/>
        <v>160.69999999999999</v>
      </c>
      <c r="L1158" s="49">
        <f t="shared" si="269"/>
        <v>1288</v>
      </c>
      <c r="M1158" s="49">
        <f t="shared" si="269"/>
        <v>769.3</v>
      </c>
      <c r="N1158" s="49">
        <f t="shared" si="269"/>
        <v>400</v>
      </c>
      <c r="O1158" s="279"/>
      <c r="P1158" s="279"/>
      <c r="Q1158" s="35"/>
    </row>
    <row r="1159" spans="1:17" ht="36" x14ac:dyDescent="0.25">
      <c r="A1159" s="306"/>
      <c r="B1159" s="306"/>
      <c r="C1159" s="306"/>
      <c r="D1159" s="306"/>
      <c r="E1159" s="306"/>
      <c r="F1159" s="306"/>
      <c r="G1159" s="133" t="s">
        <v>18</v>
      </c>
      <c r="H1159" s="49">
        <f t="shared" si="269"/>
        <v>1717.3999999999999</v>
      </c>
      <c r="I1159" s="49">
        <f t="shared" si="269"/>
        <v>16.5</v>
      </c>
      <c r="J1159" s="49">
        <f t="shared" si="269"/>
        <v>0</v>
      </c>
      <c r="K1159" s="49">
        <f t="shared" si="269"/>
        <v>1.9</v>
      </c>
      <c r="L1159" s="49">
        <f t="shared" si="269"/>
        <v>621.1</v>
      </c>
      <c r="M1159" s="49">
        <f t="shared" si="269"/>
        <v>762.90000000000009</v>
      </c>
      <c r="N1159" s="49">
        <f t="shared" si="269"/>
        <v>315</v>
      </c>
      <c r="O1159" s="279"/>
      <c r="P1159" s="279"/>
      <c r="Q1159" s="35"/>
    </row>
    <row r="1160" spans="1:17" ht="15.75" x14ac:dyDescent="0.25">
      <c r="A1160" s="306"/>
      <c r="B1160" s="306"/>
      <c r="C1160" s="306"/>
      <c r="D1160" s="306"/>
      <c r="E1160" s="306"/>
      <c r="F1160" s="306"/>
      <c r="G1160" s="133" t="s">
        <v>19</v>
      </c>
      <c r="H1160" s="49">
        <f t="shared" si="269"/>
        <v>178.30000000000004</v>
      </c>
      <c r="I1160" s="49">
        <f t="shared" si="269"/>
        <v>0.4</v>
      </c>
      <c r="J1160" s="49">
        <f t="shared" si="269"/>
        <v>0</v>
      </c>
      <c r="K1160" s="49">
        <f t="shared" si="269"/>
        <v>0</v>
      </c>
      <c r="L1160" s="49">
        <f t="shared" si="269"/>
        <v>63.8</v>
      </c>
      <c r="M1160" s="49">
        <f t="shared" si="269"/>
        <v>79.099999999999994</v>
      </c>
      <c r="N1160" s="49">
        <f t="shared" si="269"/>
        <v>35</v>
      </c>
      <c r="O1160" s="279"/>
      <c r="P1160" s="279"/>
      <c r="Q1160" s="35"/>
    </row>
    <row r="1161" spans="1:17" ht="24" x14ac:dyDescent="0.25">
      <c r="A1161" s="306"/>
      <c r="B1161" s="306"/>
      <c r="C1161" s="306"/>
      <c r="D1161" s="306"/>
      <c r="E1161" s="306"/>
      <c r="F1161" s="306"/>
      <c r="G1161" s="133" t="s">
        <v>20</v>
      </c>
      <c r="H1161" s="49">
        <f t="shared" si="269"/>
        <v>0</v>
      </c>
      <c r="I1161" s="49">
        <f t="shared" si="269"/>
        <v>0</v>
      </c>
      <c r="J1161" s="49">
        <f t="shared" si="269"/>
        <v>0</v>
      </c>
      <c r="K1161" s="49">
        <f t="shared" si="269"/>
        <v>0</v>
      </c>
      <c r="L1161" s="49">
        <f t="shared" si="269"/>
        <v>0</v>
      </c>
      <c r="M1161" s="49">
        <f t="shared" si="269"/>
        <v>0</v>
      </c>
      <c r="N1161" s="49">
        <f t="shared" si="269"/>
        <v>0</v>
      </c>
      <c r="O1161" s="279"/>
      <c r="P1161" s="279"/>
      <c r="Q1161" s="35"/>
    </row>
    <row r="1162" spans="1:17" ht="15.75" x14ac:dyDescent="0.25">
      <c r="A1162" s="306" t="s">
        <v>149</v>
      </c>
      <c r="B1162" s="306"/>
      <c r="C1162" s="306"/>
      <c r="D1162" s="306"/>
      <c r="E1162" s="306"/>
      <c r="F1162" s="306"/>
      <c r="G1162" s="306"/>
      <c r="H1162" s="306"/>
      <c r="I1162" s="306"/>
      <c r="J1162" s="306"/>
      <c r="K1162" s="306"/>
      <c r="L1162" s="306"/>
      <c r="M1162" s="306"/>
      <c r="N1162" s="306"/>
      <c r="O1162" s="306"/>
      <c r="P1162" s="306"/>
      <c r="Q1162" s="35"/>
    </row>
    <row r="1163" spans="1:17" ht="36" x14ac:dyDescent="0.25">
      <c r="A1163" s="292" t="s">
        <v>2579</v>
      </c>
      <c r="B1163" s="279" t="s">
        <v>2580</v>
      </c>
      <c r="C1163" s="279" t="s">
        <v>149</v>
      </c>
      <c r="D1163" s="279">
        <v>2028</v>
      </c>
      <c r="E1163" s="279">
        <v>230</v>
      </c>
      <c r="F1163" s="279" t="s">
        <v>2581</v>
      </c>
      <c r="G1163" s="79" t="s">
        <v>16</v>
      </c>
      <c r="H1163" s="44">
        <f t="shared" ref="H1163:N1163" si="270">SUM(H1164:H1167)</f>
        <v>40</v>
      </c>
      <c r="I1163" s="44">
        <f t="shared" si="270"/>
        <v>0</v>
      </c>
      <c r="J1163" s="44">
        <f t="shared" si="270"/>
        <v>0</v>
      </c>
      <c r="K1163" s="44">
        <f t="shared" si="270"/>
        <v>0</v>
      </c>
      <c r="L1163" s="44">
        <f t="shared" si="270"/>
        <v>40</v>
      </c>
      <c r="M1163" s="44">
        <f t="shared" si="270"/>
        <v>0</v>
      </c>
      <c r="N1163" s="44">
        <f t="shared" si="270"/>
        <v>0</v>
      </c>
      <c r="O1163" s="279">
        <v>230</v>
      </c>
      <c r="P1163" s="279" t="s">
        <v>2582</v>
      </c>
      <c r="Q1163" s="424" t="s">
        <v>4191</v>
      </c>
    </row>
    <row r="1164" spans="1:17" x14ac:dyDescent="0.25">
      <c r="A1164" s="292"/>
      <c r="B1164" s="279"/>
      <c r="C1164" s="279"/>
      <c r="D1164" s="279"/>
      <c r="E1164" s="279"/>
      <c r="F1164" s="279"/>
      <c r="G1164" s="79" t="s">
        <v>17</v>
      </c>
      <c r="H1164" s="44">
        <f t="shared" ref="H1164:H1192" si="271">SUM(I1164:N1164)</f>
        <v>39.6</v>
      </c>
      <c r="I1164" s="44">
        <v>0</v>
      </c>
      <c r="J1164" s="44">
        <v>0</v>
      </c>
      <c r="K1164" s="44">
        <v>0</v>
      </c>
      <c r="L1164" s="44">
        <v>39.6</v>
      </c>
      <c r="M1164" s="44">
        <v>0</v>
      </c>
      <c r="N1164" s="44">
        <v>0</v>
      </c>
      <c r="O1164" s="279"/>
      <c r="P1164" s="279"/>
      <c r="Q1164" s="425"/>
    </row>
    <row r="1165" spans="1:17" ht="36" x14ac:dyDescent="0.25">
      <c r="A1165" s="292"/>
      <c r="B1165" s="279"/>
      <c r="C1165" s="279"/>
      <c r="D1165" s="279"/>
      <c r="E1165" s="279"/>
      <c r="F1165" s="279"/>
      <c r="G1165" s="79" t="s">
        <v>18</v>
      </c>
      <c r="H1165" s="44">
        <f t="shared" si="271"/>
        <v>0.4</v>
      </c>
      <c r="I1165" s="44">
        <v>0</v>
      </c>
      <c r="J1165" s="44">
        <v>0</v>
      </c>
      <c r="K1165" s="44">
        <v>0</v>
      </c>
      <c r="L1165" s="44">
        <v>0.4</v>
      </c>
      <c r="M1165" s="44">
        <v>0</v>
      </c>
      <c r="N1165" s="44">
        <v>0</v>
      </c>
      <c r="O1165" s="279"/>
      <c r="P1165" s="279"/>
      <c r="Q1165" s="425"/>
    </row>
    <row r="1166" spans="1:17" x14ac:dyDescent="0.25">
      <c r="A1166" s="292"/>
      <c r="B1166" s="279"/>
      <c r="C1166" s="279"/>
      <c r="D1166" s="279"/>
      <c r="E1166" s="279"/>
      <c r="F1166" s="279"/>
      <c r="G1166" s="79" t="s">
        <v>19</v>
      </c>
      <c r="H1166" s="44">
        <f t="shared" si="271"/>
        <v>0</v>
      </c>
      <c r="I1166" s="44">
        <v>0</v>
      </c>
      <c r="J1166" s="44">
        <v>0</v>
      </c>
      <c r="K1166" s="44">
        <v>0</v>
      </c>
      <c r="L1166" s="44">
        <v>0</v>
      </c>
      <c r="M1166" s="44">
        <v>0</v>
      </c>
      <c r="N1166" s="44">
        <v>0</v>
      </c>
      <c r="O1166" s="279"/>
      <c r="P1166" s="279"/>
      <c r="Q1166" s="425"/>
    </row>
    <row r="1167" spans="1:17" ht="24" x14ac:dyDescent="0.25">
      <c r="A1167" s="292"/>
      <c r="B1167" s="279"/>
      <c r="C1167" s="279"/>
      <c r="D1167" s="279"/>
      <c r="E1167" s="279"/>
      <c r="F1167" s="279"/>
      <c r="G1167" s="79" t="s">
        <v>20</v>
      </c>
      <c r="H1167" s="44">
        <f t="shared" si="271"/>
        <v>0</v>
      </c>
      <c r="I1167" s="44">
        <v>0</v>
      </c>
      <c r="J1167" s="44">
        <v>0</v>
      </c>
      <c r="K1167" s="44">
        <v>0</v>
      </c>
      <c r="L1167" s="44">
        <v>0</v>
      </c>
      <c r="M1167" s="44">
        <v>0</v>
      </c>
      <c r="N1167" s="44">
        <v>0</v>
      </c>
      <c r="O1167" s="279"/>
      <c r="P1167" s="279"/>
      <c r="Q1167" s="426"/>
    </row>
    <row r="1168" spans="1:17" ht="36" x14ac:dyDescent="0.25">
      <c r="A1168" s="292" t="s">
        <v>2583</v>
      </c>
      <c r="B1168" s="279" t="s">
        <v>2388</v>
      </c>
      <c r="C1168" s="279" t="s">
        <v>149</v>
      </c>
      <c r="D1168" s="279">
        <v>2028</v>
      </c>
      <c r="E1168" s="279">
        <v>230</v>
      </c>
      <c r="F1168" s="279" t="s">
        <v>2584</v>
      </c>
      <c r="G1168" s="79" t="s">
        <v>16</v>
      </c>
      <c r="H1168" s="44">
        <f t="shared" ref="H1168:N1168" si="272">SUM(H1169:H1172)</f>
        <v>20</v>
      </c>
      <c r="I1168" s="44">
        <f t="shared" si="272"/>
        <v>0</v>
      </c>
      <c r="J1168" s="44">
        <f t="shared" si="272"/>
        <v>0</v>
      </c>
      <c r="K1168" s="44">
        <f t="shared" si="272"/>
        <v>0</v>
      </c>
      <c r="L1168" s="44">
        <f t="shared" si="272"/>
        <v>20</v>
      </c>
      <c r="M1168" s="44">
        <f t="shared" si="272"/>
        <v>0</v>
      </c>
      <c r="N1168" s="44">
        <f t="shared" si="272"/>
        <v>0</v>
      </c>
      <c r="O1168" s="279">
        <v>230</v>
      </c>
      <c r="P1168" s="279" t="s">
        <v>2585</v>
      </c>
      <c r="Q1168" s="424" t="s">
        <v>4191</v>
      </c>
    </row>
    <row r="1169" spans="1:17" ht="24" customHeight="1" x14ac:dyDescent="0.25">
      <c r="A1169" s="292"/>
      <c r="B1169" s="279"/>
      <c r="C1169" s="279"/>
      <c r="D1169" s="279"/>
      <c r="E1169" s="279"/>
      <c r="F1169" s="279"/>
      <c r="G1169" s="79" t="s">
        <v>267</v>
      </c>
      <c r="H1169" s="44">
        <f t="shared" si="271"/>
        <v>19.8</v>
      </c>
      <c r="I1169" s="44">
        <v>0</v>
      </c>
      <c r="J1169" s="44">
        <v>0</v>
      </c>
      <c r="K1169" s="44">
        <v>0</v>
      </c>
      <c r="L1169" s="44">
        <v>19.8</v>
      </c>
      <c r="M1169" s="44">
        <v>0</v>
      </c>
      <c r="N1169" s="44">
        <v>0</v>
      </c>
      <c r="O1169" s="279"/>
      <c r="P1169" s="279"/>
      <c r="Q1169" s="425"/>
    </row>
    <row r="1170" spans="1:17" ht="36" x14ac:dyDescent="0.25">
      <c r="A1170" s="292"/>
      <c r="B1170" s="279"/>
      <c r="C1170" s="279"/>
      <c r="D1170" s="279"/>
      <c r="E1170" s="279"/>
      <c r="F1170" s="279"/>
      <c r="G1170" s="79" t="s">
        <v>18</v>
      </c>
      <c r="H1170" s="44">
        <f t="shared" si="271"/>
        <v>0.2</v>
      </c>
      <c r="I1170" s="44">
        <v>0</v>
      </c>
      <c r="J1170" s="44">
        <v>0</v>
      </c>
      <c r="K1170" s="44">
        <v>0</v>
      </c>
      <c r="L1170" s="44">
        <v>0.2</v>
      </c>
      <c r="M1170" s="44">
        <v>0</v>
      </c>
      <c r="N1170" s="44">
        <v>0</v>
      </c>
      <c r="O1170" s="279"/>
      <c r="P1170" s="279"/>
      <c r="Q1170" s="425"/>
    </row>
    <row r="1171" spans="1:17" x14ac:dyDescent="0.25">
      <c r="A1171" s="292"/>
      <c r="B1171" s="279"/>
      <c r="C1171" s="279"/>
      <c r="D1171" s="279"/>
      <c r="E1171" s="279"/>
      <c r="F1171" s="279"/>
      <c r="G1171" s="79" t="s">
        <v>19</v>
      </c>
      <c r="H1171" s="44">
        <f t="shared" si="271"/>
        <v>0</v>
      </c>
      <c r="I1171" s="44">
        <v>0</v>
      </c>
      <c r="J1171" s="44">
        <v>0</v>
      </c>
      <c r="K1171" s="44">
        <v>0</v>
      </c>
      <c r="L1171" s="44">
        <v>0</v>
      </c>
      <c r="M1171" s="44">
        <v>0</v>
      </c>
      <c r="N1171" s="44">
        <v>0</v>
      </c>
      <c r="O1171" s="279"/>
      <c r="P1171" s="279"/>
      <c r="Q1171" s="425"/>
    </row>
    <row r="1172" spans="1:17" ht="24" x14ac:dyDescent="0.25">
      <c r="A1172" s="292"/>
      <c r="B1172" s="279"/>
      <c r="C1172" s="279"/>
      <c r="D1172" s="279"/>
      <c r="E1172" s="279"/>
      <c r="F1172" s="279"/>
      <c r="G1172" s="79" t="s">
        <v>20</v>
      </c>
      <c r="H1172" s="44">
        <f t="shared" si="271"/>
        <v>0</v>
      </c>
      <c r="I1172" s="44">
        <v>0</v>
      </c>
      <c r="J1172" s="44">
        <v>0</v>
      </c>
      <c r="K1172" s="44">
        <v>0</v>
      </c>
      <c r="L1172" s="44">
        <v>0</v>
      </c>
      <c r="M1172" s="44">
        <v>0</v>
      </c>
      <c r="N1172" s="44">
        <v>0</v>
      </c>
      <c r="O1172" s="279"/>
      <c r="P1172" s="279"/>
      <c r="Q1172" s="426"/>
    </row>
    <row r="1173" spans="1:17" ht="36" x14ac:dyDescent="0.25">
      <c r="A1173" s="292" t="s">
        <v>2586</v>
      </c>
      <c r="B1173" s="279" t="s">
        <v>2580</v>
      </c>
      <c r="C1173" s="279" t="s">
        <v>149</v>
      </c>
      <c r="D1173" s="279">
        <v>2025</v>
      </c>
      <c r="E1173" s="279">
        <v>140</v>
      </c>
      <c r="F1173" s="279" t="s">
        <v>661</v>
      </c>
      <c r="G1173" s="79" t="s">
        <v>16</v>
      </c>
      <c r="H1173" s="44">
        <f t="shared" ref="H1173:N1173" si="273">SUM(H1174:H1177)</f>
        <v>51.2</v>
      </c>
      <c r="I1173" s="44">
        <f t="shared" si="273"/>
        <v>51.2</v>
      </c>
      <c r="J1173" s="44">
        <f t="shared" si="273"/>
        <v>0</v>
      </c>
      <c r="K1173" s="44">
        <f t="shared" si="273"/>
        <v>0</v>
      </c>
      <c r="L1173" s="44">
        <f t="shared" si="273"/>
        <v>0</v>
      </c>
      <c r="M1173" s="44">
        <f t="shared" si="273"/>
        <v>0</v>
      </c>
      <c r="N1173" s="44">
        <f t="shared" si="273"/>
        <v>0</v>
      </c>
      <c r="O1173" s="279">
        <v>140</v>
      </c>
      <c r="P1173" s="279" t="s">
        <v>2587</v>
      </c>
      <c r="Q1173" s="424" t="s">
        <v>4191</v>
      </c>
    </row>
    <row r="1174" spans="1:17" ht="24" customHeight="1" x14ac:dyDescent="0.25">
      <c r="A1174" s="292"/>
      <c r="B1174" s="279"/>
      <c r="C1174" s="279"/>
      <c r="D1174" s="279"/>
      <c r="E1174" s="279"/>
      <c r="F1174" s="279"/>
      <c r="G1174" s="79" t="s">
        <v>267</v>
      </c>
      <c r="H1174" s="44">
        <f t="shared" si="271"/>
        <v>50.6</v>
      </c>
      <c r="I1174" s="44">
        <v>50.6</v>
      </c>
      <c r="J1174" s="44">
        <v>0</v>
      </c>
      <c r="K1174" s="44">
        <v>0</v>
      </c>
      <c r="L1174" s="44">
        <v>0</v>
      </c>
      <c r="M1174" s="44">
        <v>0</v>
      </c>
      <c r="N1174" s="44">
        <v>0</v>
      </c>
      <c r="O1174" s="279"/>
      <c r="P1174" s="279"/>
      <c r="Q1174" s="425"/>
    </row>
    <row r="1175" spans="1:17" ht="36" x14ac:dyDescent="0.25">
      <c r="A1175" s="292"/>
      <c r="B1175" s="279"/>
      <c r="C1175" s="279"/>
      <c r="D1175" s="279"/>
      <c r="E1175" s="279"/>
      <c r="F1175" s="279"/>
      <c r="G1175" s="79" t="s">
        <v>18</v>
      </c>
      <c r="H1175" s="44">
        <f t="shared" si="271"/>
        <v>0.6</v>
      </c>
      <c r="I1175" s="44">
        <v>0.6</v>
      </c>
      <c r="J1175" s="44">
        <v>0</v>
      </c>
      <c r="K1175" s="44">
        <v>0</v>
      </c>
      <c r="L1175" s="44">
        <v>0</v>
      </c>
      <c r="M1175" s="44">
        <v>0</v>
      </c>
      <c r="N1175" s="44">
        <v>0</v>
      </c>
      <c r="O1175" s="279"/>
      <c r="P1175" s="279"/>
      <c r="Q1175" s="425"/>
    </row>
    <row r="1176" spans="1:17" x14ac:dyDescent="0.25">
      <c r="A1176" s="292"/>
      <c r="B1176" s="279"/>
      <c r="C1176" s="279"/>
      <c r="D1176" s="279"/>
      <c r="E1176" s="279"/>
      <c r="F1176" s="279"/>
      <c r="G1176" s="79" t="s">
        <v>19</v>
      </c>
      <c r="H1176" s="44">
        <f t="shared" si="271"/>
        <v>0</v>
      </c>
      <c r="I1176" s="44">
        <v>0</v>
      </c>
      <c r="J1176" s="44">
        <v>0</v>
      </c>
      <c r="K1176" s="44">
        <v>0</v>
      </c>
      <c r="L1176" s="44">
        <v>0</v>
      </c>
      <c r="M1176" s="44">
        <v>0</v>
      </c>
      <c r="N1176" s="44">
        <v>0</v>
      </c>
      <c r="O1176" s="279"/>
      <c r="P1176" s="279"/>
      <c r="Q1176" s="425"/>
    </row>
    <row r="1177" spans="1:17" ht="24" x14ac:dyDescent="0.25">
      <c r="A1177" s="292"/>
      <c r="B1177" s="279"/>
      <c r="C1177" s="279"/>
      <c r="D1177" s="279"/>
      <c r="E1177" s="279"/>
      <c r="F1177" s="279"/>
      <c r="G1177" s="79" t="s">
        <v>20</v>
      </c>
      <c r="H1177" s="44">
        <f t="shared" si="271"/>
        <v>0</v>
      </c>
      <c r="I1177" s="44">
        <v>0</v>
      </c>
      <c r="J1177" s="44">
        <v>0</v>
      </c>
      <c r="K1177" s="44">
        <v>0</v>
      </c>
      <c r="L1177" s="44">
        <v>0</v>
      </c>
      <c r="M1177" s="44">
        <v>0</v>
      </c>
      <c r="N1177" s="44">
        <v>0</v>
      </c>
      <c r="O1177" s="279"/>
      <c r="P1177" s="279"/>
      <c r="Q1177" s="426"/>
    </row>
    <row r="1178" spans="1:17" ht="36" x14ac:dyDescent="0.25">
      <c r="A1178" s="292" t="s">
        <v>2588</v>
      </c>
      <c r="B1178" s="279" t="s">
        <v>2580</v>
      </c>
      <c r="C1178" s="279" t="s">
        <v>149</v>
      </c>
      <c r="D1178" s="279">
        <v>2029</v>
      </c>
      <c r="E1178" s="279">
        <v>140</v>
      </c>
      <c r="F1178" s="279" t="s">
        <v>2584</v>
      </c>
      <c r="G1178" s="79" t="s">
        <v>16</v>
      </c>
      <c r="H1178" s="44">
        <f t="shared" ref="H1178:N1178" si="274">SUM(H1179:H1182)</f>
        <v>20</v>
      </c>
      <c r="I1178" s="44">
        <f t="shared" si="274"/>
        <v>0</v>
      </c>
      <c r="J1178" s="44">
        <f t="shared" si="274"/>
        <v>0</v>
      </c>
      <c r="K1178" s="44">
        <f t="shared" si="274"/>
        <v>0</v>
      </c>
      <c r="L1178" s="44">
        <f t="shared" si="274"/>
        <v>0</v>
      </c>
      <c r="M1178" s="44">
        <f t="shared" si="274"/>
        <v>20</v>
      </c>
      <c r="N1178" s="44">
        <f t="shared" si="274"/>
        <v>0</v>
      </c>
      <c r="O1178" s="279">
        <v>140</v>
      </c>
      <c r="P1178" s="279" t="s">
        <v>2587</v>
      </c>
      <c r="Q1178" s="424" t="s">
        <v>4191</v>
      </c>
    </row>
    <row r="1179" spans="1:17" ht="24" customHeight="1" x14ac:dyDescent="0.25">
      <c r="A1179" s="292"/>
      <c r="B1179" s="279"/>
      <c r="C1179" s="279"/>
      <c r="D1179" s="279"/>
      <c r="E1179" s="279"/>
      <c r="F1179" s="279"/>
      <c r="G1179" s="79" t="s">
        <v>267</v>
      </c>
      <c r="H1179" s="44">
        <f t="shared" si="271"/>
        <v>19.8</v>
      </c>
      <c r="I1179" s="44">
        <v>0</v>
      </c>
      <c r="J1179" s="44">
        <v>0</v>
      </c>
      <c r="K1179" s="44">
        <v>0</v>
      </c>
      <c r="L1179" s="44">
        <v>0</v>
      </c>
      <c r="M1179" s="44">
        <v>19.8</v>
      </c>
      <c r="N1179" s="44">
        <v>0</v>
      </c>
      <c r="O1179" s="279"/>
      <c r="P1179" s="279"/>
      <c r="Q1179" s="425"/>
    </row>
    <row r="1180" spans="1:17" ht="36" x14ac:dyDescent="0.25">
      <c r="A1180" s="292"/>
      <c r="B1180" s="279"/>
      <c r="C1180" s="279"/>
      <c r="D1180" s="279"/>
      <c r="E1180" s="279"/>
      <c r="F1180" s="279"/>
      <c r="G1180" s="79" t="s">
        <v>18</v>
      </c>
      <c r="H1180" s="44">
        <f t="shared" si="271"/>
        <v>0.2</v>
      </c>
      <c r="I1180" s="44">
        <v>0</v>
      </c>
      <c r="J1180" s="44">
        <v>0</v>
      </c>
      <c r="K1180" s="44">
        <v>0</v>
      </c>
      <c r="L1180" s="44">
        <v>0</v>
      </c>
      <c r="M1180" s="44">
        <v>0.2</v>
      </c>
      <c r="N1180" s="44">
        <v>0</v>
      </c>
      <c r="O1180" s="279"/>
      <c r="P1180" s="279"/>
      <c r="Q1180" s="425"/>
    </row>
    <row r="1181" spans="1:17" x14ac:dyDescent="0.25">
      <c r="A1181" s="292"/>
      <c r="B1181" s="279"/>
      <c r="C1181" s="279"/>
      <c r="D1181" s="279"/>
      <c r="E1181" s="279"/>
      <c r="F1181" s="279"/>
      <c r="G1181" s="79" t="s">
        <v>19</v>
      </c>
      <c r="H1181" s="44">
        <f t="shared" si="271"/>
        <v>0</v>
      </c>
      <c r="I1181" s="44">
        <v>0</v>
      </c>
      <c r="J1181" s="44">
        <v>0</v>
      </c>
      <c r="K1181" s="44">
        <v>0</v>
      </c>
      <c r="L1181" s="44">
        <v>0</v>
      </c>
      <c r="M1181" s="44">
        <v>0</v>
      </c>
      <c r="N1181" s="44">
        <v>0</v>
      </c>
      <c r="O1181" s="279"/>
      <c r="P1181" s="279"/>
      <c r="Q1181" s="425"/>
    </row>
    <row r="1182" spans="1:17" ht="24" x14ac:dyDescent="0.25">
      <c r="A1182" s="292"/>
      <c r="B1182" s="279"/>
      <c r="C1182" s="279"/>
      <c r="D1182" s="279"/>
      <c r="E1182" s="279"/>
      <c r="F1182" s="279"/>
      <c r="G1182" s="79" t="s">
        <v>20</v>
      </c>
      <c r="H1182" s="44">
        <f t="shared" si="271"/>
        <v>0</v>
      </c>
      <c r="I1182" s="44">
        <v>0</v>
      </c>
      <c r="J1182" s="44">
        <v>0</v>
      </c>
      <c r="K1182" s="44">
        <v>0</v>
      </c>
      <c r="L1182" s="44">
        <v>0</v>
      </c>
      <c r="M1182" s="44">
        <v>0</v>
      </c>
      <c r="N1182" s="44">
        <v>0</v>
      </c>
      <c r="O1182" s="279"/>
      <c r="P1182" s="279"/>
      <c r="Q1182" s="426"/>
    </row>
    <row r="1183" spans="1:17" ht="36" x14ac:dyDescent="0.25">
      <c r="A1183" s="292" t="s">
        <v>2589</v>
      </c>
      <c r="B1183" s="279" t="s">
        <v>2580</v>
      </c>
      <c r="C1183" s="279" t="s">
        <v>149</v>
      </c>
      <c r="D1183" s="279">
        <v>2029</v>
      </c>
      <c r="E1183" s="279">
        <v>366</v>
      </c>
      <c r="F1183" s="279" t="s">
        <v>2584</v>
      </c>
      <c r="G1183" s="79" t="s">
        <v>16</v>
      </c>
      <c r="H1183" s="44">
        <f t="shared" ref="H1183:N1183" si="275">SUM(H1184:H1187)</f>
        <v>40</v>
      </c>
      <c r="I1183" s="44">
        <f t="shared" si="275"/>
        <v>0</v>
      </c>
      <c r="J1183" s="44">
        <f t="shared" si="275"/>
        <v>0</v>
      </c>
      <c r="K1183" s="44">
        <f t="shared" si="275"/>
        <v>0</v>
      </c>
      <c r="L1183" s="44">
        <f t="shared" si="275"/>
        <v>0</v>
      </c>
      <c r="M1183" s="44">
        <f t="shared" si="275"/>
        <v>40</v>
      </c>
      <c r="N1183" s="44">
        <f t="shared" si="275"/>
        <v>0</v>
      </c>
      <c r="O1183" s="279">
        <v>366</v>
      </c>
      <c r="P1183" s="279" t="s">
        <v>2590</v>
      </c>
      <c r="Q1183" s="424" t="s">
        <v>4191</v>
      </c>
    </row>
    <row r="1184" spans="1:17" ht="24" customHeight="1" x14ac:dyDescent="0.25">
      <c r="A1184" s="292"/>
      <c r="B1184" s="279"/>
      <c r="C1184" s="279"/>
      <c r="D1184" s="279"/>
      <c r="E1184" s="279"/>
      <c r="F1184" s="279"/>
      <c r="G1184" s="79" t="s">
        <v>267</v>
      </c>
      <c r="H1184" s="44">
        <f t="shared" si="271"/>
        <v>39.6</v>
      </c>
      <c r="I1184" s="44">
        <v>0</v>
      </c>
      <c r="J1184" s="44">
        <v>0</v>
      </c>
      <c r="K1184" s="44">
        <v>0</v>
      </c>
      <c r="L1184" s="44">
        <v>0</v>
      </c>
      <c r="M1184" s="44">
        <v>39.6</v>
      </c>
      <c r="N1184" s="44">
        <v>0</v>
      </c>
      <c r="O1184" s="279"/>
      <c r="P1184" s="279"/>
      <c r="Q1184" s="425"/>
    </row>
    <row r="1185" spans="1:17" ht="36" x14ac:dyDescent="0.25">
      <c r="A1185" s="292"/>
      <c r="B1185" s="279"/>
      <c r="C1185" s="279"/>
      <c r="D1185" s="279"/>
      <c r="E1185" s="279"/>
      <c r="F1185" s="279"/>
      <c r="G1185" s="79" t="s">
        <v>18</v>
      </c>
      <c r="H1185" s="44">
        <f t="shared" si="271"/>
        <v>0.4</v>
      </c>
      <c r="I1185" s="44">
        <v>0</v>
      </c>
      <c r="J1185" s="44">
        <v>0</v>
      </c>
      <c r="K1185" s="44">
        <v>0</v>
      </c>
      <c r="L1185" s="44">
        <v>0</v>
      </c>
      <c r="M1185" s="44">
        <v>0.4</v>
      </c>
      <c r="N1185" s="44">
        <v>0</v>
      </c>
      <c r="O1185" s="279"/>
      <c r="P1185" s="279"/>
      <c r="Q1185" s="425"/>
    </row>
    <row r="1186" spans="1:17" x14ac:dyDescent="0.25">
      <c r="A1186" s="292"/>
      <c r="B1186" s="279"/>
      <c r="C1186" s="279"/>
      <c r="D1186" s="279"/>
      <c r="E1186" s="279"/>
      <c r="F1186" s="279"/>
      <c r="G1186" s="79" t="s">
        <v>19</v>
      </c>
      <c r="H1186" s="44">
        <f t="shared" si="271"/>
        <v>0</v>
      </c>
      <c r="I1186" s="44">
        <v>0</v>
      </c>
      <c r="J1186" s="44">
        <v>0</v>
      </c>
      <c r="K1186" s="44">
        <v>0</v>
      </c>
      <c r="L1186" s="44">
        <v>0</v>
      </c>
      <c r="M1186" s="44">
        <v>0</v>
      </c>
      <c r="N1186" s="44">
        <v>0</v>
      </c>
      <c r="O1186" s="279"/>
      <c r="P1186" s="279"/>
      <c r="Q1186" s="425"/>
    </row>
    <row r="1187" spans="1:17" ht="24" x14ac:dyDescent="0.25">
      <c r="A1187" s="292"/>
      <c r="B1187" s="279"/>
      <c r="C1187" s="279"/>
      <c r="D1187" s="279"/>
      <c r="E1187" s="279"/>
      <c r="F1187" s="279"/>
      <c r="G1187" s="79" t="s">
        <v>20</v>
      </c>
      <c r="H1187" s="44">
        <f t="shared" si="271"/>
        <v>0</v>
      </c>
      <c r="I1187" s="44">
        <v>0</v>
      </c>
      <c r="J1187" s="44">
        <v>0</v>
      </c>
      <c r="K1187" s="44">
        <v>0</v>
      </c>
      <c r="L1187" s="44">
        <v>0</v>
      </c>
      <c r="M1187" s="44">
        <v>0</v>
      </c>
      <c r="N1187" s="44">
        <v>0</v>
      </c>
      <c r="O1187" s="279"/>
      <c r="P1187" s="279"/>
      <c r="Q1187" s="426"/>
    </row>
    <row r="1188" spans="1:17" ht="36" x14ac:dyDescent="0.25">
      <c r="A1188" s="292" t="s">
        <v>2591</v>
      </c>
      <c r="B1188" s="279" t="s">
        <v>2580</v>
      </c>
      <c r="C1188" s="279" t="s">
        <v>149</v>
      </c>
      <c r="D1188" s="279">
        <v>2028</v>
      </c>
      <c r="E1188" s="279">
        <v>800</v>
      </c>
      <c r="F1188" s="279" t="s">
        <v>2592</v>
      </c>
      <c r="G1188" s="79" t="s">
        <v>16</v>
      </c>
      <c r="H1188" s="44">
        <f t="shared" ref="H1188:N1188" si="276">SUM(H1189:H1192)</f>
        <v>10</v>
      </c>
      <c r="I1188" s="44">
        <f t="shared" si="276"/>
        <v>0</v>
      </c>
      <c r="J1188" s="44">
        <f t="shared" si="276"/>
        <v>0</v>
      </c>
      <c r="K1188" s="44">
        <f t="shared" si="276"/>
        <v>0</v>
      </c>
      <c r="L1188" s="44">
        <f t="shared" si="276"/>
        <v>10</v>
      </c>
      <c r="M1188" s="44">
        <f t="shared" si="276"/>
        <v>0</v>
      </c>
      <c r="N1188" s="44">
        <f t="shared" si="276"/>
        <v>0</v>
      </c>
      <c r="O1188" s="279">
        <v>800</v>
      </c>
      <c r="P1188" s="279" t="s">
        <v>2593</v>
      </c>
      <c r="Q1188" s="424" t="s">
        <v>4191</v>
      </c>
    </row>
    <row r="1189" spans="1:17" ht="24" customHeight="1" x14ac:dyDescent="0.25">
      <c r="A1189" s="292"/>
      <c r="B1189" s="279"/>
      <c r="C1189" s="279"/>
      <c r="D1189" s="279"/>
      <c r="E1189" s="279"/>
      <c r="F1189" s="279"/>
      <c r="G1189" s="79" t="s">
        <v>267</v>
      </c>
      <c r="H1189" s="44">
        <f t="shared" si="271"/>
        <v>9.9</v>
      </c>
      <c r="I1189" s="44">
        <v>0</v>
      </c>
      <c r="J1189" s="44">
        <v>0</v>
      </c>
      <c r="K1189" s="44">
        <v>0</v>
      </c>
      <c r="L1189" s="44">
        <v>9.9</v>
      </c>
      <c r="M1189" s="44">
        <v>0</v>
      </c>
      <c r="N1189" s="44">
        <v>0</v>
      </c>
      <c r="O1189" s="279"/>
      <c r="P1189" s="279"/>
      <c r="Q1189" s="425"/>
    </row>
    <row r="1190" spans="1:17" ht="27" customHeight="1" x14ac:dyDescent="0.25">
      <c r="A1190" s="292"/>
      <c r="B1190" s="279"/>
      <c r="C1190" s="279"/>
      <c r="D1190" s="279"/>
      <c r="E1190" s="279"/>
      <c r="F1190" s="279"/>
      <c r="G1190" s="79" t="s">
        <v>18</v>
      </c>
      <c r="H1190" s="44">
        <f t="shared" si="271"/>
        <v>0.1</v>
      </c>
      <c r="I1190" s="44">
        <v>0</v>
      </c>
      <c r="J1190" s="44">
        <v>0</v>
      </c>
      <c r="K1190" s="44">
        <v>0</v>
      </c>
      <c r="L1190" s="44">
        <v>0.1</v>
      </c>
      <c r="M1190" s="44">
        <v>0</v>
      </c>
      <c r="N1190" s="44">
        <v>0</v>
      </c>
      <c r="O1190" s="279"/>
      <c r="P1190" s="279"/>
      <c r="Q1190" s="425"/>
    </row>
    <row r="1191" spans="1:17" x14ac:dyDescent="0.25">
      <c r="A1191" s="292"/>
      <c r="B1191" s="279"/>
      <c r="C1191" s="279"/>
      <c r="D1191" s="279"/>
      <c r="E1191" s="279"/>
      <c r="F1191" s="279"/>
      <c r="G1191" s="79" t="s">
        <v>19</v>
      </c>
      <c r="H1191" s="44">
        <f t="shared" si="271"/>
        <v>0</v>
      </c>
      <c r="I1191" s="44">
        <v>0</v>
      </c>
      <c r="J1191" s="44">
        <v>0</v>
      </c>
      <c r="K1191" s="44">
        <v>0</v>
      </c>
      <c r="L1191" s="44">
        <v>0</v>
      </c>
      <c r="M1191" s="44">
        <v>0</v>
      </c>
      <c r="N1191" s="44">
        <v>0</v>
      </c>
      <c r="O1191" s="279"/>
      <c r="P1191" s="279"/>
      <c r="Q1191" s="425"/>
    </row>
    <row r="1192" spans="1:17" ht="24" x14ac:dyDescent="0.25">
      <c r="A1192" s="292"/>
      <c r="B1192" s="279"/>
      <c r="C1192" s="279"/>
      <c r="D1192" s="279"/>
      <c r="E1192" s="279"/>
      <c r="F1192" s="279"/>
      <c r="G1192" s="79" t="s">
        <v>20</v>
      </c>
      <c r="H1192" s="44">
        <f t="shared" si="271"/>
        <v>0</v>
      </c>
      <c r="I1192" s="44">
        <v>0</v>
      </c>
      <c r="J1192" s="44">
        <v>0</v>
      </c>
      <c r="K1192" s="44">
        <v>0</v>
      </c>
      <c r="L1192" s="44">
        <v>0</v>
      </c>
      <c r="M1192" s="44">
        <v>0</v>
      </c>
      <c r="N1192" s="44">
        <v>0</v>
      </c>
      <c r="O1192" s="279"/>
      <c r="P1192" s="279"/>
      <c r="Q1192" s="426"/>
    </row>
    <row r="1193" spans="1:17" ht="36" x14ac:dyDescent="0.25">
      <c r="A1193" s="284" t="s">
        <v>2594</v>
      </c>
      <c r="B1193" s="281" t="s">
        <v>2580</v>
      </c>
      <c r="C1193" s="301" t="s">
        <v>149</v>
      </c>
      <c r="D1193" s="281">
        <v>2026</v>
      </c>
      <c r="E1193" s="301">
        <v>140</v>
      </c>
      <c r="F1193" s="281" t="s">
        <v>661</v>
      </c>
      <c r="G1193" s="119" t="s">
        <v>16</v>
      </c>
      <c r="H1193" s="47">
        <f>SUM(H1194:H1197)</f>
        <v>4.0999999999999996</v>
      </c>
      <c r="I1193" s="95">
        <v>0</v>
      </c>
      <c r="J1193" s="47">
        <f>SUM(J1194:J1197)</f>
        <v>4.0999999999999996</v>
      </c>
      <c r="K1193" s="95">
        <f>SUM(K1194:K1197)</f>
        <v>0</v>
      </c>
      <c r="L1193" s="47">
        <f>SUM(L1194:L1197)</f>
        <v>0</v>
      </c>
      <c r="M1193" s="95">
        <f>SUM(M1194:M1197)</f>
        <v>0</v>
      </c>
      <c r="N1193" s="47">
        <f>SUM(N1194:N1197)</f>
        <v>0</v>
      </c>
      <c r="O1193" s="281">
        <v>140</v>
      </c>
      <c r="P1193" s="281" t="s">
        <v>2587</v>
      </c>
      <c r="Q1193" s="424" t="s">
        <v>4191</v>
      </c>
    </row>
    <row r="1194" spans="1:17" x14ac:dyDescent="0.25">
      <c r="A1194" s="285"/>
      <c r="B1194" s="282"/>
      <c r="C1194" s="301"/>
      <c r="D1194" s="282"/>
      <c r="E1194" s="301"/>
      <c r="F1194" s="282"/>
      <c r="G1194" s="134" t="s">
        <v>17</v>
      </c>
      <c r="H1194" s="44">
        <f t="shared" ref="H1194:H1197" si="277">SUM(I1194:N1194)</f>
        <v>4</v>
      </c>
      <c r="I1194" s="47">
        <v>0</v>
      </c>
      <c r="J1194" s="44">
        <v>4</v>
      </c>
      <c r="K1194" s="47">
        <v>0</v>
      </c>
      <c r="L1194" s="44">
        <v>0</v>
      </c>
      <c r="M1194" s="47">
        <v>0</v>
      </c>
      <c r="N1194" s="44">
        <v>0</v>
      </c>
      <c r="O1194" s="301"/>
      <c r="P1194" s="282"/>
      <c r="Q1194" s="425"/>
    </row>
    <row r="1195" spans="1:17" ht="36" x14ac:dyDescent="0.25">
      <c r="A1195" s="285"/>
      <c r="B1195" s="282"/>
      <c r="C1195" s="301"/>
      <c r="D1195" s="282"/>
      <c r="E1195" s="301"/>
      <c r="F1195" s="282"/>
      <c r="G1195" s="79" t="s">
        <v>18</v>
      </c>
      <c r="H1195" s="47">
        <f t="shared" si="277"/>
        <v>0.1</v>
      </c>
      <c r="I1195" s="44">
        <v>0</v>
      </c>
      <c r="J1195" s="47">
        <v>0.1</v>
      </c>
      <c r="K1195" s="44">
        <v>0</v>
      </c>
      <c r="L1195" s="47">
        <v>0</v>
      </c>
      <c r="M1195" s="44">
        <v>0</v>
      </c>
      <c r="N1195" s="47">
        <v>0</v>
      </c>
      <c r="O1195" s="282"/>
      <c r="P1195" s="282"/>
      <c r="Q1195" s="425"/>
    </row>
    <row r="1196" spans="1:17" x14ac:dyDescent="0.25">
      <c r="A1196" s="285"/>
      <c r="B1196" s="282"/>
      <c r="C1196" s="301"/>
      <c r="D1196" s="282"/>
      <c r="E1196" s="301"/>
      <c r="F1196" s="282"/>
      <c r="G1196" s="134" t="s">
        <v>19</v>
      </c>
      <c r="H1196" s="44">
        <f t="shared" si="277"/>
        <v>0</v>
      </c>
      <c r="I1196" s="47">
        <v>0</v>
      </c>
      <c r="J1196" s="44">
        <v>0</v>
      </c>
      <c r="K1196" s="47">
        <v>0</v>
      </c>
      <c r="L1196" s="44">
        <v>0</v>
      </c>
      <c r="M1196" s="47">
        <v>0</v>
      </c>
      <c r="N1196" s="44">
        <v>0</v>
      </c>
      <c r="O1196" s="301"/>
      <c r="P1196" s="282"/>
      <c r="Q1196" s="425"/>
    </row>
    <row r="1197" spans="1:17" ht="24" x14ac:dyDescent="0.25">
      <c r="A1197" s="286"/>
      <c r="B1197" s="283"/>
      <c r="C1197" s="301"/>
      <c r="D1197" s="283"/>
      <c r="E1197" s="301"/>
      <c r="F1197" s="283"/>
      <c r="G1197" s="122" t="s">
        <v>20</v>
      </c>
      <c r="H1197" s="47">
        <f t="shared" si="277"/>
        <v>0</v>
      </c>
      <c r="I1197" s="117">
        <v>0</v>
      </c>
      <c r="J1197" s="47">
        <v>0</v>
      </c>
      <c r="K1197" s="117">
        <v>0</v>
      </c>
      <c r="L1197" s="47">
        <v>0</v>
      </c>
      <c r="M1197" s="117">
        <v>0</v>
      </c>
      <c r="N1197" s="47">
        <v>0</v>
      </c>
      <c r="O1197" s="283"/>
      <c r="P1197" s="283"/>
      <c r="Q1197" s="426"/>
    </row>
    <row r="1198" spans="1:17" ht="36" x14ac:dyDescent="0.25">
      <c r="A1198" s="306" t="s">
        <v>26</v>
      </c>
      <c r="B1198" s="306"/>
      <c r="C1198" s="306"/>
      <c r="D1198" s="306"/>
      <c r="E1198" s="306"/>
      <c r="F1198" s="306"/>
      <c r="G1198" s="133" t="s">
        <v>16</v>
      </c>
      <c r="H1198" s="49">
        <f>SUM(H1163,H1168,H1173,H1178,H1183,H1188,H1193)</f>
        <v>185.29999999999998</v>
      </c>
      <c r="I1198" s="49">
        <f t="shared" ref="I1198:N1198" si="278">SUM(I1163,I1168,I1173,I1178,I1183,I1188,I1193)</f>
        <v>51.2</v>
      </c>
      <c r="J1198" s="49">
        <f t="shared" si="278"/>
        <v>4.0999999999999996</v>
      </c>
      <c r="K1198" s="49">
        <f t="shared" si="278"/>
        <v>0</v>
      </c>
      <c r="L1198" s="49">
        <f t="shared" si="278"/>
        <v>70</v>
      </c>
      <c r="M1198" s="49">
        <f t="shared" si="278"/>
        <v>60</v>
      </c>
      <c r="N1198" s="49">
        <f t="shared" si="278"/>
        <v>0</v>
      </c>
      <c r="O1198" s="279"/>
      <c r="P1198" s="279"/>
      <c r="Q1198" s="35"/>
    </row>
    <row r="1199" spans="1:17" ht="24" x14ac:dyDescent="0.25">
      <c r="A1199" s="306"/>
      <c r="B1199" s="306"/>
      <c r="C1199" s="306"/>
      <c r="D1199" s="306"/>
      <c r="E1199" s="306"/>
      <c r="F1199" s="306"/>
      <c r="G1199" s="133" t="s">
        <v>267</v>
      </c>
      <c r="H1199" s="49">
        <f t="shared" ref="H1199:N1202" si="279">SUM(H1164,H1169,H1174,H1179,H1184,H1189,H1194)</f>
        <v>183.3</v>
      </c>
      <c r="I1199" s="49">
        <f t="shared" si="279"/>
        <v>50.6</v>
      </c>
      <c r="J1199" s="49">
        <f t="shared" si="279"/>
        <v>4</v>
      </c>
      <c r="K1199" s="49">
        <f t="shared" si="279"/>
        <v>0</v>
      </c>
      <c r="L1199" s="49">
        <f t="shared" si="279"/>
        <v>69.300000000000011</v>
      </c>
      <c r="M1199" s="49">
        <f t="shared" si="279"/>
        <v>59.400000000000006</v>
      </c>
      <c r="N1199" s="49">
        <f t="shared" si="279"/>
        <v>0</v>
      </c>
      <c r="O1199" s="279"/>
      <c r="P1199" s="279"/>
      <c r="Q1199" s="35"/>
    </row>
    <row r="1200" spans="1:17" ht="36" x14ac:dyDescent="0.25">
      <c r="A1200" s="306"/>
      <c r="B1200" s="306"/>
      <c r="C1200" s="306"/>
      <c r="D1200" s="306"/>
      <c r="E1200" s="306"/>
      <c r="F1200" s="306"/>
      <c r="G1200" s="133" t="s">
        <v>18</v>
      </c>
      <c r="H1200" s="49">
        <f t="shared" si="279"/>
        <v>2.0000000000000004</v>
      </c>
      <c r="I1200" s="49">
        <f t="shared" si="279"/>
        <v>0.6</v>
      </c>
      <c r="J1200" s="49">
        <f t="shared" si="279"/>
        <v>0.1</v>
      </c>
      <c r="K1200" s="49">
        <f t="shared" si="279"/>
        <v>0</v>
      </c>
      <c r="L1200" s="49">
        <f t="shared" si="279"/>
        <v>0.70000000000000007</v>
      </c>
      <c r="M1200" s="49">
        <f t="shared" si="279"/>
        <v>0.60000000000000009</v>
      </c>
      <c r="N1200" s="49">
        <f t="shared" si="279"/>
        <v>0</v>
      </c>
      <c r="O1200" s="279"/>
      <c r="P1200" s="279"/>
      <c r="Q1200" s="35"/>
    </row>
    <row r="1201" spans="1:17" ht="15.75" x14ac:dyDescent="0.25">
      <c r="A1201" s="306"/>
      <c r="B1201" s="306"/>
      <c r="C1201" s="306"/>
      <c r="D1201" s="306"/>
      <c r="E1201" s="306"/>
      <c r="F1201" s="306"/>
      <c r="G1201" s="133" t="s">
        <v>19</v>
      </c>
      <c r="H1201" s="49">
        <f t="shared" si="279"/>
        <v>0</v>
      </c>
      <c r="I1201" s="49">
        <f t="shared" si="279"/>
        <v>0</v>
      </c>
      <c r="J1201" s="49">
        <f t="shared" si="279"/>
        <v>0</v>
      </c>
      <c r="K1201" s="49">
        <f t="shared" si="279"/>
        <v>0</v>
      </c>
      <c r="L1201" s="49">
        <f t="shared" si="279"/>
        <v>0</v>
      </c>
      <c r="M1201" s="49">
        <f t="shared" si="279"/>
        <v>0</v>
      </c>
      <c r="N1201" s="49">
        <f t="shared" si="279"/>
        <v>0</v>
      </c>
      <c r="O1201" s="279"/>
      <c r="P1201" s="279"/>
      <c r="Q1201" s="35"/>
    </row>
    <row r="1202" spans="1:17" ht="24" x14ac:dyDescent="0.25">
      <c r="A1202" s="306"/>
      <c r="B1202" s="306"/>
      <c r="C1202" s="306"/>
      <c r="D1202" s="306"/>
      <c r="E1202" s="306"/>
      <c r="F1202" s="306"/>
      <c r="G1202" s="133" t="s">
        <v>20</v>
      </c>
      <c r="H1202" s="49">
        <f t="shared" si="279"/>
        <v>0</v>
      </c>
      <c r="I1202" s="49">
        <f t="shared" si="279"/>
        <v>0</v>
      </c>
      <c r="J1202" s="49">
        <f t="shared" si="279"/>
        <v>0</v>
      </c>
      <c r="K1202" s="49">
        <f t="shared" si="279"/>
        <v>0</v>
      </c>
      <c r="L1202" s="49">
        <f t="shared" si="279"/>
        <v>0</v>
      </c>
      <c r="M1202" s="49">
        <f t="shared" si="279"/>
        <v>0</v>
      </c>
      <c r="N1202" s="49">
        <f t="shared" si="279"/>
        <v>0</v>
      </c>
      <c r="O1202" s="279"/>
      <c r="P1202" s="279"/>
      <c r="Q1202" s="35"/>
    </row>
    <row r="1203" spans="1:17" ht="15.75" x14ac:dyDescent="0.25">
      <c r="A1203" s="306" t="s">
        <v>13</v>
      </c>
      <c r="B1203" s="306"/>
      <c r="C1203" s="306"/>
      <c r="D1203" s="306"/>
      <c r="E1203" s="306"/>
      <c r="F1203" s="306"/>
      <c r="G1203" s="306"/>
      <c r="H1203" s="306"/>
      <c r="I1203" s="306"/>
      <c r="J1203" s="306"/>
      <c r="K1203" s="306"/>
      <c r="L1203" s="306"/>
      <c r="M1203" s="306"/>
      <c r="N1203" s="306"/>
      <c r="O1203" s="306"/>
      <c r="P1203" s="306"/>
      <c r="Q1203" s="35"/>
    </row>
    <row r="1204" spans="1:17" ht="36" x14ac:dyDescent="0.25">
      <c r="A1204" s="292" t="s">
        <v>2595</v>
      </c>
      <c r="B1204" s="279" t="s">
        <v>2596</v>
      </c>
      <c r="C1204" s="279" t="s">
        <v>13</v>
      </c>
      <c r="D1204" s="279">
        <v>2026</v>
      </c>
      <c r="E1204" s="279"/>
      <c r="F1204" s="279" t="s">
        <v>2597</v>
      </c>
      <c r="G1204" s="79" t="s">
        <v>16</v>
      </c>
      <c r="H1204" s="44">
        <f t="shared" ref="H1204:N1204" si="280">SUM(H1205:H1208)</f>
        <v>97.1</v>
      </c>
      <c r="I1204" s="44">
        <f t="shared" si="280"/>
        <v>0</v>
      </c>
      <c r="J1204" s="44">
        <f t="shared" si="280"/>
        <v>97.1</v>
      </c>
      <c r="K1204" s="44">
        <f t="shared" si="280"/>
        <v>0</v>
      </c>
      <c r="L1204" s="44">
        <f t="shared" si="280"/>
        <v>0</v>
      </c>
      <c r="M1204" s="44">
        <f t="shared" si="280"/>
        <v>0</v>
      </c>
      <c r="N1204" s="44">
        <f t="shared" si="280"/>
        <v>0</v>
      </c>
      <c r="O1204" s="279">
        <v>1000</v>
      </c>
      <c r="P1204" s="279"/>
      <c r="Q1204" s="424" t="s">
        <v>4192</v>
      </c>
    </row>
    <row r="1205" spans="1:17" x14ac:dyDescent="0.25">
      <c r="A1205" s="292"/>
      <c r="B1205" s="279"/>
      <c r="C1205" s="279"/>
      <c r="D1205" s="279"/>
      <c r="E1205" s="279"/>
      <c r="F1205" s="279"/>
      <c r="G1205" s="79" t="s">
        <v>267</v>
      </c>
      <c r="H1205" s="44">
        <f t="shared" ref="H1205:H1248" si="281">SUM(I1205:N1205)</f>
        <v>47.3</v>
      </c>
      <c r="I1205" s="44">
        <v>0</v>
      </c>
      <c r="J1205" s="44">
        <v>47.3</v>
      </c>
      <c r="K1205" s="44">
        <v>0</v>
      </c>
      <c r="L1205" s="44">
        <v>0</v>
      </c>
      <c r="M1205" s="44">
        <v>0</v>
      </c>
      <c r="N1205" s="44">
        <v>0</v>
      </c>
      <c r="O1205" s="279"/>
      <c r="P1205" s="279"/>
      <c r="Q1205" s="425"/>
    </row>
    <row r="1206" spans="1:17" ht="36" x14ac:dyDescent="0.25">
      <c r="A1206" s="292"/>
      <c r="B1206" s="279"/>
      <c r="C1206" s="279"/>
      <c r="D1206" s="279"/>
      <c r="E1206" s="279"/>
      <c r="F1206" s="279"/>
      <c r="G1206" s="79" t="s">
        <v>18</v>
      </c>
      <c r="H1206" s="44">
        <f t="shared" si="281"/>
        <v>49.8</v>
      </c>
      <c r="I1206" s="44">
        <v>0</v>
      </c>
      <c r="J1206" s="44">
        <v>49.8</v>
      </c>
      <c r="K1206" s="44">
        <v>0</v>
      </c>
      <c r="L1206" s="44">
        <v>0</v>
      </c>
      <c r="M1206" s="44">
        <v>0</v>
      </c>
      <c r="N1206" s="44">
        <v>0</v>
      </c>
      <c r="O1206" s="279"/>
      <c r="P1206" s="279"/>
      <c r="Q1206" s="425"/>
    </row>
    <row r="1207" spans="1:17" x14ac:dyDescent="0.25">
      <c r="A1207" s="292"/>
      <c r="B1207" s="279"/>
      <c r="C1207" s="279"/>
      <c r="D1207" s="279"/>
      <c r="E1207" s="279"/>
      <c r="F1207" s="279"/>
      <c r="G1207" s="79" t="s">
        <v>19</v>
      </c>
      <c r="H1207" s="44">
        <f t="shared" si="281"/>
        <v>0</v>
      </c>
      <c r="I1207" s="44">
        <v>0</v>
      </c>
      <c r="J1207" s="44">
        <v>0</v>
      </c>
      <c r="K1207" s="44">
        <v>0</v>
      </c>
      <c r="L1207" s="44">
        <v>0</v>
      </c>
      <c r="M1207" s="44">
        <v>0</v>
      </c>
      <c r="N1207" s="44">
        <v>0</v>
      </c>
      <c r="O1207" s="279"/>
      <c r="P1207" s="279"/>
      <c r="Q1207" s="425"/>
    </row>
    <row r="1208" spans="1:17" ht="24" x14ac:dyDescent="0.25">
      <c r="A1208" s="292"/>
      <c r="B1208" s="279"/>
      <c r="C1208" s="279"/>
      <c r="D1208" s="279"/>
      <c r="E1208" s="279"/>
      <c r="F1208" s="279"/>
      <c r="G1208" s="79" t="s">
        <v>20</v>
      </c>
      <c r="H1208" s="44">
        <f t="shared" si="281"/>
        <v>0</v>
      </c>
      <c r="I1208" s="44">
        <v>0</v>
      </c>
      <c r="J1208" s="44">
        <v>0</v>
      </c>
      <c r="K1208" s="44">
        <v>0</v>
      </c>
      <c r="L1208" s="44">
        <v>0</v>
      </c>
      <c r="M1208" s="44">
        <v>0</v>
      </c>
      <c r="N1208" s="44">
        <v>0</v>
      </c>
      <c r="O1208" s="279"/>
      <c r="P1208" s="279"/>
      <c r="Q1208" s="426"/>
    </row>
    <row r="1209" spans="1:17" ht="36" x14ac:dyDescent="0.25">
      <c r="A1209" s="292" t="s">
        <v>2598</v>
      </c>
      <c r="B1209" s="279" t="s">
        <v>2596</v>
      </c>
      <c r="C1209" s="279" t="s">
        <v>13</v>
      </c>
      <c r="D1209" s="279">
        <v>2026</v>
      </c>
      <c r="E1209" s="279"/>
      <c r="F1209" s="279" t="s">
        <v>2597</v>
      </c>
      <c r="G1209" s="79" t="s">
        <v>16</v>
      </c>
      <c r="H1209" s="44">
        <f t="shared" ref="H1209:N1209" si="282">SUM(H1210:H1213)</f>
        <v>61</v>
      </c>
      <c r="I1209" s="44">
        <f t="shared" si="282"/>
        <v>0</v>
      </c>
      <c r="J1209" s="44">
        <f t="shared" si="282"/>
        <v>61</v>
      </c>
      <c r="K1209" s="44">
        <f t="shared" si="282"/>
        <v>0</v>
      </c>
      <c r="L1209" s="44">
        <f t="shared" si="282"/>
        <v>0</v>
      </c>
      <c r="M1209" s="44">
        <f t="shared" si="282"/>
        <v>0</v>
      </c>
      <c r="N1209" s="44">
        <f t="shared" si="282"/>
        <v>0</v>
      </c>
      <c r="O1209" s="279">
        <v>1000</v>
      </c>
      <c r="P1209" s="279" t="s">
        <v>1472</v>
      </c>
      <c r="Q1209" s="424" t="s">
        <v>4192</v>
      </c>
    </row>
    <row r="1210" spans="1:17" ht="24" customHeight="1" x14ac:dyDescent="0.25">
      <c r="A1210" s="292"/>
      <c r="B1210" s="279"/>
      <c r="C1210" s="279"/>
      <c r="D1210" s="279"/>
      <c r="E1210" s="279"/>
      <c r="F1210" s="279"/>
      <c r="G1210" s="79" t="s">
        <v>267</v>
      </c>
      <c r="H1210" s="44">
        <f t="shared" si="281"/>
        <v>53.7</v>
      </c>
      <c r="I1210" s="44">
        <v>0</v>
      </c>
      <c r="J1210" s="44">
        <v>53.7</v>
      </c>
      <c r="K1210" s="44">
        <v>0</v>
      </c>
      <c r="L1210" s="44">
        <v>0</v>
      </c>
      <c r="M1210" s="44">
        <v>0</v>
      </c>
      <c r="N1210" s="44">
        <v>0</v>
      </c>
      <c r="O1210" s="279"/>
      <c r="P1210" s="279"/>
      <c r="Q1210" s="425"/>
    </row>
    <row r="1211" spans="1:17" ht="36" x14ac:dyDescent="0.25">
      <c r="A1211" s="292"/>
      <c r="B1211" s="279"/>
      <c r="C1211" s="279"/>
      <c r="D1211" s="279"/>
      <c r="E1211" s="279"/>
      <c r="F1211" s="279"/>
      <c r="G1211" s="79" t="s">
        <v>18</v>
      </c>
      <c r="H1211" s="44">
        <f t="shared" si="281"/>
        <v>7.3</v>
      </c>
      <c r="I1211" s="44">
        <v>0</v>
      </c>
      <c r="J1211" s="44">
        <v>7.3</v>
      </c>
      <c r="K1211" s="44">
        <v>0</v>
      </c>
      <c r="L1211" s="44">
        <v>0</v>
      </c>
      <c r="M1211" s="44">
        <v>0</v>
      </c>
      <c r="N1211" s="44">
        <v>0</v>
      </c>
      <c r="O1211" s="279"/>
      <c r="P1211" s="279"/>
      <c r="Q1211" s="425"/>
    </row>
    <row r="1212" spans="1:17" x14ac:dyDescent="0.25">
      <c r="A1212" s="292"/>
      <c r="B1212" s="279"/>
      <c r="C1212" s="279"/>
      <c r="D1212" s="279"/>
      <c r="E1212" s="279"/>
      <c r="F1212" s="279"/>
      <c r="G1212" s="79" t="s">
        <v>19</v>
      </c>
      <c r="H1212" s="44">
        <f t="shared" si="281"/>
        <v>0</v>
      </c>
      <c r="I1212" s="44">
        <v>0</v>
      </c>
      <c r="J1212" s="44">
        <v>0</v>
      </c>
      <c r="K1212" s="44">
        <v>0</v>
      </c>
      <c r="L1212" s="44">
        <v>0</v>
      </c>
      <c r="M1212" s="44">
        <v>0</v>
      </c>
      <c r="N1212" s="44">
        <v>0</v>
      </c>
      <c r="O1212" s="279"/>
      <c r="P1212" s="279"/>
      <c r="Q1212" s="425"/>
    </row>
    <row r="1213" spans="1:17" ht="24" x14ac:dyDescent="0.25">
      <c r="A1213" s="292"/>
      <c r="B1213" s="279"/>
      <c r="C1213" s="279"/>
      <c r="D1213" s="279"/>
      <c r="E1213" s="279"/>
      <c r="F1213" s="279"/>
      <c r="G1213" s="79" t="s">
        <v>20</v>
      </c>
      <c r="H1213" s="44">
        <f t="shared" si="281"/>
        <v>0</v>
      </c>
      <c r="I1213" s="44">
        <v>0</v>
      </c>
      <c r="J1213" s="44">
        <v>0</v>
      </c>
      <c r="K1213" s="44">
        <v>0</v>
      </c>
      <c r="L1213" s="44">
        <v>0</v>
      </c>
      <c r="M1213" s="44">
        <v>0</v>
      </c>
      <c r="N1213" s="44">
        <v>0</v>
      </c>
      <c r="O1213" s="279"/>
      <c r="P1213" s="279"/>
      <c r="Q1213" s="426"/>
    </row>
    <row r="1214" spans="1:17" ht="36" x14ac:dyDescent="0.25">
      <c r="A1214" s="292" t="s">
        <v>2599</v>
      </c>
      <c r="B1214" s="279" t="s">
        <v>2596</v>
      </c>
      <c r="C1214" s="279" t="s">
        <v>13</v>
      </c>
      <c r="D1214" s="279">
        <v>2026</v>
      </c>
      <c r="E1214" s="279"/>
      <c r="F1214" s="279" t="s">
        <v>2597</v>
      </c>
      <c r="G1214" s="79" t="s">
        <v>16</v>
      </c>
      <c r="H1214" s="44">
        <f t="shared" ref="H1214:N1214" si="283">SUM(H1215:H1218)</f>
        <v>60.2</v>
      </c>
      <c r="I1214" s="44">
        <f t="shared" si="283"/>
        <v>0</v>
      </c>
      <c r="J1214" s="44">
        <f t="shared" si="283"/>
        <v>60.2</v>
      </c>
      <c r="K1214" s="44">
        <f t="shared" si="283"/>
        <v>0</v>
      </c>
      <c r="L1214" s="44">
        <f t="shared" si="283"/>
        <v>0</v>
      </c>
      <c r="M1214" s="44">
        <f t="shared" si="283"/>
        <v>0</v>
      </c>
      <c r="N1214" s="44">
        <f t="shared" si="283"/>
        <v>0</v>
      </c>
      <c r="O1214" s="279">
        <v>1500</v>
      </c>
      <c r="P1214" s="279" t="s">
        <v>1472</v>
      </c>
      <c r="Q1214" s="424" t="s">
        <v>4192</v>
      </c>
    </row>
    <row r="1215" spans="1:17" ht="24" customHeight="1" x14ac:dyDescent="0.25">
      <c r="A1215" s="292"/>
      <c r="B1215" s="279"/>
      <c r="C1215" s="279"/>
      <c r="D1215" s="279"/>
      <c r="E1215" s="279"/>
      <c r="F1215" s="279"/>
      <c r="G1215" s="79" t="s">
        <v>267</v>
      </c>
      <c r="H1215" s="44">
        <f t="shared" si="281"/>
        <v>53.1</v>
      </c>
      <c r="I1215" s="44">
        <v>0</v>
      </c>
      <c r="J1215" s="44">
        <v>53.1</v>
      </c>
      <c r="K1215" s="44">
        <v>0</v>
      </c>
      <c r="L1215" s="44">
        <v>0</v>
      </c>
      <c r="M1215" s="44">
        <v>0</v>
      </c>
      <c r="N1215" s="44">
        <v>0</v>
      </c>
      <c r="O1215" s="279"/>
      <c r="P1215" s="279"/>
      <c r="Q1215" s="425"/>
    </row>
    <row r="1216" spans="1:17" ht="36" x14ac:dyDescent="0.25">
      <c r="A1216" s="292"/>
      <c r="B1216" s="279"/>
      <c r="C1216" s="279"/>
      <c r="D1216" s="279"/>
      <c r="E1216" s="279"/>
      <c r="F1216" s="279"/>
      <c r="G1216" s="79" t="s">
        <v>18</v>
      </c>
      <c r="H1216" s="44">
        <f t="shared" si="281"/>
        <v>7.1</v>
      </c>
      <c r="I1216" s="44">
        <v>0</v>
      </c>
      <c r="J1216" s="44">
        <v>7.1</v>
      </c>
      <c r="K1216" s="44">
        <v>0</v>
      </c>
      <c r="L1216" s="44">
        <v>0</v>
      </c>
      <c r="M1216" s="44">
        <v>0</v>
      </c>
      <c r="N1216" s="44">
        <v>0</v>
      </c>
      <c r="O1216" s="279"/>
      <c r="P1216" s="279"/>
      <c r="Q1216" s="425"/>
    </row>
    <row r="1217" spans="1:17" x14ac:dyDescent="0.25">
      <c r="A1217" s="292"/>
      <c r="B1217" s="279"/>
      <c r="C1217" s="279"/>
      <c r="D1217" s="279"/>
      <c r="E1217" s="279"/>
      <c r="F1217" s="279"/>
      <c r="G1217" s="79" t="s">
        <v>19</v>
      </c>
      <c r="H1217" s="44">
        <f t="shared" si="281"/>
        <v>0</v>
      </c>
      <c r="I1217" s="44">
        <v>0</v>
      </c>
      <c r="J1217" s="44">
        <v>0</v>
      </c>
      <c r="K1217" s="44">
        <v>0</v>
      </c>
      <c r="L1217" s="44">
        <v>0</v>
      </c>
      <c r="M1217" s="44">
        <v>0</v>
      </c>
      <c r="N1217" s="44">
        <v>0</v>
      </c>
      <c r="O1217" s="279"/>
      <c r="P1217" s="279"/>
      <c r="Q1217" s="425"/>
    </row>
    <row r="1218" spans="1:17" ht="24" x14ac:dyDescent="0.25">
      <c r="A1218" s="292"/>
      <c r="B1218" s="279"/>
      <c r="C1218" s="279"/>
      <c r="D1218" s="279"/>
      <c r="E1218" s="279"/>
      <c r="F1218" s="279"/>
      <c r="G1218" s="79" t="s">
        <v>20</v>
      </c>
      <c r="H1218" s="44">
        <f t="shared" si="281"/>
        <v>0</v>
      </c>
      <c r="I1218" s="44">
        <v>0</v>
      </c>
      <c r="J1218" s="44">
        <v>0</v>
      </c>
      <c r="K1218" s="44">
        <v>0</v>
      </c>
      <c r="L1218" s="44">
        <v>0</v>
      </c>
      <c r="M1218" s="44">
        <v>0</v>
      </c>
      <c r="N1218" s="44">
        <v>0</v>
      </c>
      <c r="O1218" s="279"/>
      <c r="P1218" s="279"/>
      <c r="Q1218" s="426"/>
    </row>
    <row r="1219" spans="1:17" ht="36" x14ac:dyDescent="0.25">
      <c r="A1219" s="292" t="s">
        <v>2600</v>
      </c>
      <c r="B1219" s="279" t="s">
        <v>2596</v>
      </c>
      <c r="C1219" s="279" t="s">
        <v>13</v>
      </c>
      <c r="D1219" s="279">
        <v>2026</v>
      </c>
      <c r="E1219" s="279"/>
      <c r="F1219" s="279" t="s">
        <v>2597</v>
      </c>
      <c r="G1219" s="79" t="s">
        <v>16</v>
      </c>
      <c r="H1219" s="44">
        <f t="shared" ref="H1219:N1219" si="284">SUM(H1220:H1223)</f>
        <v>59.3</v>
      </c>
      <c r="I1219" s="44">
        <f t="shared" si="284"/>
        <v>0</v>
      </c>
      <c r="J1219" s="44">
        <f t="shared" si="284"/>
        <v>59.3</v>
      </c>
      <c r="K1219" s="44">
        <f t="shared" si="284"/>
        <v>0</v>
      </c>
      <c r="L1219" s="44">
        <f t="shared" si="284"/>
        <v>0</v>
      </c>
      <c r="M1219" s="44">
        <f t="shared" si="284"/>
        <v>0</v>
      </c>
      <c r="N1219" s="44">
        <f t="shared" si="284"/>
        <v>0</v>
      </c>
      <c r="O1219" s="279">
        <v>2000</v>
      </c>
      <c r="P1219" s="279" t="s">
        <v>1472</v>
      </c>
      <c r="Q1219" s="424" t="s">
        <v>4192</v>
      </c>
    </row>
    <row r="1220" spans="1:17" ht="24" customHeight="1" x14ac:dyDescent="0.25">
      <c r="A1220" s="292"/>
      <c r="B1220" s="279"/>
      <c r="C1220" s="279"/>
      <c r="D1220" s="279"/>
      <c r="E1220" s="279"/>
      <c r="F1220" s="279"/>
      <c r="G1220" s="79" t="s">
        <v>267</v>
      </c>
      <c r="H1220" s="44">
        <f t="shared" si="281"/>
        <v>52.9</v>
      </c>
      <c r="I1220" s="44">
        <v>0</v>
      </c>
      <c r="J1220" s="44">
        <v>52.9</v>
      </c>
      <c r="K1220" s="44">
        <v>0</v>
      </c>
      <c r="L1220" s="44">
        <v>0</v>
      </c>
      <c r="M1220" s="44">
        <v>0</v>
      </c>
      <c r="N1220" s="44">
        <v>0</v>
      </c>
      <c r="O1220" s="279"/>
      <c r="P1220" s="279"/>
      <c r="Q1220" s="425"/>
    </row>
    <row r="1221" spans="1:17" ht="36" x14ac:dyDescent="0.25">
      <c r="A1221" s="292"/>
      <c r="B1221" s="279"/>
      <c r="C1221" s="279"/>
      <c r="D1221" s="279"/>
      <c r="E1221" s="279"/>
      <c r="F1221" s="279"/>
      <c r="G1221" s="79" t="s">
        <v>18</v>
      </c>
      <c r="H1221" s="44">
        <f t="shared" si="281"/>
        <v>6.4</v>
      </c>
      <c r="I1221" s="44">
        <v>0</v>
      </c>
      <c r="J1221" s="44">
        <v>6.4</v>
      </c>
      <c r="K1221" s="44">
        <v>0</v>
      </c>
      <c r="L1221" s="44">
        <v>0</v>
      </c>
      <c r="M1221" s="44">
        <v>0</v>
      </c>
      <c r="N1221" s="44">
        <v>0</v>
      </c>
      <c r="O1221" s="279"/>
      <c r="P1221" s="279"/>
      <c r="Q1221" s="425"/>
    </row>
    <row r="1222" spans="1:17" x14ac:dyDescent="0.25">
      <c r="A1222" s="292"/>
      <c r="B1222" s="279"/>
      <c r="C1222" s="279"/>
      <c r="D1222" s="279"/>
      <c r="E1222" s="279"/>
      <c r="F1222" s="279"/>
      <c r="G1222" s="79" t="s">
        <v>19</v>
      </c>
      <c r="H1222" s="44">
        <f t="shared" si="281"/>
        <v>0</v>
      </c>
      <c r="I1222" s="44">
        <v>0</v>
      </c>
      <c r="J1222" s="44">
        <v>0</v>
      </c>
      <c r="K1222" s="44">
        <v>0</v>
      </c>
      <c r="L1222" s="44">
        <v>0</v>
      </c>
      <c r="M1222" s="44">
        <v>0</v>
      </c>
      <c r="N1222" s="44">
        <v>0</v>
      </c>
      <c r="O1222" s="279"/>
      <c r="P1222" s="279"/>
      <c r="Q1222" s="425"/>
    </row>
    <row r="1223" spans="1:17" ht="24" x14ac:dyDescent="0.25">
      <c r="A1223" s="292"/>
      <c r="B1223" s="279"/>
      <c r="C1223" s="279"/>
      <c r="D1223" s="279"/>
      <c r="E1223" s="279"/>
      <c r="F1223" s="279"/>
      <c r="G1223" s="79" t="s">
        <v>20</v>
      </c>
      <c r="H1223" s="44">
        <f t="shared" si="281"/>
        <v>0</v>
      </c>
      <c r="I1223" s="44">
        <v>0</v>
      </c>
      <c r="J1223" s="44">
        <v>0</v>
      </c>
      <c r="K1223" s="44">
        <v>0</v>
      </c>
      <c r="L1223" s="44">
        <v>0</v>
      </c>
      <c r="M1223" s="44">
        <v>0</v>
      </c>
      <c r="N1223" s="44">
        <v>0</v>
      </c>
      <c r="O1223" s="279"/>
      <c r="P1223" s="279"/>
      <c r="Q1223" s="426"/>
    </row>
    <row r="1224" spans="1:17" ht="36" x14ac:dyDescent="0.25">
      <c r="A1224" s="292" t="s">
        <v>2601</v>
      </c>
      <c r="B1224" s="279" t="s">
        <v>2596</v>
      </c>
      <c r="C1224" s="279" t="s">
        <v>13</v>
      </c>
      <c r="D1224" s="279">
        <v>2026</v>
      </c>
      <c r="E1224" s="279"/>
      <c r="F1224" s="279" t="s">
        <v>2597</v>
      </c>
      <c r="G1224" s="79" t="s">
        <v>16</v>
      </c>
      <c r="H1224" s="44">
        <f t="shared" ref="H1224:N1224" si="285">SUM(H1225:H1228)</f>
        <v>97.399999999999991</v>
      </c>
      <c r="I1224" s="44">
        <f t="shared" si="285"/>
        <v>0</v>
      </c>
      <c r="J1224" s="44">
        <f t="shared" si="285"/>
        <v>97.399999999999991</v>
      </c>
      <c r="K1224" s="44">
        <f t="shared" si="285"/>
        <v>0</v>
      </c>
      <c r="L1224" s="44">
        <f t="shared" si="285"/>
        <v>0</v>
      </c>
      <c r="M1224" s="44">
        <f t="shared" si="285"/>
        <v>0</v>
      </c>
      <c r="N1224" s="44">
        <f t="shared" si="285"/>
        <v>0</v>
      </c>
      <c r="O1224" s="279">
        <v>600</v>
      </c>
      <c r="P1224" s="279" t="s">
        <v>1863</v>
      </c>
      <c r="Q1224" s="424" t="s">
        <v>4192</v>
      </c>
    </row>
    <row r="1225" spans="1:17" ht="24" customHeight="1" x14ac:dyDescent="0.25">
      <c r="A1225" s="292"/>
      <c r="B1225" s="279"/>
      <c r="C1225" s="279"/>
      <c r="D1225" s="279"/>
      <c r="E1225" s="279"/>
      <c r="F1225" s="279"/>
      <c r="G1225" s="79" t="s">
        <v>267</v>
      </c>
      <c r="H1225" s="44">
        <f t="shared" si="281"/>
        <v>30.1</v>
      </c>
      <c r="I1225" s="44">
        <v>0</v>
      </c>
      <c r="J1225" s="44">
        <v>30.1</v>
      </c>
      <c r="K1225" s="44">
        <v>0</v>
      </c>
      <c r="L1225" s="44">
        <v>0</v>
      </c>
      <c r="M1225" s="44">
        <v>0</v>
      </c>
      <c r="N1225" s="44">
        <v>0</v>
      </c>
      <c r="O1225" s="279"/>
      <c r="P1225" s="279"/>
      <c r="Q1225" s="425"/>
    </row>
    <row r="1226" spans="1:17" ht="36" x14ac:dyDescent="0.25">
      <c r="A1226" s="292"/>
      <c r="B1226" s="279"/>
      <c r="C1226" s="279"/>
      <c r="D1226" s="279"/>
      <c r="E1226" s="279"/>
      <c r="F1226" s="279"/>
      <c r="G1226" s="79" t="s">
        <v>18</v>
      </c>
      <c r="H1226" s="44">
        <f t="shared" si="281"/>
        <v>67</v>
      </c>
      <c r="I1226" s="44">
        <v>0</v>
      </c>
      <c r="J1226" s="44">
        <v>67</v>
      </c>
      <c r="K1226" s="44">
        <v>0</v>
      </c>
      <c r="L1226" s="44">
        <v>0</v>
      </c>
      <c r="M1226" s="44">
        <v>0</v>
      </c>
      <c r="N1226" s="44">
        <v>0</v>
      </c>
      <c r="O1226" s="279"/>
      <c r="P1226" s="279"/>
      <c r="Q1226" s="425"/>
    </row>
    <row r="1227" spans="1:17" x14ac:dyDescent="0.25">
      <c r="A1227" s="292"/>
      <c r="B1227" s="279"/>
      <c r="C1227" s="279"/>
      <c r="D1227" s="279"/>
      <c r="E1227" s="279"/>
      <c r="F1227" s="279"/>
      <c r="G1227" s="79" t="s">
        <v>19</v>
      </c>
      <c r="H1227" s="44">
        <f t="shared" si="281"/>
        <v>0.3</v>
      </c>
      <c r="I1227" s="44">
        <v>0</v>
      </c>
      <c r="J1227" s="44">
        <v>0.3</v>
      </c>
      <c r="K1227" s="44">
        <v>0</v>
      </c>
      <c r="L1227" s="44">
        <v>0</v>
      </c>
      <c r="M1227" s="44">
        <v>0</v>
      </c>
      <c r="N1227" s="44">
        <v>0</v>
      </c>
      <c r="O1227" s="279"/>
      <c r="P1227" s="279"/>
      <c r="Q1227" s="425"/>
    </row>
    <row r="1228" spans="1:17" ht="24" x14ac:dyDescent="0.25">
      <c r="A1228" s="292"/>
      <c r="B1228" s="279"/>
      <c r="C1228" s="279"/>
      <c r="D1228" s="279"/>
      <c r="E1228" s="279"/>
      <c r="F1228" s="279"/>
      <c r="G1228" s="79" t="s">
        <v>20</v>
      </c>
      <c r="H1228" s="44">
        <f t="shared" si="281"/>
        <v>0</v>
      </c>
      <c r="I1228" s="44">
        <v>0</v>
      </c>
      <c r="J1228" s="44">
        <v>0</v>
      </c>
      <c r="K1228" s="44">
        <v>0</v>
      </c>
      <c r="L1228" s="44">
        <v>0</v>
      </c>
      <c r="M1228" s="44">
        <v>0</v>
      </c>
      <c r="N1228" s="44">
        <v>0</v>
      </c>
      <c r="O1228" s="279"/>
      <c r="P1228" s="279"/>
      <c r="Q1228" s="426"/>
    </row>
    <row r="1229" spans="1:17" ht="36" x14ac:dyDescent="0.25">
      <c r="A1229" s="292" t="s">
        <v>2602</v>
      </c>
      <c r="B1229" s="279" t="s">
        <v>2596</v>
      </c>
      <c r="C1229" s="279" t="s">
        <v>13</v>
      </c>
      <c r="D1229" s="279" t="s">
        <v>160</v>
      </c>
      <c r="E1229" s="279"/>
      <c r="F1229" s="279" t="s">
        <v>2597</v>
      </c>
      <c r="G1229" s="79" t="s">
        <v>16</v>
      </c>
      <c r="H1229" s="44">
        <f t="shared" ref="H1229:N1229" si="286">SUM(H1230:H1233)</f>
        <v>1031.7</v>
      </c>
      <c r="I1229" s="44">
        <f t="shared" si="286"/>
        <v>884.3</v>
      </c>
      <c r="J1229" s="44">
        <f t="shared" si="286"/>
        <v>147.4</v>
      </c>
      <c r="K1229" s="44">
        <f t="shared" si="286"/>
        <v>0</v>
      </c>
      <c r="L1229" s="44">
        <f t="shared" si="286"/>
        <v>0</v>
      </c>
      <c r="M1229" s="44">
        <f t="shared" si="286"/>
        <v>0</v>
      </c>
      <c r="N1229" s="44">
        <f t="shared" si="286"/>
        <v>0</v>
      </c>
      <c r="O1229" s="279">
        <v>3000</v>
      </c>
      <c r="P1229" s="279" t="s">
        <v>1472</v>
      </c>
      <c r="Q1229" s="424" t="s">
        <v>4192</v>
      </c>
    </row>
    <row r="1230" spans="1:17" ht="24" customHeight="1" x14ac:dyDescent="0.25">
      <c r="A1230" s="292"/>
      <c r="B1230" s="279"/>
      <c r="C1230" s="279"/>
      <c r="D1230" s="279"/>
      <c r="E1230" s="279"/>
      <c r="F1230" s="279"/>
      <c r="G1230" s="79" t="s">
        <v>267</v>
      </c>
      <c r="H1230" s="44">
        <f t="shared" si="281"/>
        <v>0</v>
      </c>
      <c r="I1230" s="44">
        <v>0</v>
      </c>
      <c r="J1230" s="44">
        <v>0</v>
      </c>
      <c r="K1230" s="44">
        <v>0</v>
      </c>
      <c r="L1230" s="44">
        <v>0</v>
      </c>
      <c r="M1230" s="44">
        <v>0</v>
      </c>
      <c r="N1230" s="44">
        <v>0</v>
      </c>
      <c r="O1230" s="279"/>
      <c r="P1230" s="279"/>
      <c r="Q1230" s="425"/>
    </row>
    <row r="1231" spans="1:17" ht="36" x14ac:dyDescent="0.25">
      <c r="A1231" s="292"/>
      <c r="B1231" s="279"/>
      <c r="C1231" s="279"/>
      <c r="D1231" s="279"/>
      <c r="E1231" s="279"/>
      <c r="F1231" s="279"/>
      <c r="G1231" s="79" t="s">
        <v>18</v>
      </c>
      <c r="H1231" s="44">
        <f t="shared" si="281"/>
        <v>1031.7</v>
      </c>
      <c r="I1231" s="44">
        <v>884.3</v>
      </c>
      <c r="J1231" s="44">
        <v>147.4</v>
      </c>
      <c r="K1231" s="44">
        <v>0</v>
      </c>
      <c r="L1231" s="44">
        <v>0</v>
      </c>
      <c r="M1231" s="44">
        <v>0</v>
      </c>
      <c r="N1231" s="44">
        <v>0</v>
      </c>
      <c r="O1231" s="279"/>
      <c r="P1231" s="279"/>
      <c r="Q1231" s="425"/>
    </row>
    <row r="1232" spans="1:17" x14ac:dyDescent="0.25">
      <c r="A1232" s="292"/>
      <c r="B1232" s="279"/>
      <c r="C1232" s="279"/>
      <c r="D1232" s="279"/>
      <c r="E1232" s="279"/>
      <c r="F1232" s="279"/>
      <c r="G1232" s="79" t="s">
        <v>19</v>
      </c>
      <c r="H1232" s="44">
        <f t="shared" si="281"/>
        <v>0</v>
      </c>
      <c r="I1232" s="44">
        <v>0</v>
      </c>
      <c r="J1232" s="44">
        <v>0</v>
      </c>
      <c r="K1232" s="44">
        <v>0</v>
      </c>
      <c r="L1232" s="44">
        <v>0</v>
      </c>
      <c r="M1232" s="44">
        <v>0</v>
      </c>
      <c r="N1232" s="44">
        <v>0</v>
      </c>
      <c r="O1232" s="279"/>
      <c r="P1232" s="279"/>
      <c r="Q1232" s="425"/>
    </row>
    <row r="1233" spans="1:17" ht="24" x14ac:dyDescent="0.25">
      <c r="A1233" s="292"/>
      <c r="B1233" s="279"/>
      <c r="C1233" s="279"/>
      <c r="D1233" s="279"/>
      <c r="E1233" s="279"/>
      <c r="F1233" s="279"/>
      <c r="G1233" s="79" t="s">
        <v>20</v>
      </c>
      <c r="H1233" s="44">
        <f t="shared" si="281"/>
        <v>0</v>
      </c>
      <c r="I1233" s="44">
        <v>0</v>
      </c>
      <c r="J1233" s="44">
        <v>0</v>
      </c>
      <c r="K1233" s="44">
        <v>0</v>
      </c>
      <c r="L1233" s="44">
        <v>0</v>
      </c>
      <c r="M1233" s="44">
        <v>0</v>
      </c>
      <c r="N1233" s="44">
        <v>0</v>
      </c>
      <c r="O1233" s="279"/>
      <c r="P1233" s="279"/>
      <c r="Q1233" s="426"/>
    </row>
    <row r="1234" spans="1:17" ht="36" x14ac:dyDescent="0.25">
      <c r="A1234" s="292" t="s">
        <v>2603</v>
      </c>
      <c r="B1234" s="279" t="s">
        <v>2596</v>
      </c>
      <c r="C1234" s="279" t="s">
        <v>13</v>
      </c>
      <c r="D1234" s="279">
        <v>2030</v>
      </c>
      <c r="E1234" s="279"/>
      <c r="F1234" s="279" t="s">
        <v>2597</v>
      </c>
      <c r="G1234" s="79" t="s">
        <v>16</v>
      </c>
      <c r="H1234" s="44">
        <f t="shared" ref="H1234:N1234" si="287">SUM(H1235:H1238)</f>
        <v>6</v>
      </c>
      <c r="I1234" s="44">
        <f t="shared" si="287"/>
        <v>0</v>
      </c>
      <c r="J1234" s="44">
        <f t="shared" si="287"/>
        <v>0</v>
      </c>
      <c r="K1234" s="44">
        <f t="shared" si="287"/>
        <v>0</v>
      </c>
      <c r="L1234" s="44">
        <f t="shared" si="287"/>
        <v>0</v>
      </c>
      <c r="M1234" s="44">
        <f t="shared" si="287"/>
        <v>0</v>
      </c>
      <c r="N1234" s="44">
        <f t="shared" si="287"/>
        <v>6</v>
      </c>
      <c r="O1234" s="279">
        <v>600</v>
      </c>
      <c r="P1234" s="279" t="s">
        <v>1472</v>
      </c>
      <c r="Q1234" s="424" t="s">
        <v>4192</v>
      </c>
    </row>
    <row r="1235" spans="1:17" x14ac:dyDescent="0.25">
      <c r="A1235" s="292"/>
      <c r="B1235" s="279"/>
      <c r="C1235" s="279"/>
      <c r="D1235" s="279"/>
      <c r="E1235" s="279"/>
      <c r="F1235" s="279"/>
      <c r="G1235" s="79" t="s">
        <v>17</v>
      </c>
      <c r="H1235" s="44">
        <f t="shared" si="281"/>
        <v>0</v>
      </c>
      <c r="I1235" s="44">
        <v>0</v>
      </c>
      <c r="J1235" s="44">
        <v>0</v>
      </c>
      <c r="K1235" s="44">
        <v>0</v>
      </c>
      <c r="L1235" s="44">
        <v>0</v>
      </c>
      <c r="M1235" s="44">
        <v>0</v>
      </c>
      <c r="N1235" s="44">
        <v>0</v>
      </c>
      <c r="O1235" s="279"/>
      <c r="P1235" s="279"/>
      <c r="Q1235" s="425"/>
    </row>
    <row r="1236" spans="1:17" ht="36" x14ac:dyDescent="0.25">
      <c r="A1236" s="292"/>
      <c r="B1236" s="279"/>
      <c r="C1236" s="279"/>
      <c r="D1236" s="279"/>
      <c r="E1236" s="279"/>
      <c r="F1236" s="279"/>
      <c r="G1236" s="79" t="s">
        <v>18</v>
      </c>
      <c r="H1236" s="44">
        <f t="shared" si="281"/>
        <v>6</v>
      </c>
      <c r="I1236" s="44">
        <v>0</v>
      </c>
      <c r="J1236" s="44">
        <v>0</v>
      </c>
      <c r="K1236" s="44">
        <v>0</v>
      </c>
      <c r="L1236" s="44">
        <v>0</v>
      </c>
      <c r="M1236" s="44">
        <v>0</v>
      </c>
      <c r="N1236" s="44">
        <v>6</v>
      </c>
      <c r="O1236" s="279"/>
      <c r="P1236" s="279"/>
      <c r="Q1236" s="425"/>
    </row>
    <row r="1237" spans="1:17" x14ac:dyDescent="0.25">
      <c r="A1237" s="292"/>
      <c r="B1237" s="279"/>
      <c r="C1237" s="279"/>
      <c r="D1237" s="279"/>
      <c r="E1237" s="279"/>
      <c r="F1237" s="279"/>
      <c r="G1237" s="79" t="s">
        <v>19</v>
      </c>
      <c r="H1237" s="44">
        <f t="shared" si="281"/>
        <v>0</v>
      </c>
      <c r="I1237" s="44">
        <v>0</v>
      </c>
      <c r="J1237" s="44">
        <v>0</v>
      </c>
      <c r="K1237" s="44">
        <v>0</v>
      </c>
      <c r="L1237" s="44">
        <v>0</v>
      </c>
      <c r="M1237" s="44">
        <v>0</v>
      </c>
      <c r="N1237" s="44">
        <v>0</v>
      </c>
      <c r="O1237" s="279"/>
      <c r="P1237" s="279"/>
      <c r="Q1237" s="425"/>
    </row>
    <row r="1238" spans="1:17" ht="24" x14ac:dyDescent="0.25">
      <c r="A1238" s="292"/>
      <c r="B1238" s="279"/>
      <c r="C1238" s="279"/>
      <c r="D1238" s="279"/>
      <c r="E1238" s="279"/>
      <c r="F1238" s="279"/>
      <c r="G1238" s="79" t="s">
        <v>20</v>
      </c>
      <c r="H1238" s="44">
        <f t="shared" si="281"/>
        <v>0</v>
      </c>
      <c r="I1238" s="44">
        <v>0</v>
      </c>
      <c r="J1238" s="44">
        <v>0</v>
      </c>
      <c r="K1238" s="44">
        <v>0</v>
      </c>
      <c r="L1238" s="44">
        <v>0</v>
      </c>
      <c r="M1238" s="44">
        <v>0</v>
      </c>
      <c r="N1238" s="44">
        <v>0</v>
      </c>
      <c r="O1238" s="279"/>
      <c r="P1238" s="279"/>
      <c r="Q1238" s="426"/>
    </row>
    <row r="1239" spans="1:17" ht="36" x14ac:dyDescent="0.25">
      <c r="A1239" s="292" t="s">
        <v>2604</v>
      </c>
      <c r="B1239" s="279" t="s">
        <v>2596</v>
      </c>
      <c r="C1239" s="279" t="s">
        <v>13</v>
      </c>
      <c r="D1239" s="279">
        <v>2030</v>
      </c>
      <c r="E1239" s="279"/>
      <c r="F1239" s="279" t="s">
        <v>2597</v>
      </c>
      <c r="G1239" s="79" t="s">
        <v>16</v>
      </c>
      <c r="H1239" s="44">
        <f t="shared" ref="H1239:N1239" si="288">SUM(H1240:H1243)</f>
        <v>75.099999999999994</v>
      </c>
      <c r="I1239" s="44">
        <f t="shared" si="288"/>
        <v>0</v>
      </c>
      <c r="J1239" s="44">
        <f t="shared" si="288"/>
        <v>0</v>
      </c>
      <c r="K1239" s="44">
        <f t="shared" si="288"/>
        <v>0</v>
      </c>
      <c r="L1239" s="44">
        <f t="shared" si="288"/>
        <v>0</v>
      </c>
      <c r="M1239" s="44">
        <f t="shared" si="288"/>
        <v>0</v>
      </c>
      <c r="N1239" s="44">
        <f t="shared" si="288"/>
        <v>75.099999999999994</v>
      </c>
      <c r="O1239" s="279">
        <v>2000</v>
      </c>
      <c r="P1239" s="279" t="s">
        <v>1472</v>
      </c>
      <c r="Q1239" s="424" t="s">
        <v>4192</v>
      </c>
    </row>
    <row r="1240" spans="1:17" x14ac:dyDescent="0.25">
      <c r="A1240" s="292"/>
      <c r="B1240" s="279"/>
      <c r="C1240" s="279"/>
      <c r="D1240" s="279"/>
      <c r="E1240" s="279"/>
      <c r="F1240" s="279"/>
      <c r="G1240" s="79" t="s">
        <v>17</v>
      </c>
      <c r="H1240" s="44">
        <f t="shared" si="281"/>
        <v>0</v>
      </c>
      <c r="I1240" s="44">
        <v>0</v>
      </c>
      <c r="J1240" s="44">
        <v>0</v>
      </c>
      <c r="K1240" s="44">
        <v>0</v>
      </c>
      <c r="L1240" s="44">
        <v>0</v>
      </c>
      <c r="M1240" s="44">
        <v>0</v>
      </c>
      <c r="N1240" s="44">
        <v>0</v>
      </c>
      <c r="O1240" s="279"/>
      <c r="P1240" s="279"/>
      <c r="Q1240" s="425"/>
    </row>
    <row r="1241" spans="1:17" ht="36" x14ac:dyDescent="0.25">
      <c r="A1241" s="292"/>
      <c r="B1241" s="279"/>
      <c r="C1241" s="279"/>
      <c r="D1241" s="279"/>
      <c r="E1241" s="279"/>
      <c r="F1241" s="279"/>
      <c r="G1241" s="79" t="s">
        <v>18</v>
      </c>
      <c r="H1241" s="44">
        <f t="shared" si="281"/>
        <v>75.099999999999994</v>
      </c>
      <c r="I1241" s="125">
        <v>0</v>
      </c>
      <c r="J1241" s="44">
        <v>0</v>
      </c>
      <c r="K1241" s="44">
        <v>0</v>
      </c>
      <c r="L1241" s="44">
        <v>0</v>
      </c>
      <c r="M1241" s="44">
        <v>0</v>
      </c>
      <c r="N1241" s="44">
        <v>75.099999999999994</v>
      </c>
      <c r="O1241" s="279"/>
      <c r="P1241" s="279"/>
      <c r="Q1241" s="425"/>
    </row>
    <row r="1242" spans="1:17" x14ac:dyDescent="0.25">
      <c r="A1242" s="292"/>
      <c r="B1242" s="279"/>
      <c r="C1242" s="279"/>
      <c r="D1242" s="279"/>
      <c r="E1242" s="279"/>
      <c r="F1242" s="279"/>
      <c r="G1242" s="79" t="s">
        <v>19</v>
      </c>
      <c r="H1242" s="44">
        <f t="shared" si="281"/>
        <v>0</v>
      </c>
      <c r="I1242" s="44">
        <v>0</v>
      </c>
      <c r="J1242" s="44">
        <v>0</v>
      </c>
      <c r="K1242" s="44">
        <v>0</v>
      </c>
      <c r="L1242" s="44">
        <v>0</v>
      </c>
      <c r="M1242" s="44">
        <v>0</v>
      </c>
      <c r="N1242" s="44">
        <v>0</v>
      </c>
      <c r="O1242" s="279"/>
      <c r="P1242" s="279"/>
      <c r="Q1242" s="425"/>
    </row>
    <row r="1243" spans="1:17" ht="24" x14ac:dyDescent="0.25">
      <c r="A1243" s="292"/>
      <c r="B1243" s="279"/>
      <c r="C1243" s="279"/>
      <c r="D1243" s="279"/>
      <c r="E1243" s="279"/>
      <c r="F1243" s="279"/>
      <c r="G1243" s="79" t="s">
        <v>20</v>
      </c>
      <c r="H1243" s="44">
        <f t="shared" si="281"/>
        <v>0</v>
      </c>
      <c r="I1243" s="44">
        <v>0</v>
      </c>
      <c r="J1243" s="44">
        <v>0</v>
      </c>
      <c r="K1243" s="44">
        <v>0</v>
      </c>
      <c r="L1243" s="44">
        <v>0</v>
      </c>
      <c r="M1243" s="44">
        <v>0</v>
      </c>
      <c r="N1243" s="44">
        <v>0</v>
      </c>
      <c r="O1243" s="279"/>
      <c r="P1243" s="279"/>
      <c r="Q1243" s="426"/>
    </row>
    <row r="1244" spans="1:17" ht="36" x14ac:dyDescent="0.25">
      <c r="A1244" s="292" t="s">
        <v>2605</v>
      </c>
      <c r="B1244" s="537"/>
      <c r="C1244" s="281" t="s">
        <v>13</v>
      </c>
      <c r="D1244" s="537">
        <v>2026</v>
      </c>
      <c r="E1244" s="537" t="s">
        <v>2606</v>
      </c>
      <c r="F1244" s="638"/>
      <c r="G1244" s="43" t="s">
        <v>16</v>
      </c>
      <c r="H1244" s="44">
        <f t="shared" ref="H1244:N1244" si="289">SUM(H1245:H1248)</f>
        <v>60</v>
      </c>
      <c r="I1244" s="44">
        <f t="shared" si="289"/>
        <v>0</v>
      </c>
      <c r="J1244" s="44">
        <f t="shared" si="289"/>
        <v>60</v>
      </c>
      <c r="K1244" s="44">
        <f t="shared" si="289"/>
        <v>0</v>
      </c>
      <c r="L1244" s="44">
        <f t="shared" si="289"/>
        <v>0</v>
      </c>
      <c r="M1244" s="44">
        <f t="shared" si="289"/>
        <v>0</v>
      </c>
      <c r="N1244" s="44">
        <f t="shared" si="289"/>
        <v>0</v>
      </c>
      <c r="O1244" s="328" t="s">
        <v>2606</v>
      </c>
      <c r="P1244" s="279" t="s">
        <v>2607</v>
      </c>
      <c r="Q1244" s="424" t="s">
        <v>4192</v>
      </c>
    </row>
    <row r="1245" spans="1:17" x14ac:dyDescent="0.25">
      <c r="A1245" s="292"/>
      <c r="B1245" s="537"/>
      <c r="C1245" s="301"/>
      <c r="D1245" s="537"/>
      <c r="E1245" s="537"/>
      <c r="F1245" s="638"/>
      <c r="G1245" s="43" t="s">
        <v>17</v>
      </c>
      <c r="H1245" s="44">
        <f t="shared" si="281"/>
        <v>0</v>
      </c>
      <c r="I1245" s="44">
        <v>0</v>
      </c>
      <c r="J1245" s="137">
        <v>0</v>
      </c>
      <c r="K1245" s="44">
        <v>0</v>
      </c>
      <c r="L1245" s="44">
        <v>0</v>
      </c>
      <c r="M1245" s="44">
        <v>0</v>
      </c>
      <c r="N1245" s="44">
        <v>0</v>
      </c>
      <c r="O1245" s="328"/>
      <c r="P1245" s="279"/>
      <c r="Q1245" s="425"/>
    </row>
    <row r="1246" spans="1:17" ht="36" x14ac:dyDescent="0.25">
      <c r="A1246" s="292"/>
      <c r="B1246" s="537"/>
      <c r="C1246" s="301"/>
      <c r="D1246" s="537"/>
      <c r="E1246" s="537"/>
      <c r="F1246" s="638"/>
      <c r="G1246" s="43" t="s">
        <v>18</v>
      </c>
      <c r="H1246" s="44">
        <f t="shared" si="281"/>
        <v>56.4</v>
      </c>
      <c r="I1246" s="44">
        <v>0</v>
      </c>
      <c r="J1246" s="138">
        <v>56.4</v>
      </c>
      <c r="K1246" s="44">
        <v>0</v>
      </c>
      <c r="L1246" s="44">
        <v>0</v>
      </c>
      <c r="M1246" s="44">
        <v>0</v>
      </c>
      <c r="N1246" s="44">
        <v>0</v>
      </c>
      <c r="O1246" s="328"/>
      <c r="P1246" s="279"/>
      <c r="Q1246" s="425"/>
    </row>
    <row r="1247" spans="1:17" x14ac:dyDescent="0.25">
      <c r="A1247" s="292"/>
      <c r="B1247" s="537"/>
      <c r="C1247" s="301"/>
      <c r="D1247" s="537"/>
      <c r="E1247" s="537"/>
      <c r="F1247" s="638"/>
      <c r="G1247" s="43" t="s">
        <v>19</v>
      </c>
      <c r="H1247" s="44">
        <f t="shared" si="281"/>
        <v>3.6</v>
      </c>
      <c r="I1247" s="44">
        <v>0</v>
      </c>
      <c r="J1247" s="137">
        <v>3.6</v>
      </c>
      <c r="K1247" s="44">
        <v>0</v>
      </c>
      <c r="L1247" s="44">
        <v>0</v>
      </c>
      <c r="M1247" s="44">
        <v>0</v>
      </c>
      <c r="N1247" s="44">
        <v>0</v>
      </c>
      <c r="O1247" s="328"/>
      <c r="P1247" s="279"/>
      <c r="Q1247" s="425"/>
    </row>
    <row r="1248" spans="1:17" ht="24" x14ac:dyDescent="0.25">
      <c r="A1248" s="292"/>
      <c r="B1248" s="536"/>
      <c r="C1248" s="301"/>
      <c r="D1248" s="537"/>
      <c r="E1248" s="537"/>
      <c r="F1248" s="639"/>
      <c r="G1248" s="43" t="s">
        <v>20</v>
      </c>
      <c r="H1248" s="44">
        <f t="shared" si="281"/>
        <v>0</v>
      </c>
      <c r="I1248" s="44">
        <v>0</v>
      </c>
      <c r="J1248" s="44">
        <v>0</v>
      </c>
      <c r="K1248" s="44">
        <v>0</v>
      </c>
      <c r="L1248" s="44">
        <v>0</v>
      </c>
      <c r="M1248" s="44">
        <v>0</v>
      </c>
      <c r="N1248" s="44">
        <v>0</v>
      </c>
      <c r="O1248" s="328"/>
      <c r="P1248" s="279"/>
      <c r="Q1248" s="426"/>
    </row>
    <row r="1249" spans="1:17" ht="36" x14ac:dyDescent="0.25">
      <c r="A1249" s="640" t="s">
        <v>2608</v>
      </c>
      <c r="B1249" s="632" t="s">
        <v>2609</v>
      </c>
      <c r="C1249" s="281" t="s">
        <v>13</v>
      </c>
      <c r="D1249" s="633">
        <v>2026</v>
      </c>
      <c r="E1249" s="635" t="s">
        <v>2610</v>
      </c>
      <c r="F1249" s="281" t="s">
        <v>2597</v>
      </c>
      <c r="G1249" s="129" t="s">
        <v>16</v>
      </c>
      <c r="H1249" s="47">
        <f t="shared" ref="H1249:N1249" si="290">SUM(H1250:H1253)</f>
        <v>7.6999999999999993</v>
      </c>
      <c r="I1249" s="95">
        <f t="shared" si="290"/>
        <v>7.6999999999999993</v>
      </c>
      <c r="J1249" s="47">
        <f t="shared" si="290"/>
        <v>0</v>
      </c>
      <c r="K1249" s="95">
        <f t="shared" si="290"/>
        <v>0</v>
      </c>
      <c r="L1249" s="47">
        <f t="shared" si="290"/>
        <v>0</v>
      </c>
      <c r="M1249" s="95">
        <f t="shared" si="290"/>
        <v>0</v>
      </c>
      <c r="N1249" s="47">
        <f t="shared" si="290"/>
        <v>0</v>
      </c>
      <c r="O1249" s="281"/>
      <c r="P1249" s="281"/>
      <c r="Q1249" s="424" t="s">
        <v>4192</v>
      </c>
    </row>
    <row r="1250" spans="1:17" x14ac:dyDescent="0.25">
      <c r="A1250" s="641"/>
      <c r="B1250" s="635"/>
      <c r="C1250" s="301"/>
      <c r="D1250" s="587"/>
      <c r="E1250" s="301"/>
      <c r="F1250" s="282"/>
      <c r="G1250" s="46" t="s">
        <v>17</v>
      </c>
      <c r="H1250" s="44">
        <f t="shared" ref="H1250:H1253" si="291">SUM(I1250:N1250)</f>
        <v>7.6</v>
      </c>
      <c r="I1250" s="47">
        <v>7.6</v>
      </c>
      <c r="J1250" s="137">
        <v>0</v>
      </c>
      <c r="K1250" s="47">
        <v>0</v>
      </c>
      <c r="L1250" s="44">
        <v>0</v>
      </c>
      <c r="M1250" s="47">
        <v>0</v>
      </c>
      <c r="N1250" s="44">
        <v>0</v>
      </c>
      <c r="O1250" s="282"/>
      <c r="P1250" s="282"/>
      <c r="Q1250" s="425"/>
    </row>
    <row r="1251" spans="1:17" ht="36" x14ac:dyDescent="0.25">
      <c r="A1251" s="641"/>
      <c r="B1251" s="635"/>
      <c r="C1251" s="301"/>
      <c r="D1251" s="587"/>
      <c r="E1251" s="301"/>
      <c r="F1251" s="282"/>
      <c r="G1251" s="43" t="s">
        <v>18</v>
      </c>
      <c r="H1251" s="47">
        <f t="shared" si="291"/>
        <v>0.1</v>
      </c>
      <c r="I1251" s="44">
        <v>0.1</v>
      </c>
      <c r="J1251" s="138">
        <v>0</v>
      </c>
      <c r="K1251" s="44">
        <v>0</v>
      </c>
      <c r="L1251" s="47">
        <v>0</v>
      </c>
      <c r="M1251" s="44">
        <v>0</v>
      </c>
      <c r="N1251" s="47">
        <v>0</v>
      </c>
      <c r="O1251" s="282"/>
      <c r="P1251" s="282"/>
      <c r="Q1251" s="425"/>
    </row>
    <row r="1252" spans="1:17" x14ac:dyDescent="0.25">
      <c r="A1252" s="641"/>
      <c r="B1252" s="635"/>
      <c r="C1252" s="301"/>
      <c r="D1252" s="587"/>
      <c r="E1252" s="301"/>
      <c r="F1252" s="282"/>
      <c r="G1252" s="46" t="s">
        <v>19</v>
      </c>
      <c r="H1252" s="44">
        <f t="shared" si="291"/>
        <v>0</v>
      </c>
      <c r="I1252" s="47">
        <v>0</v>
      </c>
      <c r="J1252" s="137">
        <v>0</v>
      </c>
      <c r="K1252" s="47">
        <v>0</v>
      </c>
      <c r="L1252" s="44">
        <v>0</v>
      </c>
      <c r="M1252" s="47">
        <v>0</v>
      </c>
      <c r="N1252" s="44">
        <v>0</v>
      </c>
      <c r="O1252" s="282"/>
      <c r="P1252" s="282"/>
      <c r="Q1252" s="425"/>
    </row>
    <row r="1253" spans="1:17" ht="24" x14ac:dyDescent="0.25">
      <c r="A1253" s="642"/>
      <c r="B1253" s="643"/>
      <c r="C1253" s="301"/>
      <c r="D1253" s="634"/>
      <c r="E1253" s="643"/>
      <c r="F1253" s="301"/>
      <c r="G1253" s="91" t="s">
        <v>20</v>
      </c>
      <c r="H1253" s="47">
        <f t="shared" si="291"/>
        <v>0</v>
      </c>
      <c r="I1253" s="117">
        <v>0</v>
      </c>
      <c r="J1253" s="47">
        <v>0</v>
      </c>
      <c r="K1253" s="117">
        <v>0</v>
      </c>
      <c r="L1253" s="47">
        <v>0</v>
      </c>
      <c r="M1253" s="117">
        <v>0</v>
      </c>
      <c r="N1253" s="47">
        <v>0</v>
      </c>
      <c r="O1253" s="283"/>
      <c r="P1253" s="283"/>
      <c r="Q1253" s="426"/>
    </row>
    <row r="1254" spans="1:17" ht="36" x14ac:dyDescent="0.25">
      <c r="A1254" s="306" t="s">
        <v>26</v>
      </c>
      <c r="B1254" s="636"/>
      <c r="C1254" s="306"/>
      <c r="D1254" s="636"/>
      <c r="E1254" s="636"/>
      <c r="F1254" s="306"/>
      <c r="G1254" s="133" t="s">
        <v>16</v>
      </c>
      <c r="H1254" s="49">
        <f>SUM(H1204,H1209,H1214,H1219,H1224,H1229,H1234,H1239,H1244,H1249)</f>
        <v>1555.5</v>
      </c>
      <c r="I1254" s="49">
        <f t="shared" ref="I1254:N1254" si="292">SUM(I1204,I1209,I1214,I1219,I1224,I1229,I1234,I1239,I1244,I1249)</f>
        <v>892</v>
      </c>
      <c r="J1254" s="49">
        <f t="shared" si="292"/>
        <v>582.4</v>
      </c>
      <c r="K1254" s="49">
        <f t="shared" si="292"/>
        <v>0</v>
      </c>
      <c r="L1254" s="49">
        <f t="shared" si="292"/>
        <v>0</v>
      </c>
      <c r="M1254" s="49">
        <f t="shared" si="292"/>
        <v>0</v>
      </c>
      <c r="N1254" s="49">
        <f t="shared" si="292"/>
        <v>81.099999999999994</v>
      </c>
      <c r="O1254" s="279"/>
      <c r="P1254" s="279"/>
      <c r="Q1254" s="35"/>
    </row>
    <row r="1255" spans="1:17" ht="24" x14ac:dyDescent="0.25">
      <c r="A1255" s="306"/>
      <c r="B1255" s="306"/>
      <c r="C1255" s="306"/>
      <c r="D1255" s="306"/>
      <c r="E1255" s="306"/>
      <c r="F1255" s="306"/>
      <c r="G1255" s="133" t="s">
        <v>267</v>
      </c>
      <c r="H1255" s="49">
        <f t="shared" ref="H1255:N1258" si="293">SUM(H1205,H1210,H1215,H1220,H1225,H1230,H1235,H1240,H1245,H1250)</f>
        <v>244.7</v>
      </c>
      <c r="I1255" s="49">
        <f t="shared" si="293"/>
        <v>7.6</v>
      </c>
      <c r="J1255" s="49">
        <f t="shared" si="293"/>
        <v>237.1</v>
      </c>
      <c r="K1255" s="49">
        <f t="shared" si="293"/>
        <v>0</v>
      </c>
      <c r="L1255" s="49">
        <f t="shared" si="293"/>
        <v>0</v>
      </c>
      <c r="M1255" s="49">
        <f t="shared" si="293"/>
        <v>0</v>
      </c>
      <c r="N1255" s="49">
        <f t="shared" si="293"/>
        <v>0</v>
      </c>
      <c r="O1255" s="279"/>
      <c r="P1255" s="279"/>
      <c r="Q1255" s="35"/>
    </row>
    <row r="1256" spans="1:17" ht="36" x14ac:dyDescent="0.25">
      <c r="A1256" s="306"/>
      <c r="B1256" s="306"/>
      <c r="C1256" s="306"/>
      <c r="D1256" s="306"/>
      <c r="E1256" s="306"/>
      <c r="F1256" s="306"/>
      <c r="G1256" s="133" t="s">
        <v>18</v>
      </c>
      <c r="H1256" s="49">
        <f t="shared" si="293"/>
        <v>1306.8999999999999</v>
      </c>
      <c r="I1256" s="49">
        <f t="shared" si="293"/>
        <v>884.4</v>
      </c>
      <c r="J1256" s="49">
        <f t="shared" si="293"/>
        <v>341.4</v>
      </c>
      <c r="K1256" s="49">
        <f t="shared" si="293"/>
        <v>0</v>
      </c>
      <c r="L1256" s="49">
        <f t="shared" si="293"/>
        <v>0</v>
      </c>
      <c r="M1256" s="49">
        <f t="shared" si="293"/>
        <v>0</v>
      </c>
      <c r="N1256" s="49">
        <f t="shared" si="293"/>
        <v>81.099999999999994</v>
      </c>
      <c r="O1256" s="279"/>
      <c r="P1256" s="279"/>
      <c r="Q1256" s="35"/>
    </row>
    <row r="1257" spans="1:17" ht="15.75" x14ac:dyDescent="0.25">
      <c r="A1257" s="306"/>
      <c r="B1257" s="306"/>
      <c r="C1257" s="306"/>
      <c r="D1257" s="306"/>
      <c r="E1257" s="306"/>
      <c r="F1257" s="306"/>
      <c r="G1257" s="133" t="s">
        <v>19</v>
      </c>
      <c r="H1257" s="49">
        <f t="shared" si="293"/>
        <v>3.9</v>
      </c>
      <c r="I1257" s="49">
        <f t="shared" si="293"/>
        <v>0</v>
      </c>
      <c r="J1257" s="49">
        <f t="shared" si="293"/>
        <v>3.9</v>
      </c>
      <c r="K1257" s="49">
        <f t="shared" si="293"/>
        <v>0</v>
      </c>
      <c r="L1257" s="49">
        <f t="shared" si="293"/>
        <v>0</v>
      </c>
      <c r="M1257" s="49">
        <f t="shared" si="293"/>
        <v>0</v>
      </c>
      <c r="N1257" s="49">
        <f t="shared" si="293"/>
        <v>0</v>
      </c>
      <c r="O1257" s="279"/>
      <c r="P1257" s="279"/>
      <c r="Q1257" s="35"/>
    </row>
    <row r="1258" spans="1:17" ht="24" x14ac:dyDescent="0.25">
      <c r="A1258" s="306"/>
      <c r="B1258" s="306"/>
      <c r="C1258" s="306"/>
      <c r="D1258" s="306"/>
      <c r="E1258" s="306"/>
      <c r="F1258" s="306"/>
      <c r="G1258" s="133" t="s">
        <v>20</v>
      </c>
      <c r="H1258" s="49">
        <f t="shared" si="293"/>
        <v>0</v>
      </c>
      <c r="I1258" s="49">
        <f t="shared" si="293"/>
        <v>0</v>
      </c>
      <c r="J1258" s="49">
        <f t="shared" si="293"/>
        <v>0</v>
      </c>
      <c r="K1258" s="49">
        <f t="shared" si="293"/>
        <v>0</v>
      </c>
      <c r="L1258" s="49">
        <f t="shared" si="293"/>
        <v>0</v>
      </c>
      <c r="M1258" s="49">
        <f t="shared" si="293"/>
        <v>0</v>
      </c>
      <c r="N1258" s="49">
        <f t="shared" si="293"/>
        <v>0</v>
      </c>
      <c r="O1258" s="279"/>
      <c r="P1258" s="279"/>
      <c r="Q1258" s="35"/>
    </row>
    <row r="1259" spans="1:17" ht="15.75" x14ac:dyDescent="0.25">
      <c r="A1259" s="306" t="s">
        <v>186</v>
      </c>
      <c r="B1259" s="306"/>
      <c r="C1259" s="306"/>
      <c r="D1259" s="306"/>
      <c r="E1259" s="306"/>
      <c r="F1259" s="306"/>
      <c r="G1259" s="306"/>
      <c r="H1259" s="306"/>
      <c r="I1259" s="306"/>
      <c r="J1259" s="306"/>
      <c r="K1259" s="306"/>
      <c r="L1259" s="306"/>
      <c r="M1259" s="306"/>
      <c r="N1259" s="306"/>
      <c r="O1259" s="306"/>
      <c r="P1259" s="306"/>
      <c r="Q1259" s="35"/>
    </row>
    <row r="1260" spans="1:17" ht="36" x14ac:dyDescent="0.25">
      <c r="A1260" s="292" t="s">
        <v>2611</v>
      </c>
      <c r="B1260" s="279" t="s">
        <v>2597</v>
      </c>
      <c r="C1260" s="279" t="s">
        <v>186</v>
      </c>
      <c r="D1260" s="279">
        <v>2028</v>
      </c>
      <c r="E1260" s="279">
        <v>90</v>
      </c>
      <c r="F1260" s="279" t="s">
        <v>2612</v>
      </c>
      <c r="G1260" s="79" t="s">
        <v>16</v>
      </c>
      <c r="H1260" s="49">
        <f t="shared" ref="H1260:N1260" si="294">SUM(H1261:H1264)</f>
        <v>15.9</v>
      </c>
      <c r="I1260" s="49">
        <f t="shared" si="294"/>
        <v>0</v>
      </c>
      <c r="J1260" s="49">
        <f t="shared" si="294"/>
        <v>0</v>
      </c>
      <c r="K1260" s="49">
        <f t="shared" si="294"/>
        <v>0</v>
      </c>
      <c r="L1260" s="49">
        <f t="shared" si="294"/>
        <v>15.9</v>
      </c>
      <c r="M1260" s="49">
        <f t="shared" si="294"/>
        <v>0</v>
      </c>
      <c r="N1260" s="49">
        <f t="shared" si="294"/>
        <v>0</v>
      </c>
      <c r="O1260" s="279">
        <v>90</v>
      </c>
      <c r="P1260" s="279"/>
      <c r="Q1260" s="424" t="s">
        <v>4194</v>
      </c>
    </row>
    <row r="1261" spans="1:17" x14ac:dyDescent="0.25">
      <c r="A1261" s="292"/>
      <c r="B1261" s="279"/>
      <c r="C1261" s="279"/>
      <c r="D1261" s="279"/>
      <c r="E1261" s="279"/>
      <c r="F1261" s="279"/>
      <c r="G1261" s="79" t="s">
        <v>267</v>
      </c>
      <c r="H1261" s="44">
        <f t="shared" ref="H1261:H1309" si="295">SUM(I1261:N1261)</f>
        <v>0</v>
      </c>
      <c r="I1261" s="44">
        <v>0</v>
      </c>
      <c r="J1261" s="44">
        <v>0</v>
      </c>
      <c r="K1261" s="44">
        <v>0</v>
      </c>
      <c r="L1261" s="44">
        <v>0</v>
      </c>
      <c r="M1261" s="44">
        <v>0</v>
      </c>
      <c r="N1261" s="44">
        <v>0</v>
      </c>
      <c r="O1261" s="279"/>
      <c r="P1261" s="279"/>
      <c r="Q1261" s="425"/>
    </row>
    <row r="1262" spans="1:17" ht="36" x14ac:dyDescent="0.25">
      <c r="A1262" s="292"/>
      <c r="B1262" s="279"/>
      <c r="C1262" s="279"/>
      <c r="D1262" s="279"/>
      <c r="E1262" s="279"/>
      <c r="F1262" s="279"/>
      <c r="G1262" s="79" t="s">
        <v>18</v>
      </c>
      <c r="H1262" s="44">
        <f t="shared" si="295"/>
        <v>15.1</v>
      </c>
      <c r="I1262" s="44">
        <v>0</v>
      </c>
      <c r="J1262" s="44">
        <v>0</v>
      </c>
      <c r="K1262" s="44">
        <v>0</v>
      </c>
      <c r="L1262" s="44">
        <v>15.1</v>
      </c>
      <c r="M1262" s="44">
        <v>0</v>
      </c>
      <c r="N1262" s="44">
        <v>0</v>
      </c>
      <c r="O1262" s="279"/>
      <c r="P1262" s="279"/>
      <c r="Q1262" s="425"/>
    </row>
    <row r="1263" spans="1:17" x14ac:dyDescent="0.25">
      <c r="A1263" s="292"/>
      <c r="B1263" s="279"/>
      <c r="C1263" s="279"/>
      <c r="D1263" s="279"/>
      <c r="E1263" s="279"/>
      <c r="F1263" s="279"/>
      <c r="G1263" s="79" t="s">
        <v>19</v>
      </c>
      <c r="H1263" s="44">
        <f t="shared" si="295"/>
        <v>0.8</v>
      </c>
      <c r="I1263" s="44">
        <v>0</v>
      </c>
      <c r="J1263" s="44">
        <v>0</v>
      </c>
      <c r="K1263" s="44">
        <v>0</v>
      </c>
      <c r="L1263" s="44">
        <v>0.8</v>
      </c>
      <c r="M1263" s="44">
        <v>0</v>
      </c>
      <c r="N1263" s="44">
        <v>0</v>
      </c>
      <c r="O1263" s="279"/>
      <c r="P1263" s="279"/>
      <c r="Q1263" s="425"/>
    </row>
    <row r="1264" spans="1:17" ht="24" x14ac:dyDescent="0.25">
      <c r="A1264" s="292"/>
      <c r="B1264" s="279"/>
      <c r="C1264" s="279"/>
      <c r="D1264" s="279"/>
      <c r="E1264" s="279"/>
      <c r="F1264" s="279"/>
      <c r="G1264" s="79" t="s">
        <v>20</v>
      </c>
      <c r="H1264" s="44">
        <f t="shared" si="295"/>
        <v>0</v>
      </c>
      <c r="I1264" s="44">
        <v>0</v>
      </c>
      <c r="J1264" s="44">
        <v>0</v>
      </c>
      <c r="K1264" s="44">
        <v>0</v>
      </c>
      <c r="L1264" s="44">
        <v>0</v>
      </c>
      <c r="M1264" s="44">
        <v>0</v>
      </c>
      <c r="N1264" s="44">
        <v>0</v>
      </c>
      <c r="O1264" s="279"/>
      <c r="P1264" s="279"/>
      <c r="Q1264" s="426"/>
    </row>
    <row r="1265" spans="1:17" ht="36" x14ac:dyDescent="0.25">
      <c r="A1265" s="292" t="s">
        <v>2613</v>
      </c>
      <c r="B1265" s="279" t="s">
        <v>2597</v>
      </c>
      <c r="C1265" s="279" t="s">
        <v>186</v>
      </c>
      <c r="D1265" s="279">
        <v>2029</v>
      </c>
      <c r="E1265" s="279">
        <v>90</v>
      </c>
      <c r="F1265" s="279" t="s">
        <v>2612</v>
      </c>
      <c r="G1265" s="79" t="s">
        <v>16</v>
      </c>
      <c r="H1265" s="44">
        <f t="shared" ref="H1265:N1265" si="296">SUM(H1266:H1269)</f>
        <v>15.9</v>
      </c>
      <c r="I1265" s="44">
        <f t="shared" si="296"/>
        <v>0</v>
      </c>
      <c r="J1265" s="44">
        <f t="shared" si="296"/>
        <v>0</v>
      </c>
      <c r="K1265" s="44">
        <f t="shared" si="296"/>
        <v>0</v>
      </c>
      <c r="L1265" s="44">
        <f t="shared" si="296"/>
        <v>0</v>
      </c>
      <c r="M1265" s="44">
        <f t="shared" si="296"/>
        <v>15.9</v>
      </c>
      <c r="N1265" s="44">
        <f t="shared" si="296"/>
        <v>0</v>
      </c>
      <c r="O1265" s="279">
        <v>91</v>
      </c>
      <c r="P1265" s="279"/>
      <c r="Q1265" s="424" t="s">
        <v>4194</v>
      </c>
    </row>
    <row r="1266" spans="1:17" x14ac:dyDescent="0.25">
      <c r="A1266" s="292"/>
      <c r="B1266" s="279"/>
      <c r="C1266" s="279"/>
      <c r="D1266" s="279"/>
      <c r="E1266" s="279"/>
      <c r="F1266" s="279"/>
      <c r="G1266" s="79" t="s">
        <v>267</v>
      </c>
      <c r="H1266" s="44">
        <f t="shared" si="295"/>
        <v>0</v>
      </c>
      <c r="I1266" s="44">
        <v>0</v>
      </c>
      <c r="J1266" s="44">
        <v>0</v>
      </c>
      <c r="K1266" s="44">
        <v>0</v>
      </c>
      <c r="L1266" s="44">
        <v>0</v>
      </c>
      <c r="M1266" s="44">
        <v>0</v>
      </c>
      <c r="N1266" s="44">
        <v>0</v>
      </c>
      <c r="O1266" s="279"/>
      <c r="P1266" s="279"/>
      <c r="Q1266" s="425"/>
    </row>
    <row r="1267" spans="1:17" ht="36" x14ac:dyDescent="0.25">
      <c r="A1267" s="292"/>
      <c r="B1267" s="279"/>
      <c r="C1267" s="279"/>
      <c r="D1267" s="279"/>
      <c r="E1267" s="279"/>
      <c r="F1267" s="279"/>
      <c r="G1267" s="79" t="s">
        <v>18</v>
      </c>
      <c r="H1267" s="44">
        <f t="shared" si="295"/>
        <v>15.1</v>
      </c>
      <c r="I1267" s="44">
        <v>0</v>
      </c>
      <c r="J1267" s="44">
        <v>0</v>
      </c>
      <c r="K1267" s="44">
        <v>0</v>
      </c>
      <c r="L1267" s="44">
        <v>0</v>
      </c>
      <c r="M1267" s="44">
        <v>15.1</v>
      </c>
      <c r="N1267" s="44">
        <v>0</v>
      </c>
      <c r="O1267" s="279"/>
      <c r="P1267" s="279"/>
      <c r="Q1267" s="425"/>
    </row>
    <row r="1268" spans="1:17" x14ac:dyDescent="0.25">
      <c r="A1268" s="292"/>
      <c r="B1268" s="279"/>
      <c r="C1268" s="279"/>
      <c r="D1268" s="279"/>
      <c r="E1268" s="279"/>
      <c r="F1268" s="279"/>
      <c r="G1268" s="79" t="s">
        <v>19</v>
      </c>
      <c r="H1268" s="44">
        <f t="shared" si="295"/>
        <v>0.8</v>
      </c>
      <c r="I1268" s="44">
        <v>0</v>
      </c>
      <c r="J1268" s="44">
        <v>0</v>
      </c>
      <c r="K1268" s="44">
        <v>0</v>
      </c>
      <c r="L1268" s="44">
        <v>0</v>
      </c>
      <c r="M1268" s="44">
        <v>0.8</v>
      </c>
      <c r="N1268" s="44">
        <v>0</v>
      </c>
      <c r="O1268" s="279"/>
      <c r="P1268" s="279"/>
      <c r="Q1268" s="425"/>
    </row>
    <row r="1269" spans="1:17" ht="24" x14ac:dyDescent="0.25">
      <c r="A1269" s="292"/>
      <c r="B1269" s="279"/>
      <c r="C1269" s="279"/>
      <c r="D1269" s="279"/>
      <c r="E1269" s="279"/>
      <c r="F1269" s="279"/>
      <c r="G1269" s="79" t="s">
        <v>20</v>
      </c>
      <c r="H1269" s="44">
        <f t="shared" si="295"/>
        <v>0</v>
      </c>
      <c r="I1269" s="44">
        <v>0</v>
      </c>
      <c r="J1269" s="44">
        <v>0</v>
      </c>
      <c r="K1269" s="44">
        <v>0</v>
      </c>
      <c r="L1269" s="44">
        <v>0</v>
      </c>
      <c r="M1269" s="44">
        <v>0</v>
      </c>
      <c r="N1269" s="44">
        <v>0</v>
      </c>
      <c r="O1269" s="279"/>
      <c r="P1269" s="279"/>
      <c r="Q1269" s="426"/>
    </row>
    <row r="1270" spans="1:17" ht="36" x14ac:dyDescent="0.25">
      <c r="A1270" s="292" t="s">
        <v>2614</v>
      </c>
      <c r="B1270" s="279" t="s">
        <v>2597</v>
      </c>
      <c r="C1270" s="279" t="s">
        <v>186</v>
      </c>
      <c r="D1270" s="279">
        <v>2030</v>
      </c>
      <c r="E1270" s="279">
        <v>220</v>
      </c>
      <c r="F1270" s="279" t="s">
        <v>2615</v>
      </c>
      <c r="G1270" s="79" t="s">
        <v>16</v>
      </c>
      <c r="H1270" s="44">
        <f t="shared" ref="H1270:N1270" si="297">SUM(H1271:H1274)</f>
        <v>48</v>
      </c>
      <c r="I1270" s="44">
        <f t="shared" si="297"/>
        <v>0</v>
      </c>
      <c r="J1270" s="44">
        <f t="shared" si="297"/>
        <v>0</v>
      </c>
      <c r="K1270" s="44">
        <f t="shared" si="297"/>
        <v>0</v>
      </c>
      <c r="L1270" s="44">
        <f t="shared" si="297"/>
        <v>0</v>
      </c>
      <c r="M1270" s="44">
        <f t="shared" si="297"/>
        <v>0</v>
      </c>
      <c r="N1270" s="44">
        <f t="shared" si="297"/>
        <v>48</v>
      </c>
      <c r="O1270" s="279">
        <v>60</v>
      </c>
      <c r="P1270" s="279"/>
      <c r="Q1270" s="424" t="s">
        <v>4194</v>
      </c>
    </row>
    <row r="1271" spans="1:17" x14ac:dyDescent="0.25">
      <c r="A1271" s="292"/>
      <c r="B1271" s="279"/>
      <c r="C1271" s="279"/>
      <c r="D1271" s="279"/>
      <c r="E1271" s="279"/>
      <c r="F1271" s="279"/>
      <c r="G1271" s="79" t="s">
        <v>267</v>
      </c>
      <c r="H1271" s="44">
        <f t="shared" si="295"/>
        <v>0</v>
      </c>
      <c r="I1271" s="44">
        <v>0</v>
      </c>
      <c r="J1271" s="44">
        <v>0</v>
      </c>
      <c r="K1271" s="44">
        <v>0</v>
      </c>
      <c r="L1271" s="44">
        <v>0</v>
      </c>
      <c r="M1271" s="44">
        <v>0</v>
      </c>
      <c r="N1271" s="44">
        <v>0</v>
      </c>
      <c r="O1271" s="279"/>
      <c r="P1271" s="279"/>
      <c r="Q1271" s="425"/>
    </row>
    <row r="1272" spans="1:17" ht="36" x14ac:dyDescent="0.25">
      <c r="A1272" s="292"/>
      <c r="B1272" s="279"/>
      <c r="C1272" s="279"/>
      <c r="D1272" s="279"/>
      <c r="E1272" s="279"/>
      <c r="F1272" s="279"/>
      <c r="G1272" s="79" t="s">
        <v>18</v>
      </c>
      <c r="H1272" s="44">
        <f t="shared" si="295"/>
        <v>47.5</v>
      </c>
      <c r="I1272" s="44">
        <v>0</v>
      </c>
      <c r="J1272" s="44">
        <v>0</v>
      </c>
      <c r="K1272" s="44">
        <v>0</v>
      </c>
      <c r="L1272" s="44">
        <v>0</v>
      </c>
      <c r="M1272" s="44">
        <v>0</v>
      </c>
      <c r="N1272" s="44">
        <v>47.5</v>
      </c>
      <c r="O1272" s="279"/>
      <c r="P1272" s="279"/>
      <c r="Q1272" s="425"/>
    </row>
    <row r="1273" spans="1:17" x14ac:dyDescent="0.25">
      <c r="A1273" s="292"/>
      <c r="B1273" s="279"/>
      <c r="C1273" s="279"/>
      <c r="D1273" s="279"/>
      <c r="E1273" s="279"/>
      <c r="F1273" s="279"/>
      <c r="G1273" s="79" t="s">
        <v>19</v>
      </c>
      <c r="H1273" s="44">
        <f t="shared" si="295"/>
        <v>0.5</v>
      </c>
      <c r="I1273" s="44">
        <v>0</v>
      </c>
      <c r="J1273" s="44">
        <v>0</v>
      </c>
      <c r="K1273" s="44">
        <v>0</v>
      </c>
      <c r="L1273" s="44">
        <v>0</v>
      </c>
      <c r="M1273" s="44">
        <v>0</v>
      </c>
      <c r="N1273" s="44">
        <v>0.5</v>
      </c>
      <c r="O1273" s="279"/>
      <c r="P1273" s="279"/>
      <c r="Q1273" s="425"/>
    </row>
    <row r="1274" spans="1:17" ht="24" x14ac:dyDescent="0.25">
      <c r="A1274" s="292"/>
      <c r="B1274" s="279"/>
      <c r="C1274" s="279"/>
      <c r="D1274" s="279"/>
      <c r="E1274" s="279"/>
      <c r="F1274" s="279"/>
      <c r="G1274" s="79" t="s">
        <v>20</v>
      </c>
      <c r="H1274" s="44">
        <f t="shared" si="295"/>
        <v>0</v>
      </c>
      <c r="I1274" s="44">
        <v>0</v>
      </c>
      <c r="J1274" s="44">
        <v>0</v>
      </c>
      <c r="K1274" s="44">
        <v>0</v>
      </c>
      <c r="L1274" s="44">
        <v>0</v>
      </c>
      <c r="M1274" s="44">
        <v>0</v>
      </c>
      <c r="N1274" s="44">
        <v>0</v>
      </c>
      <c r="O1274" s="279"/>
      <c r="P1274" s="279"/>
      <c r="Q1274" s="426"/>
    </row>
    <row r="1275" spans="1:17" ht="36" x14ac:dyDescent="0.25">
      <c r="A1275" s="292" t="s">
        <v>2616</v>
      </c>
      <c r="B1275" s="279" t="s">
        <v>2597</v>
      </c>
      <c r="C1275" s="279" t="s">
        <v>186</v>
      </c>
      <c r="D1275" s="279">
        <v>2030</v>
      </c>
      <c r="E1275" s="279">
        <v>220</v>
      </c>
      <c r="F1275" s="279" t="s">
        <v>2617</v>
      </c>
      <c r="G1275" s="79" t="s">
        <v>16</v>
      </c>
      <c r="H1275" s="44">
        <f t="shared" ref="H1275:N1275" si="298">SUM(H1276:H1279)</f>
        <v>14.5</v>
      </c>
      <c r="I1275" s="44">
        <f t="shared" si="298"/>
        <v>0</v>
      </c>
      <c r="J1275" s="44">
        <f t="shared" si="298"/>
        <v>0</v>
      </c>
      <c r="K1275" s="44">
        <f t="shared" si="298"/>
        <v>0</v>
      </c>
      <c r="L1275" s="44">
        <f t="shared" si="298"/>
        <v>0</v>
      </c>
      <c r="M1275" s="44">
        <f t="shared" si="298"/>
        <v>0</v>
      </c>
      <c r="N1275" s="44">
        <f t="shared" si="298"/>
        <v>14.5</v>
      </c>
      <c r="O1275" s="279">
        <v>60</v>
      </c>
      <c r="P1275" s="279"/>
      <c r="Q1275" s="424" t="s">
        <v>4194</v>
      </c>
    </row>
    <row r="1276" spans="1:17" x14ac:dyDescent="0.25">
      <c r="A1276" s="292"/>
      <c r="B1276" s="279"/>
      <c r="C1276" s="279"/>
      <c r="D1276" s="279"/>
      <c r="E1276" s="279"/>
      <c r="F1276" s="279"/>
      <c r="G1276" s="79" t="s">
        <v>267</v>
      </c>
      <c r="H1276" s="44">
        <f t="shared" si="295"/>
        <v>0</v>
      </c>
      <c r="I1276" s="44">
        <v>0</v>
      </c>
      <c r="J1276" s="44">
        <v>0</v>
      </c>
      <c r="K1276" s="44">
        <v>0</v>
      </c>
      <c r="L1276" s="44">
        <v>0</v>
      </c>
      <c r="M1276" s="44">
        <v>0</v>
      </c>
      <c r="N1276" s="44">
        <v>0</v>
      </c>
      <c r="O1276" s="279"/>
      <c r="P1276" s="279"/>
      <c r="Q1276" s="425"/>
    </row>
    <row r="1277" spans="1:17" ht="36" x14ac:dyDescent="0.25">
      <c r="A1277" s="292"/>
      <c r="B1277" s="279"/>
      <c r="C1277" s="279"/>
      <c r="D1277" s="279"/>
      <c r="E1277" s="279"/>
      <c r="F1277" s="279"/>
      <c r="G1277" s="79" t="s">
        <v>18</v>
      </c>
      <c r="H1277" s="44">
        <f t="shared" si="295"/>
        <v>14.3</v>
      </c>
      <c r="I1277" s="44">
        <v>0</v>
      </c>
      <c r="J1277" s="44">
        <v>0</v>
      </c>
      <c r="K1277" s="44">
        <v>0</v>
      </c>
      <c r="L1277" s="44">
        <v>0</v>
      </c>
      <c r="M1277" s="44">
        <v>0</v>
      </c>
      <c r="N1277" s="44">
        <v>14.3</v>
      </c>
      <c r="O1277" s="279"/>
      <c r="P1277" s="279"/>
      <c r="Q1277" s="425"/>
    </row>
    <row r="1278" spans="1:17" x14ac:dyDescent="0.25">
      <c r="A1278" s="292"/>
      <c r="B1278" s="279"/>
      <c r="C1278" s="279"/>
      <c r="D1278" s="279"/>
      <c r="E1278" s="279"/>
      <c r="F1278" s="279"/>
      <c r="G1278" s="79" t="s">
        <v>19</v>
      </c>
      <c r="H1278" s="44">
        <f t="shared" si="295"/>
        <v>0.2</v>
      </c>
      <c r="I1278" s="44">
        <v>0</v>
      </c>
      <c r="J1278" s="44">
        <v>0</v>
      </c>
      <c r="K1278" s="44">
        <v>0</v>
      </c>
      <c r="L1278" s="44">
        <v>0</v>
      </c>
      <c r="M1278" s="44">
        <v>0</v>
      </c>
      <c r="N1278" s="44">
        <v>0.2</v>
      </c>
      <c r="O1278" s="279"/>
      <c r="P1278" s="279"/>
      <c r="Q1278" s="425"/>
    </row>
    <row r="1279" spans="1:17" ht="24" x14ac:dyDescent="0.25">
      <c r="A1279" s="292"/>
      <c r="B1279" s="279"/>
      <c r="C1279" s="279"/>
      <c r="D1279" s="279"/>
      <c r="E1279" s="279"/>
      <c r="F1279" s="279"/>
      <c r="G1279" s="79" t="s">
        <v>20</v>
      </c>
      <c r="H1279" s="44">
        <f t="shared" si="295"/>
        <v>0</v>
      </c>
      <c r="I1279" s="44">
        <v>0</v>
      </c>
      <c r="J1279" s="44">
        <v>0</v>
      </c>
      <c r="K1279" s="44">
        <v>0</v>
      </c>
      <c r="L1279" s="44">
        <v>0</v>
      </c>
      <c r="M1279" s="44">
        <v>0</v>
      </c>
      <c r="N1279" s="44">
        <v>0</v>
      </c>
      <c r="O1279" s="279"/>
      <c r="P1279" s="279"/>
      <c r="Q1279" s="426"/>
    </row>
    <row r="1280" spans="1:17" ht="36" x14ac:dyDescent="0.25">
      <c r="A1280" s="292" t="s">
        <v>2618</v>
      </c>
      <c r="B1280" s="279" t="s">
        <v>2597</v>
      </c>
      <c r="C1280" s="279" t="s">
        <v>186</v>
      </c>
      <c r="D1280" s="279">
        <v>2028</v>
      </c>
      <c r="E1280" s="279">
        <v>110</v>
      </c>
      <c r="F1280" s="279" t="s">
        <v>2617</v>
      </c>
      <c r="G1280" s="79" t="s">
        <v>16</v>
      </c>
      <c r="H1280" s="44">
        <f t="shared" ref="H1280:N1280" si="299">SUM(H1281:H1284)</f>
        <v>51.9</v>
      </c>
      <c r="I1280" s="44">
        <f t="shared" si="299"/>
        <v>0</v>
      </c>
      <c r="J1280" s="44">
        <f t="shared" si="299"/>
        <v>0</v>
      </c>
      <c r="K1280" s="44">
        <f t="shared" si="299"/>
        <v>0</v>
      </c>
      <c r="L1280" s="44">
        <f t="shared" si="299"/>
        <v>51.9</v>
      </c>
      <c r="M1280" s="44">
        <f t="shared" si="299"/>
        <v>0</v>
      </c>
      <c r="N1280" s="44">
        <f t="shared" si="299"/>
        <v>0</v>
      </c>
      <c r="O1280" s="279">
        <v>90</v>
      </c>
      <c r="P1280" s="279"/>
      <c r="Q1280" s="424" t="s">
        <v>4194</v>
      </c>
    </row>
    <row r="1281" spans="1:17" x14ac:dyDescent="0.25">
      <c r="A1281" s="292"/>
      <c r="B1281" s="279"/>
      <c r="C1281" s="279"/>
      <c r="D1281" s="279"/>
      <c r="E1281" s="279"/>
      <c r="F1281" s="279"/>
      <c r="G1281" s="79" t="s">
        <v>17</v>
      </c>
      <c r="H1281" s="44">
        <f t="shared" si="295"/>
        <v>0</v>
      </c>
      <c r="I1281" s="44">
        <v>0</v>
      </c>
      <c r="J1281" s="44">
        <v>0</v>
      </c>
      <c r="K1281" s="44">
        <v>0</v>
      </c>
      <c r="L1281" s="44">
        <v>0</v>
      </c>
      <c r="M1281" s="44">
        <v>0</v>
      </c>
      <c r="N1281" s="44">
        <v>0</v>
      </c>
      <c r="O1281" s="279"/>
      <c r="P1281" s="279"/>
      <c r="Q1281" s="425"/>
    </row>
    <row r="1282" spans="1:17" ht="36" x14ac:dyDescent="0.25">
      <c r="A1282" s="292"/>
      <c r="B1282" s="279"/>
      <c r="C1282" s="279"/>
      <c r="D1282" s="279"/>
      <c r="E1282" s="279"/>
      <c r="F1282" s="279"/>
      <c r="G1282" s="79" t="s">
        <v>18</v>
      </c>
      <c r="H1282" s="44">
        <f t="shared" si="295"/>
        <v>49.3</v>
      </c>
      <c r="I1282" s="44">
        <v>0</v>
      </c>
      <c r="J1282" s="44">
        <v>0</v>
      </c>
      <c r="K1282" s="44">
        <v>0</v>
      </c>
      <c r="L1282" s="44">
        <v>49.3</v>
      </c>
      <c r="M1282" s="44">
        <v>0</v>
      </c>
      <c r="N1282" s="44">
        <v>0</v>
      </c>
      <c r="O1282" s="279"/>
      <c r="P1282" s="279"/>
      <c r="Q1282" s="425"/>
    </row>
    <row r="1283" spans="1:17" x14ac:dyDescent="0.25">
      <c r="A1283" s="292"/>
      <c r="B1283" s="279"/>
      <c r="C1283" s="279"/>
      <c r="D1283" s="279"/>
      <c r="E1283" s="279"/>
      <c r="F1283" s="279"/>
      <c r="G1283" s="79" t="s">
        <v>19</v>
      </c>
      <c r="H1283" s="44">
        <f t="shared" si="295"/>
        <v>2.6</v>
      </c>
      <c r="I1283" s="44">
        <v>0</v>
      </c>
      <c r="J1283" s="44">
        <v>0</v>
      </c>
      <c r="K1283" s="44">
        <v>0</v>
      </c>
      <c r="L1283" s="44">
        <v>2.6</v>
      </c>
      <c r="M1283" s="44">
        <v>0</v>
      </c>
      <c r="N1283" s="44">
        <v>0</v>
      </c>
      <c r="O1283" s="279"/>
      <c r="P1283" s="279"/>
      <c r="Q1283" s="425"/>
    </row>
    <row r="1284" spans="1:17" ht="24" x14ac:dyDescent="0.25">
      <c r="A1284" s="292"/>
      <c r="B1284" s="279"/>
      <c r="C1284" s="279"/>
      <c r="D1284" s="279"/>
      <c r="E1284" s="279"/>
      <c r="F1284" s="279"/>
      <c r="G1284" s="79" t="s">
        <v>20</v>
      </c>
      <c r="H1284" s="44">
        <f t="shared" si="295"/>
        <v>0</v>
      </c>
      <c r="I1284" s="44">
        <v>0</v>
      </c>
      <c r="J1284" s="44">
        <v>0</v>
      </c>
      <c r="K1284" s="44">
        <v>0</v>
      </c>
      <c r="L1284" s="44">
        <v>0</v>
      </c>
      <c r="M1284" s="44">
        <v>0</v>
      </c>
      <c r="N1284" s="44">
        <v>0</v>
      </c>
      <c r="O1284" s="279"/>
      <c r="P1284" s="279"/>
      <c r="Q1284" s="426"/>
    </row>
    <row r="1285" spans="1:17" ht="36" x14ac:dyDescent="0.25">
      <c r="A1285" s="292" t="s">
        <v>2619</v>
      </c>
      <c r="B1285" s="279" t="s">
        <v>2597</v>
      </c>
      <c r="C1285" s="279" t="s">
        <v>186</v>
      </c>
      <c r="D1285" s="279">
        <v>2028</v>
      </c>
      <c r="E1285" s="279">
        <v>120</v>
      </c>
      <c r="F1285" s="279" t="s">
        <v>2620</v>
      </c>
      <c r="G1285" s="79" t="s">
        <v>16</v>
      </c>
      <c r="H1285" s="44">
        <f t="shared" ref="H1285:N1285" si="300">SUM(H1286:H1289)</f>
        <v>5.0999999999999996</v>
      </c>
      <c r="I1285" s="44">
        <f t="shared" si="300"/>
        <v>0</v>
      </c>
      <c r="J1285" s="44">
        <f t="shared" si="300"/>
        <v>0</v>
      </c>
      <c r="K1285" s="44">
        <f t="shared" si="300"/>
        <v>0</v>
      </c>
      <c r="L1285" s="44">
        <f t="shared" si="300"/>
        <v>5.0999999999999996</v>
      </c>
      <c r="M1285" s="44">
        <f t="shared" si="300"/>
        <v>0</v>
      </c>
      <c r="N1285" s="44">
        <f t="shared" si="300"/>
        <v>0</v>
      </c>
      <c r="O1285" s="279">
        <v>120</v>
      </c>
      <c r="P1285" s="279"/>
      <c r="Q1285" s="424" t="s">
        <v>4194</v>
      </c>
    </row>
    <row r="1286" spans="1:17" x14ac:dyDescent="0.25">
      <c r="A1286" s="292"/>
      <c r="B1286" s="279"/>
      <c r="C1286" s="279"/>
      <c r="D1286" s="279"/>
      <c r="E1286" s="279"/>
      <c r="F1286" s="279"/>
      <c r="G1286" s="79" t="s">
        <v>267</v>
      </c>
      <c r="H1286" s="44">
        <f t="shared" si="295"/>
        <v>0</v>
      </c>
      <c r="I1286" s="44">
        <v>0</v>
      </c>
      <c r="J1286" s="44">
        <v>0</v>
      </c>
      <c r="K1286" s="44">
        <v>0</v>
      </c>
      <c r="L1286" s="44">
        <v>0</v>
      </c>
      <c r="M1286" s="44">
        <v>0</v>
      </c>
      <c r="N1286" s="44">
        <v>0</v>
      </c>
      <c r="O1286" s="279"/>
      <c r="P1286" s="279"/>
      <c r="Q1286" s="425"/>
    </row>
    <row r="1287" spans="1:17" ht="36" x14ac:dyDescent="0.25">
      <c r="A1287" s="292"/>
      <c r="B1287" s="279"/>
      <c r="C1287" s="279"/>
      <c r="D1287" s="279"/>
      <c r="E1287" s="279"/>
      <c r="F1287" s="279"/>
      <c r="G1287" s="79" t="s">
        <v>18</v>
      </c>
      <c r="H1287" s="44">
        <f t="shared" si="295"/>
        <v>4.8</v>
      </c>
      <c r="I1287" s="44">
        <v>0</v>
      </c>
      <c r="J1287" s="44">
        <v>0</v>
      </c>
      <c r="K1287" s="44">
        <v>0</v>
      </c>
      <c r="L1287" s="44">
        <v>4.8</v>
      </c>
      <c r="M1287" s="44">
        <v>0</v>
      </c>
      <c r="N1287" s="44">
        <v>0</v>
      </c>
      <c r="O1287" s="279"/>
      <c r="P1287" s="279"/>
      <c r="Q1287" s="425"/>
    </row>
    <row r="1288" spans="1:17" x14ac:dyDescent="0.25">
      <c r="A1288" s="292"/>
      <c r="B1288" s="279"/>
      <c r="C1288" s="279"/>
      <c r="D1288" s="279"/>
      <c r="E1288" s="279"/>
      <c r="F1288" s="279"/>
      <c r="G1288" s="79" t="s">
        <v>19</v>
      </c>
      <c r="H1288" s="44">
        <f t="shared" si="295"/>
        <v>0.3</v>
      </c>
      <c r="I1288" s="44">
        <v>0</v>
      </c>
      <c r="J1288" s="44">
        <v>0</v>
      </c>
      <c r="K1288" s="44">
        <v>0</v>
      </c>
      <c r="L1288" s="44">
        <v>0.3</v>
      </c>
      <c r="M1288" s="44">
        <v>0</v>
      </c>
      <c r="N1288" s="44">
        <v>0</v>
      </c>
      <c r="O1288" s="279"/>
      <c r="P1288" s="279"/>
      <c r="Q1288" s="425"/>
    </row>
    <row r="1289" spans="1:17" ht="24" x14ac:dyDescent="0.25">
      <c r="A1289" s="292"/>
      <c r="B1289" s="279"/>
      <c r="C1289" s="279"/>
      <c r="D1289" s="279"/>
      <c r="E1289" s="279"/>
      <c r="F1289" s="279"/>
      <c r="G1289" s="79" t="s">
        <v>20</v>
      </c>
      <c r="H1289" s="44">
        <f t="shared" si="295"/>
        <v>0</v>
      </c>
      <c r="I1289" s="44">
        <v>0</v>
      </c>
      <c r="J1289" s="44">
        <v>0</v>
      </c>
      <c r="K1289" s="44">
        <v>0</v>
      </c>
      <c r="L1289" s="44">
        <v>0</v>
      </c>
      <c r="M1289" s="44">
        <v>0</v>
      </c>
      <c r="N1289" s="44">
        <v>0</v>
      </c>
      <c r="O1289" s="279"/>
      <c r="P1289" s="279"/>
      <c r="Q1289" s="426"/>
    </row>
    <row r="1290" spans="1:17" ht="36" x14ac:dyDescent="0.25">
      <c r="A1290" s="292" t="s">
        <v>2621</v>
      </c>
      <c r="B1290" s="279" t="s">
        <v>2597</v>
      </c>
      <c r="C1290" s="279" t="s">
        <v>186</v>
      </c>
      <c r="D1290" s="279">
        <v>2028</v>
      </c>
      <c r="E1290" s="279">
        <v>135</v>
      </c>
      <c r="F1290" s="279" t="s">
        <v>2620</v>
      </c>
      <c r="G1290" s="79" t="s">
        <v>16</v>
      </c>
      <c r="H1290" s="44">
        <f t="shared" ref="H1290:N1290" si="301">SUM(H1291:H1294)</f>
        <v>51.1</v>
      </c>
      <c r="I1290" s="44">
        <f t="shared" si="301"/>
        <v>0</v>
      </c>
      <c r="J1290" s="44">
        <f t="shared" si="301"/>
        <v>0</v>
      </c>
      <c r="K1290" s="44">
        <f t="shared" si="301"/>
        <v>0</v>
      </c>
      <c r="L1290" s="44">
        <f t="shared" si="301"/>
        <v>51.1</v>
      </c>
      <c r="M1290" s="44">
        <f t="shared" si="301"/>
        <v>0</v>
      </c>
      <c r="N1290" s="44">
        <f t="shared" si="301"/>
        <v>0</v>
      </c>
      <c r="O1290" s="279">
        <v>135</v>
      </c>
      <c r="P1290" s="279"/>
      <c r="Q1290" s="424" t="s">
        <v>4194</v>
      </c>
    </row>
    <row r="1291" spans="1:17" x14ac:dyDescent="0.25">
      <c r="A1291" s="292"/>
      <c r="B1291" s="279"/>
      <c r="C1291" s="279"/>
      <c r="D1291" s="279"/>
      <c r="E1291" s="279"/>
      <c r="F1291" s="279"/>
      <c r="G1291" s="79" t="s">
        <v>267</v>
      </c>
      <c r="H1291" s="44">
        <f t="shared" si="295"/>
        <v>0</v>
      </c>
      <c r="I1291" s="44">
        <v>0</v>
      </c>
      <c r="J1291" s="44">
        <v>0</v>
      </c>
      <c r="K1291" s="44">
        <v>0</v>
      </c>
      <c r="L1291" s="44">
        <v>0</v>
      </c>
      <c r="M1291" s="44">
        <v>0</v>
      </c>
      <c r="N1291" s="44">
        <v>0</v>
      </c>
      <c r="O1291" s="279"/>
      <c r="P1291" s="279"/>
      <c r="Q1291" s="425"/>
    </row>
    <row r="1292" spans="1:17" ht="36" x14ac:dyDescent="0.25">
      <c r="A1292" s="292"/>
      <c r="B1292" s="279"/>
      <c r="C1292" s="279"/>
      <c r="D1292" s="279"/>
      <c r="E1292" s="279"/>
      <c r="F1292" s="279"/>
      <c r="G1292" s="79" t="s">
        <v>18</v>
      </c>
      <c r="H1292" s="44">
        <f t="shared" si="295"/>
        <v>48.5</v>
      </c>
      <c r="I1292" s="44">
        <v>0</v>
      </c>
      <c r="J1292" s="44">
        <v>0</v>
      </c>
      <c r="K1292" s="44">
        <v>0</v>
      </c>
      <c r="L1292" s="44">
        <v>48.5</v>
      </c>
      <c r="M1292" s="44">
        <v>0</v>
      </c>
      <c r="N1292" s="44">
        <v>0</v>
      </c>
      <c r="O1292" s="279"/>
      <c r="P1292" s="279"/>
      <c r="Q1292" s="425"/>
    </row>
    <row r="1293" spans="1:17" x14ac:dyDescent="0.25">
      <c r="A1293" s="292"/>
      <c r="B1293" s="279"/>
      <c r="C1293" s="279"/>
      <c r="D1293" s="279"/>
      <c r="E1293" s="279"/>
      <c r="F1293" s="279"/>
      <c r="G1293" s="79" t="s">
        <v>19</v>
      </c>
      <c r="H1293" s="44">
        <f t="shared" si="295"/>
        <v>2.6</v>
      </c>
      <c r="I1293" s="44">
        <v>0</v>
      </c>
      <c r="J1293" s="44">
        <v>0</v>
      </c>
      <c r="K1293" s="44">
        <v>0</v>
      </c>
      <c r="L1293" s="44">
        <v>2.6</v>
      </c>
      <c r="M1293" s="44">
        <v>0</v>
      </c>
      <c r="N1293" s="44">
        <v>0</v>
      </c>
      <c r="O1293" s="279"/>
      <c r="P1293" s="279"/>
      <c r="Q1293" s="425"/>
    </row>
    <row r="1294" spans="1:17" ht="24" x14ac:dyDescent="0.25">
      <c r="A1294" s="292"/>
      <c r="B1294" s="279"/>
      <c r="C1294" s="279"/>
      <c r="D1294" s="279"/>
      <c r="E1294" s="279"/>
      <c r="F1294" s="279"/>
      <c r="G1294" s="79" t="s">
        <v>20</v>
      </c>
      <c r="H1294" s="44">
        <f t="shared" si="295"/>
        <v>0</v>
      </c>
      <c r="I1294" s="44">
        <v>0</v>
      </c>
      <c r="J1294" s="44">
        <v>0</v>
      </c>
      <c r="K1294" s="44">
        <v>0</v>
      </c>
      <c r="L1294" s="44">
        <v>0</v>
      </c>
      <c r="M1294" s="44">
        <v>0</v>
      </c>
      <c r="N1294" s="44">
        <v>0</v>
      </c>
      <c r="O1294" s="279"/>
      <c r="P1294" s="279"/>
      <c r="Q1294" s="426"/>
    </row>
    <row r="1295" spans="1:17" ht="36" x14ac:dyDescent="0.25">
      <c r="A1295" s="292" t="s">
        <v>2622</v>
      </c>
      <c r="B1295" s="279" t="s">
        <v>2597</v>
      </c>
      <c r="C1295" s="279" t="s">
        <v>186</v>
      </c>
      <c r="D1295" s="279">
        <v>2028</v>
      </c>
      <c r="E1295" s="279">
        <v>120</v>
      </c>
      <c r="F1295" s="279" t="s">
        <v>2620</v>
      </c>
      <c r="G1295" s="79" t="s">
        <v>16</v>
      </c>
      <c r="H1295" s="44">
        <f t="shared" ref="H1295:N1295" si="302">SUM(H1296:H1299)</f>
        <v>18</v>
      </c>
      <c r="I1295" s="44">
        <f t="shared" si="302"/>
        <v>0</v>
      </c>
      <c r="J1295" s="44">
        <f t="shared" si="302"/>
        <v>0</v>
      </c>
      <c r="K1295" s="44">
        <f t="shared" si="302"/>
        <v>0</v>
      </c>
      <c r="L1295" s="44">
        <f t="shared" si="302"/>
        <v>18</v>
      </c>
      <c r="M1295" s="44">
        <f t="shared" si="302"/>
        <v>0</v>
      </c>
      <c r="N1295" s="44">
        <f t="shared" si="302"/>
        <v>0</v>
      </c>
      <c r="O1295" s="279">
        <v>120</v>
      </c>
      <c r="P1295" s="279"/>
      <c r="Q1295" s="424" t="s">
        <v>4194</v>
      </c>
    </row>
    <row r="1296" spans="1:17" x14ac:dyDescent="0.25">
      <c r="A1296" s="292"/>
      <c r="B1296" s="279"/>
      <c r="C1296" s="279"/>
      <c r="D1296" s="279"/>
      <c r="E1296" s="279"/>
      <c r="F1296" s="279"/>
      <c r="G1296" s="79" t="s">
        <v>267</v>
      </c>
      <c r="H1296" s="44">
        <f t="shared" si="295"/>
        <v>0</v>
      </c>
      <c r="I1296" s="44">
        <v>0</v>
      </c>
      <c r="J1296" s="44">
        <v>0</v>
      </c>
      <c r="K1296" s="44">
        <v>0</v>
      </c>
      <c r="L1296" s="44">
        <v>0</v>
      </c>
      <c r="M1296" s="44">
        <v>0</v>
      </c>
      <c r="N1296" s="44">
        <v>0</v>
      </c>
      <c r="O1296" s="279"/>
      <c r="P1296" s="279"/>
      <c r="Q1296" s="425"/>
    </row>
    <row r="1297" spans="1:17" ht="36" x14ac:dyDescent="0.25">
      <c r="A1297" s="292"/>
      <c r="B1297" s="279"/>
      <c r="C1297" s="279"/>
      <c r="D1297" s="279"/>
      <c r="E1297" s="279"/>
      <c r="F1297" s="279"/>
      <c r="G1297" s="79" t="s">
        <v>18</v>
      </c>
      <c r="H1297" s="44">
        <f t="shared" si="295"/>
        <v>17.100000000000001</v>
      </c>
      <c r="I1297" s="44">
        <v>0</v>
      </c>
      <c r="J1297" s="44">
        <v>0</v>
      </c>
      <c r="K1297" s="44">
        <v>0</v>
      </c>
      <c r="L1297" s="44">
        <v>17.100000000000001</v>
      </c>
      <c r="M1297" s="44">
        <v>0</v>
      </c>
      <c r="N1297" s="44">
        <v>0</v>
      </c>
      <c r="O1297" s="279"/>
      <c r="P1297" s="279"/>
      <c r="Q1297" s="425"/>
    </row>
    <row r="1298" spans="1:17" x14ac:dyDescent="0.25">
      <c r="A1298" s="292"/>
      <c r="B1298" s="279"/>
      <c r="C1298" s="279"/>
      <c r="D1298" s="279"/>
      <c r="E1298" s="279"/>
      <c r="F1298" s="279"/>
      <c r="G1298" s="79" t="s">
        <v>19</v>
      </c>
      <c r="H1298" s="44">
        <f t="shared" si="295"/>
        <v>0.9</v>
      </c>
      <c r="I1298" s="44">
        <v>0</v>
      </c>
      <c r="J1298" s="44">
        <v>0</v>
      </c>
      <c r="K1298" s="44">
        <v>0</v>
      </c>
      <c r="L1298" s="44">
        <v>0.9</v>
      </c>
      <c r="M1298" s="44">
        <v>0</v>
      </c>
      <c r="N1298" s="44">
        <v>0</v>
      </c>
      <c r="O1298" s="279"/>
      <c r="P1298" s="279"/>
      <c r="Q1298" s="425"/>
    </row>
    <row r="1299" spans="1:17" ht="24" x14ac:dyDescent="0.25">
      <c r="A1299" s="292"/>
      <c r="B1299" s="279"/>
      <c r="C1299" s="279"/>
      <c r="D1299" s="279"/>
      <c r="E1299" s="279"/>
      <c r="F1299" s="279"/>
      <c r="G1299" s="79" t="s">
        <v>20</v>
      </c>
      <c r="H1299" s="44">
        <f t="shared" si="295"/>
        <v>0</v>
      </c>
      <c r="I1299" s="44">
        <v>0</v>
      </c>
      <c r="J1299" s="44">
        <v>0</v>
      </c>
      <c r="K1299" s="44">
        <v>0</v>
      </c>
      <c r="L1299" s="44">
        <v>0</v>
      </c>
      <c r="M1299" s="44">
        <v>0</v>
      </c>
      <c r="N1299" s="44">
        <v>0</v>
      </c>
      <c r="O1299" s="279"/>
      <c r="P1299" s="279"/>
      <c r="Q1299" s="426"/>
    </row>
    <row r="1300" spans="1:17" ht="36" x14ac:dyDescent="0.25">
      <c r="A1300" s="292" t="s">
        <v>2623</v>
      </c>
      <c r="B1300" s="279" t="s">
        <v>2597</v>
      </c>
      <c r="C1300" s="279" t="s">
        <v>186</v>
      </c>
      <c r="D1300" s="279">
        <v>2029</v>
      </c>
      <c r="E1300" s="279">
        <v>20</v>
      </c>
      <c r="F1300" s="279" t="s">
        <v>2620</v>
      </c>
      <c r="G1300" s="79" t="s">
        <v>16</v>
      </c>
      <c r="H1300" s="44">
        <f t="shared" ref="H1300:N1300" si="303">SUM(H1301:H1304)</f>
        <v>33.099999999999994</v>
      </c>
      <c r="I1300" s="44">
        <f t="shared" si="303"/>
        <v>0</v>
      </c>
      <c r="J1300" s="44">
        <f t="shared" si="303"/>
        <v>0</v>
      </c>
      <c r="K1300" s="44">
        <f t="shared" si="303"/>
        <v>0</v>
      </c>
      <c r="L1300" s="44">
        <f t="shared" si="303"/>
        <v>0</v>
      </c>
      <c r="M1300" s="44">
        <f t="shared" si="303"/>
        <v>33.099999999999994</v>
      </c>
      <c r="N1300" s="44">
        <f t="shared" si="303"/>
        <v>0</v>
      </c>
      <c r="O1300" s="279">
        <v>20</v>
      </c>
      <c r="P1300" s="279"/>
      <c r="Q1300" s="424" t="s">
        <v>4194</v>
      </c>
    </row>
    <row r="1301" spans="1:17" x14ac:dyDescent="0.25">
      <c r="A1301" s="292"/>
      <c r="B1301" s="279"/>
      <c r="C1301" s="279"/>
      <c r="D1301" s="279"/>
      <c r="E1301" s="279"/>
      <c r="F1301" s="279"/>
      <c r="G1301" s="79" t="s">
        <v>267</v>
      </c>
      <c r="H1301" s="44">
        <f t="shared" si="295"/>
        <v>0</v>
      </c>
      <c r="I1301" s="44">
        <v>0</v>
      </c>
      <c r="J1301" s="44">
        <v>0</v>
      </c>
      <c r="K1301" s="44">
        <v>0</v>
      </c>
      <c r="L1301" s="44">
        <v>0</v>
      </c>
      <c r="M1301" s="44">
        <v>0</v>
      </c>
      <c r="N1301" s="44">
        <v>0</v>
      </c>
      <c r="O1301" s="279"/>
      <c r="P1301" s="279"/>
      <c r="Q1301" s="425"/>
    </row>
    <row r="1302" spans="1:17" ht="36" x14ac:dyDescent="0.25">
      <c r="A1302" s="292"/>
      <c r="B1302" s="279"/>
      <c r="C1302" s="279"/>
      <c r="D1302" s="279"/>
      <c r="E1302" s="279"/>
      <c r="F1302" s="279"/>
      <c r="G1302" s="79" t="s">
        <v>18</v>
      </c>
      <c r="H1302" s="44">
        <f t="shared" si="295"/>
        <v>32.799999999999997</v>
      </c>
      <c r="I1302" s="44">
        <v>0</v>
      </c>
      <c r="J1302" s="44">
        <v>0</v>
      </c>
      <c r="K1302" s="44">
        <v>0</v>
      </c>
      <c r="L1302" s="44">
        <v>0</v>
      </c>
      <c r="M1302" s="44">
        <v>32.799999999999997</v>
      </c>
      <c r="N1302" s="44">
        <v>0</v>
      </c>
      <c r="O1302" s="279"/>
      <c r="P1302" s="279"/>
      <c r="Q1302" s="425"/>
    </row>
    <row r="1303" spans="1:17" x14ac:dyDescent="0.25">
      <c r="A1303" s="292"/>
      <c r="B1303" s="279"/>
      <c r="C1303" s="279"/>
      <c r="D1303" s="279"/>
      <c r="E1303" s="279"/>
      <c r="F1303" s="279"/>
      <c r="G1303" s="79" t="s">
        <v>19</v>
      </c>
      <c r="H1303" s="44">
        <f t="shared" si="295"/>
        <v>0.3</v>
      </c>
      <c r="I1303" s="44">
        <v>0</v>
      </c>
      <c r="J1303" s="44">
        <v>0</v>
      </c>
      <c r="K1303" s="44">
        <v>0</v>
      </c>
      <c r="L1303" s="44">
        <v>0</v>
      </c>
      <c r="M1303" s="44">
        <v>0.3</v>
      </c>
      <c r="N1303" s="44">
        <v>0</v>
      </c>
      <c r="O1303" s="279"/>
      <c r="P1303" s="279"/>
      <c r="Q1303" s="425"/>
    </row>
    <row r="1304" spans="1:17" ht="24" x14ac:dyDescent="0.25">
      <c r="A1304" s="292"/>
      <c r="B1304" s="279"/>
      <c r="C1304" s="279"/>
      <c r="D1304" s="279"/>
      <c r="E1304" s="279"/>
      <c r="F1304" s="279"/>
      <c r="G1304" s="79" t="s">
        <v>20</v>
      </c>
      <c r="H1304" s="44">
        <f t="shared" si="295"/>
        <v>0</v>
      </c>
      <c r="I1304" s="44">
        <v>0</v>
      </c>
      <c r="J1304" s="44">
        <v>0</v>
      </c>
      <c r="K1304" s="44">
        <v>0</v>
      </c>
      <c r="L1304" s="44">
        <v>0</v>
      </c>
      <c r="M1304" s="44">
        <v>0</v>
      </c>
      <c r="N1304" s="44">
        <v>0</v>
      </c>
      <c r="O1304" s="279"/>
      <c r="P1304" s="279"/>
      <c r="Q1304" s="426"/>
    </row>
    <row r="1305" spans="1:17" ht="36" x14ac:dyDescent="0.25">
      <c r="A1305" s="292" t="s">
        <v>2624</v>
      </c>
      <c r="B1305" s="279" t="s">
        <v>2597</v>
      </c>
      <c r="C1305" s="279" t="s">
        <v>186</v>
      </c>
      <c r="D1305" s="279">
        <v>2028</v>
      </c>
      <c r="E1305" s="279">
        <v>20</v>
      </c>
      <c r="F1305" s="279" t="s">
        <v>2625</v>
      </c>
      <c r="G1305" s="79" t="s">
        <v>16</v>
      </c>
      <c r="H1305" s="44">
        <f t="shared" ref="H1305:N1305" si="304">SUM(H1306:H1309)</f>
        <v>20</v>
      </c>
      <c r="I1305" s="44">
        <f t="shared" si="304"/>
        <v>0</v>
      </c>
      <c r="J1305" s="44">
        <f t="shared" si="304"/>
        <v>0</v>
      </c>
      <c r="K1305" s="44">
        <f t="shared" si="304"/>
        <v>0</v>
      </c>
      <c r="L1305" s="44">
        <f t="shared" si="304"/>
        <v>20</v>
      </c>
      <c r="M1305" s="44">
        <f t="shared" si="304"/>
        <v>0</v>
      </c>
      <c r="N1305" s="44">
        <f t="shared" si="304"/>
        <v>0</v>
      </c>
      <c r="O1305" s="279">
        <v>20</v>
      </c>
      <c r="P1305" s="279"/>
      <c r="Q1305" s="424" t="s">
        <v>4194</v>
      </c>
    </row>
    <row r="1306" spans="1:17" x14ac:dyDescent="0.25">
      <c r="A1306" s="292"/>
      <c r="B1306" s="279"/>
      <c r="C1306" s="279"/>
      <c r="D1306" s="279"/>
      <c r="E1306" s="279"/>
      <c r="F1306" s="279"/>
      <c r="G1306" s="79" t="s">
        <v>267</v>
      </c>
      <c r="H1306" s="44">
        <f t="shared" si="295"/>
        <v>0</v>
      </c>
      <c r="I1306" s="44">
        <v>0</v>
      </c>
      <c r="J1306" s="44">
        <v>0</v>
      </c>
      <c r="K1306" s="44">
        <v>0</v>
      </c>
      <c r="L1306" s="44">
        <v>0</v>
      </c>
      <c r="M1306" s="44">
        <v>0</v>
      </c>
      <c r="N1306" s="44">
        <v>0</v>
      </c>
      <c r="O1306" s="279"/>
      <c r="P1306" s="279"/>
      <c r="Q1306" s="425"/>
    </row>
    <row r="1307" spans="1:17" ht="36" x14ac:dyDescent="0.25">
      <c r="A1307" s="292"/>
      <c r="B1307" s="279"/>
      <c r="C1307" s="279"/>
      <c r="D1307" s="279"/>
      <c r="E1307" s="279"/>
      <c r="F1307" s="279"/>
      <c r="G1307" s="79" t="s">
        <v>18</v>
      </c>
      <c r="H1307" s="44">
        <f t="shared" si="295"/>
        <v>19</v>
      </c>
      <c r="I1307" s="44">
        <v>0</v>
      </c>
      <c r="J1307" s="44">
        <v>0</v>
      </c>
      <c r="K1307" s="44">
        <v>0</v>
      </c>
      <c r="L1307" s="44">
        <v>19</v>
      </c>
      <c r="M1307" s="44">
        <v>0</v>
      </c>
      <c r="N1307" s="44">
        <v>0</v>
      </c>
      <c r="O1307" s="279"/>
      <c r="P1307" s="279"/>
      <c r="Q1307" s="425"/>
    </row>
    <row r="1308" spans="1:17" x14ac:dyDescent="0.25">
      <c r="A1308" s="292"/>
      <c r="B1308" s="279"/>
      <c r="C1308" s="279"/>
      <c r="D1308" s="279"/>
      <c r="E1308" s="279"/>
      <c r="F1308" s="279"/>
      <c r="G1308" s="79" t="s">
        <v>19</v>
      </c>
      <c r="H1308" s="44">
        <f t="shared" si="295"/>
        <v>1</v>
      </c>
      <c r="I1308" s="44">
        <v>0</v>
      </c>
      <c r="J1308" s="44">
        <v>0</v>
      </c>
      <c r="K1308" s="44">
        <v>0</v>
      </c>
      <c r="L1308" s="44">
        <v>1</v>
      </c>
      <c r="M1308" s="44">
        <v>0</v>
      </c>
      <c r="N1308" s="44">
        <v>0</v>
      </c>
      <c r="O1308" s="279"/>
      <c r="P1308" s="279"/>
      <c r="Q1308" s="425"/>
    </row>
    <row r="1309" spans="1:17" ht="24" x14ac:dyDescent="0.25">
      <c r="A1309" s="292"/>
      <c r="B1309" s="279"/>
      <c r="C1309" s="279"/>
      <c r="D1309" s="279"/>
      <c r="E1309" s="279"/>
      <c r="F1309" s="279"/>
      <c r="G1309" s="79" t="s">
        <v>20</v>
      </c>
      <c r="H1309" s="44">
        <f t="shared" si="295"/>
        <v>0</v>
      </c>
      <c r="I1309" s="44">
        <v>0</v>
      </c>
      <c r="J1309" s="44">
        <v>0</v>
      </c>
      <c r="K1309" s="44">
        <v>0</v>
      </c>
      <c r="L1309" s="44">
        <v>0</v>
      </c>
      <c r="M1309" s="44">
        <v>0</v>
      </c>
      <c r="N1309" s="44">
        <v>0</v>
      </c>
      <c r="O1309" s="279"/>
      <c r="P1309" s="279"/>
      <c r="Q1309" s="426"/>
    </row>
    <row r="1310" spans="1:17" ht="36" x14ac:dyDescent="0.25">
      <c r="A1310" s="281" t="s">
        <v>2626</v>
      </c>
      <c r="B1310" s="281" t="s">
        <v>2627</v>
      </c>
      <c r="C1310" s="301" t="s">
        <v>1547</v>
      </c>
      <c r="D1310" s="281">
        <v>2029</v>
      </c>
      <c r="E1310" s="301">
        <v>200</v>
      </c>
      <c r="F1310" s="281" t="s">
        <v>2628</v>
      </c>
      <c r="G1310" s="119" t="s">
        <v>16</v>
      </c>
      <c r="H1310" s="47">
        <f t="shared" ref="H1310:N1310" si="305">SUM(H1311:H1314)</f>
        <v>3.69</v>
      </c>
      <c r="I1310" s="95">
        <f t="shared" si="305"/>
        <v>0</v>
      </c>
      <c r="J1310" s="47">
        <f t="shared" si="305"/>
        <v>0</v>
      </c>
      <c r="K1310" s="95">
        <f t="shared" si="305"/>
        <v>0</v>
      </c>
      <c r="L1310" s="47">
        <f t="shared" si="305"/>
        <v>0</v>
      </c>
      <c r="M1310" s="95">
        <f t="shared" si="305"/>
        <v>3.69</v>
      </c>
      <c r="N1310" s="47">
        <f t="shared" si="305"/>
        <v>0</v>
      </c>
      <c r="O1310" s="281">
        <v>200</v>
      </c>
      <c r="P1310" s="281"/>
      <c r="Q1310" s="424" t="s">
        <v>4194</v>
      </c>
    </row>
    <row r="1311" spans="1:17" x14ac:dyDescent="0.25">
      <c r="A1311" s="282"/>
      <c r="B1311" s="282"/>
      <c r="C1311" s="301"/>
      <c r="D1311" s="282"/>
      <c r="E1311" s="301"/>
      <c r="F1311" s="282"/>
      <c r="G1311" s="134" t="s">
        <v>17</v>
      </c>
      <c r="H1311" s="44">
        <f t="shared" ref="H1311:H1314" si="306">SUM(I1311:N1311)</f>
        <v>0</v>
      </c>
      <c r="I1311" s="47">
        <v>0</v>
      </c>
      <c r="J1311" s="44">
        <v>0</v>
      </c>
      <c r="K1311" s="47">
        <v>0</v>
      </c>
      <c r="L1311" s="44">
        <v>0</v>
      </c>
      <c r="M1311" s="47">
        <v>0</v>
      </c>
      <c r="N1311" s="44">
        <v>0</v>
      </c>
      <c r="O1311" s="301"/>
      <c r="P1311" s="282"/>
      <c r="Q1311" s="425"/>
    </row>
    <row r="1312" spans="1:17" ht="36" x14ac:dyDescent="0.25">
      <c r="A1312" s="282"/>
      <c r="B1312" s="282"/>
      <c r="C1312" s="301"/>
      <c r="D1312" s="282"/>
      <c r="E1312" s="301"/>
      <c r="F1312" s="282"/>
      <c r="G1312" s="79" t="s">
        <v>18</v>
      </c>
      <c r="H1312" s="47">
        <f t="shared" si="306"/>
        <v>3.5</v>
      </c>
      <c r="I1312" s="44">
        <v>0</v>
      </c>
      <c r="J1312" s="47">
        <v>0</v>
      </c>
      <c r="K1312" s="44">
        <v>0</v>
      </c>
      <c r="L1312" s="47">
        <v>0</v>
      </c>
      <c r="M1312" s="44">
        <v>3.5</v>
      </c>
      <c r="N1312" s="47">
        <v>0</v>
      </c>
      <c r="O1312" s="282"/>
      <c r="P1312" s="282"/>
      <c r="Q1312" s="425"/>
    </row>
    <row r="1313" spans="1:17" x14ac:dyDescent="0.25">
      <c r="A1313" s="282"/>
      <c r="B1313" s="282"/>
      <c r="C1313" s="301"/>
      <c r="D1313" s="282"/>
      <c r="E1313" s="301"/>
      <c r="F1313" s="282"/>
      <c r="G1313" s="134" t="s">
        <v>19</v>
      </c>
      <c r="H1313" s="44">
        <f t="shared" si="306"/>
        <v>0.19</v>
      </c>
      <c r="I1313" s="47">
        <v>0</v>
      </c>
      <c r="J1313" s="44">
        <v>0</v>
      </c>
      <c r="K1313" s="47">
        <v>0</v>
      </c>
      <c r="L1313" s="44">
        <v>0</v>
      </c>
      <c r="M1313" s="47">
        <v>0.19</v>
      </c>
      <c r="N1313" s="44">
        <v>0</v>
      </c>
      <c r="O1313" s="301"/>
      <c r="P1313" s="282"/>
      <c r="Q1313" s="425"/>
    </row>
    <row r="1314" spans="1:17" ht="24" x14ac:dyDescent="0.25">
      <c r="A1314" s="283"/>
      <c r="B1314" s="283"/>
      <c r="C1314" s="301"/>
      <c r="D1314" s="283"/>
      <c r="E1314" s="301"/>
      <c r="F1314" s="283"/>
      <c r="G1314" s="79" t="s">
        <v>20</v>
      </c>
      <c r="H1314" s="47">
        <f t="shared" si="306"/>
        <v>0</v>
      </c>
      <c r="I1314" s="44">
        <v>0</v>
      </c>
      <c r="J1314" s="47">
        <v>0</v>
      </c>
      <c r="K1314" s="44">
        <v>0</v>
      </c>
      <c r="L1314" s="47">
        <v>0</v>
      </c>
      <c r="M1314" s="44">
        <v>0</v>
      </c>
      <c r="N1314" s="47">
        <v>0</v>
      </c>
      <c r="O1314" s="283"/>
      <c r="P1314" s="283"/>
      <c r="Q1314" s="426"/>
    </row>
    <row r="1315" spans="1:17" ht="36" x14ac:dyDescent="0.25">
      <c r="A1315" s="281" t="s">
        <v>2629</v>
      </c>
      <c r="B1315" s="281" t="s">
        <v>2627</v>
      </c>
      <c r="C1315" s="281" t="s">
        <v>1547</v>
      </c>
      <c r="D1315" s="301">
        <v>2029</v>
      </c>
      <c r="E1315" s="281">
        <v>140</v>
      </c>
      <c r="F1315" s="301" t="s">
        <v>2628</v>
      </c>
      <c r="G1315" s="79" t="s">
        <v>16</v>
      </c>
      <c r="H1315" s="44">
        <f t="shared" ref="H1315:N1315" si="307">SUM(H1316:H1319)</f>
        <v>13.4</v>
      </c>
      <c r="I1315" s="47">
        <f t="shared" si="307"/>
        <v>0</v>
      </c>
      <c r="J1315" s="44">
        <f t="shared" si="307"/>
        <v>0</v>
      </c>
      <c r="K1315" s="47">
        <f t="shared" si="307"/>
        <v>0</v>
      </c>
      <c r="L1315" s="44">
        <f t="shared" si="307"/>
        <v>0</v>
      </c>
      <c r="M1315" s="47">
        <f t="shared" si="307"/>
        <v>13.4</v>
      </c>
      <c r="N1315" s="44">
        <f t="shared" si="307"/>
        <v>0</v>
      </c>
      <c r="O1315" s="301"/>
      <c r="P1315" s="281"/>
      <c r="Q1315" s="424" t="s">
        <v>4194</v>
      </c>
    </row>
    <row r="1316" spans="1:17" x14ac:dyDescent="0.25">
      <c r="A1316" s="282"/>
      <c r="B1316" s="282"/>
      <c r="C1316" s="282"/>
      <c r="D1316" s="301"/>
      <c r="E1316" s="282"/>
      <c r="F1316" s="301"/>
      <c r="G1316" s="79" t="s">
        <v>17</v>
      </c>
      <c r="H1316" s="47">
        <f t="shared" ref="H1316:H1319" si="308">SUM(I1316:N1316)</f>
        <v>0</v>
      </c>
      <c r="I1316" s="44">
        <v>0</v>
      </c>
      <c r="J1316" s="47">
        <v>0</v>
      </c>
      <c r="K1316" s="44">
        <v>0</v>
      </c>
      <c r="L1316" s="47">
        <v>0</v>
      </c>
      <c r="M1316" s="44">
        <v>0</v>
      </c>
      <c r="N1316" s="44">
        <v>0</v>
      </c>
      <c r="O1316" s="301"/>
      <c r="P1316" s="282"/>
      <c r="Q1316" s="425"/>
    </row>
    <row r="1317" spans="1:17" ht="36" x14ac:dyDescent="0.25">
      <c r="A1317" s="282"/>
      <c r="B1317" s="282"/>
      <c r="C1317" s="282"/>
      <c r="D1317" s="301"/>
      <c r="E1317" s="282"/>
      <c r="F1317" s="301"/>
      <c r="G1317" s="79" t="s">
        <v>18</v>
      </c>
      <c r="H1317" s="44">
        <f t="shared" si="308"/>
        <v>12.73</v>
      </c>
      <c r="I1317" s="47">
        <v>0</v>
      </c>
      <c r="J1317" s="44">
        <v>0</v>
      </c>
      <c r="K1317" s="47">
        <v>0</v>
      </c>
      <c r="L1317" s="44">
        <v>0</v>
      </c>
      <c r="M1317" s="47">
        <v>12.73</v>
      </c>
      <c r="N1317" s="44">
        <v>0</v>
      </c>
      <c r="O1317" s="301"/>
      <c r="P1317" s="282"/>
      <c r="Q1317" s="425"/>
    </row>
    <row r="1318" spans="1:17" x14ac:dyDescent="0.25">
      <c r="A1318" s="282"/>
      <c r="B1318" s="282"/>
      <c r="C1318" s="282"/>
      <c r="D1318" s="301"/>
      <c r="E1318" s="282"/>
      <c r="F1318" s="301"/>
      <c r="G1318" s="79" t="s">
        <v>19</v>
      </c>
      <c r="H1318" s="47">
        <f t="shared" si="308"/>
        <v>0.67</v>
      </c>
      <c r="I1318" s="44">
        <v>0</v>
      </c>
      <c r="J1318" s="47">
        <v>0</v>
      </c>
      <c r="K1318" s="44">
        <v>0</v>
      </c>
      <c r="L1318" s="47">
        <v>0</v>
      </c>
      <c r="M1318" s="44">
        <v>0.67</v>
      </c>
      <c r="N1318" s="44">
        <v>0</v>
      </c>
      <c r="O1318" s="301"/>
      <c r="P1318" s="282"/>
      <c r="Q1318" s="425"/>
    </row>
    <row r="1319" spans="1:17" ht="24" x14ac:dyDescent="0.25">
      <c r="A1319" s="283"/>
      <c r="B1319" s="283"/>
      <c r="C1319" s="283"/>
      <c r="D1319" s="301"/>
      <c r="E1319" s="283"/>
      <c r="F1319" s="301"/>
      <c r="G1319" s="79" t="s">
        <v>20</v>
      </c>
      <c r="H1319" s="117">
        <f t="shared" si="308"/>
        <v>0</v>
      </c>
      <c r="I1319" s="47">
        <v>0</v>
      </c>
      <c r="J1319" s="117">
        <v>0</v>
      </c>
      <c r="K1319" s="47">
        <v>0</v>
      </c>
      <c r="L1319" s="117">
        <v>0</v>
      </c>
      <c r="M1319" s="47">
        <v>0</v>
      </c>
      <c r="N1319" s="117">
        <v>0</v>
      </c>
      <c r="O1319" s="301"/>
      <c r="P1319" s="283"/>
      <c r="Q1319" s="426"/>
    </row>
    <row r="1320" spans="1:17" ht="36" x14ac:dyDescent="0.25">
      <c r="A1320" s="306" t="s">
        <v>26</v>
      </c>
      <c r="B1320" s="306"/>
      <c r="C1320" s="306"/>
      <c r="D1320" s="306"/>
      <c r="E1320" s="306"/>
      <c r="F1320" s="306"/>
      <c r="G1320" s="48" t="s">
        <v>16</v>
      </c>
      <c r="H1320" s="49">
        <f>SUM(H1260,H1265,H1270,H1275,H1280,H1285,H1290,H1295,H1300,H1305,H1310,H1315)</f>
        <v>290.58999999999997</v>
      </c>
      <c r="I1320" s="49">
        <f t="shared" ref="I1320:N1320" si="309">SUM(I1260,I1265,I1270,I1275,I1280,I1285,I1290,I1295,I1300,I1305,I1310,I1315)</f>
        <v>0</v>
      </c>
      <c r="J1320" s="49">
        <f t="shared" si="309"/>
        <v>0</v>
      </c>
      <c r="K1320" s="49">
        <f t="shared" si="309"/>
        <v>0</v>
      </c>
      <c r="L1320" s="49">
        <f t="shared" si="309"/>
        <v>162</v>
      </c>
      <c r="M1320" s="49">
        <f t="shared" si="309"/>
        <v>66.089999999999989</v>
      </c>
      <c r="N1320" s="49">
        <f t="shared" si="309"/>
        <v>62.5</v>
      </c>
      <c r="O1320" s="279"/>
      <c r="P1320" s="279"/>
      <c r="Q1320" s="35"/>
    </row>
    <row r="1321" spans="1:17" ht="24" x14ac:dyDescent="0.25">
      <c r="A1321" s="306"/>
      <c r="B1321" s="306"/>
      <c r="C1321" s="306"/>
      <c r="D1321" s="306"/>
      <c r="E1321" s="306"/>
      <c r="F1321" s="306"/>
      <c r="G1321" s="269" t="s">
        <v>267</v>
      </c>
      <c r="H1321" s="49">
        <f t="shared" ref="H1321:N1324" si="310">SUM(H1261,H1266,H1271,H1276,H1281,H1286,H1291,H1296,H1301,H1306,H1311,H1316)</f>
        <v>0</v>
      </c>
      <c r="I1321" s="49">
        <f t="shared" si="310"/>
        <v>0</v>
      </c>
      <c r="J1321" s="49">
        <f t="shared" si="310"/>
        <v>0</v>
      </c>
      <c r="K1321" s="49">
        <f t="shared" si="310"/>
        <v>0</v>
      </c>
      <c r="L1321" s="49">
        <f t="shared" si="310"/>
        <v>0</v>
      </c>
      <c r="M1321" s="49">
        <f t="shared" si="310"/>
        <v>0</v>
      </c>
      <c r="N1321" s="49">
        <f t="shared" si="310"/>
        <v>0</v>
      </c>
      <c r="O1321" s="279"/>
      <c r="P1321" s="279"/>
      <c r="Q1321" s="35"/>
    </row>
    <row r="1322" spans="1:17" ht="36" x14ac:dyDescent="0.25">
      <c r="A1322" s="306"/>
      <c r="B1322" s="306"/>
      <c r="C1322" s="306"/>
      <c r="D1322" s="306"/>
      <c r="E1322" s="306"/>
      <c r="F1322" s="306"/>
      <c r="G1322" s="48" t="s">
        <v>18</v>
      </c>
      <c r="H1322" s="49">
        <f t="shared" si="310"/>
        <v>279.73</v>
      </c>
      <c r="I1322" s="49">
        <f t="shared" si="310"/>
        <v>0</v>
      </c>
      <c r="J1322" s="49">
        <f t="shared" si="310"/>
        <v>0</v>
      </c>
      <c r="K1322" s="49">
        <f t="shared" si="310"/>
        <v>0</v>
      </c>
      <c r="L1322" s="49">
        <f t="shared" si="310"/>
        <v>153.79999999999998</v>
      </c>
      <c r="M1322" s="49">
        <f t="shared" si="310"/>
        <v>64.13</v>
      </c>
      <c r="N1322" s="49">
        <f t="shared" si="310"/>
        <v>61.8</v>
      </c>
      <c r="O1322" s="279"/>
      <c r="P1322" s="279"/>
      <c r="Q1322" s="35"/>
    </row>
    <row r="1323" spans="1:17" ht="15.75" x14ac:dyDescent="0.25">
      <c r="A1323" s="306"/>
      <c r="B1323" s="306"/>
      <c r="C1323" s="306"/>
      <c r="D1323" s="306"/>
      <c r="E1323" s="306"/>
      <c r="F1323" s="306"/>
      <c r="G1323" s="48" t="s">
        <v>19</v>
      </c>
      <c r="H1323" s="49">
        <f t="shared" si="310"/>
        <v>10.860000000000001</v>
      </c>
      <c r="I1323" s="49">
        <f t="shared" si="310"/>
        <v>0</v>
      </c>
      <c r="J1323" s="49">
        <f t="shared" si="310"/>
        <v>0</v>
      </c>
      <c r="K1323" s="49">
        <f t="shared" si="310"/>
        <v>0</v>
      </c>
      <c r="L1323" s="49">
        <f t="shared" si="310"/>
        <v>8.2000000000000011</v>
      </c>
      <c r="M1323" s="49">
        <f t="shared" si="310"/>
        <v>1.96</v>
      </c>
      <c r="N1323" s="49">
        <f t="shared" si="310"/>
        <v>0.7</v>
      </c>
      <c r="O1323" s="279"/>
      <c r="P1323" s="279"/>
      <c r="Q1323" s="35"/>
    </row>
    <row r="1324" spans="1:17" ht="24" x14ac:dyDescent="0.25">
      <c r="A1324" s="306"/>
      <c r="B1324" s="306"/>
      <c r="C1324" s="306"/>
      <c r="D1324" s="306"/>
      <c r="E1324" s="306"/>
      <c r="F1324" s="306"/>
      <c r="G1324" s="48" t="s">
        <v>20</v>
      </c>
      <c r="H1324" s="49">
        <f t="shared" si="310"/>
        <v>0</v>
      </c>
      <c r="I1324" s="49">
        <f t="shared" si="310"/>
        <v>0</v>
      </c>
      <c r="J1324" s="49">
        <f t="shared" si="310"/>
        <v>0</v>
      </c>
      <c r="K1324" s="49">
        <f t="shared" si="310"/>
        <v>0</v>
      </c>
      <c r="L1324" s="49">
        <f t="shared" si="310"/>
        <v>0</v>
      </c>
      <c r="M1324" s="49">
        <f t="shared" si="310"/>
        <v>0</v>
      </c>
      <c r="N1324" s="49">
        <f t="shared" si="310"/>
        <v>0</v>
      </c>
      <c r="O1324" s="279"/>
      <c r="P1324" s="279"/>
      <c r="Q1324" s="35"/>
    </row>
    <row r="1325" spans="1:17" ht="15.75" x14ac:dyDescent="0.25">
      <c r="A1325" s="306" t="s">
        <v>21</v>
      </c>
      <c r="B1325" s="306"/>
      <c r="C1325" s="306"/>
      <c r="D1325" s="306"/>
      <c r="E1325" s="306"/>
      <c r="F1325" s="306"/>
      <c r="G1325" s="306"/>
      <c r="H1325" s="306"/>
      <c r="I1325" s="306"/>
      <c r="J1325" s="306"/>
      <c r="K1325" s="306"/>
      <c r="L1325" s="306"/>
      <c r="M1325" s="306"/>
      <c r="N1325" s="306"/>
      <c r="O1325" s="306"/>
      <c r="P1325" s="306"/>
      <c r="Q1325" s="35"/>
    </row>
    <row r="1326" spans="1:17" ht="36" x14ac:dyDescent="0.25">
      <c r="A1326" s="292" t="s">
        <v>2630</v>
      </c>
      <c r="B1326" s="279"/>
      <c r="C1326" s="279" t="s">
        <v>21</v>
      </c>
      <c r="D1326" s="279">
        <v>2028</v>
      </c>
      <c r="E1326" s="279"/>
      <c r="F1326" s="279" t="s">
        <v>2597</v>
      </c>
      <c r="G1326" s="43" t="s">
        <v>16</v>
      </c>
      <c r="H1326" s="44">
        <f t="shared" ref="H1326:N1326" si="311">SUM(H1327:H1330)</f>
        <v>50</v>
      </c>
      <c r="I1326" s="44">
        <f t="shared" si="311"/>
        <v>0</v>
      </c>
      <c r="J1326" s="44">
        <f t="shared" si="311"/>
        <v>0</v>
      </c>
      <c r="K1326" s="44">
        <f t="shared" si="311"/>
        <v>0</v>
      </c>
      <c r="L1326" s="44">
        <f t="shared" si="311"/>
        <v>50</v>
      </c>
      <c r="M1326" s="44">
        <f t="shared" si="311"/>
        <v>0</v>
      </c>
      <c r="N1326" s="44">
        <f t="shared" si="311"/>
        <v>0</v>
      </c>
      <c r="O1326" s="279"/>
      <c r="P1326" s="279"/>
      <c r="Q1326" s="424" t="s">
        <v>4193</v>
      </c>
    </row>
    <row r="1327" spans="1:17" x14ac:dyDescent="0.25">
      <c r="A1327" s="292"/>
      <c r="B1327" s="279"/>
      <c r="C1327" s="279"/>
      <c r="D1327" s="279"/>
      <c r="E1327" s="279"/>
      <c r="F1327" s="279"/>
      <c r="G1327" s="43" t="s">
        <v>17</v>
      </c>
      <c r="H1327" s="44">
        <f t="shared" ref="H1327:H1375" si="312">SUM(I1327:N1327)</f>
        <v>46.5</v>
      </c>
      <c r="I1327" s="44">
        <v>0</v>
      </c>
      <c r="J1327" s="44">
        <v>0</v>
      </c>
      <c r="K1327" s="44">
        <v>0</v>
      </c>
      <c r="L1327" s="44">
        <v>46.5</v>
      </c>
      <c r="M1327" s="44">
        <v>0</v>
      </c>
      <c r="N1327" s="44">
        <v>0</v>
      </c>
      <c r="O1327" s="279"/>
      <c r="P1327" s="279"/>
      <c r="Q1327" s="425"/>
    </row>
    <row r="1328" spans="1:17" ht="36" x14ac:dyDescent="0.25">
      <c r="A1328" s="292"/>
      <c r="B1328" s="279"/>
      <c r="C1328" s="279"/>
      <c r="D1328" s="279"/>
      <c r="E1328" s="279"/>
      <c r="F1328" s="279"/>
      <c r="G1328" s="43" t="s">
        <v>18</v>
      </c>
      <c r="H1328" s="44">
        <f t="shared" si="312"/>
        <v>3</v>
      </c>
      <c r="I1328" s="44">
        <v>0</v>
      </c>
      <c r="J1328" s="44">
        <v>0</v>
      </c>
      <c r="K1328" s="44">
        <v>0</v>
      </c>
      <c r="L1328" s="44">
        <v>3</v>
      </c>
      <c r="M1328" s="44">
        <v>0</v>
      </c>
      <c r="N1328" s="44">
        <v>0</v>
      </c>
      <c r="O1328" s="279"/>
      <c r="P1328" s="279"/>
      <c r="Q1328" s="425"/>
    </row>
    <row r="1329" spans="1:17" x14ac:dyDescent="0.25">
      <c r="A1329" s="292"/>
      <c r="B1329" s="279"/>
      <c r="C1329" s="279"/>
      <c r="D1329" s="279"/>
      <c r="E1329" s="279"/>
      <c r="F1329" s="279"/>
      <c r="G1329" s="43" t="s">
        <v>19</v>
      </c>
      <c r="H1329" s="44">
        <f t="shared" si="312"/>
        <v>0.5</v>
      </c>
      <c r="I1329" s="44">
        <v>0</v>
      </c>
      <c r="J1329" s="44">
        <v>0</v>
      </c>
      <c r="K1329" s="44">
        <v>0</v>
      </c>
      <c r="L1329" s="44">
        <v>0.5</v>
      </c>
      <c r="M1329" s="44">
        <v>0</v>
      </c>
      <c r="N1329" s="44">
        <v>0</v>
      </c>
      <c r="O1329" s="279"/>
      <c r="P1329" s="279"/>
      <c r="Q1329" s="425"/>
    </row>
    <row r="1330" spans="1:17" ht="24" x14ac:dyDescent="0.25">
      <c r="A1330" s="292"/>
      <c r="B1330" s="279"/>
      <c r="C1330" s="279"/>
      <c r="D1330" s="279"/>
      <c r="E1330" s="279"/>
      <c r="F1330" s="279"/>
      <c r="G1330" s="43" t="s">
        <v>20</v>
      </c>
      <c r="H1330" s="44">
        <f t="shared" si="312"/>
        <v>0</v>
      </c>
      <c r="I1330" s="44">
        <v>0</v>
      </c>
      <c r="J1330" s="44">
        <v>0</v>
      </c>
      <c r="K1330" s="44">
        <v>0</v>
      </c>
      <c r="L1330" s="44">
        <v>0</v>
      </c>
      <c r="M1330" s="44">
        <v>0</v>
      </c>
      <c r="N1330" s="44">
        <v>0</v>
      </c>
      <c r="O1330" s="279"/>
      <c r="P1330" s="279"/>
      <c r="Q1330" s="426"/>
    </row>
    <row r="1331" spans="1:17" ht="36" x14ac:dyDescent="0.25">
      <c r="A1331" s="292" t="s">
        <v>2631</v>
      </c>
      <c r="B1331" s="279"/>
      <c r="C1331" s="279" t="s">
        <v>21</v>
      </c>
      <c r="D1331" s="279">
        <v>2029</v>
      </c>
      <c r="E1331" s="279"/>
      <c r="F1331" s="279" t="s">
        <v>2597</v>
      </c>
      <c r="G1331" s="43" t="s">
        <v>16</v>
      </c>
      <c r="H1331" s="44">
        <f t="shared" ref="H1331:N1331" si="313">SUM(H1332:H1335)</f>
        <v>50</v>
      </c>
      <c r="I1331" s="44">
        <f t="shared" si="313"/>
        <v>0</v>
      </c>
      <c r="J1331" s="44">
        <f t="shared" si="313"/>
        <v>0</v>
      </c>
      <c r="K1331" s="44">
        <f t="shared" si="313"/>
        <v>0</v>
      </c>
      <c r="L1331" s="44">
        <f t="shared" si="313"/>
        <v>0</v>
      </c>
      <c r="M1331" s="44">
        <f t="shared" si="313"/>
        <v>50</v>
      </c>
      <c r="N1331" s="44">
        <f t="shared" si="313"/>
        <v>0</v>
      </c>
      <c r="O1331" s="279"/>
      <c r="P1331" s="279"/>
      <c r="Q1331" s="424" t="s">
        <v>4193</v>
      </c>
    </row>
    <row r="1332" spans="1:17" x14ac:dyDescent="0.25">
      <c r="A1332" s="292"/>
      <c r="B1332" s="279"/>
      <c r="C1332" s="279"/>
      <c r="D1332" s="279"/>
      <c r="E1332" s="279"/>
      <c r="F1332" s="279"/>
      <c r="G1332" s="43" t="s">
        <v>17</v>
      </c>
      <c r="H1332" s="44">
        <f t="shared" si="312"/>
        <v>46.5</v>
      </c>
      <c r="I1332" s="44">
        <v>0</v>
      </c>
      <c r="J1332" s="44">
        <v>0</v>
      </c>
      <c r="K1332" s="44">
        <v>0</v>
      </c>
      <c r="L1332" s="44">
        <v>0</v>
      </c>
      <c r="M1332" s="44">
        <v>46.5</v>
      </c>
      <c r="N1332" s="44">
        <v>0</v>
      </c>
      <c r="O1332" s="279"/>
      <c r="P1332" s="279"/>
      <c r="Q1332" s="425"/>
    </row>
    <row r="1333" spans="1:17" ht="36" x14ac:dyDescent="0.25">
      <c r="A1333" s="292"/>
      <c r="B1333" s="279"/>
      <c r="C1333" s="279"/>
      <c r="D1333" s="279"/>
      <c r="E1333" s="279"/>
      <c r="F1333" s="279"/>
      <c r="G1333" s="43" t="s">
        <v>18</v>
      </c>
      <c r="H1333" s="44">
        <f t="shared" si="312"/>
        <v>3</v>
      </c>
      <c r="I1333" s="44">
        <v>0</v>
      </c>
      <c r="J1333" s="44">
        <v>0</v>
      </c>
      <c r="K1333" s="44">
        <v>0</v>
      </c>
      <c r="L1333" s="44">
        <v>0</v>
      </c>
      <c r="M1333" s="44">
        <v>3</v>
      </c>
      <c r="N1333" s="44">
        <v>0</v>
      </c>
      <c r="O1333" s="279"/>
      <c r="P1333" s="279"/>
      <c r="Q1333" s="425"/>
    </row>
    <row r="1334" spans="1:17" x14ac:dyDescent="0.25">
      <c r="A1334" s="292"/>
      <c r="B1334" s="279"/>
      <c r="C1334" s="279"/>
      <c r="D1334" s="279"/>
      <c r="E1334" s="279"/>
      <c r="F1334" s="279"/>
      <c r="G1334" s="43" t="s">
        <v>19</v>
      </c>
      <c r="H1334" s="44">
        <f t="shared" si="312"/>
        <v>0.5</v>
      </c>
      <c r="I1334" s="44">
        <v>0</v>
      </c>
      <c r="J1334" s="44">
        <v>0</v>
      </c>
      <c r="K1334" s="44">
        <v>0</v>
      </c>
      <c r="L1334" s="44">
        <v>0</v>
      </c>
      <c r="M1334" s="44">
        <v>0.5</v>
      </c>
      <c r="N1334" s="44">
        <v>0</v>
      </c>
      <c r="O1334" s="279"/>
      <c r="P1334" s="279"/>
      <c r="Q1334" s="425"/>
    </row>
    <row r="1335" spans="1:17" ht="24" x14ac:dyDescent="0.25">
      <c r="A1335" s="292"/>
      <c r="B1335" s="279"/>
      <c r="C1335" s="279"/>
      <c r="D1335" s="279"/>
      <c r="E1335" s="279"/>
      <c r="F1335" s="279"/>
      <c r="G1335" s="43" t="s">
        <v>20</v>
      </c>
      <c r="H1335" s="44">
        <f t="shared" si="312"/>
        <v>0</v>
      </c>
      <c r="I1335" s="44">
        <v>0</v>
      </c>
      <c r="J1335" s="44">
        <v>0</v>
      </c>
      <c r="K1335" s="44">
        <v>0</v>
      </c>
      <c r="L1335" s="44">
        <v>0</v>
      </c>
      <c r="M1335" s="44">
        <v>0</v>
      </c>
      <c r="N1335" s="44">
        <v>0</v>
      </c>
      <c r="O1335" s="279"/>
      <c r="P1335" s="279"/>
      <c r="Q1335" s="426"/>
    </row>
    <row r="1336" spans="1:17" ht="36" x14ac:dyDescent="0.25">
      <c r="A1336" s="292" t="s">
        <v>2632</v>
      </c>
      <c r="B1336" s="279"/>
      <c r="C1336" s="279" t="s">
        <v>21</v>
      </c>
      <c r="D1336" s="279">
        <v>2029</v>
      </c>
      <c r="E1336" s="279"/>
      <c r="F1336" s="279" t="s">
        <v>2597</v>
      </c>
      <c r="G1336" s="43" t="s">
        <v>16</v>
      </c>
      <c r="H1336" s="44">
        <f t="shared" ref="H1336:N1336" si="314">SUM(H1337:H1340)</f>
        <v>50</v>
      </c>
      <c r="I1336" s="44">
        <f t="shared" si="314"/>
        <v>0</v>
      </c>
      <c r="J1336" s="44">
        <f t="shared" si="314"/>
        <v>0</v>
      </c>
      <c r="K1336" s="44">
        <f t="shared" si="314"/>
        <v>0</v>
      </c>
      <c r="L1336" s="44">
        <f t="shared" si="314"/>
        <v>0</v>
      </c>
      <c r="M1336" s="44">
        <f t="shared" si="314"/>
        <v>50</v>
      </c>
      <c r="N1336" s="44">
        <f t="shared" si="314"/>
        <v>0</v>
      </c>
      <c r="O1336" s="279"/>
      <c r="P1336" s="279"/>
      <c r="Q1336" s="424" t="s">
        <v>4193</v>
      </c>
    </row>
    <row r="1337" spans="1:17" x14ac:dyDescent="0.25">
      <c r="A1337" s="292"/>
      <c r="B1337" s="279"/>
      <c r="C1337" s="279"/>
      <c r="D1337" s="279"/>
      <c r="E1337" s="279"/>
      <c r="F1337" s="279"/>
      <c r="G1337" s="43" t="s">
        <v>17</v>
      </c>
      <c r="H1337" s="44">
        <f t="shared" si="312"/>
        <v>46.5</v>
      </c>
      <c r="I1337" s="44">
        <v>0</v>
      </c>
      <c r="J1337" s="44">
        <v>0</v>
      </c>
      <c r="K1337" s="44">
        <v>0</v>
      </c>
      <c r="L1337" s="44">
        <v>0</v>
      </c>
      <c r="M1337" s="44">
        <v>46.5</v>
      </c>
      <c r="N1337" s="44">
        <v>0</v>
      </c>
      <c r="O1337" s="279"/>
      <c r="P1337" s="279"/>
      <c r="Q1337" s="425"/>
    </row>
    <row r="1338" spans="1:17" ht="36" x14ac:dyDescent="0.25">
      <c r="A1338" s="292"/>
      <c r="B1338" s="279"/>
      <c r="C1338" s="279"/>
      <c r="D1338" s="279"/>
      <c r="E1338" s="279"/>
      <c r="F1338" s="279"/>
      <c r="G1338" s="43" t="s">
        <v>18</v>
      </c>
      <c r="H1338" s="44">
        <f t="shared" si="312"/>
        <v>3</v>
      </c>
      <c r="I1338" s="44">
        <v>0</v>
      </c>
      <c r="J1338" s="44">
        <v>0</v>
      </c>
      <c r="K1338" s="44">
        <v>0</v>
      </c>
      <c r="L1338" s="44">
        <v>0</v>
      </c>
      <c r="M1338" s="44">
        <v>3</v>
      </c>
      <c r="N1338" s="44">
        <v>0</v>
      </c>
      <c r="O1338" s="279"/>
      <c r="P1338" s="279"/>
      <c r="Q1338" s="425"/>
    </row>
    <row r="1339" spans="1:17" x14ac:dyDescent="0.25">
      <c r="A1339" s="292"/>
      <c r="B1339" s="279"/>
      <c r="C1339" s="279"/>
      <c r="D1339" s="279"/>
      <c r="E1339" s="279"/>
      <c r="F1339" s="279"/>
      <c r="G1339" s="43" t="s">
        <v>19</v>
      </c>
      <c r="H1339" s="44">
        <f t="shared" si="312"/>
        <v>0.5</v>
      </c>
      <c r="I1339" s="44">
        <v>0</v>
      </c>
      <c r="J1339" s="44">
        <v>0</v>
      </c>
      <c r="K1339" s="44">
        <v>0</v>
      </c>
      <c r="L1339" s="44">
        <v>0</v>
      </c>
      <c r="M1339" s="44">
        <v>0.5</v>
      </c>
      <c r="N1339" s="44">
        <v>0</v>
      </c>
      <c r="O1339" s="279"/>
      <c r="P1339" s="279"/>
      <c r="Q1339" s="425"/>
    </row>
    <row r="1340" spans="1:17" ht="24" x14ac:dyDescent="0.25">
      <c r="A1340" s="292"/>
      <c r="B1340" s="279"/>
      <c r="C1340" s="279"/>
      <c r="D1340" s="279"/>
      <c r="E1340" s="279"/>
      <c r="F1340" s="279"/>
      <c r="G1340" s="43" t="s">
        <v>20</v>
      </c>
      <c r="H1340" s="44">
        <f t="shared" si="312"/>
        <v>0</v>
      </c>
      <c r="I1340" s="44">
        <v>0</v>
      </c>
      <c r="J1340" s="44">
        <v>0</v>
      </c>
      <c r="K1340" s="44">
        <v>0</v>
      </c>
      <c r="L1340" s="44">
        <v>0</v>
      </c>
      <c r="M1340" s="44">
        <v>0</v>
      </c>
      <c r="N1340" s="44">
        <v>0</v>
      </c>
      <c r="O1340" s="279"/>
      <c r="P1340" s="279"/>
      <c r="Q1340" s="426"/>
    </row>
    <row r="1341" spans="1:17" ht="36" x14ac:dyDescent="0.25">
      <c r="A1341" s="292" t="s">
        <v>2633</v>
      </c>
      <c r="B1341" s="279"/>
      <c r="C1341" s="279" t="s">
        <v>21</v>
      </c>
      <c r="D1341" s="279">
        <v>2030</v>
      </c>
      <c r="E1341" s="279"/>
      <c r="F1341" s="279" t="s">
        <v>2597</v>
      </c>
      <c r="G1341" s="43" t="s">
        <v>16</v>
      </c>
      <c r="H1341" s="44">
        <f t="shared" ref="H1341:N1341" si="315">SUM(H1342:H1345)</f>
        <v>50</v>
      </c>
      <c r="I1341" s="44">
        <f t="shared" si="315"/>
        <v>0</v>
      </c>
      <c r="J1341" s="44">
        <f t="shared" si="315"/>
        <v>0</v>
      </c>
      <c r="K1341" s="44">
        <f t="shared" si="315"/>
        <v>0</v>
      </c>
      <c r="L1341" s="44">
        <f t="shared" si="315"/>
        <v>0</v>
      </c>
      <c r="M1341" s="44">
        <f t="shared" si="315"/>
        <v>0</v>
      </c>
      <c r="N1341" s="44">
        <f t="shared" si="315"/>
        <v>50</v>
      </c>
      <c r="O1341" s="279"/>
      <c r="P1341" s="279"/>
      <c r="Q1341" s="424" t="s">
        <v>4193</v>
      </c>
    </row>
    <row r="1342" spans="1:17" x14ac:dyDescent="0.25">
      <c r="A1342" s="292"/>
      <c r="B1342" s="279"/>
      <c r="C1342" s="279"/>
      <c r="D1342" s="279"/>
      <c r="E1342" s="279"/>
      <c r="F1342" s="279"/>
      <c r="G1342" s="43" t="s">
        <v>17</v>
      </c>
      <c r="H1342" s="44">
        <f t="shared" si="312"/>
        <v>46.5</v>
      </c>
      <c r="I1342" s="44">
        <v>0</v>
      </c>
      <c r="J1342" s="44">
        <v>0</v>
      </c>
      <c r="K1342" s="44">
        <v>0</v>
      </c>
      <c r="L1342" s="44">
        <v>0</v>
      </c>
      <c r="M1342" s="44">
        <v>0</v>
      </c>
      <c r="N1342" s="44">
        <v>46.5</v>
      </c>
      <c r="O1342" s="279"/>
      <c r="P1342" s="279"/>
      <c r="Q1342" s="425"/>
    </row>
    <row r="1343" spans="1:17" ht="36" x14ac:dyDescent="0.25">
      <c r="A1343" s="292"/>
      <c r="B1343" s="279"/>
      <c r="C1343" s="279"/>
      <c r="D1343" s="279"/>
      <c r="E1343" s="279"/>
      <c r="F1343" s="279"/>
      <c r="G1343" s="43" t="s">
        <v>18</v>
      </c>
      <c r="H1343" s="44">
        <f t="shared" si="312"/>
        <v>3</v>
      </c>
      <c r="I1343" s="44">
        <v>0</v>
      </c>
      <c r="J1343" s="44">
        <v>0</v>
      </c>
      <c r="K1343" s="44">
        <v>0</v>
      </c>
      <c r="L1343" s="44">
        <v>0</v>
      </c>
      <c r="M1343" s="44">
        <v>0</v>
      </c>
      <c r="N1343" s="44">
        <v>3</v>
      </c>
      <c r="O1343" s="279"/>
      <c r="P1343" s="279"/>
      <c r="Q1343" s="425"/>
    </row>
    <row r="1344" spans="1:17" x14ac:dyDescent="0.25">
      <c r="A1344" s="292"/>
      <c r="B1344" s="279"/>
      <c r="C1344" s="279"/>
      <c r="D1344" s="279"/>
      <c r="E1344" s="279"/>
      <c r="F1344" s="279"/>
      <c r="G1344" s="43" t="s">
        <v>19</v>
      </c>
      <c r="H1344" s="44">
        <f t="shared" si="312"/>
        <v>0.5</v>
      </c>
      <c r="I1344" s="44">
        <v>0</v>
      </c>
      <c r="J1344" s="44">
        <v>0</v>
      </c>
      <c r="K1344" s="44">
        <v>0</v>
      </c>
      <c r="L1344" s="44">
        <v>0</v>
      </c>
      <c r="M1344" s="44">
        <v>0</v>
      </c>
      <c r="N1344" s="44">
        <v>0.5</v>
      </c>
      <c r="O1344" s="279"/>
      <c r="P1344" s="279"/>
      <c r="Q1344" s="425"/>
    </row>
    <row r="1345" spans="1:17" ht="24" x14ac:dyDescent="0.25">
      <c r="A1345" s="292"/>
      <c r="B1345" s="279"/>
      <c r="C1345" s="279"/>
      <c r="D1345" s="279"/>
      <c r="E1345" s="279"/>
      <c r="F1345" s="279"/>
      <c r="G1345" s="43" t="s">
        <v>20</v>
      </c>
      <c r="H1345" s="44">
        <f t="shared" si="312"/>
        <v>0</v>
      </c>
      <c r="I1345" s="44">
        <v>0</v>
      </c>
      <c r="J1345" s="44">
        <v>0</v>
      </c>
      <c r="K1345" s="44">
        <v>0</v>
      </c>
      <c r="L1345" s="44">
        <v>0</v>
      </c>
      <c r="M1345" s="44">
        <v>0</v>
      </c>
      <c r="N1345" s="44">
        <v>0</v>
      </c>
      <c r="O1345" s="279"/>
      <c r="P1345" s="279"/>
      <c r="Q1345" s="426"/>
    </row>
    <row r="1346" spans="1:17" ht="36" x14ac:dyDescent="0.25">
      <c r="A1346" s="292" t="s">
        <v>2634</v>
      </c>
      <c r="B1346" s="279"/>
      <c r="C1346" s="279" t="s">
        <v>21</v>
      </c>
      <c r="D1346" s="279">
        <v>2028</v>
      </c>
      <c r="E1346" s="279"/>
      <c r="F1346" s="279" t="s">
        <v>2597</v>
      </c>
      <c r="G1346" s="43" t="s">
        <v>16</v>
      </c>
      <c r="H1346" s="44">
        <f t="shared" ref="H1346:N1346" si="316">SUM(H1347:H1350)</f>
        <v>50</v>
      </c>
      <c r="I1346" s="44">
        <f t="shared" si="316"/>
        <v>0</v>
      </c>
      <c r="J1346" s="44">
        <f t="shared" si="316"/>
        <v>0</v>
      </c>
      <c r="K1346" s="44">
        <f t="shared" si="316"/>
        <v>0</v>
      </c>
      <c r="L1346" s="44">
        <f t="shared" si="316"/>
        <v>50</v>
      </c>
      <c r="M1346" s="44">
        <f t="shared" si="316"/>
        <v>0</v>
      </c>
      <c r="N1346" s="44">
        <f t="shared" si="316"/>
        <v>0</v>
      </c>
      <c r="O1346" s="279"/>
      <c r="P1346" s="279"/>
      <c r="Q1346" s="424" t="s">
        <v>4193</v>
      </c>
    </row>
    <row r="1347" spans="1:17" x14ac:dyDescent="0.25">
      <c r="A1347" s="292"/>
      <c r="B1347" s="279"/>
      <c r="C1347" s="279"/>
      <c r="D1347" s="279"/>
      <c r="E1347" s="279"/>
      <c r="F1347" s="279"/>
      <c r="G1347" s="43" t="s">
        <v>17</v>
      </c>
      <c r="H1347" s="44">
        <f t="shared" si="312"/>
        <v>46.5</v>
      </c>
      <c r="I1347" s="44">
        <v>0</v>
      </c>
      <c r="J1347" s="44">
        <v>0</v>
      </c>
      <c r="K1347" s="44">
        <v>0</v>
      </c>
      <c r="L1347" s="44">
        <v>46.5</v>
      </c>
      <c r="M1347" s="44">
        <v>0</v>
      </c>
      <c r="N1347" s="44">
        <v>0</v>
      </c>
      <c r="O1347" s="279"/>
      <c r="P1347" s="279"/>
      <c r="Q1347" s="425"/>
    </row>
    <row r="1348" spans="1:17" ht="36" x14ac:dyDescent="0.25">
      <c r="A1348" s="292"/>
      <c r="B1348" s="279"/>
      <c r="C1348" s="279"/>
      <c r="D1348" s="279"/>
      <c r="E1348" s="279"/>
      <c r="F1348" s="279"/>
      <c r="G1348" s="43" t="s">
        <v>18</v>
      </c>
      <c r="H1348" s="44">
        <f t="shared" si="312"/>
        <v>3</v>
      </c>
      <c r="I1348" s="44">
        <v>0</v>
      </c>
      <c r="J1348" s="44">
        <v>0</v>
      </c>
      <c r="K1348" s="44">
        <v>0</v>
      </c>
      <c r="L1348" s="44">
        <v>3</v>
      </c>
      <c r="M1348" s="44">
        <v>0</v>
      </c>
      <c r="N1348" s="44">
        <v>0</v>
      </c>
      <c r="O1348" s="279"/>
      <c r="P1348" s="279"/>
      <c r="Q1348" s="425"/>
    </row>
    <row r="1349" spans="1:17" x14ac:dyDescent="0.25">
      <c r="A1349" s="292"/>
      <c r="B1349" s="279"/>
      <c r="C1349" s="279"/>
      <c r="D1349" s="279"/>
      <c r="E1349" s="279"/>
      <c r="F1349" s="279"/>
      <c r="G1349" s="43" t="s">
        <v>19</v>
      </c>
      <c r="H1349" s="44">
        <f t="shared" si="312"/>
        <v>0.5</v>
      </c>
      <c r="I1349" s="44">
        <v>0</v>
      </c>
      <c r="J1349" s="44">
        <v>0</v>
      </c>
      <c r="K1349" s="44">
        <v>0</v>
      </c>
      <c r="L1349" s="44">
        <v>0.5</v>
      </c>
      <c r="M1349" s="44">
        <v>0</v>
      </c>
      <c r="N1349" s="44">
        <v>0</v>
      </c>
      <c r="O1349" s="279"/>
      <c r="P1349" s="279"/>
      <c r="Q1349" s="425"/>
    </row>
    <row r="1350" spans="1:17" ht="24" x14ac:dyDescent="0.25">
      <c r="A1350" s="292"/>
      <c r="B1350" s="279"/>
      <c r="C1350" s="279"/>
      <c r="D1350" s="279"/>
      <c r="E1350" s="279"/>
      <c r="F1350" s="279"/>
      <c r="G1350" s="43" t="s">
        <v>20</v>
      </c>
      <c r="H1350" s="44">
        <f t="shared" si="312"/>
        <v>0</v>
      </c>
      <c r="I1350" s="44">
        <v>0</v>
      </c>
      <c r="J1350" s="44">
        <v>0</v>
      </c>
      <c r="K1350" s="44">
        <v>0</v>
      </c>
      <c r="L1350" s="44">
        <v>0</v>
      </c>
      <c r="M1350" s="44">
        <v>0</v>
      </c>
      <c r="N1350" s="44">
        <v>0</v>
      </c>
      <c r="O1350" s="279"/>
      <c r="P1350" s="279"/>
      <c r="Q1350" s="426"/>
    </row>
    <row r="1351" spans="1:17" ht="36" x14ac:dyDescent="0.25">
      <c r="A1351" s="292" t="s">
        <v>2635</v>
      </c>
      <c r="B1351" s="279"/>
      <c r="C1351" s="279" t="s">
        <v>21</v>
      </c>
      <c r="D1351" s="279">
        <v>2028</v>
      </c>
      <c r="E1351" s="279"/>
      <c r="F1351" s="279" t="s">
        <v>2597</v>
      </c>
      <c r="G1351" s="43" t="s">
        <v>16</v>
      </c>
      <c r="H1351" s="44">
        <f t="shared" ref="H1351:N1351" si="317">SUM(H1352:H1355)</f>
        <v>50</v>
      </c>
      <c r="I1351" s="44">
        <f t="shared" si="317"/>
        <v>0</v>
      </c>
      <c r="J1351" s="44">
        <f t="shared" si="317"/>
        <v>0</v>
      </c>
      <c r="K1351" s="44">
        <f t="shared" si="317"/>
        <v>0</v>
      </c>
      <c r="L1351" s="44">
        <f t="shared" si="317"/>
        <v>50</v>
      </c>
      <c r="M1351" s="44">
        <f t="shared" si="317"/>
        <v>0</v>
      </c>
      <c r="N1351" s="44">
        <f t="shared" si="317"/>
        <v>0</v>
      </c>
      <c r="O1351" s="279"/>
      <c r="P1351" s="279"/>
      <c r="Q1351" s="424" t="s">
        <v>4193</v>
      </c>
    </row>
    <row r="1352" spans="1:17" x14ac:dyDescent="0.25">
      <c r="A1352" s="292"/>
      <c r="B1352" s="279"/>
      <c r="C1352" s="279"/>
      <c r="D1352" s="279"/>
      <c r="E1352" s="279"/>
      <c r="F1352" s="279"/>
      <c r="G1352" s="43" t="s">
        <v>17</v>
      </c>
      <c r="H1352" s="44">
        <f t="shared" si="312"/>
        <v>46.5</v>
      </c>
      <c r="I1352" s="44">
        <v>0</v>
      </c>
      <c r="J1352" s="44">
        <v>0</v>
      </c>
      <c r="K1352" s="44">
        <v>0</v>
      </c>
      <c r="L1352" s="44">
        <v>46.5</v>
      </c>
      <c r="M1352" s="44">
        <v>0</v>
      </c>
      <c r="N1352" s="44">
        <v>0</v>
      </c>
      <c r="O1352" s="279"/>
      <c r="P1352" s="279"/>
      <c r="Q1352" s="425"/>
    </row>
    <row r="1353" spans="1:17" ht="36" x14ac:dyDescent="0.25">
      <c r="A1353" s="292"/>
      <c r="B1353" s="279"/>
      <c r="C1353" s="279"/>
      <c r="D1353" s="279"/>
      <c r="E1353" s="279"/>
      <c r="F1353" s="279"/>
      <c r="G1353" s="43" t="s">
        <v>18</v>
      </c>
      <c r="H1353" s="44">
        <f t="shared" si="312"/>
        <v>3</v>
      </c>
      <c r="I1353" s="44">
        <v>0</v>
      </c>
      <c r="J1353" s="44">
        <v>0</v>
      </c>
      <c r="K1353" s="44">
        <v>0</v>
      </c>
      <c r="L1353" s="44">
        <v>3</v>
      </c>
      <c r="M1353" s="44">
        <v>0</v>
      </c>
      <c r="N1353" s="44">
        <v>0</v>
      </c>
      <c r="O1353" s="279"/>
      <c r="P1353" s="279"/>
      <c r="Q1353" s="425"/>
    </row>
    <row r="1354" spans="1:17" x14ac:dyDescent="0.25">
      <c r="A1354" s="292"/>
      <c r="B1354" s="279"/>
      <c r="C1354" s="279"/>
      <c r="D1354" s="279"/>
      <c r="E1354" s="279"/>
      <c r="F1354" s="279"/>
      <c r="G1354" s="43" t="s">
        <v>19</v>
      </c>
      <c r="H1354" s="44">
        <f t="shared" si="312"/>
        <v>0.5</v>
      </c>
      <c r="I1354" s="44">
        <v>0</v>
      </c>
      <c r="J1354" s="44">
        <v>0</v>
      </c>
      <c r="K1354" s="44">
        <v>0</v>
      </c>
      <c r="L1354" s="44">
        <v>0.5</v>
      </c>
      <c r="M1354" s="44">
        <v>0</v>
      </c>
      <c r="N1354" s="44">
        <v>0</v>
      </c>
      <c r="O1354" s="279"/>
      <c r="P1354" s="279"/>
      <c r="Q1354" s="425"/>
    </row>
    <row r="1355" spans="1:17" ht="24" x14ac:dyDescent="0.25">
      <c r="A1355" s="292"/>
      <c r="B1355" s="279"/>
      <c r="C1355" s="279"/>
      <c r="D1355" s="279"/>
      <c r="E1355" s="279"/>
      <c r="F1355" s="279"/>
      <c r="G1355" s="43" t="s">
        <v>20</v>
      </c>
      <c r="H1355" s="44">
        <f t="shared" si="312"/>
        <v>0</v>
      </c>
      <c r="I1355" s="44">
        <v>0</v>
      </c>
      <c r="J1355" s="44">
        <v>0</v>
      </c>
      <c r="K1355" s="44">
        <v>0</v>
      </c>
      <c r="L1355" s="44">
        <v>0</v>
      </c>
      <c r="M1355" s="44">
        <v>0</v>
      </c>
      <c r="N1355" s="44">
        <v>0</v>
      </c>
      <c r="O1355" s="279"/>
      <c r="P1355" s="279"/>
      <c r="Q1355" s="426"/>
    </row>
    <row r="1356" spans="1:17" ht="36" x14ac:dyDescent="0.25">
      <c r="A1356" s="292" t="s">
        <v>2636</v>
      </c>
      <c r="B1356" s="279"/>
      <c r="C1356" s="279" t="s">
        <v>21</v>
      </c>
      <c r="D1356" s="279">
        <v>2029</v>
      </c>
      <c r="E1356" s="279"/>
      <c r="F1356" s="279" t="s">
        <v>2597</v>
      </c>
      <c r="G1356" s="43" t="s">
        <v>16</v>
      </c>
      <c r="H1356" s="44">
        <f t="shared" ref="H1356:N1356" si="318">SUM(H1357:H1360)</f>
        <v>83.6</v>
      </c>
      <c r="I1356" s="44">
        <f t="shared" si="318"/>
        <v>0</v>
      </c>
      <c r="J1356" s="44">
        <f t="shared" si="318"/>
        <v>0</v>
      </c>
      <c r="K1356" s="44">
        <f t="shared" si="318"/>
        <v>0</v>
      </c>
      <c r="L1356" s="44">
        <f t="shared" si="318"/>
        <v>0</v>
      </c>
      <c r="M1356" s="44">
        <f t="shared" si="318"/>
        <v>83.6</v>
      </c>
      <c r="N1356" s="44">
        <f t="shared" si="318"/>
        <v>0</v>
      </c>
      <c r="O1356" s="279"/>
      <c r="P1356" s="279"/>
      <c r="Q1356" s="424" t="s">
        <v>4193</v>
      </c>
    </row>
    <row r="1357" spans="1:17" x14ac:dyDescent="0.25">
      <c r="A1357" s="292"/>
      <c r="B1357" s="279"/>
      <c r="C1357" s="279"/>
      <c r="D1357" s="279"/>
      <c r="E1357" s="279"/>
      <c r="F1357" s="279"/>
      <c r="G1357" s="43" t="s">
        <v>17</v>
      </c>
      <c r="H1357" s="44">
        <f t="shared" si="312"/>
        <v>77.8</v>
      </c>
      <c r="I1357" s="44">
        <v>0</v>
      </c>
      <c r="J1357" s="44">
        <v>0</v>
      </c>
      <c r="K1357" s="44">
        <v>0</v>
      </c>
      <c r="L1357" s="44">
        <v>0</v>
      </c>
      <c r="M1357" s="44">
        <v>77.8</v>
      </c>
      <c r="N1357" s="44">
        <v>0</v>
      </c>
      <c r="O1357" s="279"/>
      <c r="P1357" s="279"/>
      <c r="Q1357" s="425"/>
    </row>
    <row r="1358" spans="1:17" ht="36" x14ac:dyDescent="0.25">
      <c r="A1358" s="292"/>
      <c r="B1358" s="279"/>
      <c r="C1358" s="279"/>
      <c r="D1358" s="279"/>
      <c r="E1358" s="279"/>
      <c r="F1358" s="279"/>
      <c r="G1358" s="43" t="s">
        <v>18</v>
      </c>
      <c r="H1358" s="44">
        <f t="shared" si="312"/>
        <v>5</v>
      </c>
      <c r="I1358" s="44">
        <v>0</v>
      </c>
      <c r="J1358" s="44">
        <v>0</v>
      </c>
      <c r="K1358" s="44">
        <v>0</v>
      </c>
      <c r="L1358" s="44">
        <v>0</v>
      </c>
      <c r="M1358" s="44">
        <v>5</v>
      </c>
      <c r="N1358" s="44">
        <v>0</v>
      </c>
      <c r="O1358" s="279"/>
      <c r="P1358" s="279"/>
      <c r="Q1358" s="425"/>
    </row>
    <row r="1359" spans="1:17" x14ac:dyDescent="0.25">
      <c r="A1359" s="292"/>
      <c r="B1359" s="279"/>
      <c r="C1359" s="279"/>
      <c r="D1359" s="279"/>
      <c r="E1359" s="279"/>
      <c r="F1359" s="279"/>
      <c r="G1359" s="43" t="s">
        <v>19</v>
      </c>
      <c r="H1359" s="44">
        <f t="shared" si="312"/>
        <v>0.8</v>
      </c>
      <c r="I1359" s="44">
        <v>0</v>
      </c>
      <c r="J1359" s="44">
        <v>0</v>
      </c>
      <c r="K1359" s="44">
        <v>0</v>
      </c>
      <c r="L1359" s="44">
        <v>0</v>
      </c>
      <c r="M1359" s="44">
        <v>0.8</v>
      </c>
      <c r="N1359" s="44">
        <v>0</v>
      </c>
      <c r="O1359" s="279"/>
      <c r="P1359" s="279"/>
      <c r="Q1359" s="425"/>
    </row>
    <row r="1360" spans="1:17" ht="24" x14ac:dyDescent="0.25">
      <c r="A1360" s="292"/>
      <c r="B1360" s="279"/>
      <c r="C1360" s="279"/>
      <c r="D1360" s="279"/>
      <c r="E1360" s="279"/>
      <c r="F1360" s="279"/>
      <c r="G1360" s="43" t="s">
        <v>20</v>
      </c>
      <c r="H1360" s="44">
        <f t="shared" si="312"/>
        <v>0</v>
      </c>
      <c r="I1360" s="44">
        <v>0</v>
      </c>
      <c r="J1360" s="44">
        <v>0</v>
      </c>
      <c r="K1360" s="44">
        <v>0</v>
      </c>
      <c r="L1360" s="44">
        <v>0</v>
      </c>
      <c r="M1360" s="44">
        <v>0</v>
      </c>
      <c r="N1360" s="44">
        <v>0</v>
      </c>
      <c r="O1360" s="279"/>
      <c r="P1360" s="279"/>
      <c r="Q1360" s="426"/>
    </row>
    <row r="1361" spans="1:17" ht="36" x14ac:dyDescent="0.25">
      <c r="A1361" s="299" t="s">
        <v>2637</v>
      </c>
      <c r="B1361" s="279" t="s">
        <v>481</v>
      </c>
      <c r="C1361" s="279" t="s">
        <v>21</v>
      </c>
      <c r="D1361" s="279">
        <v>2025</v>
      </c>
      <c r="E1361" s="279">
        <v>0.9</v>
      </c>
      <c r="F1361" s="279" t="s">
        <v>675</v>
      </c>
      <c r="G1361" s="43" t="s">
        <v>16</v>
      </c>
      <c r="H1361" s="44">
        <f t="shared" ref="H1361:N1361" si="319">SUM(H1362:H1365)</f>
        <v>15.899999999999999</v>
      </c>
      <c r="I1361" s="44">
        <f t="shared" si="319"/>
        <v>15.899999999999999</v>
      </c>
      <c r="J1361" s="44">
        <f t="shared" si="319"/>
        <v>0</v>
      </c>
      <c r="K1361" s="44">
        <f t="shared" si="319"/>
        <v>0</v>
      </c>
      <c r="L1361" s="44">
        <f t="shared" si="319"/>
        <v>0</v>
      </c>
      <c r="M1361" s="44">
        <f t="shared" si="319"/>
        <v>0</v>
      </c>
      <c r="N1361" s="44">
        <f t="shared" si="319"/>
        <v>0</v>
      </c>
      <c r="O1361" s="279">
        <v>6200</v>
      </c>
      <c r="P1361" s="281" t="s">
        <v>482</v>
      </c>
      <c r="Q1361" s="424" t="s">
        <v>4193</v>
      </c>
    </row>
    <row r="1362" spans="1:17" x14ac:dyDescent="0.25">
      <c r="A1362" s="374"/>
      <c r="B1362" s="279"/>
      <c r="C1362" s="279"/>
      <c r="D1362" s="279"/>
      <c r="E1362" s="279"/>
      <c r="F1362" s="279"/>
      <c r="G1362" s="43" t="s">
        <v>17</v>
      </c>
      <c r="H1362" s="44">
        <f t="shared" si="312"/>
        <v>14.2</v>
      </c>
      <c r="I1362" s="44">
        <v>14.2</v>
      </c>
      <c r="J1362" s="44">
        <v>0</v>
      </c>
      <c r="K1362" s="44">
        <v>0</v>
      </c>
      <c r="L1362" s="44">
        <v>0</v>
      </c>
      <c r="M1362" s="44">
        <v>0</v>
      </c>
      <c r="N1362" s="44">
        <v>0</v>
      </c>
      <c r="O1362" s="279"/>
      <c r="P1362" s="282"/>
      <c r="Q1362" s="425"/>
    </row>
    <row r="1363" spans="1:17" ht="36" x14ac:dyDescent="0.25">
      <c r="A1363" s="374"/>
      <c r="B1363" s="279"/>
      <c r="C1363" s="279"/>
      <c r="D1363" s="279"/>
      <c r="E1363" s="279"/>
      <c r="F1363" s="279"/>
      <c r="G1363" s="43" t="s">
        <v>18</v>
      </c>
      <c r="H1363" s="44">
        <f t="shared" si="312"/>
        <v>0.1</v>
      </c>
      <c r="I1363" s="44">
        <v>0.1</v>
      </c>
      <c r="J1363" s="44">
        <v>0</v>
      </c>
      <c r="K1363" s="44">
        <v>0</v>
      </c>
      <c r="L1363" s="44">
        <v>0</v>
      </c>
      <c r="M1363" s="44">
        <v>0</v>
      </c>
      <c r="N1363" s="44">
        <v>0</v>
      </c>
      <c r="O1363" s="279"/>
      <c r="P1363" s="282"/>
      <c r="Q1363" s="425"/>
    </row>
    <row r="1364" spans="1:17" x14ac:dyDescent="0.25">
      <c r="A1364" s="374"/>
      <c r="B1364" s="279"/>
      <c r="C1364" s="279"/>
      <c r="D1364" s="279"/>
      <c r="E1364" s="279"/>
      <c r="F1364" s="279"/>
      <c r="G1364" s="43" t="s">
        <v>19</v>
      </c>
      <c r="H1364" s="44">
        <f t="shared" si="312"/>
        <v>0</v>
      </c>
      <c r="I1364" s="44">
        <v>0</v>
      </c>
      <c r="J1364" s="44">
        <v>0</v>
      </c>
      <c r="K1364" s="44">
        <v>0</v>
      </c>
      <c r="L1364" s="44">
        <v>0</v>
      </c>
      <c r="M1364" s="44">
        <v>0</v>
      </c>
      <c r="N1364" s="44">
        <v>0</v>
      </c>
      <c r="O1364" s="279"/>
      <c r="P1364" s="282"/>
      <c r="Q1364" s="425"/>
    </row>
    <row r="1365" spans="1:17" ht="24" x14ac:dyDescent="0.25">
      <c r="A1365" s="375"/>
      <c r="B1365" s="279"/>
      <c r="C1365" s="279"/>
      <c r="D1365" s="279"/>
      <c r="E1365" s="279"/>
      <c r="F1365" s="279"/>
      <c r="G1365" s="43" t="s">
        <v>20</v>
      </c>
      <c r="H1365" s="44">
        <f t="shared" si="312"/>
        <v>1.6</v>
      </c>
      <c r="I1365" s="44">
        <v>1.6</v>
      </c>
      <c r="J1365" s="44">
        <v>0</v>
      </c>
      <c r="K1365" s="44">
        <v>0</v>
      </c>
      <c r="L1365" s="44">
        <v>0</v>
      </c>
      <c r="M1365" s="44">
        <v>0</v>
      </c>
      <c r="N1365" s="44">
        <v>0</v>
      </c>
      <c r="O1365" s="279"/>
      <c r="P1365" s="283"/>
      <c r="Q1365" s="426"/>
    </row>
    <row r="1366" spans="1:17" ht="36" x14ac:dyDescent="0.25">
      <c r="A1366" s="299" t="s">
        <v>2638</v>
      </c>
      <c r="B1366" s="279" t="s">
        <v>481</v>
      </c>
      <c r="C1366" s="279" t="s">
        <v>21</v>
      </c>
      <c r="D1366" s="279">
        <v>2025</v>
      </c>
      <c r="E1366" s="279">
        <v>8.6999999999999994E-2</v>
      </c>
      <c r="F1366" s="279" t="s">
        <v>675</v>
      </c>
      <c r="G1366" s="43" t="s">
        <v>16</v>
      </c>
      <c r="H1366" s="44">
        <f t="shared" ref="H1366:N1366" si="320">SUM(H1367:H1370)</f>
        <v>4.3</v>
      </c>
      <c r="I1366" s="44">
        <f t="shared" si="320"/>
        <v>4.3</v>
      </c>
      <c r="J1366" s="44">
        <f t="shared" si="320"/>
        <v>0</v>
      </c>
      <c r="K1366" s="44">
        <f t="shared" si="320"/>
        <v>0</v>
      </c>
      <c r="L1366" s="44">
        <f t="shared" si="320"/>
        <v>0</v>
      </c>
      <c r="M1366" s="44">
        <f t="shared" si="320"/>
        <v>0</v>
      </c>
      <c r="N1366" s="44">
        <f t="shared" si="320"/>
        <v>0</v>
      </c>
      <c r="O1366" s="279">
        <v>6200</v>
      </c>
      <c r="P1366" s="281" t="s">
        <v>2639</v>
      </c>
      <c r="Q1366" s="424" t="s">
        <v>4193</v>
      </c>
    </row>
    <row r="1367" spans="1:17" x14ac:dyDescent="0.25">
      <c r="A1367" s="374"/>
      <c r="B1367" s="279"/>
      <c r="C1367" s="279"/>
      <c r="D1367" s="279"/>
      <c r="E1367" s="279"/>
      <c r="F1367" s="279"/>
      <c r="G1367" s="43" t="s">
        <v>17</v>
      </c>
      <c r="H1367" s="44">
        <f t="shared" si="312"/>
        <v>3.9</v>
      </c>
      <c r="I1367" s="44">
        <v>3.9</v>
      </c>
      <c r="J1367" s="44">
        <v>0</v>
      </c>
      <c r="K1367" s="44">
        <v>0</v>
      </c>
      <c r="L1367" s="44">
        <v>0</v>
      </c>
      <c r="M1367" s="44">
        <v>0</v>
      </c>
      <c r="N1367" s="44">
        <v>0</v>
      </c>
      <c r="O1367" s="279"/>
      <c r="P1367" s="282"/>
      <c r="Q1367" s="425"/>
    </row>
    <row r="1368" spans="1:17" ht="36" x14ac:dyDescent="0.25">
      <c r="A1368" s="374"/>
      <c r="B1368" s="279"/>
      <c r="C1368" s="279"/>
      <c r="D1368" s="279"/>
      <c r="E1368" s="279"/>
      <c r="F1368" s="279"/>
      <c r="G1368" s="43" t="s">
        <v>18</v>
      </c>
      <c r="H1368" s="44">
        <f t="shared" si="312"/>
        <v>0</v>
      </c>
      <c r="I1368" s="44">
        <v>0</v>
      </c>
      <c r="J1368" s="44">
        <v>0</v>
      </c>
      <c r="K1368" s="44">
        <v>0</v>
      </c>
      <c r="L1368" s="44">
        <v>0</v>
      </c>
      <c r="M1368" s="44">
        <v>0</v>
      </c>
      <c r="N1368" s="44">
        <v>0</v>
      </c>
      <c r="O1368" s="279"/>
      <c r="P1368" s="282"/>
      <c r="Q1368" s="425"/>
    </row>
    <row r="1369" spans="1:17" x14ac:dyDescent="0.25">
      <c r="A1369" s="374"/>
      <c r="B1369" s="279"/>
      <c r="C1369" s="279"/>
      <c r="D1369" s="279"/>
      <c r="E1369" s="279"/>
      <c r="F1369" s="279"/>
      <c r="G1369" s="43" t="s">
        <v>19</v>
      </c>
      <c r="H1369" s="44">
        <f t="shared" si="312"/>
        <v>0</v>
      </c>
      <c r="I1369" s="44">
        <v>0</v>
      </c>
      <c r="J1369" s="44">
        <v>0</v>
      </c>
      <c r="K1369" s="44">
        <v>0</v>
      </c>
      <c r="L1369" s="44">
        <v>0</v>
      </c>
      <c r="M1369" s="44">
        <v>0</v>
      </c>
      <c r="N1369" s="44">
        <v>0</v>
      </c>
      <c r="O1369" s="279"/>
      <c r="P1369" s="282"/>
      <c r="Q1369" s="425"/>
    </row>
    <row r="1370" spans="1:17" ht="24" x14ac:dyDescent="0.25">
      <c r="A1370" s="375"/>
      <c r="B1370" s="279"/>
      <c r="C1370" s="279"/>
      <c r="D1370" s="279"/>
      <c r="E1370" s="279"/>
      <c r="F1370" s="279"/>
      <c r="G1370" s="43" t="s">
        <v>20</v>
      </c>
      <c r="H1370" s="44">
        <f t="shared" si="312"/>
        <v>0.4</v>
      </c>
      <c r="I1370" s="44">
        <v>0.4</v>
      </c>
      <c r="J1370" s="44">
        <v>0</v>
      </c>
      <c r="K1370" s="44">
        <v>0</v>
      </c>
      <c r="L1370" s="44">
        <v>0</v>
      </c>
      <c r="M1370" s="44">
        <v>0</v>
      </c>
      <c r="N1370" s="44">
        <v>0</v>
      </c>
      <c r="O1370" s="279"/>
      <c r="P1370" s="283"/>
      <c r="Q1370" s="426"/>
    </row>
    <row r="1371" spans="1:17" ht="36" x14ac:dyDescent="0.25">
      <c r="A1371" s="299" t="s">
        <v>2640</v>
      </c>
      <c r="B1371" s="279"/>
      <c r="C1371" s="279" t="s">
        <v>21</v>
      </c>
      <c r="D1371" s="279">
        <v>2028</v>
      </c>
      <c r="E1371" s="279"/>
      <c r="F1371" s="612"/>
      <c r="G1371" s="43" t="s">
        <v>16</v>
      </c>
      <c r="H1371" s="44">
        <f t="shared" ref="H1371:N1371" si="321">SUM(H1372:H1375)</f>
        <v>267.8</v>
      </c>
      <c r="I1371" s="44">
        <f t="shared" si="321"/>
        <v>0</v>
      </c>
      <c r="J1371" s="44">
        <f t="shared" si="321"/>
        <v>0</v>
      </c>
      <c r="K1371" s="44">
        <f t="shared" si="321"/>
        <v>0</v>
      </c>
      <c r="L1371" s="44">
        <f t="shared" si="321"/>
        <v>267.8</v>
      </c>
      <c r="M1371" s="44">
        <f t="shared" si="321"/>
        <v>0</v>
      </c>
      <c r="N1371" s="44">
        <f t="shared" si="321"/>
        <v>0</v>
      </c>
      <c r="O1371" s="279"/>
      <c r="P1371" s="279"/>
      <c r="Q1371" s="424" t="s">
        <v>4193</v>
      </c>
    </row>
    <row r="1372" spans="1:17" x14ac:dyDescent="0.25">
      <c r="A1372" s="374"/>
      <c r="B1372" s="279"/>
      <c r="C1372" s="279"/>
      <c r="D1372" s="279"/>
      <c r="E1372" s="279"/>
      <c r="F1372" s="612"/>
      <c r="G1372" s="43" t="s">
        <v>17</v>
      </c>
      <c r="H1372" s="44">
        <f t="shared" si="312"/>
        <v>227.3</v>
      </c>
      <c r="I1372" s="44">
        <v>0</v>
      </c>
      <c r="J1372" s="44">
        <v>0</v>
      </c>
      <c r="K1372" s="44">
        <v>0</v>
      </c>
      <c r="L1372" s="44">
        <v>227.3</v>
      </c>
      <c r="M1372" s="44">
        <v>0</v>
      </c>
      <c r="N1372" s="44">
        <v>0</v>
      </c>
      <c r="O1372" s="279"/>
      <c r="P1372" s="279"/>
      <c r="Q1372" s="425"/>
    </row>
    <row r="1373" spans="1:17" ht="36" x14ac:dyDescent="0.25">
      <c r="A1373" s="374"/>
      <c r="B1373" s="279"/>
      <c r="C1373" s="279"/>
      <c r="D1373" s="279"/>
      <c r="E1373" s="279"/>
      <c r="F1373" s="612"/>
      <c r="G1373" s="43" t="s">
        <v>18</v>
      </c>
      <c r="H1373" s="44">
        <f t="shared" si="312"/>
        <v>13.7</v>
      </c>
      <c r="I1373" s="44">
        <v>0</v>
      </c>
      <c r="J1373" s="44">
        <v>0</v>
      </c>
      <c r="K1373" s="44">
        <v>0</v>
      </c>
      <c r="L1373" s="44">
        <v>13.7</v>
      </c>
      <c r="M1373" s="44">
        <v>0</v>
      </c>
      <c r="N1373" s="44">
        <v>0</v>
      </c>
      <c r="O1373" s="279"/>
      <c r="P1373" s="279"/>
      <c r="Q1373" s="425"/>
    </row>
    <row r="1374" spans="1:17" x14ac:dyDescent="0.25">
      <c r="A1374" s="374"/>
      <c r="B1374" s="279"/>
      <c r="C1374" s="279"/>
      <c r="D1374" s="279"/>
      <c r="E1374" s="279"/>
      <c r="F1374" s="612"/>
      <c r="G1374" s="43" t="s">
        <v>19</v>
      </c>
      <c r="H1374" s="44">
        <f t="shared" si="312"/>
        <v>0</v>
      </c>
      <c r="I1374" s="44">
        <v>0</v>
      </c>
      <c r="J1374" s="44">
        <v>0</v>
      </c>
      <c r="K1374" s="44">
        <v>0</v>
      </c>
      <c r="L1374" s="44">
        <v>0</v>
      </c>
      <c r="M1374" s="44">
        <v>0</v>
      </c>
      <c r="N1374" s="44">
        <v>0</v>
      </c>
      <c r="O1374" s="279"/>
      <c r="P1374" s="279"/>
      <c r="Q1374" s="425"/>
    </row>
    <row r="1375" spans="1:17" ht="24" x14ac:dyDescent="0.25">
      <c r="A1375" s="375"/>
      <c r="B1375" s="279"/>
      <c r="C1375" s="279"/>
      <c r="D1375" s="279"/>
      <c r="E1375" s="279"/>
      <c r="F1375" s="612"/>
      <c r="G1375" s="43" t="s">
        <v>20</v>
      </c>
      <c r="H1375" s="44">
        <f t="shared" si="312"/>
        <v>26.8</v>
      </c>
      <c r="I1375" s="44">
        <v>0</v>
      </c>
      <c r="J1375" s="44">
        <v>0</v>
      </c>
      <c r="K1375" s="44">
        <v>0</v>
      </c>
      <c r="L1375" s="44">
        <v>26.8</v>
      </c>
      <c r="M1375" s="44">
        <v>0</v>
      </c>
      <c r="N1375" s="44">
        <v>0</v>
      </c>
      <c r="O1375" s="279"/>
      <c r="P1375" s="279"/>
      <c r="Q1375" s="426"/>
    </row>
    <row r="1376" spans="1:17" ht="36" x14ac:dyDescent="0.25">
      <c r="A1376" s="306" t="s">
        <v>26</v>
      </c>
      <c r="B1376" s="306"/>
      <c r="C1376" s="306"/>
      <c r="D1376" s="306"/>
      <c r="E1376" s="306"/>
      <c r="F1376" s="306"/>
      <c r="G1376" s="48" t="s">
        <v>16</v>
      </c>
      <c r="H1376" s="49">
        <f>SUM(H1326,H1331,H1336,H1341,H1346,H1351,H1356,H1361,H1366,H1371)</f>
        <v>671.6</v>
      </c>
      <c r="I1376" s="49">
        <f t="shared" ref="I1376:N1376" si="322">SUM(I1326,I1331,I1336,I1341,I1346,I1351,I1356,I1361,I1366,I1371)</f>
        <v>20.2</v>
      </c>
      <c r="J1376" s="49">
        <f t="shared" si="322"/>
        <v>0</v>
      </c>
      <c r="K1376" s="49">
        <f t="shared" si="322"/>
        <v>0</v>
      </c>
      <c r="L1376" s="49">
        <f t="shared" si="322"/>
        <v>417.8</v>
      </c>
      <c r="M1376" s="49">
        <f t="shared" si="322"/>
        <v>183.6</v>
      </c>
      <c r="N1376" s="49">
        <f t="shared" si="322"/>
        <v>50</v>
      </c>
      <c r="O1376" s="279"/>
      <c r="P1376" s="279"/>
      <c r="Q1376" s="35"/>
    </row>
    <row r="1377" spans="1:17" ht="24" x14ac:dyDescent="0.25">
      <c r="A1377" s="306"/>
      <c r="B1377" s="306"/>
      <c r="C1377" s="306"/>
      <c r="D1377" s="306"/>
      <c r="E1377" s="306"/>
      <c r="F1377" s="306"/>
      <c r="G1377" s="48" t="s">
        <v>17</v>
      </c>
      <c r="H1377" s="49">
        <f t="shared" ref="H1377:N1380" si="323">SUM(H1327,H1332,H1337,H1342,H1347,H1352,H1357,H1362,H1367,H1372)</f>
        <v>602.20000000000005</v>
      </c>
      <c r="I1377" s="49">
        <f t="shared" si="323"/>
        <v>18.099999999999998</v>
      </c>
      <c r="J1377" s="49">
        <f t="shared" si="323"/>
        <v>0</v>
      </c>
      <c r="K1377" s="49">
        <f t="shared" si="323"/>
        <v>0</v>
      </c>
      <c r="L1377" s="49">
        <f t="shared" si="323"/>
        <v>366.8</v>
      </c>
      <c r="M1377" s="49">
        <f t="shared" si="323"/>
        <v>170.8</v>
      </c>
      <c r="N1377" s="49">
        <f t="shared" si="323"/>
        <v>46.5</v>
      </c>
      <c r="O1377" s="279"/>
      <c r="P1377" s="279"/>
      <c r="Q1377" s="35"/>
    </row>
    <row r="1378" spans="1:17" ht="36" x14ac:dyDescent="0.25">
      <c r="A1378" s="306"/>
      <c r="B1378" s="306"/>
      <c r="C1378" s="306"/>
      <c r="D1378" s="306"/>
      <c r="E1378" s="306"/>
      <c r="F1378" s="306"/>
      <c r="G1378" s="48" t="s">
        <v>18</v>
      </c>
      <c r="H1378" s="49">
        <f t="shared" si="323"/>
        <v>36.799999999999997</v>
      </c>
      <c r="I1378" s="49">
        <f t="shared" si="323"/>
        <v>0.1</v>
      </c>
      <c r="J1378" s="49">
        <f t="shared" si="323"/>
        <v>0</v>
      </c>
      <c r="K1378" s="49">
        <f t="shared" si="323"/>
        <v>0</v>
      </c>
      <c r="L1378" s="49">
        <f t="shared" si="323"/>
        <v>22.7</v>
      </c>
      <c r="M1378" s="49">
        <f t="shared" si="323"/>
        <v>11</v>
      </c>
      <c r="N1378" s="49">
        <f t="shared" si="323"/>
        <v>3</v>
      </c>
      <c r="O1378" s="279"/>
      <c r="P1378" s="279"/>
      <c r="Q1378" s="35"/>
    </row>
    <row r="1379" spans="1:17" ht="15.75" x14ac:dyDescent="0.25">
      <c r="A1379" s="306"/>
      <c r="B1379" s="306"/>
      <c r="C1379" s="306"/>
      <c r="D1379" s="306"/>
      <c r="E1379" s="306"/>
      <c r="F1379" s="306"/>
      <c r="G1379" s="48" t="s">
        <v>19</v>
      </c>
      <c r="H1379" s="49">
        <f t="shared" si="323"/>
        <v>3.8</v>
      </c>
      <c r="I1379" s="49">
        <f t="shared" si="323"/>
        <v>0</v>
      </c>
      <c r="J1379" s="49">
        <f t="shared" si="323"/>
        <v>0</v>
      </c>
      <c r="K1379" s="49">
        <f t="shared" si="323"/>
        <v>0</v>
      </c>
      <c r="L1379" s="49">
        <f t="shared" si="323"/>
        <v>1.5</v>
      </c>
      <c r="M1379" s="49">
        <f t="shared" si="323"/>
        <v>1.8</v>
      </c>
      <c r="N1379" s="49">
        <f t="shared" si="323"/>
        <v>0.5</v>
      </c>
      <c r="O1379" s="279"/>
      <c r="P1379" s="279"/>
      <c r="Q1379" s="35"/>
    </row>
    <row r="1380" spans="1:17" ht="24" x14ac:dyDescent="0.25">
      <c r="A1380" s="306"/>
      <c r="B1380" s="306"/>
      <c r="C1380" s="306"/>
      <c r="D1380" s="306"/>
      <c r="E1380" s="306"/>
      <c r="F1380" s="306"/>
      <c r="G1380" s="48" t="s">
        <v>20</v>
      </c>
      <c r="H1380" s="49">
        <f t="shared" si="323"/>
        <v>28.8</v>
      </c>
      <c r="I1380" s="49">
        <f t="shared" si="323"/>
        <v>2</v>
      </c>
      <c r="J1380" s="49">
        <f t="shared" si="323"/>
        <v>0</v>
      </c>
      <c r="K1380" s="49">
        <f t="shared" si="323"/>
        <v>0</v>
      </c>
      <c r="L1380" s="49">
        <f t="shared" si="323"/>
        <v>26.8</v>
      </c>
      <c r="M1380" s="49">
        <f t="shared" si="323"/>
        <v>0</v>
      </c>
      <c r="N1380" s="49">
        <f t="shared" si="323"/>
        <v>0</v>
      </c>
      <c r="O1380" s="279"/>
      <c r="P1380" s="279"/>
      <c r="Q1380" s="35"/>
    </row>
    <row r="1381" spans="1:17" ht="15.75" x14ac:dyDescent="0.25">
      <c r="A1381" s="306" t="s">
        <v>192</v>
      </c>
      <c r="B1381" s="306"/>
      <c r="C1381" s="306"/>
      <c r="D1381" s="306"/>
      <c r="E1381" s="306"/>
      <c r="F1381" s="306"/>
      <c r="G1381" s="306"/>
      <c r="H1381" s="306"/>
      <c r="I1381" s="306"/>
      <c r="J1381" s="306"/>
      <c r="K1381" s="306"/>
      <c r="L1381" s="306"/>
      <c r="M1381" s="306"/>
      <c r="N1381" s="306"/>
      <c r="O1381" s="306"/>
      <c r="P1381" s="306"/>
      <c r="Q1381" s="35"/>
    </row>
    <row r="1382" spans="1:17" ht="36" x14ac:dyDescent="0.25">
      <c r="A1382" s="292" t="s">
        <v>2641</v>
      </c>
      <c r="B1382" s="279" t="s">
        <v>2642</v>
      </c>
      <c r="C1382" s="279" t="s">
        <v>192</v>
      </c>
      <c r="D1382" s="279" t="s">
        <v>66</v>
      </c>
      <c r="E1382" s="279"/>
      <c r="F1382" s="279" t="s">
        <v>2643</v>
      </c>
      <c r="G1382" s="79" t="s">
        <v>16</v>
      </c>
      <c r="H1382" s="44">
        <f t="shared" ref="H1382:N1382" si="324">SUM(H1383:H1386)</f>
        <v>66</v>
      </c>
      <c r="I1382" s="44">
        <f t="shared" si="324"/>
        <v>0</v>
      </c>
      <c r="J1382" s="44">
        <f t="shared" si="324"/>
        <v>0</v>
      </c>
      <c r="K1382" s="44">
        <f t="shared" si="324"/>
        <v>0</v>
      </c>
      <c r="L1382" s="44">
        <f t="shared" si="324"/>
        <v>16</v>
      </c>
      <c r="M1382" s="44">
        <f t="shared" si="324"/>
        <v>22</v>
      </c>
      <c r="N1382" s="44">
        <f t="shared" si="324"/>
        <v>28</v>
      </c>
      <c r="O1382" s="279">
        <v>2800</v>
      </c>
      <c r="P1382" s="281" t="s">
        <v>2644</v>
      </c>
      <c r="Q1382" s="424" t="s">
        <v>4163</v>
      </c>
    </row>
    <row r="1383" spans="1:17" x14ac:dyDescent="0.25">
      <c r="A1383" s="292"/>
      <c r="B1383" s="279"/>
      <c r="C1383" s="279"/>
      <c r="D1383" s="279"/>
      <c r="E1383" s="279"/>
      <c r="F1383" s="279"/>
      <c r="G1383" s="79" t="s">
        <v>17</v>
      </c>
      <c r="H1383" s="44">
        <f t="shared" ref="H1383:H1391" si="325">SUM(I1383:N1383)</f>
        <v>0</v>
      </c>
      <c r="I1383" s="44">
        <v>0</v>
      </c>
      <c r="J1383" s="44">
        <v>0</v>
      </c>
      <c r="K1383" s="44">
        <v>0</v>
      </c>
      <c r="L1383" s="44">
        <v>0</v>
      </c>
      <c r="M1383" s="44">
        <v>0</v>
      </c>
      <c r="N1383" s="44">
        <v>0</v>
      </c>
      <c r="O1383" s="279"/>
      <c r="P1383" s="282"/>
      <c r="Q1383" s="425"/>
    </row>
    <row r="1384" spans="1:17" ht="36" x14ac:dyDescent="0.25">
      <c r="A1384" s="292"/>
      <c r="B1384" s="279"/>
      <c r="C1384" s="279"/>
      <c r="D1384" s="279"/>
      <c r="E1384" s="279"/>
      <c r="F1384" s="279"/>
      <c r="G1384" s="79" t="s">
        <v>18</v>
      </c>
      <c r="H1384" s="44">
        <f t="shared" si="325"/>
        <v>66</v>
      </c>
      <c r="I1384" s="44">
        <v>0</v>
      </c>
      <c r="J1384" s="44">
        <v>0</v>
      </c>
      <c r="K1384" s="44">
        <v>0</v>
      </c>
      <c r="L1384" s="44">
        <v>16</v>
      </c>
      <c r="M1384" s="44">
        <v>22</v>
      </c>
      <c r="N1384" s="44">
        <v>28</v>
      </c>
      <c r="O1384" s="279"/>
      <c r="P1384" s="282"/>
      <c r="Q1384" s="425"/>
    </row>
    <row r="1385" spans="1:17" x14ac:dyDescent="0.25">
      <c r="A1385" s="292"/>
      <c r="B1385" s="279"/>
      <c r="C1385" s="279"/>
      <c r="D1385" s="279"/>
      <c r="E1385" s="279"/>
      <c r="F1385" s="279"/>
      <c r="G1385" s="79" t="s">
        <v>19</v>
      </c>
      <c r="H1385" s="44">
        <f t="shared" si="325"/>
        <v>0</v>
      </c>
      <c r="I1385" s="44">
        <v>0</v>
      </c>
      <c r="J1385" s="44">
        <v>0</v>
      </c>
      <c r="K1385" s="44">
        <v>0</v>
      </c>
      <c r="L1385" s="44">
        <v>0</v>
      </c>
      <c r="M1385" s="44">
        <v>0</v>
      </c>
      <c r="N1385" s="44">
        <v>0</v>
      </c>
      <c r="O1385" s="279"/>
      <c r="P1385" s="282"/>
      <c r="Q1385" s="425"/>
    </row>
    <row r="1386" spans="1:17" ht="24" x14ac:dyDescent="0.25">
      <c r="A1386" s="292"/>
      <c r="B1386" s="279"/>
      <c r="C1386" s="279"/>
      <c r="D1386" s="279"/>
      <c r="E1386" s="279"/>
      <c r="F1386" s="279"/>
      <c r="G1386" s="79" t="s">
        <v>20</v>
      </c>
      <c r="H1386" s="44">
        <f t="shared" si="325"/>
        <v>0</v>
      </c>
      <c r="I1386" s="44">
        <v>0</v>
      </c>
      <c r="J1386" s="44">
        <v>0</v>
      </c>
      <c r="K1386" s="44">
        <v>0</v>
      </c>
      <c r="L1386" s="44">
        <v>0</v>
      </c>
      <c r="M1386" s="44">
        <v>0</v>
      </c>
      <c r="N1386" s="44">
        <v>0</v>
      </c>
      <c r="O1386" s="279"/>
      <c r="P1386" s="283"/>
      <c r="Q1386" s="426"/>
    </row>
    <row r="1387" spans="1:17" ht="36" x14ac:dyDescent="0.25">
      <c r="A1387" s="292" t="s">
        <v>2645</v>
      </c>
      <c r="B1387" s="279" t="s">
        <v>2646</v>
      </c>
      <c r="C1387" s="279" t="s">
        <v>192</v>
      </c>
      <c r="D1387" s="279" t="s">
        <v>22</v>
      </c>
      <c r="E1387" s="279"/>
      <c r="F1387" s="279" t="s">
        <v>2647</v>
      </c>
      <c r="G1387" s="79" t="s">
        <v>16</v>
      </c>
      <c r="H1387" s="44">
        <f t="shared" ref="H1387:N1387" si="326">SUM(H1388:H1391)</f>
        <v>12</v>
      </c>
      <c r="I1387" s="44">
        <f t="shared" si="326"/>
        <v>0</v>
      </c>
      <c r="J1387" s="44">
        <f t="shared" si="326"/>
        <v>2</v>
      </c>
      <c r="K1387" s="44">
        <f t="shared" si="326"/>
        <v>4</v>
      </c>
      <c r="L1387" s="44">
        <f t="shared" si="326"/>
        <v>6</v>
      </c>
      <c r="M1387" s="44">
        <f t="shared" si="326"/>
        <v>0</v>
      </c>
      <c r="N1387" s="44">
        <f t="shared" si="326"/>
        <v>0</v>
      </c>
      <c r="O1387" s="279">
        <v>7570</v>
      </c>
      <c r="P1387" s="281" t="s">
        <v>2648</v>
      </c>
      <c r="Q1387" s="424" t="s">
        <v>4163</v>
      </c>
    </row>
    <row r="1388" spans="1:17" x14ac:dyDescent="0.25">
      <c r="A1388" s="292"/>
      <c r="B1388" s="279"/>
      <c r="C1388" s="279"/>
      <c r="D1388" s="279"/>
      <c r="E1388" s="279"/>
      <c r="F1388" s="279"/>
      <c r="G1388" s="79" t="s">
        <v>17</v>
      </c>
      <c r="H1388" s="44">
        <f t="shared" si="325"/>
        <v>0</v>
      </c>
      <c r="I1388" s="44">
        <v>0</v>
      </c>
      <c r="J1388" s="44">
        <v>0</v>
      </c>
      <c r="K1388" s="44">
        <v>0</v>
      </c>
      <c r="L1388" s="44">
        <v>0</v>
      </c>
      <c r="M1388" s="44">
        <v>0</v>
      </c>
      <c r="N1388" s="44">
        <v>0</v>
      </c>
      <c r="O1388" s="279"/>
      <c r="P1388" s="282"/>
      <c r="Q1388" s="425"/>
    </row>
    <row r="1389" spans="1:17" ht="36" x14ac:dyDescent="0.25">
      <c r="A1389" s="292"/>
      <c r="B1389" s="279"/>
      <c r="C1389" s="279"/>
      <c r="D1389" s="279"/>
      <c r="E1389" s="279"/>
      <c r="F1389" s="279"/>
      <c r="G1389" s="79" t="s">
        <v>18</v>
      </c>
      <c r="H1389" s="44">
        <f t="shared" si="325"/>
        <v>12</v>
      </c>
      <c r="I1389" s="44">
        <v>0</v>
      </c>
      <c r="J1389" s="44">
        <v>2</v>
      </c>
      <c r="K1389" s="44">
        <v>4</v>
      </c>
      <c r="L1389" s="44">
        <v>6</v>
      </c>
      <c r="M1389" s="44">
        <v>0</v>
      </c>
      <c r="N1389" s="44">
        <v>0</v>
      </c>
      <c r="O1389" s="279"/>
      <c r="P1389" s="282"/>
      <c r="Q1389" s="425"/>
    </row>
    <row r="1390" spans="1:17" x14ac:dyDescent="0.25">
      <c r="A1390" s="292"/>
      <c r="B1390" s="279"/>
      <c r="C1390" s="279"/>
      <c r="D1390" s="279"/>
      <c r="E1390" s="279"/>
      <c r="F1390" s="279"/>
      <c r="G1390" s="79" t="s">
        <v>19</v>
      </c>
      <c r="H1390" s="44">
        <f t="shared" si="325"/>
        <v>0</v>
      </c>
      <c r="I1390" s="44">
        <v>0</v>
      </c>
      <c r="J1390" s="44">
        <v>0</v>
      </c>
      <c r="K1390" s="44">
        <v>0</v>
      </c>
      <c r="L1390" s="44">
        <v>0</v>
      </c>
      <c r="M1390" s="44">
        <v>0</v>
      </c>
      <c r="N1390" s="44">
        <v>0</v>
      </c>
      <c r="O1390" s="279"/>
      <c r="P1390" s="282"/>
      <c r="Q1390" s="425"/>
    </row>
    <row r="1391" spans="1:17" ht="24" x14ac:dyDescent="0.25">
      <c r="A1391" s="292"/>
      <c r="B1391" s="279"/>
      <c r="C1391" s="279"/>
      <c r="D1391" s="279"/>
      <c r="E1391" s="279"/>
      <c r="F1391" s="279"/>
      <c r="G1391" s="79" t="s">
        <v>20</v>
      </c>
      <c r="H1391" s="44">
        <f t="shared" si="325"/>
        <v>0</v>
      </c>
      <c r="I1391" s="44">
        <v>0</v>
      </c>
      <c r="J1391" s="44">
        <v>0</v>
      </c>
      <c r="K1391" s="44">
        <v>0</v>
      </c>
      <c r="L1391" s="44">
        <v>0</v>
      </c>
      <c r="M1391" s="44">
        <v>0</v>
      </c>
      <c r="N1391" s="44">
        <v>0</v>
      </c>
      <c r="O1391" s="279"/>
      <c r="P1391" s="283"/>
      <c r="Q1391" s="426"/>
    </row>
    <row r="1392" spans="1:17" ht="36" x14ac:dyDescent="0.25">
      <c r="A1392" s="299" t="s">
        <v>2649</v>
      </c>
      <c r="B1392" s="281" t="s">
        <v>2650</v>
      </c>
      <c r="C1392" s="281" t="s">
        <v>192</v>
      </c>
      <c r="D1392" s="301">
        <v>2025</v>
      </c>
      <c r="E1392" s="281"/>
      <c r="F1392" s="301" t="s">
        <v>2651</v>
      </c>
      <c r="G1392" s="119" t="s">
        <v>16</v>
      </c>
      <c r="H1392" s="47">
        <f t="shared" ref="H1392:N1392" si="327">SUM(H1393:H1396)</f>
        <v>91.899999999999991</v>
      </c>
      <c r="I1392" s="95">
        <f t="shared" si="327"/>
        <v>91.899999999999991</v>
      </c>
      <c r="J1392" s="47">
        <f t="shared" si="327"/>
        <v>0</v>
      </c>
      <c r="K1392" s="95">
        <f t="shared" si="327"/>
        <v>0</v>
      </c>
      <c r="L1392" s="47">
        <f t="shared" si="327"/>
        <v>0</v>
      </c>
      <c r="M1392" s="95">
        <f t="shared" si="327"/>
        <v>0</v>
      </c>
      <c r="N1392" s="47">
        <f t="shared" si="327"/>
        <v>0</v>
      </c>
      <c r="O1392" s="281">
        <v>699</v>
      </c>
      <c r="P1392" s="281" t="s">
        <v>2652</v>
      </c>
      <c r="Q1392" s="424" t="s">
        <v>4163</v>
      </c>
    </row>
    <row r="1393" spans="1:17" x14ac:dyDescent="0.25">
      <c r="A1393" s="300"/>
      <c r="B1393" s="279"/>
      <c r="C1393" s="279"/>
      <c r="D1393" s="301"/>
      <c r="E1393" s="282"/>
      <c r="F1393" s="301"/>
      <c r="G1393" s="79" t="s">
        <v>17</v>
      </c>
      <c r="H1393" s="44">
        <f t="shared" ref="H1393:H1396" si="328">SUM(I1393:N1393)</f>
        <v>74.099999999999994</v>
      </c>
      <c r="I1393" s="47">
        <v>74.099999999999994</v>
      </c>
      <c r="J1393" s="44">
        <v>0</v>
      </c>
      <c r="K1393" s="47">
        <v>0</v>
      </c>
      <c r="L1393" s="44">
        <v>0</v>
      </c>
      <c r="M1393" s="47">
        <v>0</v>
      </c>
      <c r="N1393" s="44">
        <v>0</v>
      </c>
      <c r="O1393" s="301"/>
      <c r="P1393" s="282"/>
      <c r="Q1393" s="425"/>
    </row>
    <row r="1394" spans="1:17" ht="36" x14ac:dyDescent="0.25">
      <c r="A1394" s="300"/>
      <c r="B1394" s="279"/>
      <c r="C1394" s="279"/>
      <c r="D1394" s="301"/>
      <c r="E1394" s="282"/>
      <c r="F1394" s="301"/>
      <c r="G1394" s="79" t="s">
        <v>18</v>
      </c>
      <c r="H1394" s="47">
        <f t="shared" si="328"/>
        <v>17.8</v>
      </c>
      <c r="I1394" s="44">
        <v>17.8</v>
      </c>
      <c r="J1394" s="47">
        <v>0</v>
      </c>
      <c r="K1394" s="44">
        <v>0</v>
      </c>
      <c r="L1394" s="47">
        <v>0</v>
      </c>
      <c r="M1394" s="44">
        <v>0</v>
      </c>
      <c r="N1394" s="47">
        <v>0</v>
      </c>
      <c r="O1394" s="282"/>
      <c r="P1394" s="282"/>
      <c r="Q1394" s="425"/>
    </row>
    <row r="1395" spans="1:17" x14ac:dyDescent="0.25">
      <c r="A1395" s="300"/>
      <c r="B1395" s="279"/>
      <c r="C1395" s="279"/>
      <c r="D1395" s="301"/>
      <c r="E1395" s="282"/>
      <c r="F1395" s="301"/>
      <c r="G1395" s="79" t="s">
        <v>19</v>
      </c>
      <c r="H1395" s="44">
        <f t="shared" si="328"/>
        <v>0</v>
      </c>
      <c r="I1395" s="47">
        <v>0</v>
      </c>
      <c r="J1395" s="44">
        <v>0</v>
      </c>
      <c r="K1395" s="47">
        <v>0</v>
      </c>
      <c r="L1395" s="44">
        <v>0</v>
      </c>
      <c r="M1395" s="47">
        <v>0</v>
      </c>
      <c r="N1395" s="44">
        <v>0</v>
      </c>
      <c r="O1395" s="301"/>
      <c r="P1395" s="282"/>
      <c r="Q1395" s="425"/>
    </row>
    <row r="1396" spans="1:17" ht="24" x14ac:dyDescent="0.25">
      <c r="A1396" s="300"/>
      <c r="B1396" s="279"/>
      <c r="C1396" s="279"/>
      <c r="D1396" s="301"/>
      <c r="E1396" s="283"/>
      <c r="F1396" s="301"/>
      <c r="G1396" s="79" t="s">
        <v>20</v>
      </c>
      <c r="H1396" s="47">
        <f t="shared" si="328"/>
        <v>0</v>
      </c>
      <c r="I1396" s="44">
        <v>0</v>
      </c>
      <c r="J1396" s="47">
        <v>0</v>
      </c>
      <c r="K1396" s="44">
        <v>0</v>
      </c>
      <c r="L1396" s="47">
        <v>0</v>
      </c>
      <c r="M1396" s="44">
        <v>0</v>
      </c>
      <c r="N1396" s="47">
        <v>0</v>
      </c>
      <c r="O1396" s="283"/>
      <c r="P1396" s="283"/>
      <c r="Q1396" s="426"/>
    </row>
    <row r="1397" spans="1:17" ht="36" x14ac:dyDescent="0.25">
      <c r="A1397" s="284" t="s">
        <v>2653</v>
      </c>
      <c r="B1397" s="281" t="s">
        <v>2650</v>
      </c>
      <c r="C1397" s="281" t="s">
        <v>192</v>
      </c>
      <c r="D1397" s="281">
        <v>2025</v>
      </c>
      <c r="E1397" s="301"/>
      <c r="F1397" s="281" t="s">
        <v>2651</v>
      </c>
      <c r="G1397" s="134" t="s">
        <v>16</v>
      </c>
      <c r="H1397" s="44">
        <f t="shared" ref="H1397:N1397" si="329">SUM(H1398:H1401)</f>
        <v>7.1</v>
      </c>
      <c r="I1397" s="47">
        <f t="shared" si="329"/>
        <v>7.1</v>
      </c>
      <c r="J1397" s="44">
        <f t="shared" si="329"/>
        <v>0</v>
      </c>
      <c r="K1397" s="47">
        <f t="shared" si="329"/>
        <v>0</v>
      </c>
      <c r="L1397" s="44">
        <f t="shared" si="329"/>
        <v>0</v>
      </c>
      <c r="M1397" s="47">
        <f t="shared" si="329"/>
        <v>0</v>
      </c>
      <c r="N1397" s="44">
        <f t="shared" si="329"/>
        <v>0</v>
      </c>
      <c r="O1397" s="301">
        <v>699</v>
      </c>
      <c r="P1397" s="281" t="s">
        <v>2652</v>
      </c>
      <c r="Q1397" s="424" t="s">
        <v>4163</v>
      </c>
    </row>
    <row r="1398" spans="1:17" x14ac:dyDescent="0.25">
      <c r="A1398" s="292"/>
      <c r="B1398" s="279"/>
      <c r="C1398" s="279"/>
      <c r="D1398" s="282"/>
      <c r="E1398" s="301"/>
      <c r="F1398" s="282"/>
      <c r="G1398" s="79" t="s">
        <v>17</v>
      </c>
      <c r="H1398" s="82">
        <f t="shared" ref="H1398:H1401" si="330">SUM(I1398:N1398)</f>
        <v>7</v>
      </c>
      <c r="I1398" s="82">
        <v>7</v>
      </c>
      <c r="J1398" s="82">
        <v>0</v>
      </c>
      <c r="K1398" s="82">
        <v>0</v>
      </c>
      <c r="L1398" s="82">
        <v>0</v>
      </c>
      <c r="M1398" s="82">
        <v>0</v>
      </c>
      <c r="N1398" s="82">
        <v>0</v>
      </c>
      <c r="O1398" s="301"/>
      <c r="P1398" s="282"/>
      <c r="Q1398" s="425"/>
    </row>
    <row r="1399" spans="1:17" ht="36" x14ac:dyDescent="0.25">
      <c r="A1399" s="292"/>
      <c r="B1399" s="279"/>
      <c r="C1399" s="279"/>
      <c r="D1399" s="282"/>
      <c r="E1399" s="301"/>
      <c r="F1399" s="282"/>
      <c r="G1399" s="83" t="s">
        <v>18</v>
      </c>
      <c r="H1399" s="69">
        <f t="shared" si="330"/>
        <v>0.1</v>
      </c>
      <c r="I1399" s="69">
        <v>0.1</v>
      </c>
      <c r="J1399" s="69">
        <v>0</v>
      </c>
      <c r="K1399" s="69">
        <v>0</v>
      </c>
      <c r="L1399" s="69">
        <v>0</v>
      </c>
      <c r="M1399" s="69">
        <v>0</v>
      </c>
      <c r="N1399" s="69">
        <v>0</v>
      </c>
      <c r="O1399" s="301"/>
      <c r="P1399" s="282"/>
      <c r="Q1399" s="425"/>
    </row>
    <row r="1400" spans="1:17" x14ac:dyDescent="0.25">
      <c r="A1400" s="292"/>
      <c r="B1400" s="279"/>
      <c r="C1400" s="279"/>
      <c r="D1400" s="282"/>
      <c r="E1400" s="301"/>
      <c r="F1400" s="282"/>
      <c r="G1400" s="83" t="s">
        <v>19</v>
      </c>
      <c r="H1400" s="69">
        <f t="shared" si="330"/>
        <v>0</v>
      </c>
      <c r="I1400" s="69">
        <v>0</v>
      </c>
      <c r="J1400" s="69">
        <v>0</v>
      </c>
      <c r="K1400" s="69">
        <v>0</v>
      </c>
      <c r="L1400" s="69">
        <v>0</v>
      </c>
      <c r="M1400" s="69">
        <v>0</v>
      </c>
      <c r="N1400" s="69">
        <v>0</v>
      </c>
      <c r="O1400" s="301"/>
      <c r="P1400" s="282"/>
      <c r="Q1400" s="425"/>
    </row>
    <row r="1401" spans="1:17" ht="24" x14ac:dyDescent="0.25">
      <c r="A1401" s="292"/>
      <c r="B1401" s="279"/>
      <c r="C1401" s="301"/>
      <c r="D1401" s="283"/>
      <c r="E1401" s="301"/>
      <c r="F1401" s="283"/>
      <c r="G1401" s="83" t="s">
        <v>20</v>
      </c>
      <c r="H1401" s="69">
        <f t="shared" si="330"/>
        <v>0</v>
      </c>
      <c r="I1401" s="69">
        <v>0</v>
      </c>
      <c r="J1401" s="69">
        <v>0</v>
      </c>
      <c r="K1401" s="69">
        <v>0</v>
      </c>
      <c r="L1401" s="69">
        <v>0</v>
      </c>
      <c r="M1401" s="69">
        <v>0</v>
      </c>
      <c r="N1401" s="69">
        <v>0</v>
      </c>
      <c r="O1401" s="301"/>
      <c r="P1401" s="283"/>
      <c r="Q1401" s="426"/>
    </row>
    <row r="1402" spans="1:17" ht="36" x14ac:dyDescent="0.25">
      <c r="A1402" s="284" t="s">
        <v>2654</v>
      </c>
      <c r="B1402" s="281" t="s">
        <v>2650</v>
      </c>
      <c r="C1402" s="281" t="s">
        <v>192</v>
      </c>
      <c r="D1402" s="301">
        <v>2026</v>
      </c>
      <c r="E1402" s="281"/>
      <c r="F1402" s="301" t="s">
        <v>2651</v>
      </c>
      <c r="G1402" s="83" t="s">
        <v>16</v>
      </c>
      <c r="H1402" s="69">
        <f t="shared" ref="H1402:N1402" si="331">SUM(H1403:H1406)</f>
        <v>95.9</v>
      </c>
      <c r="I1402" s="69">
        <f t="shared" si="331"/>
        <v>0</v>
      </c>
      <c r="J1402" s="69">
        <f t="shared" si="331"/>
        <v>95.9</v>
      </c>
      <c r="K1402" s="69">
        <f t="shared" si="331"/>
        <v>0</v>
      </c>
      <c r="L1402" s="69">
        <f t="shared" si="331"/>
        <v>0</v>
      </c>
      <c r="M1402" s="69">
        <f t="shared" si="331"/>
        <v>0</v>
      </c>
      <c r="N1402" s="69">
        <f t="shared" si="331"/>
        <v>0</v>
      </c>
      <c r="O1402" s="632">
        <v>7570</v>
      </c>
      <c r="P1402" s="281" t="s">
        <v>2652</v>
      </c>
      <c r="Q1402" s="424" t="s">
        <v>4163</v>
      </c>
    </row>
    <row r="1403" spans="1:17" x14ac:dyDescent="0.25">
      <c r="A1403" s="292"/>
      <c r="B1403" s="279"/>
      <c r="C1403" s="279"/>
      <c r="D1403" s="301"/>
      <c r="E1403" s="282"/>
      <c r="F1403" s="301"/>
      <c r="G1403" s="83" t="s">
        <v>17</v>
      </c>
      <c r="H1403" s="69">
        <f t="shared" ref="H1403:H1406" si="332">SUM(I1403:N1403)</f>
        <v>58.6</v>
      </c>
      <c r="I1403" s="69">
        <v>0</v>
      </c>
      <c r="J1403" s="69">
        <v>58.6</v>
      </c>
      <c r="K1403" s="69">
        <v>0</v>
      </c>
      <c r="L1403" s="69">
        <v>0</v>
      </c>
      <c r="M1403" s="69">
        <v>0</v>
      </c>
      <c r="N1403" s="69">
        <v>0</v>
      </c>
      <c r="O1403" s="301"/>
      <c r="P1403" s="282"/>
      <c r="Q1403" s="425"/>
    </row>
    <row r="1404" spans="1:17" ht="36" x14ac:dyDescent="0.25">
      <c r="A1404" s="292"/>
      <c r="B1404" s="279"/>
      <c r="C1404" s="279"/>
      <c r="D1404" s="301"/>
      <c r="E1404" s="282"/>
      <c r="F1404" s="301"/>
      <c r="G1404" s="83" t="s">
        <v>18</v>
      </c>
      <c r="H1404" s="69">
        <f t="shared" si="332"/>
        <v>37.299999999999997</v>
      </c>
      <c r="I1404" s="69">
        <v>0</v>
      </c>
      <c r="J1404" s="69">
        <v>37.299999999999997</v>
      </c>
      <c r="K1404" s="69">
        <v>0</v>
      </c>
      <c r="L1404" s="69">
        <v>0</v>
      </c>
      <c r="M1404" s="69">
        <v>0</v>
      </c>
      <c r="N1404" s="69">
        <v>0</v>
      </c>
      <c r="O1404" s="301"/>
      <c r="P1404" s="282"/>
      <c r="Q1404" s="425"/>
    </row>
    <row r="1405" spans="1:17" x14ac:dyDescent="0.25">
      <c r="A1405" s="292"/>
      <c r="B1405" s="279"/>
      <c r="C1405" s="279"/>
      <c r="D1405" s="301"/>
      <c r="E1405" s="282"/>
      <c r="F1405" s="301"/>
      <c r="G1405" s="83" t="s">
        <v>19</v>
      </c>
      <c r="H1405" s="69">
        <f t="shared" si="332"/>
        <v>0</v>
      </c>
      <c r="I1405" s="69">
        <v>0</v>
      </c>
      <c r="J1405" s="69">
        <v>0</v>
      </c>
      <c r="K1405" s="69">
        <v>0</v>
      </c>
      <c r="L1405" s="69">
        <v>0</v>
      </c>
      <c r="M1405" s="69">
        <v>0</v>
      </c>
      <c r="N1405" s="69">
        <v>0</v>
      </c>
      <c r="O1405" s="301"/>
      <c r="P1405" s="282"/>
      <c r="Q1405" s="425"/>
    </row>
    <row r="1406" spans="1:17" ht="24" x14ac:dyDescent="0.25">
      <c r="A1406" s="292"/>
      <c r="B1406" s="279"/>
      <c r="C1406" s="279"/>
      <c r="D1406" s="301"/>
      <c r="E1406" s="283"/>
      <c r="F1406" s="301"/>
      <c r="G1406" s="83" t="s">
        <v>20</v>
      </c>
      <c r="H1406" s="69">
        <f t="shared" si="332"/>
        <v>0</v>
      </c>
      <c r="I1406" s="69">
        <v>0</v>
      </c>
      <c r="J1406" s="69">
        <v>0</v>
      </c>
      <c r="K1406" s="69">
        <v>0</v>
      </c>
      <c r="L1406" s="69">
        <v>0</v>
      </c>
      <c r="M1406" s="69">
        <v>0</v>
      </c>
      <c r="N1406" s="69">
        <v>0</v>
      </c>
      <c r="O1406" s="301"/>
      <c r="P1406" s="283"/>
      <c r="Q1406" s="426"/>
    </row>
    <row r="1407" spans="1:17" ht="36" x14ac:dyDescent="0.25">
      <c r="A1407" s="284" t="s">
        <v>2655</v>
      </c>
      <c r="B1407" s="281" t="s">
        <v>2650</v>
      </c>
      <c r="C1407" s="281" t="s">
        <v>192</v>
      </c>
      <c r="D1407" s="281">
        <v>2026</v>
      </c>
      <c r="E1407" s="301"/>
      <c r="F1407" s="281" t="s">
        <v>2651</v>
      </c>
      <c r="G1407" s="83" t="s">
        <v>16</v>
      </c>
      <c r="H1407" s="69">
        <f t="shared" ref="H1407:N1407" si="333">SUM(H1408:H1411)</f>
        <v>7.6999999999999993</v>
      </c>
      <c r="I1407" s="69">
        <f t="shared" si="333"/>
        <v>0</v>
      </c>
      <c r="J1407" s="69">
        <f t="shared" si="333"/>
        <v>7.6999999999999993</v>
      </c>
      <c r="K1407" s="69">
        <f t="shared" si="333"/>
        <v>0</v>
      </c>
      <c r="L1407" s="69">
        <f t="shared" si="333"/>
        <v>0</v>
      </c>
      <c r="M1407" s="69">
        <f t="shared" si="333"/>
        <v>0</v>
      </c>
      <c r="N1407" s="69">
        <f t="shared" si="333"/>
        <v>0</v>
      </c>
      <c r="O1407" s="632">
        <v>7570</v>
      </c>
      <c r="P1407" s="281" t="s">
        <v>2652</v>
      </c>
      <c r="Q1407" s="424" t="s">
        <v>4163</v>
      </c>
    </row>
    <row r="1408" spans="1:17" x14ac:dyDescent="0.25">
      <c r="A1408" s="292"/>
      <c r="B1408" s="279"/>
      <c r="C1408" s="279"/>
      <c r="D1408" s="282"/>
      <c r="E1408" s="301"/>
      <c r="F1408" s="282"/>
      <c r="G1408" s="83" t="s">
        <v>17</v>
      </c>
      <c r="H1408" s="69">
        <f t="shared" ref="H1408:H1411" si="334">SUM(I1408:N1408)</f>
        <v>7.6</v>
      </c>
      <c r="I1408" s="69">
        <v>0</v>
      </c>
      <c r="J1408" s="69">
        <v>7.6</v>
      </c>
      <c r="K1408" s="69">
        <v>0</v>
      </c>
      <c r="L1408" s="69">
        <v>0</v>
      </c>
      <c r="M1408" s="69">
        <v>0</v>
      </c>
      <c r="N1408" s="69">
        <v>0</v>
      </c>
      <c r="O1408" s="301"/>
      <c r="P1408" s="282"/>
      <c r="Q1408" s="425"/>
    </row>
    <row r="1409" spans="1:17" ht="36" x14ac:dyDescent="0.25">
      <c r="A1409" s="292"/>
      <c r="B1409" s="279"/>
      <c r="C1409" s="279"/>
      <c r="D1409" s="282"/>
      <c r="E1409" s="301"/>
      <c r="F1409" s="282"/>
      <c r="G1409" s="83" t="s">
        <v>18</v>
      </c>
      <c r="H1409" s="69">
        <f t="shared" si="334"/>
        <v>0.1</v>
      </c>
      <c r="I1409" s="69">
        <v>0</v>
      </c>
      <c r="J1409" s="69">
        <v>0.1</v>
      </c>
      <c r="K1409" s="69">
        <v>0</v>
      </c>
      <c r="L1409" s="69">
        <v>0</v>
      </c>
      <c r="M1409" s="69">
        <v>0</v>
      </c>
      <c r="N1409" s="69">
        <v>0</v>
      </c>
      <c r="O1409" s="301"/>
      <c r="P1409" s="282"/>
      <c r="Q1409" s="425"/>
    </row>
    <row r="1410" spans="1:17" x14ac:dyDescent="0.25">
      <c r="A1410" s="292"/>
      <c r="B1410" s="279"/>
      <c r="C1410" s="279"/>
      <c r="D1410" s="282"/>
      <c r="E1410" s="301"/>
      <c r="F1410" s="282"/>
      <c r="G1410" s="83" t="s">
        <v>19</v>
      </c>
      <c r="H1410" s="69">
        <f t="shared" si="334"/>
        <v>0</v>
      </c>
      <c r="I1410" s="69">
        <v>0</v>
      </c>
      <c r="J1410" s="69">
        <v>0</v>
      </c>
      <c r="K1410" s="69">
        <v>0</v>
      </c>
      <c r="L1410" s="69">
        <v>0</v>
      </c>
      <c r="M1410" s="69">
        <v>0</v>
      </c>
      <c r="N1410" s="69">
        <v>0</v>
      </c>
      <c r="O1410" s="301"/>
      <c r="P1410" s="282"/>
      <c r="Q1410" s="425"/>
    </row>
    <row r="1411" spans="1:17" ht="24" x14ac:dyDescent="0.25">
      <c r="A1411" s="292"/>
      <c r="B1411" s="279"/>
      <c r="C1411" s="281"/>
      <c r="D1411" s="283"/>
      <c r="E1411" s="301"/>
      <c r="F1411" s="283"/>
      <c r="G1411" s="83" t="s">
        <v>20</v>
      </c>
      <c r="H1411" s="69">
        <f t="shared" si="334"/>
        <v>0</v>
      </c>
      <c r="I1411" s="69">
        <v>0</v>
      </c>
      <c r="J1411" s="69">
        <v>0</v>
      </c>
      <c r="K1411" s="69">
        <v>0</v>
      </c>
      <c r="L1411" s="69">
        <v>0</v>
      </c>
      <c r="M1411" s="69">
        <v>0</v>
      </c>
      <c r="N1411" s="69">
        <v>0</v>
      </c>
      <c r="O1411" s="301"/>
      <c r="P1411" s="283"/>
      <c r="Q1411" s="426"/>
    </row>
    <row r="1412" spans="1:17" ht="36" x14ac:dyDescent="0.25">
      <c r="A1412" s="306" t="s">
        <v>26</v>
      </c>
      <c r="B1412" s="306"/>
      <c r="C1412" s="306"/>
      <c r="D1412" s="306"/>
      <c r="E1412" s="306"/>
      <c r="F1412" s="306"/>
      <c r="G1412" s="133" t="s">
        <v>16</v>
      </c>
      <c r="H1412" s="131">
        <f>SUM(H1382,H1387,H1392,H1397,H1402,H1407)</f>
        <v>280.59999999999997</v>
      </c>
      <c r="I1412" s="131">
        <f t="shared" ref="I1412:N1412" si="335">SUM(I1382,I1387,I1392,I1397,I1402,I1407)</f>
        <v>98.999999999999986</v>
      </c>
      <c r="J1412" s="131">
        <f t="shared" si="335"/>
        <v>105.60000000000001</v>
      </c>
      <c r="K1412" s="131">
        <f t="shared" si="335"/>
        <v>4</v>
      </c>
      <c r="L1412" s="131">
        <f t="shared" si="335"/>
        <v>22</v>
      </c>
      <c r="M1412" s="131">
        <f t="shared" si="335"/>
        <v>22</v>
      </c>
      <c r="N1412" s="131">
        <f t="shared" si="335"/>
        <v>28</v>
      </c>
      <c r="O1412" s="279">
        <v>7570</v>
      </c>
      <c r="P1412" s="279"/>
      <c r="Q1412" s="35"/>
    </row>
    <row r="1413" spans="1:17" ht="24" x14ac:dyDescent="0.25">
      <c r="A1413" s="306"/>
      <c r="B1413" s="306"/>
      <c r="C1413" s="306"/>
      <c r="D1413" s="306"/>
      <c r="E1413" s="306"/>
      <c r="F1413" s="306"/>
      <c r="G1413" s="133" t="s">
        <v>17</v>
      </c>
      <c r="H1413" s="131">
        <f t="shared" ref="H1413:N1416" si="336">SUM(H1383,H1388,H1393,H1398,H1403,H1408)</f>
        <v>147.29999999999998</v>
      </c>
      <c r="I1413" s="131">
        <f t="shared" si="336"/>
        <v>81.099999999999994</v>
      </c>
      <c r="J1413" s="131">
        <f t="shared" si="336"/>
        <v>66.2</v>
      </c>
      <c r="K1413" s="131">
        <f t="shared" si="336"/>
        <v>0</v>
      </c>
      <c r="L1413" s="131">
        <f t="shared" si="336"/>
        <v>0</v>
      </c>
      <c r="M1413" s="131">
        <f t="shared" si="336"/>
        <v>0</v>
      </c>
      <c r="N1413" s="131">
        <f t="shared" si="336"/>
        <v>0</v>
      </c>
      <c r="O1413" s="279"/>
      <c r="P1413" s="279"/>
      <c r="Q1413" s="35"/>
    </row>
    <row r="1414" spans="1:17" ht="36" x14ac:dyDescent="0.25">
      <c r="A1414" s="306"/>
      <c r="B1414" s="306"/>
      <c r="C1414" s="306"/>
      <c r="D1414" s="306"/>
      <c r="E1414" s="306"/>
      <c r="F1414" s="306"/>
      <c r="G1414" s="133" t="s">
        <v>18</v>
      </c>
      <c r="H1414" s="131">
        <f t="shared" si="336"/>
        <v>133.29999999999998</v>
      </c>
      <c r="I1414" s="131">
        <f t="shared" si="336"/>
        <v>17.900000000000002</v>
      </c>
      <c r="J1414" s="131">
        <f t="shared" si="336"/>
        <v>39.4</v>
      </c>
      <c r="K1414" s="131">
        <f t="shared" si="336"/>
        <v>4</v>
      </c>
      <c r="L1414" s="131">
        <f t="shared" si="336"/>
        <v>22</v>
      </c>
      <c r="M1414" s="131">
        <f t="shared" si="336"/>
        <v>22</v>
      </c>
      <c r="N1414" s="131">
        <f t="shared" si="336"/>
        <v>28</v>
      </c>
      <c r="O1414" s="279"/>
      <c r="P1414" s="279"/>
      <c r="Q1414" s="35"/>
    </row>
    <row r="1415" spans="1:17" ht="15.75" x14ac:dyDescent="0.25">
      <c r="A1415" s="306"/>
      <c r="B1415" s="306"/>
      <c r="C1415" s="306"/>
      <c r="D1415" s="306"/>
      <c r="E1415" s="306"/>
      <c r="F1415" s="306"/>
      <c r="G1415" s="133" t="s">
        <v>19</v>
      </c>
      <c r="H1415" s="131">
        <f t="shared" si="336"/>
        <v>0</v>
      </c>
      <c r="I1415" s="131">
        <f t="shared" si="336"/>
        <v>0</v>
      </c>
      <c r="J1415" s="131">
        <f t="shared" si="336"/>
        <v>0</v>
      </c>
      <c r="K1415" s="131">
        <f t="shared" si="336"/>
        <v>0</v>
      </c>
      <c r="L1415" s="131">
        <f t="shared" si="336"/>
        <v>0</v>
      </c>
      <c r="M1415" s="131">
        <f t="shared" si="336"/>
        <v>0</v>
      </c>
      <c r="N1415" s="131">
        <f t="shared" si="336"/>
        <v>0</v>
      </c>
      <c r="O1415" s="279"/>
      <c r="P1415" s="279"/>
      <c r="Q1415" s="35"/>
    </row>
    <row r="1416" spans="1:17" ht="24" x14ac:dyDescent="0.25">
      <c r="A1416" s="306"/>
      <c r="B1416" s="306"/>
      <c r="C1416" s="306"/>
      <c r="D1416" s="306"/>
      <c r="E1416" s="306"/>
      <c r="F1416" s="306"/>
      <c r="G1416" s="133" t="s">
        <v>20</v>
      </c>
      <c r="H1416" s="131">
        <f t="shared" si="336"/>
        <v>0</v>
      </c>
      <c r="I1416" s="131">
        <f t="shared" si="336"/>
        <v>0</v>
      </c>
      <c r="J1416" s="131">
        <f t="shared" si="336"/>
        <v>0</v>
      </c>
      <c r="K1416" s="131">
        <f t="shared" si="336"/>
        <v>0</v>
      </c>
      <c r="L1416" s="131">
        <f t="shared" si="336"/>
        <v>0</v>
      </c>
      <c r="M1416" s="131">
        <f t="shared" si="336"/>
        <v>0</v>
      </c>
      <c r="N1416" s="131">
        <f t="shared" si="336"/>
        <v>0</v>
      </c>
      <c r="O1416" s="279"/>
      <c r="P1416" s="279"/>
      <c r="Q1416" s="35"/>
    </row>
    <row r="1417" spans="1:17" ht="15.75" x14ac:dyDescent="0.25">
      <c r="A1417" s="306" t="s">
        <v>775</v>
      </c>
      <c r="B1417" s="306"/>
      <c r="C1417" s="306"/>
      <c r="D1417" s="306"/>
      <c r="E1417" s="306"/>
      <c r="F1417" s="306"/>
      <c r="G1417" s="306"/>
      <c r="H1417" s="306"/>
      <c r="I1417" s="306"/>
      <c r="J1417" s="306"/>
      <c r="K1417" s="306"/>
      <c r="L1417" s="306"/>
      <c r="M1417" s="306"/>
      <c r="N1417" s="306"/>
      <c r="O1417" s="306"/>
      <c r="P1417" s="306"/>
      <c r="Q1417" s="35"/>
    </row>
    <row r="1418" spans="1:17" ht="36" x14ac:dyDescent="0.25">
      <c r="A1418" s="292" t="s">
        <v>2656</v>
      </c>
      <c r="B1418" s="279" t="s">
        <v>2657</v>
      </c>
      <c r="C1418" s="279" t="s">
        <v>775</v>
      </c>
      <c r="D1418" s="279">
        <v>2025</v>
      </c>
      <c r="E1418" s="279">
        <v>178</v>
      </c>
      <c r="F1418" s="279" t="s">
        <v>2658</v>
      </c>
      <c r="G1418" s="79" t="s">
        <v>16</v>
      </c>
      <c r="H1418" s="44">
        <f t="shared" ref="H1418:N1418" si="337">SUM(H1419:H1422)</f>
        <v>87.2</v>
      </c>
      <c r="I1418" s="44">
        <f t="shared" si="337"/>
        <v>87.2</v>
      </c>
      <c r="J1418" s="44">
        <f t="shared" si="337"/>
        <v>0</v>
      </c>
      <c r="K1418" s="44">
        <f t="shared" si="337"/>
        <v>0</v>
      </c>
      <c r="L1418" s="44">
        <f t="shared" si="337"/>
        <v>0</v>
      </c>
      <c r="M1418" s="44">
        <f t="shared" si="337"/>
        <v>0</v>
      </c>
      <c r="N1418" s="44">
        <f t="shared" si="337"/>
        <v>0</v>
      </c>
      <c r="O1418" s="279">
        <v>2003</v>
      </c>
      <c r="P1418" s="279" t="s">
        <v>2659</v>
      </c>
      <c r="Q1418" s="424" t="s">
        <v>4185</v>
      </c>
    </row>
    <row r="1419" spans="1:17" ht="30" customHeight="1" x14ac:dyDescent="0.25">
      <c r="A1419" s="292"/>
      <c r="B1419" s="279"/>
      <c r="C1419" s="279"/>
      <c r="D1419" s="279"/>
      <c r="E1419" s="279"/>
      <c r="F1419" s="279"/>
      <c r="G1419" s="79" t="s">
        <v>267</v>
      </c>
      <c r="H1419" s="44">
        <f t="shared" ref="H1419:H1482" si="338">SUM(I1419:N1419)</f>
        <v>0</v>
      </c>
      <c r="I1419" s="44">
        <v>0</v>
      </c>
      <c r="J1419" s="44">
        <v>0</v>
      </c>
      <c r="K1419" s="44">
        <v>0</v>
      </c>
      <c r="L1419" s="44">
        <v>0</v>
      </c>
      <c r="M1419" s="44">
        <v>0</v>
      </c>
      <c r="N1419" s="44">
        <v>0</v>
      </c>
      <c r="O1419" s="279"/>
      <c r="P1419" s="279"/>
      <c r="Q1419" s="425"/>
    </row>
    <row r="1420" spans="1:17" ht="36" x14ac:dyDescent="0.25">
      <c r="A1420" s="292"/>
      <c r="B1420" s="279"/>
      <c r="C1420" s="279"/>
      <c r="D1420" s="279"/>
      <c r="E1420" s="279"/>
      <c r="F1420" s="279"/>
      <c r="G1420" s="79" t="s">
        <v>18</v>
      </c>
      <c r="H1420" s="44">
        <f t="shared" si="338"/>
        <v>81.3</v>
      </c>
      <c r="I1420" s="44">
        <v>81.3</v>
      </c>
      <c r="J1420" s="44">
        <v>0</v>
      </c>
      <c r="K1420" s="44">
        <v>0</v>
      </c>
      <c r="L1420" s="44">
        <v>0</v>
      </c>
      <c r="M1420" s="44">
        <v>0</v>
      </c>
      <c r="N1420" s="44">
        <v>0</v>
      </c>
      <c r="O1420" s="279"/>
      <c r="P1420" s="279"/>
      <c r="Q1420" s="425"/>
    </row>
    <row r="1421" spans="1:17" x14ac:dyDescent="0.25">
      <c r="A1421" s="292"/>
      <c r="B1421" s="279"/>
      <c r="C1421" s="279"/>
      <c r="D1421" s="279"/>
      <c r="E1421" s="279"/>
      <c r="F1421" s="279"/>
      <c r="G1421" s="79" t="s">
        <v>19</v>
      </c>
      <c r="H1421" s="44">
        <f t="shared" si="338"/>
        <v>5.9</v>
      </c>
      <c r="I1421" s="44">
        <v>5.9</v>
      </c>
      <c r="J1421" s="44">
        <v>0</v>
      </c>
      <c r="K1421" s="44">
        <v>0</v>
      </c>
      <c r="L1421" s="44">
        <v>0</v>
      </c>
      <c r="M1421" s="44">
        <v>0</v>
      </c>
      <c r="N1421" s="44">
        <v>0</v>
      </c>
      <c r="O1421" s="279"/>
      <c r="P1421" s="279"/>
      <c r="Q1421" s="425"/>
    </row>
    <row r="1422" spans="1:17" ht="24" x14ac:dyDescent="0.25">
      <c r="A1422" s="292"/>
      <c r="B1422" s="279"/>
      <c r="C1422" s="279"/>
      <c r="D1422" s="279"/>
      <c r="E1422" s="279"/>
      <c r="F1422" s="279"/>
      <c r="G1422" s="79" t="s">
        <v>20</v>
      </c>
      <c r="H1422" s="44">
        <f t="shared" si="338"/>
        <v>0</v>
      </c>
      <c r="I1422" s="44">
        <v>0</v>
      </c>
      <c r="J1422" s="44">
        <v>0</v>
      </c>
      <c r="K1422" s="44">
        <v>0</v>
      </c>
      <c r="L1422" s="44">
        <v>0</v>
      </c>
      <c r="M1422" s="44">
        <v>0</v>
      </c>
      <c r="N1422" s="44">
        <v>0</v>
      </c>
      <c r="O1422" s="279"/>
      <c r="P1422" s="279"/>
      <c r="Q1422" s="426"/>
    </row>
    <row r="1423" spans="1:17" ht="36" x14ac:dyDescent="0.25">
      <c r="A1423" s="292" t="s">
        <v>2660</v>
      </c>
      <c r="B1423" s="279" t="s">
        <v>2657</v>
      </c>
      <c r="C1423" s="279" t="s">
        <v>775</v>
      </c>
      <c r="D1423" s="279">
        <v>2028</v>
      </c>
      <c r="E1423" s="279">
        <v>178</v>
      </c>
      <c r="F1423" s="279" t="s">
        <v>2661</v>
      </c>
      <c r="G1423" s="79" t="s">
        <v>16</v>
      </c>
      <c r="H1423" s="44">
        <f t="shared" ref="H1423:N1423" si="339">SUM(H1424:H1427)</f>
        <v>22</v>
      </c>
      <c r="I1423" s="44">
        <f t="shared" si="339"/>
        <v>0</v>
      </c>
      <c r="J1423" s="44">
        <f t="shared" si="339"/>
        <v>0</v>
      </c>
      <c r="K1423" s="44">
        <f t="shared" si="339"/>
        <v>0</v>
      </c>
      <c r="L1423" s="44">
        <f t="shared" si="339"/>
        <v>22</v>
      </c>
      <c r="M1423" s="44">
        <f t="shared" si="339"/>
        <v>0</v>
      </c>
      <c r="N1423" s="44">
        <f t="shared" si="339"/>
        <v>0</v>
      </c>
      <c r="O1423" s="279">
        <v>2003</v>
      </c>
      <c r="P1423" s="279" t="s">
        <v>2510</v>
      </c>
      <c r="Q1423" s="424" t="s">
        <v>4185</v>
      </c>
    </row>
    <row r="1424" spans="1:17" x14ac:dyDescent="0.25">
      <c r="A1424" s="292"/>
      <c r="B1424" s="279"/>
      <c r="C1424" s="279"/>
      <c r="D1424" s="279"/>
      <c r="E1424" s="279"/>
      <c r="F1424" s="279"/>
      <c r="G1424" s="79" t="s">
        <v>267</v>
      </c>
      <c r="H1424" s="44">
        <f t="shared" si="338"/>
        <v>0</v>
      </c>
      <c r="I1424" s="44">
        <v>0</v>
      </c>
      <c r="J1424" s="44">
        <v>0</v>
      </c>
      <c r="K1424" s="44">
        <v>0</v>
      </c>
      <c r="L1424" s="44">
        <v>0</v>
      </c>
      <c r="M1424" s="44">
        <v>0</v>
      </c>
      <c r="N1424" s="44">
        <v>0</v>
      </c>
      <c r="O1424" s="279"/>
      <c r="P1424" s="279"/>
      <c r="Q1424" s="425"/>
    </row>
    <row r="1425" spans="1:17" ht="36" x14ac:dyDescent="0.25">
      <c r="A1425" s="292"/>
      <c r="B1425" s="279"/>
      <c r="C1425" s="279"/>
      <c r="D1425" s="279"/>
      <c r="E1425" s="279"/>
      <c r="F1425" s="279"/>
      <c r="G1425" s="79" t="s">
        <v>18</v>
      </c>
      <c r="H1425" s="44">
        <f t="shared" si="338"/>
        <v>20.5</v>
      </c>
      <c r="I1425" s="44">
        <v>0</v>
      </c>
      <c r="J1425" s="44">
        <v>0</v>
      </c>
      <c r="K1425" s="44">
        <v>0</v>
      </c>
      <c r="L1425" s="44">
        <v>20.5</v>
      </c>
      <c r="M1425" s="44">
        <v>0</v>
      </c>
      <c r="N1425" s="44">
        <v>0</v>
      </c>
      <c r="O1425" s="279"/>
      <c r="P1425" s="279"/>
      <c r="Q1425" s="425"/>
    </row>
    <row r="1426" spans="1:17" x14ac:dyDescent="0.25">
      <c r="A1426" s="292"/>
      <c r="B1426" s="279"/>
      <c r="C1426" s="279"/>
      <c r="D1426" s="279"/>
      <c r="E1426" s="279"/>
      <c r="F1426" s="279"/>
      <c r="G1426" s="79" t="s">
        <v>19</v>
      </c>
      <c r="H1426" s="44">
        <f t="shared" si="338"/>
        <v>1.5</v>
      </c>
      <c r="I1426" s="44">
        <v>0</v>
      </c>
      <c r="J1426" s="44">
        <v>0</v>
      </c>
      <c r="K1426" s="44">
        <v>0</v>
      </c>
      <c r="L1426" s="44">
        <v>1.5</v>
      </c>
      <c r="M1426" s="44">
        <v>0</v>
      </c>
      <c r="N1426" s="44">
        <v>0</v>
      </c>
      <c r="O1426" s="279"/>
      <c r="P1426" s="279"/>
      <c r="Q1426" s="425"/>
    </row>
    <row r="1427" spans="1:17" ht="24" x14ac:dyDescent="0.25">
      <c r="A1427" s="292"/>
      <c r="B1427" s="279"/>
      <c r="C1427" s="279"/>
      <c r="D1427" s="279"/>
      <c r="E1427" s="279"/>
      <c r="F1427" s="279"/>
      <c r="G1427" s="79" t="s">
        <v>20</v>
      </c>
      <c r="H1427" s="44">
        <f t="shared" si="338"/>
        <v>0</v>
      </c>
      <c r="I1427" s="44">
        <v>0</v>
      </c>
      <c r="J1427" s="44">
        <v>0</v>
      </c>
      <c r="K1427" s="44">
        <v>0</v>
      </c>
      <c r="L1427" s="44">
        <v>0</v>
      </c>
      <c r="M1427" s="44">
        <v>0</v>
      </c>
      <c r="N1427" s="44">
        <v>0</v>
      </c>
      <c r="O1427" s="279"/>
      <c r="P1427" s="279"/>
      <c r="Q1427" s="426"/>
    </row>
    <row r="1428" spans="1:17" ht="36" x14ac:dyDescent="0.25">
      <c r="A1428" s="292" t="s">
        <v>2662</v>
      </c>
      <c r="B1428" s="279" t="s">
        <v>2657</v>
      </c>
      <c r="C1428" s="279" t="s">
        <v>775</v>
      </c>
      <c r="D1428" s="279">
        <v>2028</v>
      </c>
      <c r="E1428" s="279">
        <v>384</v>
      </c>
      <c r="F1428" s="279" t="s">
        <v>2663</v>
      </c>
      <c r="G1428" s="79" t="s">
        <v>16</v>
      </c>
      <c r="H1428" s="44">
        <f t="shared" ref="H1428:N1428" si="340">SUM(H1429:H1432)</f>
        <v>101.5</v>
      </c>
      <c r="I1428" s="44">
        <f t="shared" si="340"/>
        <v>0</v>
      </c>
      <c r="J1428" s="44">
        <f t="shared" si="340"/>
        <v>0</v>
      </c>
      <c r="K1428" s="44">
        <f t="shared" si="340"/>
        <v>0</v>
      </c>
      <c r="L1428" s="44">
        <f t="shared" si="340"/>
        <v>101.5</v>
      </c>
      <c r="M1428" s="44">
        <f t="shared" si="340"/>
        <v>0</v>
      </c>
      <c r="N1428" s="44">
        <f t="shared" si="340"/>
        <v>0</v>
      </c>
      <c r="O1428" s="279">
        <v>1310</v>
      </c>
      <c r="P1428" s="279" t="s">
        <v>2510</v>
      </c>
      <c r="Q1428" s="424" t="s">
        <v>4185</v>
      </c>
    </row>
    <row r="1429" spans="1:17" x14ac:dyDescent="0.25">
      <c r="A1429" s="292"/>
      <c r="B1429" s="279"/>
      <c r="C1429" s="279"/>
      <c r="D1429" s="279"/>
      <c r="E1429" s="279"/>
      <c r="F1429" s="279"/>
      <c r="G1429" s="79" t="s">
        <v>267</v>
      </c>
      <c r="H1429" s="44">
        <f t="shared" si="338"/>
        <v>0</v>
      </c>
      <c r="I1429" s="44">
        <v>0</v>
      </c>
      <c r="J1429" s="44">
        <v>0</v>
      </c>
      <c r="K1429" s="44">
        <v>0</v>
      </c>
      <c r="L1429" s="44">
        <v>0</v>
      </c>
      <c r="M1429" s="44">
        <v>0</v>
      </c>
      <c r="N1429" s="44">
        <v>0</v>
      </c>
      <c r="O1429" s="279"/>
      <c r="P1429" s="279"/>
      <c r="Q1429" s="425"/>
    </row>
    <row r="1430" spans="1:17" ht="36" x14ac:dyDescent="0.25">
      <c r="A1430" s="292"/>
      <c r="B1430" s="279"/>
      <c r="C1430" s="279"/>
      <c r="D1430" s="279"/>
      <c r="E1430" s="279"/>
      <c r="F1430" s="279"/>
      <c r="G1430" s="79" t="s">
        <v>18</v>
      </c>
      <c r="H1430" s="44">
        <f t="shared" si="338"/>
        <v>94.4</v>
      </c>
      <c r="I1430" s="44">
        <v>0</v>
      </c>
      <c r="J1430" s="44">
        <v>0</v>
      </c>
      <c r="K1430" s="44">
        <v>0</v>
      </c>
      <c r="L1430" s="44">
        <v>94.4</v>
      </c>
      <c r="M1430" s="44">
        <v>0</v>
      </c>
      <c r="N1430" s="44">
        <v>0</v>
      </c>
      <c r="O1430" s="279"/>
      <c r="P1430" s="279"/>
      <c r="Q1430" s="425"/>
    </row>
    <row r="1431" spans="1:17" x14ac:dyDescent="0.25">
      <c r="A1431" s="292"/>
      <c r="B1431" s="279"/>
      <c r="C1431" s="279"/>
      <c r="D1431" s="279"/>
      <c r="E1431" s="279"/>
      <c r="F1431" s="279"/>
      <c r="G1431" s="79" t="s">
        <v>19</v>
      </c>
      <c r="H1431" s="44">
        <f t="shared" si="338"/>
        <v>7.1</v>
      </c>
      <c r="I1431" s="44">
        <v>0</v>
      </c>
      <c r="J1431" s="44">
        <v>0</v>
      </c>
      <c r="K1431" s="44">
        <v>0</v>
      </c>
      <c r="L1431" s="44">
        <v>7.1</v>
      </c>
      <c r="M1431" s="44">
        <v>0</v>
      </c>
      <c r="N1431" s="44">
        <v>0</v>
      </c>
      <c r="O1431" s="279"/>
      <c r="P1431" s="279"/>
      <c r="Q1431" s="425"/>
    </row>
    <row r="1432" spans="1:17" ht="24" x14ac:dyDescent="0.25">
      <c r="A1432" s="292"/>
      <c r="B1432" s="279"/>
      <c r="C1432" s="279"/>
      <c r="D1432" s="279"/>
      <c r="E1432" s="279"/>
      <c r="F1432" s="279"/>
      <c r="G1432" s="79" t="s">
        <v>20</v>
      </c>
      <c r="H1432" s="44">
        <f t="shared" si="338"/>
        <v>0</v>
      </c>
      <c r="I1432" s="44">
        <v>0</v>
      </c>
      <c r="J1432" s="44">
        <v>0</v>
      </c>
      <c r="K1432" s="44">
        <v>0</v>
      </c>
      <c r="L1432" s="44">
        <v>0</v>
      </c>
      <c r="M1432" s="44">
        <v>0</v>
      </c>
      <c r="N1432" s="44">
        <v>0</v>
      </c>
      <c r="O1432" s="279"/>
      <c r="P1432" s="279"/>
      <c r="Q1432" s="426"/>
    </row>
    <row r="1433" spans="1:17" ht="36" x14ac:dyDescent="0.25">
      <c r="A1433" s="292" t="s">
        <v>2664</v>
      </c>
      <c r="B1433" s="279" t="s">
        <v>2657</v>
      </c>
      <c r="C1433" s="279" t="s">
        <v>775</v>
      </c>
      <c r="D1433" s="279">
        <v>2029</v>
      </c>
      <c r="E1433" s="279">
        <v>374</v>
      </c>
      <c r="F1433" s="279" t="s">
        <v>2663</v>
      </c>
      <c r="G1433" s="79" t="s">
        <v>16</v>
      </c>
      <c r="H1433" s="44">
        <f t="shared" ref="H1433:N1433" si="341">SUM(H1434:H1437)</f>
        <v>126.80000000000001</v>
      </c>
      <c r="I1433" s="44">
        <f t="shared" si="341"/>
        <v>0</v>
      </c>
      <c r="J1433" s="44">
        <f t="shared" si="341"/>
        <v>0</v>
      </c>
      <c r="K1433" s="44">
        <f t="shared" si="341"/>
        <v>0</v>
      </c>
      <c r="L1433" s="44">
        <f t="shared" si="341"/>
        <v>126.80000000000001</v>
      </c>
      <c r="M1433" s="44">
        <f t="shared" si="341"/>
        <v>0</v>
      </c>
      <c r="N1433" s="44">
        <f t="shared" si="341"/>
        <v>0</v>
      </c>
      <c r="O1433" s="279">
        <v>2252</v>
      </c>
      <c r="P1433" s="279" t="s">
        <v>2665</v>
      </c>
      <c r="Q1433" s="424" t="s">
        <v>4185</v>
      </c>
    </row>
    <row r="1434" spans="1:17" x14ac:dyDescent="0.25">
      <c r="A1434" s="292"/>
      <c r="B1434" s="279"/>
      <c r="C1434" s="279"/>
      <c r="D1434" s="279"/>
      <c r="E1434" s="279"/>
      <c r="F1434" s="279"/>
      <c r="G1434" s="79" t="s">
        <v>267</v>
      </c>
      <c r="H1434" s="44">
        <f t="shared" si="338"/>
        <v>0</v>
      </c>
      <c r="I1434" s="44">
        <v>0</v>
      </c>
      <c r="J1434" s="44">
        <v>0</v>
      </c>
      <c r="K1434" s="44">
        <v>0</v>
      </c>
      <c r="L1434" s="44">
        <v>0</v>
      </c>
      <c r="M1434" s="44">
        <v>0</v>
      </c>
      <c r="N1434" s="44">
        <v>0</v>
      </c>
      <c r="O1434" s="279"/>
      <c r="P1434" s="279"/>
      <c r="Q1434" s="425"/>
    </row>
    <row r="1435" spans="1:17" ht="36" x14ac:dyDescent="0.25">
      <c r="A1435" s="292"/>
      <c r="B1435" s="279"/>
      <c r="C1435" s="279"/>
      <c r="D1435" s="279"/>
      <c r="E1435" s="279"/>
      <c r="F1435" s="279"/>
      <c r="G1435" s="79" t="s">
        <v>18</v>
      </c>
      <c r="H1435" s="44">
        <f t="shared" si="338"/>
        <v>117.9</v>
      </c>
      <c r="I1435" s="44">
        <v>0</v>
      </c>
      <c r="J1435" s="44">
        <v>0</v>
      </c>
      <c r="K1435" s="44">
        <v>0</v>
      </c>
      <c r="L1435" s="44">
        <v>117.9</v>
      </c>
      <c r="M1435" s="44">
        <v>0</v>
      </c>
      <c r="N1435" s="44">
        <v>0</v>
      </c>
      <c r="O1435" s="279"/>
      <c r="P1435" s="279"/>
      <c r="Q1435" s="425"/>
    </row>
    <row r="1436" spans="1:17" x14ac:dyDescent="0.25">
      <c r="A1436" s="292"/>
      <c r="B1436" s="279"/>
      <c r="C1436" s="279"/>
      <c r="D1436" s="279"/>
      <c r="E1436" s="279"/>
      <c r="F1436" s="279"/>
      <c r="G1436" s="79" t="s">
        <v>19</v>
      </c>
      <c r="H1436" s="44">
        <f t="shared" si="338"/>
        <v>8.9</v>
      </c>
      <c r="I1436" s="44">
        <v>0</v>
      </c>
      <c r="J1436" s="44">
        <v>0</v>
      </c>
      <c r="K1436" s="44">
        <v>0</v>
      </c>
      <c r="L1436" s="44">
        <v>8.9</v>
      </c>
      <c r="M1436" s="44">
        <v>0</v>
      </c>
      <c r="N1436" s="44">
        <v>0</v>
      </c>
      <c r="O1436" s="279"/>
      <c r="P1436" s="279"/>
      <c r="Q1436" s="425"/>
    </row>
    <row r="1437" spans="1:17" ht="24" x14ac:dyDescent="0.25">
      <c r="A1437" s="292"/>
      <c r="B1437" s="279"/>
      <c r="C1437" s="279"/>
      <c r="D1437" s="279"/>
      <c r="E1437" s="279"/>
      <c r="F1437" s="279"/>
      <c r="G1437" s="79" t="s">
        <v>20</v>
      </c>
      <c r="H1437" s="44">
        <f t="shared" si="338"/>
        <v>0</v>
      </c>
      <c r="I1437" s="44">
        <v>0</v>
      </c>
      <c r="J1437" s="44">
        <v>0</v>
      </c>
      <c r="K1437" s="44">
        <v>0</v>
      </c>
      <c r="L1437" s="44">
        <v>0</v>
      </c>
      <c r="M1437" s="44">
        <v>0</v>
      </c>
      <c r="N1437" s="44">
        <v>0</v>
      </c>
      <c r="O1437" s="279"/>
      <c r="P1437" s="279"/>
      <c r="Q1437" s="426"/>
    </row>
    <row r="1438" spans="1:17" ht="36" x14ac:dyDescent="0.25">
      <c r="A1438" s="292" t="s">
        <v>2666</v>
      </c>
      <c r="B1438" s="279" t="s">
        <v>2657</v>
      </c>
      <c r="C1438" s="279" t="s">
        <v>775</v>
      </c>
      <c r="D1438" s="279">
        <v>2028</v>
      </c>
      <c r="E1438" s="279">
        <v>374</v>
      </c>
      <c r="F1438" s="279" t="s">
        <v>2663</v>
      </c>
      <c r="G1438" s="79" t="s">
        <v>16</v>
      </c>
      <c r="H1438" s="44">
        <f t="shared" ref="H1438:N1438" si="342">SUM(H1439:H1442)</f>
        <v>135.6</v>
      </c>
      <c r="I1438" s="44">
        <f t="shared" si="342"/>
        <v>0</v>
      </c>
      <c r="J1438" s="44">
        <f t="shared" si="342"/>
        <v>0</v>
      </c>
      <c r="K1438" s="44">
        <f t="shared" si="342"/>
        <v>0</v>
      </c>
      <c r="L1438" s="44">
        <f t="shared" si="342"/>
        <v>135.6</v>
      </c>
      <c r="M1438" s="44">
        <f t="shared" si="342"/>
        <v>0</v>
      </c>
      <c r="N1438" s="44">
        <f t="shared" si="342"/>
        <v>0</v>
      </c>
      <c r="O1438" s="279">
        <v>2252</v>
      </c>
      <c r="P1438" s="279" t="s">
        <v>2667</v>
      </c>
      <c r="Q1438" s="424" t="s">
        <v>4185</v>
      </c>
    </row>
    <row r="1439" spans="1:17" x14ac:dyDescent="0.25">
      <c r="A1439" s="292"/>
      <c r="B1439" s="279"/>
      <c r="C1439" s="279"/>
      <c r="D1439" s="279"/>
      <c r="E1439" s="279"/>
      <c r="F1439" s="279"/>
      <c r="G1439" s="79" t="s">
        <v>267</v>
      </c>
      <c r="H1439" s="44">
        <f t="shared" si="338"/>
        <v>0</v>
      </c>
      <c r="I1439" s="44">
        <v>0</v>
      </c>
      <c r="J1439" s="44">
        <v>0</v>
      </c>
      <c r="K1439" s="44">
        <v>0</v>
      </c>
      <c r="L1439" s="44">
        <v>0</v>
      </c>
      <c r="M1439" s="44">
        <v>0</v>
      </c>
      <c r="N1439" s="44">
        <v>0</v>
      </c>
      <c r="O1439" s="279"/>
      <c r="P1439" s="279"/>
      <c r="Q1439" s="425"/>
    </row>
    <row r="1440" spans="1:17" ht="36" x14ac:dyDescent="0.25">
      <c r="A1440" s="292"/>
      <c r="B1440" s="279"/>
      <c r="C1440" s="279"/>
      <c r="D1440" s="279"/>
      <c r="E1440" s="279"/>
      <c r="F1440" s="279"/>
      <c r="G1440" s="79" t="s">
        <v>18</v>
      </c>
      <c r="H1440" s="44">
        <f t="shared" si="338"/>
        <v>126.1</v>
      </c>
      <c r="I1440" s="44">
        <v>0</v>
      </c>
      <c r="J1440" s="44">
        <v>0</v>
      </c>
      <c r="K1440" s="44">
        <v>0</v>
      </c>
      <c r="L1440" s="44">
        <v>126.1</v>
      </c>
      <c r="M1440" s="44">
        <v>0</v>
      </c>
      <c r="N1440" s="44">
        <v>0</v>
      </c>
      <c r="O1440" s="279"/>
      <c r="P1440" s="279"/>
      <c r="Q1440" s="425"/>
    </row>
    <row r="1441" spans="1:17" x14ac:dyDescent="0.25">
      <c r="A1441" s="292"/>
      <c r="B1441" s="279"/>
      <c r="C1441" s="279"/>
      <c r="D1441" s="279"/>
      <c r="E1441" s="279"/>
      <c r="F1441" s="279"/>
      <c r="G1441" s="79" t="s">
        <v>19</v>
      </c>
      <c r="H1441" s="44">
        <f t="shared" si="338"/>
        <v>9.5</v>
      </c>
      <c r="I1441" s="44">
        <v>0</v>
      </c>
      <c r="J1441" s="44">
        <v>0</v>
      </c>
      <c r="K1441" s="44">
        <v>0</v>
      </c>
      <c r="L1441" s="44">
        <v>9.5</v>
      </c>
      <c r="M1441" s="44">
        <v>0</v>
      </c>
      <c r="N1441" s="44">
        <v>0</v>
      </c>
      <c r="O1441" s="279"/>
      <c r="P1441" s="279"/>
      <c r="Q1441" s="425"/>
    </row>
    <row r="1442" spans="1:17" ht="24" x14ac:dyDescent="0.25">
      <c r="A1442" s="292"/>
      <c r="B1442" s="279"/>
      <c r="C1442" s="279"/>
      <c r="D1442" s="279"/>
      <c r="E1442" s="279"/>
      <c r="F1442" s="279"/>
      <c r="G1442" s="79" t="s">
        <v>20</v>
      </c>
      <c r="H1442" s="44">
        <f t="shared" si="338"/>
        <v>0</v>
      </c>
      <c r="I1442" s="44">
        <v>0</v>
      </c>
      <c r="J1442" s="44">
        <v>0</v>
      </c>
      <c r="K1442" s="44">
        <v>0</v>
      </c>
      <c r="L1442" s="44">
        <v>0</v>
      </c>
      <c r="M1442" s="44">
        <v>0</v>
      </c>
      <c r="N1442" s="44">
        <v>0</v>
      </c>
      <c r="O1442" s="279"/>
      <c r="P1442" s="279"/>
      <c r="Q1442" s="426"/>
    </row>
    <row r="1443" spans="1:17" ht="36" x14ac:dyDescent="0.25">
      <c r="A1443" s="292" t="s">
        <v>2668</v>
      </c>
      <c r="B1443" s="279" t="s">
        <v>2657</v>
      </c>
      <c r="C1443" s="279" t="s">
        <v>775</v>
      </c>
      <c r="D1443" s="279">
        <v>2029</v>
      </c>
      <c r="E1443" s="279">
        <v>380</v>
      </c>
      <c r="F1443" s="279" t="s">
        <v>2663</v>
      </c>
      <c r="G1443" s="79" t="s">
        <v>16</v>
      </c>
      <c r="H1443" s="44">
        <f t="shared" ref="H1443:N1443" si="343">SUM(H1444:H1447)</f>
        <v>61.199999999999996</v>
      </c>
      <c r="I1443" s="44">
        <f t="shared" si="343"/>
        <v>0</v>
      </c>
      <c r="J1443" s="44">
        <f t="shared" si="343"/>
        <v>0</v>
      </c>
      <c r="K1443" s="44">
        <f t="shared" si="343"/>
        <v>0</v>
      </c>
      <c r="L1443" s="44">
        <f t="shared" si="343"/>
        <v>0</v>
      </c>
      <c r="M1443" s="44">
        <f t="shared" si="343"/>
        <v>61.199999999999996</v>
      </c>
      <c r="N1443" s="44">
        <f t="shared" si="343"/>
        <v>0</v>
      </c>
      <c r="O1443" s="279">
        <v>2082</v>
      </c>
      <c r="P1443" s="279" t="s">
        <v>2665</v>
      </c>
      <c r="Q1443" s="424" t="s">
        <v>4185</v>
      </c>
    </row>
    <row r="1444" spans="1:17" x14ac:dyDescent="0.25">
      <c r="A1444" s="292"/>
      <c r="B1444" s="279"/>
      <c r="C1444" s="279"/>
      <c r="D1444" s="279"/>
      <c r="E1444" s="279"/>
      <c r="F1444" s="279"/>
      <c r="G1444" s="79" t="s">
        <v>267</v>
      </c>
      <c r="H1444" s="44">
        <f t="shared" si="338"/>
        <v>0</v>
      </c>
      <c r="I1444" s="44">
        <v>0</v>
      </c>
      <c r="J1444" s="44">
        <v>0</v>
      </c>
      <c r="K1444" s="44">
        <v>0</v>
      </c>
      <c r="L1444" s="44">
        <v>0</v>
      </c>
      <c r="M1444" s="44">
        <v>0</v>
      </c>
      <c r="N1444" s="44">
        <v>0</v>
      </c>
      <c r="O1444" s="279"/>
      <c r="P1444" s="279"/>
      <c r="Q1444" s="425"/>
    </row>
    <row r="1445" spans="1:17" ht="36" x14ac:dyDescent="0.25">
      <c r="A1445" s="292"/>
      <c r="B1445" s="279"/>
      <c r="C1445" s="279"/>
      <c r="D1445" s="279"/>
      <c r="E1445" s="279"/>
      <c r="F1445" s="279"/>
      <c r="G1445" s="79" t="s">
        <v>18</v>
      </c>
      <c r="H1445" s="44">
        <f t="shared" si="338"/>
        <v>56.9</v>
      </c>
      <c r="I1445" s="44">
        <v>0</v>
      </c>
      <c r="J1445" s="44">
        <v>0</v>
      </c>
      <c r="K1445" s="44">
        <v>0</v>
      </c>
      <c r="L1445" s="44">
        <v>0</v>
      </c>
      <c r="M1445" s="44">
        <v>56.9</v>
      </c>
      <c r="N1445" s="44">
        <v>0</v>
      </c>
      <c r="O1445" s="279"/>
      <c r="P1445" s="279"/>
      <c r="Q1445" s="425"/>
    </row>
    <row r="1446" spans="1:17" x14ac:dyDescent="0.25">
      <c r="A1446" s="292"/>
      <c r="B1446" s="279"/>
      <c r="C1446" s="279"/>
      <c r="D1446" s="279"/>
      <c r="E1446" s="279"/>
      <c r="F1446" s="279"/>
      <c r="G1446" s="79" t="s">
        <v>19</v>
      </c>
      <c r="H1446" s="44">
        <f t="shared" si="338"/>
        <v>4.3</v>
      </c>
      <c r="I1446" s="44">
        <v>0</v>
      </c>
      <c r="J1446" s="44">
        <v>0</v>
      </c>
      <c r="K1446" s="44">
        <v>0</v>
      </c>
      <c r="L1446" s="44">
        <v>0</v>
      </c>
      <c r="M1446" s="44">
        <v>4.3</v>
      </c>
      <c r="N1446" s="44">
        <v>0</v>
      </c>
      <c r="O1446" s="279"/>
      <c r="P1446" s="279"/>
      <c r="Q1446" s="425"/>
    </row>
    <row r="1447" spans="1:17" ht="24" x14ac:dyDescent="0.25">
      <c r="A1447" s="292"/>
      <c r="B1447" s="279"/>
      <c r="C1447" s="279"/>
      <c r="D1447" s="279"/>
      <c r="E1447" s="279"/>
      <c r="F1447" s="279"/>
      <c r="G1447" s="79" t="s">
        <v>20</v>
      </c>
      <c r="H1447" s="44">
        <f t="shared" si="338"/>
        <v>0</v>
      </c>
      <c r="I1447" s="44">
        <v>0</v>
      </c>
      <c r="J1447" s="44">
        <v>0</v>
      </c>
      <c r="K1447" s="44">
        <v>0</v>
      </c>
      <c r="L1447" s="44">
        <v>0</v>
      </c>
      <c r="M1447" s="44">
        <v>0</v>
      </c>
      <c r="N1447" s="44">
        <v>0</v>
      </c>
      <c r="O1447" s="279"/>
      <c r="P1447" s="279"/>
      <c r="Q1447" s="426"/>
    </row>
    <row r="1448" spans="1:17" ht="36" x14ac:dyDescent="0.25">
      <c r="A1448" s="292" t="s">
        <v>2669</v>
      </c>
      <c r="B1448" s="279" t="s">
        <v>2657</v>
      </c>
      <c r="C1448" s="279" t="s">
        <v>775</v>
      </c>
      <c r="D1448" s="279">
        <v>2029</v>
      </c>
      <c r="E1448" s="279">
        <v>260</v>
      </c>
      <c r="F1448" s="279" t="s">
        <v>2663</v>
      </c>
      <c r="G1448" s="79" t="s">
        <v>16</v>
      </c>
      <c r="H1448" s="44">
        <f t="shared" ref="H1448:N1448" si="344">SUM(H1449:H1452)</f>
        <v>45.5</v>
      </c>
      <c r="I1448" s="44">
        <f t="shared" si="344"/>
        <v>0</v>
      </c>
      <c r="J1448" s="44">
        <f t="shared" si="344"/>
        <v>0</v>
      </c>
      <c r="K1448" s="44">
        <f t="shared" si="344"/>
        <v>0</v>
      </c>
      <c r="L1448" s="44">
        <f t="shared" si="344"/>
        <v>0</v>
      </c>
      <c r="M1448" s="44">
        <f t="shared" si="344"/>
        <v>45.5</v>
      </c>
      <c r="N1448" s="44">
        <f t="shared" si="344"/>
        <v>0</v>
      </c>
      <c r="O1448" s="279">
        <v>988</v>
      </c>
      <c r="P1448" s="279" t="s">
        <v>2665</v>
      </c>
      <c r="Q1448" s="424" t="s">
        <v>4185</v>
      </c>
    </row>
    <row r="1449" spans="1:17" x14ac:dyDescent="0.25">
      <c r="A1449" s="292"/>
      <c r="B1449" s="279"/>
      <c r="C1449" s="279"/>
      <c r="D1449" s="279"/>
      <c r="E1449" s="279"/>
      <c r="F1449" s="279"/>
      <c r="G1449" s="79" t="s">
        <v>267</v>
      </c>
      <c r="H1449" s="44">
        <f t="shared" si="338"/>
        <v>0</v>
      </c>
      <c r="I1449" s="44">
        <v>0</v>
      </c>
      <c r="J1449" s="44">
        <v>0</v>
      </c>
      <c r="K1449" s="44">
        <v>0</v>
      </c>
      <c r="L1449" s="44">
        <v>0</v>
      </c>
      <c r="M1449" s="44">
        <v>0</v>
      </c>
      <c r="N1449" s="44">
        <v>0</v>
      </c>
      <c r="O1449" s="279"/>
      <c r="P1449" s="279"/>
      <c r="Q1449" s="425"/>
    </row>
    <row r="1450" spans="1:17" ht="36" x14ac:dyDescent="0.25">
      <c r="A1450" s="292"/>
      <c r="B1450" s="279"/>
      <c r="C1450" s="279"/>
      <c r="D1450" s="279"/>
      <c r="E1450" s="279"/>
      <c r="F1450" s="279"/>
      <c r="G1450" s="79" t="s">
        <v>18</v>
      </c>
      <c r="H1450" s="44">
        <f t="shared" si="338"/>
        <v>42.3</v>
      </c>
      <c r="I1450" s="44">
        <v>0</v>
      </c>
      <c r="J1450" s="44">
        <v>0</v>
      </c>
      <c r="K1450" s="44">
        <v>0</v>
      </c>
      <c r="L1450" s="44">
        <v>0</v>
      </c>
      <c r="M1450" s="44">
        <v>42.3</v>
      </c>
      <c r="N1450" s="44">
        <v>0</v>
      </c>
      <c r="O1450" s="279"/>
      <c r="P1450" s="279"/>
      <c r="Q1450" s="425"/>
    </row>
    <row r="1451" spans="1:17" x14ac:dyDescent="0.25">
      <c r="A1451" s="292"/>
      <c r="B1451" s="279"/>
      <c r="C1451" s="279"/>
      <c r="D1451" s="279"/>
      <c r="E1451" s="279"/>
      <c r="F1451" s="279"/>
      <c r="G1451" s="79" t="s">
        <v>19</v>
      </c>
      <c r="H1451" s="44">
        <f t="shared" si="338"/>
        <v>3.2</v>
      </c>
      <c r="I1451" s="44">
        <v>0</v>
      </c>
      <c r="J1451" s="44">
        <v>0</v>
      </c>
      <c r="K1451" s="44">
        <v>0</v>
      </c>
      <c r="L1451" s="44">
        <v>0</v>
      </c>
      <c r="M1451" s="44">
        <v>3.2</v>
      </c>
      <c r="N1451" s="44">
        <v>0</v>
      </c>
      <c r="O1451" s="279"/>
      <c r="P1451" s="279"/>
      <c r="Q1451" s="425"/>
    </row>
    <row r="1452" spans="1:17" ht="24" x14ac:dyDescent="0.25">
      <c r="A1452" s="292"/>
      <c r="B1452" s="279"/>
      <c r="C1452" s="279"/>
      <c r="D1452" s="279"/>
      <c r="E1452" s="279"/>
      <c r="F1452" s="279"/>
      <c r="G1452" s="79" t="s">
        <v>20</v>
      </c>
      <c r="H1452" s="44">
        <f t="shared" si="338"/>
        <v>0</v>
      </c>
      <c r="I1452" s="44">
        <v>0</v>
      </c>
      <c r="J1452" s="44">
        <v>0</v>
      </c>
      <c r="K1452" s="44">
        <v>0</v>
      </c>
      <c r="L1452" s="44">
        <v>0</v>
      </c>
      <c r="M1452" s="44">
        <v>0</v>
      </c>
      <c r="N1452" s="44">
        <v>0</v>
      </c>
      <c r="O1452" s="279"/>
      <c r="P1452" s="279"/>
      <c r="Q1452" s="426"/>
    </row>
    <row r="1453" spans="1:17" ht="36" x14ac:dyDescent="0.25">
      <c r="A1453" s="292" t="s">
        <v>2670</v>
      </c>
      <c r="B1453" s="279" t="s">
        <v>2657</v>
      </c>
      <c r="C1453" s="279" t="s">
        <v>775</v>
      </c>
      <c r="D1453" s="279">
        <v>2028</v>
      </c>
      <c r="E1453" s="279">
        <v>140</v>
      </c>
      <c r="F1453" s="279" t="s">
        <v>2671</v>
      </c>
      <c r="G1453" s="79" t="s">
        <v>16</v>
      </c>
      <c r="H1453" s="44">
        <f t="shared" ref="H1453:N1453" si="345">SUM(H1454:H1457)</f>
        <v>66.400000000000006</v>
      </c>
      <c r="I1453" s="44">
        <f t="shared" si="345"/>
        <v>0</v>
      </c>
      <c r="J1453" s="44">
        <f t="shared" si="345"/>
        <v>0</v>
      </c>
      <c r="K1453" s="44">
        <f t="shared" si="345"/>
        <v>0</v>
      </c>
      <c r="L1453" s="44">
        <f t="shared" si="345"/>
        <v>66.400000000000006</v>
      </c>
      <c r="M1453" s="44">
        <f t="shared" si="345"/>
        <v>0</v>
      </c>
      <c r="N1453" s="44">
        <f t="shared" si="345"/>
        <v>0</v>
      </c>
      <c r="O1453" s="279">
        <v>3156</v>
      </c>
      <c r="P1453" s="279" t="s">
        <v>2665</v>
      </c>
      <c r="Q1453" s="424" t="s">
        <v>4185</v>
      </c>
    </row>
    <row r="1454" spans="1:17" x14ac:dyDescent="0.25">
      <c r="A1454" s="292"/>
      <c r="B1454" s="279"/>
      <c r="C1454" s="279"/>
      <c r="D1454" s="279"/>
      <c r="E1454" s="279"/>
      <c r="F1454" s="279"/>
      <c r="G1454" s="79" t="s">
        <v>267</v>
      </c>
      <c r="H1454" s="44">
        <f t="shared" si="338"/>
        <v>60</v>
      </c>
      <c r="I1454" s="44">
        <v>0</v>
      </c>
      <c r="J1454" s="44">
        <v>0</v>
      </c>
      <c r="K1454" s="44">
        <v>0</v>
      </c>
      <c r="L1454" s="44">
        <v>60</v>
      </c>
      <c r="M1454" s="44">
        <v>0</v>
      </c>
      <c r="N1454" s="44">
        <v>0</v>
      </c>
      <c r="O1454" s="279"/>
      <c r="P1454" s="279"/>
      <c r="Q1454" s="425"/>
    </row>
    <row r="1455" spans="1:17" ht="36" x14ac:dyDescent="0.25">
      <c r="A1455" s="292"/>
      <c r="B1455" s="279"/>
      <c r="C1455" s="279"/>
      <c r="D1455" s="279"/>
      <c r="E1455" s="279"/>
      <c r="F1455" s="279"/>
      <c r="G1455" s="79" t="s">
        <v>18</v>
      </c>
      <c r="H1455" s="44">
        <f t="shared" si="338"/>
        <v>6.4</v>
      </c>
      <c r="I1455" s="44">
        <v>0</v>
      </c>
      <c r="J1455" s="44">
        <v>0</v>
      </c>
      <c r="K1455" s="44">
        <v>0</v>
      </c>
      <c r="L1455" s="44">
        <v>6.4</v>
      </c>
      <c r="M1455" s="44">
        <v>0</v>
      </c>
      <c r="N1455" s="44">
        <v>0</v>
      </c>
      <c r="O1455" s="279"/>
      <c r="P1455" s="279"/>
      <c r="Q1455" s="425"/>
    </row>
    <row r="1456" spans="1:17" x14ac:dyDescent="0.25">
      <c r="A1456" s="292"/>
      <c r="B1456" s="279"/>
      <c r="C1456" s="279"/>
      <c r="D1456" s="279"/>
      <c r="E1456" s="279"/>
      <c r="F1456" s="279"/>
      <c r="G1456" s="79" t="s">
        <v>19</v>
      </c>
      <c r="H1456" s="44">
        <f t="shared" si="338"/>
        <v>0</v>
      </c>
      <c r="I1456" s="44">
        <v>0</v>
      </c>
      <c r="J1456" s="44">
        <v>0</v>
      </c>
      <c r="K1456" s="44">
        <v>0</v>
      </c>
      <c r="L1456" s="44">
        <v>0</v>
      </c>
      <c r="M1456" s="44">
        <v>0</v>
      </c>
      <c r="N1456" s="44">
        <v>0</v>
      </c>
      <c r="O1456" s="279"/>
      <c r="P1456" s="279"/>
      <c r="Q1456" s="425"/>
    </row>
    <row r="1457" spans="1:17" ht="24" x14ac:dyDescent="0.25">
      <c r="A1457" s="292"/>
      <c r="B1457" s="279"/>
      <c r="C1457" s="279"/>
      <c r="D1457" s="279"/>
      <c r="E1457" s="279"/>
      <c r="F1457" s="279"/>
      <c r="G1457" s="79" t="s">
        <v>20</v>
      </c>
      <c r="H1457" s="44">
        <f t="shared" si="338"/>
        <v>0</v>
      </c>
      <c r="I1457" s="44">
        <v>0</v>
      </c>
      <c r="J1457" s="44">
        <v>0</v>
      </c>
      <c r="K1457" s="44">
        <v>0</v>
      </c>
      <c r="L1457" s="44">
        <v>0</v>
      </c>
      <c r="M1457" s="44">
        <v>0</v>
      </c>
      <c r="N1457" s="44">
        <v>0</v>
      </c>
      <c r="O1457" s="279"/>
      <c r="P1457" s="279"/>
      <c r="Q1457" s="426"/>
    </row>
    <row r="1458" spans="1:17" ht="36" x14ac:dyDescent="0.25">
      <c r="A1458" s="292" t="s">
        <v>2672</v>
      </c>
      <c r="B1458" s="279" t="s">
        <v>2657</v>
      </c>
      <c r="C1458" s="279" t="s">
        <v>775</v>
      </c>
      <c r="D1458" s="279">
        <v>2030</v>
      </c>
      <c r="E1458" s="279">
        <v>140</v>
      </c>
      <c r="F1458" s="279" t="s">
        <v>2661</v>
      </c>
      <c r="G1458" s="79" t="s">
        <v>16</v>
      </c>
      <c r="H1458" s="44">
        <f t="shared" ref="H1458:N1458" si="346">SUM(H1459:H1462)</f>
        <v>30</v>
      </c>
      <c r="I1458" s="44">
        <f t="shared" si="346"/>
        <v>0</v>
      </c>
      <c r="J1458" s="44">
        <f t="shared" si="346"/>
        <v>0</v>
      </c>
      <c r="K1458" s="44">
        <f t="shared" si="346"/>
        <v>0</v>
      </c>
      <c r="L1458" s="44">
        <f t="shared" si="346"/>
        <v>0</v>
      </c>
      <c r="M1458" s="44">
        <f t="shared" si="346"/>
        <v>0</v>
      </c>
      <c r="N1458" s="44">
        <f t="shared" si="346"/>
        <v>30</v>
      </c>
      <c r="O1458" s="279">
        <v>3156</v>
      </c>
      <c r="P1458" s="279"/>
      <c r="Q1458" s="424" t="s">
        <v>4185</v>
      </c>
    </row>
    <row r="1459" spans="1:17" x14ac:dyDescent="0.25">
      <c r="A1459" s="292"/>
      <c r="B1459" s="279"/>
      <c r="C1459" s="279"/>
      <c r="D1459" s="279"/>
      <c r="E1459" s="279"/>
      <c r="F1459" s="279"/>
      <c r="G1459" s="79" t="s">
        <v>267</v>
      </c>
      <c r="H1459" s="44">
        <f t="shared" si="338"/>
        <v>0</v>
      </c>
      <c r="I1459" s="44">
        <v>0</v>
      </c>
      <c r="J1459" s="44">
        <v>0</v>
      </c>
      <c r="K1459" s="44">
        <v>0</v>
      </c>
      <c r="L1459" s="44">
        <v>0</v>
      </c>
      <c r="M1459" s="44">
        <v>0</v>
      </c>
      <c r="N1459" s="44">
        <v>0</v>
      </c>
      <c r="O1459" s="279"/>
      <c r="P1459" s="279"/>
      <c r="Q1459" s="425"/>
    </row>
    <row r="1460" spans="1:17" ht="36" x14ac:dyDescent="0.25">
      <c r="A1460" s="292"/>
      <c r="B1460" s="279"/>
      <c r="C1460" s="279"/>
      <c r="D1460" s="279"/>
      <c r="E1460" s="279"/>
      <c r="F1460" s="279"/>
      <c r="G1460" s="79" t="s">
        <v>18</v>
      </c>
      <c r="H1460" s="44">
        <f t="shared" si="338"/>
        <v>27.9</v>
      </c>
      <c r="I1460" s="44">
        <v>0</v>
      </c>
      <c r="J1460" s="44">
        <v>0</v>
      </c>
      <c r="K1460" s="44">
        <v>0</v>
      </c>
      <c r="L1460" s="44">
        <v>0</v>
      </c>
      <c r="M1460" s="44">
        <v>0</v>
      </c>
      <c r="N1460" s="44">
        <v>27.9</v>
      </c>
      <c r="O1460" s="279"/>
      <c r="P1460" s="279"/>
      <c r="Q1460" s="425"/>
    </row>
    <row r="1461" spans="1:17" x14ac:dyDescent="0.25">
      <c r="A1461" s="292"/>
      <c r="B1461" s="279"/>
      <c r="C1461" s="279"/>
      <c r="D1461" s="279"/>
      <c r="E1461" s="279"/>
      <c r="F1461" s="279"/>
      <c r="G1461" s="79" t="s">
        <v>19</v>
      </c>
      <c r="H1461" s="44">
        <f t="shared" si="338"/>
        <v>2.1</v>
      </c>
      <c r="I1461" s="44">
        <v>0</v>
      </c>
      <c r="J1461" s="44">
        <v>0</v>
      </c>
      <c r="K1461" s="44">
        <v>0</v>
      </c>
      <c r="L1461" s="44">
        <v>0</v>
      </c>
      <c r="M1461" s="44">
        <v>0</v>
      </c>
      <c r="N1461" s="44">
        <v>2.1</v>
      </c>
      <c r="O1461" s="279"/>
      <c r="P1461" s="279"/>
      <c r="Q1461" s="425"/>
    </row>
    <row r="1462" spans="1:17" ht="24" x14ac:dyDescent="0.25">
      <c r="A1462" s="292"/>
      <c r="B1462" s="279"/>
      <c r="C1462" s="279"/>
      <c r="D1462" s="279"/>
      <c r="E1462" s="279"/>
      <c r="F1462" s="279"/>
      <c r="G1462" s="79" t="s">
        <v>20</v>
      </c>
      <c r="H1462" s="44">
        <f t="shared" si="338"/>
        <v>0</v>
      </c>
      <c r="I1462" s="44">
        <v>0</v>
      </c>
      <c r="J1462" s="44">
        <v>0</v>
      </c>
      <c r="K1462" s="44">
        <v>0</v>
      </c>
      <c r="L1462" s="44">
        <v>0</v>
      </c>
      <c r="M1462" s="44">
        <v>0</v>
      </c>
      <c r="N1462" s="44">
        <v>0</v>
      </c>
      <c r="O1462" s="279"/>
      <c r="P1462" s="279"/>
      <c r="Q1462" s="426"/>
    </row>
    <row r="1463" spans="1:17" ht="36" x14ac:dyDescent="0.25">
      <c r="A1463" s="292" t="s">
        <v>2673</v>
      </c>
      <c r="B1463" s="279" t="s">
        <v>2657</v>
      </c>
      <c r="C1463" s="279" t="s">
        <v>775</v>
      </c>
      <c r="D1463" s="279">
        <v>2028</v>
      </c>
      <c r="E1463" s="279">
        <v>785</v>
      </c>
      <c r="F1463" s="279" t="s">
        <v>2671</v>
      </c>
      <c r="G1463" s="79" t="s">
        <v>16</v>
      </c>
      <c r="H1463" s="44">
        <f t="shared" ref="H1463:N1463" si="347">SUM(H1464:H1467)</f>
        <v>224.79999999999998</v>
      </c>
      <c r="I1463" s="44">
        <f t="shared" si="347"/>
        <v>0</v>
      </c>
      <c r="J1463" s="44">
        <f t="shared" si="347"/>
        <v>0</v>
      </c>
      <c r="K1463" s="44">
        <f t="shared" si="347"/>
        <v>0</v>
      </c>
      <c r="L1463" s="44">
        <f t="shared" si="347"/>
        <v>224.79999999999998</v>
      </c>
      <c r="M1463" s="44">
        <f t="shared" si="347"/>
        <v>0</v>
      </c>
      <c r="N1463" s="44">
        <f t="shared" si="347"/>
        <v>0</v>
      </c>
      <c r="O1463" s="279">
        <v>4604</v>
      </c>
      <c r="P1463" s="279"/>
      <c r="Q1463" s="424" t="s">
        <v>4185</v>
      </c>
    </row>
    <row r="1464" spans="1:17" x14ac:dyDescent="0.25">
      <c r="A1464" s="292"/>
      <c r="B1464" s="279"/>
      <c r="C1464" s="279"/>
      <c r="D1464" s="279"/>
      <c r="E1464" s="279"/>
      <c r="F1464" s="279"/>
      <c r="G1464" s="79" t="s">
        <v>267</v>
      </c>
      <c r="H1464" s="44">
        <f t="shared" si="338"/>
        <v>218.1</v>
      </c>
      <c r="I1464" s="44">
        <v>0</v>
      </c>
      <c r="J1464" s="44">
        <v>0</v>
      </c>
      <c r="K1464" s="44">
        <v>0</v>
      </c>
      <c r="L1464" s="44">
        <v>218.1</v>
      </c>
      <c r="M1464" s="44">
        <v>0</v>
      </c>
      <c r="N1464" s="44">
        <v>0</v>
      </c>
      <c r="O1464" s="279"/>
      <c r="P1464" s="279"/>
      <c r="Q1464" s="425"/>
    </row>
    <row r="1465" spans="1:17" ht="36" x14ac:dyDescent="0.25">
      <c r="A1465" s="292"/>
      <c r="B1465" s="279"/>
      <c r="C1465" s="279"/>
      <c r="D1465" s="279"/>
      <c r="E1465" s="279"/>
      <c r="F1465" s="279"/>
      <c r="G1465" s="79" t="s">
        <v>18</v>
      </c>
      <c r="H1465" s="44">
        <f t="shared" si="338"/>
        <v>6.7</v>
      </c>
      <c r="I1465" s="44">
        <v>0</v>
      </c>
      <c r="J1465" s="44">
        <v>0</v>
      </c>
      <c r="K1465" s="44">
        <v>0</v>
      </c>
      <c r="L1465" s="44">
        <v>6.7</v>
      </c>
      <c r="M1465" s="44">
        <v>0</v>
      </c>
      <c r="N1465" s="44">
        <v>0</v>
      </c>
      <c r="O1465" s="279"/>
      <c r="P1465" s="279"/>
      <c r="Q1465" s="425"/>
    </row>
    <row r="1466" spans="1:17" x14ac:dyDescent="0.25">
      <c r="A1466" s="292"/>
      <c r="B1466" s="279"/>
      <c r="C1466" s="279"/>
      <c r="D1466" s="279"/>
      <c r="E1466" s="279"/>
      <c r="F1466" s="279"/>
      <c r="G1466" s="79" t="s">
        <v>19</v>
      </c>
      <c r="H1466" s="44">
        <f t="shared" si="338"/>
        <v>0</v>
      </c>
      <c r="I1466" s="44">
        <v>0</v>
      </c>
      <c r="J1466" s="44">
        <v>0</v>
      </c>
      <c r="K1466" s="44">
        <v>0</v>
      </c>
      <c r="L1466" s="44">
        <v>0</v>
      </c>
      <c r="M1466" s="44">
        <v>0</v>
      </c>
      <c r="N1466" s="44">
        <v>0</v>
      </c>
      <c r="O1466" s="279"/>
      <c r="P1466" s="279"/>
      <c r="Q1466" s="425"/>
    </row>
    <row r="1467" spans="1:17" ht="24" x14ac:dyDescent="0.25">
      <c r="A1467" s="292"/>
      <c r="B1467" s="279"/>
      <c r="C1467" s="279"/>
      <c r="D1467" s="279"/>
      <c r="E1467" s="279"/>
      <c r="F1467" s="279"/>
      <c r="G1467" s="79" t="s">
        <v>20</v>
      </c>
      <c r="H1467" s="44">
        <f t="shared" si="338"/>
        <v>0</v>
      </c>
      <c r="I1467" s="44">
        <v>0</v>
      </c>
      <c r="J1467" s="44">
        <v>0</v>
      </c>
      <c r="K1467" s="44">
        <v>0</v>
      </c>
      <c r="L1467" s="44">
        <v>0</v>
      </c>
      <c r="M1467" s="44">
        <v>0</v>
      </c>
      <c r="N1467" s="44">
        <v>0</v>
      </c>
      <c r="O1467" s="279"/>
      <c r="P1467" s="279"/>
      <c r="Q1467" s="426"/>
    </row>
    <row r="1468" spans="1:17" ht="36" x14ac:dyDescent="0.25">
      <c r="A1468" s="292" t="s">
        <v>2674</v>
      </c>
      <c r="B1468" s="279" t="s">
        <v>2657</v>
      </c>
      <c r="C1468" s="279" t="s">
        <v>775</v>
      </c>
      <c r="D1468" s="279">
        <v>2029</v>
      </c>
      <c r="E1468" s="279">
        <v>135</v>
      </c>
      <c r="F1468" s="279" t="s">
        <v>2251</v>
      </c>
      <c r="G1468" s="79" t="s">
        <v>16</v>
      </c>
      <c r="H1468" s="44">
        <f t="shared" ref="H1468:N1468" si="348">SUM(H1469:H1472)</f>
        <v>20.599999999999998</v>
      </c>
      <c r="I1468" s="44">
        <f t="shared" si="348"/>
        <v>0</v>
      </c>
      <c r="J1468" s="44">
        <f t="shared" si="348"/>
        <v>0</v>
      </c>
      <c r="K1468" s="44">
        <f t="shared" si="348"/>
        <v>0</v>
      </c>
      <c r="L1468" s="44">
        <f t="shared" si="348"/>
        <v>0</v>
      </c>
      <c r="M1468" s="44">
        <f t="shared" si="348"/>
        <v>20.599999999999998</v>
      </c>
      <c r="N1468" s="44">
        <f t="shared" si="348"/>
        <v>0</v>
      </c>
      <c r="O1468" s="279">
        <v>4604</v>
      </c>
      <c r="P1468" s="279"/>
      <c r="Q1468" s="424" t="s">
        <v>4185</v>
      </c>
    </row>
    <row r="1469" spans="1:17" x14ac:dyDescent="0.25">
      <c r="A1469" s="292"/>
      <c r="B1469" s="279"/>
      <c r="C1469" s="279"/>
      <c r="D1469" s="279"/>
      <c r="E1469" s="279"/>
      <c r="F1469" s="279"/>
      <c r="G1469" s="79" t="s">
        <v>267</v>
      </c>
      <c r="H1469" s="44">
        <f t="shared" si="338"/>
        <v>0</v>
      </c>
      <c r="I1469" s="44">
        <v>0</v>
      </c>
      <c r="J1469" s="44">
        <v>0</v>
      </c>
      <c r="K1469" s="44">
        <v>0</v>
      </c>
      <c r="L1469" s="44">
        <v>0</v>
      </c>
      <c r="M1469" s="44">
        <v>0</v>
      </c>
      <c r="N1469" s="44">
        <v>0</v>
      </c>
      <c r="O1469" s="279"/>
      <c r="P1469" s="279"/>
      <c r="Q1469" s="425"/>
    </row>
    <row r="1470" spans="1:17" ht="36" x14ac:dyDescent="0.25">
      <c r="A1470" s="292"/>
      <c r="B1470" s="279"/>
      <c r="C1470" s="279"/>
      <c r="D1470" s="279"/>
      <c r="E1470" s="279"/>
      <c r="F1470" s="279"/>
      <c r="G1470" s="79" t="s">
        <v>18</v>
      </c>
      <c r="H1470" s="44">
        <f t="shared" si="338"/>
        <v>19.2</v>
      </c>
      <c r="I1470" s="44">
        <v>0</v>
      </c>
      <c r="J1470" s="44">
        <v>0</v>
      </c>
      <c r="K1470" s="44">
        <v>0</v>
      </c>
      <c r="L1470" s="44">
        <v>0</v>
      </c>
      <c r="M1470" s="44">
        <v>19.2</v>
      </c>
      <c r="N1470" s="44">
        <v>0</v>
      </c>
      <c r="O1470" s="279"/>
      <c r="P1470" s="279"/>
      <c r="Q1470" s="425"/>
    </row>
    <row r="1471" spans="1:17" x14ac:dyDescent="0.25">
      <c r="A1471" s="292"/>
      <c r="B1471" s="279"/>
      <c r="C1471" s="279"/>
      <c r="D1471" s="279"/>
      <c r="E1471" s="279"/>
      <c r="F1471" s="279"/>
      <c r="G1471" s="79" t="s">
        <v>19</v>
      </c>
      <c r="H1471" s="44">
        <f t="shared" si="338"/>
        <v>1.4</v>
      </c>
      <c r="I1471" s="44">
        <v>0</v>
      </c>
      <c r="J1471" s="44">
        <v>0</v>
      </c>
      <c r="K1471" s="44">
        <v>0</v>
      </c>
      <c r="L1471" s="44">
        <v>0</v>
      </c>
      <c r="M1471" s="44">
        <v>1.4</v>
      </c>
      <c r="N1471" s="44">
        <v>0</v>
      </c>
      <c r="O1471" s="279"/>
      <c r="P1471" s="279"/>
      <c r="Q1471" s="425"/>
    </row>
    <row r="1472" spans="1:17" ht="24" x14ac:dyDescent="0.25">
      <c r="A1472" s="292"/>
      <c r="B1472" s="279"/>
      <c r="C1472" s="279"/>
      <c r="D1472" s="279"/>
      <c r="E1472" s="279"/>
      <c r="F1472" s="279"/>
      <c r="G1472" s="79" t="s">
        <v>20</v>
      </c>
      <c r="H1472" s="44">
        <f t="shared" si="338"/>
        <v>0</v>
      </c>
      <c r="I1472" s="44">
        <v>0</v>
      </c>
      <c r="J1472" s="44">
        <v>0</v>
      </c>
      <c r="K1472" s="44">
        <v>0</v>
      </c>
      <c r="L1472" s="44">
        <v>0</v>
      </c>
      <c r="M1472" s="44">
        <v>0</v>
      </c>
      <c r="N1472" s="44">
        <v>0</v>
      </c>
      <c r="O1472" s="279"/>
      <c r="P1472" s="279"/>
      <c r="Q1472" s="426"/>
    </row>
    <row r="1473" spans="1:17" ht="36" x14ac:dyDescent="0.25">
      <c r="A1473" s="292" t="s">
        <v>2675</v>
      </c>
      <c r="B1473" s="279" t="s">
        <v>2657</v>
      </c>
      <c r="C1473" s="279" t="s">
        <v>775</v>
      </c>
      <c r="D1473" s="279">
        <v>2028</v>
      </c>
      <c r="E1473" s="279">
        <v>250</v>
      </c>
      <c r="F1473" s="279" t="s">
        <v>2676</v>
      </c>
      <c r="G1473" s="79" t="s">
        <v>16</v>
      </c>
      <c r="H1473" s="44">
        <f t="shared" ref="H1473:N1473" si="349">SUM(H1474:H1477)</f>
        <v>120</v>
      </c>
      <c r="I1473" s="44">
        <f t="shared" si="349"/>
        <v>0</v>
      </c>
      <c r="J1473" s="44">
        <f t="shared" si="349"/>
        <v>0</v>
      </c>
      <c r="K1473" s="44">
        <f t="shared" si="349"/>
        <v>0</v>
      </c>
      <c r="L1473" s="44">
        <f t="shared" si="349"/>
        <v>120</v>
      </c>
      <c r="M1473" s="44">
        <f t="shared" si="349"/>
        <v>0</v>
      </c>
      <c r="N1473" s="44">
        <f t="shared" si="349"/>
        <v>0</v>
      </c>
      <c r="O1473" s="279">
        <v>2082</v>
      </c>
      <c r="P1473" s="279"/>
      <c r="Q1473" s="424" t="s">
        <v>4185</v>
      </c>
    </row>
    <row r="1474" spans="1:17" x14ac:dyDescent="0.25">
      <c r="A1474" s="292"/>
      <c r="B1474" s="279"/>
      <c r="C1474" s="279"/>
      <c r="D1474" s="279"/>
      <c r="E1474" s="279"/>
      <c r="F1474" s="279"/>
      <c r="G1474" s="79" t="s">
        <v>267</v>
      </c>
      <c r="H1474" s="44">
        <f t="shared" si="338"/>
        <v>0</v>
      </c>
      <c r="I1474" s="44">
        <v>0</v>
      </c>
      <c r="J1474" s="44">
        <v>0</v>
      </c>
      <c r="K1474" s="44">
        <v>0</v>
      </c>
      <c r="L1474" s="44">
        <v>0</v>
      </c>
      <c r="M1474" s="44">
        <v>0</v>
      </c>
      <c r="N1474" s="44">
        <v>0</v>
      </c>
      <c r="O1474" s="279"/>
      <c r="P1474" s="279"/>
      <c r="Q1474" s="425"/>
    </row>
    <row r="1475" spans="1:17" ht="36" x14ac:dyDescent="0.25">
      <c r="A1475" s="292"/>
      <c r="B1475" s="279"/>
      <c r="C1475" s="279"/>
      <c r="D1475" s="279"/>
      <c r="E1475" s="279"/>
      <c r="F1475" s="279"/>
      <c r="G1475" s="79" t="s">
        <v>18</v>
      </c>
      <c r="H1475" s="44">
        <f t="shared" si="338"/>
        <v>111.6</v>
      </c>
      <c r="I1475" s="44">
        <v>0</v>
      </c>
      <c r="J1475" s="44">
        <v>0</v>
      </c>
      <c r="K1475" s="44">
        <v>0</v>
      </c>
      <c r="L1475" s="44">
        <v>111.6</v>
      </c>
      <c r="M1475" s="44">
        <v>0</v>
      </c>
      <c r="N1475" s="44">
        <v>0</v>
      </c>
      <c r="O1475" s="279"/>
      <c r="P1475" s="279"/>
      <c r="Q1475" s="425"/>
    </row>
    <row r="1476" spans="1:17" x14ac:dyDescent="0.25">
      <c r="A1476" s="292"/>
      <c r="B1476" s="279"/>
      <c r="C1476" s="279"/>
      <c r="D1476" s="279"/>
      <c r="E1476" s="279"/>
      <c r="F1476" s="279"/>
      <c r="G1476" s="79" t="s">
        <v>19</v>
      </c>
      <c r="H1476" s="44">
        <f t="shared" si="338"/>
        <v>8.4</v>
      </c>
      <c r="I1476" s="44">
        <v>0</v>
      </c>
      <c r="J1476" s="44">
        <v>0</v>
      </c>
      <c r="K1476" s="44">
        <v>0</v>
      </c>
      <c r="L1476" s="44">
        <v>8.4</v>
      </c>
      <c r="M1476" s="44">
        <v>0</v>
      </c>
      <c r="N1476" s="44">
        <v>0</v>
      </c>
      <c r="O1476" s="279"/>
      <c r="P1476" s="279"/>
      <c r="Q1476" s="425"/>
    </row>
    <row r="1477" spans="1:17" ht="24" x14ac:dyDescent="0.25">
      <c r="A1477" s="292"/>
      <c r="B1477" s="279"/>
      <c r="C1477" s="279"/>
      <c r="D1477" s="279"/>
      <c r="E1477" s="279"/>
      <c r="F1477" s="279"/>
      <c r="G1477" s="79" t="s">
        <v>20</v>
      </c>
      <c r="H1477" s="44">
        <f t="shared" si="338"/>
        <v>0</v>
      </c>
      <c r="I1477" s="44">
        <v>0</v>
      </c>
      <c r="J1477" s="44">
        <v>0</v>
      </c>
      <c r="K1477" s="44">
        <v>0</v>
      </c>
      <c r="L1477" s="44">
        <v>0</v>
      </c>
      <c r="M1477" s="44">
        <v>0</v>
      </c>
      <c r="N1477" s="44">
        <v>0</v>
      </c>
      <c r="O1477" s="279"/>
      <c r="P1477" s="279"/>
      <c r="Q1477" s="426"/>
    </row>
    <row r="1478" spans="1:17" ht="36" x14ac:dyDescent="0.25">
      <c r="A1478" s="292" t="s">
        <v>2677</v>
      </c>
      <c r="B1478" s="279" t="s">
        <v>2657</v>
      </c>
      <c r="C1478" s="279" t="s">
        <v>775</v>
      </c>
      <c r="D1478" s="279">
        <v>2029</v>
      </c>
      <c r="E1478" s="279">
        <v>384</v>
      </c>
      <c r="F1478" s="279" t="s">
        <v>2251</v>
      </c>
      <c r="G1478" s="79" t="s">
        <v>16</v>
      </c>
      <c r="H1478" s="44">
        <f t="shared" ref="H1478:N1478" si="350">SUM(H1479:H1482)</f>
        <v>17</v>
      </c>
      <c r="I1478" s="44">
        <f t="shared" si="350"/>
        <v>0</v>
      </c>
      <c r="J1478" s="44">
        <f t="shared" si="350"/>
        <v>0</v>
      </c>
      <c r="K1478" s="44">
        <f t="shared" si="350"/>
        <v>0</v>
      </c>
      <c r="L1478" s="44">
        <f t="shared" si="350"/>
        <v>0</v>
      </c>
      <c r="M1478" s="44">
        <f t="shared" si="350"/>
        <v>17</v>
      </c>
      <c r="N1478" s="44">
        <f t="shared" si="350"/>
        <v>0</v>
      </c>
      <c r="O1478" s="279">
        <v>1310</v>
      </c>
      <c r="P1478" s="279"/>
      <c r="Q1478" s="424" t="s">
        <v>4185</v>
      </c>
    </row>
    <row r="1479" spans="1:17" x14ac:dyDescent="0.25">
      <c r="A1479" s="292"/>
      <c r="B1479" s="279"/>
      <c r="C1479" s="279"/>
      <c r="D1479" s="279"/>
      <c r="E1479" s="279"/>
      <c r="F1479" s="279"/>
      <c r="G1479" s="79" t="s">
        <v>267</v>
      </c>
      <c r="H1479" s="44">
        <f t="shared" si="338"/>
        <v>0</v>
      </c>
      <c r="I1479" s="44">
        <v>0</v>
      </c>
      <c r="J1479" s="44">
        <v>0</v>
      </c>
      <c r="K1479" s="44">
        <v>0</v>
      </c>
      <c r="L1479" s="44">
        <v>0</v>
      </c>
      <c r="M1479" s="44">
        <v>0</v>
      </c>
      <c r="N1479" s="44">
        <v>0</v>
      </c>
      <c r="O1479" s="279"/>
      <c r="P1479" s="279"/>
      <c r="Q1479" s="425"/>
    </row>
    <row r="1480" spans="1:17" ht="36" x14ac:dyDescent="0.25">
      <c r="A1480" s="292"/>
      <c r="B1480" s="279"/>
      <c r="C1480" s="279"/>
      <c r="D1480" s="279"/>
      <c r="E1480" s="279"/>
      <c r="F1480" s="279"/>
      <c r="G1480" s="79" t="s">
        <v>18</v>
      </c>
      <c r="H1480" s="44">
        <f t="shared" si="338"/>
        <v>15.8</v>
      </c>
      <c r="I1480" s="44">
        <v>0</v>
      </c>
      <c r="J1480" s="44">
        <v>0</v>
      </c>
      <c r="K1480" s="44">
        <v>0</v>
      </c>
      <c r="L1480" s="44">
        <v>0</v>
      </c>
      <c r="M1480" s="44">
        <v>15.8</v>
      </c>
      <c r="N1480" s="44">
        <v>0</v>
      </c>
      <c r="O1480" s="279"/>
      <c r="P1480" s="279"/>
      <c r="Q1480" s="425"/>
    </row>
    <row r="1481" spans="1:17" x14ac:dyDescent="0.25">
      <c r="A1481" s="292"/>
      <c r="B1481" s="279"/>
      <c r="C1481" s="279"/>
      <c r="D1481" s="279"/>
      <c r="E1481" s="279"/>
      <c r="F1481" s="279"/>
      <c r="G1481" s="79" t="s">
        <v>19</v>
      </c>
      <c r="H1481" s="44">
        <f t="shared" si="338"/>
        <v>1.2</v>
      </c>
      <c r="I1481" s="44">
        <v>0</v>
      </c>
      <c r="J1481" s="44">
        <v>0</v>
      </c>
      <c r="K1481" s="44">
        <v>0</v>
      </c>
      <c r="L1481" s="44">
        <v>0</v>
      </c>
      <c r="M1481" s="44">
        <v>1.2</v>
      </c>
      <c r="N1481" s="44">
        <v>0</v>
      </c>
      <c r="O1481" s="279"/>
      <c r="P1481" s="279"/>
      <c r="Q1481" s="425"/>
    </row>
    <row r="1482" spans="1:17" ht="24" x14ac:dyDescent="0.25">
      <c r="A1482" s="292"/>
      <c r="B1482" s="279"/>
      <c r="C1482" s="279"/>
      <c r="D1482" s="279"/>
      <c r="E1482" s="279"/>
      <c r="F1482" s="279"/>
      <c r="G1482" s="79" t="s">
        <v>20</v>
      </c>
      <c r="H1482" s="44">
        <f t="shared" si="338"/>
        <v>0</v>
      </c>
      <c r="I1482" s="44">
        <v>0</v>
      </c>
      <c r="J1482" s="44">
        <v>0</v>
      </c>
      <c r="K1482" s="44">
        <v>0</v>
      </c>
      <c r="L1482" s="44">
        <v>0</v>
      </c>
      <c r="M1482" s="44">
        <v>0</v>
      </c>
      <c r="N1482" s="44">
        <v>0</v>
      </c>
      <c r="O1482" s="279"/>
      <c r="P1482" s="279"/>
      <c r="Q1482" s="426"/>
    </row>
    <row r="1483" spans="1:17" ht="36" x14ac:dyDescent="0.25">
      <c r="A1483" s="292" t="s">
        <v>2678</v>
      </c>
      <c r="B1483" s="279" t="s">
        <v>2657</v>
      </c>
      <c r="C1483" s="279" t="s">
        <v>775</v>
      </c>
      <c r="D1483" s="279">
        <v>2030</v>
      </c>
      <c r="E1483" s="279">
        <v>260</v>
      </c>
      <c r="F1483" s="279" t="s">
        <v>2676</v>
      </c>
      <c r="G1483" s="79" t="s">
        <v>16</v>
      </c>
      <c r="H1483" s="44">
        <f t="shared" ref="H1483:N1483" si="351">SUM(H1484:H1487)</f>
        <v>30</v>
      </c>
      <c r="I1483" s="44">
        <f t="shared" si="351"/>
        <v>0</v>
      </c>
      <c r="J1483" s="44">
        <f t="shared" si="351"/>
        <v>0</v>
      </c>
      <c r="K1483" s="44">
        <f t="shared" si="351"/>
        <v>0</v>
      </c>
      <c r="L1483" s="44">
        <f t="shared" si="351"/>
        <v>0</v>
      </c>
      <c r="M1483" s="44">
        <f t="shared" si="351"/>
        <v>0</v>
      </c>
      <c r="N1483" s="44">
        <f t="shared" si="351"/>
        <v>30</v>
      </c>
      <c r="O1483" s="279">
        <v>988</v>
      </c>
      <c r="P1483" s="279"/>
      <c r="Q1483" s="424" t="s">
        <v>4185</v>
      </c>
    </row>
    <row r="1484" spans="1:17" x14ac:dyDescent="0.25">
      <c r="A1484" s="292"/>
      <c r="B1484" s="279"/>
      <c r="C1484" s="279"/>
      <c r="D1484" s="279"/>
      <c r="E1484" s="279"/>
      <c r="F1484" s="279"/>
      <c r="G1484" s="79" t="s">
        <v>267</v>
      </c>
      <c r="H1484" s="44">
        <f t="shared" ref="H1484:H1532" si="352">SUM(I1484:N1484)</f>
        <v>0</v>
      </c>
      <c r="I1484" s="44">
        <v>0</v>
      </c>
      <c r="J1484" s="44">
        <v>0</v>
      </c>
      <c r="K1484" s="44">
        <v>0</v>
      </c>
      <c r="L1484" s="44">
        <v>0</v>
      </c>
      <c r="M1484" s="44">
        <v>0</v>
      </c>
      <c r="N1484" s="44">
        <v>0</v>
      </c>
      <c r="O1484" s="279"/>
      <c r="P1484" s="279"/>
      <c r="Q1484" s="425"/>
    </row>
    <row r="1485" spans="1:17" ht="36" x14ac:dyDescent="0.25">
      <c r="A1485" s="292"/>
      <c r="B1485" s="279"/>
      <c r="C1485" s="279"/>
      <c r="D1485" s="279"/>
      <c r="E1485" s="279"/>
      <c r="F1485" s="279"/>
      <c r="G1485" s="79" t="s">
        <v>18</v>
      </c>
      <c r="H1485" s="44">
        <f t="shared" si="352"/>
        <v>27.9</v>
      </c>
      <c r="I1485" s="44">
        <v>0</v>
      </c>
      <c r="J1485" s="44">
        <v>0</v>
      </c>
      <c r="K1485" s="44">
        <v>0</v>
      </c>
      <c r="L1485" s="44">
        <v>0</v>
      </c>
      <c r="M1485" s="44">
        <v>0</v>
      </c>
      <c r="N1485" s="44">
        <v>27.9</v>
      </c>
      <c r="O1485" s="279"/>
      <c r="P1485" s="279"/>
      <c r="Q1485" s="425"/>
    </row>
    <row r="1486" spans="1:17" x14ac:dyDescent="0.25">
      <c r="A1486" s="292"/>
      <c r="B1486" s="279"/>
      <c r="C1486" s="279"/>
      <c r="D1486" s="279"/>
      <c r="E1486" s="279"/>
      <c r="F1486" s="279"/>
      <c r="G1486" s="79" t="s">
        <v>19</v>
      </c>
      <c r="H1486" s="44">
        <f t="shared" si="352"/>
        <v>2.1</v>
      </c>
      <c r="I1486" s="44">
        <v>0</v>
      </c>
      <c r="J1486" s="44">
        <v>0</v>
      </c>
      <c r="K1486" s="44">
        <v>0</v>
      </c>
      <c r="L1486" s="44">
        <v>0</v>
      </c>
      <c r="M1486" s="44">
        <v>0</v>
      </c>
      <c r="N1486" s="44">
        <v>2.1</v>
      </c>
      <c r="O1486" s="279"/>
      <c r="P1486" s="279"/>
      <c r="Q1486" s="425"/>
    </row>
    <row r="1487" spans="1:17" ht="24" x14ac:dyDescent="0.25">
      <c r="A1487" s="292"/>
      <c r="B1487" s="279"/>
      <c r="C1487" s="279"/>
      <c r="D1487" s="279"/>
      <c r="E1487" s="279"/>
      <c r="F1487" s="279"/>
      <c r="G1487" s="79" t="s">
        <v>20</v>
      </c>
      <c r="H1487" s="44">
        <f t="shared" si="352"/>
        <v>0</v>
      </c>
      <c r="I1487" s="44">
        <v>0</v>
      </c>
      <c r="J1487" s="44">
        <v>0</v>
      </c>
      <c r="K1487" s="44">
        <v>0</v>
      </c>
      <c r="L1487" s="44">
        <v>0</v>
      </c>
      <c r="M1487" s="44">
        <v>0</v>
      </c>
      <c r="N1487" s="44">
        <v>0</v>
      </c>
      <c r="O1487" s="279"/>
      <c r="P1487" s="279"/>
      <c r="Q1487" s="426"/>
    </row>
    <row r="1488" spans="1:17" ht="36" x14ac:dyDescent="0.25">
      <c r="A1488" s="292" t="s">
        <v>2679</v>
      </c>
      <c r="B1488" s="279" t="s">
        <v>2657</v>
      </c>
      <c r="C1488" s="279" t="s">
        <v>775</v>
      </c>
      <c r="D1488" s="279">
        <v>2029</v>
      </c>
      <c r="E1488" s="279">
        <v>785</v>
      </c>
      <c r="F1488" s="279" t="s">
        <v>2251</v>
      </c>
      <c r="G1488" s="79" t="s">
        <v>16</v>
      </c>
      <c r="H1488" s="44">
        <f t="shared" ref="H1488:N1488" si="353">SUM(H1489:H1492)</f>
        <v>110</v>
      </c>
      <c r="I1488" s="44">
        <f t="shared" si="353"/>
        <v>0</v>
      </c>
      <c r="J1488" s="44">
        <f t="shared" si="353"/>
        <v>0</v>
      </c>
      <c r="K1488" s="44">
        <f t="shared" si="353"/>
        <v>0</v>
      </c>
      <c r="L1488" s="44">
        <f t="shared" si="353"/>
        <v>0</v>
      </c>
      <c r="M1488" s="44">
        <f t="shared" si="353"/>
        <v>110</v>
      </c>
      <c r="N1488" s="44">
        <f t="shared" si="353"/>
        <v>0</v>
      </c>
      <c r="O1488" s="279">
        <v>4604</v>
      </c>
      <c r="P1488" s="279"/>
      <c r="Q1488" s="424" t="s">
        <v>4185</v>
      </c>
    </row>
    <row r="1489" spans="1:17" x14ac:dyDescent="0.25">
      <c r="A1489" s="292"/>
      <c r="B1489" s="279"/>
      <c r="C1489" s="279"/>
      <c r="D1489" s="279"/>
      <c r="E1489" s="279"/>
      <c r="F1489" s="279"/>
      <c r="G1489" s="79" t="s">
        <v>267</v>
      </c>
      <c r="H1489" s="44">
        <f t="shared" si="352"/>
        <v>0</v>
      </c>
      <c r="I1489" s="44">
        <v>0</v>
      </c>
      <c r="J1489" s="44">
        <v>0</v>
      </c>
      <c r="K1489" s="44">
        <v>0</v>
      </c>
      <c r="L1489" s="44">
        <v>0</v>
      </c>
      <c r="M1489" s="44">
        <v>0</v>
      </c>
      <c r="N1489" s="44">
        <v>0</v>
      </c>
      <c r="O1489" s="279"/>
      <c r="P1489" s="279"/>
      <c r="Q1489" s="425"/>
    </row>
    <row r="1490" spans="1:17" ht="36" x14ac:dyDescent="0.25">
      <c r="A1490" s="292"/>
      <c r="B1490" s="279"/>
      <c r="C1490" s="279"/>
      <c r="D1490" s="279"/>
      <c r="E1490" s="279"/>
      <c r="F1490" s="279"/>
      <c r="G1490" s="79" t="s">
        <v>18</v>
      </c>
      <c r="H1490" s="44">
        <f t="shared" si="352"/>
        <v>102.3</v>
      </c>
      <c r="I1490" s="44">
        <v>0</v>
      </c>
      <c r="J1490" s="44">
        <v>0</v>
      </c>
      <c r="K1490" s="44">
        <v>0</v>
      </c>
      <c r="L1490" s="44">
        <v>0</v>
      </c>
      <c r="M1490" s="44">
        <v>102.3</v>
      </c>
      <c r="N1490" s="44">
        <v>0</v>
      </c>
      <c r="O1490" s="279"/>
      <c r="P1490" s="279"/>
      <c r="Q1490" s="425"/>
    </row>
    <row r="1491" spans="1:17" x14ac:dyDescent="0.25">
      <c r="A1491" s="292"/>
      <c r="B1491" s="279"/>
      <c r="C1491" s="279"/>
      <c r="D1491" s="279"/>
      <c r="E1491" s="279"/>
      <c r="F1491" s="279"/>
      <c r="G1491" s="79" t="s">
        <v>19</v>
      </c>
      <c r="H1491" s="44">
        <f t="shared" si="352"/>
        <v>7.7</v>
      </c>
      <c r="I1491" s="44">
        <v>0</v>
      </c>
      <c r="J1491" s="44">
        <v>0</v>
      </c>
      <c r="K1491" s="44">
        <v>0</v>
      </c>
      <c r="L1491" s="44">
        <v>0</v>
      </c>
      <c r="M1491" s="44">
        <v>7.7</v>
      </c>
      <c r="N1491" s="44">
        <v>0</v>
      </c>
      <c r="O1491" s="279"/>
      <c r="P1491" s="279"/>
      <c r="Q1491" s="425"/>
    </row>
    <row r="1492" spans="1:17" ht="24" x14ac:dyDescent="0.25">
      <c r="A1492" s="292"/>
      <c r="B1492" s="279"/>
      <c r="C1492" s="279"/>
      <c r="D1492" s="279"/>
      <c r="E1492" s="279"/>
      <c r="F1492" s="279"/>
      <c r="G1492" s="79" t="s">
        <v>20</v>
      </c>
      <c r="H1492" s="44">
        <f t="shared" si="352"/>
        <v>0</v>
      </c>
      <c r="I1492" s="44">
        <v>0</v>
      </c>
      <c r="J1492" s="44">
        <v>0</v>
      </c>
      <c r="K1492" s="44">
        <v>0</v>
      </c>
      <c r="L1492" s="44">
        <v>0</v>
      </c>
      <c r="M1492" s="44">
        <v>0</v>
      </c>
      <c r="N1492" s="44">
        <v>0</v>
      </c>
      <c r="O1492" s="279"/>
      <c r="P1492" s="279"/>
      <c r="Q1492" s="426"/>
    </row>
    <row r="1493" spans="1:17" ht="36" x14ac:dyDescent="0.25">
      <c r="A1493" s="292" t="s">
        <v>2680</v>
      </c>
      <c r="B1493" s="279" t="s">
        <v>2681</v>
      </c>
      <c r="C1493" s="279" t="s">
        <v>775</v>
      </c>
      <c r="D1493" s="279">
        <v>2028</v>
      </c>
      <c r="E1493" s="279">
        <v>410</v>
      </c>
      <c r="F1493" s="279" t="s">
        <v>2251</v>
      </c>
      <c r="G1493" s="79" t="s">
        <v>16</v>
      </c>
      <c r="H1493" s="44">
        <f t="shared" ref="H1493:N1493" si="354">SUM(H1494:H1497)</f>
        <v>1</v>
      </c>
      <c r="I1493" s="44">
        <f t="shared" si="354"/>
        <v>0</v>
      </c>
      <c r="J1493" s="44">
        <f t="shared" si="354"/>
        <v>0</v>
      </c>
      <c r="K1493" s="44">
        <f t="shared" si="354"/>
        <v>0</v>
      </c>
      <c r="L1493" s="44">
        <f t="shared" si="354"/>
        <v>1</v>
      </c>
      <c r="M1493" s="44">
        <f t="shared" si="354"/>
        <v>0</v>
      </c>
      <c r="N1493" s="44">
        <f t="shared" si="354"/>
        <v>0</v>
      </c>
      <c r="O1493" s="279">
        <v>3156</v>
      </c>
      <c r="P1493" s="279"/>
      <c r="Q1493" s="424" t="s">
        <v>4185</v>
      </c>
    </row>
    <row r="1494" spans="1:17" x14ac:dyDescent="0.25">
      <c r="A1494" s="292"/>
      <c r="B1494" s="279"/>
      <c r="C1494" s="279"/>
      <c r="D1494" s="279"/>
      <c r="E1494" s="279"/>
      <c r="F1494" s="279"/>
      <c r="G1494" s="79" t="s">
        <v>267</v>
      </c>
      <c r="H1494" s="44">
        <f t="shared" si="352"/>
        <v>0</v>
      </c>
      <c r="I1494" s="44">
        <v>0</v>
      </c>
      <c r="J1494" s="44">
        <v>0</v>
      </c>
      <c r="K1494" s="44">
        <v>0</v>
      </c>
      <c r="L1494" s="44">
        <v>0</v>
      </c>
      <c r="M1494" s="44">
        <v>0</v>
      </c>
      <c r="N1494" s="44">
        <v>0</v>
      </c>
      <c r="O1494" s="279"/>
      <c r="P1494" s="279"/>
      <c r="Q1494" s="425"/>
    </row>
    <row r="1495" spans="1:17" ht="36" x14ac:dyDescent="0.25">
      <c r="A1495" s="292"/>
      <c r="B1495" s="279"/>
      <c r="C1495" s="279"/>
      <c r="D1495" s="279"/>
      <c r="E1495" s="279"/>
      <c r="F1495" s="279"/>
      <c r="G1495" s="79" t="s">
        <v>18</v>
      </c>
      <c r="H1495" s="44">
        <f t="shared" si="352"/>
        <v>0</v>
      </c>
      <c r="I1495" s="44">
        <v>0</v>
      </c>
      <c r="J1495" s="44">
        <v>0</v>
      </c>
      <c r="K1495" s="44">
        <v>0</v>
      </c>
      <c r="L1495" s="44">
        <v>0</v>
      </c>
      <c r="M1495" s="44">
        <v>0</v>
      </c>
      <c r="N1495" s="44">
        <v>0</v>
      </c>
      <c r="O1495" s="279"/>
      <c r="P1495" s="279"/>
      <c r="Q1495" s="425"/>
    </row>
    <row r="1496" spans="1:17" x14ac:dyDescent="0.25">
      <c r="A1496" s="292"/>
      <c r="B1496" s="279"/>
      <c r="C1496" s="279"/>
      <c r="D1496" s="279"/>
      <c r="E1496" s="279"/>
      <c r="F1496" s="279"/>
      <c r="G1496" s="79" t="s">
        <v>19</v>
      </c>
      <c r="H1496" s="44">
        <f t="shared" si="352"/>
        <v>1</v>
      </c>
      <c r="I1496" s="44">
        <v>0</v>
      </c>
      <c r="J1496" s="44">
        <v>0</v>
      </c>
      <c r="K1496" s="44">
        <v>0</v>
      </c>
      <c r="L1496" s="44">
        <v>1</v>
      </c>
      <c r="M1496" s="44">
        <v>0</v>
      </c>
      <c r="N1496" s="44">
        <v>0</v>
      </c>
      <c r="O1496" s="279"/>
      <c r="P1496" s="279"/>
      <c r="Q1496" s="425"/>
    </row>
    <row r="1497" spans="1:17" ht="24" x14ac:dyDescent="0.25">
      <c r="A1497" s="292"/>
      <c r="B1497" s="279"/>
      <c r="C1497" s="279"/>
      <c r="D1497" s="279"/>
      <c r="E1497" s="279"/>
      <c r="F1497" s="279"/>
      <c r="G1497" s="79" t="s">
        <v>20</v>
      </c>
      <c r="H1497" s="44">
        <f t="shared" si="352"/>
        <v>0</v>
      </c>
      <c r="I1497" s="44">
        <v>0</v>
      </c>
      <c r="J1497" s="44">
        <v>0</v>
      </c>
      <c r="K1497" s="44">
        <v>0</v>
      </c>
      <c r="L1497" s="44">
        <v>0</v>
      </c>
      <c r="M1497" s="44">
        <v>0</v>
      </c>
      <c r="N1497" s="44">
        <v>0</v>
      </c>
      <c r="O1497" s="279"/>
      <c r="P1497" s="279"/>
      <c r="Q1497" s="426"/>
    </row>
    <row r="1498" spans="1:17" ht="36" x14ac:dyDescent="0.25">
      <c r="A1498" s="292" t="s">
        <v>2682</v>
      </c>
      <c r="B1498" s="279" t="s">
        <v>2657</v>
      </c>
      <c r="C1498" s="279" t="s">
        <v>775</v>
      </c>
      <c r="D1498" s="279">
        <v>2028</v>
      </c>
      <c r="E1498" s="279">
        <v>264</v>
      </c>
      <c r="F1498" s="279" t="s">
        <v>2671</v>
      </c>
      <c r="G1498" s="79" t="s">
        <v>16</v>
      </c>
      <c r="H1498" s="44">
        <f t="shared" ref="H1498:N1498" si="355">SUM(H1499:H1502)</f>
        <v>136.80000000000001</v>
      </c>
      <c r="I1498" s="44">
        <f t="shared" si="355"/>
        <v>0</v>
      </c>
      <c r="J1498" s="44">
        <f t="shared" si="355"/>
        <v>0</v>
      </c>
      <c r="K1498" s="44">
        <f t="shared" si="355"/>
        <v>0</v>
      </c>
      <c r="L1498" s="44">
        <f t="shared" si="355"/>
        <v>136.80000000000001</v>
      </c>
      <c r="M1498" s="44">
        <f t="shared" si="355"/>
        <v>0</v>
      </c>
      <c r="N1498" s="44">
        <f t="shared" si="355"/>
        <v>0</v>
      </c>
      <c r="O1498" s="279">
        <v>4604</v>
      </c>
      <c r="P1498" s="279"/>
      <c r="Q1498" s="424" t="s">
        <v>4185</v>
      </c>
    </row>
    <row r="1499" spans="1:17" x14ac:dyDescent="0.25">
      <c r="A1499" s="292"/>
      <c r="B1499" s="279"/>
      <c r="C1499" s="279"/>
      <c r="D1499" s="279"/>
      <c r="E1499" s="279"/>
      <c r="F1499" s="279"/>
      <c r="G1499" s="79" t="s">
        <v>267</v>
      </c>
      <c r="H1499" s="44">
        <f t="shared" si="352"/>
        <v>60</v>
      </c>
      <c r="I1499" s="44">
        <v>0</v>
      </c>
      <c r="J1499" s="44">
        <v>0</v>
      </c>
      <c r="K1499" s="44">
        <v>0</v>
      </c>
      <c r="L1499" s="44">
        <v>60</v>
      </c>
      <c r="M1499" s="44">
        <v>0</v>
      </c>
      <c r="N1499" s="44">
        <v>0</v>
      </c>
      <c r="O1499" s="279"/>
      <c r="P1499" s="279"/>
      <c r="Q1499" s="425"/>
    </row>
    <row r="1500" spans="1:17" ht="36" x14ac:dyDescent="0.25">
      <c r="A1500" s="292"/>
      <c r="B1500" s="279"/>
      <c r="C1500" s="279"/>
      <c r="D1500" s="279"/>
      <c r="E1500" s="279"/>
      <c r="F1500" s="279"/>
      <c r="G1500" s="79" t="s">
        <v>18</v>
      </c>
      <c r="H1500" s="44">
        <f t="shared" si="352"/>
        <v>76.8</v>
      </c>
      <c r="I1500" s="44">
        <v>0</v>
      </c>
      <c r="J1500" s="44">
        <v>0</v>
      </c>
      <c r="K1500" s="44">
        <v>0</v>
      </c>
      <c r="L1500" s="44">
        <v>76.8</v>
      </c>
      <c r="M1500" s="44">
        <v>0</v>
      </c>
      <c r="N1500" s="44">
        <v>0</v>
      </c>
      <c r="O1500" s="279"/>
      <c r="P1500" s="279"/>
      <c r="Q1500" s="425"/>
    </row>
    <row r="1501" spans="1:17" x14ac:dyDescent="0.25">
      <c r="A1501" s="292"/>
      <c r="B1501" s="279"/>
      <c r="C1501" s="279"/>
      <c r="D1501" s="279"/>
      <c r="E1501" s="279"/>
      <c r="F1501" s="279"/>
      <c r="G1501" s="79" t="s">
        <v>19</v>
      </c>
      <c r="H1501" s="44">
        <f t="shared" si="352"/>
        <v>0</v>
      </c>
      <c r="I1501" s="44">
        <v>0</v>
      </c>
      <c r="J1501" s="44">
        <v>0</v>
      </c>
      <c r="K1501" s="44">
        <v>0</v>
      </c>
      <c r="L1501" s="44">
        <v>0</v>
      </c>
      <c r="M1501" s="44">
        <v>0</v>
      </c>
      <c r="N1501" s="44">
        <v>0</v>
      </c>
      <c r="O1501" s="279"/>
      <c r="P1501" s="279"/>
      <c r="Q1501" s="425"/>
    </row>
    <row r="1502" spans="1:17" ht="24" x14ac:dyDescent="0.25">
      <c r="A1502" s="292"/>
      <c r="B1502" s="279"/>
      <c r="C1502" s="279"/>
      <c r="D1502" s="279"/>
      <c r="E1502" s="279"/>
      <c r="F1502" s="279"/>
      <c r="G1502" s="79" t="s">
        <v>20</v>
      </c>
      <c r="H1502" s="44">
        <f t="shared" si="352"/>
        <v>0</v>
      </c>
      <c r="I1502" s="44">
        <v>0</v>
      </c>
      <c r="J1502" s="44">
        <v>0</v>
      </c>
      <c r="K1502" s="44">
        <v>0</v>
      </c>
      <c r="L1502" s="44">
        <v>0</v>
      </c>
      <c r="M1502" s="44">
        <v>0</v>
      </c>
      <c r="N1502" s="44">
        <v>0</v>
      </c>
      <c r="O1502" s="279"/>
      <c r="P1502" s="279"/>
      <c r="Q1502" s="426"/>
    </row>
    <row r="1503" spans="1:17" ht="36" x14ac:dyDescent="0.25">
      <c r="A1503" s="292" t="s">
        <v>2683</v>
      </c>
      <c r="B1503" s="279" t="s">
        <v>2657</v>
      </c>
      <c r="C1503" s="279" t="s">
        <v>775</v>
      </c>
      <c r="D1503" s="279">
        <v>2028</v>
      </c>
      <c r="E1503" s="279">
        <v>264</v>
      </c>
      <c r="F1503" s="279" t="s">
        <v>2676</v>
      </c>
      <c r="G1503" s="79" t="s">
        <v>16</v>
      </c>
      <c r="H1503" s="44">
        <f t="shared" ref="H1503:N1503" si="356">SUM(H1504:H1507)</f>
        <v>25.1</v>
      </c>
      <c r="I1503" s="44">
        <f t="shared" si="356"/>
        <v>0</v>
      </c>
      <c r="J1503" s="44">
        <f t="shared" si="356"/>
        <v>0</v>
      </c>
      <c r="K1503" s="44">
        <f t="shared" si="356"/>
        <v>0</v>
      </c>
      <c r="L1503" s="44">
        <f t="shared" si="356"/>
        <v>25.1</v>
      </c>
      <c r="M1503" s="44">
        <f t="shared" si="356"/>
        <v>0</v>
      </c>
      <c r="N1503" s="44">
        <f t="shared" si="356"/>
        <v>0</v>
      </c>
      <c r="O1503" s="279">
        <v>4604</v>
      </c>
      <c r="P1503" s="279"/>
      <c r="Q1503" s="424" t="s">
        <v>4185</v>
      </c>
    </row>
    <row r="1504" spans="1:17" x14ac:dyDescent="0.25">
      <c r="A1504" s="292"/>
      <c r="B1504" s="279"/>
      <c r="C1504" s="279"/>
      <c r="D1504" s="279"/>
      <c r="E1504" s="279"/>
      <c r="F1504" s="279"/>
      <c r="G1504" s="79" t="s">
        <v>267</v>
      </c>
      <c r="H1504" s="44">
        <f t="shared" si="352"/>
        <v>0</v>
      </c>
      <c r="I1504" s="44">
        <v>0</v>
      </c>
      <c r="J1504" s="44">
        <v>0</v>
      </c>
      <c r="K1504" s="44">
        <v>0</v>
      </c>
      <c r="L1504" s="44">
        <v>0</v>
      </c>
      <c r="M1504" s="44">
        <v>0</v>
      </c>
      <c r="N1504" s="44">
        <v>0</v>
      </c>
      <c r="O1504" s="279"/>
      <c r="P1504" s="279"/>
      <c r="Q1504" s="425"/>
    </row>
    <row r="1505" spans="1:17" ht="36" x14ac:dyDescent="0.25">
      <c r="A1505" s="292"/>
      <c r="B1505" s="279"/>
      <c r="C1505" s="279"/>
      <c r="D1505" s="279"/>
      <c r="E1505" s="279"/>
      <c r="F1505" s="279"/>
      <c r="G1505" s="79" t="s">
        <v>18</v>
      </c>
      <c r="H1505" s="44">
        <f t="shared" si="352"/>
        <v>23.3</v>
      </c>
      <c r="I1505" s="44">
        <v>0</v>
      </c>
      <c r="J1505" s="44">
        <v>0</v>
      </c>
      <c r="K1505" s="44">
        <v>0</v>
      </c>
      <c r="L1505" s="44">
        <v>23.3</v>
      </c>
      <c r="M1505" s="44">
        <v>0</v>
      </c>
      <c r="N1505" s="44">
        <v>0</v>
      </c>
      <c r="O1505" s="279"/>
      <c r="P1505" s="279"/>
      <c r="Q1505" s="425"/>
    </row>
    <row r="1506" spans="1:17" x14ac:dyDescent="0.25">
      <c r="A1506" s="292"/>
      <c r="B1506" s="279"/>
      <c r="C1506" s="279"/>
      <c r="D1506" s="279"/>
      <c r="E1506" s="279"/>
      <c r="F1506" s="279"/>
      <c r="G1506" s="79" t="s">
        <v>19</v>
      </c>
      <c r="H1506" s="44">
        <f t="shared" si="352"/>
        <v>1.8</v>
      </c>
      <c r="I1506" s="44">
        <v>0</v>
      </c>
      <c r="J1506" s="44">
        <v>0</v>
      </c>
      <c r="K1506" s="44">
        <v>0</v>
      </c>
      <c r="L1506" s="44">
        <v>1.8</v>
      </c>
      <c r="M1506" s="44">
        <v>0</v>
      </c>
      <c r="N1506" s="44">
        <v>0</v>
      </c>
      <c r="O1506" s="279"/>
      <c r="P1506" s="279"/>
      <c r="Q1506" s="425"/>
    </row>
    <row r="1507" spans="1:17" ht="24" x14ac:dyDescent="0.25">
      <c r="A1507" s="292"/>
      <c r="B1507" s="279"/>
      <c r="C1507" s="279"/>
      <c r="D1507" s="279"/>
      <c r="E1507" s="279"/>
      <c r="F1507" s="279"/>
      <c r="G1507" s="79" t="s">
        <v>20</v>
      </c>
      <c r="H1507" s="44">
        <f t="shared" si="352"/>
        <v>0</v>
      </c>
      <c r="I1507" s="44">
        <v>0</v>
      </c>
      <c r="J1507" s="44">
        <v>0</v>
      </c>
      <c r="K1507" s="44">
        <v>0</v>
      </c>
      <c r="L1507" s="44">
        <v>0</v>
      </c>
      <c r="M1507" s="44">
        <v>0</v>
      </c>
      <c r="N1507" s="44">
        <v>0</v>
      </c>
      <c r="O1507" s="279"/>
      <c r="P1507" s="279"/>
      <c r="Q1507" s="426"/>
    </row>
    <row r="1508" spans="1:17" ht="36" x14ac:dyDescent="0.25">
      <c r="A1508" s="292" t="s">
        <v>2684</v>
      </c>
      <c r="B1508" s="279" t="s">
        <v>2685</v>
      </c>
      <c r="C1508" s="279" t="s">
        <v>775</v>
      </c>
      <c r="D1508" s="279">
        <v>2029</v>
      </c>
      <c r="E1508" s="279">
        <v>264</v>
      </c>
      <c r="F1508" s="279" t="s">
        <v>2676</v>
      </c>
      <c r="G1508" s="79" t="s">
        <v>16</v>
      </c>
      <c r="H1508" s="44">
        <f t="shared" ref="H1508:N1508" si="357">SUM(H1509:H1512)</f>
        <v>5</v>
      </c>
      <c r="I1508" s="44">
        <f t="shared" si="357"/>
        <v>0</v>
      </c>
      <c r="J1508" s="44">
        <f t="shared" si="357"/>
        <v>0</v>
      </c>
      <c r="K1508" s="44">
        <f t="shared" si="357"/>
        <v>0</v>
      </c>
      <c r="L1508" s="44">
        <f t="shared" si="357"/>
        <v>0</v>
      </c>
      <c r="M1508" s="44">
        <f t="shared" si="357"/>
        <v>5</v>
      </c>
      <c r="N1508" s="44">
        <f t="shared" si="357"/>
        <v>0</v>
      </c>
      <c r="O1508" s="279">
        <v>2252</v>
      </c>
      <c r="P1508" s="279"/>
      <c r="Q1508" s="424" t="s">
        <v>4185</v>
      </c>
    </row>
    <row r="1509" spans="1:17" x14ac:dyDescent="0.25">
      <c r="A1509" s="292"/>
      <c r="B1509" s="279"/>
      <c r="C1509" s="279"/>
      <c r="D1509" s="279"/>
      <c r="E1509" s="279"/>
      <c r="F1509" s="279"/>
      <c r="G1509" s="79" t="s">
        <v>267</v>
      </c>
      <c r="H1509" s="44">
        <f t="shared" si="352"/>
        <v>0</v>
      </c>
      <c r="I1509" s="44">
        <v>0</v>
      </c>
      <c r="J1509" s="44">
        <v>0</v>
      </c>
      <c r="K1509" s="44">
        <v>0</v>
      </c>
      <c r="L1509" s="44">
        <v>0</v>
      </c>
      <c r="M1509" s="44">
        <v>0</v>
      </c>
      <c r="N1509" s="44">
        <v>0</v>
      </c>
      <c r="O1509" s="279"/>
      <c r="P1509" s="279"/>
      <c r="Q1509" s="425"/>
    </row>
    <row r="1510" spans="1:17" ht="36" x14ac:dyDescent="0.25">
      <c r="A1510" s="292"/>
      <c r="B1510" s="279"/>
      <c r="C1510" s="279"/>
      <c r="D1510" s="279"/>
      <c r="E1510" s="279"/>
      <c r="F1510" s="279"/>
      <c r="G1510" s="79" t="s">
        <v>18</v>
      </c>
      <c r="H1510" s="44">
        <f t="shared" si="352"/>
        <v>5</v>
      </c>
      <c r="I1510" s="44">
        <v>0</v>
      </c>
      <c r="J1510" s="44">
        <v>0</v>
      </c>
      <c r="K1510" s="44">
        <v>0</v>
      </c>
      <c r="L1510" s="44">
        <v>0</v>
      </c>
      <c r="M1510" s="44">
        <v>5</v>
      </c>
      <c r="N1510" s="44">
        <v>0</v>
      </c>
      <c r="O1510" s="279"/>
      <c r="P1510" s="279"/>
      <c r="Q1510" s="425"/>
    </row>
    <row r="1511" spans="1:17" x14ac:dyDescent="0.25">
      <c r="A1511" s="292"/>
      <c r="B1511" s="279"/>
      <c r="C1511" s="279"/>
      <c r="D1511" s="279"/>
      <c r="E1511" s="279"/>
      <c r="F1511" s="279"/>
      <c r="G1511" s="79" t="s">
        <v>19</v>
      </c>
      <c r="H1511" s="44">
        <f t="shared" si="352"/>
        <v>0</v>
      </c>
      <c r="I1511" s="44">
        <v>0</v>
      </c>
      <c r="J1511" s="44">
        <v>0</v>
      </c>
      <c r="K1511" s="44">
        <v>0</v>
      </c>
      <c r="L1511" s="44">
        <v>0</v>
      </c>
      <c r="M1511" s="44">
        <v>0</v>
      </c>
      <c r="N1511" s="44">
        <v>0</v>
      </c>
      <c r="O1511" s="279"/>
      <c r="P1511" s="279"/>
      <c r="Q1511" s="425"/>
    </row>
    <row r="1512" spans="1:17" ht="24" x14ac:dyDescent="0.25">
      <c r="A1512" s="292"/>
      <c r="B1512" s="279"/>
      <c r="C1512" s="279"/>
      <c r="D1512" s="279"/>
      <c r="E1512" s="279"/>
      <c r="F1512" s="279"/>
      <c r="G1512" s="79" t="s">
        <v>20</v>
      </c>
      <c r="H1512" s="44">
        <f t="shared" si="352"/>
        <v>0</v>
      </c>
      <c r="I1512" s="44">
        <v>0</v>
      </c>
      <c r="J1512" s="44">
        <v>0</v>
      </c>
      <c r="K1512" s="44">
        <v>0</v>
      </c>
      <c r="L1512" s="44">
        <v>0</v>
      </c>
      <c r="M1512" s="44">
        <v>0</v>
      </c>
      <c r="N1512" s="44">
        <v>0</v>
      </c>
      <c r="O1512" s="279"/>
      <c r="P1512" s="279"/>
      <c r="Q1512" s="426"/>
    </row>
    <row r="1513" spans="1:17" ht="36" x14ac:dyDescent="0.25">
      <c r="A1513" s="292" t="s">
        <v>2686</v>
      </c>
      <c r="B1513" s="279" t="s">
        <v>2597</v>
      </c>
      <c r="C1513" s="279" t="s">
        <v>775</v>
      </c>
      <c r="D1513" s="279">
        <v>2029</v>
      </c>
      <c r="E1513" s="279">
        <v>785</v>
      </c>
      <c r="F1513" s="279" t="s">
        <v>2211</v>
      </c>
      <c r="G1513" s="79" t="s">
        <v>16</v>
      </c>
      <c r="H1513" s="44">
        <f t="shared" ref="H1513:N1513" si="358">SUM(H1514:H1517)</f>
        <v>85.1</v>
      </c>
      <c r="I1513" s="44">
        <f t="shared" si="358"/>
        <v>0</v>
      </c>
      <c r="J1513" s="44">
        <f t="shared" si="358"/>
        <v>0</v>
      </c>
      <c r="K1513" s="44">
        <f t="shared" si="358"/>
        <v>0</v>
      </c>
      <c r="L1513" s="44">
        <f t="shared" si="358"/>
        <v>0</v>
      </c>
      <c r="M1513" s="44">
        <f t="shared" si="358"/>
        <v>85.1</v>
      </c>
      <c r="N1513" s="44">
        <f t="shared" si="358"/>
        <v>0</v>
      </c>
      <c r="O1513" s="279">
        <v>31000</v>
      </c>
      <c r="P1513" s="279"/>
      <c r="Q1513" s="424" t="s">
        <v>4185</v>
      </c>
    </row>
    <row r="1514" spans="1:17" x14ac:dyDescent="0.25">
      <c r="A1514" s="292"/>
      <c r="B1514" s="279"/>
      <c r="C1514" s="279"/>
      <c r="D1514" s="279"/>
      <c r="E1514" s="279"/>
      <c r="F1514" s="279"/>
      <c r="G1514" s="79" t="s">
        <v>267</v>
      </c>
      <c r="H1514" s="44">
        <f t="shared" si="352"/>
        <v>0</v>
      </c>
      <c r="I1514" s="44">
        <v>0</v>
      </c>
      <c r="J1514" s="44">
        <v>0</v>
      </c>
      <c r="K1514" s="44">
        <v>0</v>
      </c>
      <c r="L1514" s="44">
        <v>0</v>
      </c>
      <c r="M1514" s="44">
        <v>0</v>
      </c>
      <c r="N1514" s="44">
        <v>0</v>
      </c>
      <c r="O1514" s="279"/>
      <c r="P1514" s="279"/>
      <c r="Q1514" s="425"/>
    </row>
    <row r="1515" spans="1:17" ht="36" x14ac:dyDescent="0.25">
      <c r="A1515" s="292"/>
      <c r="B1515" s="279"/>
      <c r="C1515" s="279"/>
      <c r="D1515" s="279"/>
      <c r="E1515" s="279"/>
      <c r="F1515" s="279"/>
      <c r="G1515" s="79" t="s">
        <v>18</v>
      </c>
      <c r="H1515" s="44">
        <f t="shared" si="352"/>
        <v>79.099999999999994</v>
      </c>
      <c r="I1515" s="44">
        <v>0</v>
      </c>
      <c r="J1515" s="44">
        <v>0</v>
      </c>
      <c r="K1515" s="44">
        <v>0</v>
      </c>
      <c r="L1515" s="44">
        <v>0</v>
      </c>
      <c r="M1515" s="44">
        <v>79.099999999999994</v>
      </c>
      <c r="N1515" s="44">
        <v>0</v>
      </c>
      <c r="O1515" s="279"/>
      <c r="P1515" s="279"/>
      <c r="Q1515" s="425"/>
    </row>
    <row r="1516" spans="1:17" x14ac:dyDescent="0.25">
      <c r="A1516" s="292"/>
      <c r="B1516" s="279"/>
      <c r="C1516" s="279"/>
      <c r="D1516" s="279"/>
      <c r="E1516" s="279"/>
      <c r="F1516" s="279"/>
      <c r="G1516" s="79" t="s">
        <v>19</v>
      </c>
      <c r="H1516" s="44">
        <f t="shared" si="352"/>
        <v>6</v>
      </c>
      <c r="I1516" s="44">
        <v>0</v>
      </c>
      <c r="J1516" s="44">
        <v>0</v>
      </c>
      <c r="K1516" s="44">
        <v>0</v>
      </c>
      <c r="L1516" s="44">
        <v>0</v>
      </c>
      <c r="M1516" s="44">
        <v>6</v>
      </c>
      <c r="N1516" s="44">
        <v>0</v>
      </c>
      <c r="O1516" s="279"/>
      <c r="P1516" s="279"/>
      <c r="Q1516" s="425"/>
    </row>
    <row r="1517" spans="1:17" ht="24" x14ac:dyDescent="0.25">
      <c r="A1517" s="292"/>
      <c r="B1517" s="279"/>
      <c r="C1517" s="279"/>
      <c r="D1517" s="279"/>
      <c r="E1517" s="279"/>
      <c r="F1517" s="279"/>
      <c r="G1517" s="79" t="s">
        <v>20</v>
      </c>
      <c r="H1517" s="44">
        <f t="shared" si="352"/>
        <v>0</v>
      </c>
      <c r="I1517" s="44">
        <v>0</v>
      </c>
      <c r="J1517" s="44">
        <v>0</v>
      </c>
      <c r="K1517" s="44">
        <v>0</v>
      </c>
      <c r="L1517" s="44">
        <v>0</v>
      </c>
      <c r="M1517" s="44">
        <v>0</v>
      </c>
      <c r="N1517" s="44">
        <v>0</v>
      </c>
      <c r="O1517" s="279"/>
      <c r="P1517" s="279"/>
      <c r="Q1517" s="426"/>
    </row>
    <row r="1518" spans="1:17" ht="36" x14ac:dyDescent="0.25">
      <c r="A1518" s="292" t="s">
        <v>2687</v>
      </c>
      <c r="B1518" s="279" t="s">
        <v>2657</v>
      </c>
      <c r="C1518" s="279" t="s">
        <v>775</v>
      </c>
      <c r="D1518" s="279">
        <v>2029</v>
      </c>
      <c r="E1518" s="279">
        <v>560</v>
      </c>
      <c r="F1518" s="279" t="s">
        <v>2676</v>
      </c>
      <c r="G1518" s="79" t="s">
        <v>16</v>
      </c>
      <c r="H1518" s="44">
        <f t="shared" ref="H1518:N1518" si="359">SUM(H1519:H1522)</f>
        <v>0</v>
      </c>
      <c r="I1518" s="44">
        <f t="shared" si="359"/>
        <v>0</v>
      </c>
      <c r="J1518" s="44">
        <f t="shared" si="359"/>
        <v>0</v>
      </c>
      <c r="K1518" s="44">
        <f t="shared" si="359"/>
        <v>0</v>
      </c>
      <c r="L1518" s="44">
        <f t="shared" si="359"/>
        <v>0</v>
      </c>
      <c r="M1518" s="44">
        <f t="shared" si="359"/>
        <v>0</v>
      </c>
      <c r="N1518" s="44">
        <f t="shared" si="359"/>
        <v>0</v>
      </c>
      <c r="O1518" s="279">
        <v>31000</v>
      </c>
      <c r="P1518" s="279"/>
      <c r="Q1518" s="424" t="s">
        <v>4185</v>
      </c>
    </row>
    <row r="1519" spans="1:17" x14ac:dyDescent="0.25">
      <c r="A1519" s="292"/>
      <c r="B1519" s="279"/>
      <c r="C1519" s="279"/>
      <c r="D1519" s="279"/>
      <c r="E1519" s="279"/>
      <c r="F1519" s="279"/>
      <c r="G1519" s="79" t="s">
        <v>267</v>
      </c>
      <c r="H1519" s="44">
        <f t="shared" si="352"/>
        <v>0</v>
      </c>
      <c r="I1519" s="44">
        <v>0</v>
      </c>
      <c r="J1519" s="44">
        <v>0</v>
      </c>
      <c r="K1519" s="44">
        <v>0</v>
      </c>
      <c r="L1519" s="44">
        <v>0</v>
      </c>
      <c r="M1519" s="44">
        <v>0</v>
      </c>
      <c r="N1519" s="44">
        <v>0</v>
      </c>
      <c r="O1519" s="279"/>
      <c r="P1519" s="279"/>
      <c r="Q1519" s="425"/>
    </row>
    <row r="1520" spans="1:17" ht="36" x14ac:dyDescent="0.25">
      <c r="A1520" s="292"/>
      <c r="B1520" s="279"/>
      <c r="C1520" s="279"/>
      <c r="D1520" s="279"/>
      <c r="E1520" s="279"/>
      <c r="F1520" s="279"/>
      <c r="G1520" s="79" t="s">
        <v>18</v>
      </c>
      <c r="H1520" s="44">
        <f t="shared" si="352"/>
        <v>0</v>
      </c>
      <c r="I1520" s="44">
        <v>0</v>
      </c>
      <c r="J1520" s="44">
        <v>0</v>
      </c>
      <c r="K1520" s="44">
        <v>0</v>
      </c>
      <c r="L1520" s="44">
        <v>0</v>
      </c>
      <c r="M1520" s="44">
        <v>0</v>
      </c>
      <c r="N1520" s="44">
        <v>0</v>
      </c>
      <c r="O1520" s="279"/>
      <c r="P1520" s="279"/>
      <c r="Q1520" s="425"/>
    </row>
    <row r="1521" spans="1:17" x14ac:dyDescent="0.25">
      <c r="A1521" s="292"/>
      <c r="B1521" s="279"/>
      <c r="C1521" s="279"/>
      <c r="D1521" s="279"/>
      <c r="E1521" s="279"/>
      <c r="F1521" s="279"/>
      <c r="G1521" s="79" t="s">
        <v>19</v>
      </c>
      <c r="H1521" s="44">
        <f t="shared" si="352"/>
        <v>0</v>
      </c>
      <c r="I1521" s="44">
        <v>0</v>
      </c>
      <c r="J1521" s="44">
        <v>0</v>
      </c>
      <c r="K1521" s="44">
        <v>0</v>
      </c>
      <c r="L1521" s="44">
        <v>0</v>
      </c>
      <c r="M1521" s="44">
        <v>0</v>
      </c>
      <c r="N1521" s="44">
        <v>0</v>
      </c>
      <c r="O1521" s="279"/>
      <c r="P1521" s="279"/>
      <c r="Q1521" s="425"/>
    </row>
    <row r="1522" spans="1:17" ht="24" x14ac:dyDescent="0.25">
      <c r="A1522" s="292"/>
      <c r="B1522" s="279"/>
      <c r="C1522" s="279"/>
      <c r="D1522" s="279"/>
      <c r="E1522" s="279"/>
      <c r="F1522" s="279"/>
      <c r="G1522" s="79" t="s">
        <v>20</v>
      </c>
      <c r="H1522" s="44">
        <f t="shared" si="352"/>
        <v>0</v>
      </c>
      <c r="I1522" s="44">
        <v>0</v>
      </c>
      <c r="J1522" s="44">
        <v>0</v>
      </c>
      <c r="K1522" s="44">
        <v>0</v>
      </c>
      <c r="L1522" s="44">
        <v>0</v>
      </c>
      <c r="M1522" s="44">
        <v>0</v>
      </c>
      <c r="N1522" s="44">
        <v>0</v>
      </c>
      <c r="O1522" s="279"/>
      <c r="P1522" s="279"/>
      <c r="Q1522" s="426"/>
    </row>
    <row r="1523" spans="1:17" ht="36" x14ac:dyDescent="0.25">
      <c r="A1523" s="292" t="s">
        <v>2688</v>
      </c>
      <c r="B1523" s="279" t="s">
        <v>2657</v>
      </c>
      <c r="C1523" s="279" t="s">
        <v>775</v>
      </c>
      <c r="D1523" s="279">
        <v>2026</v>
      </c>
      <c r="E1523" s="279">
        <v>225</v>
      </c>
      <c r="F1523" s="279" t="s">
        <v>2689</v>
      </c>
      <c r="G1523" s="79" t="s">
        <v>16</v>
      </c>
      <c r="H1523" s="44">
        <f t="shared" ref="H1523:N1523" si="360">SUM(H1524:H1527)</f>
        <v>58.300000000000004</v>
      </c>
      <c r="I1523" s="44">
        <f t="shared" si="360"/>
        <v>0</v>
      </c>
      <c r="J1523" s="44">
        <f t="shared" si="360"/>
        <v>58.300000000000004</v>
      </c>
      <c r="K1523" s="44">
        <f t="shared" si="360"/>
        <v>0</v>
      </c>
      <c r="L1523" s="44">
        <f t="shared" si="360"/>
        <v>0</v>
      </c>
      <c r="M1523" s="44">
        <f t="shared" si="360"/>
        <v>0</v>
      </c>
      <c r="N1523" s="44">
        <f t="shared" si="360"/>
        <v>0</v>
      </c>
      <c r="O1523" s="279">
        <v>31000</v>
      </c>
      <c r="P1523" s="279"/>
      <c r="Q1523" s="424" t="s">
        <v>4185</v>
      </c>
    </row>
    <row r="1524" spans="1:17" x14ac:dyDescent="0.25">
      <c r="A1524" s="292"/>
      <c r="B1524" s="279"/>
      <c r="C1524" s="279"/>
      <c r="D1524" s="279"/>
      <c r="E1524" s="279"/>
      <c r="F1524" s="279"/>
      <c r="G1524" s="79" t="s">
        <v>267</v>
      </c>
      <c r="H1524" s="44">
        <f t="shared" si="352"/>
        <v>54.2</v>
      </c>
      <c r="I1524" s="44">
        <v>0</v>
      </c>
      <c r="J1524" s="44">
        <v>54.2</v>
      </c>
      <c r="K1524" s="44">
        <v>0</v>
      </c>
      <c r="L1524" s="44">
        <v>0</v>
      </c>
      <c r="M1524" s="44">
        <v>0</v>
      </c>
      <c r="N1524" s="44">
        <v>0</v>
      </c>
      <c r="O1524" s="279"/>
      <c r="P1524" s="279"/>
      <c r="Q1524" s="425"/>
    </row>
    <row r="1525" spans="1:17" ht="36" x14ac:dyDescent="0.25">
      <c r="A1525" s="292"/>
      <c r="B1525" s="279"/>
      <c r="C1525" s="279"/>
      <c r="D1525" s="279"/>
      <c r="E1525" s="279"/>
      <c r="F1525" s="279"/>
      <c r="G1525" s="79" t="s">
        <v>18</v>
      </c>
      <c r="H1525" s="44">
        <f t="shared" si="352"/>
        <v>4.0999999999999996</v>
      </c>
      <c r="I1525" s="44">
        <v>0</v>
      </c>
      <c r="J1525" s="44">
        <v>4.0999999999999996</v>
      </c>
      <c r="K1525" s="44">
        <v>0</v>
      </c>
      <c r="L1525" s="44">
        <v>0</v>
      </c>
      <c r="M1525" s="44">
        <v>0</v>
      </c>
      <c r="N1525" s="44">
        <v>0</v>
      </c>
      <c r="O1525" s="279"/>
      <c r="P1525" s="279"/>
      <c r="Q1525" s="425"/>
    </row>
    <row r="1526" spans="1:17" x14ac:dyDescent="0.25">
      <c r="A1526" s="292"/>
      <c r="B1526" s="279"/>
      <c r="C1526" s="279"/>
      <c r="D1526" s="279"/>
      <c r="E1526" s="279"/>
      <c r="F1526" s="279"/>
      <c r="G1526" s="79" t="s">
        <v>19</v>
      </c>
      <c r="H1526" s="44">
        <f t="shared" si="352"/>
        <v>0</v>
      </c>
      <c r="I1526" s="44">
        <v>0</v>
      </c>
      <c r="J1526" s="44">
        <v>0</v>
      </c>
      <c r="K1526" s="44">
        <v>0</v>
      </c>
      <c r="L1526" s="44">
        <v>0</v>
      </c>
      <c r="M1526" s="44">
        <v>0</v>
      </c>
      <c r="N1526" s="44">
        <v>0</v>
      </c>
      <c r="O1526" s="279"/>
      <c r="P1526" s="279"/>
      <c r="Q1526" s="425"/>
    </row>
    <row r="1527" spans="1:17" ht="24" x14ac:dyDescent="0.25">
      <c r="A1527" s="292"/>
      <c r="B1527" s="279"/>
      <c r="C1527" s="279"/>
      <c r="D1527" s="279"/>
      <c r="E1527" s="279"/>
      <c r="F1527" s="279"/>
      <c r="G1527" s="79" t="s">
        <v>20</v>
      </c>
      <c r="H1527" s="44">
        <f t="shared" si="352"/>
        <v>0</v>
      </c>
      <c r="I1527" s="44">
        <v>0</v>
      </c>
      <c r="J1527" s="44">
        <v>0</v>
      </c>
      <c r="K1527" s="44">
        <v>0</v>
      </c>
      <c r="L1527" s="44">
        <v>0</v>
      </c>
      <c r="M1527" s="44">
        <v>0</v>
      </c>
      <c r="N1527" s="44">
        <v>0</v>
      </c>
      <c r="O1527" s="279"/>
      <c r="P1527" s="279"/>
      <c r="Q1527" s="426"/>
    </row>
    <row r="1528" spans="1:17" ht="36" x14ac:dyDescent="0.25">
      <c r="A1528" s="299" t="s">
        <v>2690</v>
      </c>
      <c r="B1528" s="279" t="s">
        <v>573</v>
      </c>
      <c r="C1528" s="279" t="s">
        <v>775</v>
      </c>
      <c r="D1528" s="279" t="s">
        <v>1535</v>
      </c>
      <c r="E1528" s="279"/>
      <c r="F1528" s="279" t="s">
        <v>244</v>
      </c>
      <c r="G1528" s="79" t="s">
        <v>16</v>
      </c>
      <c r="H1528" s="44">
        <f t="shared" ref="H1528:N1528" si="361">SUM(H1529:H1532)</f>
        <v>33.5</v>
      </c>
      <c r="I1528" s="44">
        <f t="shared" si="361"/>
        <v>33.5</v>
      </c>
      <c r="J1528" s="44">
        <f t="shared" si="361"/>
        <v>0</v>
      </c>
      <c r="K1528" s="44">
        <f t="shared" si="361"/>
        <v>0</v>
      </c>
      <c r="L1528" s="44">
        <f t="shared" si="361"/>
        <v>0</v>
      </c>
      <c r="M1528" s="44">
        <f t="shared" si="361"/>
        <v>0</v>
      </c>
      <c r="N1528" s="44">
        <f t="shared" si="361"/>
        <v>0</v>
      </c>
      <c r="O1528" s="279"/>
      <c r="P1528" s="279"/>
      <c r="Q1528" s="424" t="s">
        <v>4185</v>
      </c>
    </row>
    <row r="1529" spans="1:17" x14ac:dyDescent="0.25">
      <c r="A1529" s="374"/>
      <c r="B1529" s="279"/>
      <c r="C1529" s="279"/>
      <c r="D1529" s="279"/>
      <c r="E1529" s="279"/>
      <c r="F1529" s="279"/>
      <c r="G1529" s="79" t="s">
        <v>267</v>
      </c>
      <c r="H1529" s="44">
        <f t="shared" si="352"/>
        <v>0</v>
      </c>
      <c r="I1529" s="44">
        <v>0</v>
      </c>
      <c r="J1529" s="44">
        <v>0</v>
      </c>
      <c r="K1529" s="44">
        <v>0</v>
      </c>
      <c r="L1529" s="44">
        <v>0</v>
      </c>
      <c r="M1529" s="44">
        <v>0</v>
      </c>
      <c r="N1529" s="44">
        <v>0</v>
      </c>
      <c r="O1529" s="279"/>
      <c r="P1529" s="279"/>
      <c r="Q1529" s="425"/>
    </row>
    <row r="1530" spans="1:17" ht="36" x14ac:dyDescent="0.25">
      <c r="A1530" s="374"/>
      <c r="B1530" s="279"/>
      <c r="C1530" s="279"/>
      <c r="D1530" s="279"/>
      <c r="E1530" s="279"/>
      <c r="F1530" s="279"/>
      <c r="G1530" s="79" t="s">
        <v>18</v>
      </c>
      <c r="H1530" s="44">
        <f t="shared" si="352"/>
        <v>33.5</v>
      </c>
      <c r="I1530" s="44">
        <v>33.5</v>
      </c>
      <c r="J1530" s="44">
        <v>0</v>
      </c>
      <c r="K1530" s="44">
        <v>0</v>
      </c>
      <c r="L1530" s="44">
        <v>0</v>
      </c>
      <c r="M1530" s="44">
        <v>0</v>
      </c>
      <c r="N1530" s="44">
        <v>0</v>
      </c>
      <c r="O1530" s="279"/>
      <c r="P1530" s="279"/>
      <c r="Q1530" s="425"/>
    </row>
    <row r="1531" spans="1:17" x14ac:dyDescent="0.25">
      <c r="A1531" s="374"/>
      <c r="B1531" s="279"/>
      <c r="C1531" s="279"/>
      <c r="D1531" s="279"/>
      <c r="E1531" s="279"/>
      <c r="F1531" s="279"/>
      <c r="G1531" s="79" t="s">
        <v>19</v>
      </c>
      <c r="H1531" s="44">
        <f t="shared" si="352"/>
        <v>0</v>
      </c>
      <c r="I1531" s="44">
        <v>0</v>
      </c>
      <c r="J1531" s="44">
        <v>0</v>
      </c>
      <c r="K1531" s="44">
        <v>0</v>
      </c>
      <c r="L1531" s="44">
        <v>0</v>
      </c>
      <c r="M1531" s="44">
        <v>0</v>
      </c>
      <c r="N1531" s="44">
        <v>0</v>
      </c>
      <c r="O1531" s="279"/>
      <c r="P1531" s="279"/>
      <c r="Q1531" s="425"/>
    </row>
    <row r="1532" spans="1:17" ht="24" x14ac:dyDescent="0.25">
      <c r="A1532" s="374"/>
      <c r="B1532" s="281"/>
      <c r="C1532" s="281"/>
      <c r="D1532" s="281"/>
      <c r="E1532" s="281"/>
      <c r="F1532" s="281"/>
      <c r="G1532" s="122" t="s">
        <v>20</v>
      </c>
      <c r="H1532" s="117">
        <f t="shared" si="352"/>
        <v>0</v>
      </c>
      <c r="I1532" s="117">
        <v>0</v>
      </c>
      <c r="J1532" s="117">
        <v>0</v>
      </c>
      <c r="K1532" s="117">
        <v>0</v>
      </c>
      <c r="L1532" s="117">
        <v>0</v>
      </c>
      <c r="M1532" s="117">
        <v>0</v>
      </c>
      <c r="N1532" s="117">
        <v>0</v>
      </c>
      <c r="O1532" s="281"/>
      <c r="P1532" s="281"/>
      <c r="Q1532" s="426"/>
    </row>
    <row r="1533" spans="1:17" ht="36" x14ac:dyDescent="0.25">
      <c r="A1533" s="537" t="s">
        <v>2691</v>
      </c>
      <c r="B1533" s="537" t="s">
        <v>2657</v>
      </c>
      <c r="C1533" s="537" t="s">
        <v>775</v>
      </c>
      <c r="D1533" s="537">
        <v>2026</v>
      </c>
      <c r="E1533" s="537">
        <v>380</v>
      </c>
      <c r="F1533" s="537" t="s">
        <v>2671</v>
      </c>
      <c r="G1533" s="81" t="s">
        <v>16</v>
      </c>
      <c r="H1533" s="69">
        <f t="shared" ref="H1533:N1533" si="362">SUM(H1534:H1537)</f>
        <v>7.6999999999999993</v>
      </c>
      <c r="I1533" s="69">
        <f t="shared" si="362"/>
        <v>0</v>
      </c>
      <c r="J1533" s="69">
        <f t="shared" si="362"/>
        <v>7.6999999999999993</v>
      </c>
      <c r="K1533" s="69">
        <f t="shared" si="362"/>
        <v>0</v>
      </c>
      <c r="L1533" s="69">
        <f t="shared" si="362"/>
        <v>0</v>
      </c>
      <c r="M1533" s="69">
        <f t="shared" si="362"/>
        <v>0</v>
      </c>
      <c r="N1533" s="69">
        <f t="shared" si="362"/>
        <v>0</v>
      </c>
      <c r="O1533" s="537">
        <v>2082</v>
      </c>
      <c r="P1533" s="537" t="s">
        <v>2692</v>
      </c>
      <c r="Q1533" s="424" t="s">
        <v>4185</v>
      </c>
    </row>
    <row r="1534" spans="1:17" x14ac:dyDescent="0.25">
      <c r="A1534" s="537"/>
      <c r="B1534" s="537"/>
      <c r="C1534" s="537"/>
      <c r="D1534" s="537"/>
      <c r="E1534" s="537"/>
      <c r="F1534" s="537"/>
      <c r="G1534" s="81" t="s">
        <v>17</v>
      </c>
      <c r="H1534" s="69">
        <f t="shared" ref="H1534:H1537" si="363">SUM(I1534:N1534)</f>
        <v>7.6</v>
      </c>
      <c r="I1534" s="69">
        <v>0</v>
      </c>
      <c r="J1534" s="69">
        <v>7.6</v>
      </c>
      <c r="K1534" s="69">
        <v>0</v>
      </c>
      <c r="L1534" s="69">
        <v>0</v>
      </c>
      <c r="M1534" s="69">
        <v>0</v>
      </c>
      <c r="N1534" s="69">
        <v>0</v>
      </c>
      <c r="O1534" s="537"/>
      <c r="P1534" s="537"/>
      <c r="Q1534" s="425"/>
    </row>
    <row r="1535" spans="1:17" ht="36" x14ac:dyDescent="0.25">
      <c r="A1535" s="537"/>
      <c r="B1535" s="537"/>
      <c r="C1535" s="537"/>
      <c r="D1535" s="537"/>
      <c r="E1535" s="537"/>
      <c r="F1535" s="537"/>
      <c r="G1535" s="81" t="s">
        <v>18</v>
      </c>
      <c r="H1535" s="69">
        <f t="shared" si="363"/>
        <v>0.1</v>
      </c>
      <c r="I1535" s="69">
        <v>0</v>
      </c>
      <c r="J1535" s="69">
        <v>0.1</v>
      </c>
      <c r="K1535" s="69">
        <v>0</v>
      </c>
      <c r="L1535" s="69">
        <v>0</v>
      </c>
      <c r="M1535" s="69">
        <v>0</v>
      </c>
      <c r="N1535" s="69">
        <v>0</v>
      </c>
      <c r="O1535" s="537"/>
      <c r="P1535" s="537"/>
      <c r="Q1535" s="425"/>
    </row>
    <row r="1536" spans="1:17" x14ac:dyDescent="0.25">
      <c r="A1536" s="537"/>
      <c r="B1536" s="537"/>
      <c r="C1536" s="537"/>
      <c r="D1536" s="537"/>
      <c r="E1536" s="537"/>
      <c r="F1536" s="537"/>
      <c r="G1536" s="81" t="s">
        <v>19</v>
      </c>
      <c r="H1536" s="69">
        <f t="shared" si="363"/>
        <v>0</v>
      </c>
      <c r="I1536" s="69">
        <v>0</v>
      </c>
      <c r="J1536" s="69">
        <v>0</v>
      </c>
      <c r="K1536" s="69">
        <v>0</v>
      </c>
      <c r="L1536" s="69">
        <v>0</v>
      </c>
      <c r="M1536" s="69">
        <v>0</v>
      </c>
      <c r="N1536" s="69">
        <v>0</v>
      </c>
      <c r="O1536" s="537"/>
      <c r="P1536" s="537"/>
      <c r="Q1536" s="425"/>
    </row>
    <row r="1537" spans="1:17" ht="24" x14ac:dyDescent="0.25">
      <c r="A1537" s="537"/>
      <c r="B1537" s="537"/>
      <c r="C1537" s="537"/>
      <c r="D1537" s="537"/>
      <c r="E1537" s="537"/>
      <c r="F1537" s="537"/>
      <c r="G1537" s="81" t="s">
        <v>20</v>
      </c>
      <c r="H1537" s="69">
        <f t="shared" si="363"/>
        <v>0</v>
      </c>
      <c r="I1537" s="69">
        <v>0</v>
      </c>
      <c r="J1537" s="69">
        <v>0</v>
      </c>
      <c r="K1537" s="69">
        <v>0</v>
      </c>
      <c r="L1537" s="69">
        <v>0</v>
      </c>
      <c r="M1537" s="69">
        <v>0</v>
      </c>
      <c r="N1537" s="69">
        <v>0</v>
      </c>
      <c r="O1537" s="537"/>
      <c r="P1537" s="537"/>
      <c r="Q1537" s="426"/>
    </row>
    <row r="1538" spans="1:17" ht="36" x14ac:dyDescent="0.25">
      <c r="A1538" s="537" t="s">
        <v>2693</v>
      </c>
      <c r="B1538" s="537" t="s">
        <v>2657</v>
      </c>
      <c r="C1538" s="537" t="s">
        <v>775</v>
      </c>
      <c r="D1538" s="537">
        <v>2026</v>
      </c>
      <c r="E1538" s="537">
        <v>225</v>
      </c>
      <c r="F1538" s="537" t="s">
        <v>461</v>
      </c>
      <c r="G1538" s="81" t="s">
        <v>16</v>
      </c>
      <c r="H1538" s="69">
        <f t="shared" ref="H1538:N1538" si="364">SUM(H1539:H1542)</f>
        <v>7.6999999999999993</v>
      </c>
      <c r="I1538" s="69">
        <f t="shared" si="364"/>
        <v>0</v>
      </c>
      <c r="J1538" s="69">
        <f t="shared" si="364"/>
        <v>7.6999999999999993</v>
      </c>
      <c r="K1538" s="69">
        <f t="shared" si="364"/>
        <v>0</v>
      </c>
      <c r="L1538" s="69">
        <f t="shared" si="364"/>
        <v>0</v>
      </c>
      <c r="M1538" s="69">
        <f t="shared" si="364"/>
        <v>0</v>
      </c>
      <c r="N1538" s="69">
        <f t="shared" si="364"/>
        <v>0</v>
      </c>
      <c r="O1538" s="537">
        <v>31000</v>
      </c>
      <c r="P1538" s="537" t="s">
        <v>2694</v>
      </c>
      <c r="Q1538" s="424" t="s">
        <v>4185</v>
      </c>
    </row>
    <row r="1539" spans="1:17" x14ac:dyDescent="0.25">
      <c r="A1539" s="537"/>
      <c r="B1539" s="537"/>
      <c r="C1539" s="537"/>
      <c r="D1539" s="537"/>
      <c r="E1539" s="537"/>
      <c r="F1539" s="537"/>
      <c r="G1539" s="81" t="s">
        <v>17</v>
      </c>
      <c r="H1539" s="69">
        <f t="shared" ref="H1539:H1542" si="365">SUM(I1539:N1539)</f>
        <v>7.6</v>
      </c>
      <c r="I1539" s="69">
        <v>0</v>
      </c>
      <c r="J1539" s="69">
        <v>7.6</v>
      </c>
      <c r="K1539" s="69">
        <v>0</v>
      </c>
      <c r="L1539" s="69">
        <v>0</v>
      </c>
      <c r="M1539" s="69">
        <v>0</v>
      </c>
      <c r="N1539" s="69">
        <v>0</v>
      </c>
      <c r="O1539" s="537"/>
      <c r="P1539" s="537"/>
      <c r="Q1539" s="425"/>
    </row>
    <row r="1540" spans="1:17" ht="36" x14ac:dyDescent="0.25">
      <c r="A1540" s="537"/>
      <c r="B1540" s="537"/>
      <c r="C1540" s="537"/>
      <c r="D1540" s="537"/>
      <c r="E1540" s="537"/>
      <c r="F1540" s="537"/>
      <c r="G1540" s="81" t="s">
        <v>18</v>
      </c>
      <c r="H1540" s="69">
        <f t="shared" si="365"/>
        <v>0.1</v>
      </c>
      <c r="I1540" s="69">
        <v>0</v>
      </c>
      <c r="J1540" s="69">
        <v>0.1</v>
      </c>
      <c r="K1540" s="69">
        <v>0</v>
      </c>
      <c r="L1540" s="69">
        <v>0</v>
      </c>
      <c r="M1540" s="69">
        <v>0</v>
      </c>
      <c r="N1540" s="69">
        <v>0</v>
      </c>
      <c r="O1540" s="537"/>
      <c r="P1540" s="537"/>
      <c r="Q1540" s="425"/>
    </row>
    <row r="1541" spans="1:17" x14ac:dyDescent="0.25">
      <c r="A1541" s="537"/>
      <c r="B1541" s="537"/>
      <c r="C1541" s="537"/>
      <c r="D1541" s="537"/>
      <c r="E1541" s="537"/>
      <c r="F1541" s="537"/>
      <c r="G1541" s="81" t="s">
        <v>19</v>
      </c>
      <c r="H1541" s="69">
        <f t="shared" si="365"/>
        <v>0</v>
      </c>
      <c r="I1541" s="69">
        <v>0</v>
      </c>
      <c r="J1541" s="69">
        <v>0</v>
      </c>
      <c r="K1541" s="69">
        <v>0</v>
      </c>
      <c r="L1541" s="69">
        <v>0</v>
      </c>
      <c r="M1541" s="69">
        <v>0</v>
      </c>
      <c r="N1541" s="69">
        <v>0</v>
      </c>
      <c r="O1541" s="537"/>
      <c r="P1541" s="537"/>
      <c r="Q1541" s="425"/>
    </row>
    <row r="1542" spans="1:17" ht="24" x14ac:dyDescent="0.25">
      <c r="A1542" s="537"/>
      <c r="B1542" s="537"/>
      <c r="C1542" s="537"/>
      <c r="D1542" s="537"/>
      <c r="E1542" s="537"/>
      <c r="F1542" s="537"/>
      <c r="G1542" s="81" t="s">
        <v>20</v>
      </c>
      <c r="H1542" s="69">
        <f t="shared" si="365"/>
        <v>0</v>
      </c>
      <c r="I1542" s="69">
        <v>0</v>
      </c>
      <c r="J1542" s="69">
        <v>0</v>
      </c>
      <c r="K1542" s="69">
        <v>0</v>
      </c>
      <c r="L1542" s="69">
        <v>0</v>
      </c>
      <c r="M1542" s="69">
        <v>0</v>
      </c>
      <c r="N1542" s="69">
        <v>0</v>
      </c>
      <c r="O1542" s="537"/>
      <c r="P1542" s="537"/>
      <c r="Q1542" s="426"/>
    </row>
    <row r="1543" spans="1:17" ht="36" x14ac:dyDescent="0.25">
      <c r="A1543" s="636" t="s">
        <v>26</v>
      </c>
      <c r="B1543" s="636"/>
      <c r="C1543" s="636"/>
      <c r="D1543" s="636"/>
      <c r="E1543" s="636"/>
      <c r="F1543" s="636"/>
      <c r="G1543" s="139" t="s">
        <v>16</v>
      </c>
      <c r="H1543" s="131">
        <f>SUM(H1418,H1423,H1428,H1433,H1438,H1443,H1448,H1453,H1458,H1463,H1468,H1473,H1478,H1483,H1488,H1493,H1498,H1503,H1508,H1513,H1518,H1523,H1528,H1533,H1538)</f>
        <v>1558.7999999999997</v>
      </c>
      <c r="I1543" s="131">
        <f t="shared" ref="I1543:N1543" si="366">SUM(I1418,I1423,I1428,I1433,I1438,I1443,I1448,I1453,I1458,I1463,I1468,I1473,I1478,I1483,I1488,I1493,I1498,I1503,I1508,I1513,I1518,I1523,I1528,I1533,I1538)</f>
        <v>120.7</v>
      </c>
      <c r="J1543" s="131">
        <f t="shared" si="366"/>
        <v>73.7</v>
      </c>
      <c r="K1543" s="131">
        <f t="shared" si="366"/>
        <v>0</v>
      </c>
      <c r="L1543" s="131">
        <f t="shared" si="366"/>
        <v>959.99999999999989</v>
      </c>
      <c r="M1543" s="131">
        <f t="shared" si="366"/>
        <v>344.4</v>
      </c>
      <c r="N1543" s="131">
        <f t="shared" si="366"/>
        <v>60</v>
      </c>
      <c r="O1543" s="283"/>
      <c r="P1543" s="283"/>
      <c r="Q1543" s="35"/>
    </row>
    <row r="1544" spans="1:17" ht="24" x14ac:dyDescent="0.25">
      <c r="A1544" s="306"/>
      <c r="B1544" s="306"/>
      <c r="C1544" s="306"/>
      <c r="D1544" s="306"/>
      <c r="E1544" s="306"/>
      <c r="F1544" s="306"/>
      <c r="G1544" s="133" t="s">
        <v>49</v>
      </c>
      <c r="H1544" s="131">
        <f t="shared" ref="H1544:N1547" si="367">SUM(H1419,H1424,H1429,H1434,H1439,H1444,H1449,H1454,H1459,H1464,H1469,H1474,H1479,H1484,H1489,H1494,H1499,H1504,H1509,H1514,H1519,H1524,H1529,H1534,H1539)</f>
        <v>407.50000000000006</v>
      </c>
      <c r="I1544" s="131">
        <f t="shared" si="367"/>
        <v>0</v>
      </c>
      <c r="J1544" s="131">
        <f t="shared" si="367"/>
        <v>69.400000000000006</v>
      </c>
      <c r="K1544" s="131">
        <f t="shared" si="367"/>
        <v>0</v>
      </c>
      <c r="L1544" s="131">
        <f t="shared" si="367"/>
        <v>338.1</v>
      </c>
      <c r="M1544" s="131">
        <f t="shared" si="367"/>
        <v>0</v>
      </c>
      <c r="N1544" s="131">
        <f t="shared" si="367"/>
        <v>0</v>
      </c>
      <c r="O1544" s="279"/>
      <c r="P1544" s="279"/>
      <c r="Q1544" s="35"/>
    </row>
    <row r="1545" spans="1:17" ht="36" x14ac:dyDescent="0.25">
      <c r="A1545" s="306"/>
      <c r="B1545" s="306"/>
      <c r="C1545" s="306"/>
      <c r="D1545" s="306"/>
      <c r="E1545" s="306"/>
      <c r="F1545" s="306"/>
      <c r="G1545" s="133" t="s">
        <v>18</v>
      </c>
      <c r="H1545" s="131">
        <f t="shared" si="367"/>
        <v>1079.1999999999996</v>
      </c>
      <c r="I1545" s="131">
        <f t="shared" si="367"/>
        <v>114.8</v>
      </c>
      <c r="J1545" s="131">
        <f t="shared" si="367"/>
        <v>4.2999999999999989</v>
      </c>
      <c r="K1545" s="131">
        <f t="shared" si="367"/>
        <v>0</v>
      </c>
      <c r="L1545" s="131">
        <f t="shared" si="367"/>
        <v>583.69999999999982</v>
      </c>
      <c r="M1545" s="131">
        <f t="shared" si="367"/>
        <v>320.60000000000002</v>
      </c>
      <c r="N1545" s="131">
        <f t="shared" si="367"/>
        <v>55.8</v>
      </c>
      <c r="O1545" s="279"/>
      <c r="P1545" s="279"/>
      <c r="Q1545" s="35"/>
    </row>
    <row r="1546" spans="1:17" ht="15.75" x14ac:dyDescent="0.25">
      <c r="A1546" s="306"/>
      <c r="B1546" s="306"/>
      <c r="C1546" s="306"/>
      <c r="D1546" s="306"/>
      <c r="E1546" s="306"/>
      <c r="F1546" s="306"/>
      <c r="G1546" s="133" t="s">
        <v>19</v>
      </c>
      <c r="H1546" s="131">
        <f t="shared" si="367"/>
        <v>72.100000000000009</v>
      </c>
      <c r="I1546" s="131">
        <f t="shared" si="367"/>
        <v>5.9</v>
      </c>
      <c r="J1546" s="131">
        <f t="shared" si="367"/>
        <v>0</v>
      </c>
      <c r="K1546" s="131">
        <f t="shared" si="367"/>
        <v>0</v>
      </c>
      <c r="L1546" s="131">
        <f t="shared" si="367"/>
        <v>38.199999999999996</v>
      </c>
      <c r="M1546" s="131">
        <f t="shared" si="367"/>
        <v>23.8</v>
      </c>
      <c r="N1546" s="131">
        <f t="shared" si="367"/>
        <v>4.2</v>
      </c>
      <c r="O1546" s="279"/>
      <c r="P1546" s="279"/>
      <c r="Q1546" s="35"/>
    </row>
    <row r="1547" spans="1:17" ht="24" x14ac:dyDescent="0.25">
      <c r="A1547" s="306"/>
      <c r="B1547" s="306"/>
      <c r="C1547" s="306"/>
      <c r="D1547" s="306"/>
      <c r="E1547" s="306"/>
      <c r="F1547" s="306"/>
      <c r="G1547" s="133" t="s">
        <v>20</v>
      </c>
      <c r="H1547" s="131">
        <f t="shared" si="367"/>
        <v>0</v>
      </c>
      <c r="I1547" s="131">
        <f t="shared" si="367"/>
        <v>0</v>
      </c>
      <c r="J1547" s="131">
        <f t="shared" si="367"/>
        <v>0</v>
      </c>
      <c r="K1547" s="131">
        <f t="shared" si="367"/>
        <v>0</v>
      </c>
      <c r="L1547" s="131">
        <f t="shared" si="367"/>
        <v>0</v>
      </c>
      <c r="M1547" s="131">
        <f t="shared" si="367"/>
        <v>0</v>
      </c>
      <c r="N1547" s="131">
        <f t="shared" si="367"/>
        <v>0</v>
      </c>
      <c r="O1547" s="279"/>
      <c r="P1547" s="279"/>
      <c r="Q1547" s="35"/>
    </row>
    <row r="1548" spans="1:17" ht="15.75" x14ac:dyDescent="0.25">
      <c r="A1548" s="306" t="s">
        <v>27</v>
      </c>
      <c r="B1548" s="306"/>
      <c r="C1548" s="306"/>
      <c r="D1548" s="306"/>
      <c r="E1548" s="306"/>
      <c r="F1548" s="306"/>
      <c r="G1548" s="306"/>
      <c r="H1548" s="306"/>
      <c r="I1548" s="306"/>
      <c r="J1548" s="306"/>
      <c r="K1548" s="306"/>
      <c r="L1548" s="306"/>
      <c r="M1548" s="306"/>
      <c r="N1548" s="306"/>
      <c r="O1548" s="306"/>
      <c r="P1548" s="306"/>
      <c r="Q1548" s="35"/>
    </row>
    <row r="1549" spans="1:17" ht="24" x14ac:dyDescent="0.25">
      <c r="A1549" s="292" t="s">
        <v>2697</v>
      </c>
      <c r="B1549" s="279" t="s">
        <v>2695</v>
      </c>
      <c r="C1549" s="279" t="s">
        <v>27</v>
      </c>
      <c r="D1549" s="279">
        <v>2028</v>
      </c>
      <c r="E1549" s="279">
        <v>1296</v>
      </c>
      <c r="F1549" s="279" t="s">
        <v>2698</v>
      </c>
      <c r="G1549" s="79" t="s">
        <v>209</v>
      </c>
      <c r="H1549" s="44">
        <f t="shared" ref="H1549:N1549" si="368">SUM(H1550:H1553)</f>
        <v>229.9</v>
      </c>
      <c r="I1549" s="44">
        <f t="shared" si="368"/>
        <v>0</v>
      </c>
      <c r="J1549" s="44">
        <f t="shared" si="368"/>
        <v>0</v>
      </c>
      <c r="K1549" s="44">
        <f t="shared" si="368"/>
        <v>0</v>
      </c>
      <c r="L1549" s="44">
        <f t="shared" si="368"/>
        <v>229.9</v>
      </c>
      <c r="M1549" s="44">
        <f t="shared" si="368"/>
        <v>0</v>
      </c>
      <c r="N1549" s="44">
        <f t="shared" si="368"/>
        <v>0</v>
      </c>
      <c r="O1549" s="279">
        <v>5081</v>
      </c>
      <c r="P1549" s="279" t="s">
        <v>2699</v>
      </c>
      <c r="Q1549" s="424" t="s">
        <v>4164</v>
      </c>
    </row>
    <row r="1550" spans="1:17" x14ac:dyDescent="0.25">
      <c r="A1550" s="292"/>
      <c r="B1550" s="279"/>
      <c r="C1550" s="279"/>
      <c r="D1550" s="279"/>
      <c r="E1550" s="279"/>
      <c r="F1550" s="279"/>
      <c r="G1550" s="79" t="s">
        <v>49</v>
      </c>
      <c r="H1550" s="44">
        <f t="shared" ref="H1550:H1568" si="369">SUM(I1550:N1550)</f>
        <v>227.6</v>
      </c>
      <c r="I1550" s="44">
        <v>0</v>
      </c>
      <c r="J1550" s="44">
        <v>0</v>
      </c>
      <c r="K1550" s="44">
        <v>0</v>
      </c>
      <c r="L1550" s="44">
        <v>227.6</v>
      </c>
      <c r="M1550" s="44">
        <v>0</v>
      </c>
      <c r="N1550" s="44">
        <v>0</v>
      </c>
      <c r="O1550" s="279"/>
      <c r="P1550" s="279"/>
      <c r="Q1550" s="425"/>
    </row>
    <row r="1551" spans="1:17" ht="36" x14ac:dyDescent="0.25">
      <c r="A1551" s="292"/>
      <c r="B1551" s="279"/>
      <c r="C1551" s="279"/>
      <c r="D1551" s="279"/>
      <c r="E1551" s="279"/>
      <c r="F1551" s="279"/>
      <c r="G1551" s="79" t="s">
        <v>18</v>
      </c>
      <c r="H1551" s="44">
        <f t="shared" si="369"/>
        <v>2.2999999999999998</v>
      </c>
      <c r="I1551" s="44">
        <v>0</v>
      </c>
      <c r="J1551" s="44">
        <v>0</v>
      </c>
      <c r="K1551" s="44">
        <v>0</v>
      </c>
      <c r="L1551" s="44">
        <v>2.2999999999999998</v>
      </c>
      <c r="M1551" s="44">
        <v>0</v>
      </c>
      <c r="N1551" s="44">
        <v>0</v>
      </c>
      <c r="O1551" s="279"/>
      <c r="P1551" s="279"/>
      <c r="Q1551" s="425"/>
    </row>
    <row r="1552" spans="1:17" x14ac:dyDescent="0.25">
      <c r="A1552" s="292"/>
      <c r="B1552" s="279"/>
      <c r="C1552" s="279"/>
      <c r="D1552" s="279"/>
      <c r="E1552" s="279"/>
      <c r="F1552" s="279"/>
      <c r="G1552" s="79" t="s">
        <v>19</v>
      </c>
      <c r="H1552" s="44">
        <f t="shared" si="369"/>
        <v>0</v>
      </c>
      <c r="I1552" s="44">
        <v>0</v>
      </c>
      <c r="J1552" s="44">
        <v>0</v>
      </c>
      <c r="K1552" s="44">
        <v>0</v>
      </c>
      <c r="L1552" s="44">
        <v>0</v>
      </c>
      <c r="M1552" s="44">
        <v>0</v>
      </c>
      <c r="N1552" s="44">
        <v>0</v>
      </c>
      <c r="O1552" s="279"/>
      <c r="P1552" s="279"/>
      <c r="Q1552" s="425"/>
    </row>
    <row r="1553" spans="1:17" ht="24" x14ac:dyDescent="0.25">
      <c r="A1553" s="292"/>
      <c r="B1553" s="279"/>
      <c r="C1553" s="279"/>
      <c r="D1553" s="279"/>
      <c r="E1553" s="279"/>
      <c r="F1553" s="279"/>
      <c r="G1553" s="79" t="s">
        <v>20</v>
      </c>
      <c r="H1553" s="44">
        <f t="shared" si="369"/>
        <v>0</v>
      </c>
      <c r="I1553" s="44">
        <v>0</v>
      </c>
      <c r="J1553" s="44">
        <v>0</v>
      </c>
      <c r="K1553" s="44">
        <v>0</v>
      </c>
      <c r="L1553" s="44">
        <v>0</v>
      </c>
      <c r="M1553" s="44">
        <v>0</v>
      </c>
      <c r="N1553" s="44">
        <v>0</v>
      </c>
      <c r="O1553" s="279"/>
      <c r="P1553" s="279"/>
      <c r="Q1553" s="426"/>
    </row>
    <row r="1554" spans="1:17" ht="24" x14ac:dyDescent="0.25">
      <c r="A1554" s="292" t="s">
        <v>2700</v>
      </c>
      <c r="B1554" s="279" t="s">
        <v>2695</v>
      </c>
      <c r="C1554" s="279" t="s">
        <v>27</v>
      </c>
      <c r="D1554" s="279">
        <v>2029</v>
      </c>
      <c r="E1554" s="279">
        <v>1296</v>
      </c>
      <c r="F1554" s="279" t="s">
        <v>2696</v>
      </c>
      <c r="G1554" s="79" t="s">
        <v>209</v>
      </c>
      <c r="H1554" s="44">
        <f t="shared" ref="H1554:N1554" si="370">SUM(H1555:H1558)</f>
        <v>15</v>
      </c>
      <c r="I1554" s="44">
        <f t="shared" si="370"/>
        <v>0</v>
      </c>
      <c r="J1554" s="44">
        <f t="shared" si="370"/>
        <v>0</v>
      </c>
      <c r="K1554" s="44">
        <f t="shared" si="370"/>
        <v>0</v>
      </c>
      <c r="L1554" s="44">
        <f t="shared" si="370"/>
        <v>0</v>
      </c>
      <c r="M1554" s="44">
        <f t="shared" si="370"/>
        <v>15</v>
      </c>
      <c r="N1554" s="44">
        <f t="shared" si="370"/>
        <v>0</v>
      </c>
      <c r="O1554" s="279">
        <v>5081</v>
      </c>
      <c r="P1554" s="279" t="s">
        <v>882</v>
      </c>
      <c r="Q1554" s="424" t="s">
        <v>4164</v>
      </c>
    </row>
    <row r="1555" spans="1:17" x14ac:dyDescent="0.25">
      <c r="A1555" s="292"/>
      <c r="B1555" s="279"/>
      <c r="C1555" s="279"/>
      <c r="D1555" s="279"/>
      <c r="E1555" s="279"/>
      <c r="F1555" s="279"/>
      <c r="G1555" s="79" t="s">
        <v>49</v>
      </c>
      <c r="H1555" s="44">
        <f t="shared" si="369"/>
        <v>0</v>
      </c>
      <c r="I1555" s="44">
        <v>0</v>
      </c>
      <c r="J1555" s="44">
        <v>0</v>
      </c>
      <c r="K1555" s="44">
        <v>0</v>
      </c>
      <c r="L1555" s="44">
        <v>0</v>
      </c>
      <c r="M1555" s="44">
        <v>0</v>
      </c>
      <c r="N1555" s="44">
        <v>0</v>
      </c>
      <c r="O1555" s="279"/>
      <c r="P1555" s="279"/>
      <c r="Q1555" s="425"/>
    </row>
    <row r="1556" spans="1:17" ht="36" x14ac:dyDescent="0.25">
      <c r="A1556" s="292"/>
      <c r="B1556" s="279"/>
      <c r="C1556" s="279"/>
      <c r="D1556" s="279"/>
      <c r="E1556" s="279"/>
      <c r="F1556" s="279"/>
      <c r="G1556" s="79" t="s">
        <v>18</v>
      </c>
      <c r="H1556" s="44">
        <f t="shared" si="369"/>
        <v>14.3</v>
      </c>
      <c r="I1556" s="44">
        <v>0</v>
      </c>
      <c r="J1556" s="44">
        <v>0</v>
      </c>
      <c r="K1556" s="44">
        <v>0</v>
      </c>
      <c r="L1556" s="44">
        <v>0</v>
      </c>
      <c r="M1556" s="44">
        <v>14.3</v>
      </c>
      <c r="N1556" s="44">
        <v>0</v>
      </c>
      <c r="O1556" s="279"/>
      <c r="P1556" s="279"/>
      <c r="Q1556" s="425"/>
    </row>
    <row r="1557" spans="1:17" x14ac:dyDescent="0.25">
      <c r="A1557" s="292"/>
      <c r="B1557" s="279"/>
      <c r="C1557" s="279"/>
      <c r="D1557" s="279"/>
      <c r="E1557" s="279"/>
      <c r="F1557" s="279"/>
      <c r="G1557" s="79" t="s">
        <v>19</v>
      </c>
      <c r="H1557" s="44">
        <f t="shared" si="369"/>
        <v>0.7</v>
      </c>
      <c r="I1557" s="44">
        <v>0</v>
      </c>
      <c r="J1557" s="44">
        <v>0</v>
      </c>
      <c r="K1557" s="44">
        <v>0</v>
      </c>
      <c r="L1557" s="44">
        <v>0</v>
      </c>
      <c r="M1557" s="44">
        <v>0.7</v>
      </c>
      <c r="N1557" s="44">
        <v>0</v>
      </c>
      <c r="O1557" s="279"/>
      <c r="P1557" s="279"/>
      <c r="Q1557" s="425"/>
    </row>
    <row r="1558" spans="1:17" ht="24" x14ac:dyDescent="0.25">
      <c r="A1558" s="292"/>
      <c r="B1558" s="279"/>
      <c r="C1558" s="279"/>
      <c r="D1558" s="279"/>
      <c r="E1558" s="279"/>
      <c r="F1558" s="279"/>
      <c r="G1558" s="79" t="s">
        <v>20</v>
      </c>
      <c r="H1558" s="44">
        <f t="shared" si="369"/>
        <v>0</v>
      </c>
      <c r="I1558" s="44">
        <v>0</v>
      </c>
      <c r="J1558" s="44">
        <v>0</v>
      </c>
      <c r="K1558" s="44">
        <v>0</v>
      </c>
      <c r="L1558" s="44">
        <v>0</v>
      </c>
      <c r="M1558" s="44">
        <v>0</v>
      </c>
      <c r="N1558" s="44">
        <v>0</v>
      </c>
      <c r="O1558" s="279"/>
      <c r="P1558" s="279"/>
      <c r="Q1558" s="426"/>
    </row>
    <row r="1559" spans="1:17" ht="24" x14ac:dyDescent="0.25">
      <c r="A1559" s="292" t="s">
        <v>2701</v>
      </c>
      <c r="B1559" s="279" t="s">
        <v>2695</v>
      </c>
      <c r="C1559" s="279" t="s">
        <v>27</v>
      </c>
      <c r="D1559" s="279">
        <v>2029</v>
      </c>
      <c r="E1559" s="279">
        <v>120</v>
      </c>
      <c r="F1559" s="279" t="s">
        <v>2702</v>
      </c>
      <c r="G1559" s="79" t="s">
        <v>209</v>
      </c>
      <c r="H1559" s="44">
        <f t="shared" ref="H1559:N1559" si="371">SUM(H1560:H1563)</f>
        <v>50</v>
      </c>
      <c r="I1559" s="44">
        <f t="shared" si="371"/>
        <v>0</v>
      </c>
      <c r="J1559" s="44">
        <f t="shared" si="371"/>
        <v>0</v>
      </c>
      <c r="K1559" s="44">
        <f t="shared" si="371"/>
        <v>0</v>
      </c>
      <c r="L1559" s="44">
        <f t="shared" si="371"/>
        <v>0</v>
      </c>
      <c r="M1559" s="44">
        <f t="shared" si="371"/>
        <v>50</v>
      </c>
      <c r="N1559" s="44">
        <f t="shared" si="371"/>
        <v>0</v>
      </c>
      <c r="O1559" s="279">
        <v>496</v>
      </c>
      <c r="P1559" s="279" t="s">
        <v>878</v>
      </c>
      <c r="Q1559" s="424" t="s">
        <v>4164</v>
      </c>
    </row>
    <row r="1560" spans="1:17" x14ac:dyDescent="0.25">
      <c r="A1560" s="292"/>
      <c r="B1560" s="279"/>
      <c r="C1560" s="279"/>
      <c r="D1560" s="279"/>
      <c r="E1560" s="279"/>
      <c r="F1560" s="279"/>
      <c r="G1560" s="79" t="s">
        <v>49</v>
      </c>
      <c r="H1560" s="44">
        <f t="shared" si="369"/>
        <v>49.5</v>
      </c>
      <c r="I1560" s="44">
        <v>0</v>
      </c>
      <c r="J1560" s="44">
        <v>0</v>
      </c>
      <c r="K1560" s="44">
        <v>0</v>
      </c>
      <c r="L1560" s="44">
        <v>0</v>
      </c>
      <c r="M1560" s="44">
        <v>49.5</v>
      </c>
      <c r="N1560" s="44">
        <v>0</v>
      </c>
      <c r="O1560" s="279"/>
      <c r="P1560" s="279"/>
      <c r="Q1560" s="425"/>
    </row>
    <row r="1561" spans="1:17" ht="36" x14ac:dyDescent="0.25">
      <c r="A1561" s="292"/>
      <c r="B1561" s="279"/>
      <c r="C1561" s="279"/>
      <c r="D1561" s="279"/>
      <c r="E1561" s="279"/>
      <c r="F1561" s="279"/>
      <c r="G1561" s="79" t="s">
        <v>18</v>
      </c>
      <c r="H1561" s="44">
        <f t="shared" si="369"/>
        <v>0.5</v>
      </c>
      <c r="I1561" s="44">
        <v>0</v>
      </c>
      <c r="J1561" s="44">
        <v>0</v>
      </c>
      <c r="K1561" s="44">
        <v>0</v>
      </c>
      <c r="L1561" s="44">
        <v>0</v>
      </c>
      <c r="M1561" s="44">
        <v>0.5</v>
      </c>
      <c r="N1561" s="44">
        <v>0</v>
      </c>
      <c r="O1561" s="279"/>
      <c r="P1561" s="279"/>
      <c r="Q1561" s="425"/>
    </row>
    <row r="1562" spans="1:17" x14ac:dyDescent="0.25">
      <c r="A1562" s="292"/>
      <c r="B1562" s="279"/>
      <c r="C1562" s="279"/>
      <c r="D1562" s="279"/>
      <c r="E1562" s="279"/>
      <c r="F1562" s="279"/>
      <c r="G1562" s="79" t="s">
        <v>19</v>
      </c>
      <c r="H1562" s="44">
        <f t="shared" si="369"/>
        <v>0</v>
      </c>
      <c r="I1562" s="44">
        <v>0</v>
      </c>
      <c r="J1562" s="44">
        <v>0</v>
      </c>
      <c r="K1562" s="44">
        <v>0</v>
      </c>
      <c r="L1562" s="44">
        <v>0</v>
      </c>
      <c r="M1562" s="44">
        <v>0</v>
      </c>
      <c r="N1562" s="44">
        <v>0</v>
      </c>
      <c r="O1562" s="279"/>
      <c r="P1562" s="279"/>
      <c r="Q1562" s="425"/>
    </row>
    <row r="1563" spans="1:17" ht="24" x14ac:dyDescent="0.25">
      <c r="A1563" s="292"/>
      <c r="B1563" s="279"/>
      <c r="C1563" s="279"/>
      <c r="D1563" s="279"/>
      <c r="E1563" s="279"/>
      <c r="F1563" s="279"/>
      <c r="G1563" s="79" t="s">
        <v>20</v>
      </c>
      <c r="H1563" s="44">
        <f t="shared" si="369"/>
        <v>0</v>
      </c>
      <c r="I1563" s="44">
        <v>0</v>
      </c>
      <c r="J1563" s="44">
        <v>0</v>
      </c>
      <c r="K1563" s="44">
        <v>0</v>
      </c>
      <c r="L1563" s="44">
        <v>0</v>
      </c>
      <c r="M1563" s="44">
        <v>0</v>
      </c>
      <c r="N1563" s="44">
        <v>0</v>
      </c>
      <c r="O1563" s="279"/>
      <c r="P1563" s="279"/>
      <c r="Q1563" s="426"/>
    </row>
    <row r="1564" spans="1:17" ht="24" x14ac:dyDescent="0.25">
      <c r="A1564" s="292" t="s">
        <v>2703</v>
      </c>
      <c r="B1564" s="279" t="s">
        <v>2695</v>
      </c>
      <c r="C1564" s="279" t="s">
        <v>27</v>
      </c>
      <c r="D1564" s="279">
        <v>2028</v>
      </c>
      <c r="E1564" s="279">
        <v>167</v>
      </c>
      <c r="F1564" s="279" t="s">
        <v>2704</v>
      </c>
      <c r="G1564" s="133" t="s">
        <v>209</v>
      </c>
      <c r="H1564" s="44">
        <f t="shared" ref="H1564:N1564" si="372">SUM(H1565:H1568)</f>
        <v>31.2</v>
      </c>
      <c r="I1564" s="44">
        <f t="shared" si="372"/>
        <v>0</v>
      </c>
      <c r="J1564" s="44">
        <f t="shared" si="372"/>
        <v>0</v>
      </c>
      <c r="K1564" s="44">
        <f t="shared" si="372"/>
        <v>0</v>
      </c>
      <c r="L1564" s="44">
        <f t="shared" si="372"/>
        <v>31.2</v>
      </c>
      <c r="M1564" s="44">
        <f t="shared" si="372"/>
        <v>0</v>
      </c>
      <c r="N1564" s="44">
        <f t="shared" si="372"/>
        <v>0</v>
      </c>
      <c r="O1564" s="279">
        <v>5081</v>
      </c>
      <c r="P1564" s="279" t="s">
        <v>2699</v>
      </c>
      <c r="Q1564" s="424" t="s">
        <v>4164</v>
      </c>
    </row>
    <row r="1565" spans="1:17" x14ac:dyDescent="0.25">
      <c r="A1565" s="292"/>
      <c r="B1565" s="279"/>
      <c r="C1565" s="279"/>
      <c r="D1565" s="279"/>
      <c r="E1565" s="279"/>
      <c r="F1565" s="279"/>
      <c r="G1565" s="79" t="s">
        <v>49</v>
      </c>
      <c r="H1565" s="44">
        <f t="shared" si="369"/>
        <v>31</v>
      </c>
      <c r="I1565" s="44">
        <v>0</v>
      </c>
      <c r="J1565" s="44">
        <v>0</v>
      </c>
      <c r="K1565" s="44">
        <v>0</v>
      </c>
      <c r="L1565" s="44">
        <v>31</v>
      </c>
      <c r="M1565" s="44">
        <v>0</v>
      </c>
      <c r="N1565" s="44">
        <v>0</v>
      </c>
      <c r="O1565" s="279"/>
      <c r="P1565" s="279"/>
      <c r="Q1565" s="425"/>
    </row>
    <row r="1566" spans="1:17" ht="36" x14ac:dyDescent="0.25">
      <c r="A1566" s="292"/>
      <c r="B1566" s="279"/>
      <c r="C1566" s="279"/>
      <c r="D1566" s="279"/>
      <c r="E1566" s="279"/>
      <c r="F1566" s="279"/>
      <c r="G1566" s="79" t="s">
        <v>18</v>
      </c>
      <c r="H1566" s="44">
        <f t="shared" si="369"/>
        <v>0.2</v>
      </c>
      <c r="I1566" s="44">
        <v>0</v>
      </c>
      <c r="J1566" s="44">
        <v>0</v>
      </c>
      <c r="K1566" s="44">
        <v>0</v>
      </c>
      <c r="L1566" s="44">
        <v>0.2</v>
      </c>
      <c r="M1566" s="44">
        <v>0</v>
      </c>
      <c r="N1566" s="44">
        <v>0</v>
      </c>
      <c r="O1566" s="279"/>
      <c r="P1566" s="279"/>
      <c r="Q1566" s="425"/>
    </row>
    <row r="1567" spans="1:17" x14ac:dyDescent="0.25">
      <c r="A1567" s="292"/>
      <c r="B1567" s="279"/>
      <c r="C1567" s="279"/>
      <c r="D1567" s="279"/>
      <c r="E1567" s="279"/>
      <c r="F1567" s="279"/>
      <c r="G1567" s="79" t="s">
        <v>19</v>
      </c>
      <c r="H1567" s="44">
        <f t="shared" si="369"/>
        <v>0</v>
      </c>
      <c r="I1567" s="44">
        <v>0</v>
      </c>
      <c r="J1567" s="44">
        <v>0</v>
      </c>
      <c r="K1567" s="44">
        <v>0</v>
      </c>
      <c r="L1567" s="44">
        <v>0</v>
      </c>
      <c r="M1567" s="44">
        <v>0</v>
      </c>
      <c r="N1567" s="44">
        <v>0</v>
      </c>
      <c r="O1567" s="279"/>
      <c r="P1567" s="279"/>
      <c r="Q1567" s="425"/>
    </row>
    <row r="1568" spans="1:17" ht="24" x14ac:dyDescent="0.25">
      <c r="A1568" s="292"/>
      <c r="B1568" s="279"/>
      <c r="C1568" s="279"/>
      <c r="D1568" s="279"/>
      <c r="E1568" s="279"/>
      <c r="F1568" s="279"/>
      <c r="G1568" s="79" t="s">
        <v>20</v>
      </c>
      <c r="H1568" s="44">
        <f t="shared" si="369"/>
        <v>0</v>
      </c>
      <c r="I1568" s="44">
        <v>0</v>
      </c>
      <c r="J1568" s="44">
        <v>0</v>
      </c>
      <c r="K1568" s="44">
        <v>0</v>
      </c>
      <c r="L1568" s="44">
        <v>0</v>
      </c>
      <c r="M1568" s="44">
        <v>0</v>
      </c>
      <c r="N1568" s="44">
        <v>0</v>
      </c>
      <c r="O1568" s="279"/>
      <c r="P1568" s="279"/>
      <c r="Q1568" s="426"/>
    </row>
    <row r="1569" spans="1:17" ht="25.5" customHeight="1" x14ac:dyDescent="0.25">
      <c r="A1569" s="292" t="s">
        <v>2705</v>
      </c>
      <c r="B1569" s="279" t="s">
        <v>2695</v>
      </c>
      <c r="C1569" s="279" t="s">
        <v>27</v>
      </c>
      <c r="D1569" s="279">
        <v>2029</v>
      </c>
      <c r="E1569" s="279">
        <v>167</v>
      </c>
      <c r="F1569" s="279" t="s">
        <v>2696</v>
      </c>
      <c r="G1569" s="79" t="s">
        <v>209</v>
      </c>
      <c r="H1569" s="44">
        <f t="shared" ref="H1569:N1569" si="373">SUM(H1570:H1573)</f>
        <v>5</v>
      </c>
      <c r="I1569" s="44">
        <f t="shared" si="373"/>
        <v>0</v>
      </c>
      <c r="J1569" s="44">
        <f t="shared" si="373"/>
        <v>0</v>
      </c>
      <c r="K1569" s="44">
        <f t="shared" si="373"/>
        <v>0</v>
      </c>
      <c r="L1569" s="44">
        <f t="shared" si="373"/>
        <v>0</v>
      </c>
      <c r="M1569" s="44">
        <f t="shared" si="373"/>
        <v>5</v>
      </c>
      <c r="N1569" s="44">
        <f t="shared" si="373"/>
        <v>0</v>
      </c>
      <c r="O1569" s="279">
        <v>5081</v>
      </c>
      <c r="P1569" s="279" t="s">
        <v>882</v>
      </c>
      <c r="Q1569" s="424" t="s">
        <v>4164</v>
      </c>
    </row>
    <row r="1570" spans="1:17" x14ac:dyDescent="0.25">
      <c r="A1570" s="292"/>
      <c r="B1570" s="279"/>
      <c r="C1570" s="279"/>
      <c r="D1570" s="279"/>
      <c r="E1570" s="279"/>
      <c r="F1570" s="279"/>
      <c r="G1570" s="79" t="s">
        <v>49</v>
      </c>
      <c r="H1570" s="44">
        <f t="shared" ref="H1570:H1578" si="374">SUM(I1570:N1570)</f>
        <v>0</v>
      </c>
      <c r="I1570" s="44">
        <v>0</v>
      </c>
      <c r="J1570" s="44">
        <v>0</v>
      </c>
      <c r="K1570" s="44">
        <v>0</v>
      </c>
      <c r="L1570" s="44">
        <v>0</v>
      </c>
      <c r="M1570" s="44">
        <v>0</v>
      </c>
      <c r="N1570" s="44">
        <v>0</v>
      </c>
      <c r="O1570" s="279"/>
      <c r="P1570" s="279"/>
      <c r="Q1570" s="425"/>
    </row>
    <row r="1571" spans="1:17" ht="36" x14ac:dyDescent="0.25">
      <c r="A1571" s="292"/>
      <c r="B1571" s="279"/>
      <c r="C1571" s="279"/>
      <c r="D1571" s="279"/>
      <c r="E1571" s="279"/>
      <c r="F1571" s="279"/>
      <c r="G1571" s="79" t="s">
        <v>18</v>
      </c>
      <c r="H1571" s="44">
        <f t="shared" si="374"/>
        <v>4.8</v>
      </c>
      <c r="I1571" s="44">
        <v>0</v>
      </c>
      <c r="J1571" s="44">
        <v>0</v>
      </c>
      <c r="K1571" s="44">
        <v>0</v>
      </c>
      <c r="L1571" s="44">
        <v>0</v>
      </c>
      <c r="M1571" s="44">
        <v>4.8</v>
      </c>
      <c r="N1571" s="44">
        <v>0</v>
      </c>
      <c r="O1571" s="279"/>
      <c r="P1571" s="279"/>
      <c r="Q1571" s="425"/>
    </row>
    <row r="1572" spans="1:17" x14ac:dyDescent="0.25">
      <c r="A1572" s="292"/>
      <c r="B1572" s="279"/>
      <c r="C1572" s="279"/>
      <c r="D1572" s="279"/>
      <c r="E1572" s="279"/>
      <c r="F1572" s="279"/>
      <c r="G1572" s="79" t="s">
        <v>19</v>
      </c>
      <c r="H1572" s="44">
        <f t="shared" si="374"/>
        <v>0.2</v>
      </c>
      <c r="I1572" s="44">
        <v>0</v>
      </c>
      <c r="J1572" s="44">
        <v>0</v>
      </c>
      <c r="K1572" s="44">
        <v>0</v>
      </c>
      <c r="L1572" s="44">
        <v>0</v>
      </c>
      <c r="M1572" s="44">
        <v>0.2</v>
      </c>
      <c r="N1572" s="44">
        <v>0</v>
      </c>
      <c r="O1572" s="279"/>
      <c r="P1572" s="279"/>
      <c r="Q1572" s="425"/>
    </row>
    <row r="1573" spans="1:17" ht="24" x14ac:dyDescent="0.25">
      <c r="A1573" s="292"/>
      <c r="B1573" s="279"/>
      <c r="C1573" s="279"/>
      <c r="D1573" s="279"/>
      <c r="E1573" s="279"/>
      <c r="F1573" s="279"/>
      <c r="G1573" s="79" t="s">
        <v>20</v>
      </c>
      <c r="H1573" s="44">
        <f t="shared" si="374"/>
        <v>0</v>
      </c>
      <c r="I1573" s="44">
        <v>0</v>
      </c>
      <c r="J1573" s="44">
        <v>0</v>
      </c>
      <c r="K1573" s="44">
        <v>0</v>
      </c>
      <c r="L1573" s="44">
        <v>0</v>
      </c>
      <c r="M1573" s="44">
        <v>0</v>
      </c>
      <c r="N1573" s="44">
        <v>0</v>
      </c>
      <c r="O1573" s="279"/>
      <c r="P1573" s="279"/>
      <c r="Q1573" s="426"/>
    </row>
    <row r="1574" spans="1:17" ht="24" x14ac:dyDescent="0.25">
      <c r="A1574" s="292" t="s">
        <v>2706</v>
      </c>
      <c r="B1574" s="279" t="s">
        <v>2695</v>
      </c>
      <c r="C1574" s="279" t="s">
        <v>27</v>
      </c>
      <c r="D1574" s="279">
        <v>2028</v>
      </c>
      <c r="E1574" s="279">
        <v>135</v>
      </c>
      <c r="F1574" s="279" t="s">
        <v>2696</v>
      </c>
      <c r="G1574" s="79" t="s">
        <v>209</v>
      </c>
      <c r="H1574" s="44">
        <f t="shared" ref="H1574:N1574" si="375">SUM(H1575:H1578)</f>
        <v>12</v>
      </c>
      <c r="I1574" s="44">
        <f t="shared" si="375"/>
        <v>0</v>
      </c>
      <c r="J1574" s="44">
        <f t="shared" si="375"/>
        <v>0</v>
      </c>
      <c r="K1574" s="44">
        <f t="shared" si="375"/>
        <v>0</v>
      </c>
      <c r="L1574" s="44">
        <f t="shared" si="375"/>
        <v>12</v>
      </c>
      <c r="M1574" s="44">
        <f t="shared" si="375"/>
        <v>0</v>
      </c>
      <c r="N1574" s="44">
        <f t="shared" si="375"/>
        <v>0</v>
      </c>
      <c r="O1574" s="279">
        <v>5081</v>
      </c>
      <c r="P1574" s="279" t="s">
        <v>882</v>
      </c>
      <c r="Q1574" s="424" t="s">
        <v>4164</v>
      </c>
    </row>
    <row r="1575" spans="1:17" x14ac:dyDescent="0.25">
      <c r="A1575" s="292"/>
      <c r="B1575" s="279"/>
      <c r="C1575" s="279"/>
      <c r="D1575" s="279"/>
      <c r="E1575" s="279"/>
      <c r="F1575" s="279"/>
      <c r="G1575" s="79" t="s">
        <v>49</v>
      </c>
      <c r="H1575" s="44">
        <f t="shared" si="374"/>
        <v>0</v>
      </c>
      <c r="I1575" s="44">
        <v>0</v>
      </c>
      <c r="J1575" s="44">
        <v>0</v>
      </c>
      <c r="K1575" s="44">
        <v>0</v>
      </c>
      <c r="L1575" s="44">
        <v>0</v>
      </c>
      <c r="M1575" s="44">
        <v>0</v>
      </c>
      <c r="N1575" s="44">
        <v>0</v>
      </c>
      <c r="O1575" s="279"/>
      <c r="P1575" s="279"/>
      <c r="Q1575" s="425"/>
    </row>
    <row r="1576" spans="1:17" ht="36" x14ac:dyDescent="0.25">
      <c r="A1576" s="292"/>
      <c r="B1576" s="279"/>
      <c r="C1576" s="279"/>
      <c r="D1576" s="279"/>
      <c r="E1576" s="279"/>
      <c r="F1576" s="279"/>
      <c r="G1576" s="79" t="s">
        <v>18</v>
      </c>
      <c r="H1576" s="44">
        <f t="shared" si="374"/>
        <v>11.4</v>
      </c>
      <c r="I1576" s="44">
        <v>0</v>
      </c>
      <c r="J1576" s="44">
        <v>0</v>
      </c>
      <c r="K1576" s="44">
        <v>0</v>
      </c>
      <c r="L1576" s="44">
        <v>11.4</v>
      </c>
      <c r="M1576" s="44">
        <v>0</v>
      </c>
      <c r="N1576" s="44">
        <v>0</v>
      </c>
      <c r="O1576" s="279"/>
      <c r="P1576" s="279"/>
      <c r="Q1576" s="425"/>
    </row>
    <row r="1577" spans="1:17" x14ac:dyDescent="0.25">
      <c r="A1577" s="292"/>
      <c r="B1577" s="279"/>
      <c r="C1577" s="279"/>
      <c r="D1577" s="279"/>
      <c r="E1577" s="279"/>
      <c r="F1577" s="279"/>
      <c r="G1577" s="79" t="s">
        <v>19</v>
      </c>
      <c r="H1577" s="44">
        <f t="shared" si="374"/>
        <v>0.6</v>
      </c>
      <c r="I1577" s="44">
        <v>0</v>
      </c>
      <c r="J1577" s="44">
        <v>0</v>
      </c>
      <c r="K1577" s="44">
        <v>0</v>
      </c>
      <c r="L1577" s="44">
        <v>0.6</v>
      </c>
      <c r="M1577" s="44">
        <v>0</v>
      </c>
      <c r="N1577" s="44">
        <v>0</v>
      </c>
      <c r="O1577" s="279"/>
      <c r="P1577" s="279"/>
      <c r="Q1577" s="425"/>
    </row>
    <row r="1578" spans="1:17" ht="24" x14ac:dyDescent="0.25">
      <c r="A1578" s="292"/>
      <c r="B1578" s="279"/>
      <c r="C1578" s="279"/>
      <c r="D1578" s="279"/>
      <c r="E1578" s="279"/>
      <c r="F1578" s="279"/>
      <c r="G1578" s="79" t="s">
        <v>20</v>
      </c>
      <c r="H1578" s="44">
        <f t="shared" si="374"/>
        <v>0</v>
      </c>
      <c r="I1578" s="44">
        <v>0</v>
      </c>
      <c r="J1578" s="44">
        <v>0</v>
      </c>
      <c r="K1578" s="44">
        <v>0</v>
      </c>
      <c r="L1578" s="44">
        <v>0</v>
      </c>
      <c r="M1578" s="44">
        <v>0</v>
      </c>
      <c r="N1578" s="44">
        <v>0</v>
      </c>
      <c r="O1578" s="279"/>
      <c r="P1578" s="279"/>
      <c r="Q1578" s="426"/>
    </row>
    <row r="1579" spans="1:17" ht="24" x14ac:dyDescent="0.25">
      <c r="A1579" s="306" t="s">
        <v>26</v>
      </c>
      <c r="B1579" s="306"/>
      <c r="C1579" s="306"/>
      <c r="D1579" s="306"/>
      <c r="E1579" s="306"/>
      <c r="F1579" s="306"/>
      <c r="G1579" s="133" t="s">
        <v>209</v>
      </c>
      <c r="H1579" s="49">
        <f>SUM(H1549,H1554,H1559,H1564,H1569,H1574)</f>
        <v>343.09999999999997</v>
      </c>
      <c r="I1579" s="49">
        <f t="shared" ref="I1579:N1579" si="376">SUM(I1549,I1554,I1559,I1564,I1569,I1574)</f>
        <v>0</v>
      </c>
      <c r="J1579" s="49">
        <f t="shared" si="376"/>
        <v>0</v>
      </c>
      <c r="K1579" s="49">
        <f t="shared" si="376"/>
        <v>0</v>
      </c>
      <c r="L1579" s="49">
        <f t="shared" si="376"/>
        <v>273.10000000000002</v>
      </c>
      <c r="M1579" s="49">
        <f t="shared" si="376"/>
        <v>70</v>
      </c>
      <c r="N1579" s="49">
        <f t="shared" si="376"/>
        <v>0</v>
      </c>
      <c r="O1579" s="279" t="s">
        <v>125</v>
      </c>
      <c r="P1579" s="279" t="s">
        <v>125</v>
      </c>
      <c r="Q1579" s="35"/>
    </row>
    <row r="1580" spans="1:17" ht="24" x14ac:dyDescent="0.25">
      <c r="A1580" s="306"/>
      <c r="B1580" s="306"/>
      <c r="C1580" s="306"/>
      <c r="D1580" s="306"/>
      <c r="E1580" s="306"/>
      <c r="F1580" s="306"/>
      <c r="G1580" s="133" t="s">
        <v>49</v>
      </c>
      <c r="H1580" s="49">
        <f t="shared" ref="H1580:N1583" si="377">SUM(H1550,H1555,H1560,H1565,H1570,H1575)</f>
        <v>308.10000000000002</v>
      </c>
      <c r="I1580" s="49">
        <f t="shared" si="377"/>
        <v>0</v>
      </c>
      <c r="J1580" s="49">
        <f t="shared" si="377"/>
        <v>0</v>
      </c>
      <c r="K1580" s="49">
        <f t="shared" si="377"/>
        <v>0</v>
      </c>
      <c r="L1580" s="49">
        <f t="shared" si="377"/>
        <v>258.60000000000002</v>
      </c>
      <c r="M1580" s="49">
        <f t="shared" si="377"/>
        <v>49.5</v>
      </c>
      <c r="N1580" s="49">
        <f t="shared" si="377"/>
        <v>0</v>
      </c>
      <c r="O1580" s="279"/>
      <c r="P1580" s="279"/>
      <c r="Q1580" s="35"/>
    </row>
    <row r="1581" spans="1:17" ht="36" x14ac:dyDescent="0.25">
      <c r="A1581" s="306"/>
      <c r="B1581" s="306"/>
      <c r="C1581" s="306"/>
      <c r="D1581" s="306"/>
      <c r="E1581" s="306"/>
      <c r="F1581" s="306"/>
      <c r="G1581" s="133" t="s">
        <v>18</v>
      </c>
      <c r="H1581" s="49">
        <f t="shared" si="377"/>
        <v>33.5</v>
      </c>
      <c r="I1581" s="49">
        <f t="shared" si="377"/>
        <v>0</v>
      </c>
      <c r="J1581" s="49">
        <f t="shared" si="377"/>
        <v>0</v>
      </c>
      <c r="K1581" s="49">
        <f t="shared" si="377"/>
        <v>0</v>
      </c>
      <c r="L1581" s="49">
        <f t="shared" si="377"/>
        <v>13.9</v>
      </c>
      <c r="M1581" s="49">
        <f t="shared" si="377"/>
        <v>19.600000000000001</v>
      </c>
      <c r="N1581" s="49">
        <f t="shared" si="377"/>
        <v>0</v>
      </c>
      <c r="O1581" s="279"/>
      <c r="P1581" s="279"/>
      <c r="Q1581" s="35"/>
    </row>
    <row r="1582" spans="1:17" ht="15.75" x14ac:dyDescent="0.25">
      <c r="A1582" s="306"/>
      <c r="B1582" s="306"/>
      <c r="C1582" s="306"/>
      <c r="D1582" s="306"/>
      <c r="E1582" s="306"/>
      <c r="F1582" s="306"/>
      <c r="G1582" s="133" t="s">
        <v>19</v>
      </c>
      <c r="H1582" s="49">
        <f t="shared" si="377"/>
        <v>1.5</v>
      </c>
      <c r="I1582" s="49">
        <f t="shared" si="377"/>
        <v>0</v>
      </c>
      <c r="J1582" s="49">
        <f t="shared" si="377"/>
        <v>0</v>
      </c>
      <c r="K1582" s="49">
        <f t="shared" si="377"/>
        <v>0</v>
      </c>
      <c r="L1582" s="49">
        <f t="shared" si="377"/>
        <v>0.6</v>
      </c>
      <c r="M1582" s="49">
        <f t="shared" si="377"/>
        <v>0.89999999999999991</v>
      </c>
      <c r="N1582" s="49">
        <f t="shared" si="377"/>
        <v>0</v>
      </c>
      <c r="O1582" s="279"/>
      <c r="P1582" s="279"/>
      <c r="Q1582" s="35"/>
    </row>
    <row r="1583" spans="1:17" ht="24" x14ac:dyDescent="0.25">
      <c r="A1583" s="306"/>
      <c r="B1583" s="306"/>
      <c r="C1583" s="306"/>
      <c r="D1583" s="306"/>
      <c r="E1583" s="306"/>
      <c r="F1583" s="306"/>
      <c r="G1583" s="133" t="s">
        <v>20</v>
      </c>
      <c r="H1583" s="49">
        <f t="shared" si="377"/>
        <v>0</v>
      </c>
      <c r="I1583" s="49">
        <f t="shared" si="377"/>
        <v>0</v>
      </c>
      <c r="J1583" s="49">
        <f t="shared" si="377"/>
        <v>0</v>
      </c>
      <c r="K1583" s="49">
        <f t="shared" si="377"/>
        <v>0</v>
      </c>
      <c r="L1583" s="49">
        <f t="shared" si="377"/>
        <v>0</v>
      </c>
      <c r="M1583" s="49">
        <f t="shared" si="377"/>
        <v>0</v>
      </c>
      <c r="N1583" s="49">
        <f t="shared" si="377"/>
        <v>0</v>
      </c>
      <c r="O1583" s="279"/>
      <c r="P1583" s="279"/>
      <c r="Q1583" s="35"/>
    </row>
    <row r="1584" spans="1:17" ht="15.75" x14ac:dyDescent="0.25">
      <c r="A1584" s="294" t="s">
        <v>222</v>
      </c>
      <c r="B1584" s="294"/>
      <c r="C1584" s="294"/>
      <c r="D1584" s="294"/>
      <c r="E1584" s="294"/>
      <c r="F1584" s="294"/>
      <c r="G1584" s="294"/>
      <c r="H1584" s="294"/>
      <c r="I1584" s="294"/>
      <c r="J1584" s="294"/>
      <c r="K1584" s="294"/>
      <c r="L1584" s="294"/>
      <c r="M1584" s="294"/>
      <c r="N1584" s="294"/>
      <c r="O1584" s="294"/>
      <c r="P1584" s="294"/>
      <c r="Q1584" s="35"/>
    </row>
    <row r="1585" spans="1:17" ht="36" x14ac:dyDescent="0.25">
      <c r="A1585" s="292" t="s">
        <v>2708</v>
      </c>
      <c r="B1585" s="279" t="s">
        <v>2707</v>
      </c>
      <c r="C1585" s="279" t="s">
        <v>222</v>
      </c>
      <c r="D1585" s="279">
        <v>2028</v>
      </c>
      <c r="E1585" s="279">
        <v>250</v>
      </c>
      <c r="F1585" s="279" t="s">
        <v>661</v>
      </c>
      <c r="G1585" s="79" t="s">
        <v>16</v>
      </c>
      <c r="H1585" s="44">
        <f t="shared" ref="H1585:N1585" si="378">SUM(H1586:H1589)</f>
        <v>66.7</v>
      </c>
      <c r="I1585" s="44">
        <f t="shared" si="378"/>
        <v>0</v>
      </c>
      <c r="J1585" s="44">
        <f t="shared" si="378"/>
        <v>0</v>
      </c>
      <c r="K1585" s="44">
        <f t="shared" si="378"/>
        <v>0</v>
      </c>
      <c r="L1585" s="44">
        <f t="shared" si="378"/>
        <v>66.7</v>
      </c>
      <c r="M1585" s="44">
        <f t="shared" si="378"/>
        <v>0</v>
      </c>
      <c r="N1585" s="44">
        <f t="shared" si="378"/>
        <v>0</v>
      </c>
      <c r="O1585" s="328">
        <v>1080</v>
      </c>
      <c r="P1585" s="279" t="s">
        <v>1633</v>
      </c>
      <c r="Q1585" s="424" t="s">
        <v>4165</v>
      </c>
    </row>
    <row r="1586" spans="1:17" x14ac:dyDescent="0.25">
      <c r="A1586" s="292"/>
      <c r="B1586" s="279"/>
      <c r="C1586" s="279"/>
      <c r="D1586" s="279"/>
      <c r="E1586" s="279"/>
      <c r="F1586" s="279"/>
      <c r="G1586" s="79" t="s">
        <v>49</v>
      </c>
      <c r="H1586" s="44">
        <f t="shared" ref="H1586:H1634" si="379">SUM(I1586:N1586)</f>
        <v>66</v>
      </c>
      <c r="I1586" s="44">
        <v>0</v>
      </c>
      <c r="J1586" s="44">
        <v>0</v>
      </c>
      <c r="K1586" s="44">
        <v>0</v>
      </c>
      <c r="L1586" s="44">
        <v>66</v>
      </c>
      <c r="M1586" s="44">
        <v>0</v>
      </c>
      <c r="N1586" s="44">
        <v>0</v>
      </c>
      <c r="O1586" s="328"/>
      <c r="P1586" s="279"/>
      <c r="Q1586" s="425"/>
    </row>
    <row r="1587" spans="1:17" ht="36" x14ac:dyDescent="0.25">
      <c r="A1587" s="292"/>
      <c r="B1587" s="279"/>
      <c r="C1587" s="279"/>
      <c r="D1587" s="279"/>
      <c r="E1587" s="279"/>
      <c r="F1587" s="279"/>
      <c r="G1587" s="79" t="s">
        <v>18</v>
      </c>
      <c r="H1587" s="44">
        <f t="shared" si="379"/>
        <v>0.7</v>
      </c>
      <c r="I1587" s="44">
        <v>0</v>
      </c>
      <c r="J1587" s="44">
        <v>0</v>
      </c>
      <c r="K1587" s="44">
        <v>0</v>
      </c>
      <c r="L1587" s="44">
        <v>0.7</v>
      </c>
      <c r="M1587" s="44">
        <v>0</v>
      </c>
      <c r="N1587" s="44">
        <v>0</v>
      </c>
      <c r="O1587" s="328"/>
      <c r="P1587" s="279"/>
      <c r="Q1587" s="425"/>
    </row>
    <row r="1588" spans="1:17" x14ac:dyDescent="0.25">
      <c r="A1588" s="292"/>
      <c r="B1588" s="279"/>
      <c r="C1588" s="279"/>
      <c r="D1588" s="279"/>
      <c r="E1588" s="279"/>
      <c r="F1588" s="279"/>
      <c r="G1588" s="79" t="s">
        <v>19</v>
      </c>
      <c r="H1588" s="44">
        <f t="shared" si="379"/>
        <v>0</v>
      </c>
      <c r="I1588" s="44">
        <v>0</v>
      </c>
      <c r="J1588" s="44">
        <v>0</v>
      </c>
      <c r="K1588" s="44">
        <v>0</v>
      </c>
      <c r="L1588" s="44">
        <v>0</v>
      </c>
      <c r="M1588" s="44">
        <v>0</v>
      </c>
      <c r="N1588" s="44">
        <v>0</v>
      </c>
      <c r="O1588" s="328"/>
      <c r="P1588" s="279"/>
      <c r="Q1588" s="425"/>
    </row>
    <row r="1589" spans="1:17" ht="24" x14ac:dyDescent="0.25">
      <c r="A1589" s="292"/>
      <c r="B1589" s="279"/>
      <c r="C1589" s="279"/>
      <c r="D1589" s="279"/>
      <c r="E1589" s="279"/>
      <c r="F1589" s="279"/>
      <c r="G1589" s="79" t="s">
        <v>20</v>
      </c>
      <c r="H1589" s="44">
        <f t="shared" si="379"/>
        <v>0</v>
      </c>
      <c r="I1589" s="44">
        <v>0</v>
      </c>
      <c r="J1589" s="44">
        <v>0</v>
      </c>
      <c r="K1589" s="44">
        <v>0</v>
      </c>
      <c r="L1589" s="44">
        <v>0</v>
      </c>
      <c r="M1589" s="44">
        <v>0</v>
      </c>
      <c r="N1589" s="44">
        <v>0</v>
      </c>
      <c r="O1589" s="328"/>
      <c r="P1589" s="279"/>
      <c r="Q1589" s="426"/>
    </row>
    <row r="1590" spans="1:17" ht="36" x14ac:dyDescent="0.25">
      <c r="A1590" s="292" t="s">
        <v>2709</v>
      </c>
      <c r="B1590" s="279" t="s">
        <v>2707</v>
      </c>
      <c r="C1590" s="279" t="s">
        <v>222</v>
      </c>
      <c r="D1590" s="279" t="s">
        <v>553</v>
      </c>
      <c r="E1590" s="279">
        <v>135</v>
      </c>
      <c r="F1590" s="279" t="s">
        <v>661</v>
      </c>
      <c r="G1590" s="79" t="s">
        <v>16</v>
      </c>
      <c r="H1590" s="44">
        <f t="shared" ref="H1590:N1590" si="380">SUM(H1591:H1594)</f>
        <v>73.2</v>
      </c>
      <c r="I1590" s="44">
        <f t="shared" si="380"/>
        <v>0</v>
      </c>
      <c r="J1590" s="44">
        <f t="shared" si="380"/>
        <v>73.2</v>
      </c>
      <c r="K1590" s="44">
        <f t="shared" si="380"/>
        <v>0</v>
      </c>
      <c r="L1590" s="44">
        <f t="shared" si="380"/>
        <v>0</v>
      </c>
      <c r="M1590" s="44">
        <f t="shared" si="380"/>
        <v>0</v>
      </c>
      <c r="N1590" s="44">
        <f t="shared" si="380"/>
        <v>0</v>
      </c>
      <c r="O1590" s="328">
        <v>1060</v>
      </c>
      <c r="P1590" s="279" t="s">
        <v>1633</v>
      </c>
      <c r="Q1590" s="424" t="s">
        <v>4165</v>
      </c>
    </row>
    <row r="1591" spans="1:17" x14ac:dyDescent="0.25">
      <c r="A1591" s="292"/>
      <c r="B1591" s="279"/>
      <c r="C1591" s="279"/>
      <c r="D1591" s="279"/>
      <c r="E1591" s="279"/>
      <c r="F1591" s="279"/>
      <c r="G1591" s="79" t="s">
        <v>49</v>
      </c>
      <c r="H1591" s="44">
        <f t="shared" si="379"/>
        <v>72.5</v>
      </c>
      <c r="I1591" s="44">
        <v>0</v>
      </c>
      <c r="J1591" s="44">
        <v>72.5</v>
      </c>
      <c r="K1591" s="44">
        <v>0</v>
      </c>
      <c r="L1591" s="44">
        <v>0</v>
      </c>
      <c r="M1591" s="44">
        <v>0</v>
      </c>
      <c r="N1591" s="44">
        <v>0</v>
      </c>
      <c r="O1591" s="328"/>
      <c r="P1591" s="279"/>
      <c r="Q1591" s="425"/>
    </row>
    <row r="1592" spans="1:17" ht="36" x14ac:dyDescent="0.25">
      <c r="A1592" s="292"/>
      <c r="B1592" s="279"/>
      <c r="C1592" s="279"/>
      <c r="D1592" s="279"/>
      <c r="E1592" s="279"/>
      <c r="F1592" s="279"/>
      <c r="G1592" s="79" t="s">
        <v>18</v>
      </c>
      <c r="H1592" s="44">
        <f t="shared" si="379"/>
        <v>0.7</v>
      </c>
      <c r="I1592" s="44">
        <v>0</v>
      </c>
      <c r="J1592" s="44">
        <v>0.7</v>
      </c>
      <c r="K1592" s="44">
        <v>0</v>
      </c>
      <c r="L1592" s="44">
        <v>0</v>
      </c>
      <c r="M1592" s="44">
        <v>0</v>
      </c>
      <c r="N1592" s="44">
        <v>0</v>
      </c>
      <c r="O1592" s="328"/>
      <c r="P1592" s="279"/>
      <c r="Q1592" s="425"/>
    </row>
    <row r="1593" spans="1:17" x14ac:dyDescent="0.25">
      <c r="A1593" s="292"/>
      <c r="B1593" s="279"/>
      <c r="C1593" s="279"/>
      <c r="D1593" s="279"/>
      <c r="E1593" s="279"/>
      <c r="F1593" s="279"/>
      <c r="G1593" s="79" t="s">
        <v>19</v>
      </c>
      <c r="H1593" s="44">
        <f t="shared" si="379"/>
        <v>0</v>
      </c>
      <c r="I1593" s="44">
        <v>0</v>
      </c>
      <c r="J1593" s="44">
        <v>0</v>
      </c>
      <c r="K1593" s="44">
        <v>0</v>
      </c>
      <c r="L1593" s="44">
        <v>0</v>
      </c>
      <c r="M1593" s="44">
        <v>0</v>
      </c>
      <c r="N1593" s="44">
        <v>0</v>
      </c>
      <c r="O1593" s="328"/>
      <c r="P1593" s="279"/>
      <c r="Q1593" s="425"/>
    </row>
    <row r="1594" spans="1:17" ht="24" x14ac:dyDescent="0.25">
      <c r="A1594" s="292"/>
      <c r="B1594" s="279"/>
      <c r="C1594" s="279"/>
      <c r="D1594" s="279"/>
      <c r="E1594" s="279"/>
      <c r="F1594" s="279"/>
      <c r="G1594" s="79" t="s">
        <v>20</v>
      </c>
      <c r="H1594" s="44">
        <f t="shared" si="379"/>
        <v>0</v>
      </c>
      <c r="I1594" s="44">
        <v>0</v>
      </c>
      <c r="J1594" s="44">
        <v>0</v>
      </c>
      <c r="K1594" s="44">
        <v>0</v>
      </c>
      <c r="L1594" s="44">
        <v>0</v>
      </c>
      <c r="M1594" s="44">
        <v>0</v>
      </c>
      <c r="N1594" s="44">
        <v>0</v>
      </c>
      <c r="O1594" s="328"/>
      <c r="P1594" s="279"/>
      <c r="Q1594" s="426"/>
    </row>
    <row r="1595" spans="1:17" ht="36" x14ac:dyDescent="0.25">
      <c r="A1595" s="292" t="s">
        <v>2710</v>
      </c>
      <c r="B1595" s="279" t="s">
        <v>2707</v>
      </c>
      <c r="C1595" s="279" t="s">
        <v>222</v>
      </c>
      <c r="D1595" s="279" t="s">
        <v>66</v>
      </c>
      <c r="E1595" s="279">
        <v>90</v>
      </c>
      <c r="F1595" s="279" t="s">
        <v>661</v>
      </c>
      <c r="G1595" s="79" t="s">
        <v>16</v>
      </c>
      <c r="H1595" s="44">
        <f t="shared" ref="H1595:N1595" si="381">SUM(H1596:H1599)</f>
        <v>62.7</v>
      </c>
      <c r="I1595" s="44">
        <f t="shared" si="381"/>
        <v>0</v>
      </c>
      <c r="J1595" s="44">
        <f t="shared" si="381"/>
        <v>0</v>
      </c>
      <c r="K1595" s="44">
        <f t="shared" si="381"/>
        <v>0</v>
      </c>
      <c r="L1595" s="44">
        <f t="shared" si="381"/>
        <v>62.7</v>
      </c>
      <c r="M1595" s="44">
        <f t="shared" si="381"/>
        <v>0</v>
      </c>
      <c r="N1595" s="44">
        <f t="shared" si="381"/>
        <v>0</v>
      </c>
      <c r="O1595" s="328">
        <v>1766</v>
      </c>
      <c r="P1595" s="279" t="s">
        <v>1633</v>
      </c>
      <c r="Q1595" s="424" t="s">
        <v>4165</v>
      </c>
    </row>
    <row r="1596" spans="1:17" x14ac:dyDescent="0.25">
      <c r="A1596" s="292"/>
      <c r="B1596" s="279"/>
      <c r="C1596" s="279"/>
      <c r="D1596" s="279"/>
      <c r="E1596" s="279"/>
      <c r="F1596" s="279"/>
      <c r="G1596" s="79" t="s">
        <v>49</v>
      </c>
      <c r="H1596" s="44">
        <f t="shared" si="379"/>
        <v>62.1</v>
      </c>
      <c r="I1596" s="44">
        <v>0</v>
      </c>
      <c r="J1596" s="44">
        <v>0</v>
      </c>
      <c r="K1596" s="44">
        <v>0</v>
      </c>
      <c r="L1596" s="44">
        <v>62.1</v>
      </c>
      <c r="M1596" s="44">
        <v>0</v>
      </c>
      <c r="N1596" s="44">
        <v>0</v>
      </c>
      <c r="O1596" s="328"/>
      <c r="P1596" s="279"/>
      <c r="Q1596" s="425"/>
    </row>
    <row r="1597" spans="1:17" ht="36" x14ac:dyDescent="0.25">
      <c r="A1597" s="292"/>
      <c r="B1597" s="279"/>
      <c r="C1597" s="279"/>
      <c r="D1597" s="279"/>
      <c r="E1597" s="279"/>
      <c r="F1597" s="279"/>
      <c r="G1597" s="79" t="s">
        <v>18</v>
      </c>
      <c r="H1597" s="44">
        <f t="shared" si="379"/>
        <v>0.6</v>
      </c>
      <c r="I1597" s="44">
        <v>0</v>
      </c>
      <c r="J1597" s="44">
        <v>0</v>
      </c>
      <c r="K1597" s="44">
        <v>0</v>
      </c>
      <c r="L1597" s="44">
        <v>0.6</v>
      </c>
      <c r="M1597" s="44">
        <v>0</v>
      </c>
      <c r="N1597" s="44">
        <v>0</v>
      </c>
      <c r="O1597" s="328"/>
      <c r="P1597" s="279"/>
      <c r="Q1597" s="425"/>
    </row>
    <row r="1598" spans="1:17" x14ac:dyDescent="0.25">
      <c r="A1598" s="292"/>
      <c r="B1598" s="279"/>
      <c r="C1598" s="279"/>
      <c r="D1598" s="279"/>
      <c r="E1598" s="279"/>
      <c r="F1598" s="279"/>
      <c r="G1598" s="79" t="s">
        <v>19</v>
      </c>
      <c r="H1598" s="44">
        <f t="shared" si="379"/>
        <v>0</v>
      </c>
      <c r="I1598" s="44">
        <v>0</v>
      </c>
      <c r="J1598" s="44">
        <v>0</v>
      </c>
      <c r="K1598" s="44">
        <v>0</v>
      </c>
      <c r="L1598" s="44">
        <v>0</v>
      </c>
      <c r="M1598" s="44">
        <v>0</v>
      </c>
      <c r="N1598" s="44">
        <v>0</v>
      </c>
      <c r="O1598" s="328"/>
      <c r="P1598" s="279"/>
      <c r="Q1598" s="425"/>
    </row>
    <row r="1599" spans="1:17" ht="24" x14ac:dyDescent="0.25">
      <c r="A1599" s="292"/>
      <c r="B1599" s="279"/>
      <c r="C1599" s="279"/>
      <c r="D1599" s="279"/>
      <c r="E1599" s="279"/>
      <c r="F1599" s="279"/>
      <c r="G1599" s="79" t="s">
        <v>20</v>
      </c>
      <c r="H1599" s="44">
        <f t="shared" si="379"/>
        <v>0</v>
      </c>
      <c r="I1599" s="44">
        <v>0</v>
      </c>
      <c r="J1599" s="44">
        <v>0</v>
      </c>
      <c r="K1599" s="44">
        <v>0</v>
      </c>
      <c r="L1599" s="44">
        <v>0</v>
      </c>
      <c r="M1599" s="44">
        <v>0</v>
      </c>
      <c r="N1599" s="44">
        <v>0</v>
      </c>
      <c r="O1599" s="328"/>
      <c r="P1599" s="279"/>
      <c r="Q1599" s="426"/>
    </row>
    <row r="1600" spans="1:17" ht="36" x14ac:dyDescent="0.25">
      <c r="A1600" s="292" t="s">
        <v>2711</v>
      </c>
      <c r="B1600" s="279" t="s">
        <v>2707</v>
      </c>
      <c r="C1600" s="279" t="s">
        <v>222</v>
      </c>
      <c r="D1600" s="279" t="s">
        <v>66</v>
      </c>
      <c r="E1600" s="279">
        <v>45</v>
      </c>
      <c r="F1600" s="279" t="s">
        <v>661</v>
      </c>
      <c r="G1600" s="79" t="s">
        <v>16</v>
      </c>
      <c r="H1600" s="44">
        <f t="shared" ref="H1600:N1600" si="382">SUM(H1601:H1604)</f>
        <v>39.6</v>
      </c>
      <c r="I1600" s="44">
        <f t="shared" si="382"/>
        <v>0</v>
      </c>
      <c r="J1600" s="44">
        <f t="shared" si="382"/>
        <v>0</v>
      </c>
      <c r="K1600" s="44">
        <f t="shared" si="382"/>
        <v>0</v>
      </c>
      <c r="L1600" s="44">
        <f t="shared" si="382"/>
        <v>0</v>
      </c>
      <c r="M1600" s="44">
        <f t="shared" si="382"/>
        <v>0</v>
      </c>
      <c r="N1600" s="44">
        <f t="shared" si="382"/>
        <v>39.6</v>
      </c>
      <c r="O1600" s="328">
        <v>721</v>
      </c>
      <c r="P1600" s="279" t="s">
        <v>2712</v>
      </c>
      <c r="Q1600" s="424" t="s">
        <v>4165</v>
      </c>
    </row>
    <row r="1601" spans="1:17" x14ac:dyDescent="0.25">
      <c r="A1601" s="292"/>
      <c r="B1601" s="279"/>
      <c r="C1601" s="279"/>
      <c r="D1601" s="279"/>
      <c r="E1601" s="279"/>
      <c r="F1601" s="279"/>
      <c r="G1601" s="79" t="s">
        <v>49</v>
      </c>
      <c r="H1601" s="44">
        <f t="shared" si="379"/>
        <v>0</v>
      </c>
      <c r="I1601" s="44">
        <v>0</v>
      </c>
      <c r="J1601" s="44">
        <v>0</v>
      </c>
      <c r="K1601" s="44">
        <v>0</v>
      </c>
      <c r="L1601" s="44">
        <v>0</v>
      </c>
      <c r="M1601" s="44">
        <v>0</v>
      </c>
      <c r="N1601" s="44">
        <v>0</v>
      </c>
      <c r="O1601" s="328"/>
      <c r="P1601" s="279"/>
      <c r="Q1601" s="425"/>
    </row>
    <row r="1602" spans="1:17" ht="36" x14ac:dyDescent="0.25">
      <c r="A1602" s="292"/>
      <c r="B1602" s="279"/>
      <c r="C1602" s="279"/>
      <c r="D1602" s="279"/>
      <c r="E1602" s="279"/>
      <c r="F1602" s="279"/>
      <c r="G1602" s="79" t="s">
        <v>18</v>
      </c>
      <c r="H1602" s="44">
        <f t="shared" si="379"/>
        <v>37.6</v>
      </c>
      <c r="I1602" s="44">
        <v>0</v>
      </c>
      <c r="J1602" s="44">
        <v>0</v>
      </c>
      <c r="K1602" s="44">
        <v>0</v>
      </c>
      <c r="L1602" s="44">
        <v>0</v>
      </c>
      <c r="M1602" s="44">
        <v>0</v>
      </c>
      <c r="N1602" s="44">
        <v>37.6</v>
      </c>
      <c r="O1602" s="328"/>
      <c r="P1602" s="279"/>
      <c r="Q1602" s="425"/>
    </row>
    <row r="1603" spans="1:17" x14ac:dyDescent="0.25">
      <c r="A1603" s="292"/>
      <c r="B1603" s="279"/>
      <c r="C1603" s="279"/>
      <c r="D1603" s="279"/>
      <c r="E1603" s="279"/>
      <c r="F1603" s="279"/>
      <c r="G1603" s="79" t="s">
        <v>19</v>
      </c>
      <c r="H1603" s="44">
        <f t="shared" si="379"/>
        <v>2</v>
      </c>
      <c r="I1603" s="44">
        <v>0</v>
      </c>
      <c r="J1603" s="44">
        <v>0</v>
      </c>
      <c r="K1603" s="44">
        <v>0</v>
      </c>
      <c r="L1603" s="44">
        <v>0</v>
      </c>
      <c r="M1603" s="44">
        <v>0</v>
      </c>
      <c r="N1603" s="44">
        <v>2</v>
      </c>
      <c r="O1603" s="328"/>
      <c r="P1603" s="279"/>
      <c r="Q1603" s="425"/>
    </row>
    <row r="1604" spans="1:17" ht="24" x14ac:dyDescent="0.25">
      <c r="A1604" s="292"/>
      <c r="B1604" s="279"/>
      <c r="C1604" s="279"/>
      <c r="D1604" s="279"/>
      <c r="E1604" s="279"/>
      <c r="F1604" s="279"/>
      <c r="G1604" s="79" t="s">
        <v>20</v>
      </c>
      <c r="H1604" s="44">
        <f t="shared" si="379"/>
        <v>0</v>
      </c>
      <c r="I1604" s="44">
        <v>0</v>
      </c>
      <c r="J1604" s="44">
        <v>0</v>
      </c>
      <c r="K1604" s="44">
        <v>0</v>
      </c>
      <c r="L1604" s="44">
        <v>0</v>
      </c>
      <c r="M1604" s="44">
        <v>0</v>
      </c>
      <c r="N1604" s="44">
        <v>0</v>
      </c>
      <c r="O1604" s="328"/>
      <c r="P1604" s="279"/>
      <c r="Q1604" s="426"/>
    </row>
    <row r="1605" spans="1:17" ht="36" x14ac:dyDescent="0.25">
      <c r="A1605" s="292" t="s">
        <v>2713</v>
      </c>
      <c r="B1605" s="279" t="s">
        <v>2707</v>
      </c>
      <c r="C1605" s="279" t="s">
        <v>222</v>
      </c>
      <c r="D1605" s="279" t="s">
        <v>66</v>
      </c>
      <c r="E1605" s="279">
        <v>53</v>
      </c>
      <c r="F1605" s="279" t="s">
        <v>661</v>
      </c>
      <c r="G1605" s="79" t="s">
        <v>16</v>
      </c>
      <c r="H1605" s="44">
        <f t="shared" ref="H1605:N1605" si="383">SUM(H1606:H1609)</f>
        <v>75.8</v>
      </c>
      <c r="I1605" s="44">
        <f t="shared" si="383"/>
        <v>0</v>
      </c>
      <c r="J1605" s="44">
        <f t="shared" si="383"/>
        <v>0</v>
      </c>
      <c r="K1605" s="44">
        <f t="shared" si="383"/>
        <v>0</v>
      </c>
      <c r="L1605" s="44">
        <f t="shared" si="383"/>
        <v>0</v>
      </c>
      <c r="M1605" s="44">
        <f t="shared" si="383"/>
        <v>0</v>
      </c>
      <c r="N1605" s="44">
        <f t="shared" si="383"/>
        <v>75.8</v>
      </c>
      <c r="O1605" s="328">
        <v>1160</v>
      </c>
      <c r="P1605" s="279" t="s">
        <v>2712</v>
      </c>
      <c r="Q1605" s="424" t="s">
        <v>4165</v>
      </c>
    </row>
    <row r="1606" spans="1:17" x14ac:dyDescent="0.25">
      <c r="A1606" s="292"/>
      <c r="B1606" s="279"/>
      <c r="C1606" s="279"/>
      <c r="D1606" s="279"/>
      <c r="E1606" s="279"/>
      <c r="F1606" s="279"/>
      <c r="G1606" s="79" t="s">
        <v>49</v>
      </c>
      <c r="H1606" s="44">
        <f t="shared" si="379"/>
        <v>0</v>
      </c>
      <c r="I1606" s="44">
        <v>0</v>
      </c>
      <c r="J1606" s="44">
        <v>0</v>
      </c>
      <c r="K1606" s="44">
        <v>0</v>
      </c>
      <c r="L1606" s="44">
        <v>0</v>
      </c>
      <c r="M1606" s="44">
        <v>0</v>
      </c>
      <c r="N1606" s="44">
        <v>0</v>
      </c>
      <c r="O1606" s="328"/>
      <c r="P1606" s="279"/>
      <c r="Q1606" s="425"/>
    </row>
    <row r="1607" spans="1:17" ht="36" x14ac:dyDescent="0.25">
      <c r="A1607" s="292"/>
      <c r="B1607" s="279"/>
      <c r="C1607" s="279"/>
      <c r="D1607" s="279"/>
      <c r="E1607" s="279"/>
      <c r="F1607" s="279"/>
      <c r="G1607" s="79" t="s">
        <v>18</v>
      </c>
      <c r="H1607" s="44">
        <f t="shared" si="379"/>
        <v>72</v>
      </c>
      <c r="I1607" s="44">
        <v>0</v>
      </c>
      <c r="J1607" s="44">
        <v>0</v>
      </c>
      <c r="K1607" s="44">
        <v>0</v>
      </c>
      <c r="L1607" s="44">
        <v>0</v>
      </c>
      <c r="M1607" s="44">
        <v>0</v>
      </c>
      <c r="N1607" s="44">
        <v>72</v>
      </c>
      <c r="O1607" s="328"/>
      <c r="P1607" s="279"/>
      <c r="Q1607" s="425"/>
    </row>
    <row r="1608" spans="1:17" x14ac:dyDescent="0.25">
      <c r="A1608" s="292"/>
      <c r="B1608" s="279"/>
      <c r="C1608" s="279"/>
      <c r="D1608" s="279"/>
      <c r="E1608" s="279"/>
      <c r="F1608" s="279"/>
      <c r="G1608" s="79" t="s">
        <v>19</v>
      </c>
      <c r="H1608" s="44">
        <f t="shared" si="379"/>
        <v>3.8</v>
      </c>
      <c r="I1608" s="44">
        <v>0</v>
      </c>
      <c r="J1608" s="44">
        <v>0</v>
      </c>
      <c r="K1608" s="44">
        <v>0</v>
      </c>
      <c r="L1608" s="44">
        <v>0</v>
      </c>
      <c r="M1608" s="44">
        <v>0</v>
      </c>
      <c r="N1608" s="44">
        <v>3.8</v>
      </c>
      <c r="O1608" s="328"/>
      <c r="P1608" s="279"/>
      <c r="Q1608" s="425"/>
    </row>
    <row r="1609" spans="1:17" ht="24" x14ac:dyDescent="0.25">
      <c r="A1609" s="292"/>
      <c r="B1609" s="279"/>
      <c r="C1609" s="279"/>
      <c r="D1609" s="279"/>
      <c r="E1609" s="279"/>
      <c r="F1609" s="279"/>
      <c r="G1609" s="79" t="s">
        <v>20</v>
      </c>
      <c r="H1609" s="44">
        <f t="shared" si="379"/>
        <v>0</v>
      </c>
      <c r="I1609" s="44">
        <v>0</v>
      </c>
      <c r="J1609" s="44">
        <v>0</v>
      </c>
      <c r="K1609" s="44">
        <v>0</v>
      </c>
      <c r="L1609" s="44">
        <v>0</v>
      </c>
      <c r="M1609" s="44">
        <v>0</v>
      </c>
      <c r="N1609" s="44">
        <v>0</v>
      </c>
      <c r="O1609" s="328"/>
      <c r="P1609" s="279"/>
      <c r="Q1609" s="426"/>
    </row>
    <row r="1610" spans="1:17" ht="36" x14ac:dyDescent="0.25">
      <c r="A1610" s="292" t="s">
        <v>2714</v>
      </c>
      <c r="B1610" s="279" t="s">
        <v>2707</v>
      </c>
      <c r="C1610" s="279" t="s">
        <v>222</v>
      </c>
      <c r="D1610" s="279" t="s">
        <v>66</v>
      </c>
      <c r="E1610" s="279">
        <v>90</v>
      </c>
      <c r="F1610" s="279" t="s">
        <v>661</v>
      </c>
      <c r="G1610" s="79" t="s">
        <v>16</v>
      </c>
      <c r="H1610" s="44">
        <f t="shared" ref="H1610:N1610" si="384">SUM(H1611:H1614)</f>
        <v>6.7</v>
      </c>
      <c r="I1610" s="44">
        <f t="shared" si="384"/>
        <v>0</v>
      </c>
      <c r="J1610" s="44">
        <f t="shared" si="384"/>
        <v>0</v>
      </c>
      <c r="K1610" s="44">
        <f t="shared" si="384"/>
        <v>0</v>
      </c>
      <c r="L1610" s="44">
        <f t="shared" si="384"/>
        <v>0</v>
      </c>
      <c r="M1610" s="44">
        <f t="shared" si="384"/>
        <v>0</v>
      </c>
      <c r="N1610" s="44">
        <f t="shared" si="384"/>
        <v>6.7</v>
      </c>
      <c r="O1610" s="328">
        <v>5035</v>
      </c>
      <c r="P1610" s="279" t="s">
        <v>1633</v>
      </c>
      <c r="Q1610" s="424" t="s">
        <v>4165</v>
      </c>
    </row>
    <row r="1611" spans="1:17" x14ac:dyDescent="0.25">
      <c r="A1611" s="292"/>
      <c r="B1611" s="279"/>
      <c r="C1611" s="279"/>
      <c r="D1611" s="279"/>
      <c r="E1611" s="279"/>
      <c r="F1611" s="279"/>
      <c r="G1611" s="79" t="s">
        <v>49</v>
      </c>
      <c r="H1611" s="44">
        <f t="shared" si="379"/>
        <v>0</v>
      </c>
      <c r="I1611" s="44">
        <v>0</v>
      </c>
      <c r="J1611" s="44">
        <v>0</v>
      </c>
      <c r="K1611" s="44">
        <v>0</v>
      </c>
      <c r="L1611" s="44">
        <v>0</v>
      </c>
      <c r="M1611" s="44">
        <v>0</v>
      </c>
      <c r="N1611" s="44">
        <v>0</v>
      </c>
      <c r="O1611" s="328"/>
      <c r="P1611" s="279"/>
      <c r="Q1611" s="425"/>
    </row>
    <row r="1612" spans="1:17" ht="36" x14ac:dyDescent="0.25">
      <c r="A1612" s="292"/>
      <c r="B1612" s="279"/>
      <c r="C1612" s="279"/>
      <c r="D1612" s="279"/>
      <c r="E1612" s="279"/>
      <c r="F1612" s="279"/>
      <c r="G1612" s="79" t="s">
        <v>18</v>
      </c>
      <c r="H1612" s="44">
        <f t="shared" si="379"/>
        <v>6.4</v>
      </c>
      <c r="I1612" s="44">
        <v>0</v>
      </c>
      <c r="J1612" s="44">
        <v>0</v>
      </c>
      <c r="K1612" s="44">
        <v>0</v>
      </c>
      <c r="L1612" s="44">
        <v>0</v>
      </c>
      <c r="M1612" s="44">
        <v>0</v>
      </c>
      <c r="N1612" s="44">
        <v>6.4</v>
      </c>
      <c r="O1612" s="328"/>
      <c r="P1612" s="279"/>
      <c r="Q1612" s="425"/>
    </row>
    <row r="1613" spans="1:17" x14ac:dyDescent="0.25">
      <c r="A1613" s="292"/>
      <c r="B1613" s="279"/>
      <c r="C1613" s="279"/>
      <c r="D1613" s="279"/>
      <c r="E1613" s="279"/>
      <c r="F1613" s="279"/>
      <c r="G1613" s="79" t="s">
        <v>19</v>
      </c>
      <c r="H1613" s="44">
        <f t="shared" si="379"/>
        <v>0.3</v>
      </c>
      <c r="I1613" s="44">
        <v>0</v>
      </c>
      <c r="J1613" s="44">
        <v>0</v>
      </c>
      <c r="K1613" s="44">
        <v>0</v>
      </c>
      <c r="L1613" s="44">
        <v>0</v>
      </c>
      <c r="M1613" s="44">
        <v>0</v>
      </c>
      <c r="N1613" s="44">
        <v>0.3</v>
      </c>
      <c r="O1613" s="328"/>
      <c r="P1613" s="279"/>
      <c r="Q1613" s="425"/>
    </row>
    <row r="1614" spans="1:17" ht="24" x14ac:dyDescent="0.25">
      <c r="A1614" s="292"/>
      <c r="B1614" s="279"/>
      <c r="C1614" s="279"/>
      <c r="D1614" s="279"/>
      <c r="E1614" s="279"/>
      <c r="F1614" s="279"/>
      <c r="G1614" s="79" t="s">
        <v>20</v>
      </c>
      <c r="H1614" s="44">
        <f t="shared" si="379"/>
        <v>0</v>
      </c>
      <c r="I1614" s="44">
        <v>0</v>
      </c>
      <c r="J1614" s="44">
        <v>0</v>
      </c>
      <c r="K1614" s="44">
        <v>0</v>
      </c>
      <c r="L1614" s="44">
        <v>0</v>
      </c>
      <c r="M1614" s="44">
        <v>0</v>
      </c>
      <c r="N1614" s="44">
        <v>0</v>
      </c>
      <c r="O1614" s="328"/>
      <c r="P1614" s="279"/>
      <c r="Q1614" s="426"/>
    </row>
    <row r="1615" spans="1:17" ht="36" x14ac:dyDescent="0.25">
      <c r="A1615" s="292" t="s">
        <v>2715</v>
      </c>
      <c r="B1615" s="279" t="s">
        <v>2707</v>
      </c>
      <c r="C1615" s="279" t="s">
        <v>222</v>
      </c>
      <c r="D1615" s="279" t="s">
        <v>66</v>
      </c>
      <c r="E1615" s="279">
        <v>70</v>
      </c>
      <c r="F1615" s="279" t="s">
        <v>746</v>
      </c>
      <c r="G1615" s="79" t="s">
        <v>16</v>
      </c>
      <c r="H1615" s="44">
        <f t="shared" ref="H1615:N1615" si="385">SUM(H1616:H1619)</f>
        <v>42.800000000000004</v>
      </c>
      <c r="I1615" s="44">
        <f t="shared" si="385"/>
        <v>0</v>
      </c>
      <c r="J1615" s="44">
        <f t="shared" si="385"/>
        <v>0</v>
      </c>
      <c r="K1615" s="44">
        <f t="shared" si="385"/>
        <v>0</v>
      </c>
      <c r="L1615" s="44">
        <f t="shared" si="385"/>
        <v>0</v>
      </c>
      <c r="M1615" s="44">
        <f t="shared" si="385"/>
        <v>0</v>
      </c>
      <c r="N1615" s="44">
        <f t="shared" si="385"/>
        <v>42.800000000000004</v>
      </c>
      <c r="O1615" s="328">
        <v>1082</v>
      </c>
      <c r="P1615" s="279" t="s">
        <v>2716</v>
      </c>
      <c r="Q1615" s="424" t="s">
        <v>4165</v>
      </c>
    </row>
    <row r="1616" spans="1:17" x14ac:dyDescent="0.25">
      <c r="A1616" s="292"/>
      <c r="B1616" s="279"/>
      <c r="C1616" s="279"/>
      <c r="D1616" s="279"/>
      <c r="E1616" s="279"/>
      <c r="F1616" s="279"/>
      <c r="G1616" s="79" t="s">
        <v>49</v>
      </c>
      <c r="H1616" s="44">
        <f t="shared" si="379"/>
        <v>0</v>
      </c>
      <c r="I1616" s="44">
        <v>0</v>
      </c>
      <c r="J1616" s="44">
        <v>0</v>
      </c>
      <c r="K1616" s="44">
        <v>0</v>
      </c>
      <c r="L1616" s="44">
        <v>0</v>
      </c>
      <c r="M1616" s="44">
        <v>0</v>
      </c>
      <c r="N1616" s="44">
        <v>0</v>
      </c>
      <c r="O1616" s="328"/>
      <c r="P1616" s="279"/>
      <c r="Q1616" s="425"/>
    </row>
    <row r="1617" spans="1:17" ht="36" x14ac:dyDescent="0.25">
      <c r="A1617" s="292"/>
      <c r="B1617" s="279"/>
      <c r="C1617" s="279"/>
      <c r="D1617" s="279"/>
      <c r="E1617" s="279"/>
      <c r="F1617" s="279"/>
      <c r="G1617" s="79" t="s">
        <v>18</v>
      </c>
      <c r="H1617" s="44">
        <f t="shared" si="379"/>
        <v>40.700000000000003</v>
      </c>
      <c r="I1617" s="44">
        <v>0</v>
      </c>
      <c r="J1617" s="44">
        <v>0</v>
      </c>
      <c r="K1617" s="44">
        <v>0</v>
      </c>
      <c r="L1617" s="44">
        <v>0</v>
      </c>
      <c r="M1617" s="44">
        <v>0</v>
      </c>
      <c r="N1617" s="44">
        <v>40.700000000000003</v>
      </c>
      <c r="O1617" s="328"/>
      <c r="P1617" s="279"/>
      <c r="Q1617" s="425"/>
    </row>
    <row r="1618" spans="1:17" x14ac:dyDescent="0.25">
      <c r="A1618" s="292"/>
      <c r="B1618" s="279"/>
      <c r="C1618" s="279"/>
      <c r="D1618" s="279"/>
      <c r="E1618" s="279"/>
      <c r="F1618" s="279"/>
      <c r="G1618" s="79" t="s">
        <v>19</v>
      </c>
      <c r="H1618" s="44">
        <f t="shared" si="379"/>
        <v>2.1</v>
      </c>
      <c r="I1618" s="44">
        <v>0</v>
      </c>
      <c r="J1618" s="44">
        <v>0</v>
      </c>
      <c r="K1618" s="44">
        <v>0</v>
      </c>
      <c r="L1618" s="44">
        <v>0</v>
      </c>
      <c r="M1618" s="44">
        <v>0</v>
      </c>
      <c r="N1618" s="44">
        <v>2.1</v>
      </c>
      <c r="O1618" s="328"/>
      <c r="P1618" s="279"/>
      <c r="Q1618" s="425"/>
    </row>
    <row r="1619" spans="1:17" ht="24" x14ac:dyDescent="0.25">
      <c r="A1619" s="292"/>
      <c r="B1619" s="279"/>
      <c r="C1619" s="279"/>
      <c r="D1619" s="279"/>
      <c r="E1619" s="279"/>
      <c r="F1619" s="279"/>
      <c r="G1619" s="79" t="s">
        <v>20</v>
      </c>
      <c r="H1619" s="44">
        <f t="shared" si="379"/>
        <v>0</v>
      </c>
      <c r="I1619" s="44">
        <v>0</v>
      </c>
      <c r="J1619" s="44">
        <v>0</v>
      </c>
      <c r="K1619" s="44">
        <v>0</v>
      </c>
      <c r="L1619" s="44">
        <v>0</v>
      </c>
      <c r="M1619" s="44">
        <v>0</v>
      </c>
      <c r="N1619" s="44">
        <v>0</v>
      </c>
      <c r="O1619" s="328"/>
      <c r="P1619" s="279"/>
      <c r="Q1619" s="426"/>
    </row>
    <row r="1620" spans="1:17" ht="36" x14ac:dyDescent="0.25">
      <c r="A1620" s="292" t="s">
        <v>2717</v>
      </c>
      <c r="B1620" s="279" t="s">
        <v>2707</v>
      </c>
      <c r="C1620" s="279" t="s">
        <v>222</v>
      </c>
      <c r="D1620" s="279" t="s">
        <v>66</v>
      </c>
      <c r="E1620" s="279">
        <v>50</v>
      </c>
      <c r="F1620" s="279" t="s">
        <v>661</v>
      </c>
      <c r="G1620" s="79" t="s">
        <v>16</v>
      </c>
      <c r="H1620" s="44">
        <f t="shared" ref="H1620:N1620" si="386">SUM(H1621:H1624)</f>
        <v>13.5</v>
      </c>
      <c r="I1620" s="44">
        <f t="shared" si="386"/>
        <v>0</v>
      </c>
      <c r="J1620" s="44">
        <f t="shared" si="386"/>
        <v>0</v>
      </c>
      <c r="K1620" s="44">
        <f t="shared" si="386"/>
        <v>0</v>
      </c>
      <c r="L1620" s="44">
        <f t="shared" si="386"/>
        <v>0</v>
      </c>
      <c r="M1620" s="44">
        <f t="shared" si="386"/>
        <v>0</v>
      </c>
      <c r="N1620" s="44">
        <f t="shared" si="386"/>
        <v>13.5</v>
      </c>
      <c r="O1620" s="328">
        <v>1163</v>
      </c>
      <c r="P1620" s="279" t="s">
        <v>1633</v>
      </c>
      <c r="Q1620" s="424" t="s">
        <v>4165</v>
      </c>
    </row>
    <row r="1621" spans="1:17" x14ac:dyDescent="0.25">
      <c r="A1621" s="292"/>
      <c r="B1621" s="279"/>
      <c r="C1621" s="279"/>
      <c r="D1621" s="279"/>
      <c r="E1621" s="279"/>
      <c r="F1621" s="279"/>
      <c r="G1621" s="79" t="s">
        <v>49</v>
      </c>
      <c r="H1621" s="44">
        <f t="shared" si="379"/>
        <v>0</v>
      </c>
      <c r="I1621" s="44">
        <v>0</v>
      </c>
      <c r="J1621" s="44">
        <v>0</v>
      </c>
      <c r="K1621" s="44">
        <v>0</v>
      </c>
      <c r="L1621" s="44">
        <v>0</v>
      </c>
      <c r="M1621" s="44">
        <v>0</v>
      </c>
      <c r="N1621" s="44">
        <v>0</v>
      </c>
      <c r="O1621" s="328"/>
      <c r="P1621" s="279"/>
      <c r="Q1621" s="425"/>
    </row>
    <row r="1622" spans="1:17" ht="36" x14ac:dyDescent="0.25">
      <c r="A1622" s="292"/>
      <c r="B1622" s="279"/>
      <c r="C1622" s="279"/>
      <c r="D1622" s="279"/>
      <c r="E1622" s="279"/>
      <c r="F1622" s="279"/>
      <c r="G1622" s="79" t="s">
        <v>18</v>
      </c>
      <c r="H1622" s="44">
        <f t="shared" si="379"/>
        <v>12.8</v>
      </c>
      <c r="I1622" s="44">
        <v>0</v>
      </c>
      <c r="J1622" s="44">
        <v>0</v>
      </c>
      <c r="K1622" s="44">
        <v>0</v>
      </c>
      <c r="L1622" s="44">
        <v>0</v>
      </c>
      <c r="M1622" s="44">
        <v>0</v>
      </c>
      <c r="N1622" s="44">
        <v>12.8</v>
      </c>
      <c r="O1622" s="328"/>
      <c r="P1622" s="279"/>
      <c r="Q1622" s="425"/>
    </row>
    <row r="1623" spans="1:17" x14ac:dyDescent="0.25">
      <c r="A1623" s="292"/>
      <c r="B1623" s="279"/>
      <c r="C1623" s="279"/>
      <c r="D1623" s="279"/>
      <c r="E1623" s="279"/>
      <c r="F1623" s="279"/>
      <c r="G1623" s="79" t="s">
        <v>19</v>
      </c>
      <c r="H1623" s="44">
        <f t="shared" si="379"/>
        <v>0.7</v>
      </c>
      <c r="I1623" s="44">
        <v>0</v>
      </c>
      <c r="J1623" s="44">
        <v>0</v>
      </c>
      <c r="K1623" s="44">
        <v>0</v>
      </c>
      <c r="L1623" s="44">
        <v>0</v>
      </c>
      <c r="M1623" s="44">
        <v>0</v>
      </c>
      <c r="N1623" s="44">
        <v>0.7</v>
      </c>
      <c r="O1623" s="328"/>
      <c r="P1623" s="279"/>
      <c r="Q1623" s="425"/>
    </row>
    <row r="1624" spans="1:17" ht="24" x14ac:dyDescent="0.25">
      <c r="A1624" s="292"/>
      <c r="B1624" s="279"/>
      <c r="C1624" s="279"/>
      <c r="D1624" s="279"/>
      <c r="E1624" s="279"/>
      <c r="F1624" s="279"/>
      <c r="G1624" s="79" t="s">
        <v>20</v>
      </c>
      <c r="H1624" s="44">
        <f t="shared" si="379"/>
        <v>0</v>
      </c>
      <c r="I1624" s="44">
        <v>0</v>
      </c>
      <c r="J1624" s="44">
        <v>0</v>
      </c>
      <c r="K1624" s="44">
        <v>0</v>
      </c>
      <c r="L1624" s="44">
        <v>0</v>
      </c>
      <c r="M1624" s="44">
        <v>0</v>
      </c>
      <c r="N1624" s="44">
        <v>0</v>
      </c>
      <c r="O1624" s="328"/>
      <c r="P1624" s="279"/>
      <c r="Q1624" s="426"/>
    </row>
    <row r="1625" spans="1:17" ht="36" x14ac:dyDescent="0.25">
      <c r="A1625" s="292" t="s">
        <v>2718</v>
      </c>
      <c r="B1625" s="279" t="s">
        <v>2707</v>
      </c>
      <c r="C1625" s="279" t="s">
        <v>222</v>
      </c>
      <c r="D1625" s="279" t="s">
        <v>66</v>
      </c>
      <c r="E1625" s="279">
        <v>75</v>
      </c>
      <c r="F1625" s="279" t="s">
        <v>661</v>
      </c>
      <c r="G1625" s="79" t="s">
        <v>16</v>
      </c>
      <c r="H1625" s="44">
        <f t="shared" ref="H1625:N1625" si="387">SUM(H1626:H1629)</f>
        <v>14.5</v>
      </c>
      <c r="I1625" s="44">
        <f t="shared" si="387"/>
        <v>0</v>
      </c>
      <c r="J1625" s="44">
        <f t="shared" si="387"/>
        <v>0</v>
      </c>
      <c r="K1625" s="44">
        <f t="shared" si="387"/>
        <v>0</v>
      </c>
      <c r="L1625" s="44">
        <f t="shared" si="387"/>
        <v>0</v>
      </c>
      <c r="M1625" s="44">
        <f t="shared" si="387"/>
        <v>0</v>
      </c>
      <c r="N1625" s="44">
        <f t="shared" si="387"/>
        <v>14.5</v>
      </c>
      <c r="O1625" s="328">
        <v>5035</v>
      </c>
      <c r="P1625" s="279" t="s">
        <v>1633</v>
      </c>
      <c r="Q1625" s="424" t="s">
        <v>4165</v>
      </c>
    </row>
    <row r="1626" spans="1:17" x14ac:dyDescent="0.25">
      <c r="A1626" s="292"/>
      <c r="B1626" s="279"/>
      <c r="C1626" s="279"/>
      <c r="D1626" s="279"/>
      <c r="E1626" s="279"/>
      <c r="F1626" s="279"/>
      <c r="G1626" s="79" t="s">
        <v>49</v>
      </c>
      <c r="H1626" s="44">
        <f t="shared" si="379"/>
        <v>0</v>
      </c>
      <c r="I1626" s="44">
        <v>0</v>
      </c>
      <c r="J1626" s="44">
        <v>0</v>
      </c>
      <c r="K1626" s="44">
        <v>0</v>
      </c>
      <c r="L1626" s="44">
        <v>0</v>
      </c>
      <c r="M1626" s="44">
        <v>0</v>
      </c>
      <c r="N1626" s="44">
        <v>0</v>
      </c>
      <c r="O1626" s="328"/>
      <c r="P1626" s="279"/>
      <c r="Q1626" s="425"/>
    </row>
    <row r="1627" spans="1:17" ht="36" x14ac:dyDescent="0.25">
      <c r="A1627" s="292"/>
      <c r="B1627" s="279"/>
      <c r="C1627" s="279"/>
      <c r="D1627" s="279"/>
      <c r="E1627" s="279"/>
      <c r="F1627" s="279"/>
      <c r="G1627" s="79" t="s">
        <v>18</v>
      </c>
      <c r="H1627" s="44">
        <f t="shared" si="379"/>
        <v>13.8</v>
      </c>
      <c r="I1627" s="44">
        <v>0</v>
      </c>
      <c r="J1627" s="44">
        <v>0</v>
      </c>
      <c r="K1627" s="44">
        <v>0</v>
      </c>
      <c r="L1627" s="44">
        <v>0</v>
      </c>
      <c r="M1627" s="44">
        <v>0</v>
      </c>
      <c r="N1627" s="44">
        <v>13.8</v>
      </c>
      <c r="O1627" s="328"/>
      <c r="P1627" s="279"/>
      <c r="Q1627" s="425"/>
    </row>
    <row r="1628" spans="1:17" x14ac:dyDescent="0.25">
      <c r="A1628" s="292"/>
      <c r="B1628" s="279"/>
      <c r="C1628" s="279"/>
      <c r="D1628" s="279"/>
      <c r="E1628" s="279"/>
      <c r="F1628" s="279"/>
      <c r="G1628" s="79" t="s">
        <v>19</v>
      </c>
      <c r="H1628" s="44">
        <f t="shared" si="379"/>
        <v>0.7</v>
      </c>
      <c r="I1628" s="44">
        <v>0</v>
      </c>
      <c r="J1628" s="44">
        <v>0</v>
      </c>
      <c r="K1628" s="44">
        <v>0</v>
      </c>
      <c r="L1628" s="44">
        <v>0</v>
      </c>
      <c r="M1628" s="44">
        <v>0</v>
      </c>
      <c r="N1628" s="44">
        <v>0.7</v>
      </c>
      <c r="O1628" s="328"/>
      <c r="P1628" s="279"/>
      <c r="Q1628" s="425"/>
    </row>
    <row r="1629" spans="1:17" ht="24" x14ac:dyDescent="0.25">
      <c r="A1629" s="292"/>
      <c r="B1629" s="279"/>
      <c r="C1629" s="279"/>
      <c r="D1629" s="279"/>
      <c r="E1629" s="279"/>
      <c r="F1629" s="279"/>
      <c r="G1629" s="79" t="s">
        <v>20</v>
      </c>
      <c r="H1629" s="44">
        <f t="shared" si="379"/>
        <v>0</v>
      </c>
      <c r="I1629" s="44">
        <v>0</v>
      </c>
      <c r="J1629" s="44">
        <v>0</v>
      </c>
      <c r="K1629" s="44">
        <v>0</v>
      </c>
      <c r="L1629" s="44">
        <v>0</v>
      </c>
      <c r="M1629" s="44">
        <v>0</v>
      </c>
      <c r="N1629" s="44">
        <v>0</v>
      </c>
      <c r="O1629" s="328"/>
      <c r="P1629" s="279"/>
      <c r="Q1629" s="426"/>
    </row>
    <row r="1630" spans="1:17" ht="36" x14ac:dyDescent="0.25">
      <c r="A1630" s="292" t="s">
        <v>2719</v>
      </c>
      <c r="B1630" s="279" t="s">
        <v>2707</v>
      </c>
      <c r="C1630" s="279" t="s">
        <v>222</v>
      </c>
      <c r="D1630" s="279" t="s">
        <v>553</v>
      </c>
      <c r="E1630" s="279">
        <v>100</v>
      </c>
      <c r="F1630" s="279" t="s">
        <v>746</v>
      </c>
      <c r="G1630" s="79" t="s">
        <v>16</v>
      </c>
      <c r="H1630" s="44">
        <f t="shared" ref="H1630:N1630" si="388">SUM(H1631:H1634)</f>
        <v>16.900000000000002</v>
      </c>
      <c r="I1630" s="44">
        <f t="shared" si="388"/>
        <v>0</v>
      </c>
      <c r="J1630" s="44">
        <f t="shared" si="388"/>
        <v>0</v>
      </c>
      <c r="K1630" s="44">
        <f t="shared" si="388"/>
        <v>0</v>
      </c>
      <c r="L1630" s="44">
        <f t="shared" si="388"/>
        <v>16.900000000000002</v>
      </c>
      <c r="M1630" s="44">
        <f t="shared" si="388"/>
        <v>0</v>
      </c>
      <c r="N1630" s="44">
        <f t="shared" si="388"/>
        <v>0</v>
      </c>
      <c r="O1630" s="328">
        <v>992</v>
      </c>
      <c r="P1630" s="279" t="s">
        <v>1633</v>
      </c>
      <c r="Q1630" s="424" t="s">
        <v>4165</v>
      </c>
    </row>
    <row r="1631" spans="1:17" x14ac:dyDescent="0.25">
      <c r="A1631" s="292"/>
      <c r="B1631" s="279"/>
      <c r="C1631" s="279"/>
      <c r="D1631" s="279"/>
      <c r="E1631" s="279"/>
      <c r="F1631" s="279"/>
      <c r="G1631" s="79" t="s">
        <v>49</v>
      </c>
      <c r="H1631" s="44">
        <f t="shared" si="379"/>
        <v>0</v>
      </c>
      <c r="I1631" s="44">
        <v>0</v>
      </c>
      <c r="J1631" s="44">
        <v>0</v>
      </c>
      <c r="K1631" s="44">
        <v>0</v>
      </c>
      <c r="L1631" s="44">
        <v>0</v>
      </c>
      <c r="M1631" s="44">
        <v>0</v>
      </c>
      <c r="N1631" s="44">
        <v>0</v>
      </c>
      <c r="O1631" s="328"/>
      <c r="P1631" s="279"/>
      <c r="Q1631" s="425"/>
    </row>
    <row r="1632" spans="1:17" ht="36" x14ac:dyDescent="0.25">
      <c r="A1632" s="292"/>
      <c r="B1632" s="279"/>
      <c r="C1632" s="279"/>
      <c r="D1632" s="279"/>
      <c r="E1632" s="279"/>
      <c r="F1632" s="279"/>
      <c r="G1632" s="79" t="s">
        <v>18</v>
      </c>
      <c r="H1632" s="44">
        <f t="shared" si="379"/>
        <v>16.100000000000001</v>
      </c>
      <c r="I1632" s="44">
        <v>0</v>
      </c>
      <c r="J1632" s="44">
        <v>0</v>
      </c>
      <c r="K1632" s="44">
        <v>0</v>
      </c>
      <c r="L1632" s="44">
        <v>16.100000000000001</v>
      </c>
      <c r="M1632" s="44">
        <v>0</v>
      </c>
      <c r="N1632" s="44">
        <v>0</v>
      </c>
      <c r="O1632" s="328"/>
      <c r="P1632" s="279"/>
      <c r="Q1632" s="425"/>
    </row>
    <row r="1633" spans="1:17" x14ac:dyDescent="0.25">
      <c r="A1633" s="292"/>
      <c r="B1633" s="279"/>
      <c r="C1633" s="279"/>
      <c r="D1633" s="279"/>
      <c r="E1633" s="279"/>
      <c r="F1633" s="279"/>
      <c r="G1633" s="79" t="s">
        <v>19</v>
      </c>
      <c r="H1633" s="44">
        <f t="shared" si="379"/>
        <v>0.8</v>
      </c>
      <c r="I1633" s="44">
        <v>0</v>
      </c>
      <c r="J1633" s="44">
        <v>0</v>
      </c>
      <c r="K1633" s="44">
        <v>0</v>
      </c>
      <c r="L1633" s="44">
        <v>0.8</v>
      </c>
      <c r="M1633" s="44">
        <v>0</v>
      </c>
      <c r="N1633" s="44">
        <v>0</v>
      </c>
      <c r="O1633" s="328"/>
      <c r="P1633" s="279"/>
      <c r="Q1633" s="425"/>
    </row>
    <row r="1634" spans="1:17" ht="24" x14ac:dyDescent="0.25">
      <c r="A1634" s="292"/>
      <c r="B1634" s="279"/>
      <c r="C1634" s="279"/>
      <c r="D1634" s="279"/>
      <c r="E1634" s="279"/>
      <c r="F1634" s="279"/>
      <c r="G1634" s="79" t="s">
        <v>20</v>
      </c>
      <c r="H1634" s="44">
        <f t="shared" si="379"/>
        <v>0</v>
      </c>
      <c r="I1634" s="44">
        <v>0</v>
      </c>
      <c r="J1634" s="44">
        <v>0</v>
      </c>
      <c r="K1634" s="44">
        <v>0</v>
      </c>
      <c r="L1634" s="44">
        <v>0</v>
      </c>
      <c r="M1634" s="44">
        <v>0</v>
      </c>
      <c r="N1634" s="44">
        <v>0</v>
      </c>
      <c r="O1634" s="328"/>
      <c r="P1634" s="279"/>
      <c r="Q1634" s="426"/>
    </row>
    <row r="1635" spans="1:17" ht="36" x14ac:dyDescent="0.25">
      <c r="A1635" s="292" t="s">
        <v>2721</v>
      </c>
      <c r="B1635" s="279" t="s">
        <v>2722</v>
      </c>
      <c r="C1635" s="279" t="s">
        <v>222</v>
      </c>
      <c r="D1635" s="279">
        <v>2029</v>
      </c>
      <c r="E1635" s="279">
        <v>120</v>
      </c>
      <c r="F1635" s="279" t="s">
        <v>746</v>
      </c>
      <c r="G1635" s="79" t="s">
        <v>16</v>
      </c>
      <c r="H1635" s="44">
        <f t="shared" ref="H1635:N1635" si="389">SUM(H1636:H1639)</f>
        <v>20</v>
      </c>
      <c r="I1635" s="44">
        <f t="shared" si="389"/>
        <v>0</v>
      </c>
      <c r="J1635" s="44">
        <f t="shared" si="389"/>
        <v>0</v>
      </c>
      <c r="K1635" s="44">
        <f t="shared" si="389"/>
        <v>0</v>
      </c>
      <c r="L1635" s="44">
        <f t="shared" si="389"/>
        <v>0</v>
      </c>
      <c r="M1635" s="44">
        <f t="shared" si="389"/>
        <v>20</v>
      </c>
      <c r="N1635" s="44">
        <f t="shared" si="389"/>
        <v>0</v>
      </c>
      <c r="O1635" s="328">
        <v>5035</v>
      </c>
      <c r="P1635" s="279" t="s">
        <v>2723</v>
      </c>
      <c r="Q1635" s="424" t="s">
        <v>4165</v>
      </c>
    </row>
    <row r="1636" spans="1:17" x14ac:dyDescent="0.25">
      <c r="A1636" s="292"/>
      <c r="B1636" s="279"/>
      <c r="C1636" s="279"/>
      <c r="D1636" s="279"/>
      <c r="E1636" s="279"/>
      <c r="F1636" s="279"/>
      <c r="G1636" s="79" t="s">
        <v>49</v>
      </c>
      <c r="H1636" s="44">
        <f t="shared" ref="H1636:H1659" si="390">SUM(I1636:N1636)</f>
        <v>0</v>
      </c>
      <c r="I1636" s="44">
        <v>0</v>
      </c>
      <c r="J1636" s="44">
        <v>0</v>
      </c>
      <c r="K1636" s="44">
        <v>0</v>
      </c>
      <c r="L1636" s="44">
        <v>0</v>
      </c>
      <c r="M1636" s="44">
        <v>0</v>
      </c>
      <c r="N1636" s="44">
        <v>0</v>
      </c>
      <c r="O1636" s="328"/>
      <c r="P1636" s="279"/>
      <c r="Q1636" s="425"/>
    </row>
    <row r="1637" spans="1:17" ht="36" x14ac:dyDescent="0.25">
      <c r="A1637" s="292"/>
      <c r="B1637" s="279"/>
      <c r="C1637" s="279"/>
      <c r="D1637" s="279"/>
      <c r="E1637" s="279"/>
      <c r="F1637" s="279"/>
      <c r="G1637" s="79" t="s">
        <v>18</v>
      </c>
      <c r="H1637" s="44">
        <f t="shared" si="390"/>
        <v>19</v>
      </c>
      <c r="I1637" s="44">
        <v>0</v>
      </c>
      <c r="J1637" s="44">
        <v>0</v>
      </c>
      <c r="K1637" s="44">
        <v>0</v>
      </c>
      <c r="L1637" s="44">
        <v>0</v>
      </c>
      <c r="M1637" s="44">
        <v>19</v>
      </c>
      <c r="N1637" s="44">
        <v>0</v>
      </c>
      <c r="O1637" s="328"/>
      <c r="P1637" s="279"/>
      <c r="Q1637" s="425"/>
    </row>
    <row r="1638" spans="1:17" x14ac:dyDescent="0.25">
      <c r="A1638" s="292"/>
      <c r="B1638" s="279"/>
      <c r="C1638" s="279"/>
      <c r="D1638" s="279"/>
      <c r="E1638" s="279"/>
      <c r="F1638" s="279"/>
      <c r="G1638" s="79" t="s">
        <v>19</v>
      </c>
      <c r="H1638" s="44">
        <f t="shared" si="390"/>
        <v>1</v>
      </c>
      <c r="I1638" s="44">
        <v>0</v>
      </c>
      <c r="J1638" s="44">
        <v>0</v>
      </c>
      <c r="K1638" s="44">
        <v>0</v>
      </c>
      <c r="L1638" s="44">
        <v>0</v>
      </c>
      <c r="M1638" s="44">
        <v>1</v>
      </c>
      <c r="N1638" s="44">
        <v>0</v>
      </c>
      <c r="O1638" s="328"/>
      <c r="P1638" s="279"/>
      <c r="Q1638" s="425"/>
    </row>
    <row r="1639" spans="1:17" ht="24" x14ac:dyDescent="0.25">
      <c r="A1639" s="292"/>
      <c r="B1639" s="279"/>
      <c r="C1639" s="279"/>
      <c r="D1639" s="279"/>
      <c r="E1639" s="279"/>
      <c r="F1639" s="279"/>
      <c r="G1639" s="79" t="s">
        <v>20</v>
      </c>
      <c r="H1639" s="44">
        <f t="shared" si="390"/>
        <v>0</v>
      </c>
      <c r="I1639" s="44">
        <v>0</v>
      </c>
      <c r="J1639" s="44">
        <v>0</v>
      </c>
      <c r="K1639" s="44">
        <v>0</v>
      </c>
      <c r="L1639" s="44">
        <v>0</v>
      </c>
      <c r="M1639" s="44">
        <v>0</v>
      </c>
      <c r="N1639" s="44">
        <v>0</v>
      </c>
      <c r="O1639" s="328"/>
      <c r="P1639" s="279"/>
      <c r="Q1639" s="426"/>
    </row>
    <row r="1640" spans="1:17" ht="36" x14ac:dyDescent="0.25">
      <c r="A1640" s="292" t="s">
        <v>2724</v>
      </c>
      <c r="B1640" s="279" t="s">
        <v>2725</v>
      </c>
      <c r="C1640" s="279" t="s">
        <v>222</v>
      </c>
      <c r="D1640" s="279">
        <v>2030</v>
      </c>
      <c r="E1640" s="279">
        <v>120</v>
      </c>
      <c r="F1640" s="279" t="s">
        <v>746</v>
      </c>
      <c r="G1640" s="79" t="s">
        <v>16</v>
      </c>
      <c r="H1640" s="44">
        <f t="shared" ref="H1640:N1640" si="391">SUM(H1641:H1644)</f>
        <v>35.099999999999994</v>
      </c>
      <c r="I1640" s="44">
        <f t="shared" si="391"/>
        <v>0</v>
      </c>
      <c r="J1640" s="44">
        <f t="shared" si="391"/>
        <v>0</v>
      </c>
      <c r="K1640" s="44">
        <f t="shared" si="391"/>
        <v>0</v>
      </c>
      <c r="L1640" s="44">
        <f t="shared" si="391"/>
        <v>0</v>
      </c>
      <c r="M1640" s="44">
        <f t="shared" si="391"/>
        <v>0</v>
      </c>
      <c r="N1640" s="44">
        <f t="shared" si="391"/>
        <v>35.099999999999994</v>
      </c>
      <c r="O1640" s="328">
        <v>5035</v>
      </c>
      <c r="P1640" s="279" t="s">
        <v>913</v>
      </c>
      <c r="Q1640" s="424" t="s">
        <v>4165</v>
      </c>
    </row>
    <row r="1641" spans="1:17" x14ac:dyDescent="0.25">
      <c r="A1641" s="292"/>
      <c r="B1641" s="279"/>
      <c r="C1641" s="279"/>
      <c r="D1641" s="279"/>
      <c r="E1641" s="279"/>
      <c r="F1641" s="279"/>
      <c r="G1641" s="79" t="s">
        <v>49</v>
      </c>
      <c r="H1641" s="44">
        <f t="shared" si="390"/>
        <v>0</v>
      </c>
      <c r="I1641" s="44">
        <v>0</v>
      </c>
      <c r="J1641" s="44">
        <v>0</v>
      </c>
      <c r="K1641" s="44">
        <v>0</v>
      </c>
      <c r="L1641" s="44">
        <v>0</v>
      </c>
      <c r="M1641" s="44">
        <v>0</v>
      </c>
      <c r="N1641" s="44">
        <v>0</v>
      </c>
      <c r="O1641" s="328"/>
      <c r="P1641" s="279"/>
      <c r="Q1641" s="425"/>
    </row>
    <row r="1642" spans="1:17" ht="36" x14ac:dyDescent="0.25">
      <c r="A1642" s="292"/>
      <c r="B1642" s="279"/>
      <c r="C1642" s="279"/>
      <c r="D1642" s="279"/>
      <c r="E1642" s="279"/>
      <c r="F1642" s="279"/>
      <c r="G1642" s="79" t="s">
        <v>18</v>
      </c>
      <c r="H1642" s="44">
        <f t="shared" si="390"/>
        <v>33.299999999999997</v>
      </c>
      <c r="I1642" s="44">
        <v>0</v>
      </c>
      <c r="J1642" s="44">
        <v>0</v>
      </c>
      <c r="K1642" s="44">
        <v>0</v>
      </c>
      <c r="L1642" s="44">
        <v>0</v>
      </c>
      <c r="M1642" s="44">
        <v>0</v>
      </c>
      <c r="N1642" s="44">
        <v>33.299999999999997</v>
      </c>
      <c r="O1642" s="328"/>
      <c r="P1642" s="279"/>
      <c r="Q1642" s="425"/>
    </row>
    <row r="1643" spans="1:17" x14ac:dyDescent="0.25">
      <c r="A1643" s="292"/>
      <c r="B1643" s="279"/>
      <c r="C1643" s="279"/>
      <c r="D1643" s="279"/>
      <c r="E1643" s="279"/>
      <c r="F1643" s="279"/>
      <c r="G1643" s="79" t="s">
        <v>19</v>
      </c>
      <c r="H1643" s="44">
        <f t="shared" si="390"/>
        <v>1.8</v>
      </c>
      <c r="I1643" s="44">
        <v>0</v>
      </c>
      <c r="J1643" s="44">
        <v>0</v>
      </c>
      <c r="K1643" s="44">
        <v>0</v>
      </c>
      <c r="L1643" s="44">
        <v>0</v>
      </c>
      <c r="M1643" s="44">
        <v>0</v>
      </c>
      <c r="N1643" s="44">
        <v>1.8</v>
      </c>
      <c r="O1643" s="328"/>
      <c r="P1643" s="279"/>
      <c r="Q1643" s="425"/>
    </row>
    <row r="1644" spans="1:17" ht="24" x14ac:dyDescent="0.25">
      <c r="A1644" s="292"/>
      <c r="B1644" s="279"/>
      <c r="C1644" s="279"/>
      <c r="D1644" s="279"/>
      <c r="E1644" s="279"/>
      <c r="F1644" s="279"/>
      <c r="G1644" s="79" t="s">
        <v>20</v>
      </c>
      <c r="H1644" s="44">
        <f t="shared" si="390"/>
        <v>0</v>
      </c>
      <c r="I1644" s="44">
        <v>0</v>
      </c>
      <c r="J1644" s="44">
        <v>0</v>
      </c>
      <c r="K1644" s="44">
        <v>0</v>
      </c>
      <c r="L1644" s="44">
        <v>0</v>
      </c>
      <c r="M1644" s="44">
        <v>0</v>
      </c>
      <c r="N1644" s="44">
        <v>0</v>
      </c>
      <c r="O1644" s="328"/>
      <c r="P1644" s="279"/>
      <c r="Q1644" s="426"/>
    </row>
    <row r="1645" spans="1:17" ht="36" x14ac:dyDescent="0.25">
      <c r="A1645" s="292" t="s">
        <v>2726</v>
      </c>
      <c r="B1645" s="279" t="s">
        <v>2722</v>
      </c>
      <c r="C1645" s="279" t="s">
        <v>222</v>
      </c>
      <c r="D1645" s="279" t="s">
        <v>2727</v>
      </c>
      <c r="E1645" s="279">
        <v>180</v>
      </c>
      <c r="F1645" s="279" t="s">
        <v>746</v>
      </c>
      <c r="G1645" s="79" t="s">
        <v>16</v>
      </c>
      <c r="H1645" s="44">
        <f t="shared" ref="H1645:N1645" si="392">SUM(H1646:H1649)</f>
        <v>35.099999999999994</v>
      </c>
      <c r="I1645" s="44">
        <f t="shared" si="392"/>
        <v>0</v>
      </c>
      <c r="J1645" s="44">
        <f t="shared" si="392"/>
        <v>0</v>
      </c>
      <c r="K1645" s="44">
        <f t="shared" si="392"/>
        <v>0</v>
      </c>
      <c r="L1645" s="44">
        <f t="shared" si="392"/>
        <v>35.099999999999994</v>
      </c>
      <c r="M1645" s="44">
        <f t="shared" si="392"/>
        <v>0</v>
      </c>
      <c r="N1645" s="44">
        <f t="shared" si="392"/>
        <v>0</v>
      </c>
      <c r="O1645" s="328">
        <v>1766</v>
      </c>
      <c r="P1645" s="279" t="s">
        <v>1633</v>
      </c>
      <c r="Q1645" s="424" t="s">
        <v>4165</v>
      </c>
    </row>
    <row r="1646" spans="1:17" x14ac:dyDescent="0.25">
      <c r="A1646" s="292"/>
      <c r="B1646" s="279"/>
      <c r="C1646" s="279"/>
      <c r="D1646" s="279"/>
      <c r="E1646" s="279"/>
      <c r="F1646" s="279"/>
      <c r="G1646" s="79" t="s">
        <v>49</v>
      </c>
      <c r="H1646" s="44">
        <f t="shared" si="390"/>
        <v>0</v>
      </c>
      <c r="I1646" s="44">
        <v>0</v>
      </c>
      <c r="J1646" s="44">
        <v>0</v>
      </c>
      <c r="K1646" s="44">
        <v>0</v>
      </c>
      <c r="L1646" s="44">
        <v>0</v>
      </c>
      <c r="M1646" s="44">
        <v>0</v>
      </c>
      <c r="N1646" s="44">
        <v>0</v>
      </c>
      <c r="O1646" s="328"/>
      <c r="P1646" s="279"/>
      <c r="Q1646" s="425"/>
    </row>
    <row r="1647" spans="1:17" ht="36" x14ac:dyDescent="0.25">
      <c r="A1647" s="292"/>
      <c r="B1647" s="279"/>
      <c r="C1647" s="279"/>
      <c r="D1647" s="279"/>
      <c r="E1647" s="279"/>
      <c r="F1647" s="279"/>
      <c r="G1647" s="79" t="s">
        <v>18</v>
      </c>
      <c r="H1647" s="44">
        <f t="shared" si="390"/>
        <v>33.299999999999997</v>
      </c>
      <c r="I1647" s="44">
        <v>0</v>
      </c>
      <c r="J1647" s="44">
        <v>0</v>
      </c>
      <c r="K1647" s="44">
        <v>0</v>
      </c>
      <c r="L1647" s="44">
        <v>33.299999999999997</v>
      </c>
      <c r="M1647" s="44">
        <v>0</v>
      </c>
      <c r="N1647" s="44">
        <v>0</v>
      </c>
      <c r="O1647" s="328"/>
      <c r="P1647" s="279"/>
      <c r="Q1647" s="425"/>
    </row>
    <row r="1648" spans="1:17" x14ac:dyDescent="0.25">
      <c r="A1648" s="292"/>
      <c r="B1648" s="279"/>
      <c r="C1648" s="279"/>
      <c r="D1648" s="279"/>
      <c r="E1648" s="279"/>
      <c r="F1648" s="279"/>
      <c r="G1648" s="79" t="s">
        <v>19</v>
      </c>
      <c r="H1648" s="44">
        <f t="shared" si="390"/>
        <v>1.8</v>
      </c>
      <c r="I1648" s="44">
        <v>0</v>
      </c>
      <c r="J1648" s="44">
        <v>0</v>
      </c>
      <c r="K1648" s="44">
        <v>0</v>
      </c>
      <c r="L1648" s="44">
        <v>1.8</v>
      </c>
      <c r="M1648" s="44">
        <v>0</v>
      </c>
      <c r="N1648" s="44">
        <v>0</v>
      </c>
      <c r="O1648" s="328"/>
      <c r="P1648" s="279"/>
      <c r="Q1648" s="425"/>
    </row>
    <row r="1649" spans="1:17" ht="24" x14ac:dyDescent="0.25">
      <c r="A1649" s="292"/>
      <c r="B1649" s="279"/>
      <c r="C1649" s="279"/>
      <c r="D1649" s="279"/>
      <c r="E1649" s="279"/>
      <c r="F1649" s="279"/>
      <c r="G1649" s="79" t="s">
        <v>20</v>
      </c>
      <c r="H1649" s="44">
        <f t="shared" si="390"/>
        <v>0</v>
      </c>
      <c r="I1649" s="44">
        <v>0</v>
      </c>
      <c r="J1649" s="44">
        <v>0</v>
      </c>
      <c r="K1649" s="44">
        <v>0</v>
      </c>
      <c r="L1649" s="44">
        <v>0</v>
      </c>
      <c r="M1649" s="44">
        <v>0</v>
      </c>
      <c r="N1649" s="44">
        <v>0</v>
      </c>
      <c r="O1649" s="328"/>
      <c r="P1649" s="279"/>
      <c r="Q1649" s="426"/>
    </row>
    <row r="1650" spans="1:17" ht="36" x14ac:dyDescent="0.25">
      <c r="A1650" s="292" t="s">
        <v>2728</v>
      </c>
      <c r="B1650" s="279" t="s">
        <v>2722</v>
      </c>
      <c r="C1650" s="279" t="s">
        <v>222</v>
      </c>
      <c r="D1650" s="279" t="s">
        <v>66</v>
      </c>
      <c r="E1650" s="279">
        <v>120</v>
      </c>
      <c r="F1650" s="279" t="s">
        <v>661</v>
      </c>
      <c r="G1650" s="79" t="s">
        <v>16</v>
      </c>
      <c r="H1650" s="44">
        <f t="shared" ref="H1650:N1650" si="393">SUM(H1651:H1654)</f>
        <v>40</v>
      </c>
      <c r="I1650" s="44">
        <f t="shared" si="393"/>
        <v>0</v>
      </c>
      <c r="J1650" s="44">
        <f t="shared" si="393"/>
        <v>0</v>
      </c>
      <c r="K1650" s="44">
        <f t="shared" si="393"/>
        <v>0</v>
      </c>
      <c r="L1650" s="44">
        <f t="shared" si="393"/>
        <v>40</v>
      </c>
      <c r="M1650" s="44">
        <f t="shared" si="393"/>
        <v>0</v>
      </c>
      <c r="N1650" s="44">
        <f t="shared" si="393"/>
        <v>0</v>
      </c>
      <c r="O1650" s="328">
        <v>1027</v>
      </c>
      <c r="P1650" s="279" t="s">
        <v>1633</v>
      </c>
      <c r="Q1650" s="424" t="s">
        <v>4165</v>
      </c>
    </row>
    <row r="1651" spans="1:17" x14ac:dyDescent="0.25">
      <c r="A1651" s="292"/>
      <c r="B1651" s="279"/>
      <c r="C1651" s="279"/>
      <c r="D1651" s="279"/>
      <c r="E1651" s="279"/>
      <c r="F1651" s="279"/>
      <c r="G1651" s="79" t="s">
        <v>49</v>
      </c>
      <c r="H1651" s="44">
        <f t="shared" si="390"/>
        <v>0</v>
      </c>
      <c r="I1651" s="44">
        <v>0</v>
      </c>
      <c r="J1651" s="44">
        <v>0</v>
      </c>
      <c r="K1651" s="44">
        <v>0</v>
      </c>
      <c r="L1651" s="44">
        <v>0</v>
      </c>
      <c r="M1651" s="44">
        <v>0</v>
      </c>
      <c r="N1651" s="44">
        <v>0</v>
      </c>
      <c r="O1651" s="328"/>
      <c r="P1651" s="279"/>
      <c r="Q1651" s="425"/>
    </row>
    <row r="1652" spans="1:17" ht="36" x14ac:dyDescent="0.25">
      <c r="A1652" s="292"/>
      <c r="B1652" s="279"/>
      <c r="C1652" s="279"/>
      <c r="D1652" s="279"/>
      <c r="E1652" s="279"/>
      <c r="F1652" s="279"/>
      <c r="G1652" s="79" t="s">
        <v>18</v>
      </c>
      <c r="H1652" s="44">
        <f t="shared" si="390"/>
        <v>38</v>
      </c>
      <c r="I1652" s="44">
        <v>0</v>
      </c>
      <c r="J1652" s="44">
        <v>0</v>
      </c>
      <c r="K1652" s="44">
        <v>0</v>
      </c>
      <c r="L1652" s="44">
        <v>38</v>
      </c>
      <c r="M1652" s="44">
        <v>0</v>
      </c>
      <c r="N1652" s="44">
        <v>0</v>
      </c>
      <c r="O1652" s="328"/>
      <c r="P1652" s="279"/>
      <c r="Q1652" s="425"/>
    </row>
    <row r="1653" spans="1:17" x14ac:dyDescent="0.25">
      <c r="A1653" s="292"/>
      <c r="B1653" s="279"/>
      <c r="C1653" s="279"/>
      <c r="D1653" s="279"/>
      <c r="E1653" s="279"/>
      <c r="F1653" s="279"/>
      <c r="G1653" s="79" t="s">
        <v>19</v>
      </c>
      <c r="H1653" s="44">
        <f t="shared" si="390"/>
        <v>2</v>
      </c>
      <c r="I1653" s="44">
        <v>0</v>
      </c>
      <c r="J1653" s="44">
        <v>0</v>
      </c>
      <c r="K1653" s="44">
        <v>0</v>
      </c>
      <c r="L1653" s="44">
        <v>2</v>
      </c>
      <c r="M1653" s="44">
        <v>0</v>
      </c>
      <c r="N1653" s="44">
        <v>0</v>
      </c>
      <c r="O1653" s="328"/>
      <c r="P1653" s="279"/>
      <c r="Q1653" s="425"/>
    </row>
    <row r="1654" spans="1:17" ht="24" x14ac:dyDescent="0.25">
      <c r="A1654" s="292"/>
      <c r="B1654" s="279"/>
      <c r="C1654" s="279"/>
      <c r="D1654" s="279"/>
      <c r="E1654" s="279"/>
      <c r="F1654" s="279"/>
      <c r="G1654" s="79" t="s">
        <v>20</v>
      </c>
      <c r="H1654" s="44">
        <f t="shared" si="390"/>
        <v>0</v>
      </c>
      <c r="I1654" s="44">
        <v>0</v>
      </c>
      <c r="J1654" s="44">
        <v>0</v>
      </c>
      <c r="K1654" s="44">
        <v>0</v>
      </c>
      <c r="L1654" s="44">
        <v>0</v>
      </c>
      <c r="M1654" s="44">
        <v>0</v>
      </c>
      <c r="N1654" s="44">
        <v>0</v>
      </c>
      <c r="O1654" s="328"/>
      <c r="P1654" s="279"/>
      <c r="Q1654" s="426"/>
    </row>
    <row r="1655" spans="1:17" ht="36" x14ac:dyDescent="0.25">
      <c r="A1655" s="292" t="s">
        <v>2729</v>
      </c>
      <c r="B1655" s="279" t="s">
        <v>2722</v>
      </c>
      <c r="C1655" s="279" t="s">
        <v>222</v>
      </c>
      <c r="D1655" s="279" t="s">
        <v>568</v>
      </c>
      <c r="E1655" s="279">
        <v>111</v>
      </c>
      <c r="F1655" s="279" t="s">
        <v>746</v>
      </c>
      <c r="G1655" s="79" t="s">
        <v>16</v>
      </c>
      <c r="H1655" s="44">
        <f t="shared" ref="H1655:N1655" si="394">SUM(H1656:H1659)</f>
        <v>40</v>
      </c>
      <c r="I1655" s="44">
        <f t="shared" si="394"/>
        <v>0</v>
      </c>
      <c r="J1655" s="44">
        <f t="shared" si="394"/>
        <v>0</v>
      </c>
      <c r="K1655" s="44">
        <f t="shared" si="394"/>
        <v>0</v>
      </c>
      <c r="L1655" s="44">
        <f t="shared" si="394"/>
        <v>40</v>
      </c>
      <c r="M1655" s="44">
        <f t="shared" si="394"/>
        <v>0</v>
      </c>
      <c r="N1655" s="44">
        <f t="shared" si="394"/>
        <v>0</v>
      </c>
      <c r="O1655" s="328">
        <v>1060</v>
      </c>
      <c r="P1655" s="279" t="s">
        <v>1633</v>
      </c>
      <c r="Q1655" s="424" t="s">
        <v>4165</v>
      </c>
    </row>
    <row r="1656" spans="1:17" ht="30" customHeight="1" x14ac:dyDescent="0.25">
      <c r="A1656" s="292"/>
      <c r="B1656" s="279"/>
      <c r="C1656" s="279"/>
      <c r="D1656" s="279"/>
      <c r="E1656" s="279"/>
      <c r="F1656" s="279"/>
      <c r="G1656" s="79" t="s">
        <v>49</v>
      </c>
      <c r="H1656" s="44">
        <f t="shared" si="390"/>
        <v>0</v>
      </c>
      <c r="I1656" s="44">
        <v>0</v>
      </c>
      <c r="J1656" s="44">
        <v>0</v>
      </c>
      <c r="K1656" s="44">
        <v>0</v>
      </c>
      <c r="L1656" s="44">
        <v>0</v>
      </c>
      <c r="M1656" s="44">
        <v>0</v>
      </c>
      <c r="N1656" s="44">
        <v>0</v>
      </c>
      <c r="O1656" s="328"/>
      <c r="P1656" s="279"/>
      <c r="Q1656" s="425"/>
    </row>
    <row r="1657" spans="1:17" ht="36" x14ac:dyDescent="0.25">
      <c r="A1657" s="292"/>
      <c r="B1657" s="279"/>
      <c r="C1657" s="279"/>
      <c r="D1657" s="279"/>
      <c r="E1657" s="279"/>
      <c r="F1657" s="279"/>
      <c r="G1657" s="79" t="s">
        <v>18</v>
      </c>
      <c r="H1657" s="44">
        <f t="shared" si="390"/>
        <v>38</v>
      </c>
      <c r="I1657" s="44">
        <v>0</v>
      </c>
      <c r="J1657" s="44">
        <v>0</v>
      </c>
      <c r="K1657" s="44">
        <v>0</v>
      </c>
      <c r="L1657" s="44">
        <v>38</v>
      </c>
      <c r="M1657" s="44">
        <v>0</v>
      </c>
      <c r="N1657" s="44">
        <v>0</v>
      </c>
      <c r="O1657" s="328"/>
      <c r="P1657" s="279"/>
      <c r="Q1657" s="425"/>
    </row>
    <row r="1658" spans="1:17" x14ac:dyDescent="0.25">
      <c r="A1658" s="292"/>
      <c r="B1658" s="279"/>
      <c r="C1658" s="279"/>
      <c r="D1658" s="279"/>
      <c r="E1658" s="279"/>
      <c r="F1658" s="279"/>
      <c r="G1658" s="79" t="s">
        <v>19</v>
      </c>
      <c r="H1658" s="44">
        <f t="shared" si="390"/>
        <v>2</v>
      </c>
      <c r="I1658" s="44">
        <v>0</v>
      </c>
      <c r="J1658" s="44">
        <v>0</v>
      </c>
      <c r="K1658" s="44">
        <v>0</v>
      </c>
      <c r="L1658" s="44">
        <v>2</v>
      </c>
      <c r="M1658" s="44">
        <v>0</v>
      </c>
      <c r="N1658" s="44">
        <v>0</v>
      </c>
      <c r="O1658" s="328"/>
      <c r="P1658" s="279"/>
      <c r="Q1658" s="425"/>
    </row>
    <row r="1659" spans="1:17" ht="24" x14ac:dyDescent="0.25">
      <c r="A1659" s="292"/>
      <c r="B1659" s="279"/>
      <c r="C1659" s="279"/>
      <c r="D1659" s="279"/>
      <c r="E1659" s="279"/>
      <c r="F1659" s="279"/>
      <c r="G1659" s="79" t="s">
        <v>20</v>
      </c>
      <c r="H1659" s="44">
        <f t="shared" si="390"/>
        <v>0</v>
      </c>
      <c r="I1659" s="44">
        <v>0</v>
      </c>
      <c r="J1659" s="44">
        <v>0</v>
      </c>
      <c r="K1659" s="44">
        <v>0</v>
      </c>
      <c r="L1659" s="44">
        <v>0</v>
      </c>
      <c r="M1659" s="44">
        <v>0</v>
      </c>
      <c r="N1659" s="44">
        <v>0</v>
      </c>
      <c r="O1659" s="328"/>
      <c r="P1659" s="279"/>
      <c r="Q1659" s="426"/>
    </row>
    <row r="1660" spans="1:17" ht="24" x14ac:dyDescent="0.25">
      <c r="A1660" s="305" t="s">
        <v>2730</v>
      </c>
      <c r="B1660" s="305" t="s">
        <v>2731</v>
      </c>
      <c r="C1660" s="337" t="s">
        <v>2732</v>
      </c>
      <c r="D1660" s="305" t="s">
        <v>1637</v>
      </c>
      <c r="E1660" s="337">
        <v>250</v>
      </c>
      <c r="F1660" s="305"/>
      <c r="G1660" s="119" t="s">
        <v>939</v>
      </c>
      <c r="H1660" s="140">
        <f t="shared" ref="H1660:N1660" si="395">SUM(H1661:H1664)</f>
        <v>7.6999999999999993</v>
      </c>
      <c r="I1660" s="141">
        <f t="shared" si="395"/>
        <v>0</v>
      </c>
      <c r="J1660" s="140">
        <f t="shared" si="395"/>
        <v>7.6999999999999993</v>
      </c>
      <c r="K1660" s="141">
        <f t="shared" si="395"/>
        <v>0</v>
      </c>
      <c r="L1660" s="140">
        <f t="shared" si="395"/>
        <v>0</v>
      </c>
      <c r="M1660" s="141">
        <f t="shared" si="395"/>
        <v>0</v>
      </c>
      <c r="N1660" s="140">
        <f t="shared" si="395"/>
        <v>0</v>
      </c>
      <c r="O1660" s="484"/>
      <c r="P1660" s="659"/>
      <c r="Q1660" s="424" t="s">
        <v>4165</v>
      </c>
    </row>
    <row r="1661" spans="1:17" x14ac:dyDescent="0.25">
      <c r="A1661" s="302"/>
      <c r="B1661" s="302"/>
      <c r="C1661" s="337"/>
      <c r="D1661" s="302"/>
      <c r="E1661" s="337"/>
      <c r="F1661" s="302"/>
      <c r="G1661" s="134" t="s">
        <v>2733</v>
      </c>
      <c r="H1661" s="121">
        <f t="shared" ref="H1661:H1664" si="396">SUM(I1661:N1661)</f>
        <v>7.6</v>
      </c>
      <c r="I1661" s="142">
        <v>0</v>
      </c>
      <c r="J1661" s="50">
        <v>7.6</v>
      </c>
      <c r="K1661" s="142">
        <v>0</v>
      </c>
      <c r="L1661" s="50">
        <v>0</v>
      </c>
      <c r="M1661" s="142">
        <v>0</v>
      </c>
      <c r="N1661" s="50">
        <v>0</v>
      </c>
      <c r="O1661" s="486"/>
      <c r="P1661" s="660"/>
      <c r="Q1661" s="425"/>
    </row>
    <row r="1662" spans="1:17" x14ac:dyDescent="0.25">
      <c r="A1662" s="302"/>
      <c r="B1662" s="302"/>
      <c r="C1662" s="337"/>
      <c r="D1662" s="302"/>
      <c r="E1662" s="337"/>
      <c r="F1662" s="302"/>
      <c r="G1662" s="79" t="s">
        <v>2734</v>
      </c>
      <c r="H1662" s="120">
        <f t="shared" si="396"/>
        <v>0.1</v>
      </c>
      <c r="I1662" s="50">
        <v>0</v>
      </c>
      <c r="J1662" s="142">
        <v>0.1</v>
      </c>
      <c r="K1662" s="50">
        <v>0</v>
      </c>
      <c r="L1662" s="142">
        <v>0</v>
      </c>
      <c r="M1662" s="50">
        <v>0</v>
      </c>
      <c r="N1662" s="142">
        <v>0</v>
      </c>
      <c r="O1662" s="485"/>
      <c r="P1662" s="660"/>
      <c r="Q1662" s="425"/>
    </row>
    <row r="1663" spans="1:17" x14ac:dyDescent="0.25">
      <c r="A1663" s="302"/>
      <c r="B1663" s="302"/>
      <c r="C1663" s="337"/>
      <c r="D1663" s="302"/>
      <c r="E1663" s="337"/>
      <c r="F1663" s="302"/>
      <c r="G1663" s="134" t="s">
        <v>2735</v>
      </c>
      <c r="H1663" s="121">
        <f t="shared" si="396"/>
        <v>0</v>
      </c>
      <c r="I1663" s="142">
        <v>0</v>
      </c>
      <c r="J1663" s="50">
        <v>0</v>
      </c>
      <c r="K1663" s="142">
        <v>0</v>
      </c>
      <c r="L1663" s="50">
        <v>0</v>
      </c>
      <c r="M1663" s="142">
        <v>0</v>
      </c>
      <c r="N1663" s="50">
        <v>0</v>
      </c>
      <c r="O1663" s="486"/>
      <c r="P1663" s="660"/>
      <c r="Q1663" s="425"/>
    </row>
    <row r="1664" spans="1:17" ht="24" x14ac:dyDescent="0.25">
      <c r="A1664" s="626"/>
      <c r="B1664" s="626"/>
      <c r="C1664" s="337"/>
      <c r="D1664" s="626"/>
      <c r="E1664" s="337"/>
      <c r="F1664" s="626"/>
      <c r="G1664" s="122" t="s">
        <v>20</v>
      </c>
      <c r="H1664" s="120">
        <f t="shared" si="396"/>
        <v>0</v>
      </c>
      <c r="I1664" s="75">
        <v>0</v>
      </c>
      <c r="J1664" s="142">
        <v>0</v>
      </c>
      <c r="K1664" s="75">
        <v>0</v>
      </c>
      <c r="L1664" s="142">
        <v>0</v>
      </c>
      <c r="M1664" s="75">
        <v>0</v>
      </c>
      <c r="N1664" s="142">
        <v>0</v>
      </c>
      <c r="O1664" s="644"/>
      <c r="P1664" s="661"/>
      <c r="Q1664" s="426"/>
    </row>
    <row r="1665" spans="1:17" ht="36" x14ac:dyDescent="0.25">
      <c r="A1665" s="294" t="s">
        <v>26</v>
      </c>
      <c r="B1665" s="294"/>
      <c r="C1665" s="294"/>
      <c r="D1665" s="294"/>
      <c r="E1665" s="294"/>
      <c r="F1665" s="294"/>
      <c r="G1665" s="133" t="s">
        <v>16</v>
      </c>
      <c r="H1665" s="49">
        <f>SUM(H1585,H1590,H1595,H1600,H1605,H1610,H1615,H1620,H1625,H1630,H1635,H1640,H1645,H1650,H1655,H1660)</f>
        <v>590.30000000000007</v>
      </c>
      <c r="I1665" s="49">
        <f t="shared" ref="I1665:N1665" si="397">SUM(I1585,I1590,I1595,I1600,I1605,I1610,I1615,I1620,I1625,I1630,I1635,I1640,I1645,I1650,I1655,I1660)</f>
        <v>0</v>
      </c>
      <c r="J1665" s="49">
        <f t="shared" si="397"/>
        <v>80.900000000000006</v>
      </c>
      <c r="K1665" s="49">
        <f t="shared" si="397"/>
        <v>0</v>
      </c>
      <c r="L1665" s="49">
        <f t="shared" si="397"/>
        <v>261.39999999999998</v>
      </c>
      <c r="M1665" s="49">
        <f t="shared" si="397"/>
        <v>20</v>
      </c>
      <c r="N1665" s="49">
        <f t="shared" si="397"/>
        <v>228</v>
      </c>
      <c r="O1665" s="283"/>
      <c r="P1665" s="279"/>
      <c r="Q1665" s="35"/>
    </row>
    <row r="1666" spans="1:17" ht="30" customHeight="1" x14ac:dyDescent="0.25">
      <c r="A1666" s="294"/>
      <c r="B1666" s="294"/>
      <c r="C1666" s="294"/>
      <c r="D1666" s="294"/>
      <c r="E1666" s="294"/>
      <c r="F1666" s="294"/>
      <c r="G1666" s="133" t="s">
        <v>49</v>
      </c>
      <c r="H1666" s="49">
        <f t="shared" ref="H1666:N1669" si="398">SUM(H1586,H1591,H1596,H1601,H1606,H1611,H1616,H1621,H1626,H1631,H1636,H1641,H1646,H1651,H1656,H1661)</f>
        <v>208.2</v>
      </c>
      <c r="I1666" s="49">
        <f t="shared" si="398"/>
        <v>0</v>
      </c>
      <c r="J1666" s="49">
        <f t="shared" si="398"/>
        <v>80.099999999999994</v>
      </c>
      <c r="K1666" s="49">
        <f t="shared" si="398"/>
        <v>0</v>
      </c>
      <c r="L1666" s="49">
        <f t="shared" si="398"/>
        <v>128.1</v>
      </c>
      <c r="M1666" s="49">
        <f t="shared" si="398"/>
        <v>0</v>
      </c>
      <c r="N1666" s="49">
        <f t="shared" si="398"/>
        <v>0</v>
      </c>
      <c r="O1666" s="279"/>
      <c r="P1666" s="279"/>
      <c r="Q1666" s="35"/>
    </row>
    <row r="1667" spans="1:17" ht="36" x14ac:dyDescent="0.25">
      <c r="A1667" s="294"/>
      <c r="B1667" s="294"/>
      <c r="C1667" s="294"/>
      <c r="D1667" s="294"/>
      <c r="E1667" s="294"/>
      <c r="F1667" s="294"/>
      <c r="G1667" s="133" t="s">
        <v>18</v>
      </c>
      <c r="H1667" s="49">
        <f t="shared" si="398"/>
        <v>363.1</v>
      </c>
      <c r="I1667" s="49">
        <f t="shared" si="398"/>
        <v>0</v>
      </c>
      <c r="J1667" s="49">
        <f t="shared" si="398"/>
        <v>0.79999999999999993</v>
      </c>
      <c r="K1667" s="49">
        <f t="shared" si="398"/>
        <v>0</v>
      </c>
      <c r="L1667" s="49">
        <f t="shared" si="398"/>
        <v>126.7</v>
      </c>
      <c r="M1667" s="49">
        <f t="shared" si="398"/>
        <v>19</v>
      </c>
      <c r="N1667" s="49">
        <f t="shared" si="398"/>
        <v>216.60000000000002</v>
      </c>
      <c r="O1667" s="279"/>
      <c r="P1667" s="279"/>
      <c r="Q1667" s="35"/>
    </row>
    <row r="1668" spans="1:17" ht="15.75" x14ac:dyDescent="0.25">
      <c r="A1668" s="294"/>
      <c r="B1668" s="294"/>
      <c r="C1668" s="294"/>
      <c r="D1668" s="294"/>
      <c r="E1668" s="294"/>
      <c r="F1668" s="294"/>
      <c r="G1668" s="133" t="s">
        <v>19</v>
      </c>
      <c r="H1668" s="49">
        <f t="shared" si="398"/>
        <v>19</v>
      </c>
      <c r="I1668" s="49">
        <f t="shared" si="398"/>
        <v>0</v>
      </c>
      <c r="J1668" s="49">
        <f t="shared" si="398"/>
        <v>0</v>
      </c>
      <c r="K1668" s="49">
        <f t="shared" si="398"/>
        <v>0</v>
      </c>
      <c r="L1668" s="49">
        <f t="shared" si="398"/>
        <v>6.6</v>
      </c>
      <c r="M1668" s="49">
        <f t="shared" si="398"/>
        <v>1</v>
      </c>
      <c r="N1668" s="49">
        <f t="shared" si="398"/>
        <v>11.399999999999999</v>
      </c>
      <c r="O1668" s="279"/>
      <c r="P1668" s="279"/>
      <c r="Q1668" s="35"/>
    </row>
    <row r="1669" spans="1:17" ht="24" x14ac:dyDescent="0.25">
      <c r="A1669" s="294"/>
      <c r="B1669" s="294"/>
      <c r="C1669" s="294"/>
      <c r="D1669" s="294"/>
      <c r="E1669" s="294"/>
      <c r="F1669" s="294"/>
      <c r="G1669" s="133" t="s">
        <v>20</v>
      </c>
      <c r="H1669" s="49">
        <f t="shared" si="398"/>
        <v>0</v>
      </c>
      <c r="I1669" s="49">
        <f t="shared" si="398"/>
        <v>0</v>
      </c>
      <c r="J1669" s="49">
        <f t="shared" si="398"/>
        <v>0</v>
      </c>
      <c r="K1669" s="49">
        <f t="shared" si="398"/>
        <v>0</v>
      </c>
      <c r="L1669" s="49">
        <f t="shared" si="398"/>
        <v>0</v>
      </c>
      <c r="M1669" s="49">
        <f t="shared" si="398"/>
        <v>0</v>
      </c>
      <c r="N1669" s="49">
        <f t="shared" si="398"/>
        <v>0</v>
      </c>
      <c r="O1669" s="279"/>
      <c r="P1669" s="279"/>
      <c r="Q1669" s="35"/>
    </row>
    <row r="1670" spans="1:17" ht="15.75" x14ac:dyDescent="0.25">
      <c r="A1670" s="306" t="s">
        <v>28</v>
      </c>
      <c r="B1670" s="306"/>
      <c r="C1670" s="306"/>
      <c r="D1670" s="306"/>
      <c r="E1670" s="306"/>
      <c r="F1670" s="306"/>
      <c r="G1670" s="306"/>
      <c r="H1670" s="306"/>
      <c r="I1670" s="306"/>
      <c r="J1670" s="306"/>
      <c r="K1670" s="306"/>
      <c r="L1670" s="306"/>
      <c r="M1670" s="306"/>
      <c r="N1670" s="306"/>
      <c r="O1670" s="306"/>
      <c r="P1670" s="306"/>
      <c r="Q1670" s="35"/>
    </row>
    <row r="1671" spans="1:17" ht="60" customHeight="1" x14ac:dyDescent="0.25">
      <c r="A1671" s="292" t="s">
        <v>2736</v>
      </c>
      <c r="B1671" s="279" t="s">
        <v>2720</v>
      </c>
      <c r="C1671" s="279" t="s">
        <v>28</v>
      </c>
      <c r="D1671" s="279" t="s">
        <v>66</v>
      </c>
      <c r="E1671" s="279">
        <v>464</v>
      </c>
      <c r="F1671" s="279" t="s">
        <v>2737</v>
      </c>
      <c r="G1671" s="79" t="s">
        <v>16</v>
      </c>
      <c r="H1671" s="44">
        <f t="shared" ref="H1671:N1671" si="399">SUM(H1672:H1675)</f>
        <v>59.8</v>
      </c>
      <c r="I1671" s="44">
        <f t="shared" si="399"/>
        <v>0</v>
      </c>
      <c r="J1671" s="44">
        <f t="shared" si="399"/>
        <v>0</v>
      </c>
      <c r="K1671" s="44">
        <f t="shared" si="399"/>
        <v>0</v>
      </c>
      <c r="L1671" s="44">
        <f t="shared" si="399"/>
        <v>0</v>
      </c>
      <c r="M1671" s="44">
        <f t="shared" si="399"/>
        <v>59.8</v>
      </c>
      <c r="N1671" s="44">
        <f t="shared" si="399"/>
        <v>0</v>
      </c>
      <c r="O1671" s="279">
        <v>331</v>
      </c>
      <c r="P1671" s="279"/>
      <c r="Q1671" s="424" t="s">
        <v>4166</v>
      </c>
    </row>
    <row r="1672" spans="1:17" x14ac:dyDescent="0.25">
      <c r="A1672" s="292"/>
      <c r="B1672" s="279"/>
      <c r="C1672" s="279"/>
      <c r="D1672" s="279"/>
      <c r="E1672" s="279"/>
      <c r="F1672" s="279"/>
      <c r="G1672" s="79" t="s">
        <v>49</v>
      </c>
      <c r="H1672" s="44">
        <f t="shared" ref="H1672:H1725" si="400">SUM(I1672:N1672)</f>
        <v>0</v>
      </c>
      <c r="I1672" s="44">
        <v>0</v>
      </c>
      <c r="J1672" s="44">
        <v>0</v>
      </c>
      <c r="K1672" s="44">
        <v>0</v>
      </c>
      <c r="L1672" s="44">
        <v>0</v>
      </c>
      <c r="M1672" s="44">
        <v>0</v>
      </c>
      <c r="N1672" s="44">
        <v>0</v>
      </c>
      <c r="O1672" s="279"/>
      <c r="P1672" s="279"/>
      <c r="Q1672" s="425"/>
    </row>
    <row r="1673" spans="1:17" ht="36" x14ac:dyDescent="0.25">
      <c r="A1673" s="292"/>
      <c r="B1673" s="279"/>
      <c r="C1673" s="279"/>
      <c r="D1673" s="279"/>
      <c r="E1673" s="279"/>
      <c r="F1673" s="279"/>
      <c r="G1673" s="79" t="s">
        <v>18</v>
      </c>
      <c r="H1673" s="44">
        <f t="shared" si="400"/>
        <v>55</v>
      </c>
      <c r="I1673" s="44">
        <v>0</v>
      </c>
      <c r="J1673" s="44">
        <v>0</v>
      </c>
      <c r="K1673" s="44">
        <v>0</v>
      </c>
      <c r="L1673" s="44">
        <v>0</v>
      </c>
      <c r="M1673" s="44">
        <v>55</v>
      </c>
      <c r="N1673" s="44">
        <v>0</v>
      </c>
      <c r="O1673" s="279"/>
      <c r="P1673" s="279"/>
      <c r="Q1673" s="425"/>
    </row>
    <row r="1674" spans="1:17" x14ac:dyDescent="0.25">
      <c r="A1674" s="292"/>
      <c r="B1674" s="279"/>
      <c r="C1674" s="279"/>
      <c r="D1674" s="279"/>
      <c r="E1674" s="279"/>
      <c r="F1674" s="279"/>
      <c r="G1674" s="79" t="s">
        <v>19</v>
      </c>
      <c r="H1674" s="44">
        <f t="shared" si="400"/>
        <v>4.8</v>
      </c>
      <c r="I1674" s="44">
        <v>0</v>
      </c>
      <c r="J1674" s="44">
        <v>0</v>
      </c>
      <c r="K1674" s="44">
        <v>0</v>
      </c>
      <c r="L1674" s="44">
        <v>0</v>
      </c>
      <c r="M1674" s="44">
        <v>4.8</v>
      </c>
      <c r="N1674" s="44">
        <v>0</v>
      </c>
      <c r="O1674" s="279"/>
      <c r="P1674" s="279"/>
      <c r="Q1674" s="425"/>
    </row>
    <row r="1675" spans="1:17" ht="24" x14ac:dyDescent="0.25">
      <c r="A1675" s="292"/>
      <c r="B1675" s="279"/>
      <c r="C1675" s="279"/>
      <c r="D1675" s="279"/>
      <c r="E1675" s="279"/>
      <c r="F1675" s="279"/>
      <c r="G1675" s="79" t="s">
        <v>20</v>
      </c>
      <c r="H1675" s="44">
        <f t="shared" si="400"/>
        <v>0</v>
      </c>
      <c r="I1675" s="44">
        <v>0</v>
      </c>
      <c r="J1675" s="44">
        <v>0</v>
      </c>
      <c r="K1675" s="44">
        <v>0</v>
      </c>
      <c r="L1675" s="44">
        <v>0</v>
      </c>
      <c r="M1675" s="44">
        <v>0</v>
      </c>
      <c r="N1675" s="44">
        <v>0</v>
      </c>
      <c r="O1675" s="279"/>
      <c r="P1675" s="279"/>
      <c r="Q1675" s="426"/>
    </row>
    <row r="1676" spans="1:17" ht="85.5" customHeight="1" x14ac:dyDescent="0.25">
      <c r="A1676" s="292" t="s">
        <v>2738</v>
      </c>
      <c r="B1676" s="279" t="s">
        <v>2720</v>
      </c>
      <c r="C1676" s="279" t="s">
        <v>28</v>
      </c>
      <c r="D1676" s="279" t="s">
        <v>66</v>
      </c>
      <c r="E1676" s="279">
        <v>554</v>
      </c>
      <c r="F1676" s="279" t="s">
        <v>2739</v>
      </c>
      <c r="G1676" s="79" t="s">
        <v>16</v>
      </c>
      <c r="H1676" s="44">
        <f t="shared" ref="H1676:N1676" si="401">SUM(H1677:H1680)</f>
        <v>111.5</v>
      </c>
      <c r="I1676" s="44">
        <f t="shared" si="401"/>
        <v>0</v>
      </c>
      <c r="J1676" s="44">
        <f t="shared" si="401"/>
        <v>0</v>
      </c>
      <c r="K1676" s="44">
        <f t="shared" si="401"/>
        <v>0</v>
      </c>
      <c r="L1676" s="44">
        <f t="shared" si="401"/>
        <v>111.5</v>
      </c>
      <c r="M1676" s="44">
        <f t="shared" si="401"/>
        <v>0</v>
      </c>
      <c r="N1676" s="44">
        <f t="shared" si="401"/>
        <v>0</v>
      </c>
      <c r="O1676" s="279">
        <v>1123</v>
      </c>
      <c r="P1676" s="279"/>
      <c r="Q1676" s="424" t="s">
        <v>4166</v>
      </c>
    </row>
    <row r="1677" spans="1:17" x14ac:dyDescent="0.25">
      <c r="A1677" s="292"/>
      <c r="B1677" s="279"/>
      <c r="C1677" s="279"/>
      <c r="D1677" s="279"/>
      <c r="E1677" s="279"/>
      <c r="F1677" s="279"/>
      <c r="G1677" s="79" t="s">
        <v>49</v>
      </c>
      <c r="H1677" s="44">
        <f t="shared" si="400"/>
        <v>0</v>
      </c>
      <c r="I1677" s="44">
        <v>0</v>
      </c>
      <c r="J1677" s="44">
        <v>0</v>
      </c>
      <c r="K1677" s="44">
        <v>0</v>
      </c>
      <c r="L1677" s="44">
        <v>0</v>
      </c>
      <c r="M1677" s="44">
        <v>0</v>
      </c>
      <c r="N1677" s="44">
        <v>0</v>
      </c>
      <c r="O1677" s="279"/>
      <c r="P1677" s="279"/>
      <c r="Q1677" s="425"/>
    </row>
    <row r="1678" spans="1:17" ht="36" x14ac:dyDescent="0.25">
      <c r="A1678" s="292"/>
      <c r="B1678" s="279"/>
      <c r="C1678" s="279"/>
      <c r="D1678" s="279"/>
      <c r="E1678" s="279"/>
      <c r="F1678" s="279"/>
      <c r="G1678" s="79" t="s">
        <v>18</v>
      </c>
      <c r="H1678" s="44">
        <f t="shared" si="400"/>
        <v>102.6</v>
      </c>
      <c r="I1678" s="44">
        <v>0</v>
      </c>
      <c r="J1678" s="44">
        <v>0</v>
      </c>
      <c r="K1678" s="44">
        <v>0</v>
      </c>
      <c r="L1678" s="44">
        <v>102.6</v>
      </c>
      <c r="M1678" s="44">
        <v>0</v>
      </c>
      <c r="N1678" s="44">
        <v>0</v>
      </c>
      <c r="O1678" s="279"/>
      <c r="P1678" s="279"/>
      <c r="Q1678" s="425"/>
    </row>
    <row r="1679" spans="1:17" x14ac:dyDescent="0.25">
      <c r="A1679" s="292"/>
      <c r="B1679" s="279"/>
      <c r="C1679" s="279"/>
      <c r="D1679" s="279"/>
      <c r="E1679" s="279"/>
      <c r="F1679" s="279"/>
      <c r="G1679" s="79" t="s">
        <v>19</v>
      </c>
      <c r="H1679" s="44">
        <f t="shared" si="400"/>
        <v>8.9</v>
      </c>
      <c r="I1679" s="44">
        <v>0</v>
      </c>
      <c r="J1679" s="44">
        <v>0</v>
      </c>
      <c r="K1679" s="44">
        <v>0</v>
      </c>
      <c r="L1679" s="44">
        <v>8.9</v>
      </c>
      <c r="M1679" s="44">
        <v>0</v>
      </c>
      <c r="N1679" s="44">
        <v>0</v>
      </c>
      <c r="O1679" s="279"/>
      <c r="P1679" s="279"/>
      <c r="Q1679" s="425"/>
    </row>
    <row r="1680" spans="1:17" ht="24" x14ac:dyDescent="0.25">
      <c r="A1680" s="292"/>
      <c r="B1680" s="279"/>
      <c r="C1680" s="279"/>
      <c r="D1680" s="279"/>
      <c r="E1680" s="279"/>
      <c r="F1680" s="279"/>
      <c r="G1680" s="79" t="s">
        <v>20</v>
      </c>
      <c r="H1680" s="44">
        <f t="shared" si="400"/>
        <v>0</v>
      </c>
      <c r="I1680" s="44">
        <v>0</v>
      </c>
      <c r="J1680" s="44">
        <v>0</v>
      </c>
      <c r="K1680" s="44">
        <v>0</v>
      </c>
      <c r="L1680" s="44">
        <v>0</v>
      </c>
      <c r="M1680" s="44">
        <v>0</v>
      </c>
      <c r="N1680" s="44">
        <v>0</v>
      </c>
      <c r="O1680" s="279"/>
      <c r="P1680" s="279"/>
      <c r="Q1680" s="426"/>
    </row>
    <row r="1681" spans="1:17" ht="36" x14ac:dyDescent="0.25">
      <c r="A1681" s="292" t="s">
        <v>2740</v>
      </c>
      <c r="B1681" s="279" t="s">
        <v>2720</v>
      </c>
      <c r="C1681" s="279" t="s">
        <v>28</v>
      </c>
      <c r="D1681" s="279" t="s">
        <v>66</v>
      </c>
      <c r="E1681" s="279">
        <v>290</v>
      </c>
      <c r="F1681" s="279" t="s">
        <v>2741</v>
      </c>
      <c r="G1681" s="79" t="s">
        <v>16</v>
      </c>
      <c r="H1681" s="44">
        <f t="shared" ref="H1681:N1681" si="402">SUM(H1682:H1685)</f>
        <v>97.8</v>
      </c>
      <c r="I1681" s="44">
        <f t="shared" si="402"/>
        <v>0</v>
      </c>
      <c r="J1681" s="44">
        <f t="shared" si="402"/>
        <v>0</v>
      </c>
      <c r="K1681" s="44">
        <f t="shared" si="402"/>
        <v>0</v>
      </c>
      <c r="L1681" s="44">
        <f t="shared" si="402"/>
        <v>97.8</v>
      </c>
      <c r="M1681" s="44">
        <f t="shared" si="402"/>
        <v>0</v>
      </c>
      <c r="N1681" s="44">
        <f t="shared" si="402"/>
        <v>0</v>
      </c>
      <c r="O1681" s="279">
        <v>55</v>
      </c>
      <c r="P1681" s="279"/>
      <c r="Q1681" s="424" t="s">
        <v>4166</v>
      </c>
    </row>
    <row r="1682" spans="1:17" x14ac:dyDescent="0.25">
      <c r="A1682" s="292"/>
      <c r="B1682" s="279"/>
      <c r="C1682" s="279"/>
      <c r="D1682" s="279"/>
      <c r="E1682" s="279"/>
      <c r="F1682" s="279"/>
      <c r="G1682" s="79" t="s">
        <v>49</v>
      </c>
      <c r="H1682" s="44">
        <f t="shared" si="400"/>
        <v>0</v>
      </c>
      <c r="I1682" s="44">
        <v>0</v>
      </c>
      <c r="J1682" s="44">
        <v>0</v>
      </c>
      <c r="K1682" s="44">
        <v>0</v>
      </c>
      <c r="L1682" s="44">
        <v>0</v>
      </c>
      <c r="M1682" s="44">
        <v>0</v>
      </c>
      <c r="N1682" s="44">
        <v>0</v>
      </c>
      <c r="O1682" s="279"/>
      <c r="P1682" s="279"/>
      <c r="Q1682" s="425"/>
    </row>
    <row r="1683" spans="1:17" ht="36" x14ac:dyDescent="0.25">
      <c r="A1683" s="292"/>
      <c r="B1683" s="279"/>
      <c r="C1683" s="279"/>
      <c r="D1683" s="279"/>
      <c r="E1683" s="279"/>
      <c r="F1683" s="279"/>
      <c r="G1683" s="79" t="s">
        <v>18</v>
      </c>
      <c r="H1683" s="44">
        <f t="shared" si="400"/>
        <v>90</v>
      </c>
      <c r="I1683" s="44">
        <v>0</v>
      </c>
      <c r="J1683" s="44">
        <v>0</v>
      </c>
      <c r="K1683" s="44">
        <v>0</v>
      </c>
      <c r="L1683" s="44">
        <v>90</v>
      </c>
      <c r="M1683" s="44">
        <v>0</v>
      </c>
      <c r="N1683" s="44">
        <v>0</v>
      </c>
      <c r="O1683" s="279"/>
      <c r="P1683" s="279"/>
      <c r="Q1683" s="425"/>
    </row>
    <row r="1684" spans="1:17" x14ac:dyDescent="0.25">
      <c r="A1684" s="292"/>
      <c r="B1684" s="279"/>
      <c r="C1684" s="279"/>
      <c r="D1684" s="279"/>
      <c r="E1684" s="279"/>
      <c r="F1684" s="279"/>
      <c r="G1684" s="79" t="s">
        <v>19</v>
      </c>
      <c r="H1684" s="44">
        <f t="shared" si="400"/>
        <v>7.8</v>
      </c>
      <c r="I1684" s="44">
        <v>0</v>
      </c>
      <c r="J1684" s="44">
        <v>0</v>
      </c>
      <c r="K1684" s="44">
        <v>0</v>
      </c>
      <c r="L1684" s="44">
        <v>7.8</v>
      </c>
      <c r="M1684" s="44">
        <v>0</v>
      </c>
      <c r="N1684" s="44">
        <v>0</v>
      </c>
      <c r="O1684" s="279"/>
      <c r="P1684" s="279"/>
      <c r="Q1684" s="425"/>
    </row>
    <row r="1685" spans="1:17" ht="24" x14ac:dyDescent="0.25">
      <c r="A1685" s="292"/>
      <c r="B1685" s="279"/>
      <c r="C1685" s="279"/>
      <c r="D1685" s="279"/>
      <c r="E1685" s="279"/>
      <c r="F1685" s="279"/>
      <c r="G1685" s="79" t="s">
        <v>20</v>
      </c>
      <c r="H1685" s="44">
        <f t="shared" si="400"/>
        <v>0</v>
      </c>
      <c r="I1685" s="44">
        <v>0</v>
      </c>
      <c r="J1685" s="44">
        <v>0</v>
      </c>
      <c r="K1685" s="44">
        <v>0</v>
      </c>
      <c r="L1685" s="44">
        <v>0</v>
      </c>
      <c r="M1685" s="44">
        <v>0</v>
      </c>
      <c r="N1685" s="44">
        <v>0</v>
      </c>
      <c r="O1685" s="279"/>
      <c r="P1685" s="279"/>
      <c r="Q1685" s="426"/>
    </row>
    <row r="1686" spans="1:17" ht="36" x14ac:dyDescent="0.25">
      <c r="A1686" s="292" t="s">
        <v>2742</v>
      </c>
      <c r="B1686" s="279" t="s">
        <v>2720</v>
      </c>
      <c r="C1686" s="279" t="s">
        <v>28</v>
      </c>
      <c r="D1686" s="279" t="s">
        <v>66</v>
      </c>
      <c r="E1686" s="279">
        <v>196</v>
      </c>
      <c r="F1686" s="279" t="s">
        <v>2743</v>
      </c>
      <c r="G1686" s="79" t="s">
        <v>16</v>
      </c>
      <c r="H1686" s="44">
        <f t="shared" ref="H1686:N1686" si="403">SUM(H1687:H1690)</f>
        <v>105.10000000000001</v>
      </c>
      <c r="I1686" s="44">
        <f t="shared" si="403"/>
        <v>0</v>
      </c>
      <c r="J1686" s="44">
        <f t="shared" si="403"/>
        <v>0</v>
      </c>
      <c r="K1686" s="44">
        <f t="shared" si="403"/>
        <v>0</v>
      </c>
      <c r="L1686" s="44">
        <f t="shared" si="403"/>
        <v>0</v>
      </c>
      <c r="M1686" s="44">
        <f t="shared" si="403"/>
        <v>0</v>
      </c>
      <c r="N1686" s="44">
        <f t="shared" si="403"/>
        <v>105.10000000000001</v>
      </c>
      <c r="O1686" s="279">
        <v>50</v>
      </c>
      <c r="P1686" s="279"/>
      <c r="Q1686" s="424" t="s">
        <v>4166</v>
      </c>
    </row>
    <row r="1687" spans="1:17" x14ac:dyDescent="0.25">
      <c r="A1687" s="292"/>
      <c r="B1687" s="279"/>
      <c r="C1687" s="279"/>
      <c r="D1687" s="279"/>
      <c r="E1687" s="279"/>
      <c r="F1687" s="279"/>
      <c r="G1687" s="79" t="s">
        <v>49</v>
      </c>
      <c r="H1687" s="44">
        <f t="shared" si="400"/>
        <v>96.7</v>
      </c>
      <c r="I1687" s="44">
        <v>0</v>
      </c>
      <c r="J1687" s="44">
        <v>0</v>
      </c>
      <c r="K1687" s="44">
        <v>0</v>
      </c>
      <c r="L1687" s="44">
        <v>0</v>
      </c>
      <c r="M1687" s="44">
        <v>0</v>
      </c>
      <c r="N1687" s="44">
        <v>96.7</v>
      </c>
      <c r="O1687" s="279"/>
      <c r="P1687" s="279"/>
      <c r="Q1687" s="425"/>
    </row>
    <row r="1688" spans="1:17" ht="36" x14ac:dyDescent="0.25">
      <c r="A1688" s="292"/>
      <c r="B1688" s="279"/>
      <c r="C1688" s="279"/>
      <c r="D1688" s="279"/>
      <c r="E1688" s="279"/>
      <c r="F1688" s="279"/>
      <c r="G1688" s="79" t="s">
        <v>18</v>
      </c>
      <c r="H1688" s="44">
        <f t="shared" si="400"/>
        <v>8.4</v>
      </c>
      <c r="I1688" s="44">
        <v>0</v>
      </c>
      <c r="J1688" s="44">
        <v>0</v>
      </c>
      <c r="K1688" s="44">
        <v>0</v>
      </c>
      <c r="L1688" s="44">
        <v>0</v>
      </c>
      <c r="M1688" s="44">
        <v>0</v>
      </c>
      <c r="N1688" s="44">
        <v>8.4</v>
      </c>
      <c r="O1688" s="279"/>
      <c r="P1688" s="279"/>
      <c r="Q1688" s="425"/>
    </row>
    <row r="1689" spans="1:17" x14ac:dyDescent="0.25">
      <c r="A1689" s="292"/>
      <c r="B1689" s="279"/>
      <c r="C1689" s="279"/>
      <c r="D1689" s="279"/>
      <c r="E1689" s="279"/>
      <c r="F1689" s="279"/>
      <c r="G1689" s="79" t="s">
        <v>19</v>
      </c>
      <c r="H1689" s="44">
        <f t="shared" si="400"/>
        <v>0</v>
      </c>
      <c r="I1689" s="44">
        <v>0</v>
      </c>
      <c r="J1689" s="44">
        <v>0</v>
      </c>
      <c r="K1689" s="44">
        <v>0</v>
      </c>
      <c r="L1689" s="44">
        <v>0</v>
      </c>
      <c r="M1689" s="44">
        <v>0</v>
      </c>
      <c r="N1689" s="44">
        <v>0</v>
      </c>
      <c r="O1689" s="279"/>
      <c r="P1689" s="279"/>
      <c r="Q1689" s="425"/>
    </row>
    <row r="1690" spans="1:17" ht="24" x14ac:dyDescent="0.25">
      <c r="A1690" s="292"/>
      <c r="B1690" s="279"/>
      <c r="C1690" s="279"/>
      <c r="D1690" s="279"/>
      <c r="E1690" s="279"/>
      <c r="F1690" s="279"/>
      <c r="G1690" s="79" t="s">
        <v>20</v>
      </c>
      <c r="H1690" s="44">
        <f t="shared" si="400"/>
        <v>0</v>
      </c>
      <c r="I1690" s="44">
        <v>0</v>
      </c>
      <c r="J1690" s="44">
        <v>0</v>
      </c>
      <c r="K1690" s="44">
        <v>0</v>
      </c>
      <c r="L1690" s="44">
        <v>0</v>
      </c>
      <c r="M1690" s="44">
        <v>0</v>
      </c>
      <c r="N1690" s="44">
        <v>0</v>
      </c>
      <c r="O1690" s="279"/>
      <c r="P1690" s="279"/>
      <c r="Q1690" s="426"/>
    </row>
    <row r="1691" spans="1:17" ht="36" x14ac:dyDescent="0.25">
      <c r="A1691" s="292" t="s">
        <v>2744</v>
      </c>
      <c r="B1691" s="279" t="s">
        <v>2720</v>
      </c>
      <c r="C1691" s="279" t="s">
        <v>28</v>
      </c>
      <c r="D1691" s="279" t="s">
        <v>66</v>
      </c>
      <c r="E1691" s="279">
        <v>243</v>
      </c>
      <c r="F1691" s="279" t="s">
        <v>2745</v>
      </c>
      <c r="G1691" s="79" t="s">
        <v>16</v>
      </c>
      <c r="H1691" s="44">
        <f t="shared" ref="H1691:N1691" si="404">SUM(H1692:H1695)</f>
        <v>90.100000000000009</v>
      </c>
      <c r="I1691" s="44">
        <f t="shared" si="404"/>
        <v>0</v>
      </c>
      <c r="J1691" s="44">
        <f t="shared" si="404"/>
        <v>0</v>
      </c>
      <c r="K1691" s="44">
        <f t="shared" si="404"/>
        <v>0</v>
      </c>
      <c r="L1691" s="44">
        <f t="shared" si="404"/>
        <v>0</v>
      </c>
      <c r="M1691" s="44">
        <f t="shared" si="404"/>
        <v>0</v>
      </c>
      <c r="N1691" s="44">
        <f t="shared" si="404"/>
        <v>90.100000000000009</v>
      </c>
      <c r="O1691" s="279">
        <v>50</v>
      </c>
      <c r="P1691" s="279"/>
      <c r="Q1691" s="424" t="s">
        <v>4166</v>
      </c>
    </row>
    <row r="1692" spans="1:17" x14ac:dyDescent="0.25">
      <c r="A1692" s="292"/>
      <c r="B1692" s="279"/>
      <c r="C1692" s="279"/>
      <c r="D1692" s="279"/>
      <c r="E1692" s="279"/>
      <c r="F1692" s="279"/>
      <c r="G1692" s="79" t="s">
        <v>49</v>
      </c>
      <c r="H1692" s="44">
        <f t="shared" si="400"/>
        <v>0</v>
      </c>
      <c r="I1692" s="44">
        <v>0</v>
      </c>
      <c r="J1692" s="44">
        <v>0</v>
      </c>
      <c r="K1692" s="44">
        <v>0</v>
      </c>
      <c r="L1692" s="44">
        <v>0</v>
      </c>
      <c r="M1692" s="44">
        <v>0</v>
      </c>
      <c r="N1692" s="44">
        <v>0</v>
      </c>
      <c r="O1692" s="279"/>
      <c r="P1692" s="279"/>
      <c r="Q1692" s="425"/>
    </row>
    <row r="1693" spans="1:17" ht="36" x14ac:dyDescent="0.25">
      <c r="A1693" s="292"/>
      <c r="B1693" s="279"/>
      <c r="C1693" s="279"/>
      <c r="D1693" s="279"/>
      <c r="E1693" s="279"/>
      <c r="F1693" s="279"/>
      <c r="G1693" s="79" t="s">
        <v>18</v>
      </c>
      <c r="H1693" s="44">
        <f t="shared" si="400"/>
        <v>82.9</v>
      </c>
      <c r="I1693" s="44">
        <v>0</v>
      </c>
      <c r="J1693" s="44">
        <v>0</v>
      </c>
      <c r="K1693" s="44">
        <v>0</v>
      </c>
      <c r="L1693" s="44">
        <v>0</v>
      </c>
      <c r="M1693" s="44">
        <v>0</v>
      </c>
      <c r="N1693" s="44">
        <v>82.9</v>
      </c>
      <c r="O1693" s="279"/>
      <c r="P1693" s="279"/>
      <c r="Q1693" s="425"/>
    </row>
    <row r="1694" spans="1:17" x14ac:dyDescent="0.25">
      <c r="A1694" s="292"/>
      <c r="B1694" s="279"/>
      <c r="C1694" s="279"/>
      <c r="D1694" s="279"/>
      <c r="E1694" s="279"/>
      <c r="F1694" s="279"/>
      <c r="G1694" s="79" t="s">
        <v>19</v>
      </c>
      <c r="H1694" s="44">
        <f t="shared" si="400"/>
        <v>7.2</v>
      </c>
      <c r="I1694" s="44">
        <v>0</v>
      </c>
      <c r="J1694" s="44">
        <v>0</v>
      </c>
      <c r="K1694" s="44">
        <v>0</v>
      </c>
      <c r="L1694" s="44">
        <v>0</v>
      </c>
      <c r="M1694" s="44">
        <v>0</v>
      </c>
      <c r="N1694" s="44">
        <v>7.2</v>
      </c>
      <c r="O1694" s="279"/>
      <c r="P1694" s="279"/>
      <c r="Q1694" s="425"/>
    </row>
    <row r="1695" spans="1:17" ht="24" x14ac:dyDescent="0.25">
      <c r="A1695" s="292"/>
      <c r="B1695" s="279"/>
      <c r="C1695" s="279"/>
      <c r="D1695" s="279"/>
      <c r="E1695" s="279"/>
      <c r="F1695" s="279"/>
      <c r="G1695" s="79" t="s">
        <v>20</v>
      </c>
      <c r="H1695" s="44">
        <f t="shared" si="400"/>
        <v>0</v>
      </c>
      <c r="I1695" s="44">
        <v>0</v>
      </c>
      <c r="J1695" s="44">
        <v>0</v>
      </c>
      <c r="K1695" s="44">
        <v>0</v>
      </c>
      <c r="L1695" s="44">
        <v>0</v>
      </c>
      <c r="M1695" s="44">
        <v>0</v>
      </c>
      <c r="N1695" s="44">
        <v>0</v>
      </c>
      <c r="O1695" s="279"/>
      <c r="P1695" s="279"/>
      <c r="Q1695" s="426"/>
    </row>
    <row r="1696" spans="1:17" ht="36" x14ac:dyDescent="0.25">
      <c r="A1696" s="292" t="s">
        <v>2746</v>
      </c>
      <c r="B1696" s="279" t="s">
        <v>2720</v>
      </c>
      <c r="C1696" s="279" t="s">
        <v>28</v>
      </c>
      <c r="D1696" s="279" t="s">
        <v>553</v>
      </c>
      <c r="E1696" s="279">
        <v>55</v>
      </c>
      <c r="F1696" s="279" t="s">
        <v>2747</v>
      </c>
      <c r="G1696" s="79" t="s">
        <v>16</v>
      </c>
      <c r="H1696" s="44">
        <f t="shared" ref="H1696:N1696" si="405">SUM(H1697:H1700)</f>
        <v>20.9</v>
      </c>
      <c r="I1696" s="44">
        <f t="shared" si="405"/>
        <v>20.9</v>
      </c>
      <c r="J1696" s="44">
        <f t="shared" si="405"/>
        <v>0</v>
      </c>
      <c r="K1696" s="44">
        <f t="shared" si="405"/>
        <v>0</v>
      </c>
      <c r="L1696" s="44">
        <f t="shared" si="405"/>
        <v>0</v>
      </c>
      <c r="M1696" s="44">
        <f t="shared" si="405"/>
        <v>0</v>
      </c>
      <c r="N1696" s="44">
        <f t="shared" si="405"/>
        <v>0</v>
      </c>
      <c r="O1696" s="279">
        <v>30</v>
      </c>
      <c r="P1696" s="279"/>
      <c r="Q1696" s="424" t="s">
        <v>4166</v>
      </c>
    </row>
    <row r="1697" spans="1:17" x14ac:dyDescent="0.25">
      <c r="A1697" s="292"/>
      <c r="B1697" s="279"/>
      <c r="C1697" s="279"/>
      <c r="D1697" s="279"/>
      <c r="E1697" s="279"/>
      <c r="F1697" s="279"/>
      <c r="G1697" s="79" t="s">
        <v>49</v>
      </c>
      <c r="H1697" s="44">
        <f t="shared" si="400"/>
        <v>20.7</v>
      </c>
      <c r="I1697" s="44">
        <v>20.7</v>
      </c>
      <c r="J1697" s="44">
        <v>0</v>
      </c>
      <c r="K1697" s="44">
        <v>0</v>
      </c>
      <c r="L1697" s="44">
        <v>0</v>
      </c>
      <c r="M1697" s="44">
        <v>0</v>
      </c>
      <c r="N1697" s="44">
        <v>0</v>
      </c>
      <c r="O1697" s="279"/>
      <c r="P1697" s="279"/>
      <c r="Q1697" s="425"/>
    </row>
    <row r="1698" spans="1:17" ht="36" x14ac:dyDescent="0.25">
      <c r="A1698" s="292"/>
      <c r="B1698" s="279"/>
      <c r="C1698" s="279"/>
      <c r="D1698" s="279"/>
      <c r="E1698" s="279"/>
      <c r="F1698" s="279"/>
      <c r="G1698" s="79" t="s">
        <v>18</v>
      </c>
      <c r="H1698" s="44">
        <f t="shared" si="400"/>
        <v>0.2</v>
      </c>
      <c r="I1698" s="44">
        <v>0.2</v>
      </c>
      <c r="J1698" s="44">
        <v>0</v>
      </c>
      <c r="K1698" s="44">
        <v>0</v>
      </c>
      <c r="L1698" s="44">
        <v>0</v>
      </c>
      <c r="M1698" s="44">
        <v>0</v>
      </c>
      <c r="N1698" s="44">
        <v>0</v>
      </c>
      <c r="O1698" s="279"/>
      <c r="P1698" s="279"/>
      <c r="Q1698" s="425"/>
    </row>
    <row r="1699" spans="1:17" x14ac:dyDescent="0.25">
      <c r="A1699" s="292"/>
      <c r="B1699" s="279"/>
      <c r="C1699" s="279"/>
      <c r="D1699" s="279"/>
      <c r="E1699" s="279"/>
      <c r="F1699" s="279"/>
      <c r="G1699" s="79" t="s">
        <v>19</v>
      </c>
      <c r="H1699" s="44">
        <f t="shared" si="400"/>
        <v>0</v>
      </c>
      <c r="I1699" s="44">
        <v>0</v>
      </c>
      <c r="J1699" s="44">
        <v>0</v>
      </c>
      <c r="K1699" s="44">
        <v>0</v>
      </c>
      <c r="L1699" s="44">
        <v>0</v>
      </c>
      <c r="M1699" s="44">
        <v>0</v>
      </c>
      <c r="N1699" s="44">
        <v>0</v>
      </c>
      <c r="O1699" s="279"/>
      <c r="P1699" s="279"/>
      <c r="Q1699" s="425"/>
    </row>
    <row r="1700" spans="1:17" ht="24" x14ac:dyDescent="0.25">
      <c r="A1700" s="292"/>
      <c r="B1700" s="279"/>
      <c r="C1700" s="279"/>
      <c r="D1700" s="279"/>
      <c r="E1700" s="279"/>
      <c r="F1700" s="279"/>
      <c r="G1700" s="79" t="s">
        <v>20</v>
      </c>
      <c r="H1700" s="44">
        <f t="shared" si="400"/>
        <v>0</v>
      </c>
      <c r="I1700" s="44">
        <v>0</v>
      </c>
      <c r="J1700" s="44">
        <v>0</v>
      </c>
      <c r="K1700" s="44">
        <v>0</v>
      </c>
      <c r="L1700" s="44">
        <v>0</v>
      </c>
      <c r="M1700" s="44">
        <v>0</v>
      </c>
      <c r="N1700" s="44">
        <v>0</v>
      </c>
      <c r="O1700" s="279"/>
      <c r="P1700" s="279"/>
      <c r="Q1700" s="426"/>
    </row>
    <row r="1701" spans="1:17" ht="36" x14ac:dyDescent="0.25">
      <c r="A1701" s="292" t="s">
        <v>2748</v>
      </c>
      <c r="B1701" s="279" t="s">
        <v>2720</v>
      </c>
      <c r="C1701" s="279" t="s">
        <v>28</v>
      </c>
      <c r="D1701" s="279" t="s">
        <v>66</v>
      </c>
      <c r="E1701" s="279">
        <v>55</v>
      </c>
      <c r="F1701" s="279" t="s">
        <v>2749</v>
      </c>
      <c r="G1701" s="79" t="s">
        <v>16</v>
      </c>
      <c r="H1701" s="44">
        <f t="shared" ref="H1701:N1701" si="406">SUM(H1702:H1705)</f>
        <v>39.200000000000003</v>
      </c>
      <c r="I1701" s="44">
        <f t="shared" si="406"/>
        <v>0</v>
      </c>
      <c r="J1701" s="44">
        <f t="shared" si="406"/>
        <v>0</v>
      </c>
      <c r="K1701" s="44">
        <f t="shared" si="406"/>
        <v>0</v>
      </c>
      <c r="L1701" s="44">
        <f t="shared" si="406"/>
        <v>39.200000000000003</v>
      </c>
      <c r="M1701" s="44">
        <f t="shared" si="406"/>
        <v>0</v>
      </c>
      <c r="N1701" s="44">
        <f t="shared" si="406"/>
        <v>0</v>
      </c>
      <c r="O1701" s="279">
        <v>30</v>
      </c>
      <c r="P1701" s="279"/>
      <c r="Q1701" s="424" t="s">
        <v>4166</v>
      </c>
    </row>
    <row r="1702" spans="1:17" x14ac:dyDescent="0.25">
      <c r="A1702" s="292"/>
      <c r="B1702" s="279"/>
      <c r="C1702" s="279"/>
      <c r="D1702" s="279"/>
      <c r="E1702" s="279"/>
      <c r="F1702" s="279"/>
      <c r="G1702" s="79" t="s">
        <v>49</v>
      </c>
      <c r="H1702" s="44">
        <f t="shared" si="400"/>
        <v>0</v>
      </c>
      <c r="I1702" s="44">
        <v>0</v>
      </c>
      <c r="J1702" s="44">
        <v>0</v>
      </c>
      <c r="K1702" s="44">
        <v>0</v>
      </c>
      <c r="L1702" s="44">
        <v>0</v>
      </c>
      <c r="M1702" s="44">
        <v>0</v>
      </c>
      <c r="N1702" s="44">
        <v>0</v>
      </c>
      <c r="O1702" s="279"/>
      <c r="P1702" s="279"/>
      <c r="Q1702" s="425"/>
    </row>
    <row r="1703" spans="1:17" ht="36" x14ac:dyDescent="0.25">
      <c r="A1703" s="292"/>
      <c r="B1703" s="279"/>
      <c r="C1703" s="279"/>
      <c r="D1703" s="279"/>
      <c r="E1703" s="279"/>
      <c r="F1703" s="279"/>
      <c r="G1703" s="79" t="s">
        <v>18</v>
      </c>
      <c r="H1703" s="44">
        <f t="shared" si="400"/>
        <v>36.1</v>
      </c>
      <c r="I1703" s="44">
        <v>0</v>
      </c>
      <c r="J1703" s="44">
        <v>0</v>
      </c>
      <c r="K1703" s="44">
        <v>0</v>
      </c>
      <c r="L1703" s="44">
        <v>36.1</v>
      </c>
      <c r="M1703" s="44">
        <v>0</v>
      </c>
      <c r="N1703" s="44">
        <v>0</v>
      </c>
      <c r="O1703" s="279"/>
      <c r="P1703" s="279"/>
      <c r="Q1703" s="425"/>
    </row>
    <row r="1704" spans="1:17" x14ac:dyDescent="0.25">
      <c r="A1704" s="292"/>
      <c r="B1704" s="279"/>
      <c r="C1704" s="279"/>
      <c r="D1704" s="279"/>
      <c r="E1704" s="279"/>
      <c r="F1704" s="279"/>
      <c r="G1704" s="79" t="s">
        <v>19</v>
      </c>
      <c r="H1704" s="44">
        <f t="shared" si="400"/>
        <v>3.1</v>
      </c>
      <c r="I1704" s="44">
        <v>0</v>
      </c>
      <c r="J1704" s="44">
        <v>0</v>
      </c>
      <c r="K1704" s="44">
        <v>0</v>
      </c>
      <c r="L1704" s="44">
        <v>3.1</v>
      </c>
      <c r="M1704" s="44">
        <v>0</v>
      </c>
      <c r="N1704" s="44">
        <v>0</v>
      </c>
      <c r="O1704" s="279"/>
      <c r="P1704" s="279"/>
      <c r="Q1704" s="425"/>
    </row>
    <row r="1705" spans="1:17" ht="24" x14ac:dyDescent="0.25">
      <c r="A1705" s="292"/>
      <c r="B1705" s="279"/>
      <c r="C1705" s="279"/>
      <c r="D1705" s="279"/>
      <c r="E1705" s="279"/>
      <c r="F1705" s="279"/>
      <c r="G1705" s="79" t="s">
        <v>20</v>
      </c>
      <c r="H1705" s="44">
        <f t="shared" si="400"/>
        <v>0</v>
      </c>
      <c r="I1705" s="44">
        <v>0</v>
      </c>
      <c r="J1705" s="44">
        <v>0</v>
      </c>
      <c r="K1705" s="44">
        <v>0</v>
      </c>
      <c r="L1705" s="44">
        <v>0</v>
      </c>
      <c r="M1705" s="44">
        <v>0</v>
      </c>
      <c r="N1705" s="44">
        <v>0</v>
      </c>
      <c r="O1705" s="279"/>
      <c r="P1705" s="279"/>
      <c r="Q1705" s="426"/>
    </row>
    <row r="1706" spans="1:17" ht="75.75" customHeight="1" x14ac:dyDescent="0.25">
      <c r="A1706" s="292" t="s">
        <v>2750</v>
      </c>
      <c r="B1706" s="279" t="s">
        <v>2720</v>
      </c>
      <c r="C1706" s="279" t="s">
        <v>28</v>
      </c>
      <c r="D1706" s="279" t="s">
        <v>2751</v>
      </c>
      <c r="E1706" s="279">
        <v>192</v>
      </c>
      <c r="F1706" s="279" t="s">
        <v>2752</v>
      </c>
      <c r="G1706" s="79" t="s">
        <v>16</v>
      </c>
      <c r="H1706" s="44">
        <f t="shared" ref="H1706:N1706" si="407">SUM(H1707:H1710)</f>
        <v>14.899999999999999</v>
      </c>
      <c r="I1706" s="44">
        <f t="shared" si="407"/>
        <v>0</v>
      </c>
      <c r="J1706" s="44">
        <f t="shared" si="407"/>
        <v>0</v>
      </c>
      <c r="K1706" s="44">
        <f t="shared" si="407"/>
        <v>0</v>
      </c>
      <c r="L1706" s="44">
        <f t="shared" si="407"/>
        <v>0</v>
      </c>
      <c r="M1706" s="44">
        <f t="shared" si="407"/>
        <v>14.899999999999999</v>
      </c>
      <c r="N1706" s="44">
        <f t="shared" si="407"/>
        <v>0</v>
      </c>
      <c r="O1706" s="279">
        <v>60</v>
      </c>
      <c r="P1706" s="279"/>
      <c r="Q1706" s="424" t="s">
        <v>4166</v>
      </c>
    </row>
    <row r="1707" spans="1:17" x14ac:dyDescent="0.25">
      <c r="A1707" s="292"/>
      <c r="B1707" s="279"/>
      <c r="C1707" s="279"/>
      <c r="D1707" s="279"/>
      <c r="E1707" s="279"/>
      <c r="F1707" s="279"/>
      <c r="G1707" s="79" t="s">
        <v>49</v>
      </c>
      <c r="H1707" s="44">
        <f t="shared" si="400"/>
        <v>0</v>
      </c>
      <c r="I1707" s="44">
        <v>0</v>
      </c>
      <c r="J1707" s="44">
        <v>0</v>
      </c>
      <c r="K1707" s="44">
        <v>0</v>
      </c>
      <c r="L1707" s="44">
        <v>0</v>
      </c>
      <c r="M1707" s="44">
        <v>0</v>
      </c>
      <c r="N1707" s="44">
        <v>0</v>
      </c>
      <c r="O1707" s="279"/>
      <c r="P1707" s="279"/>
      <c r="Q1707" s="425"/>
    </row>
    <row r="1708" spans="1:17" ht="36" x14ac:dyDescent="0.25">
      <c r="A1708" s="292"/>
      <c r="B1708" s="279"/>
      <c r="C1708" s="279"/>
      <c r="D1708" s="279"/>
      <c r="E1708" s="279"/>
      <c r="F1708" s="279"/>
      <c r="G1708" s="79" t="s">
        <v>18</v>
      </c>
      <c r="H1708" s="44">
        <f t="shared" si="400"/>
        <v>13.7</v>
      </c>
      <c r="I1708" s="44">
        <v>0</v>
      </c>
      <c r="J1708" s="44">
        <v>0</v>
      </c>
      <c r="K1708" s="44">
        <v>0</v>
      </c>
      <c r="L1708" s="44">
        <v>0</v>
      </c>
      <c r="M1708" s="44">
        <v>13.7</v>
      </c>
      <c r="N1708" s="44">
        <v>0</v>
      </c>
      <c r="O1708" s="279"/>
      <c r="P1708" s="279"/>
      <c r="Q1708" s="425"/>
    </row>
    <row r="1709" spans="1:17" x14ac:dyDescent="0.25">
      <c r="A1709" s="292"/>
      <c r="B1709" s="279"/>
      <c r="C1709" s="279"/>
      <c r="D1709" s="279"/>
      <c r="E1709" s="279"/>
      <c r="F1709" s="279"/>
      <c r="G1709" s="79" t="s">
        <v>19</v>
      </c>
      <c r="H1709" s="44">
        <f t="shared" si="400"/>
        <v>1.2</v>
      </c>
      <c r="I1709" s="44">
        <v>0</v>
      </c>
      <c r="J1709" s="44">
        <v>0</v>
      </c>
      <c r="K1709" s="44">
        <v>0</v>
      </c>
      <c r="L1709" s="44">
        <v>0</v>
      </c>
      <c r="M1709" s="44">
        <v>1.2</v>
      </c>
      <c r="N1709" s="44">
        <v>0</v>
      </c>
      <c r="O1709" s="279"/>
      <c r="P1709" s="279"/>
      <c r="Q1709" s="425"/>
    </row>
    <row r="1710" spans="1:17" ht="24" x14ac:dyDescent="0.25">
      <c r="A1710" s="292"/>
      <c r="B1710" s="279"/>
      <c r="C1710" s="279"/>
      <c r="D1710" s="279"/>
      <c r="E1710" s="279"/>
      <c r="F1710" s="279"/>
      <c r="G1710" s="79" t="s">
        <v>20</v>
      </c>
      <c r="H1710" s="44">
        <f t="shared" si="400"/>
        <v>0</v>
      </c>
      <c r="I1710" s="44">
        <v>0</v>
      </c>
      <c r="J1710" s="44">
        <v>0</v>
      </c>
      <c r="K1710" s="44">
        <v>0</v>
      </c>
      <c r="L1710" s="44">
        <v>0</v>
      </c>
      <c r="M1710" s="44">
        <v>0</v>
      </c>
      <c r="N1710" s="44">
        <v>0</v>
      </c>
      <c r="O1710" s="279"/>
      <c r="P1710" s="279"/>
      <c r="Q1710" s="426"/>
    </row>
    <row r="1711" spans="1:17" ht="96" customHeight="1" x14ac:dyDescent="0.25">
      <c r="A1711" s="292" t="s">
        <v>2753</v>
      </c>
      <c r="B1711" s="279" t="s">
        <v>2720</v>
      </c>
      <c r="C1711" s="279" t="s">
        <v>28</v>
      </c>
      <c r="D1711" s="279" t="s">
        <v>66</v>
      </c>
      <c r="E1711" s="279">
        <v>131</v>
      </c>
      <c r="F1711" s="279" t="s">
        <v>2754</v>
      </c>
      <c r="G1711" s="79" t="s">
        <v>16</v>
      </c>
      <c r="H1711" s="44">
        <f t="shared" ref="H1711:N1711" si="408">SUM(H1712:H1715)</f>
        <v>2.2000000000000002</v>
      </c>
      <c r="I1711" s="44">
        <f t="shared" si="408"/>
        <v>0</v>
      </c>
      <c r="J1711" s="44">
        <f t="shared" si="408"/>
        <v>0</v>
      </c>
      <c r="K1711" s="44">
        <f t="shared" si="408"/>
        <v>0</v>
      </c>
      <c r="L1711" s="44">
        <f t="shared" si="408"/>
        <v>2.2000000000000002</v>
      </c>
      <c r="M1711" s="44">
        <f t="shared" si="408"/>
        <v>0</v>
      </c>
      <c r="N1711" s="44">
        <f t="shared" si="408"/>
        <v>0</v>
      </c>
      <c r="O1711" s="279">
        <v>143</v>
      </c>
      <c r="P1711" s="279"/>
      <c r="Q1711" s="424" t="s">
        <v>4166</v>
      </c>
    </row>
    <row r="1712" spans="1:17" x14ac:dyDescent="0.25">
      <c r="A1712" s="292"/>
      <c r="B1712" s="279"/>
      <c r="C1712" s="279"/>
      <c r="D1712" s="279"/>
      <c r="E1712" s="279"/>
      <c r="F1712" s="279"/>
      <c r="G1712" s="79" t="s">
        <v>49</v>
      </c>
      <c r="H1712" s="44">
        <f t="shared" si="400"/>
        <v>0</v>
      </c>
      <c r="I1712" s="44">
        <v>0</v>
      </c>
      <c r="J1712" s="44">
        <v>0</v>
      </c>
      <c r="K1712" s="44">
        <v>0</v>
      </c>
      <c r="L1712" s="44">
        <v>0</v>
      </c>
      <c r="M1712" s="44">
        <v>0</v>
      </c>
      <c r="N1712" s="44">
        <v>0</v>
      </c>
      <c r="O1712" s="279"/>
      <c r="P1712" s="279"/>
      <c r="Q1712" s="425"/>
    </row>
    <row r="1713" spans="1:17" ht="36" x14ac:dyDescent="0.25">
      <c r="A1713" s="292"/>
      <c r="B1713" s="279"/>
      <c r="C1713" s="279"/>
      <c r="D1713" s="279"/>
      <c r="E1713" s="279"/>
      <c r="F1713" s="279"/>
      <c r="G1713" s="79" t="s">
        <v>18</v>
      </c>
      <c r="H1713" s="44">
        <f t="shared" si="400"/>
        <v>2</v>
      </c>
      <c r="I1713" s="44">
        <v>0</v>
      </c>
      <c r="J1713" s="44">
        <v>0</v>
      </c>
      <c r="K1713" s="44">
        <v>0</v>
      </c>
      <c r="L1713" s="44">
        <v>2</v>
      </c>
      <c r="M1713" s="44">
        <v>0</v>
      </c>
      <c r="N1713" s="44">
        <v>0</v>
      </c>
      <c r="O1713" s="279"/>
      <c r="P1713" s="279"/>
      <c r="Q1713" s="425"/>
    </row>
    <row r="1714" spans="1:17" x14ac:dyDescent="0.25">
      <c r="A1714" s="292"/>
      <c r="B1714" s="279"/>
      <c r="C1714" s="279"/>
      <c r="D1714" s="279"/>
      <c r="E1714" s="279"/>
      <c r="F1714" s="279"/>
      <c r="G1714" s="79" t="s">
        <v>19</v>
      </c>
      <c r="H1714" s="44">
        <f t="shared" si="400"/>
        <v>0.2</v>
      </c>
      <c r="I1714" s="44">
        <v>0</v>
      </c>
      <c r="J1714" s="44">
        <v>0</v>
      </c>
      <c r="K1714" s="44">
        <v>0</v>
      </c>
      <c r="L1714" s="44">
        <v>0.2</v>
      </c>
      <c r="M1714" s="44">
        <v>0</v>
      </c>
      <c r="N1714" s="44">
        <v>0</v>
      </c>
      <c r="O1714" s="279"/>
      <c r="P1714" s="279"/>
      <c r="Q1714" s="425"/>
    </row>
    <row r="1715" spans="1:17" ht="24" x14ac:dyDescent="0.25">
      <c r="A1715" s="292"/>
      <c r="B1715" s="279"/>
      <c r="C1715" s="279"/>
      <c r="D1715" s="279"/>
      <c r="E1715" s="279"/>
      <c r="F1715" s="279"/>
      <c r="G1715" s="79" t="s">
        <v>20</v>
      </c>
      <c r="H1715" s="44">
        <f t="shared" si="400"/>
        <v>0</v>
      </c>
      <c r="I1715" s="44">
        <v>0</v>
      </c>
      <c r="J1715" s="44">
        <v>0</v>
      </c>
      <c r="K1715" s="44">
        <v>0</v>
      </c>
      <c r="L1715" s="44">
        <v>0</v>
      </c>
      <c r="M1715" s="44">
        <v>0</v>
      </c>
      <c r="N1715" s="44">
        <v>0</v>
      </c>
      <c r="O1715" s="279"/>
      <c r="P1715" s="279"/>
      <c r="Q1715" s="426"/>
    </row>
    <row r="1716" spans="1:17" ht="72" customHeight="1" x14ac:dyDescent="0.25">
      <c r="A1716" s="292" t="s">
        <v>2755</v>
      </c>
      <c r="B1716" s="281" t="s">
        <v>2756</v>
      </c>
      <c r="C1716" s="279" t="s">
        <v>28</v>
      </c>
      <c r="D1716" s="279" t="s">
        <v>66</v>
      </c>
      <c r="E1716" s="279">
        <v>500</v>
      </c>
      <c r="F1716" s="279" t="s">
        <v>2757</v>
      </c>
      <c r="G1716" s="79" t="s">
        <v>16</v>
      </c>
      <c r="H1716" s="44">
        <f t="shared" ref="H1716:N1716" si="409">SUM(H1717:H1720)</f>
        <v>1433</v>
      </c>
      <c r="I1716" s="44">
        <f t="shared" si="409"/>
        <v>0</v>
      </c>
      <c r="J1716" s="44">
        <f t="shared" si="409"/>
        <v>0</v>
      </c>
      <c r="K1716" s="44">
        <f t="shared" si="409"/>
        <v>0</v>
      </c>
      <c r="L1716" s="44">
        <f t="shared" si="409"/>
        <v>0</v>
      </c>
      <c r="M1716" s="44">
        <f t="shared" si="409"/>
        <v>1433</v>
      </c>
      <c r="N1716" s="44">
        <f t="shared" si="409"/>
        <v>0</v>
      </c>
      <c r="O1716" s="279">
        <v>1123</v>
      </c>
      <c r="P1716" s="279"/>
      <c r="Q1716" s="424" t="s">
        <v>4166</v>
      </c>
    </row>
    <row r="1717" spans="1:17" x14ac:dyDescent="0.25">
      <c r="A1717" s="292"/>
      <c r="B1717" s="282"/>
      <c r="C1717" s="279"/>
      <c r="D1717" s="279"/>
      <c r="E1717" s="279"/>
      <c r="F1717" s="279"/>
      <c r="G1717" s="79" t="s">
        <v>49</v>
      </c>
      <c r="H1717" s="44">
        <f t="shared" si="400"/>
        <v>1418.7</v>
      </c>
      <c r="I1717" s="44">
        <v>0</v>
      </c>
      <c r="J1717" s="44">
        <v>0</v>
      </c>
      <c r="K1717" s="44">
        <v>0</v>
      </c>
      <c r="L1717" s="44">
        <v>0</v>
      </c>
      <c r="M1717" s="44">
        <v>1418.7</v>
      </c>
      <c r="N1717" s="44">
        <v>0</v>
      </c>
      <c r="O1717" s="279"/>
      <c r="P1717" s="279"/>
      <c r="Q1717" s="425"/>
    </row>
    <row r="1718" spans="1:17" ht="36" x14ac:dyDescent="0.25">
      <c r="A1718" s="292"/>
      <c r="B1718" s="282"/>
      <c r="C1718" s="279"/>
      <c r="D1718" s="279"/>
      <c r="E1718" s="279"/>
      <c r="F1718" s="279"/>
      <c r="G1718" s="79" t="s">
        <v>18</v>
      </c>
      <c r="H1718" s="44">
        <f t="shared" si="400"/>
        <v>14.3</v>
      </c>
      <c r="I1718" s="44">
        <v>0</v>
      </c>
      <c r="J1718" s="44">
        <v>0</v>
      </c>
      <c r="K1718" s="44">
        <v>0</v>
      </c>
      <c r="L1718" s="44">
        <v>0</v>
      </c>
      <c r="M1718" s="44">
        <v>14.3</v>
      </c>
      <c r="N1718" s="44">
        <v>0</v>
      </c>
      <c r="O1718" s="279"/>
      <c r="P1718" s="279"/>
      <c r="Q1718" s="425"/>
    </row>
    <row r="1719" spans="1:17" x14ac:dyDescent="0.25">
      <c r="A1719" s="292"/>
      <c r="B1719" s="282"/>
      <c r="C1719" s="279"/>
      <c r="D1719" s="279"/>
      <c r="E1719" s="279"/>
      <c r="F1719" s="279"/>
      <c r="G1719" s="79" t="s">
        <v>19</v>
      </c>
      <c r="H1719" s="44">
        <f t="shared" si="400"/>
        <v>0</v>
      </c>
      <c r="I1719" s="44">
        <v>0</v>
      </c>
      <c r="J1719" s="44">
        <v>0</v>
      </c>
      <c r="K1719" s="44">
        <v>0</v>
      </c>
      <c r="L1719" s="44">
        <v>0</v>
      </c>
      <c r="M1719" s="44">
        <v>0</v>
      </c>
      <c r="N1719" s="44">
        <v>0</v>
      </c>
      <c r="O1719" s="279"/>
      <c r="P1719" s="279"/>
      <c r="Q1719" s="425"/>
    </row>
    <row r="1720" spans="1:17" ht="24" x14ac:dyDescent="0.25">
      <c r="A1720" s="292"/>
      <c r="B1720" s="283"/>
      <c r="C1720" s="279"/>
      <c r="D1720" s="279"/>
      <c r="E1720" s="279"/>
      <c r="F1720" s="279"/>
      <c r="G1720" s="79" t="s">
        <v>20</v>
      </c>
      <c r="H1720" s="44">
        <f t="shared" si="400"/>
        <v>0</v>
      </c>
      <c r="I1720" s="44">
        <v>0</v>
      </c>
      <c r="J1720" s="44">
        <v>0</v>
      </c>
      <c r="K1720" s="44">
        <v>0</v>
      </c>
      <c r="L1720" s="44">
        <v>0</v>
      </c>
      <c r="M1720" s="44">
        <v>0</v>
      </c>
      <c r="N1720" s="44">
        <v>0</v>
      </c>
      <c r="O1720" s="279"/>
      <c r="P1720" s="279"/>
      <c r="Q1720" s="426"/>
    </row>
    <row r="1721" spans="1:17" ht="36" x14ac:dyDescent="0.25">
      <c r="A1721" s="292" t="s">
        <v>2758</v>
      </c>
      <c r="B1721" s="279" t="s">
        <v>2759</v>
      </c>
      <c r="C1721" s="279" t="s">
        <v>28</v>
      </c>
      <c r="D1721" s="279" t="s">
        <v>553</v>
      </c>
      <c r="E1721" s="279">
        <v>140</v>
      </c>
      <c r="F1721" s="279" t="s">
        <v>746</v>
      </c>
      <c r="G1721" s="79" t="s">
        <v>16</v>
      </c>
      <c r="H1721" s="44">
        <f t="shared" ref="H1721:N1721" si="410">SUM(H1722:H1725)</f>
        <v>5</v>
      </c>
      <c r="I1721" s="44">
        <f t="shared" si="410"/>
        <v>0</v>
      </c>
      <c r="J1721" s="44">
        <f t="shared" si="410"/>
        <v>0</v>
      </c>
      <c r="K1721" s="44">
        <f t="shared" si="410"/>
        <v>0</v>
      </c>
      <c r="L1721" s="44">
        <f t="shared" si="410"/>
        <v>5</v>
      </c>
      <c r="M1721" s="44">
        <f t="shared" si="410"/>
        <v>0</v>
      </c>
      <c r="N1721" s="44">
        <f t="shared" si="410"/>
        <v>0</v>
      </c>
      <c r="O1721" s="279">
        <v>110</v>
      </c>
      <c r="P1721" s="279"/>
      <c r="Q1721" s="424" t="s">
        <v>4166</v>
      </c>
    </row>
    <row r="1722" spans="1:17" x14ac:dyDescent="0.25">
      <c r="A1722" s="292"/>
      <c r="B1722" s="279"/>
      <c r="C1722" s="279"/>
      <c r="D1722" s="279"/>
      <c r="E1722" s="279"/>
      <c r="F1722" s="279"/>
      <c r="G1722" s="79" t="s">
        <v>49</v>
      </c>
      <c r="H1722" s="44">
        <f t="shared" si="400"/>
        <v>0</v>
      </c>
      <c r="I1722" s="44">
        <v>0</v>
      </c>
      <c r="J1722" s="44">
        <v>0</v>
      </c>
      <c r="K1722" s="44">
        <v>0</v>
      </c>
      <c r="L1722" s="44">
        <v>0</v>
      </c>
      <c r="M1722" s="44">
        <v>0</v>
      </c>
      <c r="N1722" s="44">
        <v>0</v>
      </c>
      <c r="O1722" s="279"/>
      <c r="P1722" s="279"/>
      <c r="Q1722" s="425"/>
    </row>
    <row r="1723" spans="1:17" ht="36" x14ac:dyDescent="0.25">
      <c r="A1723" s="292"/>
      <c r="B1723" s="279"/>
      <c r="C1723" s="279"/>
      <c r="D1723" s="279"/>
      <c r="E1723" s="279"/>
      <c r="F1723" s="279"/>
      <c r="G1723" s="79" t="s">
        <v>18</v>
      </c>
      <c r="H1723" s="44">
        <f t="shared" si="400"/>
        <v>4.5999999999999996</v>
      </c>
      <c r="I1723" s="44">
        <v>0</v>
      </c>
      <c r="J1723" s="44">
        <v>0</v>
      </c>
      <c r="K1723" s="44">
        <v>0</v>
      </c>
      <c r="L1723" s="44">
        <v>4.5999999999999996</v>
      </c>
      <c r="M1723" s="44">
        <v>0</v>
      </c>
      <c r="N1723" s="44">
        <v>0</v>
      </c>
      <c r="O1723" s="279"/>
      <c r="P1723" s="279"/>
      <c r="Q1723" s="425"/>
    </row>
    <row r="1724" spans="1:17" x14ac:dyDescent="0.25">
      <c r="A1724" s="292"/>
      <c r="B1724" s="279"/>
      <c r="C1724" s="279"/>
      <c r="D1724" s="279"/>
      <c r="E1724" s="279"/>
      <c r="F1724" s="279"/>
      <c r="G1724" s="79" t="s">
        <v>19</v>
      </c>
      <c r="H1724" s="44">
        <f t="shared" si="400"/>
        <v>0.4</v>
      </c>
      <c r="I1724" s="44">
        <v>0</v>
      </c>
      <c r="J1724" s="44">
        <v>0</v>
      </c>
      <c r="K1724" s="44">
        <v>0</v>
      </c>
      <c r="L1724" s="44">
        <v>0.4</v>
      </c>
      <c r="M1724" s="44">
        <v>0</v>
      </c>
      <c r="N1724" s="44">
        <v>0</v>
      </c>
      <c r="O1724" s="279"/>
      <c r="P1724" s="279"/>
      <c r="Q1724" s="425"/>
    </row>
    <row r="1725" spans="1:17" ht="24" x14ac:dyDescent="0.25">
      <c r="A1725" s="292"/>
      <c r="B1725" s="279"/>
      <c r="C1725" s="279"/>
      <c r="D1725" s="279"/>
      <c r="E1725" s="279"/>
      <c r="F1725" s="279"/>
      <c r="G1725" s="79" t="s">
        <v>20</v>
      </c>
      <c r="H1725" s="44">
        <f t="shared" si="400"/>
        <v>0</v>
      </c>
      <c r="I1725" s="44">
        <v>0</v>
      </c>
      <c r="J1725" s="44">
        <v>0</v>
      </c>
      <c r="K1725" s="44">
        <v>0</v>
      </c>
      <c r="L1725" s="44">
        <v>0</v>
      </c>
      <c r="M1725" s="44">
        <v>0</v>
      </c>
      <c r="N1725" s="44">
        <v>0</v>
      </c>
      <c r="O1725" s="279"/>
      <c r="P1725" s="279"/>
      <c r="Q1725" s="426"/>
    </row>
    <row r="1726" spans="1:17" ht="36" x14ac:dyDescent="0.25">
      <c r="A1726" s="292" t="s">
        <v>2760</v>
      </c>
      <c r="B1726" s="279" t="s">
        <v>2720</v>
      </c>
      <c r="C1726" s="279" t="s">
        <v>28</v>
      </c>
      <c r="D1726" s="279" t="s">
        <v>553</v>
      </c>
      <c r="E1726" s="279">
        <v>70</v>
      </c>
      <c r="F1726" s="279" t="s">
        <v>746</v>
      </c>
      <c r="G1726" s="79" t="s">
        <v>16</v>
      </c>
      <c r="H1726" s="44">
        <f t="shared" ref="H1726:N1726" si="411">SUM(H1727:H1730)</f>
        <v>15</v>
      </c>
      <c r="I1726" s="44">
        <f t="shared" si="411"/>
        <v>0</v>
      </c>
      <c r="J1726" s="44">
        <f t="shared" si="411"/>
        <v>0</v>
      </c>
      <c r="K1726" s="44">
        <f t="shared" si="411"/>
        <v>0</v>
      </c>
      <c r="L1726" s="44">
        <f t="shared" si="411"/>
        <v>15</v>
      </c>
      <c r="M1726" s="44">
        <f t="shared" si="411"/>
        <v>0</v>
      </c>
      <c r="N1726" s="44">
        <f t="shared" si="411"/>
        <v>0</v>
      </c>
      <c r="O1726" s="279">
        <v>36</v>
      </c>
      <c r="P1726" s="279"/>
      <c r="Q1726" s="424" t="s">
        <v>4166</v>
      </c>
    </row>
    <row r="1727" spans="1:17" x14ac:dyDescent="0.25">
      <c r="A1727" s="292"/>
      <c r="B1727" s="279"/>
      <c r="C1727" s="279"/>
      <c r="D1727" s="279"/>
      <c r="E1727" s="279"/>
      <c r="F1727" s="279"/>
      <c r="G1727" s="79" t="s">
        <v>49</v>
      </c>
      <c r="H1727" s="44">
        <f t="shared" ref="H1727:H1735" si="412">SUM(I1727:N1727)</f>
        <v>0</v>
      </c>
      <c r="I1727" s="44">
        <v>0</v>
      </c>
      <c r="J1727" s="44">
        <v>0</v>
      </c>
      <c r="K1727" s="44">
        <v>0</v>
      </c>
      <c r="L1727" s="44">
        <v>0</v>
      </c>
      <c r="M1727" s="44">
        <v>0</v>
      </c>
      <c r="N1727" s="44">
        <v>0</v>
      </c>
      <c r="O1727" s="279"/>
      <c r="P1727" s="279"/>
      <c r="Q1727" s="425"/>
    </row>
    <row r="1728" spans="1:17" ht="36" x14ac:dyDescent="0.25">
      <c r="A1728" s="292"/>
      <c r="B1728" s="279"/>
      <c r="C1728" s="279"/>
      <c r="D1728" s="279"/>
      <c r="E1728" s="279"/>
      <c r="F1728" s="279"/>
      <c r="G1728" s="79" t="s">
        <v>18</v>
      </c>
      <c r="H1728" s="44">
        <f t="shared" si="412"/>
        <v>13.8</v>
      </c>
      <c r="I1728" s="44">
        <v>0</v>
      </c>
      <c r="J1728" s="44">
        <v>0</v>
      </c>
      <c r="K1728" s="44">
        <v>0</v>
      </c>
      <c r="L1728" s="44">
        <v>13.8</v>
      </c>
      <c r="M1728" s="44">
        <v>0</v>
      </c>
      <c r="N1728" s="44">
        <v>0</v>
      </c>
      <c r="O1728" s="279"/>
      <c r="P1728" s="279"/>
      <c r="Q1728" s="425"/>
    </row>
    <row r="1729" spans="1:17" x14ac:dyDescent="0.25">
      <c r="A1729" s="292"/>
      <c r="B1729" s="279"/>
      <c r="C1729" s="279"/>
      <c r="D1729" s="279"/>
      <c r="E1729" s="279"/>
      <c r="F1729" s="279"/>
      <c r="G1729" s="79" t="s">
        <v>19</v>
      </c>
      <c r="H1729" s="44">
        <f t="shared" si="412"/>
        <v>1.2</v>
      </c>
      <c r="I1729" s="44">
        <v>0</v>
      </c>
      <c r="J1729" s="44">
        <v>0</v>
      </c>
      <c r="K1729" s="44">
        <v>0</v>
      </c>
      <c r="L1729" s="44">
        <v>1.2</v>
      </c>
      <c r="M1729" s="44">
        <v>0</v>
      </c>
      <c r="N1729" s="44">
        <v>0</v>
      </c>
      <c r="O1729" s="279"/>
      <c r="P1729" s="279"/>
      <c r="Q1729" s="425"/>
    </row>
    <row r="1730" spans="1:17" ht="24" x14ac:dyDescent="0.25">
      <c r="A1730" s="292"/>
      <c r="B1730" s="279"/>
      <c r="C1730" s="279"/>
      <c r="D1730" s="279"/>
      <c r="E1730" s="279"/>
      <c r="F1730" s="279"/>
      <c r="G1730" s="79" t="s">
        <v>20</v>
      </c>
      <c r="H1730" s="44">
        <f t="shared" si="412"/>
        <v>0</v>
      </c>
      <c r="I1730" s="44">
        <v>0</v>
      </c>
      <c r="J1730" s="44">
        <v>0</v>
      </c>
      <c r="K1730" s="44">
        <v>0</v>
      </c>
      <c r="L1730" s="44">
        <v>0</v>
      </c>
      <c r="M1730" s="44">
        <v>0</v>
      </c>
      <c r="N1730" s="44">
        <v>0</v>
      </c>
      <c r="O1730" s="279"/>
      <c r="P1730" s="279"/>
      <c r="Q1730" s="426"/>
    </row>
    <row r="1731" spans="1:17" ht="36" x14ac:dyDescent="0.25">
      <c r="A1731" s="292" t="s">
        <v>2761</v>
      </c>
      <c r="B1731" s="279" t="s">
        <v>2762</v>
      </c>
      <c r="C1731" s="279" t="s">
        <v>28</v>
      </c>
      <c r="D1731" s="279" t="s">
        <v>553</v>
      </c>
      <c r="E1731" s="279">
        <v>55</v>
      </c>
      <c r="F1731" s="279" t="s">
        <v>746</v>
      </c>
      <c r="G1731" s="79" t="s">
        <v>16</v>
      </c>
      <c r="H1731" s="44">
        <f t="shared" ref="H1731:N1731" si="413">SUM(H1732:H1735)</f>
        <v>14</v>
      </c>
      <c r="I1731" s="44">
        <f t="shared" si="413"/>
        <v>0</v>
      </c>
      <c r="J1731" s="44">
        <f t="shared" si="413"/>
        <v>0</v>
      </c>
      <c r="K1731" s="44">
        <f t="shared" si="413"/>
        <v>0</v>
      </c>
      <c r="L1731" s="44">
        <f t="shared" si="413"/>
        <v>14</v>
      </c>
      <c r="M1731" s="44">
        <f t="shared" si="413"/>
        <v>0</v>
      </c>
      <c r="N1731" s="44">
        <f t="shared" si="413"/>
        <v>0</v>
      </c>
      <c r="O1731" s="279">
        <v>32</v>
      </c>
      <c r="P1731" s="279"/>
      <c r="Q1731" s="424" t="s">
        <v>4166</v>
      </c>
    </row>
    <row r="1732" spans="1:17" ht="39.75" customHeight="1" x14ac:dyDescent="0.25">
      <c r="A1732" s="292"/>
      <c r="B1732" s="279"/>
      <c r="C1732" s="279"/>
      <c r="D1732" s="279"/>
      <c r="E1732" s="279"/>
      <c r="F1732" s="279"/>
      <c r="G1732" s="79" t="s">
        <v>49</v>
      </c>
      <c r="H1732" s="44">
        <f t="shared" si="412"/>
        <v>0</v>
      </c>
      <c r="I1732" s="44">
        <v>0</v>
      </c>
      <c r="J1732" s="44">
        <v>0</v>
      </c>
      <c r="K1732" s="44">
        <v>0</v>
      </c>
      <c r="L1732" s="44">
        <v>0</v>
      </c>
      <c r="M1732" s="44">
        <v>0</v>
      </c>
      <c r="N1732" s="44">
        <v>0</v>
      </c>
      <c r="O1732" s="279"/>
      <c r="P1732" s="279"/>
      <c r="Q1732" s="425"/>
    </row>
    <row r="1733" spans="1:17" ht="36" x14ac:dyDescent="0.25">
      <c r="A1733" s="292"/>
      <c r="B1733" s="279"/>
      <c r="C1733" s="279"/>
      <c r="D1733" s="279"/>
      <c r="E1733" s="279"/>
      <c r="F1733" s="279"/>
      <c r="G1733" s="79" t="s">
        <v>18</v>
      </c>
      <c r="H1733" s="44">
        <f t="shared" si="412"/>
        <v>12.9</v>
      </c>
      <c r="I1733" s="44">
        <v>0</v>
      </c>
      <c r="J1733" s="44">
        <v>0</v>
      </c>
      <c r="K1733" s="44">
        <v>0</v>
      </c>
      <c r="L1733" s="44">
        <v>12.9</v>
      </c>
      <c r="M1733" s="44">
        <v>0</v>
      </c>
      <c r="N1733" s="44">
        <v>0</v>
      </c>
      <c r="O1733" s="279"/>
      <c r="P1733" s="279"/>
      <c r="Q1733" s="425"/>
    </row>
    <row r="1734" spans="1:17" x14ac:dyDescent="0.25">
      <c r="A1734" s="292"/>
      <c r="B1734" s="279"/>
      <c r="C1734" s="279"/>
      <c r="D1734" s="279"/>
      <c r="E1734" s="279"/>
      <c r="F1734" s="279"/>
      <c r="G1734" s="79" t="s">
        <v>19</v>
      </c>
      <c r="H1734" s="44">
        <f t="shared" si="412"/>
        <v>1.1000000000000001</v>
      </c>
      <c r="I1734" s="44">
        <v>0</v>
      </c>
      <c r="J1734" s="44">
        <v>0</v>
      </c>
      <c r="K1734" s="44">
        <v>0</v>
      </c>
      <c r="L1734" s="44">
        <v>1.1000000000000001</v>
      </c>
      <c r="M1734" s="44">
        <v>0</v>
      </c>
      <c r="N1734" s="44">
        <v>0</v>
      </c>
      <c r="O1734" s="279"/>
      <c r="P1734" s="279"/>
      <c r="Q1734" s="425"/>
    </row>
    <row r="1735" spans="1:17" ht="24" x14ac:dyDescent="0.25">
      <c r="A1735" s="292"/>
      <c r="B1735" s="279"/>
      <c r="C1735" s="279"/>
      <c r="D1735" s="279"/>
      <c r="E1735" s="279"/>
      <c r="F1735" s="279"/>
      <c r="G1735" s="79" t="s">
        <v>20</v>
      </c>
      <c r="H1735" s="44">
        <f t="shared" si="412"/>
        <v>0</v>
      </c>
      <c r="I1735" s="44">
        <v>0</v>
      </c>
      <c r="J1735" s="44">
        <v>0</v>
      </c>
      <c r="K1735" s="44">
        <v>0</v>
      </c>
      <c r="L1735" s="44">
        <v>0</v>
      </c>
      <c r="M1735" s="44">
        <v>0</v>
      </c>
      <c r="N1735" s="44">
        <v>0</v>
      </c>
      <c r="O1735" s="279"/>
      <c r="P1735" s="279"/>
      <c r="Q1735" s="426"/>
    </row>
    <row r="1736" spans="1:17" ht="36" x14ac:dyDescent="0.25">
      <c r="A1736" s="292" t="s">
        <v>2763</v>
      </c>
      <c r="B1736" s="279"/>
      <c r="C1736" s="279" t="s">
        <v>28</v>
      </c>
      <c r="D1736" s="279" t="s">
        <v>721</v>
      </c>
      <c r="E1736" s="279" t="s">
        <v>2764</v>
      </c>
      <c r="F1736" s="292" t="s">
        <v>2765</v>
      </c>
      <c r="G1736" s="43" t="s">
        <v>16</v>
      </c>
      <c r="H1736" s="44">
        <f t="shared" ref="H1736:N1736" si="414">SUM(H1737:H1740)</f>
        <v>461.22512</v>
      </c>
      <c r="I1736" s="44">
        <f t="shared" si="414"/>
        <v>239.489</v>
      </c>
      <c r="J1736" s="44">
        <f t="shared" si="414"/>
        <v>221.73612</v>
      </c>
      <c r="K1736" s="44">
        <f t="shared" si="414"/>
        <v>0</v>
      </c>
      <c r="L1736" s="44">
        <f t="shared" si="414"/>
        <v>0</v>
      </c>
      <c r="M1736" s="44">
        <f t="shared" si="414"/>
        <v>0</v>
      </c>
      <c r="N1736" s="44">
        <f t="shared" si="414"/>
        <v>0</v>
      </c>
      <c r="O1736" s="328"/>
      <c r="P1736" s="292" t="s">
        <v>2766</v>
      </c>
      <c r="Q1736" s="662" t="s">
        <v>4169</v>
      </c>
    </row>
    <row r="1737" spans="1:17" ht="33.75" customHeight="1" x14ac:dyDescent="0.25">
      <c r="A1737" s="292"/>
      <c r="B1737" s="279"/>
      <c r="C1737" s="279"/>
      <c r="D1737" s="279"/>
      <c r="E1737" s="279"/>
      <c r="F1737" s="292"/>
      <c r="G1737" s="43" t="s">
        <v>17</v>
      </c>
      <c r="H1737" s="44">
        <f t="shared" ref="H1737:H1740" si="415">SUM(I1737:N1737)</f>
        <v>0</v>
      </c>
      <c r="I1737" s="44">
        <v>0</v>
      </c>
      <c r="J1737" s="44">
        <v>0</v>
      </c>
      <c r="K1737" s="44">
        <v>0</v>
      </c>
      <c r="L1737" s="44">
        <v>0</v>
      </c>
      <c r="M1737" s="44">
        <v>0</v>
      </c>
      <c r="N1737" s="44">
        <v>0</v>
      </c>
      <c r="O1737" s="328"/>
      <c r="P1737" s="292"/>
      <c r="Q1737" s="663"/>
    </row>
    <row r="1738" spans="1:17" ht="36" x14ac:dyDescent="0.25">
      <c r="A1738" s="292"/>
      <c r="B1738" s="279"/>
      <c r="C1738" s="279"/>
      <c r="D1738" s="279"/>
      <c r="E1738" s="279"/>
      <c r="F1738" s="292"/>
      <c r="G1738" s="43" t="s">
        <v>18</v>
      </c>
      <c r="H1738" s="44">
        <f t="shared" si="415"/>
        <v>461.22512</v>
      </c>
      <c r="I1738" s="44">
        <v>239.489</v>
      </c>
      <c r="J1738" s="44">
        <v>221.73612</v>
      </c>
      <c r="K1738" s="44">
        <v>0</v>
      </c>
      <c r="L1738" s="44">
        <v>0</v>
      </c>
      <c r="M1738" s="44">
        <v>0</v>
      </c>
      <c r="N1738" s="44">
        <v>0</v>
      </c>
      <c r="O1738" s="328"/>
      <c r="P1738" s="292"/>
      <c r="Q1738" s="663"/>
    </row>
    <row r="1739" spans="1:17" x14ac:dyDescent="0.25">
      <c r="A1739" s="292"/>
      <c r="B1739" s="279"/>
      <c r="C1739" s="279"/>
      <c r="D1739" s="279"/>
      <c r="E1739" s="279"/>
      <c r="F1739" s="292"/>
      <c r="G1739" s="43" t="s">
        <v>19</v>
      </c>
      <c r="H1739" s="44">
        <f t="shared" si="415"/>
        <v>0</v>
      </c>
      <c r="I1739" s="44">
        <v>0</v>
      </c>
      <c r="J1739" s="44">
        <v>0</v>
      </c>
      <c r="K1739" s="44">
        <v>0</v>
      </c>
      <c r="L1739" s="44">
        <v>0</v>
      </c>
      <c r="M1739" s="44">
        <v>0</v>
      </c>
      <c r="N1739" s="44">
        <v>0</v>
      </c>
      <c r="O1739" s="328"/>
      <c r="P1739" s="292"/>
      <c r="Q1739" s="663"/>
    </row>
    <row r="1740" spans="1:17" ht="24" x14ac:dyDescent="0.25">
      <c r="A1740" s="292"/>
      <c r="B1740" s="279"/>
      <c r="C1740" s="279"/>
      <c r="D1740" s="279"/>
      <c r="E1740" s="279"/>
      <c r="F1740" s="292"/>
      <c r="G1740" s="43" t="s">
        <v>20</v>
      </c>
      <c r="H1740" s="44">
        <f t="shared" si="415"/>
        <v>0</v>
      </c>
      <c r="I1740" s="44">
        <v>0</v>
      </c>
      <c r="J1740" s="44">
        <v>0</v>
      </c>
      <c r="K1740" s="44">
        <v>0</v>
      </c>
      <c r="L1740" s="44">
        <v>0</v>
      </c>
      <c r="M1740" s="44">
        <v>0</v>
      </c>
      <c r="N1740" s="44">
        <v>0</v>
      </c>
      <c r="O1740" s="328"/>
      <c r="P1740" s="292"/>
      <c r="Q1740" s="664"/>
    </row>
    <row r="1741" spans="1:17" ht="36" x14ac:dyDescent="0.25">
      <c r="A1741" s="281" t="s">
        <v>2767</v>
      </c>
      <c r="B1741" s="281" t="s">
        <v>2762</v>
      </c>
      <c r="C1741" s="301" t="s">
        <v>28</v>
      </c>
      <c r="D1741" s="281">
        <v>2026</v>
      </c>
      <c r="E1741" s="301">
        <v>464</v>
      </c>
      <c r="F1741" s="281" t="s">
        <v>2737</v>
      </c>
      <c r="G1741" s="129" t="s">
        <v>16</v>
      </c>
      <c r="H1741" s="47">
        <f t="shared" ref="H1741:N1741" si="416">SUM(H1742:H1745)</f>
        <v>7.6999999999999993</v>
      </c>
      <c r="I1741" s="95">
        <f t="shared" si="416"/>
        <v>0</v>
      </c>
      <c r="J1741" s="47">
        <f t="shared" si="416"/>
        <v>7.6999999999999993</v>
      </c>
      <c r="K1741" s="95">
        <f t="shared" si="416"/>
        <v>0</v>
      </c>
      <c r="L1741" s="47">
        <f t="shared" si="416"/>
        <v>0</v>
      </c>
      <c r="M1741" s="95">
        <f t="shared" si="416"/>
        <v>0</v>
      </c>
      <c r="N1741" s="47">
        <f t="shared" si="416"/>
        <v>0</v>
      </c>
      <c r="O1741" s="484">
        <v>331</v>
      </c>
      <c r="P1741" s="281" t="s">
        <v>2768</v>
      </c>
      <c r="Q1741" s="424" t="s">
        <v>4166</v>
      </c>
    </row>
    <row r="1742" spans="1:17" x14ac:dyDescent="0.25">
      <c r="A1742" s="282"/>
      <c r="B1742" s="282"/>
      <c r="C1742" s="301"/>
      <c r="D1742" s="282"/>
      <c r="E1742" s="301"/>
      <c r="F1742" s="282"/>
      <c r="G1742" s="46" t="s">
        <v>17</v>
      </c>
      <c r="H1742" s="44">
        <f t="shared" ref="H1742:H1745" si="417">SUM(I1742:N1742)</f>
        <v>7.6</v>
      </c>
      <c r="I1742" s="47">
        <v>0</v>
      </c>
      <c r="J1742" s="44">
        <v>7.6</v>
      </c>
      <c r="K1742" s="47">
        <v>0</v>
      </c>
      <c r="L1742" s="44">
        <v>0</v>
      </c>
      <c r="M1742" s="47">
        <v>0</v>
      </c>
      <c r="N1742" s="44">
        <v>0</v>
      </c>
      <c r="O1742" s="486"/>
      <c r="P1742" s="282"/>
      <c r="Q1742" s="425"/>
    </row>
    <row r="1743" spans="1:17" ht="36" x14ac:dyDescent="0.25">
      <c r="A1743" s="282"/>
      <c r="B1743" s="282"/>
      <c r="C1743" s="301"/>
      <c r="D1743" s="282"/>
      <c r="E1743" s="301"/>
      <c r="F1743" s="282"/>
      <c r="G1743" s="43" t="s">
        <v>18</v>
      </c>
      <c r="H1743" s="47">
        <f t="shared" si="417"/>
        <v>0.1</v>
      </c>
      <c r="I1743" s="44">
        <v>0</v>
      </c>
      <c r="J1743" s="47">
        <v>0.1</v>
      </c>
      <c r="K1743" s="44">
        <v>0</v>
      </c>
      <c r="L1743" s="47">
        <v>0</v>
      </c>
      <c r="M1743" s="44">
        <v>0</v>
      </c>
      <c r="N1743" s="47">
        <v>0</v>
      </c>
      <c r="O1743" s="485"/>
      <c r="P1743" s="282"/>
      <c r="Q1743" s="425"/>
    </row>
    <row r="1744" spans="1:17" x14ac:dyDescent="0.25">
      <c r="A1744" s="282"/>
      <c r="B1744" s="282"/>
      <c r="C1744" s="301"/>
      <c r="D1744" s="282"/>
      <c r="E1744" s="301"/>
      <c r="F1744" s="282"/>
      <c r="G1744" s="46" t="s">
        <v>19</v>
      </c>
      <c r="H1744" s="44">
        <f t="shared" si="417"/>
        <v>0</v>
      </c>
      <c r="I1744" s="47">
        <v>0</v>
      </c>
      <c r="J1744" s="44">
        <v>0</v>
      </c>
      <c r="K1744" s="47">
        <v>0</v>
      </c>
      <c r="L1744" s="44">
        <v>0</v>
      </c>
      <c r="M1744" s="47">
        <v>0</v>
      </c>
      <c r="N1744" s="44">
        <v>0</v>
      </c>
      <c r="O1744" s="486"/>
      <c r="P1744" s="282"/>
      <c r="Q1744" s="425"/>
    </row>
    <row r="1745" spans="1:17" ht="24" x14ac:dyDescent="0.25">
      <c r="A1745" s="283"/>
      <c r="B1745" s="283"/>
      <c r="C1745" s="301"/>
      <c r="D1745" s="283"/>
      <c r="E1745" s="301"/>
      <c r="F1745" s="283"/>
      <c r="G1745" s="143" t="s">
        <v>20</v>
      </c>
      <c r="H1745" s="82">
        <f t="shared" si="417"/>
        <v>0</v>
      </c>
      <c r="I1745" s="82">
        <v>0</v>
      </c>
      <c r="J1745" s="82">
        <v>0</v>
      </c>
      <c r="K1745" s="82">
        <v>0</v>
      </c>
      <c r="L1745" s="82">
        <v>0</v>
      </c>
      <c r="M1745" s="82">
        <v>0</v>
      </c>
      <c r="N1745" s="82">
        <v>0</v>
      </c>
      <c r="O1745" s="644"/>
      <c r="P1745" s="283"/>
      <c r="Q1745" s="426"/>
    </row>
    <row r="1746" spans="1:17" ht="36" x14ac:dyDescent="0.25">
      <c r="A1746" s="281" t="s">
        <v>2769</v>
      </c>
      <c r="B1746" s="281" t="s">
        <v>2762</v>
      </c>
      <c r="C1746" s="281" t="s">
        <v>28</v>
      </c>
      <c r="D1746" s="301">
        <v>2027</v>
      </c>
      <c r="E1746" s="281">
        <v>554</v>
      </c>
      <c r="F1746" s="479" t="s">
        <v>2737</v>
      </c>
      <c r="G1746" s="77" t="s">
        <v>16</v>
      </c>
      <c r="H1746" s="144">
        <f t="shared" ref="H1746:N1746" si="418">SUM(H1747:H1750)</f>
        <v>8.6</v>
      </c>
      <c r="I1746" s="144">
        <f t="shared" si="418"/>
        <v>0</v>
      </c>
      <c r="J1746" s="144">
        <f t="shared" si="418"/>
        <v>0</v>
      </c>
      <c r="K1746" s="144">
        <f t="shared" si="418"/>
        <v>8.6</v>
      </c>
      <c r="L1746" s="144">
        <f t="shared" si="418"/>
        <v>0</v>
      </c>
      <c r="M1746" s="144">
        <f t="shared" si="418"/>
        <v>0</v>
      </c>
      <c r="N1746" s="145">
        <f t="shared" si="418"/>
        <v>0</v>
      </c>
      <c r="O1746" s="645">
        <v>1123</v>
      </c>
      <c r="P1746" s="632" t="s">
        <v>2768</v>
      </c>
      <c r="Q1746" s="424" t="s">
        <v>4166</v>
      </c>
    </row>
    <row r="1747" spans="1:17" x14ac:dyDescent="0.25">
      <c r="A1747" s="282"/>
      <c r="B1747" s="282"/>
      <c r="C1747" s="282"/>
      <c r="D1747" s="301"/>
      <c r="E1747" s="282"/>
      <c r="F1747" s="282"/>
      <c r="G1747" s="46" t="s">
        <v>17</v>
      </c>
      <c r="H1747" s="84">
        <f t="shared" ref="H1747:H1750" si="419">SUM(I1747:N1747)</f>
        <v>8.5</v>
      </c>
      <c r="I1747" s="47">
        <v>0</v>
      </c>
      <c r="J1747" s="84">
        <v>0</v>
      </c>
      <c r="K1747" s="47">
        <v>8.5</v>
      </c>
      <c r="L1747" s="84">
        <v>0</v>
      </c>
      <c r="M1747" s="47">
        <v>0</v>
      </c>
      <c r="N1747" s="146">
        <v>0</v>
      </c>
      <c r="O1747" s="486"/>
      <c r="P1747" s="635"/>
      <c r="Q1747" s="425"/>
    </row>
    <row r="1748" spans="1:17" ht="36" x14ac:dyDescent="0.25">
      <c r="A1748" s="282"/>
      <c r="B1748" s="282"/>
      <c r="C1748" s="282"/>
      <c r="D1748" s="301"/>
      <c r="E1748" s="282"/>
      <c r="F1748" s="301"/>
      <c r="G1748" s="126" t="s">
        <v>18</v>
      </c>
      <c r="H1748" s="47">
        <f t="shared" si="419"/>
        <v>0.1</v>
      </c>
      <c r="I1748" s="44">
        <v>0</v>
      </c>
      <c r="J1748" s="47">
        <v>0</v>
      </c>
      <c r="K1748" s="44">
        <v>0.1</v>
      </c>
      <c r="L1748" s="47">
        <v>0</v>
      </c>
      <c r="M1748" s="44">
        <v>0</v>
      </c>
      <c r="N1748" s="47">
        <v>0</v>
      </c>
      <c r="O1748" s="646"/>
      <c r="P1748" s="635"/>
      <c r="Q1748" s="425"/>
    </row>
    <row r="1749" spans="1:17" x14ac:dyDescent="0.25">
      <c r="A1749" s="282"/>
      <c r="B1749" s="282"/>
      <c r="C1749" s="282"/>
      <c r="D1749" s="301"/>
      <c r="E1749" s="282"/>
      <c r="F1749" s="282"/>
      <c r="G1749" s="46" t="s">
        <v>19</v>
      </c>
      <c r="H1749" s="44">
        <f t="shared" si="419"/>
        <v>0</v>
      </c>
      <c r="I1749" s="47">
        <v>0</v>
      </c>
      <c r="J1749" s="44">
        <v>0</v>
      </c>
      <c r="K1749" s="47">
        <v>0</v>
      </c>
      <c r="L1749" s="44">
        <v>0</v>
      </c>
      <c r="M1749" s="47">
        <v>0</v>
      </c>
      <c r="N1749" s="147">
        <v>0</v>
      </c>
      <c r="O1749" s="486"/>
      <c r="P1749" s="635"/>
      <c r="Q1749" s="425"/>
    </row>
    <row r="1750" spans="1:17" ht="24" x14ac:dyDescent="0.25">
      <c r="A1750" s="283"/>
      <c r="B1750" s="283"/>
      <c r="C1750" s="283"/>
      <c r="D1750" s="301"/>
      <c r="E1750" s="283"/>
      <c r="F1750" s="283"/>
      <c r="G1750" s="91" t="s">
        <v>20</v>
      </c>
      <c r="H1750" s="47">
        <f t="shared" si="419"/>
        <v>0</v>
      </c>
      <c r="I1750" s="117">
        <v>0</v>
      </c>
      <c r="J1750" s="47">
        <v>0</v>
      </c>
      <c r="K1750" s="117">
        <v>0</v>
      </c>
      <c r="L1750" s="47">
        <v>0</v>
      </c>
      <c r="M1750" s="117">
        <v>0</v>
      </c>
      <c r="N1750" s="47">
        <v>0</v>
      </c>
      <c r="O1750" s="647"/>
      <c r="P1750" s="648"/>
      <c r="Q1750" s="426"/>
    </row>
    <row r="1751" spans="1:17" ht="36" x14ac:dyDescent="0.25">
      <c r="A1751" s="306" t="s">
        <v>26</v>
      </c>
      <c r="B1751" s="306"/>
      <c r="C1751" s="306"/>
      <c r="D1751" s="306"/>
      <c r="E1751" s="306"/>
      <c r="F1751" s="306"/>
      <c r="G1751" s="133" t="s">
        <v>16</v>
      </c>
      <c r="H1751" s="49">
        <f>SUM(H1671,H1676,H1681,H1686,H1691,H1696,H1701,H1706,H1711,H1716,H1721,H1726,H1731,H1736,H1741,H1746)</f>
        <v>2486.0251199999998</v>
      </c>
      <c r="I1751" s="49">
        <f t="shared" ref="I1751:N1751" si="420">SUM(I1671,I1676,I1681,I1686,I1691,I1696,I1701,I1706,I1711,I1716,I1721,I1726,I1731,I1736,I1741,I1746)</f>
        <v>260.38900000000001</v>
      </c>
      <c r="J1751" s="49">
        <f t="shared" si="420"/>
        <v>229.43611999999999</v>
      </c>
      <c r="K1751" s="49">
        <f t="shared" si="420"/>
        <v>8.6</v>
      </c>
      <c r="L1751" s="49">
        <f t="shared" si="420"/>
        <v>284.7</v>
      </c>
      <c r="M1751" s="49">
        <f t="shared" si="420"/>
        <v>1507.7</v>
      </c>
      <c r="N1751" s="49">
        <f t="shared" si="420"/>
        <v>195.20000000000002</v>
      </c>
      <c r="O1751" s="283">
        <v>3373</v>
      </c>
      <c r="P1751" s="279"/>
      <c r="Q1751" s="35"/>
    </row>
    <row r="1752" spans="1:17" ht="36" customHeight="1" x14ac:dyDescent="0.25">
      <c r="A1752" s="306"/>
      <c r="B1752" s="306"/>
      <c r="C1752" s="306"/>
      <c r="D1752" s="306"/>
      <c r="E1752" s="306"/>
      <c r="F1752" s="306"/>
      <c r="G1752" s="133" t="s">
        <v>267</v>
      </c>
      <c r="H1752" s="49">
        <f t="shared" ref="H1752:N1755" si="421">SUM(H1672,H1677,H1682,H1687,H1692,H1697,H1702,H1707,H1712,H1717,H1722,H1727,H1732,H1737,H1742,H1747)</f>
        <v>1552.2</v>
      </c>
      <c r="I1752" s="49">
        <f t="shared" si="421"/>
        <v>20.7</v>
      </c>
      <c r="J1752" s="49">
        <f t="shared" si="421"/>
        <v>7.6</v>
      </c>
      <c r="K1752" s="49">
        <f t="shared" si="421"/>
        <v>8.5</v>
      </c>
      <c r="L1752" s="49">
        <f t="shared" si="421"/>
        <v>0</v>
      </c>
      <c r="M1752" s="49">
        <f t="shared" si="421"/>
        <v>1418.7</v>
      </c>
      <c r="N1752" s="49">
        <f t="shared" si="421"/>
        <v>96.7</v>
      </c>
      <c r="O1752" s="279"/>
      <c r="P1752" s="279"/>
      <c r="Q1752" s="35"/>
    </row>
    <row r="1753" spans="1:17" ht="36" x14ac:dyDescent="0.25">
      <c r="A1753" s="306"/>
      <c r="B1753" s="306"/>
      <c r="C1753" s="306"/>
      <c r="D1753" s="306"/>
      <c r="E1753" s="306"/>
      <c r="F1753" s="306"/>
      <c r="G1753" s="133" t="s">
        <v>18</v>
      </c>
      <c r="H1753" s="49">
        <f t="shared" si="421"/>
        <v>897.92512000000011</v>
      </c>
      <c r="I1753" s="49">
        <f t="shared" si="421"/>
        <v>239.68899999999999</v>
      </c>
      <c r="J1753" s="49">
        <f t="shared" si="421"/>
        <v>221.83611999999999</v>
      </c>
      <c r="K1753" s="49">
        <f t="shared" si="421"/>
        <v>0.1</v>
      </c>
      <c r="L1753" s="49">
        <f t="shared" si="421"/>
        <v>262</v>
      </c>
      <c r="M1753" s="49">
        <f t="shared" si="421"/>
        <v>83</v>
      </c>
      <c r="N1753" s="49">
        <f t="shared" si="421"/>
        <v>91.300000000000011</v>
      </c>
      <c r="O1753" s="279"/>
      <c r="P1753" s="279"/>
      <c r="Q1753" s="35"/>
    </row>
    <row r="1754" spans="1:17" ht="15.75" x14ac:dyDescent="0.25">
      <c r="A1754" s="306"/>
      <c r="B1754" s="306"/>
      <c r="C1754" s="306"/>
      <c r="D1754" s="306"/>
      <c r="E1754" s="306"/>
      <c r="F1754" s="306"/>
      <c r="G1754" s="133" t="s">
        <v>19</v>
      </c>
      <c r="H1754" s="49">
        <f t="shared" si="421"/>
        <v>35.900000000000006</v>
      </c>
      <c r="I1754" s="49">
        <f t="shared" si="421"/>
        <v>0</v>
      </c>
      <c r="J1754" s="49">
        <f t="shared" si="421"/>
        <v>0</v>
      </c>
      <c r="K1754" s="49">
        <f t="shared" si="421"/>
        <v>0</v>
      </c>
      <c r="L1754" s="49">
        <f t="shared" si="421"/>
        <v>22.7</v>
      </c>
      <c r="M1754" s="49">
        <f t="shared" si="421"/>
        <v>6</v>
      </c>
      <c r="N1754" s="49">
        <f t="shared" si="421"/>
        <v>7.2</v>
      </c>
      <c r="O1754" s="279"/>
      <c r="P1754" s="279"/>
      <c r="Q1754" s="35"/>
    </row>
    <row r="1755" spans="1:17" ht="24" x14ac:dyDescent="0.25">
      <c r="A1755" s="306"/>
      <c r="B1755" s="306"/>
      <c r="C1755" s="306"/>
      <c r="D1755" s="306"/>
      <c r="E1755" s="306"/>
      <c r="F1755" s="306"/>
      <c r="G1755" s="133" t="s">
        <v>20</v>
      </c>
      <c r="H1755" s="49">
        <f t="shared" si="421"/>
        <v>0</v>
      </c>
      <c r="I1755" s="49">
        <f t="shared" si="421"/>
        <v>0</v>
      </c>
      <c r="J1755" s="49">
        <f t="shared" si="421"/>
        <v>0</v>
      </c>
      <c r="K1755" s="49">
        <f t="shared" si="421"/>
        <v>0</v>
      </c>
      <c r="L1755" s="49">
        <f t="shared" si="421"/>
        <v>0</v>
      </c>
      <c r="M1755" s="49">
        <f t="shared" si="421"/>
        <v>0</v>
      </c>
      <c r="N1755" s="49">
        <f t="shared" si="421"/>
        <v>0</v>
      </c>
      <c r="O1755" s="279"/>
      <c r="P1755" s="279"/>
      <c r="Q1755" s="35"/>
    </row>
    <row r="1756" spans="1:17" ht="15.75" x14ac:dyDescent="0.25">
      <c r="A1756" s="306" t="s">
        <v>1006</v>
      </c>
      <c r="B1756" s="306"/>
      <c r="C1756" s="306"/>
      <c r="D1756" s="306"/>
      <c r="E1756" s="306"/>
      <c r="F1756" s="306"/>
      <c r="G1756" s="306"/>
      <c r="H1756" s="306"/>
      <c r="I1756" s="306"/>
      <c r="J1756" s="306"/>
      <c r="K1756" s="306"/>
      <c r="L1756" s="306"/>
      <c r="M1756" s="306"/>
      <c r="N1756" s="306"/>
      <c r="O1756" s="306"/>
      <c r="P1756" s="306"/>
      <c r="Q1756" s="35"/>
    </row>
    <row r="1757" spans="1:17" ht="36" customHeight="1" x14ac:dyDescent="0.25">
      <c r="A1757" s="292" t="s">
        <v>2770</v>
      </c>
      <c r="B1757" s="279" t="s">
        <v>2771</v>
      </c>
      <c r="C1757" s="279" t="s">
        <v>1006</v>
      </c>
      <c r="D1757" s="279">
        <v>2028</v>
      </c>
      <c r="E1757" s="279">
        <v>825</v>
      </c>
      <c r="F1757" s="279" t="s">
        <v>2772</v>
      </c>
      <c r="G1757" s="79" t="s">
        <v>16</v>
      </c>
      <c r="H1757" s="44">
        <f t="shared" ref="H1757:N1757" si="422">SUM(H1758:H1761)</f>
        <v>1120.3</v>
      </c>
      <c r="I1757" s="44">
        <f t="shared" si="422"/>
        <v>0</v>
      </c>
      <c r="J1757" s="44">
        <f t="shared" si="422"/>
        <v>0</v>
      </c>
      <c r="K1757" s="44">
        <f t="shared" si="422"/>
        <v>0</v>
      </c>
      <c r="L1757" s="44">
        <f t="shared" si="422"/>
        <v>1120.3</v>
      </c>
      <c r="M1757" s="44">
        <f t="shared" si="422"/>
        <v>0</v>
      </c>
      <c r="N1757" s="44">
        <f t="shared" si="422"/>
        <v>0</v>
      </c>
      <c r="O1757" s="279">
        <v>2269</v>
      </c>
      <c r="P1757" s="279" t="s">
        <v>2773</v>
      </c>
      <c r="Q1757" s="424" t="s">
        <v>4195</v>
      </c>
    </row>
    <row r="1758" spans="1:17" x14ac:dyDescent="0.25">
      <c r="A1758" s="292"/>
      <c r="B1758" s="279"/>
      <c r="C1758" s="279"/>
      <c r="D1758" s="279"/>
      <c r="E1758" s="279"/>
      <c r="F1758" s="279"/>
      <c r="G1758" s="79" t="s">
        <v>17</v>
      </c>
      <c r="H1758" s="44">
        <f t="shared" ref="H1758:H1821" si="423">SUM(I1758:N1758)</f>
        <v>0</v>
      </c>
      <c r="I1758" s="44">
        <v>0</v>
      </c>
      <c r="J1758" s="44">
        <v>0</v>
      </c>
      <c r="K1758" s="44">
        <v>0</v>
      </c>
      <c r="L1758" s="44">
        <v>0</v>
      </c>
      <c r="M1758" s="44">
        <v>0</v>
      </c>
      <c r="N1758" s="44">
        <v>0</v>
      </c>
      <c r="O1758" s="279"/>
      <c r="P1758" s="279"/>
      <c r="Q1758" s="425"/>
    </row>
    <row r="1759" spans="1:17" ht="36" x14ac:dyDescent="0.25">
      <c r="A1759" s="292"/>
      <c r="B1759" s="279"/>
      <c r="C1759" s="279"/>
      <c r="D1759" s="279"/>
      <c r="E1759" s="279"/>
      <c r="F1759" s="279"/>
      <c r="G1759" s="79" t="s">
        <v>18</v>
      </c>
      <c r="H1759" s="44">
        <f t="shared" si="423"/>
        <v>1120.3</v>
      </c>
      <c r="I1759" s="44">
        <v>0</v>
      </c>
      <c r="J1759" s="44">
        <v>0</v>
      </c>
      <c r="K1759" s="44">
        <v>0</v>
      </c>
      <c r="L1759" s="44">
        <v>1120.3</v>
      </c>
      <c r="M1759" s="44">
        <v>0</v>
      </c>
      <c r="N1759" s="44">
        <v>0</v>
      </c>
      <c r="O1759" s="279"/>
      <c r="P1759" s="279"/>
      <c r="Q1759" s="425"/>
    </row>
    <row r="1760" spans="1:17" x14ac:dyDescent="0.25">
      <c r="A1760" s="292"/>
      <c r="B1760" s="279"/>
      <c r="C1760" s="279"/>
      <c r="D1760" s="279"/>
      <c r="E1760" s="279"/>
      <c r="F1760" s="279"/>
      <c r="G1760" s="79" t="s">
        <v>19</v>
      </c>
      <c r="H1760" s="44">
        <f t="shared" si="423"/>
        <v>0</v>
      </c>
      <c r="I1760" s="44">
        <v>0</v>
      </c>
      <c r="J1760" s="44">
        <v>0</v>
      </c>
      <c r="K1760" s="44">
        <v>0</v>
      </c>
      <c r="L1760" s="44">
        <v>0</v>
      </c>
      <c r="M1760" s="44">
        <v>0</v>
      </c>
      <c r="N1760" s="44">
        <v>0</v>
      </c>
      <c r="O1760" s="279"/>
      <c r="P1760" s="279"/>
      <c r="Q1760" s="425"/>
    </row>
    <row r="1761" spans="1:17" ht="24" x14ac:dyDescent="0.25">
      <c r="A1761" s="292"/>
      <c r="B1761" s="279"/>
      <c r="C1761" s="279"/>
      <c r="D1761" s="279"/>
      <c r="E1761" s="279"/>
      <c r="F1761" s="279"/>
      <c r="G1761" s="79" t="s">
        <v>20</v>
      </c>
      <c r="H1761" s="44">
        <f t="shared" si="423"/>
        <v>0</v>
      </c>
      <c r="I1761" s="44">
        <v>0</v>
      </c>
      <c r="J1761" s="44">
        <v>0</v>
      </c>
      <c r="K1761" s="44">
        <v>0</v>
      </c>
      <c r="L1761" s="44">
        <v>0</v>
      </c>
      <c r="M1761" s="44">
        <v>0</v>
      </c>
      <c r="N1761" s="44">
        <v>0</v>
      </c>
      <c r="O1761" s="279"/>
      <c r="P1761" s="279"/>
      <c r="Q1761" s="426"/>
    </row>
    <row r="1762" spans="1:17" ht="36" x14ac:dyDescent="0.25">
      <c r="A1762" s="299" t="s">
        <v>2774</v>
      </c>
      <c r="B1762" s="279" t="s">
        <v>2771</v>
      </c>
      <c r="C1762" s="279" t="s">
        <v>1006</v>
      </c>
      <c r="D1762" s="279" t="s">
        <v>66</v>
      </c>
      <c r="E1762" s="279">
        <v>154</v>
      </c>
      <c r="F1762" s="279" t="s">
        <v>2772</v>
      </c>
      <c r="G1762" s="79" t="s">
        <v>16</v>
      </c>
      <c r="H1762" s="44">
        <f t="shared" ref="H1762:N1762" si="424">SUM(H1763:H1766)</f>
        <v>400</v>
      </c>
      <c r="I1762" s="44">
        <f t="shared" si="424"/>
        <v>0</v>
      </c>
      <c r="J1762" s="44">
        <f t="shared" si="424"/>
        <v>0</v>
      </c>
      <c r="K1762" s="44">
        <f t="shared" si="424"/>
        <v>0</v>
      </c>
      <c r="L1762" s="44">
        <f t="shared" si="424"/>
        <v>0</v>
      </c>
      <c r="M1762" s="44">
        <f t="shared" si="424"/>
        <v>0</v>
      </c>
      <c r="N1762" s="44">
        <f t="shared" si="424"/>
        <v>400</v>
      </c>
      <c r="O1762" s="279">
        <v>424</v>
      </c>
      <c r="P1762" s="281" t="s">
        <v>2775</v>
      </c>
      <c r="Q1762" s="424" t="s">
        <v>4195</v>
      </c>
    </row>
    <row r="1763" spans="1:17" x14ac:dyDescent="0.25">
      <c r="A1763" s="374"/>
      <c r="B1763" s="279"/>
      <c r="C1763" s="279"/>
      <c r="D1763" s="279"/>
      <c r="E1763" s="279"/>
      <c r="F1763" s="279"/>
      <c r="G1763" s="79" t="s">
        <v>17</v>
      </c>
      <c r="H1763" s="44">
        <f t="shared" si="423"/>
        <v>0</v>
      </c>
      <c r="I1763" s="44">
        <v>0</v>
      </c>
      <c r="J1763" s="44">
        <v>0</v>
      </c>
      <c r="K1763" s="44">
        <v>0</v>
      </c>
      <c r="L1763" s="44">
        <v>0</v>
      </c>
      <c r="M1763" s="44">
        <v>0</v>
      </c>
      <c r="N1763" s="44">
        <v>0</v>
      </c>
      <c r="O1763" s="279"/>
      <c r="P1763" s="282"/>
      <c r="Q1763" s="425"/>
    </row>
    <row r="1764" spans="1:17" ht="36" x14ac:dyDescent="0.25">
      <c r="A1764" s="374"/>
      <c r="B1764" s="279"/>
      <c r="C1764" s="279"/>
      <c r="D1764" s="279"/>
      <c r="E1764" s="279"/>
      <c r="F1764" s="279"/>
      <c r="G1764" s="79" t="s">
        <v>18</v>
      </c>
      <c r="H1764" s="44">
        <f t="shared" si="423"/>
        <v>400</v>
      </c>
      <c r="I1764" s="44">
        <v>0</v>
      </c>
      <c r="J1764" s="44">
        <v>0</v>
      </c>
      <c r="K1764" s="44">
        <v>0</v>
      </c>
      <c r="L1764" s="44">
        <v>0</v>
      </c>
      <c r="M1764" s="44">
        <v>0</v>
      </c>
      <c r="N1764" s="44">
        <v>400</v>
      </c>
      <c r="O1764" s="279"/>
      <c r="P1764" s="282"/>
      <c r="Q1764" s="425"/>
    </row>
    <row r="1765" spans="1:17" x14ac:dyDescent="0.25">
      <c r="A1765" s="374"/>
      <c r="B1765" s="279"/>
      <c r="C1765" s="279"/>
      <c r="D1765" s="279"/>
      <c r="E1765" s="279"/>
      <c r="F1765" s="279"/>
      <c r="G1765" s="79" t="s">
        <v>19</v>
      </c>
      <c r="H1765" s="44">
        <f t="shared" si="423"/>
        <v>0</v>
      </c>
      <c r="I1765" s="44">
        <v>0</v>
      </c>
      <c r="J1765" s="44">
        <v>0</v>
      </c>
      <c r="K1765" s="44">
        <v>0</v>
      </c>
      <c r="L1765" s="44">
        <v>0</v>
      </c>
      <c r="M1765" s="44">
        <v>0</v>
      </c>
      <c r="N1765" s="44">
        <v>0</v>
      </c>
      <c r="O1765" s="279"/>
      <c r="P1765" s="282"/>
      <c r="Q1765" s="425"/>
    </row>
    <row r="1766" spans="1:17" ht="24" x14ac:dyDescent="0.25">
      <c r="A1766" s="375"/>
      <c r="B1766" s="279"/>
      <c r="C1766" s="279"/>
      <c r="D1766" s="279"/>
      <c r="E1766" s="279"/>
      <c r="F1766" s="279"/>
      <c r="G1766" s="79" t="s">
        <v>20</v>
      </c>
      <c r="H1766" s="44">
        <f t="shared" si="423"/>
        <v>0</v>
      </c>
      <c r="I1766" s="44">
        <v>0</v>
      </c>
      <c r="J1766" s="44">
        <v>0</v>
      </c>
      <c r="K1766" s="44">
        <v>0</v>
      </c>
      <c r="L1766" s="44">
        <v>0</v>
      </c>
      <c r="M1766" s="44">
        <v>0</v>
      </c>
      <c r="N1766" s="44">
        <v>0</v>
      </c>
      <c r="O1766" s="279"/>
      <c r="P1766" s="283"/>
      <c r="Q1766" s="426"/>
    </row>
    <row r="1767" spans="1:17" ht="36" x14ac:dyDescent="0.25">
      <c r="A1767" s="299" t="s">
        <v>2776</v>
      </c>
      <c r="B1767" s="279" t="s">
        <v>2777</v>
      </c>
      <c r="C1767" s="279" t="s">
        <v>1006</v>
      </c>
      <c r="D1767" s="279" t="s">
        <v>86</v>
      </c>
      <c r="E1767" s="279">
        <v>160</v>
      </c>
      <c r="F1767" s="279" t="s">
        <v>2772</v>
      </c>
      <c r="G1767" s="79" t="s">
        <v>16</v>
      </c>
      <c r="H1767" s="44">
        <f t="shared" ref="H1767:N1767" si="425">SUM(H1768:H1771)</f>
        <v>800</v>
      </c>
      <c r="I1767" s="44">
        <f t="shared" si="425"/>
        <v>0</v>
      </c>
      <c r="J1767" s="44">
        <f t="shared" si="425"/>
        <v>0</v>
      </c>
      <c r="K1767" s="44">
        <f t="shared" si="425"/>
        <v>0</v>
      </c>
      <c r="L1767" s="44">
        <f t="shared" si="425"/>
        <v>0</v>
      </c>
      <c r="M1767" s="44">
        <f t="shared" si="425"/>
        <v>800</v>
      </c>
      <c r="N1767" s="44">
        <f t="shared" si="425"/>
        <v>0</v>
      </c>
      <c r="O1767" s="279">
        <v>440</v>
      </c>
      <c r="P1767" s="281" t="s">
        <v>2778</v>
      </c>
      <c r="Q1767" s="424" t="s">
        <v>4195</v>
      </c>
    </row>
    <row r="1768" spans="1:17" x14ac:dyDescent="0.25">
      <c r="A1768" s="374"/>
      <c r="B1768" s="279"/>
      <c r="C1768" s="279"/>
      <c r="D1768" s="279"/>
      <c r="E1768" s="279"/>
      <c r="F1768" s="279"/>
      <c r="G1768" s="79" t="s">
        <v>17</v>
      </c>
      <c r="H1768" s="44">
        <f t="shared" si="423"/>
        <v>0</v>
      </c>
      <c r="I1768" s="44">
        <v>0</v>
      </c>
      <c r="J1768" s="44">
        <v>0</v>
      </c>
      <c r="K1768" s="44">
        <v>0</v>
      </c>
      <c r="L1768" s="44">
        <v>0</v>
      </c>
      <c r="M1768" s="44">
        <v>0</v>
      </c>
      <c r="N1768" s="44">
        <v>0</v>
      </c>
      <c r="O1768" s="279"/>
      <c r="P1768" s="282"/>
      <c r="Q1768" s="425"/>
    </row>
    <row r="1769" spans="1:17" ht="36" x14ac:dyDescent="0.25">
      <c r="A1769" s="374"/>
      <c r="B1769" s="279"/>
      <c r="C1769" s="279"/>
      <c r="D1769" s="279"/>
      <c r="E1769" s="279"/>
      <c r="F1769" s="279"/>
      <c r="G1769" s="79" t="s">
        <v>18</v>
      </c>
      <c r="H1769" s="44">
        <f t="shared" si="423"/>
        <v>800</v>
      </c>
      <c r="I1769" s="44">
        <v>0</v>
      </c>
      <c r="J1769" s="44">
        <v>0</v>
      </c>
      <c r="K1769" s="44">
        <v>0</v>
      </c>
      <c r="L1769" s="44">
        <v>0</v>
      </c>
      <c r="M1769" s="44">
        <v>800</v>
      </c>
      <c r="N1769" s="44">
        <v>0</v>
      </c>
      <c r="O1769" s="279"/>
      <c r="P1769" s="282"/>
      <c r="Q1769" s="425"/>
    </row>
    <row r="1770" spans="1:17" x14ac:dyDescent="0.25">
      <c r="A1770" s="374"/>
      <c r="B1770" s="279"/>
      <c r="C1770" s="279"/>
      <c r="D1770" s="279"/>
      <c r="E1770" s="279"/>
      <c r="F1770" s="279"/>
      <c r="G1770" s="79" t="s">
        <v>19</v>
      </c>
      <c r="H1770" s="44">
        <f t="shared" si="423"/>
        <v>0</v>
      </c>
      <c r="I1770" s="44">
        <v>0</v>
      </c>
      <c r="J1770" s="44">
        <v>0</v>
      </c>
      <c r="K1770" s="44">
        <v>0</v>
      </c>
      <c r="L1770" s="44">
        <v>0</v>
      </c>
      <c r="M1770" s="44">
        <v>0</v>
      </c>
      <c r="N1770" s="44">
        <v>0</v>
      </c>
      <c r="O1770" s="279"/>
      <c r="P1770" s="282"/>
      <c r="Q1770" s="425"/>
    </row>
    <row r="1771" spans="1:17" ht="24" x14ac:dyDescent="0.25">
      <c r="A1771" s="375"/>
      <c r="B1771" s="279"/>
      <c r="C1771" s="279"/>
      <c r="D1771" s="279"/>
      <c r="E1771" s="279"/>
      <c r="F1771" s="281"/>
      <c r="G1771" s="79" t="s">
        <v>20</v>
      </c>
      <c r="H1771" s="44">
        <f t="shared" si="423"/>
        <v>0</v>
      </c>
      <c r="I1771" s="44">
        <v>0</v>
      </c>
      <c r="J1771" s="44">
        <v>0</v>
      </c>
      <c r="K1771" s="44">
        <v>0</v>
      </c>
      <c r="L1771" s="44">
        <v>0</v>
      </c>
      <c r="M1771" s="44">
        <v>0</v>
      </c>
      <c r="N1771" s="44">
        <v>0</v>
      </c>
      <c r="O1771" s="279"/>
      <c r="P1771" s="282"/>
      <c r="Q1771" s="426"/>
    </row>
    <row r="1772" spans="1:17" ht="36" x14ac:dyDescent="0.25">
      <c r="A1772" s="292" t="s">
        <v>2779</v>
      </c>
      <c r="B1772" s="281" t="s">
        <v>2780</v>
      </c>
      <c r="C1772" s="279" t="s">
        <v>1006</v>
      </c>
      <c r="D1772" s="279">
        <v>2026</v>
      </c>
      <c r="E1772" s="611">
        <v>220</v>
      </c>
      <c r="F1772" s="279" t="s">
        <v>2781</v>
      </c>
      <c r="G1772" s="148" t="s">
        <v>16</v>
      </c>
      <c r="H1772" s="44">
        <f t="shared" ref="H1772:N1772" si="426">SUM(H1773:H1776)</f>
        <v>103.7</v>
      </c>
      <c r="I1772" s="44">
        <f t="shared" si="426"/>
        <v>0</v>
      </c>
      <c r="J1772" s="44">
        <f t="shared" si="426"/>
        <v>103.7</v>
      </c>
      <c r="K1772" s="44">
        <f t="shared" si="426"/>
        <v>0</v>
      </c>
      <c r="L1772" s="44">
        <f t="shared" si="426"/>
        <v>0</v>
      </c>
      <c r="M1772" s="44">
        <f t="shared" si="426"/>
        <v>0</v>
      </c>
      <c r="N1772" s="44">
        <f t="shared" si="426"/>
        <v>0</v>
      </c>
      <c r="O1772" s="611">
        <v>454</v>
      </c>
      <c r="P1772" s="279" t="s">
        <v>2782</v>
      </c>
      <c r="Q1772" s="424" t="s">
        <v>4195</v>
      </c>
    </row>
    <row r="1773" spans="1:17" x14ac:dyDescent="0.25">
      <c r="A1773" s="292"/>
      <c r="B1773" s="282"/>
      <c r="C1773" s="279"/>
      <c r="D1773" s="279"/>
      <c r="E1773" s="611"/>
      <c r="F1773" s="279"/>
      <c r="G1773" s="148" t="s">
        <v>17</v>
      </c>
      <c r="H1773" s="44">
        <f t="shared" si="423"/>
        <v>93</v>
      </c>
      <c r="I1773" s="44">
        <v>0</v>
      </c>
      <c r="J1773" s="44">
        <v>93</v>
      </c>
      <c r="K1773" s="44">
        <v>0</v>
      </c>
      <c r="L1773" s="44">
        <v>0</v>
      </c>
      <c r="M1773" s="44">
        <v>0</v>
      </c>
      <c r="N1773" s="44">
        <v>0</v>
      </c>
      <c r="O1773" s="611"/>
      <c r="P1773" s="279"/>
      <c r="Q1773" s="425"/>
    </row>
    <row r="1774" spans="1:17" ht="36" x14ac:dyDescent="0.25">
      <c r="A1774" s="292"/>
      <c r="B1774" s="282"/>
      <c r="C1774" s="279"/>
      <c r="D1774" s="279"/>
      <c r="E1774" s="611"/>
      <c r="F1774" s="279"/>
      <c r="G1774" s="148" t="s">
        <v>18</v>
      </c>
      <c r="H1774" s="44">
        <f t="shared" si="423"/>
        <v>10.7</v>
      </c>
      <c r="I1774" s="44">
        <v>0</v>
      </c>
      <c r="J1774" s="44">
        <v>10.7</v>
      </c>
      <c r="K1774" s="44">
        <v>0</v>
      </c>
      <c r="L1774" s="44">
        <v>0</v>
      </c>
      <c r="M1774" s="44">
        <v>0</v>
      </c>
      <c r="N1774" s="44">
        <v>0</v>
      </c>
      <c r="O1774" s="611"/>
      <c r="P1774" s="279"/>
      <c r="Q1774" s="425"/>
    </row>
    <row r="1775" spans="1:17" x14ac:dyDescent="0.25">
      <c r="A1775" s="292"/>
      <c r="B1775" s="282"/>
      <c r="C1775" s="279"/>
      <c r="D1775" s="279"/>
      <c r="E1775" s="611"/>
      <c r="F1775" s="279"/>
      <c r="G1775" s="148" t="s">
        <v>19</v>
      </c>
      <c r="H1775" s="44">
        <f t="shared" si="423"/>
        <v>0</v>
      </c>
      <c r="I1775" s="44">
        <v>0</v>
      </c>
      <c r="J1775" s="44">
        <v>0</v>
      </c>
      <c r="K1775" s="44">
        <v>0</v>
      </c>
      <c r="L1775" s="44">
        <v>0</v>
      </c>
      <c r="M1775" s="44">
        <v>0</v>
      </c>
      <c r="N1775" s="44">
        <v>0</v>
      </c>
      <c r="O1775" s="611"/>
      <c r="P1775" s="279"/>
      <c r="Q1775" s="425"/>
    </row>
    <row r="1776" spans="1:17" ht="24" x14ac:dyDescent="0.25">
      <c r="A1776" s="292"/>
      <c r="B1776" s="283"/>
      <c r="C1776" s="279"/>
      <c r="D1776" s="279"/>
      <c r="E1776" s="611"/>
      <c r="F1776" s="279"/>
      <c r="G1776" s="148" t="s">
        <v>20</v>
      </c>
      <c r="H1776" s="44">
        <f t="shared" si="423"/>
        <v>0</v>
      </c>
      <c r="I1776" s="44">
        <v>0</v>
      </c>
      <c r="J1776" s="44">
        <v>0</v>
      </c>
      <c r="K1776" s="44">
        <v>0</v>
      </c>
      <c r="L1776" s="44">
        <v>0</v>
      </c>
      <c r="M1776" s="44">
        <v>0</v>
      </c>
      <c r="N1776" s="44">
        <v>0</v>
      </c>
      <c r="O1776" s="611"/>
      <c r="P1776" s="279"/>
      <c r="Q1776" s="426"/>
    </row>
    <row r="1777" spans="1:17" ht="36" x14ac:dyDescent="0.25">
      <c r="A1777" s="292" t="s">
        <v>2783</v>
      </c>
      <c r="B1777" s="281" t="s">
        <v>2780</v>
      </c>
      <c r="C1777" s="279" t="s">
        <v>1006</v>
      </c>
      <c r="D1777" s="279">
        <v>2026</v>
      </c>
      <c r="E1777" s="611">
        <v>268</v>
      </c>
      <c r="F1777" s="279" t="s">
        <v>2781</v>
      </c>
      <c r="G1777" s="148" t="s">
        <v>16</v>
      </c>
      <c r="H1777" s="44">
        <f t="shared" ref="H1777:N1777" si="427">SUM(H1778:H1781)</f>
        <v>96.9</v>
      </c>
      <c r="I1777" s="44">
        <f t="shared" si="427"/>
        <v>0</v>
      </c>
      <c r="J1777" s="117">
        <f t="shared" si="427"/>
        <v>96.9</v>
      </c>
      <c r="K1777" s="44">
        <f t="shared" si="427"/>
        <v>0</v>
      </c>
      <c r="L1777" s="44">
        <f t="shared" si="427"/>
        <v>0</v>
      </c>
      <c r="M1777" s="44">
        <f t="shared" si="427"/>
        <v>0</v>
      </c>
      <c r="N1777" s="44">
        <f t="shared" si="427"/>
        <v>0</v>
      </c>
      <c r="O1777" s="611">
        <v>410</v>
      </c>
      <c r="P1777" s="279" t="s">
        <v>2782</v>
      </c>
      <c r="Q1777" s="424" t="s">
        <v>4195</v>
      </c>
    </row>
    <row r="1778" spans="1:17" x14ac:dyDescent="0.25">
      <c r="A1778" s="292"/>
      <c r="B1778" s="282"/>
      <c r="C1778" s="279"/>
      <c r="D1778" s="279"/>
      <c r="E1778" s="611"/>
      <c r="F1778" s="279"/>
      <c r="G1778" s="148" t="s">
        <v>17</v>
      </c>
      <c r="H1778" s="44">
        <f t="shared" si="423"/>
        <v>95.9</v>
      </c>
      <c r="I1778" s="127">
        <v>0</v>
      </c>
      <c r="J1778" s="44">
        <v>95.9</v>
      </c>
      <c r="K1778" s="97">
        <v>0</v>
      </c>
      <c r="L1778" s="44">
        <v>0</v>
      </c>
      <c r="M1778" s="44">
        <v>0</v>
      </c>
      <c r="N1778" s="44">
        <v>0</v>
      </c>
      <c r="O1778" s="611"/>
      <c r="P1778" s="279"/>
      <c r="Q1778" s="425"/>
    </row>
    <row r="1779" spans="1:17" ht="36" x14ac:dyDescent="0.25">
      <c r="A1779" s="292"/>
      <c r="B1779" s="282"/>
      <c r="C1779" s="279"/>
      <c r="D1779" s="279"/>
      <c r="E1779" s="611"/>
      <c r="F1779" s="279"/>
      <c r="G1779" s="148" t="s">
        <v>18</v>
      </c>
      <c r="H1779" s="44">
        <f t="shared" si="423"/>
        <v>1</v>
      </c>
      <c r="I1779" s="127">
        <v>0</v>
      </c>
      <c r="J1779" s="44">
        <v>1</v>
      </c>
      <c r="K1779" s="97">
        <v>0</v>
      </c>
      <c r="L1779" s="44">
        <v>0</v>
      </c>
      <c r="M1779" s="44">
        <v>0</v>
      </c>
      <c r="N1779" s="44">
        <v>0</v>
      </c>
      <c r="O1779" s="611"/>
      <c r="P1779" s="279"/>
      <c r="Q1779" s="425"/>
    </row>
    <row r="1780" spans="1:17" x14ac:dyDescent="0.25">
      <c r="A1780" s="292"/>
      <c r="B1780" s="282"/>
      <c r="C1780" s="279"/>
      <c r="D1780" s="279"/>
      <c r="E1780" s="611"/>
      <c r="F1780" s="279"/>
      <c r="G1780" s="148" t="s">
        <v>19</v>
      </c>
      <c r="H1780" s="44">
        <f t="shared" si="423"/>
        <v>0</v>
      </c>
      <c r="I1780" s="44">
        <v>0</v>
      </c>
      <c r="J1780" s="95">
        <v>0</v>
      </c>
      <c r="K1780" s="44">
        <v>0</v>
      </c>
      <c r="L1780" s="44">
        <v>0</v>
      </c>
      <c r="M1780" s="44">
        <v>0</v>
      </c>
      <c r="N1780" s="44">
        <v>0</v>
      </c>
      <c r="O1780" s="611"/>
      <c r="P1780" s="279"/>
      <c r="Q1780" s="425"/>
    </row>
    <row r="1781" spans="1:17" ht="24" x14ac:dyDescent="0.25">
      <c r="A1781" s="292"/>
      <c r="B1781" s="283"/>
      <c r="C1781" s="279"/>
      <c r="D1781" s="279"/>
      <c r="E1781" s="611"/>
      <c r="F1781" s="279"/>
      <c r="G1781" s="148" t="s">
        <v>20</v>
      </c>
      <c r="H1781" s="44">
        <f t="shared" si="423"/>
        <v>0</v>
      </c>
      <c r="I1781" s="44">
        <v>0</v>
      </c>
      <c r="J1781" s="44">
        <v>0</v>
      </c>
      <c r="K1781" s="44">
        <v>0</v>
      </c>
      <c r="L1781" s="44">
        <v>0</v>
      </c>
      <c r="M1781" s="44">
        <v>0</v>
      </c>
      <c r="N1781" s="44">
        <v>0</v>
      </c>
      <c r="O1781" s="611"/>
      <c r="P1781" s="279"/>
      <c r="Q1781" s="426"/>
    </row>
    <row r="1782" spans="1:17" ht="36" x14ac:dyDescent="0.25">
      <c r="A1782" s="292" t="s">
        <v>2784</v>
      </c>
      <c r="B1782" s="279" t="s">
        <v>2785</v>
      </c>
      <c r="C1782" s="279" t="s">
        <v>1006</v>
      </c>
      <c r="D1782" s="279" t="s">
        <v>86</v>
      </c>
      <c r="E1782" s="279">
        <v>464</v>
      </c>
      <c r="F1782" s="283" t="s">
        <v>2786</v>
      </c>
      <c r="G1782" s="79" t="s">
        <v>16</v>
      </c>
      <c r="H1782" s="44">
        <f t="shared" ref="H1782:N1782" si="428">SUM(H1783:H1786)</f>
        <v>103.8</v>
      </c>
      <c r="I1782" s="44">
        <f t="shared" si="428"/>
        <v>0</v>
      </c>
      <c r="J1782" s="44">
        <f t="shared" si="428"/>
        <v>0</v>
      </c>
      <c r="K1782" s="44">
        <f t="shared" si="428"/>
        <v>0</v>
      </c>
      <c r="L1782" s="44">
        <f t="shared" si="428"/>
        <v>103.8</v>
      </c>
      <c r="M1782" s="44">
        <f t="shared" si="428"/>
        <v>0</v>
      </c>
      <c r="N1782" s="44">
        <f t="shared" si="428"/>
        <v>0</v>
      </c>
      <c r="O1782" s="279">
        <v>792</v>
      </c>
      <c r="P1782" s="283" t="s">
        <v>2787</v>
      </c>
      <c r="Q1782" s="424" t="s">
        <v>4195</v>
      </c>
    </row>
    <row r="1783" spans="1:17" x14ac:dyDescent="0.25">
      <c r="A1783" s="292"/>
      <c r="B1783" s="279"/>
      <c r="C1783" s="279"/>
      <c r="D1783" s="279"/>
      <c r="E1783" s="279"/>
      <c r="F1783" s="279"/>
      <c r="G1783" s="79" t="s">
        <v>17</v>
      </c>
      <c r="H1783" s="44">
        <f t="shared" si="423"/>
        <v>96.5</v>
      </c>
      <c r="I1783" s="44">
        <v>0</v>
      </c>
      <c r="J1783" s="44">
        <v>0</v>
      </c>
      <c r="K1783" s="44">
        <v>0</v>
      </c>
      <c r="L1783" s="44">
        <v>96.5</v>
      </c>
      <c r="M1783" s="44">
        <v>0</v>
      </c>
      <c r="N1783" s="44">
        <v>0</v>
      </c>
      <c r="O1783" s="279"/>
      <c r="P1783" s="279"/>
      <c r="Q1783" s="425"/>
    </row>
    <row r="1784" spans="1:17" ht="36" x14ac:dyDescent="0.25">
      <c r="A1784" s="292"/>
      <c r="B1784" s="279"/>
      <c r="C1784" s="279"/>
      <c r="D1784" s="279"/>
      <c r="E1784" s="279"/>
      <c r="F1784" s="279"/>
      <c r="G1784" s="79" t="s">
        <v>18</v>
      </c>
      <c r="H1784" s="44">
        <f t="shared" si="423"/>
        <v>7.3</v>
      </c>
      <c r="I1784" s="44">
        <v>0</v>
      </c>
      <c r="J1784" s="44">
        <v>0</v>
      </c>
      <c r="K1784" s="44">
        <v>0</v>
      </c>
      <c r="L1784" s="44">
        <v>7.3</v>
      </c>
      <c r="M1784" s="44">
        <v>0</v>
      </c>
      <c r="N1784" s="44">
        <v>0</v>
      </c>
      <c r="O1784" s="279"/>
      <c r="P1784" s="279"/>
      <c r="Q1784" s="425"/>
    </row>
    <row r="1785" spans="1:17" x14ac:dyDescent="0.25">
      <c r="A1785" s="292"/>
      <c r="B1785" s="279"/>
      <c r="C1785" s="279"/>
      <c r="D1785" s="279"/>
      <c r="E1785" s="279"/>
      <c r="F1785" s="279"/>
      <c r="G1785" s="79" t="s">
        <v>19</v>
      </c>
      <c r="H1785" s="44">
        <f t="shared" si="423"/>
        <v>0</v>
      </c>
      <c r="I1785" s="44">
        <v>0</v>
      </c>
      <c r="J1785" s="44">
        <v>0</v>
      </c>
      <c r="K1785" s="44">
        <v>0</v>
      </c>
      <c r="L1785" s="44">
        <v>0</v>
      </c>
      <c r="M1785" s="44">
        <v>0</v>
      </c>
      <c r="N1785" s="44">
        <v>0</v>
      </c>
      <c r="O1785" s="279"/>
      <c r="P1785" s="279"/>
      <c r="Q1785" s="425"/>
    </row>
    <row r="1786" spans="1:17" ht="24" x14ac:dyDescent="0.25">
      <c r="A1786" s="292"/>
      <c r="B1786" s="279"/>
      <c r="C1786" s="279"/>
      <c r="D1786" s="279"/>
      <c r="E1786" s="279"/>
      <c r="F1786" s="279"/>
      <c r="G1786" s="79" t="s">
        <v>20</v>
      </c>
      <c r="H1786" s="44">
        <f t="shared" si="423"/>
        <v>0</v>
      </c>
      <c r="I1786" s="44">
        <v>0</v>
      </c>
      <c r="J1786" s="44">
        <v>0</v>
      </c>
      <c r="K1786" s="44">
        <v>0</v>
      </c>
      <c r="L1786" s="44">
        <v>0</v>
      </c>
      <c r="M1786" s="44">
        <v>0</v>
      </c>
      <c r="N1786" s="44">
        <v>0</v>
      </c>
      <c r="O1786" s="279"/>
      <c r="P1786" s="279"/>
      <c r="Q1786" s="426"/>
    </row>
    <row r="1787" spans="1:17" ht="36" x14ac:dyDescent="0.25">
      <c r="A1787" s="292" t="s">
        <v>2788</v>
      </c>
      <c r="B1787" s="279" t="s">
        <v>2785</v>
      </c>
      <c r="C1787" s="279" t="s">
        <v>1006</v>
      </c>
      <c r="D1787" s="279" t="s">
        <v>86</v>
      </c>
      <c r="E1787" s="279">
        <v>552</v>
      </c>
      <c r="F1787" s="279" t="s">
        <v>2786</v>
      </c>
      <c r="G1787" s="79" t="s">
        <v>16</v>
      </c>
      <c r="H1787" s="44">
        <f t="shared" ref="H1787:N1787" si="429">SUM(H1788:H1791)</f>
        <v>141.70000000000002</v>
      </c>
      <c r="I1787" s="44">
        <f t="shared" si="429"/>
        <v>0</v>
      </c>
      <c r="J1787" s="44">
        <f t="shared" si="429"/>
        <v>0</v>
      </c>
      <c r="K1787" s="44">
        <f t="shared" si="429"/>
        <v>0</v>
      </c>
      <c r="L1787" s="44">
        <f t="shared" si="429"/>
        <v>0</v>
      </c>
      <c r="M1787" s="44">
        <f t="shared" si="429"/>
        <v>141.70000000000002</v>
      </c>
      <c r="N1787" s="44">
        <f t="shared" si="429"/>
        <v>0</v>
      </c>
      <c r="O1787" s="279">
        <v>1029</v>
      </c>
      <c r="P1787" s="279" t="s">
        <v>2787</v>
      </c>
      <c r="Q1787" s="424" t="s">
        <v>4195</v>
      </c>
    </row>
    <row r="1788" spans="1:17" x14ac:dyDescent="0.25">
      <c r="A1788" s="292"/>
      <c r="B1788" s="279"/>
      <c r="C1788" s="279"/>
      <c r="D1788" s="279"/>
      <c r="E1788" s="279"/>
      <c r="F1788" s="279"/>
      <c r="G1788" s="79" t="s">
        <v>17</v>
      </c>
      <c r="H1788" s="44">
        <f t="shared" si="423"/>
        <v>131.80000000000001</v>
      </c>
      <c r="I1788" s="44">
        <v>0</v>
      </c>
      <c r="J1788" s="44">
        <v>0</v>
      </c>
      <c r="K1788" s="44">
        <v>0</v>
      </c>
      <c r="L1788" s="44">
        <v>0</v>
      </c>
      <c r="M1788" s="44">
        <v>131.80000000000001</v>
      </c>
      <c r="N1788" s="44">
        <v>0</v>
      </c>
      <c r="O1788" s="279"/>
      <c r="P1788" s="279"/>
      <c r="Q1788" s="425"/>
    </row>
    <row r="1789" spans="1:17" ht="36" x14ac:dyDescent="0.25">
      <c r="A1789" s="292"/>
      <c r="B1789" s="279"/>
      <c r="C1789" s="279"/>
      <c r="D1789" s="279"/>
      <c r="E1789" s="279"/>
      <c r="F1789" s="279"/>
      <c r="G1789" s="79" t="s">
        <v>18</v>
      </c>
      <c r="H1789" s="44">
        <f t="shared" si="423"/>
        <v>9.9</v>
      </c>
      <c r="I1789" s="44">
        <v>0</v>
      </c>
      <c r="J1789" s="44">
        <v>0</v>
      </c>
      <c r="K1789" s="44">
        <v>0</v>
      </c>
      <c r="L1789" s="44">
        <v>0</v>
      </c>
      <c r="M1789" s="44">
        <v>9.9</v>
      </c>
      <c r="N1789" s="44">
        <v>0</v>
      </c>
      <c r="O1789" s="279"/>
      <c r="P1789" s="279"/>
      <c r="Q1789" s="425"/>
    </row>
    <row r="1790" spans="1:17" x14ac:dyDescent="0.25">
      <c r="A1790" s="292"/>
      <c r="B1790" s="279"/>
      <c r="C1790" s="279"/>
      <c r="D1790" s="279"/>
      <c r="E1790" s="279"/>
      <c r="F1790" s="279"/>
      <c r="G1790" s="79" t="s">
        <v>19</v>
      </c>
      <c r="H1790" s="44">
        <f t="shared" si="423"/>
        <v>0</v>
      </c>
      <c r="I1790" s="44">
        <v>0</v>
      </c>
      <c r="J1790" s="44">
        <v>0</v>
      </c>
      <c r="K1790" s="44">
        <v>0</v>
      </c>
      <c r="L1790" s="44">
        <v>0</v>
      </c>
      <c r="M1790" s="44">
        <v>0</v>
      </c>
      <c r="N1790" s="44">
        <v>0</v>
      </c>
      <c r="O1790" s="279"/>
      <c r="P1790" s="279"/>
      <c r="Q1790" s="425"/>
    </row>
    <row r="1791" spans="1:17" ht="24" x14ac:dyDescent="0.25">
      <c r="A1791" s="292"/>
      <c r="B1791" s="279"/>
      <c r="C1791" s="279"/>
      <c r="D1791" s="279"/>
      <c r="E1791" s="279"/>
      <c r="F1791" s="279"/>
      <c r="G1791" s="79" t="s">
        <v>20</v>
      </c>
      <c r="H1791" s="44">
        <f t="shared" si="423"/>
        <v>0</v>
      </c>
      <c r="I1791" s="44">
        <v>0</v>
      </c>
      <c r="J1791" s="44">
        <v>0</v>
      </c>
      <c r="K1791" s="44">
        <v>0</v>
      </c>
      <c r="L1791" s="44">
        <v>0</v>
      </c>
      <c r="M1791" s="44">
        <v>0</v>
      </c>
      <c r="N1791" s="44">
        <v>0</v>
      </c>
      <c r="O1791" s="279"/>
      <c r="P1791" s="279"/>
      <c r="Q1791" s="426"/>
    </row>
    <row r="1792" spans="1:17" ht="36" x14ac:dyDescent="0.25">
      <c r="A1792" s="292" t="s">
        <v>2789</v>
      </c>
      <c r="B1792" s="279" t="s">
        <v>2785</v>
      </c>
      <c r="C1792" s="279" t="s">
        <v>1006</v>
      </c>
      <c r="D1792" s="279" t="s">
        <v>86</v>
      </c>
      <c r="E1792" s="279">
        <v>725</v>
      </c>
      <c r="F1792" s="279" t="s">
        <v>2786</v>
      </c>
      <c r="G1792" s="79" t="s">
        <v>16</v>
      </c>
      <c r="H1792" s="44">
        <f t="shared" ref="H1792:N1792" si="430">SUM(H1793:H1796)</f>
        <v>173.6</v>
      </c>
      <c r="I1792" s="44">
        <f t="shared" si="430"/>
        <v>0</v>
      </c>
      <c r="J1792" s="44">
        <f t="shared" si="430"/>
        <v>0</v>
      </c>
      <c r="K1792" s="44">
        <f t="shared" si="430"/>
        <v>0</v>
      </c>
      <c r="L1792" s="44">
        <f t="shared" si="430"/>
        <v>0</v>
      </c>
      <c r="M1792" s="44">
        <f t="shared" si="430"/>
        <v>173.6</v>
      </c>
      <c r="N1792" s="44">
        <f t="shared" si="430"/>
        <v>0</v>
      </c>
      <c r="O1792" s="279">
        <v>2580</v>
      </c>
      <c r="P1792" s="279" t="s">
        <v>2787</v>
      </c>
      <c r="Q1792" s="424" t="s">
        <v>4195</v>
      </c>
    </row>
    <row r="1793" spans="1:17" x14ac:dyDescent="0.25">
      <c r="A1793" s="292"/>
      <c r="B1793" s="279"/>
      <c r="C1793" s="279"/>
      <c r="D1793" s="279"/>
      <c r="E1793" s="279"/>
      <c r="F1793" s="279"/>
      <c r="G1793" s="79" t="s">
        <v>17</v>
      </c>
      <c r="H1793" s="44">
        <f t="shared" si="423"/>
        <v>161.4</v>
      </c>
      <c r="I1793" s="44">
        <v>0</v>
      </c>
      <c r="J1793" s="44">
        <v>0</v>
      </c>
      <c r="K1793" s="44">
        <v>0</v>
      </c>
      <c r="L1793" s="44">
        <v>0</v>
      </c>
      <c r="M1793" s="44">
        <v>161.4</v>
      </c>
      <c r="N1793" s="44">
        <v>0</v>
      </c>
      <c r="O1793" s="279"/>
      <c r="P1793" s="279"/>
      <c r="Q1793" s="425"/>
    </row>
    <row r="1794" spans="1:17" ht="36" x14ac:dyDescent="0.25">
      <c r="A1794" s="292"/>
      <c r="B1794" s="279"/>
      <c r="C1794" s="279"/>
      <c r="D1794" s="279"/>
      <c r="E1794" s="279"/>
      <c r="F1794" s="279"/>
      <c r="G1794" s="79" t="s">
        <v>18</v>
      </c>
      <c r="H1794" s="44">
        <f t="shared" si="423"/>
        <v>12.2</v>
      </c>
      <c r="I1794" s="44">
        <v>0</v>
      </c>
      <c r="J1794" s="44">
        <v>0</v>
      </c>
      <c r="K1794" s="44">
        <v>0</v>
      </c>
      <c r="L1794" s="44">
        <v>0</v>
      </c>
      <c r="M1794" s="44">
        <v>12.2</v>
      </c>
      <c r="N1794" s="44">
        <v>0</v>
      </c>
      <c r="O1794" s="279"/>
      <c r="P1794" s="279"/>
      <c r="Q1794" s="425"/>
    </row>
    <row r="1795" spans="1:17" x14ac:dyDescent="0.25">
      <c r="A1795" s="292"/>
      <c r="B1795" s="279"/>
      <c r="C1795" s="279"/>
      <c r="D1795" s="279"/>
      <c r="E1795" s="279"/>
      <c r="F1795" s="279"/>
      <c r="G1795" s="79" t="s">
        <v>19</v>
      </c>
      <c r="H1795" s="44">
        <f t="shared" si="423"/>
        <v>0</v>
      </c>
      <c r="I1795" s="44">
        <v>0</v>
      </c>
      <c r="J1795" s="44">
        <v>0</v>
      </c>
      <c r="K1795" s="44">
        <v>0</v>
      </c>
      <c r="L1795" s="44">
        <v>0</v>
      </c>
      <c r="M1795" s="44">
        <v>0</v>
      </c>
      <c r="N1795" s="44">
        <v>0</v>
      </c>
      <c r="O1795" s="279"/>
      <c r="P1795" s="279"/>
      <c r="Q1795" s="425"/>
    </row>
    <row r="1796" spans="1:17" ht="24" x14ac:dyDescent="0.25">
      <c r="A1796" s="292"/>
      <c r="B1796" s="279"/>
      <c r="C1796" s="279"/>
      <c r="D1796" s="279"/>
      <c r="E1796" s="279"/>
      <c r="F1796" s="279"/>
      <c r="G1796" s="79" t="s">
        <v>20</v>
      </c>
      <c r="H1796" s="44">
        <f t="shared" si="423"/>
        <v>0</v>
      </c>
      <c r="I1796" s="44">
        <v>0</v>
      </c>
      <c r="J1796" s="44">
        <v>0</v>
      </c>
      <c r="K1796" s="44">
        <v>0</v>
      </c>
      <c r="L1796" s="44">
        <v>0</v>
      </c>
      <c r="M1796" s="44">
        <v>0</v>
      </c>
      <c r="N1796" s="44">
        <v>0</v>
      </c>
      <c r="O1796" s="279"/>
      <c r="P1796" s="279"/>
      <c r="Q1796" s="426"/>
    </row>
    <row r="1797" spans="1:17" ht="36" x14ac:dyDescent="0.25">
      <c r="A1797" s="292" t="s">
        <v>2790</v>
      </c>
      <c r="B1797" s="279" t="s">
        <v>2785</v>
      </c>
      <c r="C1797" s="279" t="s">
        <v>1006</v>
      </c>
      <c r="D1797" s="279" t="s">
        <v>86</v>
      </c>
      <c r="E1797" s="279">
        <v>424</v>
      </c>
      <c r="F1797" s="279" t="s">
        <v>2786</v>
      </c>
      <c r="G1797" s="79" t="s">
        <v>16</v>
      </c>
      <c r="H1797" s="44">
        <f t="shared" ref="H1797:N1797" si="431">SUM(H1798:H1801)</f>
        <v>124.10000000000001</v>
      </c>
      <c r="I1797" s="44">
        <f t="shared" si="431"/>
        <v>0</v>
      </c>
      <c r="J1797" s="44">
        <f t="shared" si="431"/>
        <v>0</v>
      </c>
      <c r="K1797" s="44">
        <f t="shared" si="431"/>
        <v>0</v>
      </c>
      <c r="L1797" s="44">
        <f t="shared" si="431"/>
        <v>0</v>
      </c>
      <c r="M1797" s="44">
        <f t="shared" si="431"/>
        <v>124.10000000000001</v>
      </c>
      <c r="N1797" s="44">
        <f t="shared" si="431"/>
        <v>0</v>
      </c>
      <c r="O1797" s="279">
        <v>1119</v>
      </c>
      <c r="P1797" s="279" t="s">
        <v>2787</v>
      </c>
      <c r="Q1797" s="424" t="s">
        <v>4195</v>
      </c>
    </row>
    <row r="1798" spans="1:17" x14ac:dyDescent="0.25">
      <c r="A1798" s="292"/>
      <c r="B1798" s="279"/>
      <c r="C1798" s="279"/>
      <c r="D1798" s="279"/>
      <c r="E1798" s="279"/>
      <c r="F1798" s="279"/>
      <c r="G1798" s="79" t="s">
        <v>17</v>
      </c>
      <c r="H1798" s="44">
        <f t="shared" si="423"/>
        <v>115.4</v>
      </c>
      <c r="I1798" s="44">
        <v>0</v>
      </c>
      <c r="J1798" s="44">
        <v>0</v>
      </c>
      <c r="K1798" s="44">
        <v>0</v>
      </c>
      <c r="L1798" s="44">
        <v>0</v>
      </c>
      <c r="M1798" s="44">
        <v>115.4</v>
      </c>
      <c r="N1798" s="44">
        <v>0</v>
      </c>
      <c r="O1798" s="279"/>
      <c r="P1798" s="279"/>
      <c r="Q1798" s="425"/>
    </row>
    <row r="1799" spans="1:17" ht="36" x14ac:dyDescent="0.25">
      <c r="A1799" s="292"/>
      <c r="B1799" s="279"/>
      <c r="C1799" s="279"/>
      <c r="D1799" s="279"/>
      <c r="E1799" s="279"/>
      <c r="F1799" s="279"/>
      <c r="G1799" s="79" t="s">
        <v>18</v>
      </c>
      <c r="H1799" s="44">
        <f t="shared" si="423"/>
        <v>8.6999999999999993</v>
      </c>
      <c r="I1799" s="44">
        <v>0</v>
      </c>
      <c r="J1799" s="44">
        <v>0</v>
      </c>
      <c r="K1799" s="44">
        <v>0</v>
      </c>
      <c r="L1799" s="44">
        <v>0</v>
      </c>
      <c r="M1799" s="44">
        <v>8.6999999999999993</v>
      </c>
      <c r="N1799" s="44">
        <v>0</v>
      </c>
      <c r="O1799" s="279"/>
      <c r="P1799" s="279"/>
      <c r="Q1799" s="425"/>
    </row>
    <row r="1800" spans="1:17" x14ac:dyDescent="0.25">
      <c r="A1800" s="292"/>
      <c r="B1800" s="279"/>
      <c r="C1800" s="279"/>
      <c r="D1800" s="279"/>
      <c r="E1800" s="279"/>
      <c r="F1800" s="279"/>
      <c r="G1800" s="79" t="s">
        <v>19</v>
      </c>
      <c r="H1800" s="44">
        <f t="shared" si="423"/>
        <v>0</v>
      </c>
      <c r="I1800" s="44">
        <v>0</v>
      </c>
      <c r="J1800" s="44">
        <v>0</v>
      </c>
      <c r="K1800" s="44">
        <v>0</v>
      </c>
      <c r="L1800" s="44">
        <v>0</v>
      </c>
      <c r="M1800" s="44">
        <v>0</v>
      </c>
      <c r="N1800" s="44">
        <v>0</v>
      </c>
      <c r="O1800" s="279"/>
      <c r="P1800" s="279"/>
      <c r="Q1800" s="425"/>
    </row>
    <row r="1801" spans="1:17" ht="24" x14ac:dyDescent="0.25">
      <c r="A1801" s="292"/>
      <c r="B1801" s="279"/>
      <c r="C1801" s="279"/>
      <c r="D1801" s="279"/>
      <c r="E1801" s="279"/>
      <c r="F1801" s="279"/>
      <c r="G1801" s="79" t="s">
        <v>20</v>
      </c>
      <c r="H1801" s="44">
        <f t="shared" si="423"/>
        <v>0</v>
      </c>
      <c r="I1801" s="44">
        <v>0</v>
      </c>
      <c r="J1801" s="44">
        <v>0</v>
      </c>
      <c r="K1801" s="44">
        <v>0</v>
      </c>
      <c r="L1801" s="44">
        <v>0</v>
      </c>
      <c r="M1801" s="44">
        <v>0</v>
      </c>
      <c r="N1801" s="44">
        <v>0</v>
      </c>
      <c r="O1801" s="279"/>
      <c r="P1801" s="279"/>
      <c r="Q1801" s="426"/>
    </row>
    <row r="1802" spans="1:17" ht="36" x14ac:dyDescent="0.25">
      <c r="A1802" s="292" t="s">
        <v>2791</v>
      </c>
      <c r="B1802" s="279" t="s">
        <v>2785</v>
      </c>
      <c r="C1802" s="279" t="s">
        <v>1006</v>
      </c>
      <c r="D1802" s="279" t="s">
        <v>86</v>
      </c>
      <c r="E1802" s="279">
        <v>120</v>
      </c>
      <c r="F1802" s="279" t="s">
        <v>2786</v>
      </c>
      <c r="G1802" s="79" t="s">
        <v>16</v>
      </c>
      <c r="H1802" s="44">
        <f t="shared" ref="H1802:N1802" si="432">SUM(H1803:H1806)</f>
        <v>60</v>
      </c>
      <c r="I1802" s="44">
        <f t="shared" si="432"/>
        <v>0</v>
      </c>
      <c r="J1802" s="44">
        <f t="shared" si="432"/>
        <v>0</v>
      </c>
      <c r="K1802" s="44">
        <f t="shared" si="432"/>
        <v>0</v>
      </c>
      <c r="L1802" s="44">
        <f t="shared" si="432"/>
        <v>0</v>
      </c>
      <c r="M1802" s="44">
        <f t="shared" si="432"/>
        <v>60</v>
      </c>
      <c r="N1802" s="44">
        <f t="shared" si="432"/>
        <v>0</v>
      </c>
      <c r="O1802" s="279">
        <v>292</v>
      </c>
      <c r="P1802" s="279" t="s">
        <v>2792</v>
      </c>
      <c r="Q1802" s="424" t="s">
        <v>4195</v>
      </c>
    </row>
    <row r="1803" spans="1:17" x14ac:dyDescent="0.25">
      <c r="A1803" s="292"/>
      <c r="B1803" s="279"/>
      <c r="C1803" s="279"/>
      <c r="D1803" s="279"/>
      <c r="E1803" s="279"/>
      <c r="F1803" s="279"/>
      <c r="G1803" s="79" t="s">
        <v>17</v>
      </c>
      <c r="H1803" s="44">
        <f t="shared" si="423"/>
        <v>55.8</v>
      </c>
      <c r="I1803" s="44">
        <v>0</v>
      </c>
      <c r="J1803" s="44">
        <v>0</v>
      </c>
      <c r="K1803" s="44">
        <v>0</v>
      </c>
      <c r="L1803" s="44">
        <v>0</v>
      </c>
      <c r="M1803" s="44">
        <v>55.8</v>
      </c>
      <c r="N1803" s="44">
        <v>0</v>
      </c>
      <c r="O1803" s="279"/>
      <c r="P1803" s="279"/>
      <c r="Q1803" s="425"/>
    </row>
    <row r="1804" spans="1:17" ht="36" x14ac:dyDescent="0.25">
      <c r="A1804" s="292"/>
      <c r="B1804" s="279"/>
      <c r="C1804" s="279"/>
      <c r="D1804" s="279"/>
      <c r="E1804" s="279"/>
      <c r="F1804" s="279"/>
      <c r="G1804" s="79" t="s">
        <v>18</v>
      </c>
      <c r="H1804" s="44">
        <f t="shared" si="423"/>
        <v>4.2</v>
      </c>
      <c r="I1804" s="44">
        <v>0</v>
      </c>
      <c r="J1804" s="44">
        <v>0</v>
      </c>
      <c r="K1804" s="44">
        <v>0</v>
      </c>
      <c r="L1804" s="44">
        <v>0</v>
      </c>
      <c r="M1804" s="44">
        <v>4.2</v>
      </c>
      <c r="N1804" s="44">
        <v>0</v>
      </c>
      <c r="O1804" s="279"/>
      <c r="P1804" s="279"/>
      <c r="Q1804" s="425"/>
    </row>
    <row r="1805" spans="1:17" x14ac:dyDescent="0.25">
      <c r="A1805" s="292"/>
      <c r="B1805" s="279"/>
      <c r="C1805" s="279"/>
      <c r="D1805" s="279"/>
      <c r="E1805" s="279"/>
      <c r="F1805" s="279"/>
      <c r="G1805" s="79" t="s">
        <v>19</v>
      </c>
      <c r="H1805" s="44">
        <f t="shared" si="423"/>
        <v>0</v>
      </c>
      <c r="I1805" s="44">
        <v>0</v>
      </c>
      <c r="J1805" s="44">
        <v>0</v>
      </c>
      <c r="K1805" s="44">
        <v>0</v>
      </c>
      <c r="L1805" s="44">
        <v>0</v>
      </c>
      <c r="M1805" s="44">
        <v>0</v>
      </c>
      <c r="N1805" s="44">
        <v>0</v>
      </c>
      <c r="O1805" s="279"/>
      <c r="P1805" s="279"/>
      <c r="Q1805" s="425"/>
    </row>
    <row r="1806" spans="1:17" ht="24" x14ac:dyDescent="0.25">
      <c r="A1806" s="292"/>
      <c r="B1806" s="279"/>
      <c r="C1806" s="279"/>
      <c r="D1806" s="279"/>
      <c r="E1806" s="279"/>
      <c r="F1806" s="279"/>
      <c r="G1806" s="79" t="s">
        <v>20</v>
      </c>
      <c r="H1806" s="44">
        <f t="shared" si="423"/>
        <v>0</v>
      </c>
      <c r="I1806" s="44">
        <v>0</v>
      </c>
      <c r="J1806" s="44">
        <v>0</v>
      </c>
      <c r="K1806" s="44">
        <v>0</v>
      </c>
      <c r="L1806" s="44">
        <v>0</v>
      </c>
      <c r="M1806" s="44">
        <v>0</v>
      </c>
      <c r="N1806" s="44">
        <v>0</v>
      </c>
      <c r="O1806" s="279"/>
      <c r="P1806" s="279"/>
      <c r="Q1806" s="426"/>
    </row>
    <row r="1807" spans="1:17" ht="39.75" customHeight="1" x14ac:dyDescent="0.25">
      <c r="A1807" s="292" t="s">
        <v>2793</v>
      </c>
      <c r="B1807" s="279" t="s">
        <v>2785</v>
      </c>
      <c r="C1807" s="279" t="s">
        <v>1006</v>
      </c>
      <c r="D1807" s="279" t="s">
        <v>86</v>
      </c>
      <c r="E1807" s="279">
        <v>750</v>
      </c>
      <c r="F1807" s="279" t="s">
        <v>2794</v>
      </c>
      <c r="G1807" s="79" t="s">
        <v>16</v>
      </c>
      <c r="H1807" s="44">
        <f t="shared" ref="H1807:N1807" si="433">SUM(H1808:H1811)</f>
        <v>250</v>
      </c>
      <c r="I1807" s="44">
        <f t="shared" si="433"/>
        <v>0</v>
      </c>
      <c r="J1807" s="44">
        <f t="shared" si="433"/>
        <v>0</v>
      </c>
      <c r="K1807" s="44">
        <f t="shared" si="433"/>
        <v>0</v>
      </c>
      <c r="L1807" s="44">
        <f t="shared" si="433"/>
        <v>250</v>
      </c>
      <c r="M1807" s="44">
        <f t="shared" si="433"/>
        <v>0</v>
      </c>
      <c r="N1807" s="44">
        <f t="shared" si="433"/>
        <v>0</v>
      </c>
      <c r="O1807" s="279">
        <v>1268</v>
      </c>
      <c r="P1807" s="279" t="s">
        <v>2787</v>
      </c>
      <c r="Q1807" s="424" t="s">
        <v>4195</v>
      </c>
    </row>
    <row r="1808" spans="1:17" x14ac:dyDescent="0.25">
      <c r="A1808" s="292"/>
      <c r="B1808" s="279"/>
      <c r="C1808" s="279"/>
      <c r="D1808" s="279"/>
      <c r="E1808" s="279"/>
      <c r="F1808" s="279"/>
      <c r="G1808" s="79" t="s">
        <v>17</v>
      </c>
      <c r="H1808" s="44">
        <f t="shared" si="423"/>
        <v>232.5</v>
      </c>
      <c r="I1808" s="44">
        <v>0</v>
      </c>
      <c r="J1808" s="44">
        <v>0</v>
      </c>
      <c r="K1808" s="44">
        <v>0</v>
      </c>
      <c r="L1808" s="44">
        <v>232.5</v>
      </c>
      <c r="M1808" s="44">
        <v>0</v>
      </c>
      <c r="N1808" s="44">
        <v>0</v>
      </c>
      <c r="O1808" s="279"/>
      <c r="P1808" s="279"/>
      <c r="Q1808" s="425"/>
    </row>
    <row r="1809" spans="1:17" ht="36" x14ac:dyDescent="0.25">
      <c r="A1809" s="292"/>
      <c r="B1809" s="279"/>
      <c r="C1809" s="279"/>
      <c r="D1809" s="279"/>
      <c r="E1809" s="279"/>
      <c r="F1809" s="279"/>
      <c r="G1809" s="79" t="s">
        <v>18</v>
      </c>
      <c r="H1809" s="44">
        <f t="shared" si="423"/>
        <v>17.5</v>
      </c>
      <c r="I1809" s="44">
        <v>0</v>
      </c>
      <c r="J1809" s="44">
        <v>0</v>
      </c>
      <c r="K1809" s="44">
        <v>0</v>
      </c>
      <c r="L1809" s="44">
        <v>17.5</v>
      </c>
      <c r="M1809" s="44">
        <v>0</v>
      </c>
      <c r="N1809" s="44">
        <v>0</v>
      </c>
      <c r="O1809" s="279"/>
      <c r="P1809" s="279"/>
      <c r="Q1809" s="425"/>
    </row>
    <row r="1810" spans="1:17" x14ac:dyDescent="0.25">
      <c r="A1810" s="292"/>
      <c r="B1810" s="279"/>
      <c r="C1810" s="279"/>
      <c r="D1810" s="279"/>
      <c r="E1810" s="279"/>
      <c r="F1810" s="279"/>
      <c r="G1810" s="79" t="s">
        <v>19</v>
      </c>
      <c r="H1810" s="44">
        <f t="shared" si="423"/>
        <v>0</v>
      </c>
      <c r="I1810" s="44">
        <v>0</v>
      </c>
      <c r="J1810" s="44">
        <v>0</v>
      </c>
      <c r="K1810" s="44">
        <v>0</v>
      </c>
      <c r="L1810" s="44">
        <v>0</v>
      </c>
      <c r="M1810" s="44">
        <v>0</v>
      </c>
      <c r="N1810" s="44">
        <v>0</v>
      </c>
      <c r="O1810" s="279"/>
      <c r="P1810" s="279"/>
      <c r="Q1810" s="425"/>
    </row>
    <row r="1811" spans="1:17" ht="24" x14ac:dyDescent="0.25">
      <c r="A1811" s="292"/>
      <c r="B1811" s="279"/>
      <c r="C1811" s="279"/>
      <c r="D1811" s="279"/>
      <c r="E1811" s="279"/>
      <c r="F1811" s="279"/>
      <c r="G1811" s="79" t="s">
        <v>20</v>
      </c>
      <c r="H1811" s="44">
        <f t="shared" si="423"/>
        <v>0</v>
      </c>
      <c r="I1811" s="44">
        <v>0</v>
      </c>
      <c r="J1811" s="44">
        <v>0</v>
      </c>
      <c r="K1811" s="44">
        <v>0</v>
      </c>
      <c r="L1811" s="44">
        <v>0</v>
      </c>
      <c r="M1811" s="44">
        <v>0</v>
      </c>
      <c r="N1811" s="44">
        <v>0</v>
      </c>
      <c r="O1811" s="279"/>
      <c r="P1811" s="279"/>
      <c r="Q1811" s="426"/>
    </row>
    <row r="1812" spans="1:17" ht="36" x14ac:dyDescent="0.25">
      <c r="A1812" s="292" t="s">
        <v>2795</v>
      </c>
      <c r="B1812" s="279" t="s">
        <v>2785</v>
      </c>
      <c r="C1812" s="279" t="s">
        <v>1006</v>
      </c>
      <c r="D1812" s="279" t="s">
        <v>86</v>
      </c>
      <c r="E1812" s="279">
        <v>750</v>
      </c>
      <c r="F1812" s="279" t="s">
        <v>2794</v>
      </c>
      <c r="G1812" s="79" t="s">
        <v>16</v>
      </c>
      <c r="H1812" s="44">
        <f t="shared" ref="H1812:N1812" si="434">SUM(H1813:H1816)</f>
        <v>250</v>
      </c>
      <c r="I1812" s="44">
        <f t="shared" si="434"/>
        <v>0</v>
      </c>
      <c r="J1812" s="44">
        <f t="shared" si="434"/>
        <v>0</v>
      </c>
      <c r="K1812" s="44">
        <f t="shared" si="434"/>
        <v>0</v>
      </c>
      <c r="L1812" s="44">
        <f t="shared" si="434"/>
        <v>250</v>
      </c>
      <c r="M1812" s="44">
        <f t="shared" si="434"/>
        <v>0</v>
      </c>
      <c r="N1812" s="44">
        <f t="shared" si="434"/>
        <v>0</v>
      </c>
      <c r="O1812" s="279">
        <v>1268</v>
      </c>
      <c r="P1812" s="279" t="s">
        <v>2787</v>
      </c>
      <c r="Q1812" s="424" t="s">
        <v>4195</v>
      </c>
    </row>
    <row r="1813" spans="1:17" x14ac:dyDescent="0.25">
      <c r="A1813" s="292"/>
      <c r="B1813" s="279"/>
      <c r="C1813" s="279"/>
      <c r="D1813" s="279"/>
      <c r="E1813" s="279"/>
      <c r="F1813" s="279"/>
      <c r="G1813" s="79" t="s">
        <v>17</v>
      </c>
      <c r="H1813" s="44">
        <f t="shared" si="423"/>
        <v>232.5</v>
      </c>
      <c r="I1813" s="44">
        <v>0</v>
      </c>
      <c r="J1813" s="44">
        <v>0</v>
      </c>
      <c r="K1813" s="44">
        <v>0</v>
      </c>
      <c r="L1813" s="44">
        <v>232.5</v>
      </c>
      <c r="M1813" s="44">
        <v>0</v>
      </c>
      <c r="N1813" s="44">
        <v>0</v>
      </c>
      <c r="O1813" s="279"/>
      <c r="P1813" s="279"/>
      <c r="Q1813" s="425"/>
    </row>
    <row r="1814" spans="1:17" ht="36" x14ac:dyDescent="0.25">
      <c r="A1814" s="292"/>
      <c r="B1814" s="279"/>
      <c r="C1814" s="279"/>
      <c r="D1814" s="279"/>
      <c r="E1814" s="279"/>
      <c r="F1814" s="279"/>
      <c r="G1814" s="79" t="s">
        <v>18</v>
      </c>
      <c r="H1814" s="44">
        <f t="shared" si="423"/>
        <v>17.5</v>
      </c>
      <c r="I1814" s="44">
        <v>0</v>
      </c>
      <c r="J1814" s="44">
        <v>0</v>
      </c>
      <c r="K1814" s="44">
        <v>0</v>
      </c>
      <c r="L1814" s="44">
        <v>17.5</v>
      </c>
      <c r="M1814" s="44">
        <v>0</v>
      </c>
      <c r="N1814" s="44">
        <v>0</v>
      </c>
      <c r="O1814" s="279"/>
      <c r="P1814" s="279"/>
      <c r="Q1814" s="425"/>
    </row>
    <row r="1815" spans="1:17" x14ac:dyDescent="0.25">
      <c r="A1815" s="292"/>
      <c r="B1815" s="279"/>
      <c r="C1815" s="279"/>
      <c r="D1815" s="279"/>
      <c r="E1815" s="279"/>
      <c r="F1815" s="279"/>
      <c r="G1815" s="79" t="s">
        <v>19</v>
      </c>
      <c r="H1815" s="44">
        <f t="shared" si="423"/>
        <v>0</v>
      </c>
      <c r="I1815" s="44">
        <v>0</v>
      </c>
      <c r="J1815" s="44">
        <v>0</v>
      </c>
      <c r="K1815" s="44">
        <v>0</v>
      </c>
      <c r="L1815" s="44">
        <v>0</v>
      </c>
      <c r="M1815" s="44">
        <v>0</v>
      </c>
      <c r="N1815" s="44">
        <v>0</v>
      </c>
      <c r="O1815" s="279"/>
      <c r="P1815" s="279"/>
      <c r="Q1815" s="425"/>
    </row>
    <row r="1816" spans="1:17" ht="24" x14ac:dyDescent="0.25">
      <c r="A1816" s="292"/>
      <c r="B1816" s="279"/>
      <c r="C1816" s="279"/>
      <c r="D1816" s="279"/>
      <c r="E1816" s="279"/>
      <c r="F1816" s="279"/>
      <c r="G1816" s="79" t="s">
        <v>20</v>
      </c>
      <c r="H1816" s="44">
        <f t="shared" si="423"/>
        <v>0</v>
      </c>
      <c r="I1816" s="44">
        <v>0</v>
      </c>
      <c r="J1816" s="44">
        <v>0</v>
      </c>
      <c r="K1816" s="44">
        <v>0</v>
      </c>
      <c r="L1816" s="44">
        <v>0</v>
      </c>
      <c r="M1816" s="44">
        <v>0</v>
      </c>
      <c r="N1816" s="44">
        <v>0</v>
      </c>
      <c r="O1816" s="279"/>
      <c r="P1816" s="279"/>
      <c r="Q1816" s="426"/>
    </row>
    <row r="1817" spans="1:17" ht="36" x14ac:dyDescent="0.25">
      <c r="A1817" s="292" t="s">
        <v>2796</v>
      </c>
      <c r="B1817" s="279" t="s">
        <v>2785</v>
      </c>
      <c r="C1817" s="279" t="s">
        <v>1006</v>
      </c>
      <c r="D1817" s="279" t="s">
        <v>86</v>
      </c>
      <c r="E1817" s="279">
        <v>280</v>
      </c>
      <c r="F1817" s="279" t="s">
        <v>2786</v>
      </c>
      <c r="G1817" s="79" t="s">
        <v>16</v>
      </c>
      <c r="H1817" s="44">
        <f t="shared" ref="H1817:N1817" si="435">SUM(H1818:H1821)</f>
        <v>121.3</v>
      </c>
      <c r="I1817" s="44">
        <f t="shared" si="435"/>
        <v>0</v>
      </c>
      <c r="J1817" s="44">
        <f t="shared" si="435"/>
        <v>0</v>
      </c>
      <c r="K1817" s="44">
        <f t="shared" si="435"/>
        <v>0</v>
      </c>
      <c r="L1817" s="44">
        <f t="shared" si="435"/>
        <v>121.3</v>
      </c>
      <c r="M1817" s="44">
        <f t="shared" si="435"/>
        <v>0</v>
      </c>
      <c r="N1817" s="44">
        <f t="shared" si="435"/>
        <v>0</v>
      </c>
      <c r="O1817" s="279">
        <v>600</v>
      </c>
      <c r="P1817" s="279" t="s">
        <v>2787</v>
      </c>
      <c r="Q1817" s="424" t="s">
        <v>4195</v>
      </c>
    </row>
    <row r="1818" spans="1:17" x14ac:dyDescent="0.25">
      <c r="A1818" s="292"/>
      <c r="B1818" s="279"/>
      <c r="C1818" s="279"/>
      <c r="D1818" s="279"/>
      <c r="E1818" s="279"/>
      <c r="F1818" s="279"/>
      <c r="G1818" s="79" t="s">
        <v>17</v>
      </c>
      <c r="H1818" s="44">
        <f t="shared" si="423"/>
        <v>112.8</v>
      </c>
      <c r="I1818" s="44">
        <v>0</v>
      </c>
      <c r="J1818" s="44">
        <v>0</v>
      </c>
      <c r="K1818" s="44">
        <v>0</v>
      </c>
      <c r="L1818" s="44">
        <v>112.8</v>
      </c>
      <c r="M1818" s="44">
        <v>0</v>
      </c>
      <c r="N1818" s="44">
        <v>0</v>
      </c>
      <c r="O1818" s="279"/>
      <c r="P1818" s="279"/>
      <c r="Q1818" s="425"/>
    </row>
    <row r="1819" spans="1:17" ht="36" x14ac:dyDescent="0.25">
      <c r="A1819" s="292"/>
      <c r="B1819" s="279"/>
      <c r="C1819" s="279"/>
      <c r="D1819" s="279"/>
      <c r="E1819" s="279"/>
      <c r="F1819" s="279"/>
      <c r="G1819" s="79" t="s">
        <v>18</v>
      </c>
      <c r="H1819" s="44">
        <f t="shared" si="423"/>
        <v>8.5</v>
      </c>
      <c r="I1819" s="44">
        <v>0</v>
      </c>
      <c r="J1819" s="44">
        <v>0</v>
      </c>
      <c r="K1819" s="44">
        <v>0</v>
      </c>
      <c r="L1819" s="44">
        <v>8.5</v>
      </c>
      <c r="M1819" s="44">
        <v>0</v>
      </c>
      <c r="N1819" s="44">
        <v>0</v>
      </c>
      <c r="O1819" s="279"/>
      <c r="P1819" s="279"/>
      <c r="Q1819" s="425"/>
    </row>
    <row r="1820" spans="1:17" x14ac:dyDescent="0.25">
      <c r="A1820" s="292"/>
      <c r="B1820" s="279"/>
      <c r="C1820" s="279"/>
      <c r="D1820" s="279"/>
      <c r="E1820" s="279"/>
      <c r="F1820" s="279"/>
      <c r="G1820" s="79" t="s">
        <v>19</v>
      </c>
      <c r="H1820" s="44">
        <f t="shared" si="423"/>
        <v>0</v>
      </c>
      <c r="I1820" s="44">
        <v>0</v>
      </c>
      <c r="J1820" s="44">
        <v>0</v>
      </c>
      <c r="K1820" s="44">
        <v>0</v>
      </c>
      <c r="L1820" s="44">
        <v>0</v>
      </c>
      <c r="M1820" s="44">
        <v>0</v>
      </c>
      <c r="N1820" s="44">
        <v>0</v>
      </c>
      <c r="O1820" s="279"/>
      <c r="P1820" s="279"/>
      <c r="Q1820" s="425"/>
    </row>
    <row r="1821" spans="1:17" ht="24" x14ac:dyDescent="0.25">
      <c r="A1821" s="292"/>
      <c r="B1821" s="279"/>
      <c r="C1821" s="279"/>
      <c r="D1821" s="279"/>
      <c r="E1821" s="279"/>
      <c r="F1821" s="279"/>
      <c r="G1821" s="79" t="s">
        <v>20</v>
      </c>
      <c r="H1821" s="44">
        <f t="shared" si="423"/>
        <v>0</v>
      </c>
      <c r="I1821" s="44">
        <v>0</v>
      </c>
      <c r="J1821" s="44">
        <v>0</v>
      </c>
      <c r="K1821" s="44">
        <v>0</v>
      </c>
      <c r="L1821" s="44">
        <v>0</v>
      </c>
      <c r="M1821" s="44">
        <v>0</v>
      </c>
      <c r="N1821" s="44">
        <v>0</v>
      </c>
      <c r="O1821" s="279"/>
      <c r="P1821" s="279"/>
      <c r="Q1821" s="426"/>
    </row>
    <row r="1822" spans="1:17" ht="36" x14ac:dyDescent="0.25">
      <c r="A1822" s="292" t="s">
        <v>2797</v>
      </c>
      <c r="B1822" s="279" t="s">
        <v>2798</v>
      </c>
      <c r="C1822" s="279" t="s">
        <v>1006</v>
      </c>
      <c r="D1822" s="279" t="s">
        <v>86</v>
      </c>
      <c r="E1822" s="279">
        <v>280</v>
      </c>
      <c r="F1822" s="279" t="s">
        <v>2786</v>
      </c>
      <c r="G1822" s="79" t="s">
        <v>16</v>
      </c>
      <c r="H1822" s="44">
        <f t="shared" ref="H1822:N1822" si="436">SUM(H1823:H1826)</f>
        <v>142</v>
      </c>
      <c r="I1822" s="44">
        <f t="shared" si="436"/>
        <v>0</v>
      </c>
      <c r="J1822" s="44">
        <f t="shared" si="436"/>
        <v>0</v>
      </c>
      <c r="K1822" s="44">
        <f t="shared" si="436"/>
        <v>0</v>
      </c>
      <c r="L1822" s="44">
        <f t="shared" si="436"/>
        <v>142</v>
      </c>
      <c r="M1822" s="44">
        <f t="shared" si="436"/>
        <v>0</v>
      </c>
      <c r="N1822" s="44">
        <f t="shared" si="436"/>
        <v>0</v>
      </c>
      <c r="O1822" s="279">
        <v>583</v>
      </c>
      <c r="P1822" s="279" t="s">
        <v>2787</v>
      </c>
      <c r="Q1822" s="424" t="s">
        <v>4195</v>
      </c>
    </row>
    <row r="1823" spans="1:17" x14ac:dyDescent="0.25">
      <c r="A1823" s="292"/>
      <c r="B1823" s="279"/>
      <c r="C1823" s="279"/>
      <c r="D1823" s="279"/>
      <c r="E1823" s="279"/>
      <c r="F1823" s="279"/>
      <c r="G1823" s="79" t="s">
        <v>309</v>
      </c>
      <c r="H1823" s="44">
        <f t="shared" ref="H1823:H1831" si="437">SUM(I1823:N1823)</f>
        <v>132.1</v>
      </c>
      <c r="I1823" s="44">
        <v>0</v>
      </c>
      <c r="J1823" s="44">
        <v>0</v>
      </c>
      <c r="K1823" s="44">
        <v>0</v>
      </c>
      <c r="L1823" s="44">
        <v>132.1</v>
      </c>
      <c r="M1823" s="44">
        <v>0</v>
      </c>
      <c r="N1823" s="44">
        <v>0</v>
      </c>
      <c r="O1823" s="279"/>
      <c r="P1823" s="279"/>
      <c r="Q1823" s="425"/>
    </row>
    <row r="1824" spans="1:17" ht="36" x14ac:dyDescent="0.25">
      <c r="A1824" s="292"/>
      <c r="B1824" s="279"/>
      <c r="C1824" s="279"/>
      <c r="D1824" s="279"/>
      <c r="E1824" s="279"/>
      <c r="F1824" s="279"/>
      <c r="G1824" s="79" t="s">
        <v>18</v>
      </c>
      <c r="H1824" s="44">
        <f t="shared" si="437"/>
        <v>9.9</v>
      </c>
      <c r="I1824" s="44">
        <v>0</v>
      </c>
      <c r="J1824" s="44">
        <v>0</v>
      </c>
      <c r="K1824" s="44">
        <v>0</v>
      </c>
      <c r="L1824" s="44">
        <v>9.9</v>
      </c>
      <c r="M1824" s="44">
        <v>0</v>
      </c>
      <c r="N1824" s="44">
        <v>0</v>
      </c>
      <c r="O1824" s="279"/>
      <c r="P1824" s="279"/>
      <c r="Q1824" s="425"/>
    </row>
    <row r="1825" spans="1:17" x14ac:dyDescent="0.25">
      <c r="A1825" s="292"/>
      <c r="B1825" s="279"/>
      <c r="C1825" s="279"/>
      <c r="D1825" s="279"/>
      <c r="E1825" s="279"/>
      <c r="F1825" s="279"/>
      <c r="G1825" s="79" t="s">
        <v>19</v>
      </c>
      <c r="H1825" s="44">
        <f t="shared" si="437"/>
        <v>0</v>
      </c>
      <c r="I1825" s="44">
        <v>0</v>
      </c>
      <c r="J1825" s="44">
        <v>0</v>
      </c>
      <c r="K1825" s="44">
        <v>0</v>
      </c>
      <c r="L1825" s="44">
        <v>0</v>
      </c>
      <c r="M1825" s="44">
        <v>0</v>
      </c>
      <c r="N1825" s="44">
        <v>0</v>
      </c>
      <c r="O1825" s="279"/>
      <c r="P1825" s="279"/>
      <c r="Q1825" s="425"/>
    </row>
    <row r="1826" spans="1:17" ht="24" x14ac:dyDescent="0.25">
      <c r="A1826" s="292"/>
      <c r="B1826" s="279"/>
      <c r="C1826" s="279"/>
      <c r="D1826" s="279"/>
      <c r="E1826" s="279"/>
      <c r="F1826" s="279"/>
      <c r="G1826" s="79" t="s">
        <v>20</v>
      </c>
      <c r="H1826" s="44">
        <f t="shared" si="437"/>
        <v>0</v>
      </c>
      <c r="I1826" s="44">
        <v>0</v>
      </c>
      <c r="J1826" s="44">
        <v>0</v>
      </c>
      <c r="K1826" s="44">
        <v>0</v>
      </c>
      <c r="L1826" s="44">
        <v>0</v>
      </c>
      <c r="M1826" s="44">
        <v>0</v>
      </c>
      <c r="N1826" s="44">
        <v>0</v>
      </c>
      <c r="O1826" s="279"/>
      <c r="P1826" s="279"/>
      <c r="Q1826" s="426"/>
    </row>
    <row r="1827" spans="1:17" ht="48" x14ac:dyDescent="0.25">
      <c r="A1827" s="292" t="s">
        <v>2799</v>
      </c>
      <c r="B1827" s="279"/>
      <c r="C1827" s="279" t="s">
        <v>1006</v>
      </c>
      <c r="D1827" s="279">
        <v>2029</v>
      </c>
      <c r="E1827" s="279"/>
      <c r="F1827" s="279"/>
      <c r="G1827" s="79" t="s">
        <v>16</v>
      </c>
      <c r="H1827" s="44">
        <f t="shared" ref="H1827:N1827" si="438">SUM(H1828:H1831)</f>
        <v>300</v>
      </c>
      <c r="I1827" s="44">
        <f t="shared" si="438"/>
        <v>0</v>
      </c>
      <c r="J1827" s="44">
        <f t="shared" si="438"/>
        <v>0</v>
      </c>
      <c r="K1827" s="44">
        <f t="shared" si="438"/>
        <v>0</v>
      </c>
      <c r="L1827" s="44">
        <f t="shared" si="438"/>
        <v>0</v>
      </c>
      <c r="M1827" s="44">
        <f t="shared" si="438"/>
        <v>300</v>
      </c>
      <c r="N1827" s="44">
        <f t="shared" si="438"/>
        <v>0</v>
      </c>
      <c r="O1827" s="279">
        <v>6146</v>
      </c>
      <c r="P1827" s="128" t="s">
        <v>2800</v>
      </c>
      <c r="Q1827" s="424" t="s">
        <v>4195</v>
      </c>
    </row>
    <row r="1828" spans="1:17" x14ac:dyDescent="0.25">
      <c r="A1828" s="292"/>
      <c r="B1828" s="279"/>
      <c r="C1828" s="279"/>
      <c r="D1828" s="279"/>
      <c r="E1828" s="279"/>
      <c r="F1828" s="279"/>
      <c r="G1828" s="79" t="s">
        <v>17</v>
      </c>
      <c r="H1828" s="44">
        <f t="shared" si="437"/>
        <v>0</v>
      </c>
      <c r="I1828" s="44">
        <v>0</v>
      </c>
      <c r="J1828" s="44">
        <v>0</v>
      </c>
      <c r="K1828" s="44">
        <v>0</v>
      </c>
      <c r="L1828" s="44">
        <v>0</v>
      </c>
      <c r="M1828" s="44">
        <v>0</v>
      </c>
      <c r="N1828" s="44">
        <v>0</v>
      </c>
      <c r="O1828" s="279"/>
      <c r="P1828" s="128" t="s">
        <v>2801</v>
      </c>
      <c r="Q1828" s="425"/>
    </row>
    <row r="1829" spans="1:17" ht="36" x14ac:dyDescent="0.25">
      <c r="A1829" s="292"/>
      <c r="B1829" s="279"/>
      <c r="C1829" s="279"/>
      <c r="D1829" s="279"/>
      <c r="E1829" s="279"/>
      <c r="F1829" s="279"/>
      <c r="G1829" s="79" t="s">
        <v>18</v>
      </c>
      <c r="H1829" s="44">
        <f t="shared" si="437"/>
        <v>300</v>
      </c>
      <c r="I1829" s="44">
        <v>0</v>
      </c>
      <c r="J1829" s="44">
        <v>0</v>
      </c>
      <c r="K1829" s="44">
        <v>0</v>
      </c>
      <c r="L1829" s="44">
        <v>0</v>
      </c>
      <c r="M1829" s="44">
        <v>300</v>
      </c>
      <c r="N1829" s="44">
        <v>0</v>
      </c>
      <c r="O1829" s="279"/>
      <c r="P1829" s="45"/>
      <c r="Q1829" s="425"/>
    </row>
    <row r="1830" spans="1:17" x14ac:dyDescent="0.25">
      <c r="A1830" s="292"/>
      <c r="B1830" s="279"/>
      <c r="C1830" s="279"/>
      <c r="D1830" s="279"/>
      <c r="E1830" s="279"/>
      <c r="F1830" s="279"/>
      <c r="G1830" s="79" t="s">
        <v>19</v>
      </c>
      <c r="H1830" s="44">
        <f t="shared" si="437"/>
        <v>0</v>
      </c>
      <c r="I1830" s="44">
        <v>0</v>
      </c>
      <c r="J1830" s="44">
        <v>0</v>
      </c>
      <c r="K1830" s="44">
        <v>0</v>
      </c>
      <c r="L1830" s="44">
        <v>0</v>
      </c>
      <c r="M1830" s="44">
        <v>0</v>
      </c>
      <c r="N1830" s="44">
        <v>0</v>
      </c>
      <c r="O1830" s="279"/>
      <c r="P1830" s="45"/>
      <c r="Q1830" s="425"/>
    </row>
    <row r="1831" spans="1:17" ht="24" x14ac:dyDescent="0.25">
      <c r="A1831" s="292"/>
      <c r="B1831" s="279"/>
      <c r="C1831" s="279"/>
      <c r="D1831" s="279"/>
      <c r="E1831" s="279"/>
      <c r="F1831" s="279"/>
      <c r="G1831" s="79" t="s">
        <v>20</v>
      </c>
      <c r="H1831" s="44">
        <f t="shared" si="437"/>
        <v>0</v>
      </c>
      <c r="I1831" s="44">
        <v>0</v>
      </c>
      <c r="J1831" s="44">
        <v>0</v>
      </c>
      <c r="K1831" s="44">
        <v>0</v>
      </c>
      <c r="L1831" s="44">
        <v>0</v>
      </c>
      <c r="M1831" s="44">
        <v>0</v>
      </c>
      <c r="N1831" s="44">
        <v>0</v>
      </c>
      <c r="O1831" s="279"/>
      <c r="P1831" s="45"/>
      <c r="Q1831" s="426"/>
    </row>
    <row r="1832" spans="1:17" ht="38.25" x14ac:dyDescent="0.25">
      <c r="A1832" s="649" t="s">
        <v>2802</v>
      </c>
      <c r="B1832" s="652" t="s">
        <v>2780</v>
      </c>
      <c r="C1832" s="655" t="s">
        <v>1006</v>
      </c>
      <c r="D1832" s="652">
        <v>2026</v>
      </c>
      <c r="E1832" s="655">
        <v>286</v>
      </c>
      <c r="F1832" s="652" t="s">
        <v>2803</v>
      </c>
      <c r="G1832" s="149" t="s">
        <v>16</v>
      </c>
      <c r="H1832" s="150">
        <f>H1833+H1834+H1835+H1836</f>
        <v>24.400000000000002</v>
      </c>
      <c r="I1832" s="151">
        <f>I1833+I1834+I1835+I1836</f>
        <v>0</v>
      </c>
      <c r="J1832" s="152">
        <v>24.4</v>
      </c>
      <c r="K1832" s="153">
        <v>0</v>
      </c>
      <c r="L1832" s="152">
        <v>0</v>
      </c>
      <c r="M1832" s="153">
        <v>0</v>
      </c>
      <c r="N1832" s="152">
        <v>0</v>
      </c>
      <c r="O1832" s="301">
        <v>410</v>
      </c>
      <c r="P1832" s="281" t="s">
        <v>2804</v>
      </c>
      <c r="Q1832" s="424" t="s">
        <v>4195</v>
      </c>
    </row>
    <row r="1833" spans="1:17" ht="25.5" x14ac:dyDescent="0.25">
      <c r="A1833" s="650"/>
      <c r="B1833" s="653"/>
      <c r="C1833" s="655"/>
      <c r="D1833" s="653"/>
      <c r="E1833" s="655"/>
      <c r="F1833" s="653"/>
      <c r="G1833" s="154" t="s">
        <v>17</v>
      </c>
      <c r="H1833" s="155">
        <f t="shared" ref="H1833:H1836" si="439">I1833+J1833+K1833+L1833+M1833+N1833</f>
        <v>0</v>
      </c>
      <c r="I1833" s="152">
        <v>0</v>
      </c>
      <c r="J1833" s="153">
        <v>0</v>
      </c>
      <c r="K1833" s="152">
        <v>0</v>
      </c>
      <c r="L1833" s="153">
        <v>0</v>
      </c>
      <c r="M1833" s="152">
        <v>0</v>
      </c>
      <c r="N1833" s="152">
        <v>0</v>
      </c>
      <c r="O1833" s="301"/>
      <c r="P1833" s="282"/>
      <c r="Q1833" s="425"/>
    </row>
    <row r="1834" spans="1:17" ht="38.25" x14ac:dyDescent="0.25">
      <c r="A1834" s="650"/>
      <c r="B1834" s="653"/>
      <c r="C1834" s="655"/>
      <c r="D1834" s="653"/>
      <c r="E1834" s="655"/>
      <c r="F1834" s="653"/>
      <c r="G1834" s="149" t="s">
        <v>18</v>
      </c>
      <c r="H1834" s="150">
        <f t="shared" si="439"/>
        <v>22.8</v>
      </c>
      <c r="I1834" s="155">
        <v>0</v>
      </c>
      <c r="J1834" s="152">
        <v>22.8</v>
      </c>
      <c r="K1834" s="153">
        <v>0</v>
      </c>
      <c r="L1834" s="152">
        <v>0</v>
      </c>
      <c r="M1834" s="153">
        <v>0</v>
      </c>
      <c r="N1834" s="152">
        <v>0</v>
      </c>
      <c r="O1834" s="301"/>
      <c r="P1834" s="282"/>
      <c r="Q1834" s="425"/>
    </row>
    <row r="1835" spans="1:17" x14ac:dyDescent="0.25">
      <c r="A1835" s="650"/>
      <c r="B1835" s="653"/>
      <c r="C1835" s="655"/>
      <c r="D1835" s="653"/>
      <c r="E1835" s="655"/>
      <c r="F1835" s="653"/>
      <c r="G1835" s="154" t="s">
        <v>19</v>
      </c>
      <c r="H1835" s="155">
        <f t="shared" si="439"/>
        <v>1.6</v>
      </c>
      <c r="I1835" s="150">
        <v>0</v>
      </c>
      <c r="J1835" s="153">
        <v>1.6</v>
      </c>
      <c r="K1835" s="152">
        <v>0</v>
      </c>
      <c r="L1835" s="153">
        <v>0</v>
      </c>
      <c r="M1835" s="152">
        <v>0</v>
      </c>
      <c r="N1835" s="152">
        <v>0</v>
      </c>
      <c r="O1835" s="301"/>
      <c r="P1835" s="282"/>
      <c r="Q1835" s="425"/>
    </row>
    <row r="1836" spans="1:17" ht="25.5" x14ac:dyDescent="0.25">
      <c r="A1836" s="651"/>
      <c r="B1836" s="654"/>
      <c r="C1836" s="655"/>
      <c r="D1836" s="654"/>
      <c r="E1836" s="655"/>
      <c r="F1836" s="654"/>
      <c r="G1836" s="149" t="s">
        <v>20</v>
      </c>
      <c r="H1836" s="150">
        <f t="shared" si="439"/>
        <v>0</v>
      </c>
      <c r="I1836" s="153">
        <v>0</v>
      </c>
      <c r="J1836" s="152">
        <v>0</v>
      </c>
      <c r="K1836" s="153">
        <v>0</v>
      </c>
      <c r="L1836" s="152">
        <v>0</v>
      </c>
      <c r="M1836" s="153">
        <v>0</v>
      </c>
      <c r="N1836" s="152">
        <v>0</v>
      </c>
      <c r="O1836" s="301"/>
      <c r="P1836" s="283"/>
      <c r="Q1836" s="426"/>
    </row>
    <row r="1837" spans="1:17" ht="38.25" x14ac:dyDescent="0.25">
      <c r="A1837" s="649" t="s">
        <v>2805</v>
      </c>
      <c r="B1837" s="652" t="s">
        <v>2780</v>
      </c>
      <c r="C1837" s="652" t="s">
        <v>1006</v>
      </c>
      <c r="D1837" s="655">
        <v>2025</v>
      </c>
      <c r="E1837" s="652">
        <v>140</v>
      </c>
      <c r="F1837" s="655" t="s">
        <v>2803</v>
      </c>
      <c r="G1837" s="154" t="s">
        <v>16</v>
      </c>
      <c r="H1837" s="155">
        <f>H1838+H1839+H1840+H1841</f>
        <v>12.84</v>
      </c>
      <c r="I1837" s="156">
        <f>I1838+I1839+I1840+I1841</f>
        <v>12.84</v>
      </c>
      <c r="J1837" s="153">
        <v>0</v>
      </c>
      <c r="K1837" s="152">
        <v>0</v>
      </c>
      <c r="L1837" s="153">
        <v>0</v>
      </c>
      <c r="M1837" s="152">
        <v>0</v>
      </c>
      <c r="N1837" s="153">
        <v>0</v>
      </c>
      <c r="O1837" s="281">
        <v>235</v>
      </c>
      <c r="P1837" s="281" t="s">
        <v>2806</v>
      </c>
      <c r="Q1837" s="424" t="s">
        <v>4195</v>
      </c>
    </row>
    <row r="1838" spans="1:17" ht="25.5" x14ac:dyDescent="0.25">
      <c r="A1838" s="650"/>
      <c r="B1838" s="653"/>
      <c r="C1838" s="653"/>
      <c r="D1838" s="655"/>
      <c r="E1838" s="653"/>
      <c r="F1838" s="655"/>
      <c r="G1838" s="154" t="s">
        <v>17</v>
      </c>
      <c r="H1838" s="150">
        <f t="shared" ref="H1838:H1841" si="440">I1838+J1838+K1838+L1838+M1838+N1838</f>
        <v>0</v>
      </c>
      <c r="I1838" s="153">
        <v>0</v>
      </c>
      <c r="J1838" s="152">
        <v>0</v>
      </c>
      <c r="K1838" s="153">
        <v>0</v>
      </c>
      <c r="L1838" s="152">
        <v>0</v>
      </c>
      <c r="M1838" s="153">
        <v>0</v>
      </c>
      <c r="N1838" s="152">
        <v>0</v>
      </c>
      <c r="O1838" s="301"/>
      <c r="P1838" s="282"/>
      <c r="Q1838" s="425"/>
    </row>
    <row r="1839" spans="1:17" ht="38.25" x14ac:dyDescent="0.25">
      <c r="A1839" s="650"/>
      <c r="B1839" s="653"/>
      <c r="C1839" s="653"/>
      <c r="D1839" s="655"/>
      <c r="E1839" s="653"/>
      <c r="F1839" s="655"/>
      <c r="G1839" s="154" t="s">
        <v>18</v>
      </c>
      <c r="H1839" s="155">
        <f t="shared" si="440"/>
        <v>12</v>
      </c>
      <c r="I1839" s="150">
        <v>12</v>
      </c>
      <c r="J1839" s="153">
        <v>0</v>
      </c>
      <c r="K1839" s="152">
        <v>0</v>
      </c>
      <c r="L1839" s="153">
        <v>0</v>
      </c>
      <c r="M1839" s="152">
        <v>0</v>
      </c>
      <c r="N1839" s="153">
        <v>0</v>
      </c>
      <c r="O1839" s="282"/>
      <c r="P1839" s="282"/>
      <c r="Q1839" s="425"/>
    </row>
    <row r="1840" spans="1:17" x14ac:dyDescent="0.25">
      <c r="A1840" s="650"/>
      <c r="B1840" s="653"/>
      <c r="C1840" s="653"/>
      <c r="D1840" s="655"/>
      <c r="E1840" s="653"/>
      <c r="F1840" s="655"/>
      <c r="G1840" s="154" t="s">
        <v>19</v>
      </c>
      <c r="H1840" s="150">
        <f t="shared" si="440"/>
        <v>0.84000000000000008</v>
      </c>
      <c r="I1840" s="155">
        <f>I1839*0.07</f>
        <v>0.84000000000000008</v>
      </c>
      <c r="J1840" s="152">
        <v>0</v>
      </c>
      <c r="K1840" s="153">
        <v>0</v>
      </c>
      <c r="L1840" s="152">
        <v>0</v>
      </c>
      <c r="M1840" s="153">
        <v>0</v>
      </c>
      <c r="N1840" s="152">
        <v>0</v>
      </c>
      <c r="O1840" s="301"/>
      <c r="P1840" s="282"/>
      <c r="Q1840" s="425"/>
    </row>
    <row r="1841" spans="1:17" ht="25.5" x14ac:dyDescent="0.25">
      <c r="A1841" s="651"/>
      <c r="B1841" s="654"/>
      <c r="C1841" s="654"/>
      <c r="D1841" s="655"/>
      <c r="E1841" s="654"/>
      <c r="F1841" s="655"/>
      <c r="G1841" s="154" t="s">
        <v>20</v>
      </c>
      <c r="H1841" s="155">
        <f t="shared" si="440"/>
        <v>0</v>
      </c>
      <c r="I1841" s="152">
        <v>0</v>
      </c>
      <c r="J1841" s="153">
        <v>0</v>
      </c>
      <c r="K1841" s="152">
        <v>0</v>
      </c>
      <c r="L1841" s="153">
        <v>0</v>
      </c>
      <c r="M1841" s="152">
        <v>0</v>
      </c>
      <c r="N1841" s="153">
        <v>0</v>
      </c>
      <c r="O1841" s="283"/>
      <c r="P1841" s="283"/>
      <c r="Q1841" s="426"/>
    </row>
    <row r="1842" spans="1:17" ht="38.25" x14ac:dyDescent="0.25">
      <c r="A1842" s="649" t="s">
        <v>2807</v>
      </c>
      <c r="B1842" s="652" t="s">
        <v>2780</v>
      </c>
      <c r="C1842" s="655" t="s">
        <v>1006</v>
      </c>
      <c r="D1842" s="652">
        <v>2025</v>
      </c>
      <c r="E1842" s="655">
        <v>624</v>
      </c>
      <c r="F1842" s="652" t="s">
        <v>2803</v>
      </c>
      <c r="G1842" s="149" t="s">
        <v>16</v>
      </c>
      <c r="H1842" s="150">
        <f t="shared" ref="H1842:N1842" si="441">H1843+H1844+H1845+H1846</f>
        <v>2.5680000000000001</v>
      </c>
      <c r="I1842" s="155">
        <f t="shared" si="441"/>
        <v>2.5680000000000001</v>
      </c>
      <c r="J1842" s="150">
        <f t="shared" si="441"/>
        <v>0</v>
      </c>
      <c r="K1842" s="155">
        <f t="shared" si="441"/>
        <v>0</v>
      </c>
      <c r="L1842" s="150">
        <f t="shared" si="441"/>
        <v>0</v>
      </c>
      <c r="M1842" s="155">
        <f t="shared" si="441"/>
        <v>0</v>
      </c>
      <c r="N1842" s="150">
        <f t="shared" si="441"/>
        <v>0</v>
      </c>
      <c r="O1842" s="301">
        <v>602</v>
      </c>
      <c r="P1842" s="281" t="s">
        <v>2808</v>
      </c>
      <c r="Q1842" s="424" t="s">
        <v>4195</v>
      </c>
    </row>
    <row r="1843" spans="1:17" ht="25.5" x14ac:dyDescent="0.25">
      <c r="A1843" s="650"/>
      <c r="B1843" s="653"/>
      <c r="C1843" s="655"/>
      <c r="D1843" s="653"/>
      <c r="E1843" s="655"/>
      <c r="F1843" s="653"/>
      <c r="G1843" s="154" t="s">
        <v>17</v>
      </c>
      <c r="H1843" s="155">
        <f t="shared" ref="H1843:H1906" si="442">I1843+J1843+K1843+L1843+M1843+N1843</f>
        <v>0</v>
      </c>
      <c r="I1843" s="152">
        <v>0</v>
      </c>
      <c r="J1843" s="153">
        <v>0</v>
      </c>
      <c r="K1843" s="152">
        <v>0</v>
      </c>
      <c r="L1843" s="153">
        <v>0</v>
      </c>
      <c r="M1843" s="152">
        <v>0</v>
      </c>
      <c r="N1843" s="152">
        <v>0</v>
      </c>
      <c r="O1843" s="301"/>
      <c r="P1843" s="282"/>
      <c r="Q1843" s="425"/>
    </row>
    <row r="1844" spans="1:17" ht="38.25" x14ac:dyDescent="0.25">
      <c r="A1844" s="650"/>
      <c r="B1844" s="653"/>
      <c r="C1844" s="655"/>
      <c r="D1844" s="653"/>
      <c r="E1844" s="655"/>
      <c r="F1844" s="653"/>
      <c r="G1844" s="149" t="s">
        <v>18</v>
      </c>
      <c r="H1844" s="150">
        <f t="shared" si="442"/>
        <v>2.4</v>
      </c>
      <c r="I1844" s="155">
        <v>2.4</v>
      </c>
      <c r="J1844" s="152">
        <v>0</v>
      </c>
      <c r="K1844" s="153">
        <v>0</v>
      </c>
      <c r="L1844" s="152">
        <v>0</v>
      </c>
      <c r="M1844" s="153">
        <v>0</v>
      </c>
      <c r="N1844" s="152">
        <v>0</v>
      </c>
      <c r="O1844" s="301"/>
      <c r="P1844" s="282"/>
      <c r="Q1844" s="425"/>
    </row>
    <row r="1845" spans="1:17" x14ac:dyDescent="0.25">
      <c r="A1845" s="650"/>
      <c r="B1845" s="653"/>
      <c r="C1845" s="655"/>
      <c r="D1845" s="653"/>
      <c r="E1845" s="655"/>
      <c r="F1845" s="653"/>
      <c r="G1845" s="154" t="s">
        <v>19</v>
      </c>
      <c r="H1845" s="155">
        <f t="shared" si="442"/>
        <v>0.16800000000000001</v>
      </c>
      <c r="I1845" s="150">
        <f>I1844*0.07</f>
        <v>0.16800000000000001</v>
      </c>
      <c r="J1845" s="153">
        <v>0</v>
      </c>
      <c r="K1845" s="152">
        <v>0</v>
      </c>
      <c r="L1845" s="153">
        <v>0</v>
      </c>
      <c r="M1845" s="152">
        <v>0</v>
      </c>
      <c r="N1845" s="152">
        <v>0</v>
      </c>
      <c r="O1845" s="301"/>
      <c r="P1845" s="282"/>
      <c r="Q1845" s="425"/>
    </row>
    <row r="1846" spans="1:17" ht="25.5" x14ac:dyDescent="0.25">
      <c r="A1846" s="651"/>
      <c r="B1846" s="654"/>
      <c r="C1846" s="655"/>
      <c r="D1846" s="654"/>
      <c r="E1846" s="655"/>
      <c r="F1846" s="653"/>
      <c r="G1846" s="149" t="s">
        <v>20</v>
      </c>
      <c r="H1846" s="157">
        <f t="shared" si="442"/>
        <v>0</v>
      </c>
      <c r="I1846" s="153">
        <v>0</v>
      </c>
      <c r="J1846" s="158">
        <v>0</v>
      </c>
      <c r="K1846" s="153">
        <v>0</v>
      </c>
      <c r="L1846" s="158">
        <v>0</v>
      </c>
      <c r="M1846" s="153">
        <v>0</v>
      </c>
      <c r="N1846" s="158">
        <v>0</v>
      </c>
      <c r="O1846" s="301"/>
      <c r="P1846" s="282"/>
      <c r="Q1846" s="426"/>
    </row>
    <row r="1847" spans="1:17" ht="36" x14ac:dyDescent="0.25">
      <c r="A1847" s="284" t="s">
        <v>2809</v>
      </c>
      <c r="B1847" s="281"/>
      <c r="C1847" s="281" t="s">
        <v>1006</v>
      </c>
      <c r="D1847" s="281">
        <v>2029</v>
      </c>
      <c r="E1847" s="479">
        <v>2400</v>
      </c>
      <c r="F1847" s="536"/>
      <c r="G1847" s="68" t="s">
        <v>16</v>
      </c>
      <c r="H1847" s="69">
        <f t="shared" si="442"/>
        <v>25.3</v>
      </c>
      <c r="I1847" s="69">
        <f t="shared" ref="I1847:N1847" si="443">I1848+I1849+I1850+I1851</f>
        <v>0</v>
      </c>
      <c r="J1847" s="69">
        <f t="shared" si="443"/>
        <v>25.3</v>
      </c>
      <c r="K1847" s="69">
        <f t="shared" si="443"/>
        <v>0</v>
      </c>
      <c r="L1847" s="69">
        <f t="shared" si="443"/>
        <v>0</v>
      </c>
      <c r="M1847" s="69">
        <f t="shared" si="443"/>
        <v>0</v>
      </c>
      <c r="N1847" s="69">
        <f t="shared" si="443"/>
        <v>0</v>
      </c>
      <c r="O1847" s="657">
        <v>61000</v>
      </c>
      <c r="P1847" s="639" t="s">
        <v>2810</v>
      </c>
      <c r="Q1847" s="424" t="s">
        <v>4195</v>
      </c>
    </row>
    <row r="1848" spans="1:17" ht="15.75" customHeight="1" x14ac:dyDescent="0.25">
      <c r="A1848" s="292"/>
      <c r="B1848" s="279"/>
      <c r="C1848" s="279"/>
      <c r="D1848" s="279"/>
      <c r="E1848" s="656"/>
      <c r="F1848" s="537"/>
      <c r="G1848" s="68" t="s">
        <v>17</v>
      </c>
      <c r="H1848" s="69">
        <f t="shared" si="442"/>
        <v>0</v>
      </c>
      <c r="I1848" s="69">
        <v>0</v>
      </c>
      <c r="J1848" s="69">
        <v>0</v>
      </c>
      <c r="K1848" s="69">
        <v>0</v>
      </c>
      <c r="L1848" s="69">
        <v>0</v>
      </c>
      <c r="M1848" s="69">
        <v>0</v>
      </c>
      <c r="N1848" s="69">
        <v>0</v>
      </c>
      <c r="O1848" s="537"/>
      <c r="P1848" s="638"/>
      <c r="Q1848" s="425"/>
    </row>
    <row r="1849" spans="1:17" ht="36" x14ac:dyDescent="0.25">
      <c r="A1849" s="292"/>
      <c r="B1849" s="279"/>
      <c r="C1849" s="279"/>
      <c r="D1849" s="279"/>
      <c r="E1849" s="656"/>
      <c r="F1849" s="537"/>
      <c r="G1849" s="68" t="s">
        <v>18</v>
      </c>
      <c r="H1849" s="69">
        <f t="shared" si="442"/>
        <v>0</v>
      </c>
      <c r="I1849" s="69">
        <v>0</v>
      </c>
      <c r="J1849" s="69">
        <v>0</v>
      </c>
      <c r="K1849" s="69">
        <v>0</v>
      </c>
      <c r="L1849" s="69">
        <v>0</v>
      </c>
      <c r="M1849" s="69">
        <v>0</v>
      </c>
      <c r="N1849" s="69">
        <v>0</v>
      </c>
      <c r="O1849" s="537"/>
      <c r="P1849" s="638"/>
      <c r="Q1849" s="425"/>
    </row>
    <row r="1850" spans="1:17" ht="15.75" customHeight="1" x14ac:dyDescent="0.25">
      <c r="A1850" s="292"/>
      <c r="B1850" s="279"/>
      <c r="C1850" s="279"/>
      <c r="D1850" s="279"/>
      <c r="E1850" s="656"/>
      <c r="F1850" s="537"/>
      <c r="G1850" s="68" t="s">
        <v>19</v>
      </c>
      <c r="H1850" s="69">
        <f t="shared" si="442"/>
        <v>25.3</v>
      </c>
      <c r="I1850" s="69">
        <v>0</v>
      </c>
      <c r="J1850" s="69">
        <v>25.3</v>
      </c>
      <c r="K1850" s="69">
        <v>0</v>
      </c>
      <c r="L1850" s="69">
        <v>0</v>
      </c>
      <c r="M1850" s="69">
        <v>0</v>
      </c>
      <c r="N1850" s="69">
        <v>0</v>
      </c>
      <c r="O1850" s="537"/>
      <c r="P1850" s="638"/>
      <c r="Q1850" s="425"/>
    </row>
    <row r="1851" spans="1:17" ht="24" x14ac:dyDescent="0.25">
      <c r="A1851" s="292"/>
      <c r="B1851" s="279"/>
      <c r="C1851" s="301"/>
      <c r="D1851" s="279"/>
      <c r="E1851" s="301"/>
      <c r="F1851" s="537"/>
      <c r="G1851" s="68" t="s">
        <v>20</v>
      </c>
      <c r="H1851" s="69">
        <f t="shared" si="442"/>
        <v>0</v>
      </c>
      <c r="I1851" s="69">
        <v>0</v>
      </c>
      <c r="J1851" s="69">
        <v>0</v>
      </c>
      <c r="K1851" s="69">
        <v>0</v>
      </c>
      <c r="L1851" s="69">
        <v>0</v>
      </c>
      <c r="M1851" s="69">
        <v>0</v>
      </c>
      <c r="N1851" s="69">
        <v>0</v>
      </c>
      <c r="O1851" s="537"/>
      <c r="P1851" s="638"/>
      <c r="Q1851" s="426"/>
    </row>
    <row r="1852" spans="1:17" ht="36" x14ac:dyDescent="0.25">
      <c r="A1852" s="284" t="s">
        <v>2811</v>
      </c>
      <c r="B1852" s="281"/>
      <c r="C1852" s="281" t="s">
        <v>1006</v>
      </c>
      <c r="D1852" s="281">
        <v>2029</v>
      </c>
      <c r="E1852" s="479">
        <v>160</v>
      </c>
      <c r="F1852" s="536"/>
      <c r="G1852" s="68" t="s">
        <v>16</v>
      </c>
      <c r="H1852" s="69">
        <f t="shared" si="442"/>
        <v>40</v>
      </c>
      <c r="I1852" s="69">
        <f t="shared" ref="I1852:N1852" si="444">I1853+I1854+I1855+I1856</f>
        <v>0</v>
      </c>
      <c r="J1852" s="69">
        <f t="shared" si="444"/>
        <v>0</v>
      </c>
      <c r="K1852" s="69">
        <f t="shared" si="444"/>
        <v>0</v>
      </c>
      <c r="L1852" s="69">
        <f t="shared" si="444"/>
        <v>0</v>
      </c>
      <c r="M1852" s="69">
        <f t="shared" si="444"/>
        <v>40</v>
      </c>
      <c r="N1852" s="69">
        <f t="shared" si="444"/>
        <v>0</v>
      </c>
      <c r="O1852" s="657">
        <v>276</v>
      </c>
      <c r="P1852" s="536" t="s">
        <v>2812</v>
      </c>
      <c r="Q1852" s="424" t="s">
        <v>4195</v>
      </c>
    </row>
    <row r="1853" spans="1:17" x14ac:dyDescent="0.25">
      <c r="A1853" s="292"/>
      <c r="B1853" s="279"/>
      <c r="C1853" s="279"/>
      <c r="D1853" s="279"/>
      <c r="E1853" s="656"/>
      <c r="F1853" s="537"/>
      <c r="G1853" s="68" t="s">
        <v>17</v>
      </c>
      <c r="H1853" s="69">
        <f t="shared" si="442"/>
        <v>0</v>
      </c>
      <c r="I1853" s="69">
        <v>0</v>
      </c>
      <c r="J1853" s="69">
        <v>0</v>
      </c>
      <c r="K1853" s="69">
        <v>0</v>
      </c>
      <c r="L1853" s="69">
        <v>0</v>
      </c>
      <c r="M1853" s="69">
        <v>0</v>
      </c>
      <c r="N1853" s="69">
        <v>0</v>
      </c>
      <c r="O1853" s="537"/>
      <c r="P1853" s="537"/>
      <c r="Q1853" s="425"/>
    </row>
    <row r="1854" spans="1:17" ht="36" x14ac:dyDescent="0.25">
      <c r="A1854" s="292"/>
      <c r="B1854" s="279"/>
      <c r="C1854" s="279"/>
      <c r="D1854" s="279"/>
      <c r="E1854" s="656"/>
      <c r="F1854" s="537"/>
      <c r="G1854" s="68" t="s">
        <v>18</v>
      </c>
      <c r="H1854" s="69">
        <f t="shared" si="442"/>
        <v>0</v>
      </c>
      <c r="I1854" s="69">
        <v>0</v>
      </c>
      <c r="J1854" s="69">
        <v>0</v>
      </c>
      <c r="K1854" s="69">
        <v>0</v>
      </c>
      <c r="L1854" s="69">
        <v>0</v>
      </c>
      <c r="M1854" s="69">
        <v>0</v>
      </c>
      <c r="N1854" s="69">
        <v>0</v>
      </c>
      <c r="O1854" s="537"/>
      <c r="P1854" s="537"/>
      <c r="Q1854" s="425"/>
    </row>
    <row r="1855" spans="1:17" x14ac:dyDescent="0.25">
      <c r="A1855" s="292"/>
      <c r="B1855" s="279"/>
      <c r="C1855" s="279"/>
      <c r="D1855" s="279"/>
      <c r="E1855" s="656"/>
      <c r="F1855" s="537"/>
      <c r="G1855" s="68" t="s">
        <v>19</v>
      </c>
      <c r="H1855" s="69">
        <f t="shared" si="442"/>
        <v>40</v>
      </c>
      <c r="I1855" s="69">
        <v>0</v>
      </c>
      <c r="J1855" s="69">
        <v>0</v>
      </c>
      <c r="K1855" s="69">
        <v>0</v>
      </c>
      <c r="L1855" s="69">
        <v>0</v>
      </c>
      <c r="M1855" s="69">
        <v>40</v>
      </c>
      <c r="N1855" s="69">
        <v>0</v>
      </c>
      <c r="O1855" s="537"/>
      <c r="P1855" s="537"/>
      <c r="Q1855" s="425"/>
    </row>
    <row r="1856" spans="1:17" ht="24" x14ac:dyDescent="0.25">
      <c r="A1856" s="292"/>
      <c r="B1856" s="279"/>
      <c r="C1856" s="301"/>
      <c r="D1856" s="279"/>
      <c r="E1856" s="301"/>
      <c r="F1856" s="537"/>
      <c r="G1856" s="68" t="s">
        <v>20</v>
      </c>
      <c r="H1856" s="159">
        <f t="shared" si="442"/>
        <v>0</v>
      </c>
      <c r="I1856" s="69">
        <v>0</v>
      </c>
      <c r="J1856" s="159">
        <v>0</v>
      </c>
      <c r="K1856" s="69">
        <v>0</v>
      </c>
      <c r="L1856" s="159">
        <v>0</v>
      </c>
      <c r="M1856" s="69">
        <v>0</v>
      </c>
      <c r="N1856" s="159">
        <v>0</v>
      </c>
      <c r="O1856" s="537"/>
      <c r="P1856" s="537"/>
      <c r="Q1856" s="426"/>
    </row>
    <row r="1857" spans="1:17" ht="36" x14ac:dyDescent="0.25">
      <c r="A1857" s="284" t="s">
        <v>2813</v>
      </c>
      <c r="B1857" s="281"/>
      <c r="C1857" s="281" t="s">
        <v>1006</v>
      </c>
      <c r="D1857" s="281">
        <v>2028</v>
      </c>
      <c r="E1857" s="479">
        <v>250</v>
      </c>
      <c r="F1857" s="536"/>
      <c r="G1857" s="68" t="s">
        <v>16</v>
      </c>
      <c r="H1857" s="160">
        <f t="shared" si="442"/>
        <v>40</v>
      </c>
      <c r="I1857" s="69">
        <f t="shared" ref="I1857:N1857" si="445">I1858+I1859+I1860+I1861</f>
        <v>0</v>
      </c>
      <c r="J1857" s="160">
        <f t="shared" si="445"/>
        <v>0</v>
      </c>
      <c r="K1857" s="69">
        <f t="shared" si="445"/>
        <v>0</v>
      </c>
      <c r="L1857" s="160">
        <f t="shared" si="445"/>
        <v>40</v>
      </c>
      <c r="M1857" s="69">
        <f t="shared" si="445"/>
        <v>0</v>
      </c>
      <c r="N1857" s="160">
        <f t="shared" si="445"/>
        <v>0</v>
      </c>
      <c r="O1857" s="657"/>
      <c r="P1857" s="536" t="s">
        <v>2814</v>
      </c>
      <c r="Q1857" s="424" t="s">
        <v>4195</v>
      </c>
    </row>
    <row r="1858" spans="1:17" x14ac:dyDescent="0.25">
      <c r="A1858" s="292"/>
      <c r="B1858" s="279"/>
      <c r="C1858" s="279"/>
      <c r="D1858" s="279"/>
      <c r="E1858" s="656"/>
      <c r="F1858" s="537"/>
      <c r="G1858" s="68" t="s">
        <v>17</v>
      </c>
      <c r="H1858" s="69">
        <f t="shared" si="442"/>
        <v>0</v>
      </c>
      <c r="I1858" s="69">
        <v>0</v>
      </c>
      <c r="J1858" s="69">
        <v>0</v>
      </c>
      <c r="K1858" s="69">
        <v>0</v>
      </c>
      <c r="L1858" s="69">
        <v>0</v>
      </c>
      <c r="M1858" s="69">
        <v>0</v>
      </c>
      <c r="N1858" s="69">
        <v>0</v>
      </c>
      <c r="O1858" s="537"/>
      <c r="P1858" s="537"/>
      <c r="Q1858" s="425"/>
    </row>
    <row r="1859" spans="1:17" ht="36" x14ac:dyDescent="0.25">
      <c r="A1859" s="292"/>
      <c r="B1859" s="279"/>
      <c r="C1859" s="279"/>
      <c r="D1859" s="279"/>
      <c r="E1859" s="656"/>
      <c r="F1859" s="537"/>
      <c r="G1859" s="68" t="s">
        <v>18</v>
      </c>
      <c r="H1859" s="69">
        <f t="shared" si="442"/>
        <v>0</v>
      </c>
      <c r="I1859" s="69">
        <v>0</v>
      </c>
      <c r="J1859" s="69">
        <v>0</v>
      </c>
      <c r="K1859" s="69">
        <v>0</v>
      </c>
      <c r="L1859" s="69">
        <v>0</v>
      </c>
      <c r="M1859" s="69">
        <v>0</v>
      </c>
      <c r="N1859" s="69">
        <v>0</v>
      </c>
      <c r="O1859" s="537"/>
      <c r="P1859" s="537"/>
      <c r="Q1859" s="425"/>
    </row>
    <row r="1860" spans="1:17" x14ac:dyDescent="0.25">
      <c r="A1860" s="292"/>
      <c r="B1860" s="279"/>
      <c r="C1860" s="279"/>
      <c r="D1860" s="279"/>
      <c r="E1860" s="656"/>
      <c r="F1860" s="537"/>
      <c r="G1860" s="68" t="s">
        <v>19</v>
      </c>
      <c r="H1860" s="69">
        <f t="shared" si="442"/>
        <v>40</v>
      </c>
      <c r="I1860" s="69">
        <v>0</v>
      </c>
      <c r="J1860" s="69">
        <v>0</v>
      </c>
      <c r="K1860" s="69">
        <v>0</v>
      </c>
      <c r="L1860" s="69">
        <v>40</v>
      </c>
      <c r="M1860" s="69">
        <v>0</v>
      </c>
      <c r="N1860" s="69">
        <v>0</v>
      </c>
      <c r="O1860" s="537"/>
      <c r="P1860" s="537"/>
      <c r="Q1860" s="425"/>
    </row>
    <row r="1861" spans="1:17" ht="24" x14ac:dyDescent="0.25">
      <c r="A1861" s="292"/>
      <c r="B1861" s="279"/>
      <c r="C1861" s="301"/>
      <c r="D1861" s="279"/>
      <c r="E1861" s="301"/>
      <c r="F1861" s="537"/>
      <c r="G1861" s="68" t="s">
        <v>20</v>
      </c>
      <c r="H1861" s="69">
        <f t="shared" si="442"/>
        <v>0</v>
      </c>
      <c r="I1861" s="69">
        <v>0</v>
      </c>
      <c r="J1861" s="69">
        <v>0</v>
      </c>
      <c r="K1861" s="69">
        <v>0</v>
      </c>
      <c r="L1861" s="69">
        <v>0</v>
      </c>
      <c r="M1861" s="69">
        <v>0</v>
      </c>
      <c r="N1861" s="69">
        <v>0</v>
      </c>
      <c r="O1861" s="537"/>
      <c r="P1861" s="537"/>
      <c r="Q1861" s="426"/>
    </row>
    <row r="1862" spans="1:17" ht="36" x14ac:dyDescent="0.25">
      <c r="A1862" s="284" t="s">
        <v>2815</v>
      </c>
      <c r="B1862" s="281"/>
      <c r="C1862" s="281" t="s">
        <v>1006</v>
      </c>
      <c r="D1862" s="281">
        <v>2028</v>
      </c>
      <c r="E1862" s="479">
        <v>280</v>
      </c>
      <c r="F1862" s="536"/>
      <c r="G1862" s="68" t="s">
        <v>16</v>
      </c>
      <c r="H1862" s="69">
        <f t="shared" si="442"/>
        <v>40</v>
      </c>
      <c r="I1862" s="69">
        <f t="shared" ref="I1862:N1862" si="446">I1863+I1864+I1865+I1866</f>
        <v>0</v>
      </c>
      <c r="J1862" s="69">
        <f t="shared" si="446"/>
        <v>0</v>
      </c>
      <c r="K1862" s="69">
        <f t="shared" si="446"/>
        <v>0</v>
      </c>
      <c r="L1862" s="69">
        <f t="shared" si="446"/>
        <v>40</v>
      </c>
      <c r="M1862" s="69">
        <f t="shared" si="446"/>
        <v>0</v>
      </c>
      <c r="N1862" s="69">
        <f t="shared" si="446"/>
        <v>0</v>
      </c>
      <c r="O1862" s="657"/>
      <c r="P1862" s="536" t="s">
        <v>2816</v>
      </c>
      <c r="Q1862" s="424" t="s">
        <v>4195</v>
      </c>
    </row>
    <row r="1863" spans="1:17" x14ac:dyDescent="0.25">
      <c r="A1863" s="292"/>
      <c r="B1863" s="279"/>
      <c r="C1863" s="279"/>
      <c r="D1863" s="279"/>
      <c r="E1863" s="656"/>
      <c r="F1863" s="537"/>
      <c r="G1863" s="68" t="s">
        <v>17</v>
      </c>
      <c r="H1863" s="69">
        <f t="shared" si="442"/>
        <v>0</v>
      </c>
      <c r="I1863" s="69">
        <v>0</v>
      </c>
      <c r="J1863" s="69">
        <v>0</v>
      </c>
      <c r="K1863" s="69">
        <v>0</v>
      </c>
      <c r="L1863" s="69">
        <v>0</v>
      </c>
      <c r="M1863" s="69">
        <v>0</v>
      </c>
      <c r="N1863" s="69">
        <v>0</v>
      </c>
      <c r="O1863" s="537"/>
      <c r="P1863" s="537"/>
      <c r="Q1863" s="425"/>
    </row>
    <row r="1864" spans="1:17" ht="36" x14ac:dyDescent="0.25">
      <c r="A1864" s="292"/>
      <c r="B1864" s="279"/>
      <c r="C1864" s="279"/>
      <c r="D1864" s="279"/>
      <c r="E1864" s="656"/>
      <c r="F1864" s="537"/>
      <c r="G1864" s="68" t="s">
        <v>18</v>
      </c>
      <c r="H1864" s="69">
        <f t="shared" si="442"/>
        <v>0</v>
      </c>
      <c r="I1864" s="69">
        <v>0</v>
      </c>
      <c r="J1864" s="69">
        <v>0</v>
      </c>
      <c r="K1864" s="69">
        <v>0</v>
      </c>
      <c r="L1864" s="69">
        <v>0</v>
      </c>
      <c r="M1864" s="69">
        <v>0</v>
      </c>
      <c r="N1864" s="69">
        <v>0</v>
      </c>
      <c r="O1864" s="537"/>
      <c r="P1864" s="537"/>
      <c r="Q1864" s="425"/>
    </row>
    <row r="1865" spans="1:17" x14ac:dyDescent="0.25">
      <c r="A1865" s="292"/>
      <c r="B1865" s="279"/>
      <c r="C1865" s="279"/>
      <c r="D1865" s="279"/>
      <c r="E1865" s="656"/>
      <c r="F1865" s="537"/>
      <c r="G1865" s="68" t="s">
        <v>19</v>
      </c>
      <c r="H1865" s="69">
        <f t="shared" si="442"/>
        <v>40</v>
      </c>
      <c r="I1865" s="69">
        <v>0</v>
      </c>
      <c r="J1865" s="69">
        <v>0</v>
      </c>
      <c r="K1865" s="69">
        <v>0</v>
      </c>
      <c r="L1865" s="69">
        <v>40</v>
      </c>
      <c r="M1865" s="69">
        <v>0</v>
      </c>
      <c r="N1865" s="69">
        <v>0</v>
      </c>
      <c r="O1865" s="537"/>
      <c r="P1865" s="537"/>
      <c r="Q1865" s="425"/>
    </row>
    <row r="1866" spans="1:17" ht="24" x14ac:dyDescent="0.25">
      <c r="A1866" s="292"/>
      <c r="B1866" s="279"/>
      <c r="C1866" s="301"/>
      <c r="D1866" s="279"/>
      <c r="E1866" s="301"/>
      <c r="F1866" s="537"/>
      <c r="G1866" s="68" t="s">
        <v>20</v>
      </c>
      <c r="H1866" s="69">
        <f t="shared" si="442"/>
        <v>0</v>
      </c>
      <c r="I1866" s="69">
        <v>0</v>
      </c>
      <c r="J1866" s="69">
        <v>0</v>
      </c>
      <c r="K1866" s="69">
        <v>0</v>
      </c>
      <c r="L1866" s="69">
        <v>0</v>
      </c>
      <c r="M1866" s="69">
        <v>0</v>
      </c>
      <c r="N1866" s="69">
        <v>0</v>
      </c>
      <c r="O1866" s="537"/>
      <c r="P1866" s="537"/>
      <c r="Q1866" s="426"/>
    </row>
    <row r="1867" spans="1:17" ht="36" x14ac:dyDescent="0.25">
      <c r="A1867" s="284" t="s">
        <v>2817</v>
      </c>
      <c r="B1867" s="281"/>
      <c r="C1867" s="281" t="s">
        <v>1006</v>
      </c>
      <c r="D1867" s="281">
        <v>2028</v>
      </c>
      <c r="E1867" s="479">
        <v>280</v>
      </c>
      <c r="F1867" s="536"/>
      <c r="G1867" s="68" t="s">
        <v>16</v>
      </c>
      <c r="H1867" s="69">
        <f t="shared" si="442"/>
        <v>40</v>
      </c>
      <c r="I1867" s="69">
        <f t="shared" ref="I1867:N1867" si="447">I1868+I1869+I1870+I1871</f>
        <v>0</v>
      </c>
      <c r="J1867" s="69">
        <f t="shared" si="447"/>
        <v>0</v>
      </c>
      <c r="K1867" s="69">
        <f t="shared" si="447"/>
        <v>0</v>
      </c>
      <c r="L1867" s="69">
        <f t="shared" si="447"/>
        <v>40</v>
      </c>
      <c r="M1867" s="69">
        <f t="shared" si="447"/>
        <v>0</v>
      </c>
      <c r="N1867" s="69">
        <f t="shared" si="447"/>
        <v>0</v>
      </c>
      <c r="O1867" s="657"/>
      <c r="P1867" s="536" t="s">
        <v>2818</v>
      </c>
      <c r="Q1867" s="424" t="s">
        <v>4195</v>
      </c>
    </row>
    <row r="1868" spans="1:17" x14ac:dyDescent="0.25">
      <c r="A1868" s="292"/>
      <c r="B1868" s="279"/>
      <c r="C1868" s="279"/>
      <c r="D1868" s="279"/>
      <c r="E1868" s="656"/>
      <c r="F1868" s="537"/>
      <c r="G1868" s="68" t="s">
        <v>17</v>
      </c>
      <c r="H1868" s="69">
        <f t="shared" si="442"/>
        <v>0</v>
      </c>
      <c r="I1868" s="69">
        <v>0</v>
      </c>
      <c r="J1868" s="69">
        <v>0</v>
      </c>
      <c r="K1868" s="69">
        <v>0</v>
      </c>
      <c r="L1868" s="69">
        <v>0</v>
      </c>
      <c r="M1868" s="69">
        <v>0</v>
      </c>
      <c r="N1868" s="69">
        <v>0</v>
      </c>
      <c r="O1868" s="537"/>
      <c r="P1868" s="537"/>
      <c r="Q1868" s="425"/>
    </row>
    <row r="1869" spans="1:17" ht="36" x14ac:dyDescent="0.25">
      <c r="A1869" s="292"/>
      <c r="B1869" s="279"/>
      <c r="C1869" s="279"/>
      <c r="D1869" s="279"/>
      <c r="E1869" s="656"/>
      <c r="F1869" s="537"/>
      <c r="G1869" s="68" t="s">
        <v>18</v>
      </c>
      <c r="H1869" s="69">
        <f t="shared" si="442"/>
        <v>0</v>
      </c>
      <c r="I1869" s="69">
        <v>0</v>
      </c>
      <c r="J1869" s="69">
        <v>0</v>
      </c>
      <c r="K1869" s="69">
        <v>0</v>
      </c>
      <c r="L1869" s="69">
        <v>0</v>
      </c>
      <c r="M1869" s="69">
        <v>0</v>
      </c>
      <c r="N1869" s="69">
        <v>0</v>
      </c>
      <c r="O1869" s="537"/>
      <c r="P1869" s="537"/>
      <c r="Q1869" s="425"/>
    </row>
    <row r="1870" spans="1:17" x14ac:dyDescent="0.25">
      <c r="A1870" s="292"/>
      <c r="B1870" s="279"/>
      <c r="C1870" s="279"/>
      <c r="D1870" s="279"/>
      <c r="E1870" s="656"/>
      <c r="F1870" s="537"/>
      <c r="G1870" s="68" t="s">
        <v>19</v>
      </c>
      <c r="H1870" s="69">
        <f t="shared" si="442"/>
        <v>40</v>
      </c>
      <c r="I1870" s="69">
        <v>0</v>
      </c>
      <c r="J1870" s="69">
        <v>0</v>
      </c>
      <c r="K1870" s="69">
        <v>0</v>
      </c>
      <c r="L1870" s="69">
        <v>40</v>
      </c>
      <c r="M1870" s="69">
        <v>0</v>
      </c>
      <c r="N1870" s="69">
        <v>0</v>
      </c>
      <c r="O1870" s="537"/>
      <c r="P1870" s="537"/>
      <c r="Q1870" s="425"/>
    </row>
    <row r="1871" spans="1:17" ht="24" x14ac:dyDescent="0.25">
      <c r="A1871" s="292"/>
      <c r="B1871" s="279"/>
      <c r="C1871" s="301"/>
      <c r="D1871" s="279"/>
      <c r="E1871" s="301"/>
      <c r="F1871" s="537"/>
      <c r="G1871" s="68" t="s">
        <v>20</v>
      </c>
      <c r="H1871" s="69">
        <f t="shared" si="442"/>
        <v>0</v>
      </c>
      <c r="I1871" s="69">
        <v>0</v>
      </c>
      <c r="J1871" s="69">
        <v>0</v>
      </c>
      <c r="K1871" s="69">
        <v>0</v>
      </c>
      <c r="L1871" s="69">
        <v>0</v>
      </c>
      <c r="M1871" s="69">
        <v>0</v>
      </c>
      <c r="N1871" s="69">
        <v>0</v>
      </c>
      <c r="O1871" s="537"/>
      <c r="P1871" s="537"/>
      <c r="Q1871" s="426"/>
    </row>
    <row r="1872" spans="1:17" ht="36" x14ac:dyDescent="0.25">
      <c r="A1872" s="284" t="s">
        <v>2819</v>
      </c>
      <c r="B1872" s="281"/>
      <c r="C1872" s="281" t="s">
        <v>1006</v>
      </c>
      <c r="D1872" s="281">
        <v>2030</v>
      </c>
      <c r="E1872" s="479">
        <v>140</v>
      </c>
      <c r="F1872" s="536"/>
      <c r="G1872" s="68" t="s">
        <v>16</v>
      </c>
      <c r="H1872" s="69">
        <f t="shared" si="442"/>
        <v>50</v>
      </c>
      <c r="I1872" s="69">
        <f t="shared" ref="I1872:N1872" si="448">I1873+I1874+I1875+I1876</f>
        <v>0</v>
      </c>
      <c r="J1872" s="69">
        <f t="shared" si="448"/>
        <v>0</v>
      </c>
      <c r="K1872" s="69">
        <f t="shared" si="448"/>
        <v>0</v>
      </c>
      <c r="L1872" s="69">
        <f t="shared" si="448"/>
        <v>0</v>
      </c>
      <c r="M1872" s="69">
        <f t="shared" si="448"/>
        <v>0</v>
      </c>
      <c r="N1872" s="69">
        <f t="shared" si="448"/>
        <v>50</v>
      </c>
      <c r="O1872" s="657"/>
      <c r="P1872" s="536" t="s">
        <v>2820</v>
      </c>
      <c r="Q1872" s="424" t="s">
        <v>4195</v>
      </c>
    </row>
    <row r="1873" spans="1:17" x14ac:dyDescent="0.25">
      <c r="A1873" s="292"/>
      <c r="B1873" s="279"/>
      <c r="C1873" s="279"/>
      <c r="D1873" s="279"/>
      <c r="E1873" s="656"/>
      <c r="F1873" s="537"/>
      <c r="G1873" s="68" t="s">
        <v>17</v>
      </c>
      <c r="H1873" s="69">
        <f t="shared" si="442"/>
        <v>0</v>
      </c>
      <c r="I1873" s="69">
        <v>0</v>
      </c>
      <c r="J1873" s="69">
        <v>0</v>
      </c>
      <c r="K1873" s="69">
        <v>0</v>
      </c>
      <c r="L1873" s="69">
        <v>0</v>
      </c>
      <c r="M1873" s="69">
        <v>0</v>
      </c>
      <c r="N1873" s="69">
        <v>0</v>
      </c>
      <c r="O1873" s="537"/>
      <c r="P1873" s="537"/>
      <c r="Q1873" s="425"/>
    </row>
    <row r="1874" spans="1:17" ht="36" x14ac:dyDescent="0.25">
      <c r="A1874" s="292"/>
      <c r="B1874" s="279"/>
      <c r="C1874" s="279"/>
      <c r="D1874" s="279"/>
      <c r="E1874" s="656"/>
      <c r="F1874" s="537"/>
      <c r="G1874" s="68" t="s">
        <v>18</v>
      </c>
      <c r="H1874" s="69">
        <f t="shared" si="442"/>
        <v>0</v>
      </c>
      <c r="I1874" s="69">
        <v>0</v>
      </c>
      <c r="J1874" s="69">
        <v>0</v>
      </c>
      <c r="K1874" s="69">
        <v>0</v>
      </c>
      <c r="L1874" s="69">
        <v>0</v>
      </c>
      <c r="M1874" s="69">
        <v>0</v>
      </c>
      <c r="N1874" s="69">
        <v>0</v>
      </c>
      <c r="O1874" s="537"/>
      <c r="P1874" s="537"/>
      <c r="Q1874" s="425"/>
    </row>
    <row r="1875" spans="1:17" x14ac:dyDescent="0.25">
      <c r="A1875" s="292"/>
      <c r="B1875" s="279"/>
      <c r="C1875" s="279"/>
      <c r="D1875" s="279"/>
      <c r="E1875" s="656"/>
      <c r="F1875" s="537"/>
      <c r="G1875" s="68" t="s">
        <v>19</v>
      </c>
      <c r="H1875" s="69">
        <f t="shared" si="442"/>
        <v>50</v>
      </c>
      <c r="I1875" s="69">
        <v>0</v>
      </c>
      <c r="J1875" s="69">
        <v>0</v>
      </c>
      <c r="K1875" s="69">
        <v>0</v>
      </c>
      <c r="L1875" s="69">
        <v>0</v>
      </c>
      <c r="M1875" s="69">
        <v>0</v>
      </c>
      <c r="N1875" s="69">
        <v>50</v>
      </c>
      <c r="O1875" s="537"/>
      <c r="P1875" s="537"/>
      <c r="Q1875" s="425"/>
    </row>
    <row r="1876" spans="1:17" ht="24" x14ac:dyDescent="0.25">
      <c r="A1876" s="292"/>
      <c r="B1876" s="279"/>
      <c r="C1876" s="301"/>
      <c r="D1876" s="279"/>
      <c r="E1876" s="301"/>
      <c r="F1876" s="537"/>
      <c r="G1876" s="68" t="s">
        <v>20</v>
      </c>
      <c r="H1876" s="69">
        <f t="shared" si="442"/>
        <v>0</v>
      </c>
      <c r="I1876" s="69">
        <v>0</v>
      </c>
      <c r="J1876" s="69">
        <v>0</v>
      </c>
      <c r="K1876" s="69">
        <v>0</v>
      </c>
      <c r="L1876" s="69">
        <v>0</v>
      </c>
      <c r="M1876" s="69">
        <v>0</v>
      </c>
      <c r="N1876" s="69">
        <v>0</v>
      </c>
      <c r="O1876" s="537"/>
      <c r="P1876" s="537"/>
      <c r="Q1876" s="426"/>
    </row>
    <row r="1877" spans="1:17" ht="36" x14ac:dyDescent="0.25">
      <c r="A1877" s="284" t="s">
        <v>2821</v>
      </c>
      <c r="B1877" s="281"/>
      <c r="C1877" s="281" t="s">
        <v>1006</v>
      </c>
      <c r="D1877" s="281">
        <v>2030</v>
      </c>
      <c r="E1877" s="479">
        <v>140</v>
      </c>
      <c r="F1877" s="536"/>
      <c r="G1877" s="68" t="s">
        <v>16</v>
      </c>
      <c r="H1877" s="69">
        <f t="shared" si="442"/>
        <v>50</v>
      </c>
      <c r="I1877" s="69">
        <f t="shared" ref="I1877:N1877" si="449">I1878+I1879+I1880+I1881</f>
        <v>0</v>
      </c>
      <c r="J1877" s="69">
        <f t="shared" si="449"/>
        <v>0</v>
      </c>
      <c r="K1877" s="69">
        <f t="shared" si="449"/>
        <v>0</v>
      </c>
      <c r="L1877" s="69">
        <f t="shared" si="449"/>
        <v>0</v>
      </c>
      <c r="M1877" s="69">
        <f t="shared" si="449"/>
        <v>0</v>
      </c>
      <c r="N1877" s="69">
        <f t="shared" si="449"/>
        <v>50</v>
      </c>
      <c r="O1877" s="657"/>
      <c r="P1877" s="536" t="s">
        <v>2822</v>
      </c>
      <c r="Q1877" s="424" t="s">
        <v>4195</v>
      </c>
    </row>
    <row r="1878" spans="1:17" x14ac:dyDescent="0.25">
      <c r="A1878" s="292"/>
      <c r="B1878" s="279"/>
      <c r="C1878" s="279"/>
      <c r="D1878" s="279"/>
      <c r="E1878" s="656"/>
      <c r="F1878" s="537"/>
      <c r="G1878" s="68" t="s">
        <v>17</v>
      </c>
      <c r="H1878" s="69">
        <f t="shared" si="442"/>
        <v>0</v>
      </c>
      <c r="I1878" s="69">
        <v>0</v>
      </c>
      <c r="J1878" s="69">
        <v>0</v>
      </c>
      <c r="K1878" s="69">
        <v>0</v>
      </c>
      <c r="L1878" s="69">
        <v>0</v>
      </c>
      <c r="M1878" s="69">
        <v>0</v>
      </c>
      <c r="N1878" s="69">
        <v>0</v>
      </c>
      <c r="O1878" s="537"/>
      <c r="P1878" s="537"/>
      <c r="Q1878" s="425"/>
    </row>
    <row r="1879" spans="1:17" ht="36" x14ac:dyDescent="0.25">
      <c r="A1879" s="292"/>
      <c r="B1879" s="279"/>
      <c r="C1879" s="279"/>
      <c r="D1879" s="279"/>
      <c r="E1879" s="656"/>
      <c r="F1879" s="537"/>
      <c r="G1879" s="68" t="s">
        <v>18</v>
      </c>
      <c r="H1879" s="69">
        <f t="shared" si="442"/>
        <v>0</v>
      </c>
      <c r="I1879" s="69">
        <v>0</v>
      </c>
      <c r="J1879" s="69">
        <v>0</v>
      </c>
      <c r="K1879" s="69">
        <v>0</v>
      </c>
      <c r="L1879" s="69">
        <v>0</v>
      </c>
      <c r="M1879" s="69">
        <v>0</v>
      </c>
      <c r="N1879" s="69">
        <v>0</v>
      </c>
      <c r="O1879" s="537"/>
      <c r="P1879" s="537"/>
      <c r="Q1879" s="425"/>
    </row>
    <row r="1880" spans="1:17" x14ac:dyDescent="0.25">
      <c r="A1880" s="292"/>
      <c r="B1880" s="279"/>
      <c r="C1880" s="279"/>
      <c r="D1880" s="279"/>
      <c r="E1880" s="656"/>
      <c r="F1880" s="537"/>
      <c r="G1880" s="68" t="s">
        <v>19</v>
      </c>
      <c r="H1880" s="69">
        <f t="shared" si="442"/>
        <v>50</v>
      </c>
      <c r="I1880" s="69">
        <v>0</v>
      </c>
      <c r="J1880" s="69">
        <v>0</v>
      </c>
      <c r="K1880" s="69">
        <v>0</v>
      </c>
      <c r="L1880" s="69">
        <v>0</v>
      </c>
      <c r="M1880" s="69">
        <v>0</v>
      </c>
      <c r="N1880" s="69">
        <v>50</v>
      </c>
      <c r="O1880" s="537"/>
      <c r="P1880" s="537"/>
      <c r="Q1880" s="425"/>
    </row>
    <row r="1881" spans="1:17" ht="24" x14ac:dyDescent="0.25">
      <c r="A1881" s="292"/>
      <c r="B1881" s="279"/>
      <c r="C1881" s="301"/>
      <c r="D1881" s="279"/>
      <c r="E1881" s="301"/>
      <c r="F1881" s="537"/>
      <c r="G1881" s="68" t="s">
        <v>20</v>
      </c>
      <c r="H1881" s="69">
        <f t="shared" si="442"/>
        <v>0</v>
      </c>
      <c r="I1881" s="69">
        <v>0</v>
      </c>
      <c r="J1881" s="69">
        <v>0</v>
      </c>
      <c r="K1881" s="69">
        <v>0</v>
      </c>
      <c r="L1881" s="69">
        <v>0</v>
      </c>
      <c r="M1881" s="69">
        <v>0</v>
      </c>
      <c r="N1881" s="69">
        <v>0</v>
      </c>
      <c r="O1881" s="537"/>
      <c r="P1881" s="537"/>
      <c r="Q1881" s="426"/>
    </row>
    <row r="1882" spans="1:17" ht="36" x14ac:dyDescent="0.25">
      <c r="A1882" s="284" t="s">
        <v>2823</v>
      </c>
      <c r="B1882" s="281"/>
      <c r="C1882" s="281" t="s">
        <v>1006</v>
      </c>
      <c r="D1882" s="281">
        <v>2028</v>
      </c>
      <c r="E1882" s="479">
        <v>960</v>
      </c>
      <c r="F1882" s="536"/>
      <c r="G1882" s="68" t="s">
        <v>16</v>
      </c>
      <c r="H1882" s="69">
        <f t="shared" si="442"/>
        <v>40</v>
      </c>
      <c r="I1882" s="69">
        <f t="shared" ref="I1882:N1882" si="450">I1883+I1884+I1885+I1886</f>
        <v>0</v>
      </c>
      <c r="J1882" s="69">
        <f t="shared" si="450"/>
        <v>0</v>
      </c>
      <c r="K1882" s="69">
        <f t="shared" si="450"/>
        <v>0</v>
      </c>
      <c r="L1882" s="69">
        <f t="shared" si="450"/>
        <v>40</v>
      </c>
      <c r="M1882" s="69">
        <f t="shared" si="450"/>
        <v>0</v>
      </c>
      <c r="N1882" s="69">
        <f t="shared" si="450"/>
        <v>0</v>
      </c>
      <c r="O1882" s="657"/>
      <c r="P1882" s="536" t="s">
        <v>2824</v>
      </c>
      <c r="Q1882" s="424" t="s">
        <v>4195</v>
      </c>
    </row>
    <row r="1883" spans="1:17" x14ac:dyDescent="0.25">
      <c r="A1883" s="292"/>
      <c r="B1883" s="279"/>
      <c r="C1883" s="279"/>
      <c r="D1883" s="279"/>
      <c r="E1883" s="656"/>
      <c r="F1883" s="537"/>
      <c r="G1883" s="68" t="s">
        <v>17</v>
      </c>
      <c r="H1883" s="69">
        <f t="shared" si="442"/>
        <v>0</v>
      </c>
      <c r="I1883" s="69">
        <v>0</v>
      </c>
      <c r="J1883" s="69">
        <v>0</v>
      </c>
      <c r="K1883" s="69">
        <v>0</v>
      </c>
      <c r="L1883" s="69">
        <v>0</v>
      </c>
      <c r="M1883" s="69">
        <v>0</v>
      </c>
      <c r="N1883" s="69">
        <v>0</v>
      </c>
      <c r="O1883" s="537"/>
      <c r="P1883" s="537"/>
      <c r="Q1883" s="425"/>
    </row>
    <row r="1884" spans="1:17" ht="36" x14ac:dyDescent="0.25">
      <c r="A1884" s="292"/>
      <c r="B1884" s="279"/>
      <c r="C1884" s="279"/>
      <c r="D1884" s="279"/>
      <c r="E1884" s="656"/>
      <c r="F1884" s="537"/>
      <c r="G1884" s="68" t="s">
        <v>18</v>
      </c>
      <c r="H1884" s="69">
        <f t="shared" si="442"/>
        <v>0</v>
      </c>
      <c r="I1884" s="69">
        <v>0</v>
      </c>
      <c r="J1884" s="69">
        <v>0</v>
      </c>
      <c r="K1884" s="69">
        <v>0</v>
      </c>
      <c r="L1884" s="69">
        <v>0</v>
      </c>
      <c r="M1884" s="69">
        <v>0</v>
      </c>
      <c r="N1884" s="69">
        <v>0</v>
      </c>
      <c r="O1884" s="537"/>
      <c r="P1884" s="537"/>
      <c r="Q1884" s="425"/>
    </row>
    <row r="1885" spans="1:17" x14ac:dyDescent="0.25">
      <c r="A1885" s="292"/>
      <c r="B1885" s="279"/>
      <c r="C1885" s="279"/>
      <c r="D1885" s="279"/>
      <c r="E1885" s="656"/>
      <c r="F1885" s="537"/>
      <c r="G1885" s="68" t="s">
        <v>19</v>
      </c>
      <c r="H1885" s="69">
        <f t="shared" si="442"/>
        <v>40</v>
      </c>
      <c r="I1885" s="69">
        <v>0</v>
      </c>
      <c r="J1885" s="69">
        <v>0</v>
      </c>
      <c r="K1885" s="69">
        <v>0</v>
      </c>
      <c r="L1885" s="69">
        <v>40</v>
      </c>
      <c r="M1885" s="69">
        <v>0</v>
      </c>
      <c r="N1885" s="69">
        <v>0</v>
      </c>
      <c r="O1885" s="537"/>
      <c r="P1885" s="537"/>
      <c r="Q1885" s="425"/>
    </row>
    <row r="1886" spans="1:17" ht="24" x14ac:dyDescent="0.25">
      <c r="A1886" s="292"/>
      <c r="B1886" s="279"/>
      <c r="C1886" s="301"/>
      <c r="D1886" s="279"/>
      <c r="E1886" s="301"/>
      <c r="F1886" s="537"/>
      <c r="G1886" s="68" t="s">
        <v>20</v>
      </c>
      <c r="H1886" s="69">
        <f t="shared" si="442"/>
        <v>0</v>
      </c>
      <c r="I1886" s="69">
        <v>0</v>
      </c>
      <c r="J1886" s="69">
        <v>0</v>
      </c>
      <c r="K1886" s="69">
        <v>0</v>
      </c>
      <c r="L1886" s="69">
        <v>0</v>
      </c>
      <c r="M1886" s="69">
        <v>0</v>
      </c>
      <c r="N1886" s="69">
        <v>0</v>
      </c>
      <c r="O1886" s="537"/>
      <c r="P1886" s="537"/>
      <c r="Q1886" s="426"/>
    </row>
    <row r="1887" spans="1:17" ht="36" x14ac:dyDescent="0.25">
      <c r="A1887" s="284" t="s">
        <v>2825</v>
      </c>
      <c r="B1887" s="281"/>
      <c r="C1887" s="281" t="s">
        <v>1006</v>
      </c>
      <c r="D1887" s="281">
        <v>2026</v>
      </c>
      <c r="E1887" s="479">
        <v>80</v>
      </c>
      <c r="F1887" s="536"/>
      <c r="G1887" s="68" t="s">
        <v>16</v>
      </c>
      <c r="H1887" s="69">
        <f t="shared" si="442"/>
        <v>25</v>
      </c>
      <c r="I1887" s="69">
        <f t="shared" ref="I1887:N1887" si="451">I1888+I1889+I1890+I1891</f>
        <v>25</v>
      </c>
      <c r="J1887" s="69">
        <f t="shared" si="451"/>
        <v>0</v>
      </c>
      <c r="K1887" s="69">
        <f t="shared" si="451"/>
        <v>0</v>
      </c>
      <c r="L1887" s="69">
        <f t="shared" si="451"/>
        <v>0</v>
      </c>
      <c r="M1887" s="69">
        <f t="shared" si="451"/>
        <v>0</v>
      </c>
      <c r="N1887" s="69">
        <f t="shared" si="451"/>
        <v>0</v>
      </c>
      <c r="O1887" s="657"/>
      <c r="P1887" s="536" t="s">
        <v>2826</v>
      </c>
      <c r="Q1887" s="424" t="s">
        <v>4195</v>
      </c>
    </row>
    <row r="1888" spans="1:17" x14ac:dyDescent="0.25">
      <c r="A1888" s="292"/>
      <c r="B1888" s="279"/>
      <c r="C1888" s="279"/>
      <c r="D1888" s="279"/>
      <c r="E1888" s="656"/>
      <c r="F1888" s="537"/>
      <c r="G1888" s="68" t="s">
        <v>17</v>
      </c>
      <c r="H1888" s="69">
        <f t="shared" si="442"/>
        <v>0</v>
      </c>
      <c r="I1888" s="69">
        <v>0</v>
      </c>
      <c r="J1888" s="69">
        <v>0</v>
      </c>
      <c r="K1888" s="69">
        <v>0</v>
      </c>
      <c r="L1888" s="69">
        <v>0</v>
      </c>
      <c r="M1888" s="69">
        <v>0</v>
      </c>
      <c r="N1888" s="69">
        <v>0</v>
      </c>
      <c r="O1888" s="537"/>
      <c r="P1888" s="537"/>
      <c r="Q1888" s="425"/>
    </row>
    <row r="1889" spans="1:17" ht="36" x14ac:dyDescent="0.25">
      <c r="A1889" s="292"/>
      <c r="B1889" s="279"/>
      <c r="C1889" s="279"/>
      <c r="D1889" s="279"/>
      <c r="E1889" s="656"/>
      <c r="F1889" s="537"/>
      <c r="G1889" s="68" t="s">
        <v>18</v>
      </c>
      <c r="H1889" s="69">
        <f t="shared" si="442"/>
        <v>0</v>
      </c>
      <c r="I1889" s="69">
        <v>0</v>
      </c>
      <c r="J1889" s="69">
        <v>0</v>
      </c>
      <c r="K1889" s="69">
        <v>0</v>
      </c>
      <c r="L1889" s="69">
        <v>0</v>
      </c>
      <c r="M1889" s="69">
        <v>0</v>
      </c>
      <c r="N1889" s="69">
        <v>0</v>
      </c>
      <c r="O1889" s="537"/>
      <c r="P1889" s="537"/>
      <c r="Q1889" s="425"/>
    </row>
    <row r="1890" spans="1:17" x14ac:dyDescent="0.25">
      <c r="A1890" s="292"/>
      <c r="B1890" s="279"/>
      <c r="C1890" s="279"/>
      <c r="D1890" s="279"/>
      <c r="E1890" s="656"/>
      <c r="F1890" s="537"/>
      <c r="G1890" s="68" t="s">
        <v>19</v>
      </c>
      <c r="H1890" s="69">
        <f t="shared" si="442"/>
        <v>25</v>
      </c>
      <c r="I1890" s="69">
        <v>25</v>
      </c>
      <c r="J1890" s="69">
        <v>0</v>
      </c>
      <c r="K1890" s="69">
        <v>0</v>
      </c>
      <c r="L1890" s="69">
        <v>0</v>
      </c>
      <c r="M1890" s="69">
        <v>0</v>
      </c>
      <c r="N1890" s="69">
        <v>0</v>
      </c>
      <c r="O1890" s="537"/>
      <c r="P1890" s="537"/>
      <c r="Q1890" s="425"/>
    </row>
    <row r="1891" spans="1:17" ht="24" x14ac:dyDescent="0.25">
      <c r="A1891" s="292"/>
      <c r="B1891" s="279"/>
      <c r="C1891" s="301"/>
      <c r="D1891" s="279"/>
      <c r="E1891" s="301"/>
      <c r="F1891" s="537"/>
      <c r="G1891" s="68" t="s">
        <v>20</v>
      </c>
      <c r="H1891" s="69">
        <f t="shared" si="442"/>
        <v>0</v>
      </c>
      <c r="I1891" s="69">
        <v>0</v>
      </c>
      <c r="J1891" s="69">
        <v>0</v>
      </c>
      <c r="K1891" s="69">
        <v>0</v>
      </c>
      <c r="L1891" s="69">
        <v>0</v>
      </c>
      <c r="M1891" s="69">
        <v>0</v>
      </c>
      <c r="N1891" s="69">
        <v>0</v>
      </c>
      <c r="O1891" s="537"/>
      <c r="P1891" s="537"/>
      <c r="Q1891" s="426"/>
    </row>
    <row r="1892" spans="1:17" ht="36" x14ac:dyDescent="0.25">
      <c r="A1892" s="284" t="s">
        <v>2827</v>
      </c>
      <c r="B1892" s="281"/>
      <c r="C1892" s="281" t="s">
        <v>1006</v>
      </c>
      <c r="D1892" s="281">
        <v>2028</v>
      </c>
      <c r="E1892" s="479">
        <v>950</v>
      </c>
      <c r="F1892" s="536"/>
      <c r="G1892" s="68" t="s">
        <v>16</v>
      </c>
      <c r="H1892" s="69">
        <f t="shared" si="442"/>
        <v>87</v>
      </c>
      <c r="I1892" s="69">
        <f t="shared" ref="I1892:N1892" si="452">I1893+I1894+I1895+I1896</f>
        <v>87</v>
      </c>
      <c r="J1892" s="69">
        <f t="shared" si="452"/>
        <v>0</v>
      </c>
      <c r="K1892" s="69">
        <f t="shared" si="452"/>
        <v>0</v>
      </c>
      <c r="L1892" s="69">
        <f t="shared" si="452"/>
        <v>0</v>
      </c>
      <c r="M1892" s="69">
        <f t="shared" si="452"/>
        <v>0</v>
      </c>
      <c r="N1892" s="69">
        <f t="shared" si="452"/>
        <v>0</v>
      </c>
      <c r="O1892" s="657"/>
      <c r="P1892" s="536"/>
      <c r="Q1892" s="424" t="s">
        <v>4195</v>
      </c>
    </row>
    <row r="1893" spans="1:17" x14ac:dyDescent="0.25">
      <c r="A1893" s="292"/>
      <c r="B1893" s="279"/>
      <c r="C1893" s="279"/>
      <c r="D1893" s="279"/>
      <c r="E1893" s="656"/>
      <c r="F1893" s="537"/>
      <c r="G1893" s="68" t="s">
        <v>17</v>
      </c>
      <c r="H1893" s="69">
        <f t="shared" si="442"/>
        <v>0</v>
      </c>
      <c r="I1893" s="69">
        <v>0</v>
      </c>
      <c r="J1893" s="69">
        <v>0</v>
      </c>
      <c r="K1893" s="69">
        <v>0</v>
      </c>
      <c r="L1893" s="69">
        <v>0</v>
      </c>
      <c r="M1893" s="69">
        <v>0</v>
      </c>
      <c r="N1893" s="69">
        <v>0</v>
      </c>
      <c r="O1893" s="537"/>
      <c r="P1893" s="537"/>
      <c r="Q1893" s="425"/>
    </row>
    <row r="1894" spans="1:17" ht="36" x14ac:dyDescent="0.25">
      <c r="A1894" s="292"/>
      <c r="B1894" s="279"/>
      <c r="C1894" s="279"/>
      <c r="D1894" s="279"/>
      <c r="E1894" s="656"/>
      <c r="F1894" s="537"/>
      <c r="G1894" s="68" t="s">
        <v>18</v>
      </c>
      <c r="H1894" s="69">
        <f t="shared" si="442"/>
        <v>0</v>
      </c>
      <c r="I1894" s="69">
        <v>0</v>
      </c>
      <c r="J1894" s="69">
        <v>0</v>
      </c>
      <c r="K1894" s="69">
        <v>0</v>
      </c>
      <c r="L1894" s="69">
        <v>0</v>
      </c>
      <c r="M1894" s="69">
        <v>0</v>
      </c>
      <c r="N1894" s="69">
        <v>0</v>
      </c>
      <c r="O1894" s="537"/>
      <c r="P1894" s="537"/>
      <c r="Q1894" s="425"/>
    </row>
    <row r="1895" spans="1:17" x14ac:dyDescent="0.25">
      <c r="A1895" s="292"/>
      <c r="B1895" s="279"/>
      <c r="C1895" s="279"/>
      <c r="D1895" s="279"/>
      <c r="E1895" s="656"/>
      <c r="F1895" s="537"/>
      <c r="G1895" s="68" t="s">
        <v>19</v>
      </c>
      <c r="H1895" s="69">
        <f t="shared" si="442"/>
        <v>87</v>
      </c>
      <c r="I1895" s="69">
        <v>87</v>
      </c>
      <c r="J1895" s="69">
        <v>0</v>
      </c>
      <c r="K1895" s="69">
        <v>0</v>
      </c>
      <c r="L1895" s="69">
        <v>0</v>
      </c>
      <c r="M1895" s="69">
        <v>0</v>
      </c>
      <c r="N1895" s="69">
        <v>0</v>
      </c>
      <c r="O1895" s="537"/>
      <c r="P1895" s="537"/>
      <c r="Q1895" s="425"/>
    </row>
    <row r="1896" spans="1:17" ht="24" x14ac:dyDescent="0.25">
      <c r="A1896" s="292"/>
      <c r="B1896" s="279"/>
      <c r="C1896" s="301"/>
      <c r="D1896" s="279"/>
      <c r="E1896" s="301"/>
      <c r="F1896" s="537"/>
      <c r="G1896" s="68" t="s">
        <v>20</v>
      </c>
      <c r="H1896" s="69">
        <f t="shared" si="442"/>
        <v>0</v>
      </c>
      <c r="I1896" s="69">
        <v>0</v>
      </c>
      <c r="J1896" s="69">
        <v>0</v>
      </c>
      <c r="K1896" s="69">
        <v>0</v>
      </c>
      <c r="L1896" s="69">
        <v>0</v>
      </c>
      <c r="M1896" s="69">
        <v>0</v>
      </c>
      <c r="N1896" s="69">
        <v>0</v>
      </c>
      <c r="O1896" s="537"/>
      <c r="P1896" s="537"/>
      <c r="Q1896" s="426"/>
    </row>
    <row r="1897" spans="1:17" ht="36" x14ac:dyDescent="0.25">
      <c r="A1897" s="284" t="s">
        <v>2828</v>
      </c>
      <c r="B1897" s="281"/>
      <c r="C1897" s="281" t="s">
        <v>1006</v>
      </c>
      <c r="D1897" s="281">
        <v>2029</v>
      </c>
      <c r="E1897" s="479">
        <v>950</v>
      </c>
      <c r="F1897" s="536"/>
      <c r="G1897" s="68" t="s">
        <v>16</v>
      </c>
      <c r="H1897" s="69">
        <f t="shared" si="442"/>
        <v>90</v>
      </c>
      <c r="I1897" s="69">
        <f t="shared" ref="I1897:N1897" si="453">I1898+I1899+I1900+I1901</f>
        <v>0</v>
      </c>
      <c r="J1897" s="69">
        <f t="shared" si="453"/>
        <v>0</v>
      </c>
      <c r="K1897" s="69">
        <f t="shared" si="453"/>
        <v>0</v>
      </c>
      <c r="L1897" s="69">
        <f t="shared" si="453"/>
        <v>0</v>
      </c>
      <c r="M1897" s="69">
        <f t="shared" si="453"/>
        <v>90</v>
      </c>
      <c r="N1897" s="69">
        <f t="shared" si="453"/>
        <v>0</v>
      </c>
      <c r="O1897" s="657"/>
      <c r="P1897" s="536" t="s">
        <v>2829</v>
      </c>
      <c r="Q1897" s="424" t="s">
        <v>4195</v>
      </c>
    </row>
    <row r="1898" spans="1:17" x14ac:dyDescent="0.25">
      <c r="A1898" s="292"/>
      <c r="B1898" s="279"/>
      <c r="C1898" s="279"/>
      <c r="D1898" s="279"/>
      <c r="E1898" s="656"/>
      <c r="F1898" s="537"/>
      <c r="G1898" s="68" t="s">
        <v>17</v>
      </c>
      <c r="H1898" s="69">
        <f t="shared" si="442"/>
        <v>0</v>
      </c>
      <c r="I1898" s="69">
        <v>0</v>
      </c>
      <c r="J1898" s="69">
        <v>0</v>
      </c>
      <c r="K1898" s="69">
        <v>0</v>
      </c>
      <c r="L1898" s="69">
        <v>0</v>
      </c>
      <c r="M1898" s="69">
        <v>0</v>
      </c>
      <c r="N1898" s="69">
        <v>0</v>
      </c>
      <c r="O1898" s="537"/>
      <c r="P1898" s="537"/>
      <c r="Q1898" s="425"/>
    </row>
    <row r="1899" spans="1:17" ht="36" x14ac:dyDescent="0.25">
      <c r="A1899" s="292"/>
      <c r="B1899" s="279"/>
      <c r="C1899" s="279"/>
      <c r="D1899" s="279"/>
      <c r="E1899" s="656"/>
      <c r="F1899" s="537"/>
      <c r="G1899" s="68" t="s">
        <v>18</v>
      </c>
      <c r="H1899" s="69">
        <f t="shared" si="442"/>
        <v>0</v>
      </c>
      <c r="I1899" s="69">
        <v>0</v>
      </c>
      <c r="J1899" s="69">
        <v>0</v>
      </c>
      <c r="K1899" s="69">
        <v>0</v>
      </c>
      <c r="L1899" s="69">
        <v>0</v>
      </c>
      <c r="M1899" s="69">
        <v>0</v>
      </c>
      <c r="N1899" s="69">
        <v>0</v>
      </c>
      <c r="O1899" s="537"/>
      <c r="P1899" s="537"/>
      <c r="Q1899" s="425"/>
    </row>
    <row r="1900" spans="1:17" x14ac:dyDescent="0.25">
      <c r="A1900" s="292"/>
      <c r="B1900" s="279"/>
      <c r="C1900" s="279"/>
      <c r="D1900" s="279"/>
      <c r="E1900" s="656"/>
      <c r="F1900" s="537"/>
      <c r="G1900" s="68" t="s">
        <v>19</v>
      </c>
      <c r="H1900" s="69">
        <f t="shared" si="442"/>
        <v>90</v>
      </c>
      <c r="I1900" s="69">
        <v>0</v>
      </c>
      <c r="J1900" s="69">
        <v>0</v>
      </c>
      <c r="K1900" s="69">
        <v>0</v>
      </c>
      <c r="L1900" s="69">
        <v>0</v>
      </c>
      <c r="M1900" s="69">
        <v>90</v>
      </c>
      <c r="N1900" s="69">
        <v>0</v>
      </c>
      <c r="O1900" s="537"/>
      <c r="P1900" s="537"/>
      <c r="Q1900" s="425"/>
    </row>
    <row r="1901" spans="1:17" ht="24" x14ac:dyDescent="0.25">
      <c r="A1901" s="292"/>
      <c r="B1901" s="279"/>
      <c r="C1901" s="301"/>
      <c r="D1901" s="279"/>
      <c r="E1901" s="301"/>
      <c r="F1901" s="537"/>
      <c r="G1901" s="68" t="s">
        <v>20</v>
      </c>
      <c r="H1901" s="69">
        <f t="shared" si="442"/>
        <v>0</v>
      </c>
      <c r="I1901" s="69">
        <v>0</v>
      </c>
      <c r="J1901" s="69">
        <v>0</v>
      </c>
      <c r="K1901" s="69">
        <v>0</v>
      </c>
      <c r="L1901" s="69">
        <v>0</v>
      </c>
      <c r="M1901" s="69">
        <v>0</v>
      </c>
      <c r="N1901" s="69">
        <v>0</v>
      </c>
      <c r="O1901" s="537"/>
      <c r="P1901" s="537"/>
      <c r="Q1901" s="426"/>
    </row>
    <row r="1902" spans="1:17" ht="36" x14ac:dyDescent="0.25">
      <c r="A1902" s="284" t="s">
        <v>2830</v>
      </c>
      <c r="B1902" s="281"/>
      <c r="C1902" s="281" t="s">
        <v>1006</v>
      </c>
      <c r="D1902" s="281">
        <v>2027</v>
      </c>
      <c r="E1902" s="479">
        <v>120</v>
      </c>
      <c r="F1902" s="536"/>
      <c r="G1902" s="68" t="s">
        <v>16</v>
      </c>
      <c r="H1902" s="69">
        <f t="shared" si="442"/>
        <v>25</v>
      </c>
      <c r="I1902" s="69">
        <f t="shared" ref="I1902:N1902" si="454">I1903+I1904+I1905+I1906</f>
        <v>0</v>
      </c>
      <c r="J1902" s="69">
        <f t="shared" si="454"/>
        <v>0</v>
      </c>
      <c r="K1902" s="69">
        <f t="shared" si="454"/>
        <v>25</v>
      </c>
      <c r="L1902" s="69">
        <f t="shared" si="454"/>
        <v>0</v>
      </c>
      <c r="M1902" s="69">
        <f t="shared" si="454"/>
        <v>0</v>
      </c>
      <c r="N1902" s="69">
        <f t="shared" si="454"/>
        <v>0</v>
      </c>
      <c r="O1902" s="657"/>
      <c r="P1902" s="536" t="s">
        <v>2831</v>
      </c>
      <c r="Q1902" s="424" t="s">
        <v>4195</v>
      </c>
    </row>
    <row r="1903" spans="1:17" x14ac:dyDescent="0.25">
      <c r="A1903" s="292"/>
      <c r="B1903" s="279"/>
      <c r="C1903" s="279"/>
      <c r="D1903" s="279"/>
      <c r="E1903" s="656"/>
      <c r="F1903" s="537"/>
      <c r="G1903" s="68" t="s">
        <v>17</v>
      </c>
      <c r="H1903" s="69">
        <f t="shared" si="442"/>
        <v>0</v>
      </c>
      <c r="I1903" s="69">
        <v>0</v>
      </c>
      <c r="J1903" s="69">
        <v>0</v>
      </c>
      <c r="K1903" s="69">
        <v>0</v>
      </c>
      <c r="L1903" s="69">
        <v>0</v>
      </c>
      <c r="M1903" s="69">
        <v>0</v>
      </c>
      <c r="N1903" s="69">
        <v>0</v>
      </c>
      <c r="O1903" s="537"/>
      <c r="P1903" s="537"/>
      <c r="Q1903" s="425"/>
    </row>
    <row r="1904" spans="1:17" ht="36" x14ac:dyDescent="0.25">
      <c r="A1904" s="292"/>
      <c r="B1904" s="279"/>
      <c r="C1904" s="279"/>
      <c r="D1904" s="279"/>
      <c r="E1904" s="656"/>
      <c r="F1904" s="537"/>
      <c r="G1904" s="68" t="s">
        <v>18</v>
      </c>
      <c r="H1904" s="69">
        <f t="shared" si="442"/>
        <v>0</v>
      </c>
      <c r="I1904" s="69">
        <v>0</v>
      </c>
      <c r="J1904" s="69">
        <v>0</v>
      </c>
      <c r="K1904" s="69">
        <v>0</v>
      </c>
      <c r="L1904" s="69">
        <v>0</v>
      </c>
      <c r="M1904" s="69">
        <v>0</v>
      </c>
      <c r="N1904" s="69">
        <v>0</v>
      </c>
      <c r="O1904" s="537"/>
      <c r="P1904" s="537"/>
      <c r="Q1904" s="425"/>
    </row>
    <row r="1905" spans="1:17" x14ac:dyDescent="0.25">
      <c r="A1905" s="292"/>
      <c r="B1905" s="279"/>
      <c r="C1905" s="279"/>
      <c r="D1905" s="279"/>
      <c r="E1905" s="656"/>
      <c r="F1905" s="537"/>
      <c r="G1905" s="68" t="s">
        <v>19</v>
      </c>
      <c r="H1905" s="69">
        <f t="shared" si="442"/>
        <v>25</v>
      </c>
      <c r="I1905" s="69">
        <v>0</v>
      </c>
      <c r="J1905" s="69">
        <v>0</v>
      </c>
      <c r="K1905" s="69">
        <v>25</v>
      </c>
      <c r="L1905" s="69">
        <v>0</v>
      </c>
      <c r="M1905" s="69">
        <v>0</v>
      </c>
      <c r="N1905" s="69">
        <v>0</v>
      </c>
      <c r="O1905" s="537"/>
      <c r="P1905" s="537"/>
      <c r="Q1905" s="425"/>
    </row>
    <row r="1906" spans="1:17" ht="24" x14ac:dyDescent="0.25">
      <c r="A1906" s="292"/>
      <c r="B1906" s="279"/>
      <c r="C1906" s="301"/>
      <c r="D1906" s="279"/>
      <c r="E1906" s="301"/>
      <c r="F1906" s="537"/>
      <c r="G1906" s="68" t="s">
        <v>20</v>
      </c>
      <c r="H1906" s="69">
        <f t="shared" si="442"/>
        <v>0</v>
      </c>
      <c r="I1906" s="69">
        <v>0</v>
      </c>
      <c r="J1906" s="69">
        <v>0</v>
      </c>
      <c r="K1906" s="69">
        <v>0</v>
      </c>
      <c r="L1906" s="69">
        <v>0</v>
      </c>
      <c r="M1906" s="69">
        <v>0</v>
      </c>
      <c r="N1906" s="69">
        <v>0</v>
      </c>
      <c r="O1906" s="537"/>
      <c r="P1906" s="537"/>
      <c r="Q1906" s="426"/>
    </row>
    <row r="1907" spans="1:17" ht="36" x14ac:dyDescent="0.25">
      <c r="A1907" s="284" t="s">
        <v>2832</v>
      </c>
      <c r="B1907" s="281"/>
      <c r="C1907" s="281" t="s">
        <v>1006</v>
      </c>
      <c r="D1907" s="281">
        <v>2027</v>
      </c>
      <c r="E1907" s="479">
        <v>220</v>
      </c>
      <c r="F1907" s="536"/>
      <c r="G1907" s="68" t="s">
        <v>16</v>
      </c>
      <c r="H1907" s="69">
        <f t="shared" ref="H1907:H1946" si="455">I1907+J1907+K1907+L1907+M1907+N1907</f>
        <v>45</v>
      </c>
      <c r="I1907" s="69">
        <f t="shared" ref="I1907:N1907" si="456">I1908+I1909+I1910+I1911</f>
        <v>0</v>
      </c>
      <c r="J1907" s="69">
        <f t="shared" si="456"/>
        <v>0</v>
      </c>
      <c r="K1907" s="69">
        <f t="shared" si="456"/>
        <v>45</v>
      </c>
      <c r="L1907" s="69">
        <f t="shared" si="456"/>
        <v>0</v>
      </c>
      <c r="M1907" s="69">
        <f t="shared" si="456"/>
        <v>0</v>
      </c>
      <c r="N1907" s="69">
        <f t="shared" si="456"/>
        <v>0</v>
      </c>
      <c r="O1907" s="657"/>
      <c r="P1907" s="536" t="s">
        <v>2833</v>
      </c>
      <c r="Q1907" s="424" t="s">
        <v>4195</v>
      </c>
    </row>
    <row r="1908" spans="1:17" x14ac:dyDescent="0.25">
      <c r="A1908" s="292"/>
      <c r="B1908" s="279"/>
      <c r="C1908" s="279"/>
      <c r="D1908" s="279"/>
      <c r="E1908" s="656"/>
      <c r="F1908" s="537"/>
      <c r="G1908" s="68" t="s">
        <v>17</v>
      </c>
      <c r="H1908" s="69">
        <f t="shared" si="455"/>
        <v>0</v>
      </c>
      <c r="I1908" s="69">
        <v>0</v>
      </c>
      <c r="J1908" s="69">
        <v>0</v>
      </c>
      <c r="K1908" s="69">
        <v>0</v>
      </c>
      <c r="L1908" s="69">
        <v>0</v>
      </c>
      <c r="M1908" s="69">
        <v>0</v>
      </c>
      <c r="N1908" s="69">
        <v>0</v>
      </c>
      <c r="O1908" s="537"/>
      <c r="P1908" s="537"/>
      <c r="Q1908" s="425"/>
    </row>
    <row r="1909" spans="1:17" ht="36" x14ac:dyDescent="0.25">
      <c r="A1909" s="292"/>
      <c r="B1909" s="279"/>
      <c r="C1909" s="279"/>
      <c r="D1909" s="279"/>
      <c r="E1909" s="656"/>
      <c r="F1909" s="537"/>
      <c r="G1909" s="68" t="s">
        <v>18</v>
      </c>
      <c r="H1909" s="69">
        <f t="shared" si="455"/>
        <v>0</v>
      </c>
      <c r="I1909" s="69">
        <v>0</v>
      </c>
      <c r="J1909" s="69">
        <v>0</v>
      </c>
      <c r="K1909" s="69">
        <v>0</v>
      </c>
      <c r="L1909" s="69">
        <v>0</v>
      </c>
      <c r="M1909" s="69">
        <v>0</v>
      </c>
      <c r="N1909" s="69">
        <v>0</v>
      </c>
      <c r="O1909" s="537"/>
      <c r="P1909" s="537"/>
      <c r="Q1909" s="425"/>
    </row>
    <row r="1910" spans="1:17" x14ac:dyDescent="0.25">
      <c r="A1910" s="292"/>
      <c r="B1910" s="279"/>
      <c r="C1910" s="279"/>
      <c r="D1910" s="279"/>
      <c r="E1910" s="656"/>
      <c r="F1910" s="537"/>
      <c r="G1910" s="68" t="s">
        <v>19</v>
      </c>
      <c r="H1910" s="69">
        <f t="shared" si="455"/>
        <v>45</v>
      </c>
      <c r="I1910" s="69">
        <v>0</v>
      </c>
      <c r="J1910" s="69">
        <v>0</v>
      </c>
      <c r="K1910" s="69">
        <v>45</v>
      </c>
      <c r="L1910" s="69">
        <v>0</v>
      </c>
      <c r="M1910" s="69">
        <v>0</v>
      </c>
      <c r="N1910" s="69">
        <v>0</v>
      </c>
      <c r="O1910" s="537"/>
      <c r="P1910" s="537"/>
      <c r="Q1910" s="425"/>
    </row>
    <row r="1911" spans="1:17" ht="24" x14ac:dyDescent="0.25">
      <c r="A1911" s="292"/>
      <c r="B1911" s="279"/>
      <c r="C1911" s="301"/>
      <c r="D1911" s="279"/>
      <c r="E1911" s="301"/>
      <c r="F1911" s="537"/>
      <c r="G1911" s="68" t="s">
        <v>20</v>
      </c>
      <c r="H1911" s="69">
        <f t="shared" si="455"/>
        <v>0</v>
      </c>
      <c r="I1911" s="69">
        <v>0</v>
      </c>
      <c r="J1911" s="69">
        <v>0</v>
      </c>
      <c r="K1911" s="69">
        <v>0</v>
      </c>
      <c r="L1911" s="69">
        <v>0</v>
      </c>
      <c r="M1911" s="69">
        <v>0</v>
      </c>
      <c r="N1911" s="69">
        <v>0</v>
      </c>
      <c r="O1911" s="537"/>
      <c r="P1911" s="537"/>
      <c r="Q1911" s="426"/>
    </row>
    <row r="1912" spans="1:17" ht="36" x14ac:dyDescent="0.25">
      <c r="A1912" s="284" t="s">
        <v>2834</v>
      </c>
      <c r="B1912" s="281"/>
      <c r="C1912" s="281" t="s">
        <v>1006</v>
      </c>
      <c r="D1912" s="281">
        <v>2029</v>
      </c>
      <c r="E1912" s="479">
        <v>624</v>
      </c>
      <c r="F1912" s="536"/>
      <c r="G1912" s="68" t="s">
        <v>16</v>
      </c>
      <c r="H1912" s="69">
        <f t="shared" si="455"/>
        <v>40</v>
      </c>
      <c r="I1912" s="69">
        <f t="shared" ref="I1912:N1912" si="457">I1913+I1914+I1915+I1916</f>
        <v>0</v>
      </c>
      <c r="J1912" s="69">
        <f t="shared" si="457"/>
        <v>0</v>
      </c>
      <c r="K1912" s="69">
        <f t="shared" si="457"/>
        <v>0</v>
      </c>
      <c r="L1912" s="69">
        <f t="shared" si="457"/>
        <v>0</v>
      </c>
      <c r="M1912" s="69">
        <f t="shared" si="457"/>
        <v>40</v>
      </c>
      <c r="N1912" s="69">
        <f t="shared" si="457"/>
        <v>0</v>
      </c>
      <c r="O1912" s="657"/>
      <c r="P1912" s="536" t="s">
        <v>2831</v>
      </c>
      <c r="Q1912" s="424" t="s">
        <v>4195</v>
      </c>
    </row>
    <row r="1913" spans="1:17" x14ac:dyDescent="0.25">
      <c r="A1913" s="292"/>
      <c r="B1913" s="279"/>
      <c r="C1913" s="279"/>
      <c r="D1913" s="279"/>
      <c r="E1913" s="656"/>
      <c r="F1913" s="537"/>
      <c r="G1913" s="68" t="s">
        <v>17</v>
      </c>
      <c r="H1913" s="69">
        <f t="shared" si="455"/>
        <v>0</v>
      </c>
      <c r="I1913" s="69">
        <v>0</v>
      </c>
      <c r="J1913" s="69">
        <v>0</v>
      </c>
      <c r="K1913" s="69">
        <v>0</v>
      </c>
      <c r="L1913" s="69">
        <v>0</v>
      </c>
      <c r="M1913" s="69">
        <v>0</v>
      </c>
      <c r="N1913" s="69">
        <v>0</v>
      </c>
      <c r="O1913" s="537"/>
      <c r="P1913" s="537"/>
      <c r="Q1913" s="425"/>
    </row>
    <row r="1914" spans="1:17" ht="36" x14ac:dyDescent="0.25">
      <c r="A1914" s="292"/>
      <c r="B1914" s="279"/>
      <c r="C1914" s="279"/>
      <c r="D1914" s="279"/>
      <c r="E1914" s="656"/>
      <c r="F1914" s="537"/>
      <c r="G1914" s="68" t="s">
        <v>18</v>
      </c>
      <c r="H1914" s="69">
        <f t="shared" si="455"/>
        <v>0</v>
      </c>
      <c r="I1914" s="69">
        <v>0</v>
      </c>
      <c r="J1914" s="69">
        <v>0</v>
      </c>
      <c r="K1914" s="69">
        <v>0</v>
      </c>
      <c r="L1914" s="69">
        <v>0</v>
      </c>
      <c r="M1914" s="69">
        <v>0</v>
      </c>
      <c r="N1914" s="69">
        <v>0</v>
      </c>
      <c r="O1914" s="537"/>
      <c r="P1914" s="537"/>
      <c r="Q1914" s="425"/>
    </row>
    <row r="1915" spans="1:17" x14ac:dyDescent="0.25">
      <c r="A1915" s="292"/>
      <c r="B1915" s="279"/>
      <c r="C1915" s="279"/>
      <c r="D1915" s="279"/>
      <c r="E1915" s="656"/>
      <c r="F1915" s="537"/>
      <c r="G1915" s="68" t="s">
        <v>19</v>
      </c>
      <c r="H1915" s="69">
        <f t="shared" si="455"/>
        <v>40</v>
      </c>
      <c r="I1915" s="69">
        <v>0</v>
      </c>
      <c r="J1915" s="69">
        <v>0</v>
      </c>
      <c r="K1915" s="69">
        <v>0</v>
      </c>
      <c r="L1915" s="69">
        <v>0</v>
      </c>
      <c r="M1915" s="69">
        <v>40</v>
      </c>
      <c r="N1915" s="69">
        <v>0</v>
      </c>
      <c r="O1915" s="537"/>
      <c r="P1915" s="537"/>
      <c r="Q1915" s="425"/>
    </row>
    <row r="1916" spans="1:17" ht="24" x14ac:dyDescent="0.25">
      <c r="A1916" s="292"/>
      <c r="B1916" s="279"/>
      <c r="C1916" s="301"/>
      <c r="D1916" s="279"/>
      <c r="E1916" s="301"/>
      <c r="F1916" s="537"/>
      <c r="G1916" s="68" t="s">
        <v>20</v>
      </c>
      <c r="H1916" s="69">
        <f t="shared" si="455"/>
        <v>0</v>
      </c>
      <c r="I1916" s="69">
        <v>0</v>
      </c>
      <c r="J1916" s="69">
        <v>0</v>
      </c>
      <c r="K1916" s="69">
        <v>0</v>
      </c>
      <c r="L1916" s="69">
        <v>0</v>
      </c>
      <c r="M1916" s="69">
        <v>0</v>
      </c>
      <c r="N1916" s="69">
        <v>0</v>
      </c>
      <c r="O1916" s="537"/>
      <c r="P1916" s="537"/>
      <c r="Q1916" s="426"/>
    </row>
    <row r="1917" spans="1:17" ht="36" x14ac:dyDescent="0.25">
      <c r="A1917" s="284" t="s">
        <v>2835</v>
      </c>
      <c r="B1917" s="281"/>
      <c r="C1917" s="281" t="s">
        <v>1006</v>
      </c>
      <c r="D1917" s="281">
        <v>2027</v>
      </c>
      <c r="E1917" s="479">
        <v>250</v>
      </c>
      <c r="F1917" s="536"/>
      <c r="G1917" s="68" t="s">
        <v>16</v>
      </c>
      <c r="H1917" s="69">
        <f t="shared" si="455"/>
        <v>120</v>
      </c>
      <c r="I1917" s="69">
        <f t="shared" ref="I1917:N1917" si="458">I1918+I1919+I1920+I1921</f>
        <v>0</v>
      </c>
      <c r="J1917" s="69">
        <f t="shared" si="458"/>
        <v>0</v>
      </c>
      <c r="K1917" s="69">
        <f t="shared" si="458"/>
        <v>120</v>
      </c>
      <c r="L1917" s="69">
        <f t="shared" si="458"/>
        <v>0</v>
      </c>
      <c r="M1917" s="69">
        <f t="shared" si="458"/>
        <v>0</v>
      </c>
      <c r="N1917" s="69">
        <f t="shared" si="458"/>
        <v>0</v>
      </c>
      <c r="O1917" s="657"/>
      <c r="P1917" s="536" t="s">
        <v>2836</v>
      </c>
      <c r="Q1917" s="424" t="s">
        <v>4195</v>
      </c>
    </row>
    <row r="1918" spans="1:17" x14ac:dyDescent="0.25">
      <c r="A1918" s="292"/>
      <c r="B1918" s="279"/>
      <c r="C1918" s="279"/>
      <c r="D1918" s="279"/>
      <c r="E1918" s="656"/>
      <c r="F1918" s="537"/>
      <c r="G1918" s="68" t="s">
        <v>17</v>
      </c>
      <c r="H1918" s="69">
        <f t="shared" si="455"/>
        <v>0</v>
      </c>
      <c r="I1918" s="69">
        <v>0</v>
      </c>
      <c r="J1918" s="69">
        <v>0</v>
      </c>
      <c r="K1918" s="69">
        <v>0</v>
      </c>
      <c r="L1918" s="69">
        <v>0</v>
      </c>
      <c r="M1918" s="69">
        <v>0</v>
      </c>
      <c r="N1918" s="69">
        <v>0</v>
      </c>
      <c r="O1918" s="537"/>
      <c r="P1918" s="537"/>
      <c r="Q1918" s="425"/>
    </row>
    <row r="1919" spans="1:17" ht="36" x14ac:dyDescent="0.25">
      <c r="A1919" s="292"/>
      <c r="B1919" s="279"/>
      <c r="C1919" s="279"/>
      <c r="D1919" s="279"/>
      <c r="E1919" s="656"/>
      <c r="F1919" s="537"/>
      <c r="G1919" s="68" t="s">
        <v>18</v>
      </c>
      <c r="H1919" s="69">
        <f t="shared" si="455"/>
        <v>0</v>
      </c>
      <c r="I1919" s="69">
        <v>0</v>
      </c>
      <c r="J1919" s="69">
        <v>0</v>
      </c>
      <c r="K1919" s="69">
        <v>0</v>
      </c>
      <c r="L1919" s="69">
        <v>0</v>
      </c>
      <c r="M1919" s="69">
        <v>0</v>
      </c>
      <c r="N1919" s="69">
        <v>0</v>
      </c>
      <c r="O1919" s="537"/>
      <c r="P1919" s="537"/>
      <c r="Q1919" s="425"/>
    </row>
    <row r="1920" spans="1:17" x14ac:dyDescent="0.25">
      <c r="A1920" s="292"/>
      <c r="B1920" s="279"/>
      <c r="C1920" s="279"/>
      <c r="D1920" s="279"/>
      <c r="E1920" s="656"/>
      <c r="F1920" s="537"/>
      <c r="G1920" s="68" t="s">
        <v>19</v>
      </c>
      <c r="H1920" s="69">
        <f t="shared" si="455"/>
        <v>120</v>
      </c>
      <c r="I1920" s="69">
        <v>0</v>
      </c>
      <c r="J1920" s="69">
        <v>0</v>
      </c>
      <c r="K1920" s="69">
        <v>120</v>
      </c>
      <c r="L1920" s="69">
        <v>0</v>
      </c>
      <c r="M1920" s="69">
        <v>0</v>
      </c>
      <c r="N1920" s="69">
        <v>0</v>
      </c>
      <c r="O1920" s="537"/>
      <c r="P1920" s="537"/>
      <c r="Q1920" s="425"/>
    </row>
    <row r="1921" spans="1:17" ht="24" x14ac:dyDescent="0.25">
      <c r="A1921" s="292"/>
      <c r="B1921" s="279"/>
      <c r="C1921" s="301"/>
      <c r="D1921" s="279"/>
      <c r="E1921" s="301"/>
      <c r="F1921" s="537"/>
      <c r="G1921" s="68" t="s">
        <v>20</v>
      </c>
      <c r="H1921" s="69">
        <f t="shared" si="455"/>
        <v>0</v>
      </c>
      <c r="I1921" s="69">
        <v>0</v>
      </c>
      <c r="J1921" s="69">
        <v>0</v>
      </c>
      <c r="K1921" s="69">
        <v>0</v>
      </c>
      <c r="L1921" s="69">
        <v>0</v>
      </c>
      <c r="M1921" s="69">
        <v>0</v>
      </c>
      <c r="N1921" s="69">
        <v>0</v>
      </c>
      <c r="O1921" s="537"/>
      <c r="P1921" s="537"/>
      <c r="Q1921" s="426"/>
    </row>
    <row r="1922" spans="1:17" ht="36" x14ac:dyDescent="0.25">
      <c r="A1922" s="284" t="s">
        <v>2837</v>
      </c>
      <c r="B1922" s="281"/>
      <c r="C1922" s="281" t="s">
        <v>1006</v>
      </c>
      <c r="D1922" s="281">
        <v>2029</v>
      </c>
      <c r="E1922" s="479">
        <v>160</v>
      </c>
      <c r="F1922" s="536"/>
      <c r="G1922" s="68" t="s">
        <v>16</v>
      </c>
      <c r="H1922" s="69">
        <f t="shared" si="455"/>
        <v>125</v>
      </c>
      <c r="I1922" s="69">
        <f t="shared" ref="I1922:N1922" si="459">I1923+I1924+I1925+I1926</f>
        <v>0</v>
      </c>
      <c r="J1922" s="69">
        <f t="shared" si="459"/>
        <v>0</v>
      </c>
      <c r="K1922" s="69">
        <f t="shared" si="459"/>
        <v>0</v>
      </c>
      <c r="L1922" s="69">
        <f t="shared" si="459"/>
        <v>0</v>
      </c>
      <c r="M1922" s="69">
        <f t="shared" si="459"/>
        <v>125</v>
      </c>
      <c r="N1922" s="69">
        <f t="shared" si="459"/>
        <v>0</v>
      </c>
      <c r="O1922" s="657"/>
      <c r="P1922" s="536" t="s">
        <v>2838</v>
      </c>
      <c r="Q1922" s="424" t="s">
        <v>4195</v>
      </c>
    </row>
    <row r="1923" spans="1:17" x14ac:dyDescent="0.25">
      <c r="A1923" s="292"/>
      <c r="B1923" s="279"/>
      <c r="C1923" s="279"/>
      <c r="D1923" s="279"/>
      <c r="E1923" s="656"/>
      <c r="F1923" s="537"/>
      <c r="G1923" s="68" t="s">
        <v>17</v>
      </c>
      <c r="H1923" s="69">
        <f t="shared" si="455"/>
        <v>0</v>
      </c>
      <c r="I1923" s="69">
        <v>0</v>
      </c>
      <c r="J1923" s="69">
        <v>0</v>
      </c>
      <c r="K1923" s="69">
        <v>0</v>
      </c>
      <c r="L1923" s="69">
        <v>0</v>
      </c>
      <c r="M1923" s="69">
        <v>0</v>
      </c>
      <c r="N1923" s="69">
        <v>0</v>
      </c>
      <c r="O1923" s="537"/>
      <c r="P1923" s="537"/>
      <c r="Q1923" s="425"/>
    </row>
    <row r="1924" spans="1:17" ht="36" x14ac:dyDescent="0.25">
      <c r="A1924" s="292"/>
      <c r="B1924" s="279"/>
      <c r="C1924" s="279"/>
      <c r="D1924" s="279"/>
      <c r="E1924" s="656"/>
      <c r="F1924" s="537"/>
      <c r="G1924" s="68" t="s">
        <v>18</v>
      </c>
      <c r="H1924" s="69">
        <f t="shared" si="455"/>
        <v>0</v>
      </c>
      <c r="I1924" s="69">
        <v>0</v>
      </c>
      <c r="J1924" s="69">
        <v>0</v>
      </c>
      <c r="K1924" s="69">
        <v>0</v>
      </c>
      <c r="L1924" s="69">
        <v>0</v>
      </c>
      <c r="M1924" s="69">
        <v>0</v>
      </c>
      <c r="N1924" s="69">
        <v>0</v>
      </c>
      <c r="O1924" s="537"/>
      <c r="P1924" s="537"/>
      <c r="Q1924" s="425"/>
    </row>
    <row r="1925" spans="1:17" x14ac:dyDescent="0.25">
      <c r="A1925" s="292"/>
      <c r="B1925" s="279"/>
      <c r="C1925" s="279"/>
      <c r="D1925" s="279"/>
      <c r="E1925" s="656"/>
      <c r="F1925" s="537"/>
      <c r="G1925" s="68" t="s">
        <v>19</v>
      </c>
      <c r="H1925" s="69">
        <f t="shared" si="455"/>
        <v>125</v>
      </c>
      <c r="I1925" s="69">
        <v>0</v>
      </c>
      <c r="J1925" s="69">
        <v>0</v>
      </c>
      <c r="K1925" s="69">
        <v>0</v>
      </c>
      <c r="L1925" s="69">
        <v>0</v>
      </c>
      <c r="M1925" s="69">
        <v>125</v>
      </c>
      <c r="N1925" s="69">
        <v>0</v>
      </c>
      <c r="O1925" s="537"/>
      <c r="P1925" s="537"/>
      <c r="Q1925" s="425"/>
    </row>
    <row r="1926" spans="1:17" ht="24" x14ac:dyDescent="0.25">
      <c r="A1926" s="292"/>
      <c r="B1926" s="279"/>
      <c r="C1926" s="301"/>
      <c r="D1926" s="279"/>
      <c r="E1926" s="301"/>
      <c r="F1926" s="537"/>
      <c r="G1926" s="68" t="s">
        <v>20</v>
      </c>
      <c r="H1926" s="69">
        <f t="shared" si="455"/>
        <v>0</v>
      </c>
      <c r="I1926" s="69">
        <v>0</v>
      </c>
      <c r="J1926" s="69">
        <v>0</v>
      </c>
      <c r="K1926" s="69">
        <v>0</v>
      </c>
      <c r="L1926" s="69">
        <v>0</v>
      </c>
      <c r="M1926" s="69">
        <v>0</v>
      </c>
      <c r="N1926" s="69">
        <v>0</v>
      </c>
      <c r="O1926" s="537"/>
      <c r="P1926" s="537"/>
      <c r="Q1926" s="426"/>
    </row>
    <row r="1927" spans="1:17" ht="36" x14ac:dyDescent="0.25">
      <c r="A1927" s="284" t="s">
        <v>2839</v>
      </c>
      <c r="B1927" s="281"/>
      <c r="C1927" s="281" t="s">
        <v>1006</v>
      </c>
      <c r="D1927" s="281">
        <v>2029</v>
      </c>
      <c r="E1927" s="479">
        <v>140</v>
      </c>
      <c r="F1927" s="536"/>
      <c r="G1927" s="68" t="s">
        <v>16</v>
      </c>
      <c r="H1927" s="69">
        <f t="shared" si="455"/>
        <v>125</v>
      </c>
      <c r="I1927" s="69">
        <f t="shared" ref="I1927:N1927" si="460">I1928+I1929+I1930+I1931</f>
        <v>0</v>
      </c>
      <c r="J1927" s="69">
        <f t="shared" si="460"/>
        <v>0</v>
      </c>
      <c r="K1927" s="69">
        <f t="shared" si="460"/>
        <v>0</v>
      </c>
      <c r="L1927" s="69">
        <f t="shared" si="460"/>
        <v>0</v>
      </c>
      <c r="M1927" s="69">
        <f t="shared" si="460"/>
        <v>125</v>
      </c>
      <c r="N1927" s="69">
        <f t="shared" si="460"/>
        <v>0</v>
      </c>
      <c r="O1927" s="657"/>
      <c r="P1927" s="536" t="s">
        <v>2836</v>
      </c>
      <c r="Q1927" s="424" t="s">
        <v>4195</v>
      </c>
    </row>
    <row r="1928" spans="1:17" x14ac:dyDescent="0.25">
      <c r="A1928" s="292"/>
      <c r="B1928" s="279"/>
      <c r="C1928" s="279"/>
      <c r="D1928" s="279"/>
      <c r="E1928" s="656"/>
      <c r="F1928" s="537"/>
      <c r="G1928" s="68" t="s">
        <v>17</v>
      </c>
      <c r="H1928" s="69">
        <f t="shared" si="455"/>
        <v>0</v>
      </c>
      <c r="I1928" s="69">
        <v>0</v>
      </c>
      <c r="J1928" s="69">
        <v>0</v>
      </c>
      <c r="K1928" s="69">
        <v>0</v>
      </c>
      <c r="L1928" s="69">
        <v>0</v>
      </c>
      <c r="M1928" s="69">
        <v>0</v>
      </c>
      <c r="N1928" s="69">
        <v>0</v>
      </c>
      <c r="O1928" s="537"/>
      <c r="P1928" s="537"/>
      <c r="Q1928" s="425"/>
    </row>
    <row r="1929" spans="1:17" ht="36" x14ac:dyDescent="0.25">
      <c r="A1929" s="292"/>
      <c r="B1929" s="279"/>
      <c r="C1929" s="279"/>
      <c r="D1929" s="279"/>
      <c r="E1929" s="656"/>
      <c r="F1929" s="537"/>
      <c r="G1929" s="68" t="s">
        <v>18</v>
      </c>
      <c r="H1929" s="69">
        <f t="shared" si="455"/>
        <v>0</v>
      </c>
      <c r="I1929" s="69">
        <v>0</v>
      </c>
      <c r="J1929" s="69">
        <v>0</v>
      </c>
      <c r="K1929" s="69">
        <v>0</v>
      </c>
      <c r="L1929" s="69">
        <v>0</v>
      </c>
      <c r="M1929" s="69">
        <v>0</v>
      </c>
      <c r="N1929" s="69">
        <v>0</v>
      </c>
      <c r="O1929" s="537"/>
      <c r="P1929" s="537"/>
      <c r="Q1929" s="425"/>
    </row>
    <row r="1930" spans="1:17" x14ac:dyDescent="0.25">
      <c r="A1930" s="292"/>
      <c r="B1930" s="279"/>
      <c r="C1930" s="279"/>
      <c r="D1930" s="279"/>
      <c r="E1930" s="656"/>
      <c r="F1930" s="537"/>
      <c r="G1930" s="68" t="s">
        <v>19</v>
      </c>
      <c r="H1930" s="69">
        <f t="shared" si="455"/>
        <v>125</v>
      </c>
      <c r="I1930" s="69">
        <v>0</v>
      </c>
      <c r="J1930" s="69">
        <v>0</v>
      </c>
      <c r="K1930" s="69">
        <v>0</v>
      </c>
      <c r="L1930" s="69">
        <v>0</v>
      </c>
      <c r="M1930" s="69">
        <v>125</v>
      </c>
      <c r="N1930" s="69">
        <v>0</v>
      </c>
      <c r="O1930" s="537"/>
      <c r="P1930" s="537"/>
      <c r="Q1930" s="425"/>
    </row>
    <row r="1931" spans="1:17" ht="24" x14ac:dyDescent="0.25">
      <c r="A1931" s="292"/>
      <c r="B1931" s="279"/>
      <c r="C1931" s="301"/>
      <c r="D1931" s="279"/>
      <c r="E1931" s="301"/>
      <c r="F1931" s="537"/>
      <c r="G1931" s="68" t="s">
        <v>20</v>
      </c>
      <c r="H1931" s="69">
        <f t="shared" si="455"/>
        <v>0</v>
      </c>
      <c r="I1931" s="69">
        <v>0</v>
      </c>
      <c r="J1931" s="69">
        <v>0</v>
      </c>
      <c r="K1931" s="69">
        <v>0</v>
      </c>
      <c r="L1931" s="69">
        <v>0</v>
      </c>
      <c r="M1931" s="69">
        <v>0</v>
      </c>
      <c r="N1931" s="69">
        <v>0</v>
      </c>
      <c r="O1931" s="537"/>
      <c r="P1931" s="537"/>
      <c r="Q1931" s="426"/>
    </row>
    <row r="1932" spans="1:17" ht="36" x14ac:dyDescent="0.25">
      <c r="A1932" s="284" t="s">
        <v>2840</v>
      </c>
      <c r="B1932" s="281"/>
      <c r="C1932" s="281" t="s">
        <v>1006</v>
      </c>
      <c r="D1932" s="281">
        <v>2030</v>
      </c>
      <c r="E1932" s="479">
        <v>140</v>
      </c>
      <c r="F1932" s="536"/>
      <c r="G1932" s="68" t="s">
        <v>16</v>
      </c>
      <c r="H1932" s="69">
        <f t="shared" si="455"/>
        <v>130</v>
      </c>
      <c r="I1932" s="69">
        <f t="shared" ref="I1932:N1932" si="461">I1933+I1934+I1935+I1936</f>
        <v>0</v>
      </c>
      <c r="J1932" s="69">
        <f t="shared" si="461"/>
        <v>0</v>
      </c>
      <c r="K1932" s="69">
        <f t="shared" si="461"/>
        <v>0</v>
      </c>
      <c r="L1932" s="69">
        <f t="shared" si="461"/>
        <v>0</v>
      </c>
      <c r="M1932" s="69">
        <f t="shared" si="461"/>
        <v>0</v>
      </c>
      <c r="N1932" s="69">
        <f t="shared" si="461"/>
        <v>130</v>
      </c>
      <c r="O1932" s="657"/>
      <c r="P1932" s="536" t="s">
        <v>2836</v>
      </c>
      <c r="Q1932" s="424" t="s">
        <v>4195</v>
      </c>
    </row>
    <row r="1933" spans="1:17" x14ac:dyDescent="0.25">
      <c r="A1933" s="292"/>
      <c r="B1933" s="279"/>
      <c r="C1933" s="279"/>
      <c r="D1933" s="279"/>
      <c r="E1933" s="656"/>
      <c r="F1933" s="537"/>
      <c r="G1933" s="68" t="s">
        <v>17</v>
      </c>
      <c r="H1933" s="69">
        <f t="shared" si="455"/>
        <v>0</v>
      </c>
      <c r="I1933" s="69">
        <v>0</v>
      </c>
      <c r="J1933" s="69">
        <v>0</v>
      </c>
      <c r="K1933" s="69">
        <v>0</v>
      </c>
      <c r="L1933" s="69">
        <v>0</v>
      </c>
      <c r="M1933" s="69">
        <v>0</v>
      </c>
      <c r="N1933" s="69">
        <v>0</v>
      </c>
      <c r="O1933" s="537"/>
      <c r="P1933" s="537"/>
      <c r="Q1933" s="425"/>
    </row>
    <row r="1934" spans="1:17" ht="36" x14ac:dyDescent="0.25">
      <c r="A1934" s="292"/>
      <c r="B1934" s="279"/>
      <c r="C1934" s="279"/>
      <c r="D1934" s="279"/>
      <c r="E1934" s="656"/>
      <c r="F1934" s="537"/>
      <c r="G1934" s="68" t="s">
        <v>18</v>
      </c>
      <c r="H1934" s="69">
        <f t="shared" si="455"/>
        <v>0</v>
      </c>
      <c r="I1934" s="69">
        <v>0</v>
      </c>
      <c r="J1934" s="69">
        <v>0</v>
      </c>
      <c r="K1934" s="69">
        <v>0</v>
      </c>
      <c r="L1934" s="69">
        <v>0</v>
      </c>
      <c r="M1934" s="69">
        <v>0</v>
      </c>
      <c r="N1934" s="69">
        <v>0</v>
      </c>
      <c r="O1934" s="537"/>
      <c r="P1934" s="537"/>
      <c r="Q1934" s="425"/>
    </row>
    <row r="1935" spans="1:17" x14ac:dyDescent="0.25">
      <c r="A1935" s="292"/>
      <c r="B1935" s="279"/>
      <c r="C1935" s="279"/>
      <c r="D1935" s="279"/>
      <c r="E1935" s="656"/>
      <c r="F1935" s="537"/>
      <c r="G1935" s="68" t="s">
        <v>19</v>
      </c>
      <c r="H1935" s="69">
        <f t="shared" si="455"/>
        <v>130</v>
      </c>
      <c r="I1935" s="69">
        <v>0</v>
      </c>
      <c r="J1935" s="69">
        <v>0</v>
      </c>
      <c r="K1935" s="69">
        <v>0</v>
      </c>
      <c r="L1935" s="69">
        <v>0</v>
      </c>
      <c r="M1935" s="69">
        <v>0</v>
      </c>
      <c r="N1935" s="69">
        <v>130</v>
      </c>
      <c r="O1935" s="537"/>
      <c r="P1935" s="537"/>
      <c r="Q1935" s="425"/>
    </row>
    <row r="1936" spans="1:17" ht="24" x14ac:dyDescent="0.25">
      <c r="A1936" s="292"/>
      <c r="B1936" s="279"/>
      <c r="C1936" s="301"/>
      <c r="D1936" s="279"/>
      <c r="E1936" s="301"/>
      <c r="F1936" s="537"/>
      <c r="G1936" s="68" t="s">
        <v>20</v>
      </c>
      <c r="H1936" s="69">
        <f t="shared" si="455"/>
        <v>0</v>
      </c>
      <c r="I1936" s="69">
        <v>0</v>
      </c>
      <c r="J1936" s="69">
        <v>0</v>
      </c>
      <c r="K1936" s="69">
        <v>0</v>
      </c>
      <c r="L1936" s="69">
        <v>0</v>
      </c>
      <c r="M1936" s="69">
        <v>0</v>
      </c>
      <c r="N1936" s="69">
        <v>0</v>
      </c>
      <c r="O1936" s="537"/>
      <c r="P1936" s="537"/>
      <c r="Q1936" s="426"/>
    </row>
    <row r="1937" spans="1:17" ht="36" x14ac:dyDescent="0.25">
      <c r="A1937" s="284" t="s">
        <v>2841</v>
      </c>
      <c r="B1937" s="281"/>
      <c r="C1937" s="281" t="s">
        <v>1006</v>
      </c>
      <c r="D1937" s="281">
        <v>2030</v>
      </c>
      <c r="E1937" s="479">
        <v>625</v>
      </c>
      <c r="F1937" s="536"/>
      <c r="G1937" s="68" t="s">
        <v>16</v>
      </c>
      <c r="H1937" s="69">
        <f t="shared" si="455"/>
        <v>50</v>
      </c>
      <c r="I1937" s="69">
        <f t="shared" ref="I1937:N1937" si="462">I1938+I1939+I1940+I1941</f>
        <v>0</v>
      </c>
      <c r="J1937" s="69">
        <f t="shared" si="462"/>
        <v>0</v>
      </c>
      <c r="K1937" s="69">
        <f t="shared" si="462"/>
        <v>0</v>
      </c>
      <c r="L1937" s="69">
        <f t="shared" si="462"/>
        <v>0</v>
      </c>
      <c r="M1937" s="69">
        <f t="shared" si="462"/>
        <v>0</v>
      </c>
      <c r="N1937" s="69">
        <f t="shared" si="462"/>
        <v>50</v>
      </c>
      <c r="O1937" s="657"/>
      <c r="P1937" s="536" t="s">
        <v>2842</v>
      </c>
      <c r="Q1937" s="424" t="s">
        <v>4195</v>
      </c>
    </row>
    <row r="1938" spans="1:17" x14ac:dyDescent="0.25">
      <c r="A1938" s="292"/>
      <c r="B1938" s="279"/>
      <c r="C1938" s="279"/>
      <c r="D1938" s="279"/>
      <c r="E1938" s="656"/>
      <c r="F1938" s="537"/>
      <c r="G1938" s="68" t="s">
        <v>17</v>
      </c>
      <c r="H1938" s="69">
        <f t="shared" si="455"/>
        <v>0</v>
      </c>
      <c r="I1938" s="69">
        <v>0</v>
      </c>
      <c r="J1938" s="69">
        <v>0</v>
      </c>
      <c r="K1938" s="69">
        <v>0</v>
      </c>
      <c r="L1938" s="69">
        <v>0</v>
      </c>
      <c r="M1938" s="69">
        <v>0</v>
      </c>
      <c r="N1938" s="69">
        <v>0</v>
      </c>
      <c r="O1938" s="537"/>
      <c r="P1938" s="537"/>
      <c r="Q1938" s="425"/>
    </row>
    <row r="1939" spans="1:17" ht="36" x14ac:dyDescent="0.25">
      <c r="A1939" s="292"/>
      <c r="B1939" s="279"/>
      <c r="C1939" s="279"/>
      <c r="D1939" s="279"/>
      <c r="E1939" s="656"/>
      <c r="F1939" s="537"/>
      <c r="G1939" s="68" t="s">
        <v>18</v>
      </c>
      <c r="H1939" s="69">
        <f t="shared" si="455"/>
        <v>46.5</v>
      </c>
      <c r="I1939" s="69">
        <v>0</v>
      </c>
      <c r="J1939" s="69">
        <v>0</v>
      </c>
      <c r="K1939" s="69">
        <v>0</v>
      </c>
      <c r="L1939" s="69">
        <v>0</v>
      </c>
      <c r="M1939" s="69">
        <v>0</v>
      </c>
      <c r="N1939" s="69">
        <v>46.5</v>
      </c>
      <c r="O1939" s="537"/>
      <c r="P1939" s="537"/>
      <c r="Q1939" s="425"/>
    </row>
    <row r="1940" spans="1:17" x14ac:dyDescent="0.25">
      <c r="A1940" s="292"/>
      <c r="B1940" s="279"/>
      <c r="C1940" s="279"/>
      <c r="D1940" s="279"/>
      <c r="E1940" s="656"/>
      <c r="F1940" s="537"/>
      <c r="G1940" s="68" t="s">
        <v>19</v>
      </c>
      <c r="H1940" s="69">
        <f t="shared" si="455"/>
        <v>3.5</v>
      </c>
      <c r="I1940" s="69">
        <v>0</v>
      </c>
      <c r="J1940" s="69">
        <v>0</v>
      </c>
      <c r="K1940" s="69">
        <v>0</v>
      </c>
      <c r="L1940" s="69">
        <v>0</v>
      </c>
      <c r="M1940" s="69">
        <v>0</v>
      </c>
      <c r="N1940" s="69">
        <v>3.5</v>
      </c>
      <c r="O1940" s="537"/>
      <c r="P1940" s="537"/>
      <c r="Q1940" s="425"/>
    </row>
    <row r="1941" spans="1:17" ht="24" x14ac:dyDescent="0.25">
      <c r="A1941" s="292"/>
      <c r="B1941" s="279"/>
      <c r="C1941" s="301"/>
      <c r="D1941" s="279"/>
      <c r="E1941" s="301"/>
      <c r="F1941" s="537"/>
      <c r="G1941" s="68" t="s">
        <v>20</v>
      </c>
      <c r="H1941" s="69">
        <f t="shared" si="455"/>
        <v>0</v>
      </c>
      <c r="I1941" s="69">
        <v>0</v>
      </c>
      <c r="J1941" s="69">
        <v>0</v>
      </c>
      <c r="K1941" s="69">
        <v>0</v>
      </c>
      <c r="L1941" s="69">
        <v>0</v>
      </c>
      <c r="M1941" s="69">
        <v>0</v>
      </c>
      <c r="N1941" s="69">
        <v>0</v>
      </c>
      <c r="O1941" s="537"/>
      <c r="P1941" s="537"/>
      <c r="Q1941" s="426"/>
    </row>
    <row r="1942" spans="1:17" ht="36" x14ac:dyDescent="0.25">
      <c r="A1942" s="481" t="s">
        <v>2843</v>
      </c>
      <c r="B1942" s="536"/>
      <c r="C1942" s="536" t="s">
        <v>1006</v>
      </c>
      <c r="D1942" s="536">
        <v>2029</v>
      </c>
      <c r="E1942" s="536">
        <v>750</v>
      </c>
      <c r="F1942" s="536"/>
      <c r="G1942" s="68" t="s">
        <v>16</v>
      </c>
      <c r="H1942" s="69">
        <f t="shared" si="455"/>
        <v>200</v>
      </c>
      <c r="I1942" s="69">
        <f t="shared" ref="I1942:N1942" si="463">I1943+I1944+I1945+I1946</f>
        <v>0</v>
      </c>
      <c r="J1942" s="69">
        <f t="shared" si="463"/>
        <v>0</v>
      </c>
      <c r="K1942" s="69">
        <f t="shared" si="463"/>
        <v>0</v>
      </c>
      <c r="L1942" s="69">
        <f t="shared" si="463"/>
        <v>0</v>
      </c>
      <c r="M1942" s="69">
        <f t="shared" si="463"/>
        <v>200</v>
      </c>
      <c r="N1942" s="69">
        <f t="shared" si="463"/>
        <v>0</v>
      </c>
      <c r="O1942" s="657"/>
      <c r="P1942" s="536" t="s">
        <v>2844</v>
      </c>
      <c r="Q1942" s="424" t="s">
        <v>4195</v>
      </c>
    </row>
    <row r="1943" spans="1:17" x14ac:dyDescent="0.25">
      <c r="A1943" s="658"/>
      <c r="B1943" s="537"/>
      <c r="C1943" s="537"/>
      <c r="D1943" s="537"/>
      <c r="E1943" s="537"/>
      <c r="F1943" s="537"/>
      <c r="G1943" s="68" t="s">
        <v>17</v>
      </c>
      <c r="H1943" s="69">
        <f t="shared" si="455"/>
        <v>198</v>
      </c>
      <c r="I1943" s="69">
        <v>0</v>
      </c>
      <c r="J1943" s="69">
        <v>0</v>
      </c>
      <c r="K1943" s="69">
        <v>0</v>
      </c>
      <c r="L1943" s="69">
        <v>0</v>
      </c>
      <c r="M1943" s="69">
        <v>198</v>
      </c>
      <c r="N1943" s="69">
        <v>0</v>
      </c>
      <c r="O1943" s="537"/>
      <c r="P1943" s="537"/>
      <c r="Q1943" s="425"/>
    </row>
    <row r="1944" spans="1:17" ht="36" x14ac:dyDescent="0.25">
      <c r="A1944" s="658"/>
      <c r="B1944" s="537"/>
      <c r="C1944" s="537"/>
      <c r="D1944" s="537"/>
      <c r="E1944" s="537"/>
      <c r="F1944" s="537"/>
      <c r="G1944" s="68" t="s">
        <v>18</v>
      </c>
      <c r="H1944" s="69">
        <f t="shared" si="455"/>
        <v>2</v>
      </c>
      <c r="I1944" s="69">
        <v>0</v>
      </c>
      <c r="J1944" s="69">
        <v>0</v>
      </c>
      <c r="K1944" s="69">
        <v>0</v>
      </c>
      <c r="L1944" s="69">
        <v>0</v>
      </c>
      <c r="M1944" s="69">
        <v>2</v>
      </c>
      <c r="N1944" s="69">
        <v>0</v>
      </c>
      <c r="O1944" s="537"/>
      <c r="P1944" s="537"/>
      <c r="Q1944" s="425"/>
    </row>
    <row r="1945" spans="1:17" x14ac:dyDescent="0.25">
      <c r="A1945" s="658"/>
      <c r="B1945" s="537"/>
      <c r="C1945" s="537"/>
      <c r="D1945" s="537"/>
      <c r="E1945" s="537"/>
      <c r="F1945" s="537"/>
      <c r="G1945" s="68" t="s">
        <v>19</v>
      </c>
      <c r="H1945" s="69">
        <f t="shared" si="455"/>
        <v>0</v>
      </c>
      <c r="I1945" s="69">
        <v>0</v>
      </c>
      <c r="J1945" s="69">
        <v>0</v>
      </c>
      <c r="K1945" s="69">
        <v>0</v>
      </c>
      <c r="L1945" s="69">
        <v>0</v>
      </c>
      <c r="M1945" s="69">
        <v>0</v>
      </c>
      <c r="N1945" s="69">
        <v>0</v>
      </c>
      <c r="O1945" s="537"/>
      <c r="P1945" s="537"/>
      <c r="Q1945" s="425"/>
    </row>
    <row r="1946" spans="1:17" ht="24" x14ac:dyDescent="0.25">
      <c r="A1946" s="658"/>
      <c r="B1946" s="537"/>
      <c r="C1946" s="537"/>
      <c r="D1946" s="537"/>
      <c r="E1946" s="537"/>
      <c r="F1946" s="537"/>
      <c r="G1946" s="68" t="s">
        <v>20</v>
      </c>
      <c r="H1946" s="69">
        <f t="shared" si="455"/>
        <v>0</v>
      </c>
      <c r="I1946" s="69">
        <v>0</v>
      </c>
      <c r="J1946" s="69">
        <v>0</v>
      </c>
      <c r="K1946" s="69">
        <v>0</v>
      </c>
      <c r="L1946" s="69">
        <v>0</v>
      </c>
      <c r="M1946" s="69">
        <v>0</v>
      </c>
      <c r="N1946" s="69">
        <v>0</v>
      </c>
      <c r="O1946" s="537"/>
      <c r="P1946" s="537"/>
      <c r="Q1946" s="426"/>
    </row>
    <row r="1947" spans="1:17" ht="36" x14ac:dyDescent="0.25">
      <c r="A1947" s="294" t="s">
        <v>26</v>
      </c>
      <c r="B1947" s="294"/>
      <c r="C1947" s="294"/>
      <c r="D1947" s="294"/>
      <c r="E1947" s="294"/>
      <c r="F1947" s="294"/>
      <c r="G1947" s="133" t="s">
        <v>16</v>
      </c>
      <c r="H1947" s="49">
        <f>SUM(H1757,H1762,H1767,H1772,H1777,H1782,H1787,H1792,H1797,H1802,H1807,H1812,H1817,H1822,H1827,H1832,H1837,H1842,H1847,H1852,H1857,H1862,H1867,H1872,H1877,H1882,H1887,H1892,H1897,H1902,H1907,H1912,H1917,H1922,H1927,H1932,H1937,H1942)</f>
        <v>5614.5079999999998</v>
      </c>
      <c r="I1947" s="49">
        <f t="shared" ref="I1947:N1947" si="464">SUM(I1757,I1762,I1767,I1772,I1777,I1782,I1787,I1792,I1797,I1802,I1807,I1812,I1817,I1822,I1827,I1832,I1837,I1842,I1847,I1852,I1857,I1862,I1867,I1872,I1877,I1882,I1887,I1892,I1897,I1902,I1907,I1912,I1917,I1922,I1927,I1932,I1937,I1942)</f>
        <v>127.408</v>
      </c>
      <c r="J1947" s="49">
        <f t="shared" si="464"/>
        <v>250.30000000000004</v>
      </c>
      <c r="K1947" s="49">
        <f t="shared" si="464"/>
        <v>190</v>
      </c>
      <c r="L1947" s="49">
        <f t="shared" si="464"/>
        <v>2147.3999999999996</v>
      </c>
      <c r="M1947" s="49">
        <f t="shared" si="464"/>
        <v>2219.3999999999996</v>
      </c>
      <c r="N1947" s="49">
        <f t="shared" si="464"/>
        <v>680</v>
      </c>
      <c r="O1947" s="306">
        <v>25820</v>
      </c>
      <c r="P1947" s="306"/>
      <c r="Q1947" s="35"/>
    </row>
    <row r="1948" spans="1:17" ht="24" x14ac:dyDescent="0.25">
      <c r="A1948" s="294"/>
      <c r="B1948" s="294"/>
      <c r="C1948" s="294"/>
      <c r="D1948" s="294"/>
      <c r="E1948" s="294"/>
      <c r="F1948" s="294"/>
      <c r="G1948" s="133" t="s">
        <v>309</v>
      </c>
      <c r="H1948" s="49">
        <f t="shared" ref="H1948:N1951" si="465">SUM(H1758,H1763,H1768,H1773,H1778,H1783,H1788,H1793,H1798,H1803,H1808,H1813,H1818,H1823,H1828,H1833,H1838,H1843,H1848,H1853,H1858,H1863,H1868,H1873,H1878,H1883,H1888,H1893,H1898,H1903,H1908,H1913,H1918,H1923,H1928,H1933,H1938,H1943)</f>
        <v>1657.6999999999998</v>
      </c>
      <c r="I1948" s="49">
        <f t="shared" si="465"/>
        <v>0</v>
      </c>
      <c r="J1948" s="49">
        <f t="shared" si="465"/>
        <v>188.9</v>
      </c>
      <c r="K1948" s="49">
        <f t="shared" si="465"/>
        <v>0</v>
      </c>
      <c r="L1948" s="49">
        <f t="shared" si="465"/>
        <v>806.4</v>
      </c>
      <c r="M1948" s="49">
        <f t="shared" si="465"/>
        <v>662.40000000000009</v>
      </c>
      <c r="N1948" s="49">
        <f t="shared" si="465"/>
        <v>0</v>
      </c>
      <c r="O1948" s="306"/>
      <c r="P1948" s="306"/>
      <c r="Q1948" s="35"/>
    </row>
    <row r="1949" spans="1:17" ht="36" x14ac:dyDescent="0.25">
      <c r="A1949" s="294"/>
      <c r="B1949" s="294"/>
      <c r="C1949" s="294"/>
      <c r="D1949" s="294"/>
      <c r="E1949" s="294"/>
      <c r="F1949" s="294"/>
      <c r="G1949" s="133" t="s">
        <v>18</v>
      </c>
      <c r="H1949" s="49">
        <f t="shared" si="465"/>
        <v>2813.4</v>
      </c>
      <c r="I1949" s="49">
        <f t="shared" si="465"/>
        <v>14.4</v>
      </c>
      <c r="J1949" s="49">
        <f t="shared" si="465"/>
        <v>34.5</v>
      </c>
      <c r="K1949" s="49">
        <f t="shared" si="465"/>
        <v>0</v>
      </c>
      <c r="L1949" s="49">
        <f t="shared" si="465"/>
        <v>1181</v>
      </c>
      <c r="M1949" s="49">
        <f t="shared" si="465"/>
        <v>1137</v>
      </c>
      <c r="N1949" s="49">
        <f t="shared" si="465"/>
        <v>446.5</v>
      </c>
      <c r="O1949" s="306"/>
      <c r="P1949" s="306"/>
      <c r="Q1949" s="35"/>
    </row>
    <row r="1950" spans="1:17" ht="15.75" x14ac:dyDescent="0.25">
      <c r="A1950" s="294"/>
      <c r="B1950" s="294"/>
      <c r="C1950" s="294"/>
      <c r="D1950" s="294"/>
      <c r="E1950" s="294"/>
      <c r="F1950" s="294"/>
      <c r="G1950" s="133" t="s">
        <v>19</v>
      </c>
      <c r="H1950" s="49">
        <f t="shared" si="465"/>
        <v>1143.4079999999999</v>
      </c>
      <c r="I1950" s="49">
        <f t="shared" si="465"/>
        <v>113.008</v>
      </c>
      <c r="J1950" s="49">
        <f t="shared" si="465"/>
        <v>26.900000000000002</v>
      </c>
      <c r="K1950" s="49">
        <f t="shared" si="465"/>
        <v>190</v>
      </c>
      <c r="L1950" s="49">
        <f t="shared" si="465"/>
        <v>160</v>
      </c>
      <c r="M1950" s="49">
        <f t="shared" si="465"/>
        <v>420</v>
      </c>
      <c r="N1950" s="49">
        <f t="shared" si="465"/>
        <v>233.5</v>
      </c>
      <c r="O1950" s="306"/>
      <c r="P1950" s="306"/>
      <c r="Q1950" s="35"/>
    </row>
    <row r="1951" spans="1:17" ht="24" x14ac:dyDescent="0.25">
      <c r="A1951" s="294"/>
      <c r="B1951" s="294"/>
      <c r="C1951" s="294"/>
      <c r="D1951" s="294"/>
      <c r="E1951" s="294"/>
      <c r="F1951" s="294"/>
      <c r="G1951" s="133" t="s">
        <v>20</v>
      </c>
      <c r="H1951" s="49">
        <f t="shared" si="465"/>
        <v>0</v>
      </c>
      <c r="I1951" s="49">
        <f t="shared" si="465"/>
        <v>0</v>
      </c>
      <c r="J1951" s="49">
        <f t="shared" si="465"/>
        <v>0</v>
      </c>
      <c r="K1951" s="49">
        <f t="shared" si="465"/>
        <v>0</v>
      </c>
      <c r="L1951" s="49">
        <f t="shared" si="465"/>
        <v>0</v>
      </c>
      <c r="M1951" s="49">
        <f t="shared" si="465"/>
        <v>0</v>
      </c>
      <c r="N1951" s="49">
        <f t="shared" si="465"/>
        <v>0</v>
      </c>
      <c r="O1951" s="306"/>
      <c r="P1951" s="306"/>
      <c r="Q1951" s="35"/>
    </row>
    <row r="1952" spans="1:17" ht="15.75" x14ac:dyDescent="0.25">
      <c r="A1952" s="306" t="s">
        <v>1062</v>
      </c>
      <c r="B1952" s="306"/>
      <c r="C1952" s="306"/>
      <c r="D1952" s="306"/>
      <c r="E1952" s="306"/>
      <c r="F1952" s="306"/>
      <c r="G1952" s="306"/>
      <c r="H1952" s="306"/>
      <c r="I1952" s="306"/>
      <c r="J1952" s="306"/>
      <c r="K1952" s="306"/>
      <c r="L1952" s="306"/>
      <c r="M1952" s="306"/>
      <c r="N1952" s="306"/>
      <c r="O1952" s="306"/>
      <c r="P1952" s="306"/>
      <c r="Q1952" s="35"/>
    </row>
    <row r="1953" spans="1:17" ht="36" x14ac:dyDescent="0.25">
      <c r="A1953" s="292" t="s">
        <v>2845</v>
      </c>
      <c r="B1953" s="279" t="s">
        <v>2846</v>
      </c>
      <c r="C1953" s="279" t="s">
        <v>1062</v>
      </c>
      <c r="D1953" s="279">
        <v>2028</v>
      </c>
      <c r="E1953" s="279" t="s">
        <v>2847</v>
      </c>
      <c r="F1953" s="279" t="s">
        <v>2848</v>
      </c>
      <c r="G1953" s="79" t="s">
        <v>16</v>
      </c>
      <c r="H1953" s="44">
        <f t="shared" ref="H1953:N1953" si="466">SUM(H1954:H1957)</f>
        <v>64.7</v>
      </c>
      <c r="I1953" s="44">
        <f t="shared" si="466"/>
        <v>0</v>
      </c>
      <c r="J1953" s="44">
        <f t="shared" si="466"/>
        <v>0</v>
      </c>
      <c r="K1953" s="44">
        <f t="shared" si="466"/>
        <v>0</v>
      </c>
      <c r="L1953" s="44">
        <f t="shared" si="466"/>
        <v>64.7</v>
      </c>
      <c r="M1953" s="44">
        <f t="shared" si="466"/>
        <v>0</v>
      </c>
      <c r="N1953" s="44">
        <f t="shared" si="466"/>
        <v>0</v>
      </c>
      <c r="O1953" s="279">
        <v>740</v>
      </c>
      <c r="P1953" s="279" t="s">
        <v>2849</v>
      </c>
      <c r="Q1953" s="424" t="s">
        <v>4196</v>
      </c>
    </row>
    <row r="1954" spans="1:17" x14ac:dyDescent="0.25">
      <c r="A1954" s="292"/>
      <c r="B1954" s="279"/>
      <c r="C1954" s="279"/>
      <c r="D1954" s="279"/>
      <c r="E1954" s="279"/>
      <c r="F1954" s="279"/>
      <c r="G1954" s="79" t="s">
        <v>267</v>
      </c>
      <c r="H1954" s="44">
        <f t="shared" ref="H1954:H1987" si="467">SUM(I1954:N1954)</f>
        <v>61.5</v>
      </c>
      <c r="I1954" s="44">
        <v>0</v>
      </c>
      <c r="J1954" s="44">
        <v>0</v>
      </c>
      <c r="K1954" s="44">
        <v>0</v>
      </c>
      <c r="L1954" s="44">
        <v>61.5</v>
      </c>
      <c r="M1954" s="44">
        <v>0</v>
      </c>
      <c r="N1954" s="44">
        <v>0</v>
      </c>
      <c r="O1954" s="279"/>
      <c r="P1954" s="279"/>
      <c r="Q1954" s="425"/>
    </row>
    <row r="1955" spans="1:17" ht="36" x14ac:dyDescent="0.25">
      <c r="A1955" s="292"/>
      <c r="B1955" s="279"/>
      <c r="C1955" s="279"/>
      <c r="D1955" s="279"/>
      <c r="E1955" s="279"/>
      <c r="F1955" s="279"/>
      <c r="G1955" s="79" t="s">
        <v>18</v>
      </c>
      <c r="H1955" s="44">
        <f t="shared" si="467"/>
        <v>0</v>
      </c>
      <c r="I1955" s="44">
        <v>0</v>
      </c>
      <c r="J1955" s="44">
        <v>0</v>
      </c>
      <c r="K1955" s="44">
        <v>0</v>
      </c>
      <c r="L1955" s="44">
        <v>0</v>
      </c>
      <c r="M1955" s="44">
        <v>0</v>
      </c>
      <c r="N1955" s="44">
        <v>0</v>
      </c>
      <c r="O1955" s="279"/>
      <c r="P1955" s="279"/>
      <c r="Q1955" s="425"/>
    </row>
    <row r="1956" spans="1:17" x14ac:dyDescent="0.25">
      <c r="A1956" s="292"/>
      <c r="B1956" s="279"/>
      <c r="C1956" s="279"/>
      <c r="D1956" s="279"/>
      <c r="E1956" s="279"/>
      <c r="F1956" s="279"/>
      <c r="G1956" s="79" t="s">
        <v>19</v>
      </c>
      <c r="H1956" s="44">
        <f t="shared" si="467"/>
        <v>3.2</v>
      </c>
      <c r="I1956" s="44">
        <v>0</v>
      </c>
      <c r="J1956" s="44">
        <v>0</v>
      </c>
      <c r="K1956" s="44">
        <v>0</v>
      </c>
      <c r="L1956" s="44">
        <v>3.2</v>
      </c>
      <c r="M1956" s="44">
        <v>0</v>
      </c>
      <c r="N1956" s="44">
        <v>0</v>
      </c>
      <c r="O1956" s="279"/>
      <c r="P1956" s="279"/>
      <c r="Q1956" s="425"/>
    </row>
    <row r="1957" spans="1:17" ht="24" x14ac:dyDescent="0.25">
      <c r="A1957" s="292"/>
      <c r="B1957" s="279"/>
      <c r="C1957" s="279"/>
      <c r="D1957" s="279"/>
      <c r="E1957" s="279"/>
      <c r="F1957" s="279"/>
      <c r="G1957" s="79" t="s">
        <v>20</v>
      </c>
      <c r="H1957" s="44">
        <f t="shared" si="467"/>
        <v>0</v>
      </c>
      <c r="I1957" s="44">
        <v>0</v>
      </c>
      <c r="J1957" s="44">
        <v>0</v>
      </c>
      <c r="K1957" s="44">
        <v>0</v>
      </c>
      <c r="L1957" s="44">
        <v>0</v>
      </c>
      <c r="M1957" s="44">
        <v>0</v>
      </c>
      <c r="N1957" s="44">
        <v>0</v>
      </c>
      <c r="O1957" s="279"/>
      <c r="P1957" s="279"/>
      <c r="Q1957" s="426"/>
    </row>
    <row r="1958" spans="1:17" ht="36" x14ac:dyDescent="0.25">
      <c r="A1958" s="292" t="s">
        <v>2850</v>
      </c>
      <c r="B1958" s="279" t="s">
        <v>2846</v>
      </c>
      <c r="C1958" s="279" t="s">
        <v>1062</v>
      </c>
      <c r="D1958" s="279">
        <v>2028</v>
      </c>
      <c r="E1958" s="279" t="s">
        <v>2851</v>
      </c>
      <c r="F1958" s="279" t="s">
        <v>2848</v>
      </c>
      <c r="G1958" s="79" t="s">
        <v>16</v>
      </c>
      <c r="H1958" s="44">
        <f t="shared" ref="H1958:N1958" si="468">SUM(H1959:H1962)</f>
        <v>30.1</v>
      </c>
      <c r="I1958" s="44">
        <f t="shared" si="468"/>
        <v>0</v>
      </c>
      <c r="J1958" s="44">
        <f t="shared" si="468"/>
        <v>0</v>
      </c>
      <c r="K1958" s="44">
        <f t="shared" si="468"/>
        <v>0</v>
      </c>
      <c r="L1958" s="44">
        <f t="shared" si="468"/>
        <v>30.1</v>
      </c>
      <c r="M1958" s="44">
        <f t="shared" si="468"/>
        <v>0</v>
      </c>
      <c r="N1958" s="44">
        <f t="shared" si="468"/>
        <v>0</v>
      </c>
      <c r="O1958" s="279">
        <v>2560</v>
      </c>
      <c r="P1958" s="279" t="s">
        <v>2849</v>
      </c>
      <c r="Q1958" s="424" t="s">
        <v>4196</v>
      </c>
    </row>
    <row r="1959" spans="1:17" x14ac:dyDescent="0.25">
      <c r="A1959" s="292"/>
      <c r="B1959" s="279"/>
      <c r="C1959" s="279"/>
      <c r="D1959" s="279"/>
      <c r="E1959" s="279"/>
      <c r="F1959" s="279"/>
      <c r="G1959" s="79" t="s">
        <v>267</v>
      </c>
      <c r="H1959" s="44">
        <f t="shared" si="467"/>
        <v>0</v>
      </c>
      <c r="I1959" s="44">
        <v>0</v>
      </c>
      <c r="J1959" s="44">
        <v>0</v>
      </c>
      <c r="K1959" s="44">
        <v>0</v>
      </c>
      <c r="L1959" s="44">
        <v>0</v>
      </c>
      <c r="M1959" s="44">
        <v>0</v>
      </c>
      <c r="N1959" s="44">
        <v>0</v>
      </c>
      <c r="O1959" s="279"/>
      <c r="P1959" s="279"/>
      <c r="Q1959" s="425"/>
    </row>
    <row r="1960" spans="1:17" ht="36" x14ac:dyDescent="0.25">
      <c r="A1960" s="292"/>
      <c r="B1960" s="279"/>
      <c r="C1960" s="279"/>
      <c r="D1960" s="279"/>
      <c r="E1960" s="279"/>
      <c r="F1960" s="279"/>
      <c r="G1960" s="79" t="s">
        <v>18</v>
      </c>
      <c r="H1960" s="44">
        <f t="shared" si="467"/>
        <v>28.6</v>
      </c>
      <c r="I1960" s="44">
        <v>0</v>
      </c>
      <c r="J1960" s="44">
        <v>0</v>
      </c>
      <c r="K1960" s="44">
        <v>0</v>
      </c>
      <c r="L1960" s="44">
        <v>28.6</v>
      </c>
      <c r="M1960" s="44">
        <v>0</v>
      </c>
      <c r="N1960" s="44">
        <v>0</v>
      </c>
      <c r="O1960" s="279"/>
      <c r="P1960" s="279"/>
      <c r="Q1960" s="425"/>
    </row>
    <row r="1961" spans="1:17" x14ac:dyDescent="0.25">
      <c r="A1961" s="292"/>
      <c r="B1961" s="279"/>
      <c r="C1961" s="279"/>
      <c r="D1961" s="279"/>
      <c r="E1961" s="279"/>
      <c r="F1961" s="279"/>
      <c r="G1961" s="79" t="s">
        <v>19</v>
      </c>
      <c r="H1961" s="44">
        <f t="shared" si="467"/>
        <v>1.5</v>
      </c>
      <c r="I1961" s="44">
        <v>0</v>
      </c>
      <c r="J1961" s="44">
        <v>0</v>
      </c>
      <c r="K1961" s="44">
        <v>0</v>
      </c>
      <c r="L1961" s="44">
        <v>1.5</v>
      </c>
      <c r="M1961" s="44">
        <v>0</v>
      </c>
      <c r="N1961" s="44">
        <v>0</v>
      </c>
      <c r="O1961" s="279"/>
      <c r="P1961" s="279"/>
      <c r="Q1961" s="425"/>
    </row>
    <row r="1962" spans="1:17" ht="24" x14ac:dyDescent="0.25">
      <c r="A1962" s="292"/>
      <c r="B1962" s="279"/>
      <c r="C1962" s="279"/>
      <c r="D1962" s="279"/>
      <c r="E1962" s="279"/>
      <c r="F1962" s="279"/>
      <c r="G1962" s="79" t="s">
        <v>20</v>
      </c>
      <c r="H1962" s="44">
        <f t="shared" si="467"/>
        <v>0</v>
      </c>
      <c r="I1962" s="44">
        <v>0</v>
      </c>
      <c r="J1962" s="44">
        <v>0</v>
      </c>
      <c r="K1962" s="44">
        <v>0</v>
      </c>
      <c r="L1962" s="44">
        <v>0</v>
      </c>
      <c r="M1962" s="44">
        <v>0</v>
      </c>
      <c r="N1962" s="44">
        <v>0</v>
      </c>
      <c r="O1962" s="279"/>
      <c r="P1962" s="279"/>
      <c r="Q1962" s="426"/>
    </row>
    <row r="1963" spans="1:17" ht="36" x14ac:dyDescent="0.25">
      <c r="A1963" s="292" t="s">
        <v>2852</v>
      </c>
      <c r="B1963" s="279" t="s">
        <v>2846</v>
      </c>
      <c r="C1963" s="279" t="s">
        <v>1062</v>
      </c>
      <c r="D1963" s="279">
        <v>2029</v>
      </c>
      <c r="E1963" s="279" t="s">
        <v>2853</v>
      </c>
      <c r="F1963" s="279" t="s">
        <v>2848</v>
      </c>
      <c r="G1963" s="79" t="s">
        <v>16</v>
      </c>
      <c r="H1963" s="44">
        <f t="shared" ref="H1963:N1963" si="469">SUM(H1964:H1967)</f>
        <v>9.6</v>
      </c>
      <c r="I1963" s="44">
        <f t="shared" si="469"/>
        <v>0</v>
      </c>
      <c r="J1963" s="44">
        <f t="shared" si="469"/>
        <v>0</v>
      </c>
      <c r="K1963" s="44">
        <f t="shared" si="469"/>
        <v>0</v>
      </c>
      <c r="L1963" s="44">
        <f t="shared" si="469"/>
        <v>0</v>
      </c>
      <c r="M1963" s="44">
        <f t="shared" si="469"/>
        <v>9.6</v>
      </c>
      <c r="N1963" s="44">
        <f t="shared" si="469"/>
        <v>0</v>
      </c>
      <c r="O1963" s="279">
        <v>360</v>
      </c>
      <c r="P1963" s="279" t="s">
        <v>2849</v>
      </c>
      <c r="Q1963" s="424" t="s">
        <v>4196</v>
      </c>
    </row>
    <row r="1964" spans="1:17" x14ac:dyDescent="0.25">
      <c r="A1964" s="292"/>
      <c r="B1964" s="279"/>
      <c r="C1964" s="279"/>
      <c r="D1964" s="279"/>
      <c r="E1964" s="279"/>
      <c r="F1964" s="279"/>
      <c r="G1964" s="79" t="s">
        <v>267</v>
      </c>
      <c r="H1964" s="44">
        <f t="shared" si="467"/>
        <v>0</v>
      </c>
      <c r="I1964" s="44">
        <v>0</v>
      </c>
      <c r="J1964" s="44">
        <v>0</v>
      </c>
      <c r="K1964" s="44">
        <v>0</v>
      </c>
      <c r="L1964" s="44">
        <v>0</v>
      </c>
      <c r="M1964" s="44">
        <v>0</v>
      </c>
      <c r="N1964" s="44">
        <v>0</v>
      </c>
      <c r="O1964" s="279"/>
      <c r="P1964" s="279"/>
      <c r="Q1964" s="425"/>
    </row>
    <row r="1965" spans="1:17" ht="36" x14ac:dyDescent="0.25">
      <c r="A1965" s="292"/>
      <c r="B1965" s="279"/>
      <c r="C1965" s="279"/>
      <c r="D1965" s="279"/>
      <c r="E1965" s="279"/>
      <c r="F1965" s="279"/>
      <c r="G1965" s="79" t="s">
        <v>18</v>
      </c>
      <c r="H1965" s="44">
        <f t="shared" si="467"/>
        <v>9.1</v>
      </c>
      <c r="I1965" s="44">
        <v>0</v>
      </c>
      <c r="J1965" s="44">
        <v>0</v>
      </c>
      <c r="K1965" s="44">
        <v>0</v>
      </c>
      <c r="L1965" s="44">
        <v>0</v>
      </c>
      <c r="M1965" s="44">
        <v>9.1</v>
      </c>
      <c r="N1965" s="44">
        <v>0</v>
      </c>
      <c r="O1965" s="279"/>
      <c r="P1965" s="279"/>
      <c r="Q1965" s="425"/>
    </row>
    <row r="1966" spans="1:17" x14ac:dyDescent="0.25">
      <c r="A1966" s="292"/>
      <c r="B1966" s="279"/>
      <c r="C1966" s="279"/>
      <c r="D1966" s="279"/>
      <c r="E1966" s="279"/>
      <c r="F1966" s="279"/>
      <c r="G1966" s="79" t="s">
        <v>19</v>
      </c>
      <c r="H1966" s="44">
        <f t="shared" si="467"/>
        <v>0.5</v>
      </c>
      <c r="I1966" s="44">
        <v>0</v>
      </c>
      <c r="J1966" s="44">
        <v>0</v>
      </c>
      <c r="K1966" s="44">
        <v>0</v>
      </c>
      <c r="L1966" s="44">
        <v>0</v>
      </c>
      <c r="M1966" s="44">
        <v>0.5</v>
      </c>
      <c r="N1966" s="44">
        <v>0</v>
      </c>
      <c r="O1966" s="279"/>
      <c r="P1966" s="279"/>
      <c r="Q1966" s="425"/>
    </row>
    <row r="1967" spans="1:17" ht="24" x14ac:dyDescent="0.25">
      <c r="A1967" s="292"/>
      <c r="B1967" s="279"/>
      <c r="C1967" s="279"/>
      <c r="D1967" s="279"/>
      <c r="E1967" s="279"/>
      <c r="F1967" s="279"/>
      <c r="G1967" s="79" t="s">
        <v>20</v>
      </c>
      <c r="H1967" s="44">
        <f t="shared" si="467"/>
        <v>0</v>
      </c>
      <c r="I1967" s="44">
        <v>0</v>
      </c>
      <c r="J1967" s="44">
        <v>0</v>
      </c>
      <c r="K1967" s="44">
        <v>0</v>
      </c>
      <c r="L1967" s="44">
        <v>0</v>
      </c>
      <c r="M1967" s="44">
        <v>0</v>
      </c>
      <c r="N1967" s="44">
        <v>0</v>
      </c>
      <c r="O1967" s="279"/>
      <c r="P1967" s="279"/>
      <c r="Q1967" s="426"/>
    </row>
    <row r="1968" spans="1:17" ht="36" x14ac:dyDescent="0.25">
      <c r="A1968" s="292" t="s">
        <v>2854</v>
      </c>
      <c r="B1968" s="279" t="s">
        <v>2846</v>
      </c>
      <c r="C1968" s="279" t="s">
        <v>1062</v>
      </c>
      <c r="D1968" s="279">
        <v>2029</v>
      </c>
      <c r="E1968" s="279" t="s">
        <v>2855</v>
      </c>
      <c r="F1968" s="279" t="s">
        <v>2848</v>
      </c>
      <c r="G1968" s="79" t="s">
        <v>16</v>
      </c>
      <c r="H1968" s="44">
        <f t="shared" ref="H1968:N1968" si="470">SUM(H1969:H1972)</f>
        <v>4.2</v>
      </c>
      <c r="I1968" s="44">
        <f t="shared" si="470"/>
        <v>0</v>
      </c>
      <c r="J1968" s="44">
        <f t="shared" si="470"/>
        <v>0</v>
      </c>
      <c r="K1968" s="44">
        <f t="shared" si="470"/>
        <v>0</v>
      </c>
      <c r="L1968" s="44">
        <f t="shared" si="470"/>
        <v>0</v>
      </c>
      <c r="M1968" s="44">
        <f t="shared" si="470"/>
        <v>4.2</v>
      </c>
      <c r="N1968" s="44">
        <f t="shared" si="470"/>
        <v>0</v>
      </c>
      <c r="O1968" s="279">
        <v>1146</v>
      </c>
      <c r="P1968" s="279" t="s">
        <v>2856</v>
      </c>
      <c r="Q1968" s="424" t="s">
        <v>4196</v>
      </c>
    </row>
    <row r="1969" spans="1:17" x14ac:dyDescent="0.25">
      <c r="A1969" s="292"/>
      <c r="B1969" s="279"/>
      <c r="C1969" s="279"/>
      <c r="D1969" s="279"/>
      <c r="E1969" s="279"/>
      <c r="F1969" s="279"/>
      <c r="G1969" s="79" t="s">
        <v>267</v>
      </c>
      <c r="H1969" s="44">
        <f t="shared" si="467"/>
        <v>0</v>
      </c>
      <c r="I1969" s="44">
        <v>0</v>
      </c>
      <c r="J1969" s="44">
        <v>0</v>
      </c>
      <c r="K1969" s="44">
        <v>0</v>
      </c>
      <c r="L1969" s="44">
        <v>0</v>
      </c>
      <c r="M1969" s="44">
        <v>0</v>
      </c>
      <c r="N1969" s="44">
        <v>0</v>
      </c>
      <c r="O1969" s="279"/>
      <c r="P1969" s="279"/>
      <c r="Q1969" s="425"/>
    </row>
    <row r="1970" spans="1:17" ht="36" x14ac:dyDescent="0.25">
      <c r="A1970" s="292"/>
      <c r="B1970" s="279"/>
      <c r="C1970" s="279"/>
      <c r="D1970" s="279"/>
      <c r="E1970" s="279"/>
      <c r="F1970" s="279"/>
      <c r="G1970" s="79" t="s">
        <v>18</v>
      </c>
      <c r="H1970" s="44">
        <f t="shared" si="467"/>
        <v>4</v>
      </c>
      <c r="I1970" s="44">
        <v>0</v>
      </c>
      <c r="J1970" s="44">
        <v>0</v>
      </c>
      <c r="K1970" s="44">
        <v>0</v>
      </c>
      <c r="L1970" s="44">
        <v>0</v>
      </c>
      <c r="M1970" s="44">
        <v>4</v>
      </c>
      <c r="N1970" s="44">
        <v>0</v>
      </c>
      <c r="O1970" s="279"/>
      <c r="P1970" s="279"/>
      <c r="Q1970" s="425"/>
    </row>
    <row r="1971" spans="1:17" x14ac:dyDescent="0.25">
      <c r="A1971" s="292"/>
      <c r="B1971" s="279"/>
      <c r="C1971" s="279"/>
      <c r="D1971" s="279"/>
      <c r="E1971" s="279"/>
      <c r="F1971" s="279"/>
      <c r="G1971" s="79" t="s">
        <v>19</v>
      </c>
      <c r="H1971" s="44">
        <f t="shared" si="467"/>
        <v>0.2</v>
      </c>
      <c r="I1971" s="44">
        <v>0</v>
      </c>
      <c r="J1971" s="44">
        <v>0</v>
      </c>
      <c r="K1971" s="44">
        <v>0</v>
      </c>
      <c r="L1971" s="44">
        <v>0</v>
      </c>
      <c r="M1971" s="44">
        <v>0.2</v>
      </c>
      <c r="N1971" s="44">
        <v>0</v>
      </c>
      <c r="O1971" s="279"/>
      <c r="P1971" s="279"/>
      <c r="Q1971" s="425"/>
    </row>
    <row r="1972" spans="1:17" ht="24" x14ac:dyDescent="0.25">
      <c r="A1972" s="292"/>
      <c r="B1972" s="279"/>
      <c r="C1972" s="279"/>
      <c r="D1972" s="279"/>
      <c r="E1972" s="279"/>
      <c r="F1972" s="279"/>
      <c r="G1972" s="79" t="s">
        <v>20</v>
      </c>
      <c r="H1972" s="44">
        <f t="shared" si="467"/>
        <v>0</v>
      </c>
      <c r="I1972" s="44">
        <v>0</v>
      </c>
      <c r="J1972" s="44">
        <v>0</v>
      </c>
      <c r="K1972" s="44">
        <v>0</v>
      </c>
      <c r="L1972" s="44">
        <v>0</v>
      </c>
      <c r="M1972" s="44">
        <v>0</v>
      </c>
      <c r="N1972" s="44">
        <v>0</v>
      </c>
      <c r="O1972" s="279"/>
      <c r="P1972" s="279"/>
      <c r="Q1972" s="426"/>
    </row>
    <row r="1973" spans="1:17" ht="36" x14ac:dyDescent="0.25">
      <c r="A1973" s="292" t="s">
        <v>2857</v>
      </c>
      <c r="B1973" s="279" t="s">
        <v>2846</v>
      </c>
      <c r="C1973" s="279" t="s">
        <v>1062</v>
      </c>
      <c r="D1973" s="279">
        <v>2029</v>
      </c>
      <c r="E1973" s="279" t="s">
        <v>2851</v>
      </c>
      <c r="F1973" s="279" t="s">
        <v>2848</v>
      </c>
      <c r="G1973" s="79" t="s">
        <v>16</v>
      </c>
      <c r="H1973" s="44">
        <f t="shared" ref="H1973:N1973" si="471">SUM(H1974:H1977)</f>
        <v>7.9</v>
      </c>
      <c r="I1973" s="44">
        <f t="shared" si="471"/>
        <v>0</v>
      </c>
      <c r="J1973" s="44">
        <f t="shared" si="471"/>
        <v>0</v>
      </c>
      <c r="K1973" s="44">
        <f t="shared" si="471"/>
        <v>0</v>
      </c>
      <c r="L1973" s="44">
        <f t="shared" si="471"/>
        <v>0</v>
      </c>
      <c r="M1973" s="44">
        <f t="shared" si="471"/>
        <v>7.9</v>
      </c>
      <c r="N1973" s="44">
        <f t="shared" si="471"/>
        <v>0</v>
      </c>
      <c r="O1973" s="279">
        <v>3607</v>
      </c>
      <c r="P1973" s="279" t="s">
        <v>2849</v>
      </c>
      <c r="Q1973" s="424" t="s">
        <v>4196</v>
      </c>
    </row>
    <row r="1974" spans="1:17" x14ac:dyDescent="0.25">
      <c r="A1974" s="292"/>
      <c r="B1974" s="279"/>
      <c r="C1974" s="279"/>
      <c r="D1974" s="279"/>
      <c r="E1974" s="279"/>
      <c r="F1974" s="279"/>
      <c r="G1974" s="79" t="s">
        <v>267</v>
      </c>
      <c r="H1974" s="44">
        <f t="shared" si="467"/>
        <v>0</v>
      </c>
      <c r="I1974" s="44">
        <v>0</v>
      </c>
      <c r="J1974" s="44">
        <v>0</v>
      </c>
      <c r="K1974" s="44">
        <v>0</v>
      </c>
      <c r="L1974" s="44">
        <v>0</v>
      </c>
      <c r="M1974" s="44">
        <v>0</v>
      </c>
      <c r="N1974" s="44">
        <v>0</v>
      </c>
      <c r="O1974" s="279"/>
      <c r="P1974" s="279"/>
      <c r="Q1974" s="425"/>
    </row>
    <row r="1975" spans="1:17" ht="36" x14ac:dyDescent="0.25">
      <c r="A1975" s="292"/>
      <c r="B1975" s="279"/>
      <c r="C1975" s="279"/>
      <c r="D1975" s="279"/>
      <c r="E1975" s="279"/>
      <c r="F1975" s="279"/>
      <c r="G1975" s="79" t="s">
        <v>18</v>
      </c>
      <c r="H1975" s="44">
        <f t="shared" si="467"/>
        <v>7.5</v>
      </c>
      <c r="I1975" s="44">
        <v>0</v>
      </c>
      <c r="J1975" s="44">
        <v>0</v>
      </c>
      <c r="K1975" s="44">
        <v>0</v>
      </c>
      <c r="L1975" s="44">
        <v>0</v>
      </c>
      <c r="M1975" s="44">
        <v>7.5</v>
      </c>
      <c r="N1975" s="44">
        <v>0</v>
      </c>
      <c r="O1975" s="279"/>
      <c r="P1975" s="279"/>
      <c r="Q1975" s="425"/>
    </row>
    <row r="1976" spans="1:17" x14ac:dyDescent="0.25">
      <c r="A1976" s="292"/>
      <c r="B1976" s="279"/>
      <c r="C1976" s="279"/>
      <c r="D1976" s="279"/>
      <c r="E1976" s="279"/>
      <c r="F1976" s="279"/>
      <c r="G1976" s="79" t="s">
        <v>19</v>
      </c>
      <c r="H1976" s="44">
        <f t="shared" si="467"/>
        <v>0.4</v>
      </c>
      <c r="I1976" s="44">
        <v>0</v>
      </c>
      <c r="J1976" s="44">
        <v>0</v>
      </c>
      <c r="K1976" s="44">
        <v>0</v>
      </c>
      <c r="L1976" s="44">
        <v>0</v>
      </c>
      <c r="M1976" s="44">
        <v>0.4</v>
      </c>
      <c r="N1976" s="44">
        <v>0</v>
      </c>
      <c r="O1976" s="279"/>
      <c r="P1976" s="279"/>
      <c r="Q1976" s="425"/>
    </row>
    <row r="1977" spans="1:17" ht="24" x14ac:dyDescent="0.25">
      <c r="A1977" s="292"/>
      <c r="B1977" s="279"/>
      <c r="C1977" s="279"/>
      <c r="D1977" s="279"/>
      <c r="E1977" s="279"/>
      <c r="F1977" s="279"/>
      <c r="G1977" s="79" t="s">
        <v>20</v>
      </c>
      <c r="H1977" s="44">
        <f t="shared" si="467"/>
        <v>0</v>
      </c>
      <c r="I1977" s="44">
        <v>0</v>
      </c>
      <c r="J1977" s="44">
        <v>0</v>
      </c>
      <c r="K1977" s="44">
        <v>0</v>
      </c>
      <c r="L1977" s="44">
        <v>0</v>
      </c>
      <c r="M1977" s="44">
        <v>0</v>
      </c>
      <c r="N1977" s="44">
        <v>0</v>
      </c>
      <c r="O1977" s="279"/>
      <c r="P1977" s="279"/>
      <c r="Q1977" s="426"/>
    </row>
    <row r="1978" spans="1:17" ht="36" x14ac:dyDescent="0.25">
      <c r="A1978" s="292" t="s">
        <v>2858</v>
      </c>
      <c r="B1978" s="279" t="s">
        <v>2846</v>
      </c>
      <c r="C1978" s="279" t="s">
        <v>1062</v>
      </c>
      <c r="D1978" s="279">
        <v>2029</v>
      </c>
      <c r="E1978" s="279">
        <v>2870</v>
      </c>
      <c r="F1978" s="279" t="s">
        <v>2848</v>
      </c>
      <c r="G1978" s="79" t="s">
        <v>16</v>
      </c>
      <c r="H1978" s="44">
        <f t="shared" ref="H1978:N1978" si="472">SUM(H1979:H1982)</f>
        <v>20.9</v>
      </c>
      <c r="I1978" s="44">
        <f t="shared" si="472"/>
        <v>0</v>
      </c>
      <c r="J1978" s="44">
        <f t="shared" si="472"/>
        <v>0</v>
      </c>
      <c r="K1978" s="44">
        <f t="shared" si="472"/>
        <v>0</v>
      </c>
      <c r="L1978" s="44">
        <f t="shared" si="472"/>
        <v>0</v>
      </c>
      <c r="M1978" s="44">
        <f t="shared" si="472"/>
        <v>20.9</v>
      </c>
      <c r="N1978" s="44">
        <f t="shared" si="472"/>
        <v>0</v>
      </c>
      <c r="O1978" s="279">
        <v>3607</v>
      </c>
      <c r="P1978" s="279" t="s">
        <v>2859</v>
      </c>
      <c r="Q1978" s="424" t="s">
        <v>4196</v>
      </c>
    </row>
    <row r="1979" spans="1:17" x14ac:dyDescent="0.25">
      <c r="A1979" s="292"/>
      <c r="B1979" s="279"/>
      <c r="C1979" s="279"/>
      <c r="D1979" s="279"/>
      <c r="E1979" s="279"/>
      <c r="F1979" s="279"/>
      <c r="G1979" s="79" t="s">
        <v>267</v>
      </c>
      <c r="H1979" s="44">
        <f t="shared" si="467"/>
        <v>0</v>
      </c>
      <c r="I1979" s="44">
        <v>0</v>
      </c>
      <c r="J1979" s="44">
        <v>0</v>
      </c>
      <c r="K1979" s="44">
        <v>0</v>
      </c>
      <c r="L1979" s="44">
        <v>0</v>
      </c>
      <c r="M1979" s="44">
        <v>0</v>
      </c>
      <c r="N1979" s="44">
        <v>0</v>
      </c>
      <c r="O1979" s="279"/>
      <c r="P1979" s="279"/>
      <c r="Q1979" s="425"/>
    </row>
    <row r="1980" spans="1:17" ht="36" x14ac:dyDescent="0.25">
      <c r="A1980" s="292"/>
      <c r="B1980" s="279"/>
      <c r="C1980" s="279"/>
      <c r="D1980" s="279"/>
      <c r="E1980" s="279"/>
      <c r="F1980" s="279"/>
      <c r="G1980" s="79" t="s">
        <v>18</v>
      </c>
      <c r="H1980" s="44">
        <f t="shared" si="467"/>
        <v>20.9</v>
      </c>
      <c r="I1980" s="44">
        <v>0</v>
      </c>
      <c r="J1980" s="44">
        <v>0</v>
      </c>
      <c r="K1980" s="44">
        <v>0</v>
      </c>
      <c r="L1980" s="44">
        <v>0</v>
      </c>
      <c r="M1980" s="44">
        <v>20.9</v>
      </c>
      <c r="N1980" s="44">
        <v>0</v>
      </c>
      <c r="O1980" s="279"/>
      <c r="P1980" s="279"/>
      <c r="Q1980" s="425"/>
    </row>
    <row r="1981" spans="1:17" x14ac:dyDescent="0.25">
      <c r="A1981" s="292"/>
      <c r="B1981" s="279"/>
      <c r="C1981" s="279"/>
      <c r="D1981" s="279"/>
      <c r="E1981" s="279"/>
      <c r="F1981" s="279"/>
      <c r="G1981" s="79" t="s">
        <v>19</v>
      </c>
      <c r="H1981" s="44">
        <f t="shared" si="467"/>
        <v>0</v>
      </c>
      <c r="I1981" s="44">
        <v>0</v>
      </c>
      <c r="J1981" s="44">
        <v>0</v>
      </c>
      <c r="K1981" s="44">
        <v>0</v>
      </c>
      <c r="L1981" s="44">
        <v>0</v>
      </c>
      <c r="M1981" s="44">
        <v>0</v>
      </c>
      <c r="N1981" s="44">
        <v>0</v>
      </c>
      <c r="O1981" s="279"/>
      <c r="P1981" s="279"/>
      <c r="Q1981" s="425"/>
    </row>
    <row r="1982" spans="1:17" ht="24" x14ac:dyDescent="0.25">
      <c r="A1982" s="292"/>
      <c r="B1982" s="279"/>
      <c r="C1982" s="279"/>
      <c r="D1982" s="279"/>
      <c r="E1982" s="279"/>
      <c r="F1982" s="279"/>
      <c r="G1982" s="79" t="s">
        <v>20</v>
      </c>
      <c r="H1982" s="44">
        <f t="shared" si="467"/>
        <v>0</v>
      </c>
      <c r="I1982" s="44">
        <v>0</v>
      </c>
      <c r="J1982" s="44">
        <v>0</v>
      </c>
      <c r="K1982" s="44">
        <v>0</v>
      </c>
      <c r="L1982" s="44">
        <v>0</v>
      </c>
      <c r="M1982" s="44">
        <v>0</v>
      </c>
      <c r="N1982" s="44">
        <v>0</v>
      </c>
      <c r="O1982" s="279"/>
      <c r="P1982" s="279"/>
      <c r="Q1982" s="426"/>
    </row>
    <row r="1983" spans="1:17" ht="36" x14ac:dyDescent="0.25">
      <c r="A1983" s="292" t="s">
        <v>2860</v>
      </c>
      <c r="B1983" s="279" t="s">
        <v>2846</v>
      </c>
      <c r="C1983" s="279" t="s">
        <v>1062</v>
      </c>
      <c r="D1983" s="279">
        <v>2029</v>
      </c>
      <c r="E1983" s="279">
        <v>2870</v>
      </c>
      <c r="F1983" s="279" t="s">
        <v>520</v>
      </c>
      <c r="G1983" s="79" t="s">
        <v>16</v>
      </c>
      <c r="H1983" s="44">
        <f t="shared" ref="H1983:N1983" si="473">SUM(H1984:H1987)</f>
        <v>1.5</v>
      </c>
      <c r="I1983" s="44">
        <f t="shared" si="473"/>
        <v>0</v>
      </c>
      <c r="J1983" s="44">
        <f t="shared" si="473"/>
        <v>0</v>
      </c>
      <c r="K1983" s="44">
        <f t="shared" si="473"/>
        <v>0</v>
      </c>
      <c r="L1983" s="44">
        <f t="shared" si="473"/>
        <v>0</v>
      </c>
      <c r="M1983" s="44">
        <f t="shared" si="473"/>
        <v>1.5</v>
      </c>
      <c r="N1983" s="44">
        <f t="shared" si="473"/>
        <v>0</v>
      </c>
      <c r="O1983" s="279"/>
      <c r="P1983" s="279"/>
      <c r="Q1983" s="424" t="s">
        <v>4196</v>
      </c>
    </row>
    <row r="1984" spans="1:17" ht="22.5" customHeight="1" x14ac:dyDescent="0.25">
      <c r="A1984" s="292"/>
      <c r="B1984" s="279"/>
      <c r="C1984" s="279"/>
      <c r="D1984" s="279"/>
      <c r="E1984" s="279"/>
      <c r="F1984" s="279"/>
      <c r="G1984" s="79" t="s">
        <v>267</v>
      </c>
      <c r="H1984" s="44">
        <f t="shared" si="467"/>
        <v>0</v>
      </c>
      <c r="I1984" s="44">
        <v>0</v>
      </c>
      <c r="J1984" s="44">
        <v>0</v>
      </c>
      <c r="K1984" s="44">
        <v>0</v>
      </c>
      <c r="L1984" s="44">
        <v>0</v>
      </c>
      <c r="M1984" s="44">
        <v>0</v>
      </c>
      <c r="N1984" s="44">
        <v>0</v>
      </c>
      <c r="O1984" s="279"/>
      <c r="P1984" s="279"/>
      <c r="Q1984" s="425"/>
    </row>
    <row r="1985" spans="1:17" ht="36" x14ac:dyDescent="0.25">
      <c r="A1985" s="292"/>
      <c r="B1985" s="279"/>
      <c r="C1985" s="279"/>
      <c r="D1985" s="279"/>
      <c r="E1985" s="279"/>
      <c r="F1985" s="279"/>
      <c r="G1985" s="79" t="s">
        <v>18</v>
      </c>
      <c r="H1985" s="44">
        <f t="shared" si="467"/>
        <v>1.5</v>
      </c>
      <c r="I1985" s="44">
        <v>0</v>
      </c>
      <c r="J1985" s="44">
        <v>0</v>
      </c>
      <c r="K1985" s="44">
        <v>0</v>
      </c>
      <c r="L1985" s="44">
        <v>0</v>
      </c>
      <c r="M1985" s="44">
        <v>1.5</v>
      </c>
      <c r="N1985" s="44">
        <v>0</v>
      </c>
      <c r="O1985" s="279"/>
      <c r="P1985" s="279"/>
      <c r="Q1985" s="425"/>
    </row>
    <row r="1986" spans="1:17" x14ac:dyDescent="0.25">
      <c r="A1986" s="292"/>
      <c r="B1986" s="279"/>
      <c r="C1986" s="279"/>
      <c r="D1986" s="279"/>
      <c r="E1986" s="279"/>
      <c r="F1986" s="279"/>
      <c r="G1986" s="79" t="s">
        <v>19</v>
      </c>
      <c r="H1986" s="44">
        <f t="shared" si="467"/>
        <v>0</v>
      </c>
      <c r="I1986" s="44">
        <v>0</v>
      </c>
      <c r="J1986" s="44">
        <v>0</v>
      </c>
      <c r="K1986" s="44">
        <v>0</v>
      </c>
      <c r="L1986" s="44">
        <v>0</v>
      </c>
      <c r="M1986" s="44">
        <v>0</v>
      </c>
      <c r="N1986" s="44">
        <v>0</v>
      </c>
      <c r="O1986" s="279"/>
      <c r="P1986" s="279"/>
      <c r="Q1986" s="425"/>
    </row>
    <row r="1987" spans="1:17" ht="24" x14ac:dyDescent="0.25">
      <c r="A1987" s="292"/>
      <c r="B1987" s="279"/>
      <c r="C1987" s="279"/>
      <c r="D1987" s="279"/>
      <c r="E1987" s="279"/>
      <c r="F1987" s="279"/>
      <c r="G1987" s="79" t="s">
        <v>20</v>
      </c>
      <c r="H1987" s="44">
        <f t="shared" si="467"/>
        <v>0</v>
      </c>
      <c r="I1987" s="44">
        <v>0</v>
      </c>
      <c r="J1987" s="44">
        <v>0</v>
      </c>
      <c r="K1987" s="44">
        <v>0</v>
      </c>
      <c r="L1987" s="44">
        <v>0</v>
      </c>
      <c r="M1987" s="44">
        <v>0</v>
      </c>
      <c r="N1987" s="44">
        <v>0</v>
      </c>
      <c r="O1987" s="279"/>
      <c r="P1987" s="279"/>
      <c r="Q1987" s="426"/>
    </row>
    <row r="1988" spans="1:17" ht="36" x14ac:dyDescent="0.25">
      <c r="A1988" s="281" t="s">
        <v>2861</v>
      </c>
      <c r="B1988" s="281" t="s">
        <v>2862</v>
      </c>
      <c r="C1988" s="301" t="s">
        <v>1062</v>
      </c>
      <c r="D1988" s="281">
        <v>2026</v>
      </c>
      <c r="E1988" s="301" t="s">
        <v>2847</v>
      </c>
      <c r="F1988" s="281" t="s">
        <v>2863</v>
      </c>
      <c r="G1988" s="119" t="s">
        <v>16</v>
      </c>
      <c r="H1988" s="47">
        <f t="shared" ref="H1988:N1988" si="474">SUM(H1989:H1992)</f>
        <v>7.6999999999999993</v>
      </c>
      <c r="I1988" s="95">
        <f t="shared" si="474"/>
        <v>0</v>
      </c>
      <c r="J1988" s="47">
        <f t="shared" si="474"/>
        <v>7.6999999999999993</v>
      </c>
      <c r="K1988" s="95">
        <f t="shared" si="474"/>
        <v>0</v>
      </c>
      <c r="L1988" s="47">
        <f t="shared" si="474"/>
        <v>0</v>
      </c>
      <c r="M1988" s="95">
        <f t="shared" si="474"/>
        <v>0</v>
      </c>
      <c r="N1988" s="47">
        <f t="shared" si="474"/>
        <v>0</v>
      </c>
      <c r="O1988" s="281">
        <v>740</v>
      </c>
      <c r="P1988" s="281" t="s">
        <v>2864</v>
      </c>
      <c r="Q1988" s="424" t="s">
        <v>4196</v>
      </c>
    </row>
    <row r="1989" spans="1:17" x14ac:dyDescent="0.25">
      <c r="A1989" s="282"/>
      <c r="B1989" s="282"/>
      <c r="C1989" s="301"/>
      <c r="D1989" s="282"/>
      <c r="E1989" s="301"/>
      <c r="F1989" s="282"/>
      <c r="G1989" s="134" t="s">
        <v>17</v>
      </c>
      <c r="H1989" s="44">
        <f t="shared" ref="H1989:H1992" si="475">SUM(I1989:N1989)</f>
        <v>7.6</v>
      </c>
      <c r="I1989" s="47">
        <v>0</v>
      </c>
      <c r="J1989" s="44">
        <v>7.6</v>
      </c>
      <c r="K1989" s="47">
        <v>0</v>
      </c>
      <c r="L1989" s="44">
        <v>0</v>
      </c>
      <c r="M1989" s="47">
        <v>0</v>
      </c>
      <c r="N1989" s="44">
        <v>0</v>
      </c>
      <c r="O1989" s="301"/>
      <c r="P1989" s="282"/>
      <c r="Q1989" s="425"/>
    </row>
    <row r="1990" spans="1:17" ht="36" x14ac:dyDescent="0.25">
      <c r="A1990" s="282"/>
      <c r="B1990" s="282"/>
      <c r="C1990" s="301"/>
      <c r="D1990" s="282"/>
      <c r="E1990" s="301"/>
      <c r="F1990" s="282"/>
      <c r="G1990" s="79" t="s">
        <v>18</v>
      </c>
      <c r="H1990" s="47">
        <f t="shared" si="475"/>
        <v>0.1</v>
      </c>
      <c r="I1990" s="44">
        <v>0</v>
      </c>
      <c r="J1990" s="47">
        <v>0.1</v>
      </c>
      <c r="K1990" s="44">
        <v>0</v>
      </c>
      <c r="L1990" s="47">
        <v>0</v>
      </c>
      <c r="M1990" s="44">
        <v>0</v>
      </c>
      <c r="N1990" s="47">
        <v>0</v>
      </c>
      <c r="O1990" s="282"/>
      <c r="P1990" s="282"/>
      <c r="Q1990" s="425"/>
    </row>
    <row r="1991" spans="1:17" x14ac:dyDescent="0.25">
      <c r="A1991" s="282"/>
      <c r="B1991" s="282"/>
      <c r="C1991" s="301"/>
      <c r="D1991" s="282"/>
      <c r="E1991" s="301"/>
      <c r="F1991" s="282"/>
      <c r="G1991" s="134" t="s">
        <v>19</v>
      </c>
      <c r="H1991" s="44">
        <f t="shared" si="475"/>
        <v>0</v>
      </c>
      <c r="I1991" s="47">
        <v>0</v>
      </c>
      <c r="J1991" s="44">
        <v>0</v>
      </c>
      <c r="K1991" s="47">
        <v>0</v>
      </c>
      <c r="L1991" s="44">
        <v>0</v>
      </c>
      <c r="M1991" s="47">
        <v>0</v>
      </c>
      <c r="N1991" s="44">
        <v>0</v>
      </c>
      <c r="O1991" s="301"/>
      <c r="P1991" s="282"/>
      <c r="Q1991" s="425"/>
    </row>
    <row r="1992" spans="1:17" ht="24" x14ac:dyDescent="0.25">
      <c r="A1992" s="283"/>
      <c r="B1992" s="283"/>
      <c r="C1992" s="301"/>
      <c r="D1992" s="283"/>
      <c r="E1992" s="301"/>
      <c r="F1992" s="283"/>
      <c r="G1992" s="122" t="s">
        <v>20</v>
      </c>
      <c r="H1992" s="47">
        <f t="shared" si="475"/>
        <v>0</v>
      </c>
      <c r="I1992" s="117">
        <v>0</v>
      </c>
      <c r="J1992" s="47">
        <v>0</v>
      </c>
      <c r="K1992" s="117">
        <v>0</v>
      </c>
      <c r="L1992" s="47">
        <v>0</v>
      </c>
      <c r="M1992" s="117">
        <v>0</v>
      </c>
      <c r="N1992" s="47">
        <v>0</v>
      </c>
      <c r="O1992" s="631"/>
      <c r="P1992" s="282"/>
      <c r="Q1992" s="426"/>
    </row>
    <row r="1993" spans="1:17" ht="36" x14ac:dyDescent="0.25">
      <c r="A1993" s="294" t="s">
        <v>26</v>
      </c>
      <c r="B1993" s="294"/>
      <c r="C1993" s="294"/>
      <c r="D1993" s="294"/>
      <c r="E1993" s="294"/>
      <c r="F1993" s="294"/>
      <c r="G1993" s="133" t="s">
        <v>16</v>
      </c>
      <c r="H1993" s="49">
        <f>SUM(H1953,H1958,H1963,H1968,H1973,H1978,H1983,H1988)</f>
        <v>146.6</v>
      </c>
      <c r="I1993" s="49">
        <f t="shared" ref="I1993:N1993" si="476">SUM(I1953,I1958,I1963,I1968,I1973,I1978,I1983,I1988)</f>
        <v>0</v>
      </c>
      <c r="J1993" s="49">
        <f t="shared" si="476"/>
        <v>7.6999999999999993</v>
      </c>
      <c r="K1993" s="49">
        <f t="shared" si="476"/>
        <v>0</v>
      </c>
      <c r="L1993" s="49">
        <f t="shared" si="476"/>
        <v>94.800000000000011</v>
      </c>
      <c r="M1993" s="49">
        <f t="shared" si="476"/>
        <v>44.1</v>
      </c>
      <c r="N1993" s="49">
        <f t="shared" si="476"/>
        <v>0</v>
      </c>
      <c r="O1993" s="283"/>
      <c r="P1993" s="279"/>
      <c r="Q1993" s="35"/>
    </row>
    <row r="1994" spans="1:17" ht="28.5" customHeight="1" x14ac:dyDescent="0.25">
      <c r="A1994" s="294"/>
      <c r="B1994" s="294"/>
      <c r="C1994" s="294"/>
      <c r="D1994" s="294"/>
      <c r="E1994" s="294"/>
      <c r="F1994" s="294"/>
      <c r="G1994" s="133" t="s">
        <v>267</v>
      </c>
      <c r="H1994" s="49">
        <f t="shared" ref="H1994:N1997" si="477">SUM(H1954,H1959,H1964,H1969,H1974,H1979,H1984,H1989)</f>
        <v>69.099999999999994</v>
      </c>
      <c r="I1994" s="49">
        <f t="shared" si="477"/>
        <v>0</v>
      </c>
      <c r="J1994" s="49">
        <f t="shared" si="477"/>
        <v>7.6</v>
      </c>
      <c r="K1994" s="49">
        <f t="shared" si="477"/>
        <v>0</v>
      </c>
      <c r="L1994" s="49">
        <f t="shared" si="477"/>
        <v>61.5</v>
      </c>
      <c r="M1994" s="49">
        <f t="shared" si="477"/>
        <v>0</v>
      </c>
      <c r="N1994" s="49">
        <f t="shared" si="477"/>
        <v>0</v>
      </c>
      <c r="O1994" s="279"/>
      <c r="P1994" s="279"/>
      <c r="Q1994" s="35"/>
    </row>
    <row r="1995" spans="1:17" ht="36" x14ac:dyDescent="0.25">
      <c r="A1995" s="294"/>
      <c r="B1995" s="294"/>
      <c r="C1995" s="294"/>
      <c r="D1995" s="294"/>
      <c r="E1995" s="294"/>
      <c r="F1995" s="294"/>
      <c r="G1995" s="133" t="s">
        <v>18</v>
      </c>
      <c r="H1995" s="49">
        <f t="shared" si="477"/>
        <v>71.699999999999989</v>
      </c>
      <c r="I1995" s="49">
        <f t="shared" si="477"/>
        <v>0</v>
      </c>
      <c r="J1995" s="49">
        <f t="shared" si="477"/>
        <v>0.1</v>
      </c>
      <c r="K1995" s="49">
        <f t="shared" si="477"/>
        <v>0</v>
      </c>
      <c r="L1995" s="49">
        <f t="shared" si="477"/>
        <v>28.6</v>
      </c>
      <c r="M1995" s="49">
        <f t="shared" si="477"/>
        <v>43</v>
      </c>
      <c r="N1995" s="49">
        <f t="shared" si="477"/>
        <v>0</v>
      </c>
      <c r="O1995" s="279"/>
      <c r="P1995" s="279"/>
      <c r="Q1995" s="35"/>
    </row>
    <row r="1996" spans="1:17" ht="15.75" x14ac:dyDescent="0.25">
      <c r="A1996" s="294"/>
      <c r="B1996" s="294"/>
      <c r="C1996" s="294"/>
      <c r="D1996" s="294"/>
      <c r="E1996" s="294"/>
      <c r="F1996" s="294"/>
      <c r="G1996" s="133" t="s">
        <v>19</v>
      </c>
      <c r="H1996" s="49">
        <f t="shared" si="477"/>
        <v>5.8000000000000007</v>
      </c>
      <c r="I1996" s="49">
        <f t="shared" si="477"/>
        <v>0</v>
      </c>
      <c r="J1996" s="49">
        <f t="shared" si="477"/>
        <v>0</v>
      </c>
      <c r="K1996" s="49">
        <f t="shared" si="477"/>
        <v>0</v>
      </c>
      <c r="L1996" s="49">
        <f t="shared" si="477"/>
        <v>4.7</v>
      </c>
      <c r="M1996" s="49">
        <f t="shared" si="477"/>
        <v>1.1000000000000001</v>
      </c>
      <c r="N1996" s="49">
        <f t="shared" si="477"/>
        <v>0</v>
      </c>
      <c r="O1996" s="279"/>
      <c r="P1996" s="279"/>
      <c r="Q1996" s="35"/>
    </row>
    <row r="1997" spans="1:17" ht="24" x14ac:dyDescent="0.25">
      <c r="A1997" s="294"/>
      <c r="B1997" s="294"/>
      <c r="C1997" s="294"/>
      <c r="D1997" s="294"/>
      <c r="E1997" s="294"/>
      <c r="F1997" s="294"/>
      <c r="G1997" s="133" t="s">
        <v>20</v>
      </c>
      <c r="H1997" s="49">
        <f t="shared" si="477"/>
        <v>0</v>
      </c>
      <c r="I1997" s="49">
        <f t="shared" si="477"/>
        <v>0</v>
      </c>
      <c r="J1997" s="49">
        <f t="shared" si="477"/>
        <v>0</v>
      </c>
      <c r="K1997" s="49">
        <f t="shared" si="477"/>
        <v>0</v>
      </c>
      <c r="L1997" s="49">
        <f t="shared" si="477"/>
        <v>0</v>
      </c>
      <c r="M1997" s="49">
        <f t="shared" si="477"/>
        <v>0</v>
      </c>
      <c r="N1997" s="49">
        <f t="shared" si="477"/>
        <v>0</v>
      </c>
      <c r="O1997" s="279"/>
      <c r="P1997" s="279"/>
      <c r="Q1997" s="35"/>
    </row>
    <row r="1998" spans="1:17" ht="15.75" x14ac:dyDescent="0.25">
      <c r="A1998" s="306" t="s">
        <v>1120</v>
      </c>
      <c r="B1998" s="306"/>
      <c r="C1998" s="306"/>
      <c r="D1998" s="306"/>
      <c r="E1998" s="306"/>
      <c r="F1998" s="306"/>
      <c r="G1998" s="306"/>
      <c r="H1998" s="306"/>
      <c r="I1998" s="306"/>
      <c r="J1998" s="306"/>
      <c r="K1998" s="306"/>
      <c r="L1998" s="306"/>
      <c r="M1998" s="306"/>
      <c r="N1998" s="306"/>
      <c r="O1998" s="306"/>
      <c r="P1998" s="306"/>
      <c r="Q1998" s="35"/>
    </row>
    <row r="1999" spans="1:17" ht="36" x14ac:dyDescent="0.25">
      <c r="A1999" s="292" t="s">
        <v>2865</v>
      </c>
      <c r="B1999" s="279" t="s">
        <v>2866</v>
      </c>
      <c r="C1999" s="279" t="s">
        <v>1120</v>
      </c>
      <c r="D1999" s="279">
        <v>2028</v>
      </c>
      <c r="E1999" s="279">
        <v>90</v>
      </c>
      <c r="F1999" s="279" t="s">
        <v>2867</v>
      </c>
      <c r="G1999" s="79" t="s">
        <v>16</v>
      </c>
      <c r="H1999" s="44">
        <f t="shared" ref="H1999:N1999" si="478">SUM(H2000:H2003)</f>
        <v>173.6</v>
      </c>
      <c r="I1999" s="44">
        <f t="shared" si="478"/>
        <v>0</v>
      </c>
      <c r="J1999" s="44">
        <f t="shared" si="478"/>
        <v>0</v>
      </c>
      <c r="K1999" s="44">
        <f t="shared" si="478"/>
        <v>0</v>
      </c>
      <c r="L1999" s="44">
        <f t="shared" si="478"/>
        <v>173.6</v>
      </c>
      <c r="M1999" s="44">
        <f t="shared" si="478"/>
        <v>0</v>
      </c>
      <c r="N1999" s="44">
        <f t="shared" si="478"/>
        <v>0</v>
      </c>
      <c r="O1999" s="279">
        <v>270</v>
      </c>
      <c r="P1999" s="279" t="s">
        <v>2868</v>
      </c>
      <c r="Q1999" s="424" t="s">
        <v>4197</v>
      </c>
    </row>
    <row r="2000" spans="1:17" x14ac:dyDescent="0.25">
      <c r="A2000" s="292"/>
      <c r="B2000" s="279"/>
      <c r="C2000" s="279"/>
      <c r="D2000" s="279"/>
      <c r="E2000" s="279"/>
      <c r="F2000" s="279"/>
      <c r="G2000" s="79" t="s">
        <v>309</v>
      </c>
      <c r="H2000" s="44">
        <f t="shared" ref="H2000:H2053" si="479">SUM(I2000:N2000)</f>
        <v>161.4</v>
      </c>
      <c r="I2000" s="44">
        <v>0</v>
      </c>
      <c r="J2000" s="44">
        <v>0</v>
      </c>
      <c r="K2000" s="44">
        <v>0</v>
      </c>
      <c r="L2000" s="44">
        <v>161.4</v>
      </c>
      <c r="M2000" s="44">
        <v>0</v>
      </c>
      <c r="N2000" s="44">
        <v>0</v>
      </c>
      <c r="O2000" s="279"/>
      <c r="P2000" s="279"/>
      <c r="Q2000" s="425"/>
    </row>
    <row r="2001" spans="1:17" ht="36" x14ac:dyDescent="0.25">
      <c r="A2001" s="292"/>
      <c r="B2001" s="279"/>
      <c r="C2001" s="279"/>
      <c r="D2001" s="279"/>
      <c r="E2001" s="279"/>
      <c r="F2001" s="279"/>
      <c r="G2001" s="79" t="s">
        <v>18</v>
      </c>
      <c r="H2001" s="44">
        <f t="shared" si="479"/>
        <v>6.1</v>
      </c>
      <c r="I2001" s="44">
        <v>0</v>
      </c>
      <c r="J2001" s="44">
        <v>0</v>
      </c>
      <c r="K2001" s="44">
        <v>0</v>
      </c>
      <c r="L2001" s="44">
        <v>6.1</v>
      </c>
      <c r="M2001" s="44">
        <v>0</v>
      </c>
      <c r="N2001" s="44">
        <v>0</v>
      </c>
      <c r="O2001" s="279"/>
      <c r="P2001" s="279"/>
      <c r="Q2001" s="425"/>
    </row>
    <row r="2002" spans="1:17" x14ac:dyDescent="0.25">
      <c r="A2002" s="292"/>
      <c r="B2002" s="279"/>
      <c r="C2002" s="279"/>
      <c r="D2002" s="279"/>
      <c r="E2002" s="279"/>
      <c r="F2002" s="279"/>
      <c r="G2002" s="79" t="s">
        <v>19</v>
      </c>
      <c r="H2002" s="44">
        <f t="shared" si="479"/>
        <v>6.1</v>
      </c>
      <c r="I2002" s="44">
        <v>0</v>
      </c>
      <c r="J2002" s="44">
        <v>0</v>
      </c>
      <c r="K2002" s="44">
        <v>0</v>
      </c>
      <c r="L2002" s="44">
        <v>6.1</v>
      </c>
      <c r="M2002" s="44">
        <v>0</v>
      </c>
      <c r="N2002" s="44">
        <v>0</v>
      </c>
      <c r="O2002" s="279"/>
      <c r="P2002" s="279"/>
      <c r="Q2002" s="425"/>
    </row>
    <row r="2003" spans="1:17" ht="24" x14ac:dyDescent="0.25">
      <c r="A2003" s="292"/>
      <c r="B2003" s="279"/>
      <c r="C2003" s="279"/>
      <c r="D2003" s="279"/>
      <c r="E2003" s="279"/>
      <c r="F2003" s="279"/>
      <c r="G2003" s="79" t="s">
        <v>20</v>
      </c>
      <c r="H2003" s="44">
        <f t="shared" si="479"/>
        <v>0</v>
      </c>
      <c r="I2003" s="44">
        <v>0</v>
      </c>
      <c r="J2003" s="44">
        <v>0</v>
      </c>
      <c r="K2003" s="44">
        <v>0</v>
      </c>
      <c r="L2003" s="44">
        <v>0</v>
      </c>
      <c r="M2003" s="44">
        <v>0</v>
      </c>
      <c r="N2003" s="44">
        <v>0</v>
      </c>
      <c r="O2003" s="279"/>
      <c r="P2003" s="279"/>
      <c r="Q2003" s="426"/>
    </row>
    <row r="2004" spans="1:17" ht="36" x14ac:dyDescent="0.25">
      <c r="A2004" s="292" t="s">
        <v>2870</v>
      </c>
      <c r="B2004" s="279" t="s">
        <v>2780</v>
      </c>
      <c r="C2004" s="279" t="s">
        <v>1120</v>
      </c>
      <c r="D2004" s="279">
        <v>2029</v>
      </c>
      <c r="E2004" s="279">
        <v>90</v>
      </c>
      <c r="F2004" s="279" t="s">
        <v>2869</v>
      </c>
      <c r="G2004" s="79" t="s">
        <v>16</v>
      </c>
      <c r="H2004" s="44">
        <f t="shared" ref="H2004:N2004" si="480">SUM(H2005:H2008)</f>
        <v>133</v>
      </c>
      <c r="I2004" s="44">
        <f t="shared" si="480"/>
        <v>0</v>
      </c>
      <c r="J2004" s="44">
        <f t="shared" si="480"/>
        <v>0</v>
      </c>
      <c r="K2004" s="44">
        <f t="shared" si="480"/>
        <v>0</v>
      </c>
      <c r="L2004" s="44">
        <f t="shared" si="480"/>
        <v>0</v>
      </c>
      <c r="M2004" s="44">
        <f t="shared" si="480"/>
        <v>133</v>
      </c>
      <c r="N2004" s="44">
        <f t="shared" si="480"/>
        <v>0</v>
      </c>
      <c r="O2004" s="279">
        <v>270</v>
      </c>
      <c r="P2004" s="279" t="s">
        <v>2871</v>
      </c>
      <c r="Q2004" s="424" t="s">
        <v>4197</v>
      </c>
    </row>
    <row r="2005" spans="1:17" x14ac:dyDescent="0.25">
      <c r="A2005" s="292"/>
      <c r="B2005" s="279"/>
      <c r="C2005" s="279"/>
      <c r="D2005" s="279"/>
      <c r="E2005" s="279"/>
      <c r="F2005" s="279"/>
      <c r="G2005" s="79" t="s">
        <v>309</v>
      </c>
      <c r="H2005" s="44">
        <f t="shared" si="479"/>
        <v>0</v>
      </c>
      <c r="I2005" s="44">
        <v>0</v>
      </c>
      <c r="J2005" s="44">
        <v>0</v>
      </c>
      <c r="K2005" s="44">
        <v>0</v>
      </c>
      <c r="L2005" s="44">
        <v>0</v>
      </c>
      <c r="M2005" s="44">
        <v>0</v>
      </c>
      <c r="N2005" s="44">
        <v>0</v>
      </c>
      <c r="O2005" s="279"/>
      <c r="P2005" s="279"/>
      <c r="Q2005" s="425"/>
    </row>
    <row r="2006" spans="1:17" ht="36" x14ac:dyDescent="0.25">
      <c r="A2006" s="292"/>
      <c r="B2006" s="279"/>
      <c r="C2006" s="279"/>
      <c r="D2006" s="279"/>
      <c r="E2006" s="279"/>
      <c r="F2006" s="279"/>
      <c r="G2006" s="79" t="s">
        <v>18</v>
      </c>
      <c r="H2006" s="44">
        <f t="shared" si="479"/>
        <v>121</v>
      </c>
      <c r="I2006" s="44">
        <v>0</v>
      </c>
      <c r="J2006" s="44">
        <v>0</v>
      </c>
      <c r="K2006" s="44">
        <v>0</v>
      </c>
      <c r="L2006" s="44">
        <v>0</v>
      </c>
      <c r="M2006" s="44">
        <v>121</v>
      </c>
      <c r="N2006" s="44">
        <v>0</v>
      </c>
      <c r="O2006" s="279"/>
      <c r="P2006" s="279"/>
      <c r="Q2006" s="425"/>
    </row>
    <row r="2007" spans="1:17" x14ac:dyDescent="0.25">
      <c r="A2007" s="292"/>
      <c r="B2007" s="279"/>
      <c r="C2007" s="279"/>
      <c r="D2007" s="279"/>
      <c r="E2007" s="279"/>
      <c r="F2007" s="279"/>
      <c r="G2007" s="79" t="s">
        <v>19</v>
      </c>
      <c r="H2007" s="44">
        <f t="shared" si="479"/>
        <v>12</v>
      </c>
      <c r="I2007" s="44">
        <v>0</v>
      </c>
      <c r="J2007" s="44">
        <v>0</v>
      </c>
      <c r="K2007" s="44">
        <v>0</v>
      </c>
      <c r="L2007" s="44">
        <v>0</v>
      </c>
      <c r="M2007" s="44">
        <v>12</v>
      </c>
      <c r="N2007" s="44">
        <v>0</v>
      </c>
      <c r="O2007" s="279"/>
      <c r="P2007" s="279"/>
      <c r="Q2007" s="425"/>
    </row>
    <row r="2008" spans="1:17" ht="24" x14ac:dyDescent="0.25">
      <c r="A2008" s="292"/>
      <c r="B2008" s="279"/>
      <c r="C2008" s="279"/>
      <c r="D2008" s="279"/>
      <c r="E2008" s="279"/>
      <c r="F2008" s="279"/>
      <c r="G2008" s="79" t="s">
        <v>20</v>
      </c>
      <c r="H2008" s="44">
        <f t="shared" si="479"/>
        <v>0</v>
      </c>
      <c r="I2008" s="44">
        <v>0</v>
      </c>
      <c r="J2008" s="44">
        <v>0</v>
      </c>
      <c r="K2008" s="44">
        <v>0</v>
      </c>
      <c r="L2008" s="44">
        <v>0</v>
      </c>
      <c r="M2008" s="44">
        <v>0</v>
      </c>
      <c r="N2008" s="44">
        <v>0</v>
      </c>
      <c r="O2008" s="279"/>
      <c r="P2008" s="279"/>
      <c r="Q2008" s="426"/>
    </row>
    <row r="2009" spans="1:17" ht="60" customHeight="1" x14ac:dyDescent="0.25">
      <c r="A2009" s="299" t="s">
        <v>2872</v>
      </c>
      <c r="B2009" s="279" t="s">
        <v>2866</v>
      </c>
      <c r="C2009" s="279" t="s">
        <v>1120</v>
      </c>
      <c r="D2009" s="279">
        <v>2028</v>
      </c>
      <c r="E2009" s="279">
        <v>110</v>
      </c>
      <c r="F2009" s="279" t="s">
        <v>2873</v>
      </c>
      <c r="G2009" s="79" t="s">
        <v>16</v>
      </c>
      <c r="H2009" s="44">
        <f t="shared" ref="H2009:N2009" si="481">SUM(H2010:H2013)</f>
        <v>188</v>
      </c>
      <c r="I2009" s="44">
        <f t="shared" si="481"/>
        <v>0</v>
      </c>
      <c r="J2009" s="44">
        <f t="shared" si="481"/>
        <v>0</v>
      </c>
      <c r="K2009" s="44">
        <f t="shared" si="481"/>
        <v>0</v>
      </c>
      <c r="L2009" s="44">
        <f t="shared" si="481"/>
        <v>188</v>
      </c>
      <c r="M2009" s="44">
        <f t="shared" si="481"/>
        <v>0</v>
      </c>
      <c r="N2009" s="44">
        <f t="shared" si="481"/>
        <v>0</v>
      </c>
      <c r="O2009" s="279">
        <v>365</v>
      </c>
      <c r="P2009" s="279" t="s">
        <v>1130</v>
      </c>
      <c r="Q2009" s="424" t="s">
        <v>4197</v>
      </c>
    </row>
    <row r="2010" spans="1:17" x14ac:dyDescent="0.25">
      <c r="A2010" s="374"/>
      <c r="B2010" s="279"/>
      <c r="C2010" s="279"/>
      <c r="D2010" s="279"/>
      <c r="E2010" s="279"/>
      <c r="F2010" s="279"/>
      <c r="G2010" s="79" t="s">
        <v>309</v>
      </c>
      <c r="H2010" s="44">
        <f t="shared" si="479"/>
        <v>174.8</v>
      </c>
      <c r="I2010" s="44">
        <v>0</v>
      </c>
      <c r="J2010" s="44">
        <v>0</v>
      </c>
      <c r="K2010" s="44">
        <v>0</v>
      </c>
      <c r="L2010" s="44">
        <v>174.8</v>
      </c>
      <c r="M2010" s="44">
        <v>0</v>
      </c>
      <c r="N2010" s="44">
        <v>0</v>
      </c>
      <c r="O2010" s="279"/>
      <c r="P2010" s="279"/>
      <c r="Q2010" s="425"/>
    </row>
    <row r="2011" spans="1:17" ht="36" x14ac:dyDescent="0.25">
      <c r="A2011" s="374"/>
      <c r="B2011" s="279"/>
      <c r="C2011" s="279"/>
      <c r="D2011" s="279"/>
      <c r="E2011" s="279"/>
      <c r="F2011" s="279"/>
      <c r="G2011" s="79" t="s">
        <v>18</v>
      </c>
      <c r="H2011" s="44">
        <f t="shared" si="479"/>
        <v>6.6</v>
      </c>
      <c r="I2011" s="44">
        <v>0</v>
      </c>
      <c r="J2011" s="44">
        <v>0</v>
      </c>
      <c r="K2011" s="44">
        <v>0</v>
      </c>
      <c r="L2011" s="44">
        <v>6.6</v>
      </c>
      <c r="M2011" s="44">
        <v>0</v>
      </c>
      <c r="N2011" s="44">
        <v>0</v>
      </c>
      <c r="O2011" s="279"/>
      <c r="P2011" s="279"/>
      <c r="Q2011" s="425"/>
    </row>
    <row r="2012" spans="1:17" x14ac:dyDescent="0.25">
      <c r="A2012" s="374"/>
      <c r="B2012" s="279"/>
      <c r="C2012" s="279"/>
      <c r="D2012" s="279"/>
      <c r="E2012" s="279"/>
      <c r="F2012" s="279"/>
      <c r="G2012" s="79" t="s">
        <v>19</v>
      </c>
      <c r="H2012" s="44">
        <f t="shared" si="479"/>
        <v>6.6</v>
      </c>
      <c r="I2012" s="44">
        <v>0</v>
      </c>
      <c r="J2012" s="44">
        <v>0</v>
      </c>
      <c r="K2012" s="44">
        <v>0</v>
      </c>
      <c r="L2012" s="44">
        <v>6.6</v>
      </c>
      <c r="M2012" s="44">
        <v>0</v>
      </c>
      <c r="N2012" s="44">
        <v>0</v>
      </c>
      <c r="O2012" s="279"/>
      <c r="P2012" s="279"/>
      <c r="Q2012" s="425"/>
    </row>
    <row r="2013" spans="1:17" ht="24" x14ac:dyDescent="0.25">
      <c r="A2013" s="375"/>
      <c r="B2013" s="279"/>
      <c r="C2013" s="279"/>
      <c r="D2013" s="279"/>
      <c r="E2013" s="279"/>
      <c r="F2013" s="279"/>
      <c r="G2013" s="79" t="s">
        <v>20</v>
      </c>
      <c r="H2013" s="44">
        <f t="shared" si="479"/>
        <v>0</v>
      </c>
      <c r="I2013" s="44">
        <v>0</v>
      </c>
      <c r="J2013" s="44">
        <v>0</v>
      </c>
      <c r="K2013" s="44">
        <v>0</v>
      </c>
      <c r="L2013" s="44">
        <v>0</v>
      </c>
      <c r="M2013" s="44">
        <v>0</v>
      </c>
      <c r="N2013" s="44">
        <v>0</v>
      </c>
      <c r="O2013" s="279"/>
      <c r="P2013" s="279"/>
      <c r="Q2013" s="426"/>
    </row>
    <row r="2014" spans="1:17" ht="49.5" customHeight="1" x14ac:dyDescent="0.25">
      <c r="A2014" s="292" t="s">
        <v>2875</v>
      </c>
      <c r="B2014" s="279" t="s">
        <v>2780</v>
      </c>
      <c r="C2014" s="279" t="s">
        <v>1120</v>
      </c>
      <c r="D2014" s="279">
        <v>2029</v>
      </c>
      <c r="E2014" s="279">
        <v>110</v>
      </c>
      <c r="F2014" s="279" t="s">
        <v>2874</v>
      </c>
      <c r="G2014" s="79" t="s">
        <v>16</v>
      </c>
      <c r="H2014" s="44">
        <f t="shared" ref="H2014:N2014" si="482">SUM(H2015:H2018)</f>
        <v>133</v>
      </c>
      <c r="I2014" s="44">
        <f t="shared" si="482"/>
        <v>0</v>
      </c>
      <c r="J2014" s="44">
        <f t="shared" si="482"/>
        <v>0</v>
      </c>
      <c r="K2014" s="44">
        <f t="shared" si="482"/>
        <v>0</v>
      </c>
      <c r="L2014" s="44">
        <f t="shared" si="482"/>
        <v>0</v>
      </c>
      <c r="M2014" s="44">
        <f t="shared" si="482"/>
        <v>133</v>
      </c>
      <c r="N2014" s="44">
        <f t="shared" si="482"/>
        <v>0</v>
      </c>
      <c r="O2014" s="279">
        <v>365</v>
      </c>
      <c r="P2014" s="279" t="s">
        <v>2876</v>
      </c>
      <c r="Q2014" s="424" t="s">
        <v>4197</v>
      </c>
    </row>
    <row r="2015" spans="1:17" x14ac:dyDescent="0.25">
      <c r="A2015" s="292"/>
      <c r="B2015" s="279"/>
      <c r="C2015" s="279"/>
      <c r="D2015" s="279"/>
      <c r="E2015" s="279"/>
      <c r="F2015" s="279"/>
      <c r="G2015" s="79" t="s">
        <v>309</v>
      </c>
      <c r="H2015" s="44">
        <f t="shared" si="479"/>
        <v>0</v>
      </c>
      <c r="I2015" s="44">
        <v>0</v>
      </c>
      <c r="J2015" s="44">
        <v>0</v>
      </c>
      <c r="K2015" s="44">
        <v>0</v>
      </c>
      <c r="L2015" s="44">
        <v>0</v>
      </c>
      <c r="M2015" s="44">
        <v>0</v>
      </c>
      <c r="N2015" s="44">
        <v>0</v>
      </c>
      <c r="O2015" s="279"/>
      <c r="P2015" s="279"/>
      <c r="Q2015" s="425"/>
    </row>
    <row r="2016" spans="1:17" ht="36" x14ac:dyDescent="0.25">
      <c r="A2016" s="292"/>
      <c r="B2016" s="279"/>
      <c r="C2016" s="279"/>
      <c r="D2016" s="279"/>
      <c r="E2016" s="279"/>
      <c r="F2016" s="279"/>
      <c r="G2016" s="79" t="s">
        <v>18</v>
      </c>
      <c r="H2016" s="44">
        <f t="shared" si="479"/>
        <v>121</v>
      </c>
      <c r="I2016" s="44">
        <v>0</v>
      </c>
      <c r="J2016" s="44">
        <v>0</v>
      </c>
      <c r="K2016" s="44">
        <v>0</v>
      </c>
      <c r="L2016" s="44">
        <v>0</v>
      </c>
      <c r="M2016" s="44">
        <v>121</v>
      </c>
      <c r="N2016" s="44">
        <v>0</v>
      </c>
      <c r="O2016" s="279"/>
      <c r="P2016" s="279"/>
      <c r="Q2016" s="425"/>
    </row>
    <row r="2017" spans="1:17" x14ac:dyDescent="0.25">
      <c r="A2017" s="292"/>
      <c r="B2017" s="279"/>
      <c r="C2017" s="279"/>
      <c r="D2017" s="279"/>
      <c r="E2017" s="279"/>
      <c r="F2017" s="279"/>
      <c r="G2017" s="79" t="s">
        <v>19</v>
      </c>
      <c r="H2017" s="44">
        <f t="shared" si="479"/>
        <v>12</v>
      </c>
      <c r="I2017" s="44">
        <v>0</v>
      </c>
      <c r="J2017" s="44">
        <v>0</v>
      </c>
      <c r="K2017" s="44">
        <v>0</v>
      </c>
      <c r="L2017" s="44">
        <v>0</v>
      </c>
      <c r="M2017" s="44">
        <v>12</v>
      </c>
      <c r="N2017" s="44">
        <v>0</v>
      </c>
      <c r="O2017" s="279"/>
      <c r="P2017" s="279"/>
      <c r="Q2017" s="425"/>
    </row>
    <row r="2018" spans="1:17" ht="24" x14ac:dyDescent="0.25">
      <c r="A2018" s="292"/>
      <c r="B2018" s="279"/>
      <c r="C2018" s="279"/>
      <c r="D2018" s="279"/>
      <c r="E2018" s="279"/>
      <c r="F2018" s="279"/>
      <c r="G2018" s="79" t="s">
        <v>20</v>
      </c>
      <c r="H2018" s="44">
        <f t="shared" si="479"/>
        <v>0</v>
      </c>
      <c r="I2018" s="44">
        <v>0</v>
      </c>
      <c r="J2018" s="44">
        <v>0</v>
      </c>
      <c r="K2018" s="44">
        <v>0</v>
      </c>
      <c r="L2018" s="44">
        <v>0</v>
      </c>
      <c r="M2018" s="44">
        <v>0</v>
      </c>
      <c r="N2018" s="44">
        <v>0</v>
      </c>
      <c r="O2018" s="279"/>
      <c r="P2018" s="279"/>
      <c r="Q2018" s="426"/>
    </row>
    <row r="2019" spans="1:17" ht="36" x14ac:dyDescent="0.25">
      <c r="A2019" s="292" t="s">
        <v>2877</v>
      </c>
      <c r="B2019" s="279" t="s">
        <v>2866</v>
      </c>
      <c r="C2019" s="279" t="s">
        <v>1120</v>
      </c>
      <c r="D2019" s="279">
        <v>2028</v>
      </c>
      <c r="E2019" s="279">
        <v>252</v>
      </c>
      <c r="F2019" s="279" t="s">
        <v>2878</v>
      </c>
      <c r="G2019" s="79" t="s">
        <v>16</v>
      </c>
      <c r="H2019" s="44">
        <f t="shared" ref="H2019:N2019" si="483">SUM(H2020:H2023)</f>
        <v>254</v>
      </c>
      <c r="I2019" s="44">
        <f t="shared" si="483"/>
        <v>0</v>
      </c>
      <c r="J2019" s="44">
        <f t="shared" si="483"/>
        <v>0</v>
      </c>
      <c r="K2019" s="44">
        <f t="shared" si="483"/>
        <v>0</v>
      </c>
      <c r="L2019" s="44">
        <f t="shared" si="483"/>
        <v>254</v>
      </c>
      <c r="M2019" s="44">
        <f t="shared" si="483"/>
        <v>0</v>
      </c>
      <c r="N2019" s="44">
        <f t="shared" si="483"/>
        <v>0</v>
      </c>
      <c r="O2019" s="279">
        <v>526</v>
      </c>
      <c r="P2019" s="279" t="s">
        <v>2879</v>
      </c>
      <c r="Q2019" s="424" t="s">
        <v>4197</v>
      </c>
    </row>
    <row r="2020" spans="1:17" x14ac:dyDescent="0.25">
      <c r="A2020" s="292"/>
      <c r="B2020" s="279"/>
      <c r="C2020" s="279"/>
      <c r="D2020" s="279"/>
      <c r="E2020" s="279"/>
      <c r="F2020" s="279"/>
      <c r="G2020" s="79" t="s">
        <v>309</v>
      </c>
      <c r="H2020" s="44">
        <f t="shared" si="479"/>
        <v>236.2</v>
      </c>
      <c r="I2020" s="44">
        <v>0</v>
      </c>
      <c r="J2020" s="44">
        <v>0</v>
      </c>
      <c r="K2020" s="44">
        <v>0</v>
      </c>
      <c r="L2020" s="44">
        <v>236.2</v>
      </c>
      <c r="M2020" s="44">
        <v>0</v>
      </c>
      <c r="N2020" s="44">
        <v>0</v>
      </c>
      <c r="O2020" s="279"/>
      <c r="P2020" s="279"/>
      <c r="Q2020" s="425"/>
    </row>
    <row r="2021" spans="1:17" ht="36" x14ac:dyDescent="0.25">
      <c r="A2021" s="292"/>
      <c r="B2021" s="279"/>
      <c r="C2021" s="279"/>
      <c r="D2021" s="279"/>
      <c r="E2021" s="279"/>
      <c r="F2021" s="279"/>
      <c r="G2021" s="79" t="s">
        <v>18</v>
      </c>
      <c r="H2021" s="44">
        <f t="shared" si="479"/>
        <v>8.9</v>
      </c>
      <c r="I2021" s="44">
        <v>0</v>
      </c>
      <c r="J2021" s="44">
        <v>0</v>
      </c>
      <c r="K2021" s="44">
        <v>0</v>
      </c>
      <c r="L2021" s="44">
        <v>8.9</v>
      </c>
      <c r="M2021" s="44">
        <v>0</v>
      </c>
      <c r="N2021" s="44">
        <v>0</v>
      </c>
      <c r="O2021" s="279"/>
      <c r="P2021" s="279"/>
      <c r="Q2021" s="425"/>
    </row>
    <row r="2022" spans="1:17" x14ac:dyDescent="0.25">
      <c r="A2022" s="292"/>
      <c r="B2022" s="279"/>
      <c r="C2022" s="279"/>
      <c r="D2022" s="279"/>
      <c r="E2022" s="279"/>
      <c r="F2022" s="279"/>
      <c r="G2022" s="79" t="s">
        <v>19</v>
      </c>
      <c r="H2022" s="44">
        <f t="shared" si="479"/>
        <v>8.9</v>
      </c>
      <c r="I2022" s="44">
        <v>0</v>
      </c>
      <c r="J2022" s="44">
        <v>0</v>
      </c>
      <c r="K2022" s="44">
        <v>0</v>
      </c>
      <c r="L2022" s="44">
        <v>8.9</v>
      </c>
      <c r="M2022" s="44">
        <v>0</v>
      </c>
      <c r="N2022" s="44">
        <v>0</v>
      </c>
      <c r="O2022" s="279"/>
      <c r="P2022" s="279"/>
      <c r="Q2022" s="425"/>
    </row>
    <row r="2023" spans="1:17" ht="24" x14ac:dyDescent="0.25">
      <c r="A2023" s="292"/>
      <c r="B2023" s="279"/>
      <c r="C2023" s="279"/>
      <c r="D2023" s="279"/>
      <c r="E2023" s="279"/>
      <c r="F2023" s="279"/>
      <c r="G2023" s="79" t="s">
        <v>20</v>
      </c>
      <c r="H2023" s="44">
        <f t="shared" si="479"/>
        <v>0</v>
      </c>
      <c r="I2023" s="44">
        <v>0</v>
      </c>
      <c r="J2023" s="44">
        <v>0</v>
      </c>
      <c r="K2023" s="44">
        <v>0</v>
      </c>
      <c r="L2023" s="44">
        <v>0</v>
      </c>
      <c r="M2023" s="44">
        <v>0</v>
      </c>
      <c r="N2023" s="44">
        <v>0</v>
      </c>
      <c r="O2023" s="279"/>
      <c r="P2023" s="279"/>
      <c r="Q2023" s="426"/>
    </row>
    <row r="2024" spans="1:17" ht="49.5" customHeight="1" x14ac:dyDescent="0.25">
      <c r="A2024" s="299" t="s">
        <v>2880</v>
      </c>
      <c r="B2024" s="279" t="s">
        <v>2866</v>
      </c>
      <c r="C2024" s="279" t="s">
        <v>1120</v>
      </c>
      <c r="D2024" s="279">
        <v>2027</v>
      </c>
      <c r="E2024" s="279">
        <v>135</v>
      </c>
      <c r="F2024" s="279" t="s">
        <v>2878</v>
      </c>
      <c r="G2024" s="79" t="s">
        <v>16</v>
      </c>
      <c r="H2024" s="44">
        <f t="shared" ref="H2024:N2024" si="484">SUM(H2025:H2028)</f>
        <v>179.20000000000002</v>
      </c>
      <c r="I2024" s="44">
        <f t="shared" si="484"/>
        <v>0</v>
      </c>
      <c r="J2024" s="44">
        <f t="shared" si="484"/>
        <v>0</v>
      </c>
      <c r="K2024" s="44">
        <f t="shared" si="484"/>
        <v>0</v>
      </c>
      <c r="L2024" s="44">
        <f t="shared" si="484"/>
        <v>179.20000000000002</v>
      </c>
      <c r="M2024" s="44">
        <f t="shared" si="484"/>
        <v>0</v>
      </c>
      <c r="N2024" s="44">
        <f t="shared" si="484"/>
        <v>0</v>
      </c>
      <c r="O2024" s="279">
        <v>430</v>
      </c>
      <c r="P2024" s="279" t="s">
        <v>1130</v>
      </c>
      <c r="Q2024" s="424" t="s">
        <v>4197</v>
      </c>
    </row>
    <row r="2025" spans="1:17" x14ac:dyDescent="0.25">
      <c r="A2025" s="374"/>
      <c r="B2025" s="279"/>
      <c r="C2025" s="279"/>
      <c r="D2025" s="279"/>
      <c r="E2025" s="279"/>
      <c r="F2025" s="279"/>
      <c r="G2025" s="79" t="s">
        <v>309</v>
      </c>
      <c r="H2025" s="44">
        <f t="shared" si="479"/>
        <v>166.6</v>
      </c>
      <c r="I2025" s="44">
        <v>0</v>
      </c>
      <c r="J2025" s="44">
        <v>0</v>
      </c>
      <c r="K2025" s="44">
        <v>0</v>
      </c>
      <c r="L2025" s="44">
        <v>166.6</v>
      </c>
      <c r="M2025" s="44">
        <v>0</v>
      </c>
      <c r="N2025" s="44">
        <v>0</v>
      </c>
      <c r="O2025" s="279"/>
      <c r="P2025" s="279"/>
      <c r="Q2025" s="425"/>
    </row>
    <row r="2026" spans="1:17" ht="36" x14ac:dyDescent="0.25">
      <c r="A2026" s="374"/>
      <c r="B2026" s="279"/>
      <c r="C2026" s="279"/>
      <c r="D2026" s="279"/>
      <c r="E2026" s="279"/>
      <c r="F2026" s="279"/>
      <c r="G2026" s="79" t="s">
        <v>18</v>
      </c>
      <c r="H2026" s="44">
        <f t="shared" si="479"/>
        <v>6.3</v>
      </c>
      <c r="I2026" s="44">
        <v>0</v>
      </c>
      <c r="J2026" s="44">
        <v>0</v>
      </c>
      <c r="K2026" s="44">
        <v>0</v>
      </c>
      <c r="L2026" s="44">
        <v>6.3</v>
      </c>
      <c r="M2026" s="44">
        <v>0</v>
      </c>
      <c r="N2026" s="44">
        <v>0</v>
      </c>
      <c r="O2026" s="279"/>
      <c r="P2026" s="279"/>
      <c r="Q2026" s="425"/>
    </row>
    <row r="2027" spans="1:17" x14ac:dyDescent="0.25">
      <c r="A2027" s="374"/>
      <c r="B2027" s="279"/>
      <c r="C2027" s="279"/>
      <c r="D2027" s="279"/>
      <c r="E2027" s="279"/>
      <c r="F2027" s="279"/>
      <c r="G2027" s="79" t="s">
        <v>19</v>
      </c>
      <c r="H2027" s="44">
        <f t="shared" si="479"/>
        <v>6.3</v>
      </c>
      <c r="I2027" s="44">
        <v>0</v>
      </c>
      <c r="J2027" s="44">
        <v>0</v>
      </c>
      <c r="K2027" s="44">
        <v>0</v>
      </c>
      <c r="L2027" s="44">
        <v>6.3</v>
      </c>
      <c r="M2027" s="44">
        <v>0</v>
      </c>
      <c r="N2027" s="44">
        <v>0</v>
      </c>
      <c r="O2027" s="279"/>
      <c r="P2027" s="279"/>
      <c r="Q2027" s="425"/>
    </row>
    <row r="2028" spans="1:17" ht="24" x14ac:dyDescent="0.25">
      <c r="A2028" s="375"/>
      <c r="B2028" s="279"/>
      <c r="C2028" s="279"/>
      <c r="D2028" s="279"/>
      <c r="E2028" s="279"/>
      <c r="F2028" s="279"/>
      <c r="G2028" s="79" t="s">
        <v>20</v>
      </c>
      <c r="H2028" s="44">
        <f t="shared" si="479"/>
        <v>0</v>
      </c>
      <c r="I2028" s="44">
        <v>0</v>
      </c>
      <c r="J2028" s="44">
        <v>0</v>
      </c>
      <c r="K2028" s="44">
        <v>0</v>
      </c>
      <c r="L2028" s="44">
        <v>0</v>
      </c>
      <c r="M2028" s="44">
        <v>0</v>
      </c>
      <c r="N2028" s="44">
        <v>0</v>
      </c>
      <c r="O2028" s="279"/>
      <c r="P2028" s="279"/>
      <c r="Q2028" s="426"/>
    </row>
    <row r="2029" spans="1:17" ht="36" x14ac:dyDescent="0.25">
      <c r="A2029" s="292" t="s">
        <v>2881</v>
      </c>
      <c r="B2029" s="279" t="s">
        <v>2882</v>
      </c>
      <c r="C2029" s="279" t="s">
        <v>1120</v>
      </c>
      <c r="D2029" s="279">
        <v>2028</v>
      </c>
      <c r="E2029" s="279">
        <v>135</v>
      </c>
      <c r="F2029" s="279" t="s">
        <v>2874</v>
      </c>
      <c r="G2029" s="79" t="s">
        <v>16</v>
      </c>
      <c r="H2029" s="44">
        <f t="shared" ref="H2029:N2029" si="485">SUM(H2030:H2033)</f>
        <v>80</v>
      </c>
      <c r="I2029" s="44">
        <f t="shared" si="485"/>
        <v>0</v>
      </c>
      <c r="J2029" s="44">
        <f t="shared" si="485"/>
        <v>0</v>
      </c>
      <c r="K2029" s="44">
        <f t="shared" si="485"/>
        <v>0</v>
      </c>
      <c r="L2029" s="44">
        <f t="shared" si="485"/>
        <v>80</v>
      </c>
      <c r="M2029" s="44">
        <f t="shared" si="485"/>
        <v>0</v>
      </c>
      <c r="N2029" s="44">
        <f t="shared" si="485"/>
        <v>0</v>
      </c>
      <c r="O2029" s="279">
        <v>430</v>
      </c>
      <c r="P2029" s="279" t="s">
        <v>2883</v>
      </c>
      <c r="Q2029" s="424" t="s">
        <v>4197</v>
      </c>
    </row>
    <row r="2030" spans="1:17" x14ac:dyDescent="0.25">
      <c r="A2030" s="292"/>
      <c r="B2030" s="279"/>
      <c r="C2030" s="279"/>
      <c r="D2030" s="279"/>
      <c r="E2030" s="279"/>
      <c r="F2030" s="279"/>
      <c r="G2030" s="79" t="s">
        <v>309</v>
      </c>
      <c r="H2030" s="44">
        <f t="shared" si="479"/>
        <v>0</v>
      </c>
      <c r="I2030" s="44">
        <v>0</v>
      </c>
      <c r="J2030" s="44">
        <v>0</v>
      </c>
      <c r="K2030" s="44">
        <v>0</v>
      </c>
      <c r="L2030" s="44">
        <v>0</v>
      </c>
      <c r="M2030" s="44">
        <v>0</v>
      </c>
      <c r="N2030" s="44">
        <v>0</v>
      </c>
      <c r="O2030" s="279"/>
      <c r="P2030" s="279"/>
      <c r="Q2030" s="425"/>
    </row>
    <row r="2031" spans="1:17" ht="36" x14ac:dyDescent="0.25">
      <c r="A2031" s="292"/>
      <c r="B2031" s="279"/>
      <c r="C2031" s="279"/>
      <c r="D2031" s="279"/>
      <c r="E2031" s="279"/>
      <c r="F2031" s="279"/>
      <c r="G2031" s="79" t="s">
        <v>18</v>
      </c>
      <c r="H2031" s="44">
        <f t="shared" si="479"/>
        <v>72.8</v>
      </c>
      <c r="I2031" s="44">
        <v>0</v>
      </c>
      <c r="J2031" s="44">
        <v>0</v>
      </c>
      <c r="K2031" s="44">
        <v>0</v>
      </c>
      <c r="L2031" s="44">
        <v>72.8</v>
      </c>
      <c r="M2031" s="44">
        <v>0</v>
      </c>
      <c r="N2031" s="44">
        <v>0</v>
      </c>
      <c r="O2031" s="279"/>
      <c r="P2031" s="279"/>
      <c r="Q2031" s="425"/>
    </row>
    <row r="2032" spans="1:17" x14ac:dyDescent="0.25">
      <c r="A2032" s="292"/>
      <c r="B2032" s="279"/>
      <c r="C2032" s="279"/>
      <c r="D2032" s="279"/>
      <c r="E2032" s="279"/>
      <c r="F2032" s="279"/>
      <c r="G2032" s="79" t="s">
        <v>19</v>
      </c>
      <c r="H2032" s="44">
        <f t="shared" si="479"/>
        <v>7.2</v>
      </c>
      <c r="I2032" s="44">
        <v>0</v>
      </c>
      <c r="J2032" s="44">
        <v>0</v>
      </c>
      <c r="K2032" s="44">
        <v>0</v>
      </c>
      <c r="L2032" s="44">
        <v>7.2</v>
      </c>
      <c r="M2032" s="44">
        <v>0</v>
      </c>
      <c r="N2032" s="44">
        <v>0</v>
      </c>
      <c r="O2032" s="279"/>
      <c r="P2032" s="279"/>
      <c r="Q2032" s="425"/>
    </row>
    <row r="2033" spans="1:17" ht="24" x14ac:dyDescent="0.25">
      <c r="A2033" s="292"/>
      <c r="B2033" s="279"/>
      <c r="C2033" s="279"/>
      <c r="D2033" s="279"/>
      <c r="E2033" s="279"/>
      <c r="F2033" s="279"/>
      <c r="G2033" s="79" t="s">
        <v>20</v>
      </c>
      <c r="H2033" s="44">
        <f t="shared" si="479"/>
        <v>0</v>
      </c>
      <c r="I2033" s="44">
        <v>0</v>
      </c>
      <c r="J2033" s="44">
        <v>0</v>
      </c>
      <c r="K2033" s="44">
        <v>0</v>
      </c>
      <c r="L2033" s="44">
        <v>0</v>
      </c>
      <c r="M2033" s="44">
        <v>0</v>
      </c>
      <c r="N2033" s="44">
        <v>0</v>
      </c>
      <c r="O2033" s="279"/>
      <c r="P2033" s="279"/>
      <c r="Q2033" s="426"/>
    </row>
    <row r="2034" spans="1:17" ht="36" x14ac:dyDescent="0.25">
      <c r="A2034" s="292" t="s">
        <v>2884</v>
      </c>
      <c r="B2034" s="279" t="s">
        <v>2882</v>
      </c>
      <c r="C2034" s="279" t="s">
        <v>1120</v>
      </c>
      <c r="D2034" s="279">
        <v>2029</v>
      </c>
      <c r="E2034" s="279">
        <v>135</v>
      </c>
      <c r="F2034" s="279" t="s">
        <v>2874</v>
      </c>
      <c r="G2034" s="79" t="s">
        <v>16</v>
      </c>
      <c r="H2034" s="44">
        <f t="shared" ref="H2034:N2034" si="486">SUM(H2035:H2038)</f>
        <v>36.5</v>
      </c>
      <c r="I2034" s="44">
        <f t="shared" si="486"/>
        <v>0</v>
      </c>
      <c r="J2034" s="44">
        <f t="shared" si="486"/>
        <v>0</v>
      </c>
      <c r="K2034" s="44">
        <f t="shared" si="486"/>
        <v>0</v>
      </c>
      <c r="L2034" s="44">
        <f t="shared" si="486"/>
        <v>0</v>
      </c>
      <c r="M2034" s="44">
        <f t="shared" si="486"/>
        <v>36.5</v>
      </c>
      <c r="N2034" s="44">
        <f t="shared" si="486"/>
        <v>0</v>
      </c>
      <c r="O2034" s="279">
        <v>430</v>
      </c>
      <c r="P2034" s="279" t="s">
        <v>2885</v>
      </c>
      <c r="Q2034" s="424" t="s">
        <v>4197</v>
      </c>
    </row>
    <row r="2035" spans="1:17" x14ac:dyDescent="0.25">
      <c r="A2035" s="292"/>
      <c r="B2035" s="279"/>
      <c r="C2035" s="279"/>
      <c r="D2035" s="279"/>
      <c r="E2035" s="279"/>
      <c r="F2035" s="279"/>
      <c r="G2035" s="79" t="s">
        <v>309</v>
      </c>
      <c r="H2035" s="44">
        <f t="shared" si="479"/>
        <v>0</v>
      </c>
      <c r="I2035" s="44">
        <v>0</v>
      </c>
      <c r="J2035" s="44">
        <v>0</v>
      </c>
      <c r="K2035" s="44">
        <v>0</v>
      </c>
      <c r="L2035" s="44">
        <v>0</v>
      </c>
      <c r="M2035" s="44">
        <v>0</v>
      </c>
      <c r="N2035" s="44">
        <v>0</v>
      </c>
      <c r="O2035" s="279"/>
      <c r="P2035" s="279"/>
      <c r="Q2035" s="425"/>
    </row>
    <row r="2036" spans="1:17" ht="36" x14ac:dyDescent="0.25">
      <c r="A2036" s="292"/>
      <c r="B2036" s="279"/>
      <c r="C2036" s="279"/>
      <c r="D2036" s="279"/>
      <c r="E2036" s="279"/>
      <c r="F2036" s="279"/>
      <c r="G2036" s="79" t="s">
        <v>18</v>
      </c>
      <c r="H2036" s="44">
        <f t="shared" si="479"/>
        <v>33.200000000000003</v>
      </c>
      <c r="I2036" s="44">
        <v>0</v>
      </c>
      <c r="J2036" s="44">
        <v>0</v>
      </c>
      <c r="K2036" s="44">
        <v>0</v>
      </c>
      <c r="L2036" s="44">
        <v>0</v>
      </c>
      <c r="M2036" s="44">
        <v>33.200000000000003</v>
      </c>
      <c r="N2036" s="44">
        <v>0</v>
      </c>
      <c r="O2036" s="279"/>
      <c r="P2036" s="279"/>
      <c r="Q2036" s="425"/>
    </row>
    <row r="2037" spans="1:17" x14ac:dyDescent="0.25">
      <c r="A2037" s="292"/>
      <c r="B2037" s="279"/>
      <c r="C2037" s="279"/>
      <c r="D2037" s="279"/>
      <c r="E2037" s="279"/>
      <c r="F2037" s="279"/>
      <c r="G2037" s="79" t="s">
        <v>19</v>
      </c>
      <c r="H2037" s="44">
        <f t="shared" si="479"/>
        <v>3.3</v>
      </c>
      <c r="I2037" s="44">
        <v>0</v>
      </c>
      <c r="J2037" s="44">
        <v>0</v>
      </c>
      <c r="K2037" s="44">
        <v>0</v>
      </c>
      <c r="L2037" s="44">
        <v>0</v>
      </c>
      <c r="M2037" s="44">
        <v>3.3</v>
      </c>
      <c r="N2037" s="44">
        <v>0</v>
      </c>
      <c r="O2037" s="279"/>
      <c r="P2037" s="279"/>
      <c r="Q2037" s="425"/>
    </row>
    <row r="2038" spans="1:17" ht="24" x14ac:dyDescent="0.25">
      <c r="A2038" s="292"/>
      <c r="B2038" s="279"/>
      <c r="C2038" s="279"/>
      <c r="D2038" s="279"/>
      <c r="E2038" s="279"/>
      <c r="F2038" s="279"/>
      <c r="G2038" s="79" t="s">
        <v>20</v>
      </c>
      <c r="H2038" s="44">
        <f t="shared" si="479"/>
        <v>0</v>
      </c>
      <c r="I2038" s="44">
        <v>0</v>
      </c>
      <c r="J2038" s="44">
        <v>0</v>
      </c>
      <c r="K2038" s="44">
        <v>0</v>
      </c>
      <c r="L2038" s="44">
        <v>0</v>
      </c>
      <c r="M2038" s="44">
        <v>0</v>
      </c>
      <c r="N2038" s="44">
        <v>0</v>
      </c>
      <c r="O2038" s="279"/>
      <c r="P2038" s="279"/>
      <c r="Q2038" s="426"/>
    </row>
    <row r="2039" spans="1:17" ht="87" customHeight="1" x14ac:dyDescent="0.25">
      <c r="A2039" s="292" t="s">
        <v>2886</v>
      </c>
      <c r="B2039" s="279" t="s">
        <v>2866</v>
      </c>
      <c r="C2039" s="279" t="s">
        <v>1120</v>
      </c>
      <c r="D2039" s="279">
        <v>2027</v>
      </c>
      <c r="E2039" s="279">
        <v>256</v>
      </c>
      <c r="F2039" s="279" t="s">
        <v>2887</v>
      </c>
      <c r="G2039" s="79" t="s">
        <v>16</v>
      </c>
      <c r="H2039" s="44">
        <f t="shared" ref="H2039:N2039" si="487">SUM(H2040:H2043)</f>
        <v>154.10000000000002</v>
      </c>
      <c r="I2039" s="44">
        <f t="shared" si="487"/>
        <v>0</v>
      </c>
      <c r="J2039" s="44">
        <f t="shared" si="487"/>
        <v>0</v>
      </c>
      <c r="K2039" s="44">
        <f t="shared" si="487"/>
        <v>0</v>
      </c>
      <c r="L2039" s="44">
        <f t="shared" si="487"/>
        <v>154.10000000000002</v>
      </c>
      <c r="M2039" s="44">
        <f t="shared" si="487"/>
        <v>0</v>
      </c>
      <c r="N2039" s="44">
        <f t="shared" si="487"/>
        <v>0</v>
      </c>
      <c r="O2039" s="279">
        <v>510</v>
      </c>
      <c r="P2039" s="279" t="s">
        <v>2888</v>
      </c>
      <c r="Q2039" s="424" t="s">
        <v>4197</v>
      </c>
    </row>
    <row r="2040" spans="1:17" x14ac:dyDescent="0.25">
      <c r="A2040" s="292"/>
      <c r="B2040" s="279"/>
      <c r="C2040" s="279"/>
      <c r="D2040" s="279"/>
      <c r="E2040" s="279"/>
      <c r="F2040" s="279"/>
      <c r="G2040" s="79" t="s">
        <v>309</v>
      </c>
      <c r="H2040" s="44">
        <f t="shared" si="479"/>
        <v>143.30000000000001</v>
      </c>
      <c r="I2040" s="44">
        <v>0</v>
      </c>
      <c r="J2040" s="44">
        <v>0</v>
      </c>
      <c r="K2040" s="44">
        <v>0</v>
      </c>
      <c r="L2040" s="44">
        <v>143.30000000000001</v>
      </c>
      <c r="M2040" s="44">
        <v>0</v>
      </c>
      <c r="N2040" s="44">
        <v>0</v>
      </c>
      <c r="O2040" s="279"/>
      <c r="P2040" s="279"/>
      <c r="Q2040" s="425"/>
    </row>
    <row r="2041" spans="1:17" ht="36" x14ac:dyDescent="0.25">
      <c r="A2041" s="292"/>
      <c r="B2041" s="279"/>
      <c r="C2041" s="279"/>
      <c r="D2041" s="279"/>
      <c r="E2041" s="279"/>
      <c r="F2041" s="279"/>
      <c r="G2041" s="79" t="s">
        <v>18</v>
      </c>
      <c r="H2041" s="44">
        <f t="shared" si="479"/>
        <v>5.4</v>
      </c>
      <c r="I2041" s="44">
        <v>0</v>
      </c>
      <c r="J2041" s="44">
        <v>0</v>
      </c>
      <c r="K2041" s="44">
        <v>0</v>
      </c>
      <c r="L2041" s="44">
        <v>5.4</v>
      </c>
      <c r="M2041" s="44">
        <v>0</v>
      </c>
      <c r="N2041" s="44">
        <v>0</v>
      </c>
      <c r="O2041" s="279"/>
      <c r="P2041" s="279"/>
      <c r="Q2041" s="425"/>
    </row>
    <row r="2042" spans="1:17" x14ac:dyDescent="0.25">
      <c r="A2042" s="292"/>
      <c r="B2042" s="279"/>
      <c r="C2042" s="279"/>
      <c r="D2042" s="279"/>
      <c r="E2042" s="279"/>
      <c r="F2042" s="279"/>
      <c r="G2042" s="79" t="s">
        <v>19</v>
      </c>
      <c r="H2042" s="44">
        <f t="shared" si="479"/>
        <v>5.4</v>
      </c>
      <c r="I2042" s="44">
        <v>0</v>
      </c>
      <c r="J2042" s="44">
        <v>0</v>
      </c>
      <c r="K2042" s="44">
        <v>0</v>
      </c>
      <c r="L2042" s="44">
        <v>5.4</v>
      </c>
      <c r="M2042" s="44">
        <v>0</v>
      </c>
      <c r="N2042" s="44">
        <v>0</v>
      </c>
      <c r="O2042" s="279"/>
      <c r="P2042" s="279"/>
      <c r="Q2042" s="425"/>
    </row>
    <row r="2043" spans="1:17" ht="24" x14ac:dyDescent="0.25">
      <c r="A2043" s="292"/>
      <c r="B2043" s="279"/>
      <c r="C2043" s="279"/>
      <c r="D2043" s="279"/>
      <c r="E2043" s="279"/>
      <c r="F2043" s="279"/>
      <c r="G2043" s="79" t="s">
        <v>20</v>
      </c>
      <c r="H2043" s="44">
        <f t="shared" si="479"/>
        <v>0</v>
      </c>
      <c r="I2043" s="44">
        <v>0</v>
      </c>
      <c r="J2043" s="44">
        <v>0</v>
      </c>
      <c r="K2043" s="44">
        <v>0</v>
      </c>
      <c r="L2043" s="44">
        <v>0</v>
      </c>
      <c r="M2043" s="44">
        <v>0</v>
      </c>
      <c r="N2043" s="44">
        <v>0</v>
      </c>
      <c r="O2043" s="279"/>
      <c r="P2043" s="279"/>
      <c r="Q2043" s="426"/>
    </row>
    <row r="2044" spans="1:17" ht="36" customHeight="1" x14ac:dyDescent="0.25">
      <c r="A2044" s="292" t="s">
        <v>2889</v>
      </c>
      <c r="B2044" s="279" t="s">
        <v>2780</v>
      </c>
      <c r="C2044" s="279" t="s">
        <v>1120</v>
      </c>
      <c r="D2044" s="279">
        <v>2028</v>
      </c>
      <c r="E2044" s="279">
        <v>256</v>
      </c>
      <c r="F2044" s="279" t="s">
        <v>2890</v>
      </c>
      <c r="G2044" s="79" t="s">
        <v>16</v>
      </c>
      <c r="H2044" s="44">
        <f t="shared" ref="H2044:N2044" si="488">SUM(H2045:H2048)</f>
        <v>4.2</v>
      </c>
      <c r="I2044" s="44">
        <f t="shared" si="488"/>
        <v>0</v>
      </c>
      <c r="J2044" s="44">
        <f t="shared" si="488"/>
        <v>0</v>
      </c>
      <c r="K2044" s="44">
        <f t="shared" si="488"/>
        <v>0</v>
      </c>
      <c r="L2044" s="44">
        <f t="shared" si="488"/>
        <v>4.2</v>
      </c>
      <c r="M2044" s="44">
        <f t="shared" si="488"/>
        <v>0</v>
      </c>
      <c r="N2044" s="44">
        <f t="shared" si="488"/>
        <v>0</v>
      </c>
      <c r="O2044" s="279">
        <v>510</v>
      </c>
      <c r="P2044" s="279" t="s">
        <v>2891</v>
      </c>
      <c r="Q2044" s="424" t="s">
        <v>4197</v>
      </c>
    </row>
    <row r="2045" spans="1:17" x14ac:dyDescent="0.25">
      <c r="A2045" s="292"/>
      <c r="B2045" s="279"/>
      <c r="C2045" s="279"/>
      <c r="D2045" s="279"/>
      <c r="E2045" s="279"/>
      <c r="F2045" s="279"/>
      <c r="G2045" s="79" t="s">
        <v>309</v>
      </c>
      <c r="H2045" s="44">
        <f t="shared" si="479"/>
        <v>0</v>
      </c>
      <c r="I2045" s="44">
        <v>0</v>
      </c>
      <c r="J2045" s="44">
        <v>0</v>
      </c>
      <c r="K2045" s="44">
        <v>0</v>
      </c>
      <c r="L2045" s="44">
        <v>0</v>
      </c>
      <c r="M2045" s="44">
        <v>0</v>
      </c>
      <c r="N2045" s="44">
        <v>0</v>
      </c>
      <c r="O2045" s="279"/>
      <c r="P2045" s="279"/>
      <c r="Q2045" s="425"/>
    </row>
    <row r="2046" spans="1:17" ht="36" x14ac:dyDescent="0.25">
      <c r="A2046" s="292"/>
      <c r="B2046" s="279"/>
      <c r="C2046" s="279"/>
      <c r="D2046" s="279"/>
      <c r="E2046" s="279"/>
      <c r="F2046" s="279"/>
      <c r="G2046" s="79" t="s">
        <v>18</v>
      </c>
      <c r="H2046" s="44">
        <f t="shared" si="479"/>
        <v>3.8</v>
      </c>
      <c r="I2046" s="44">
        <v>0</v>
      </c>
      <c r="J2046" s="44">
        <v>0</v>
      </c>
      <c r="K2046" s="44">
        <v>0</v>
      </c>
      <c r="L2046" s="44">
        <v>3.8</v>
      </c>
      <c r="M2046" s="44">
        <v>0</v>
      </c>
      <c r="N2046" s="44">
        <v>0</v>
      </c>
      <c r="O2046" s="279"/>
      <c r="P2046" s="279"/>
      <c r="Q2046" s="425"/>
    </row>
    <row r="2047" spans="1:17" x14ac:dyDescent="0.25">
      <c r="A2047" s="292"/>
      <c r="B2047" s="279"/>
      <c r="C2047" s="279"/>
      <c r="D2047" s="279"/>
      <c r="E2047" s="279"/>
      <c r="F2047" s="279"/>
      <c r="G2047" s="79" t="s">
        <v>19</v>
      </c>
      <c r="H2047" s="44">
        <f t="shared" si="479"/>
        <v>0.4</v>
      </c>
      <c r="I2047" s="44">
        <v>0</v>
      </c>
      <c r="J2047" s="44">
        <v>0</v>
      </c>
      <c r="K2047" s="44">
        <v>0</v>
      </c>
      <c r="L2047" s="44">
        <v>0.4</v>
      </c>
      <c r="M2047" s="44">
        <v>0</v>
      </c>
      <c r="N2047" s="44">
        <v>0</v>
      </c>
      <c r="O2047" s="279"/>
      <c r="P2047" s="279"/>
      <c r="Q2047" s="425"/>
    </row>
    <row r="2048" spans="1:17" ht="24" x14ac:dyDescent="0.25">
      <c r="A2048" s="292"/>
      <c r="B2048" s="279"/>
      <c r="C2048" s="279"/>
      <c r="D2048" s="279"/>
      <c r="E2048" s="279"/>
      <c r="F2048" s="279"/>
      <c r="G2048" s="79" t="s">
        <v>20</v>
      </c>
      <c r="H2048" s="44">
        <f t="shared" si="479"/>
        <v>0</v>
      </c>
      <c r="I2048" s="44">
        <v>0</v>
      </c>
      <c r="J2048" s="44">
        <v>0</v>
      </c>
      <c r="K2048" s="44">
        <v>0</v>
      </c>
      <c r="L2048" s="44">
        <v>0</v>
      </c>
      <c r="M2048" s="44">
        <v>0</v>
      </c>
      <c r="N2048" s="44">
        <v>0</v>
      </c>
      <c r="O2048" s="279"/>
      <c r="P2048" s="279"/>
      <c r="Q2048" s="426"/>
    </row>
    <row r="2049" spans="1:17" ht="36" x14ac:dyDescent="0.25">
      <c r="A2049" s="292" t="s">
        <v>2892</v>
      </c>
      <c r="B2049" s="279" t="s">
        <v>2893</v>
      </c>
      <c r="C2049" s="279" t="s">
        <v>1120</v>
      </c>
      <c r="D2049" s="279">
        <v>2028</v>
      </c>
      <c r="E2049" s="279">
        <v>266</v>
      </c>
      <c r="F2049" s="279" t="s">
        <v>2878</v>
      </c>
      <c r="G2049" s="79" t="s">
        <v>16</v>
      </c>
      <c r="H2049" s="44">
        <f t="shared" ref="H2049:N2049" si="489">SUM(H2050:H2053)</f>
        <v>254</v>
      </c>
      <c r="I2049" s="44">
        <f t="shared" si="489"/>
        <v>0</v>
      </c>
      <c r="J2049" s="44">
        <f t="shared" si="489"/>
        <v>0</v>
      </c>
      <c r="K2049" s="44">
        <f t="shared" si="489"/>
        <v>0</v>
      </c>
      <c r="L2049" s="44">
        <f t="shared" si="489"/>
        <v>254</v>
      </c>
      <c r="M2049" s="44">
        <f t="shared" si="489"/>
        <v>0</v>
      </c>
      <c r="N2049" s="44">
        <f t="shared" si="489"/>
        <v>0</v>
      </c>
      <c r="O2049" s="279">
        <v>705</v>
      </c>
      <c r="P2049" s="279" t="s">
        <v>2894</v>
      </c>
      <c r="Q2049" s="424" t="s">
        <v>4197</v>
      </c>
    </row>
    <row r="2050" spans="1:17" x14ac:dyDescent="0.25">
      <c r="A2050" s="292"/>
      <c r="B2050" s="279"/>
      <c r="C2050" s="279"/>
      <c r="D2050" s="279"/>
      <c r="E2050" s="279"/>
      <c r="F2050" s="279"/>
      <c r="G2050" s="79" t="s">
        <v>309</v>
      </c>
      <c r="H2050" s="44">
        <f t="shared" si="479"/>
        <v>236.2</v>
      </c>
      <c r="I2050" s="44">
        <v>0</v>
      </c>
      <c r="J2050" s="44">
        <v>0</v>
      </c>
      <c r="K2050" s="44">
        <v>0</v>
      </c>
      <c r="L2050" s="44">
        <v>236.2</v>
      </c>
      <c r="M2050" s="44">
        <v>0</v>
      </c>
      <c r="N2050" s="44">
        <v>0</v>
      </c>
      <c r="O2050" s="279"/>
      <c r="P2050" s="279"/>
      <c r="Q2050" s="425"/>
    </row>
    <row r="2051" spans="1:17" ht="36" x14ac:dyDescent="0.25">
      <c r="A2051" s="292"/>
      <c r="B2051" s="279"/>
      <c r="C2051" s="279"/>
      <c r="D2051" s="279"/>
      <c r="E2051" s="279"/>
      <c r="F2051" s="279"/>
      <c r="G2051" s="79" t="s">
        <v>18</v>
      </c>
      <c r="H2051" s="44">
        <f t="shared" si="479"/>
        <v>8.9</v>
      </c>
      <c r="I2051" s="44">
        <v>0</v>
      </c>
      <c r="J2051" s="44">
        <v>0</v>
      </c>
      <c r="K2051" s="44">
        <v>0</v>
      </c>
      <c r="L2051" s="44">
        <v>8.9</v>
      </c>
      <c r="M2051" s="44">
        <v>0</v>
      </c>
      <c r="N2051" s="44">
        <v>0</v>
      </c>
      <c r="O2051" s="279"/>
      <c r="P2051" s="279"/>
      <c r="Q2051" s="425"/>
    </row>
    <row r="2052" spans="1:17" x14ac:dyDescent="0.25">
      <c r="A2052" s="292"/>
      <c r="B2052" s="279"/>
      <c r="C2052" s="279"/>
      <c r="D2052" s="279"/>
      <c r="E2052" s="279"/>
      <c r="F2052" s="279"/>
      <c r="G2052" s="79" t="s">
        <v>19</v>
      </c>
      <c r="H2052" s="44">
        <f t="shared" si="479"/>
        <v>8.9</v>
      </c>
      <c r="I2052" s="44">
        <v>0</v>
      </c>
      <c r="J2052" s="44">
        <v>0</v>
      </c>
      <c r="K2052" s="44">
        <v>0</v>
      </c>
      <c r="L2052" s="44">
        <v>8.9</v>
      </c>
      <c r="M2052" s="44">
        <v>0</v>
      </c>
      <c r="N2052" s="44">
        <v>0</v>
      </c>
      <c r="O2052" s="279"/>
      <c r="P2052" s="279"/>
      <c r="Q2052" s="425"/>
    </row>
    <row r="2053" spans="1:17" ht="24" x14ac:dyDescent="0.25">
      <c r="A2053" s="292"/>
      <c r="B2053" s="279"/>
      <c r="C2053" s="279"/>
      <c r="D2053" s="279"/>
      <c r="E2053" s="279"/>
      <c r="F2053" s="279"/>
      <c r="G2053" s="79" t="s">
        <v>20</v>
      </c>
      <c r="H2053" s="44">
        <f t="shared" si="479"/>
        <v>0</v>
      </c>
      <c r="I2053" s="44">
        <v>0</v>
      </c>
      <c r="J2053" s="44">
        <v>0</v>
      </c>
      <c r="K2053" s="44">
        <v>0</v>
      </c>
      <c r="L2053" s="44">
        <v>0</v>
      </c>
      <c r="M2053" s="44">
        <v>0</v>
      </c>
      <c r="N2053" s="44">
        <v>0</v>
      </c>
      <c r="O2053" s="279"/>
      <c r="P2053" s="279"/>
      <c r="Q2053" s="426"/>
    </row>
    <row r="2054" spans="1:17" ht="36" x14ac:dyDescent="0.25">
      <c r="A2054" s="292" t="s">
        <v>2895</v>
      </c>
      <c r="B2054" s="279" t="s">
        <v>2882</v>
      </c>
      <c r="C2054" s="279" t="s">
        <v>1120</v>
      </c>
      <c r="D2054" s="279">
        <v>2028</v>
      </c>
      <c r="E2054" s="279">
        <v>266</v>
      </c>
      <c r="F2054" s="279" t="s">
        <v>2874</v>
      </c>
      <c r="G2054" s="79" t="s">
        <v>16</v>
      </c>
      <c r="H2054" s="44">
        <f t="shared" ref="H2054:N2054" si="490">SUM(H2055:H2058)</f>
        <v>133</v>
      </c>
      <c r="I2054" s="44">
        <f t="shared" si="490"/>
        <v>0</v>
      </c>
      <c r="J2054" s="44">
        <f t="shared" si="490"/>
        <v>0</v>
      </c>
      <c r="K2054" s="44">
        <f t="shared" si="490"/>
        <v>0</v>
      </c>
      <c r="L2054" s="44">
        <f t="shared" si="490"/>
        <v>133</v>
      </c>
      <c r="M2054" s="44">
        <f t="shared" si="490"/>
        <v>0</v>
      </c>
      <c r="N2054" s="44">
        <f t="shared" si="490"/>
        <v>0</v>
      </c>
      <c r="O2054" s="279">
        <v>705</v>
      </c>
      <c r="P2054" s="281" t="s">
        <v>2896</v>
      </c>
      <c r="Q2054" s="424" t="s">
        <v>4197</v>
      </c>
    </row>
    <row r="2055" spans="1:17" x14ac:dyDescent="0.25">
      <c r="A2055" s="292"/>
      <c r="B2055" s="279"/>
      <c r="C2055" s="279"/>
      <c r="D2055" s="279"/>
      <c r="E2055" s="279"/>
      <c r="F2055" s="279"/>
      <c r="G2055" s="79" t="s">
        <v>17</v>
      </c>
      <c r="H2055" s="44">
        <f t="shared" ref="H2055:H2078" si="491">SUM(I2055:N2055)</f>
        <v>0</v>
      </c>
      <c r="I2055" s="44">
        <v>0</v>
      </c>
      <c r="J2055" s="44">
        <v>0</v>
      </c>
      <c r="K2055" s="44">
        <v>0</v>
      </c>
      <c r="L2055" s="44">
        <v>0</v>
      </c>
      <c r="M2055" s="44">
        <v>0</v>
      </c>
      <c r="N2055" s="44">
        <v>0</v>
      </c>
      <c r="O2055" s="279"/>
      <c r="P2055" s="282"/>
      <c r="Q2055" s="425"/>
    </row>
    <row r="2056" spans="1:17" ht="36" x14ac:dyDescent="0.25">
      <c r="A2056" s="292"/>
      <c r="B2056" s="279"/>
      <c r="C2056" s="279"/>
      <c r="D2056" s="279"/>
      <c r="E2056" s="279"/>
      <c r="F2056" s="279"/>
      <c r="G2056" s="79" t="s">
        <v>18</v>
      </c>
      <c r="H2056" s="44">
        <f t="shared" si="491"/>
        <v>121</v>
      </c>
      <c r="I2056" s="44">
        <v>0</v>
      </c>
      <c r="J2056" s="44">
        <v>0</v>
      </c>
      <c r="K2056" s="44">
        <v>0</v>
      </c>
      <c r="L2056" s="44">
        <v>121</v>
      </c>
      <c r="M2056" s="44">
        <v>0</v>
      </c>
      <c r="N2056" s="44">
        <v>0</v>
      </c>
      <c r="O2056" s="279"/>
      <c r="P2056" s="282"/>
      <c r="Q2056" s="425"/>
    </row>
    <row r="2057" spans="1:17" x14ac:dyDescent="0.25">
      <c r="A2057" s="292"/>
      <c r="B2057" s="279"/>
      <c r="C2057" s="279"/>
      <c r="D2057" s="279"/>
      <c r="E2057" s="279"/>
      <c r="F2057" s="279"/>
      <c r="G2057" s="79" t="s">
        <v>19</v>
      </c>
      <c r="H2057" s="44">
        <f t="shared" si="491"/>
        <v>12</v>
      </c>
      <c r="I2057" s="44">
        <v>0</v>
      </c>
      <c r="J2057" s="44">
        <v>0</v>
      </c>
      <c r="K2057" s="44">
        <v>0</v>
      </c>
      <c r="L2057" s="44">
        <v>12</v>
      </c>
      <c r="M2057" s="44">
        <v>0</v>
      </c>
      <c r="N2057" s="44">
        <v>0</v>
      </c>
      <c r="O2057" s="279"/>
      <c r="P2057" s="282"/>
      <c r="Q2057" s="425"/>
    </row>
    <row r="2058" spans="1:17" ht="24" x14ac:dyDescent="0.25">
      <c r="A2058" s="292"/>
      <c r="B2058" s="279"/>
      <c r="C2058" s="279"/>
      <c r="D2058" s="279"/>
      <c r="E2058" s="279"/>
      <c r="F2058" s="281"/>
      <c r="G2058" s="79" t="s">
        <v>20</v>
      </c>
      <c r="H2058" s="44">
        <f t="shared" si="491"/>
        <v>0</v>
      </c>
      <c r="I2058" s="44">
        <v>0</v>
      </c>
      <c r="J2058" s="44">
        <v>0</v>
      </c>
      <c r="K2058" s="44">
        <v>0</v>
      </c>
      <c r="L2058" s="44">
        <v>0</v>
      </c>
      <c r="M2058" s="44">
        <v>0</v>
      </c>
      <c r="N2058" s="44">
        <v>0</v>
      </c>
      <c r="O2058" s="279"/>
      <c r="P2058" s="282"/>
      <c r="Q2058" s="426"/>
    </row>
    <row r="2059" spans="1:17" ht="36" x14ac:dyDescent="0.25">
      <c r="A2059" s="292" t="s">
        <v>2897</v>
      </c>
      <c r="B2059" s="279" t="s">
        <v>2893</v>
      </c>
      <c r="C2059" s="279" t="s">
        <v>1120</v>
      </c>
      <c r="D2059" s="279">
        <v>2025</v>
      </c>
      <c r="E2059" s="611">
        <v>258</v>
      </c>
      <c r="F2059" s="279" t="s">
        <v>2898</v>
      </c>
      <c r="G2059" s="148" t="s">
        <v>16</v>
      </c>
      <c r="H2059" s="44">
        <f t="shared" ref="H2059:N2059" si="492">SUM(H2060:H2063)</f>
        <v>108.5</v>
      </c>
      <c r="I2059" s="117">
        <f t="shared" si="492"/>
        <v>108.5</v>
      </c>
      <c r="J2059" s="44">
        <f t="shared" si="492"/>
        <v>0</v>
      </c>
      <c r="K2059" s="44">
        <f t="shared" si="492"/>
        <v>0</v>
      </c>
      <c r="L2059" s="44">
        <f t="shared" si="492"/>
        <v>0</v>
      </c>
      <c r="M2059" s="44">
        <f t="shared" si="492"/>
        <v>0</v>
      </c>
      <c r="N2059" s="44">
        <f t="shared" si="492"/>
        <v>0</v>
      </c>
      <c r="O2059" s="611">
        <v>550</v>
      </c>
      <c r="P2059" s="279" t="s">
        <v>2899</v>
      </c>
      <c r="Q2059" s="424" t="s">
        <v>4197</v>
      </c>
    </row>
    <row r="2060" spans="1:17" ht="26.25" customHeight="1" x14ac:dyDescent="0.25">
      <c r="A2060" s="292"/>
      <c r="B2060" s="279"/>
      <c r="C2060" s="279"/>
      <c r="D2060" s="279"/>
      <c r="E2060" s="611"/>
      <c r="F2060" s="279"/>
      <c r="G2060" s="148" t="s">
        <v>309</v>
      </c>
      <c r="H2060" s="127">
        <f t="shared" si="491"/>
        <v>59.4</v>
      </c>
      <c r="I2060" s="128">
        <v>59.4</v>
      </c>
      <c r="J2060" s="97">
        <v>0</v>
      </c>
      <c r="K2060" s="44">
        <v>0</v>
      </c>
      <c r="L2060" s="44">
        <v>0</v>
      </c>
      <c r="M2060" s="44">
        <v>0</v>
      </c>
      <c r="N2060" s="44">
        <v>0</v>
      </c>
      <c r="O2060" s="611"/>
      <c r="P2060" s="279"/>
      <c r="Q2060" s="425"/>
    </row>
    <row r="2061" spans="1:17" ht="36" x14ac:dyDescent="0.25">
      <c r="A2061" s="292"/>
      <c r="B2061" s="279"/>
      <c r="C2061" s="279"/>
      <c r="D2061" s="279"/>
      <c r="E2061" s="611"/>
      <c r="F2061" s="279"/>
      <c r="G2061" s="148" t="s">
        <v>18</v>
      </c>
      <c r="H2061" s="127">
        <f t="shared" si="491"/>
        <v>49.1</v>
      </c>
      <c r="I2061" s="128">
        <v>49.1</v>
      </c>
      <c r="J2061" s="97">
        <v>0</v>
      </c>
      <c r="K2061" s="44">
        <v>0</v>
      </c>
      <c r="L2061" s="44">
        <v>0</v>
      </c>
      <c r="M2061" s="44">
        <v>0</v>
      </c>
      <c r="N2061" s="44">
        <v>0</v>
      </c>
      <c r="O2061" s="611"/>
      <c r="P2061" s="279"/>
      <c r="Q2061" s="425"/>
    </row>
    <row r="2062" spans="1:17" x14ac:dyDescent="0.25">
      <c r="A2062" s="292"/>
      <c r="B2062" s="279"/>
      <c r="C2062" s="279"/>
      <c r="D2062" s="279"/>
      <c r="E2062" s="611"/>
      <c r="F2062" s="279"/>
      <c r="G2062" s="148" t="s">
        <v>19</v>
      </c>
      <c r="H2062" s="44">
        <f t="shared" si="491"/>
        <v>0</v>
      </c>
      <c r="I2062" s="95">
        <v>0</v>
      </c>
      <c r="J2062" s="44">
        <v>0</v>
      </c>
      <c r="K2062" s="44">
        <v>0</v>
      </c>
      <c r="L2062" s="44">
        <v>0</v>
      </c>
      <c r="M2062" s="44">
        <v>0</v>
      </c>
      <c r="N2062" s="44">
        <v>0</v>
      </c>
      <c r="O2062" s="611"/>
      <c r="P2062" s="279"/>
      <c r="Q2062" s="425"/>
    </row>
    <row r="2063" spans="1:17" ht="24" x14ac:dyDescent="0.25">
      <c r="A2063" s="292"/>
      <c r="B2063" s="279"/>
      <c r="C2063" s="279"/>
      <c r="D2063" s="279"/>
      <c r="E2063" s="611"/>
      <c r="F2063" s="279"/>
      <c r="G2063" s="148" t="s">
        <v>20</v>
      </c>
      <c r="H2063" s="44">
        <f t="shared" si="491"/>
        <v>0</v>
      </c>
      <c r="I2063" s="44">
        <v>0</v>
      </c>
      <c r="J2063" s="44">
        <v>0</v>
      </c>
      <c r="K2063" s="44">
        <v>0</v>
      </c>
      <c r="L2063" s="44">
        <v>0</v>
      </c>
      <c r="M2063" s="44">
        <v>0</v>
      </c>
      <c r="N2063" s="44">
        <v>0</v>
      </c>
      <c r="O2063" s="611"/>
      <c r="P2063" s="279"/>
      <c r="Q2063" s="426"/>
    </row>
    <row r="2064" spans="1:17" ht="36" x14ac:dyDescent="0.25">
      <c r="A2064" s="292" t="s">
        <v>2900</v>
      </c>
      <c r="B2064" s="279" t="s">
        <v>2780</v>
      </c>
      <c r="C2064" s="279" t="s">
        <v>1120</v>
      </c>
      <c r="D2064" s="279">
        <v>2028</v>
      </c>
      <c r="E2064" s="279">
        <v>258</v>
      </c>
      <c r="F2064" s="279" t="s">
        <v>2901</v>
      </c>
      <c r="G2064" s="79" t="s">
        <v>16</v>
      </c>
      <c r="H2064" s="44">
        <f t="shared" ref="H2064:N2064" si="493">SUM(H2065:H2068)</f>
        <v>150</v>
      </c>
      <c r="I2064" s="44">
        <f t="shared" si="493"/>
        <v>0</v>
      </c>
      <c r="J2064" s="44">
        <f t="shared" si="493"/>
        <v>0</v>
      </c>
      <c r="K2064" s="44">
        <f t="shared" si="493"/>
        <v>0</v>
      </c>
      <c r="L2064" s="44">
        <f t="shared" si="493"/>
        <v>150</v>
      </c>
      <c r="M2064" s="44">
        <f t="shared" si="493"/>
        <v>0</v>
      </c>
      <c r="N2064" s="44">
        <f t="shared" si="493"/>
        <v>0</v>
      </c>
      <c r="O2064" s="279">
        <v>700</v>
      </c>
      <c r="P2064" s="279" t="s">
        <v>2902</v>
      </c>
      <c r="Q2064" s="424" t="s">
        <v>4197</v>
      </c>
    </row>
    <row r="2065" spans="1:17" x14ac:dyDescent="0.25">
      <c r="A2065" s="292"/>
      <c r="B2065" s="279"/>
      <c r="C2065" s="279"/>
      <c r="D2065" s="279"/>
      <c r="E2065" s="279"/>
      <c r="F2065" s="279"/>
      <c r="G2065" s="79" t="s">
        <v>309</v>
      </c>
      <c r="H2065" s="44">
        <f t="shared" si="491"/>
        <v>0</v>
      </c>
      <c r="I2065" s="44">
        <v>0</v>
      </c>
      <c r="J2065" s="44">
        <v>0</v>
      </c>
      <c r="K2065" s="44">
        <v>0</v>
      </c>
      <c r="L2065" s="44">
        <v>0</v>
      </c>
      <c r="M2065" s="44">
        <v>0</v>
      </c>
      <c r="N2065" s="44">
        <v>0</v>
      </c>
      <c r="O2065" s="279"/>
      <c r="P2065" s="279"/>
      <c r="Q2065" s="425"/>
    </row>
    <row r="2066" spans="1:17" ht="36" x14ac:dyDescent="0.25">
      <c r="A2066" s="292"/>
      <c r="B2066" s="279"/>
      <c r="C2066" s="279"/>
      <c r="D2066" s="279"/>
      <c r="E2066" s="279"/>
      <c r="F2066" s="279"/>
      <c r="G2066" s="79" t="s">
        <v>18</v>
      </c>
      <c r="H2066" s="44">
        <f t="shared" si="491"/>
        <v>136.5</v>
      </c>
      <c r="I2066" s="44">
        <v>0</v>
      </c>
      <c r="J2066" s="44">
        <v>0</v>
      </c>
      <c r="K2066" s="44">
        <v>0</v>
      </c>
      <c r="L2066" s="44">
        <v>136.5</v>
      </c>
      <c r="M2066" s="44">
        <v>0</v>
      </c>
      <c r="N2066" s="44">
        <v>0</v>
      </c>
      <c r="O2066" s="279"/>
      <c r="P2066" s="279"/>
      <c r="Q2066" s="425"/>
    </row>
    <row r="2067" spans="1:17" x14ac:dyDescent="0.25">
      <c r="A2067" s="292"/>
      <c r="B2067" s="279"/>
      <c r="C2067" s="279"/>
      <c r="D2067" s="279"/>
      <c r="E2067" s="279"/>
      <c r="F2067" s="279"/>
      <c r="G2067" s="79" t="s">
        <v>19</v>
      </c>
      <c r="H2067" s="44">
        <f t="shared" si="491"/>
        <v>13.5</v>
      </c>
      <c r="I2067" s="44">
        <v>0</v>
      </c>
      <c r="J2067" s="44">
        <v>0</v>
      </c>
      <c r="K2067" s="44">
        <v>0</v>
      </c>
      <c r="L2067" s="44">
        <v>13.5</v>
      </c>
      <c r="M2067" s="44">
        <v>0</v>
      </c>
      <c r="N2067" s="44">
        <v>0</v>
      </c>
      <c r="O2067" s="279"/>
      <c r="P2067" s="279"/>
      <c r="Q2067" s="425"/>
    </row>
    <row r="2068" spans="1:17" ht="24" x14ac:dyDescent="0.25">
      <c r="A2068" s="292"/>
      <c r="B2068" s="279"/>
      <c r="C2068" s="279"/>
      <c r="D2068" s="279"/>
      <c r="E2068" s="279"/>
      <c r="F2068" s="279"/>
      <c r="G2068" s="79" t="s">
        <v>20</v>
      </c>
      <c r="H2068" s="44">
        <f t="shared" si="491"/>
        <v>0</v>
      </c>
      <c r="I2068" s="44">
        <v>0</v>
      </c>
      <c r="J2068" s="44">
        <v>0</v>
      </c>
      <c r="K2068" s="44">
        <v>0</v>
      </c>
      <c r="L2068" s="44">
        <v>0</v>
      </c>
      <c r="M2068" s="44">
        <v>0</v>
      </c>
      <c r="N2068" s="44">
        <v>0</v>
      </c>
      <c r="O2068" s="279"/>
      <c r="P2068" s="279"/>
      <c r="Q2068" s="426"/>
    </row>
    <row r="2069" spans="1:17" ht="36" x14ac:dyDescent="0.25">
      <c r="A2069" s="292" t="s">
        <v>2903</v>
      </c>
      <c r="B2069" s="279" t="s">
        <v>2893</v>
      </c>
      <c r="C2069" s="279" t="s">
        <v>1120</v>
      </c>
      <c r="D2069" s="279">
        <v>2026</v>
      </c>
      <c r="E2069" s="279">
        <v>1176</v>
      </c>
      <c r="F2069" s="279" t="s">
        <v>2904</v>
      </c>
      <c r="G2069" s="79" t="s">
        <v>16</v>
      </c>
      <c r="H2069" s="44">
        <f t="shared" ref="H2069:N2069" si="494">SUM(H2070:H2073)</f>
        <v>39.299999999999997</v>
      </c>
      <c r="I2069" s="44">
        <f t="shared" si="494"/>
        <v>0</v>
      </c>
      <c r="J2069" s="44">
        <f t="shared" si="494"/>
        <v>39.299999999999997</v>
      </c>
      <c r="K2069" s="44">
        <f t="shared" si="494"/>
        <v>0</v>
      </c>
      <c r="L2069" s="44">
        <f t="shared" si="494"/>
        <v>0</v>
      </c>
      <c r="M2069" s="44">
        <f t="shared" si="494"/>
        <v>0</v>
      </c>
      <c r="N2069" s="44">
        <f t="shared" si="494"/>
        <v>0</v>
      </c>
      <c r="O2069" s="279">
        <v>2000</v>
      </c>
      <c r="P2069" s="279" t="s">
        <v>1130</v>
      </c>
      <c r="Q2069" s="424" t="s">
        <v>4197</v>
      </c>
    </row>
    <row r="2070" spans="1:17" x14ac:dyDescent="0.25">
      <c r="A2070" s="292"/>
      <c r="B2070" s="279"/>
      <c r="C2070" s="279"/>
      <c r="D2070" s="279"/>
      <c r="E2070" s="279"/>
      <c r="F2070" s="279"/>
      <c r="G2070" s="79" t="s">
        <v>17</v>
      </c>
      <c r="H2070" s="44">
        <f t="shared" si="491"/>
        <v>14.1</v>
      </c>
      <c r="I2070" s="44">
        <v>0</v>
      </c>
      <c r="J2070" s="44">
        <v>14.1</v>
      </c>
      <c r="K2070" s="44">
        <v>0</v>
      </c>
      <c r="L2070" s="44">
        <v>0</v>
      </c>
      <c r="M2070" s="44">
        <v>0</v>
      </c>
      <c r="N2070" s="44">
        <v>0</v>
      </c>
      <c r="O2070" s="279"/>
      <c r="P2070" s="279"/>
      <c r="Q2070" s="425"/>
    </row>
    <row r="2071" spans="1:17" ht="36" x14ac:dyDescent="0.25">
      <c r="A2071" s="292"/>
      <c r="B2071" s="279"/>
      <c r="C2071" s="279"/>
      <c r="D2071" s="279"/>
      <c r="E2071" s="279"/>
      <c r="F2071" s="279"/>
      <c r="G2071" s="79" t="s">
        <v>18</v>
      </c>
      <c r="H2071" s="44">
        <f t="shared" si="491"/>
        <v>25.2</v>
      </c>
      <c r="I2071" s="44">
        <v>0</v>
      </c>
      <c r="J2071" s="44">
        <v>25.2</v>
      </c>
      <c r="K2071" s="44">
        <v>0</v>
      </c>
      <c r="L2071" s="44">
        <v>0</v>
      </c>
      <c r="M2071" s="44">
        <v>0</v>
      </c>
      <c r="N2071" s="44">
        <v>0</v>
      </c>
      <c r="O2071" s="279"/>
      <c r="P2071" s="279"/>
      <c r="Q2071" s="425"/>
    </row>
    <row r="2072" spans="1:17" x14ac:dyDescent="0.25">
      <c r="A2072" s="292"/>
      <c r="B2072" s="279"/>
      <c r="C2072" s="279"/>
      <c r="D2072" s="279"/>
      <c r="E2072" s="279"/>
      <c r="F2072" s="279"/>
      <c r="G2072" s="79" t="s">
        <v>19</v>
      </c>
      <c r="H2072" s="44">
        <f t="shared" si="491"/>
        <v>0</v>
      </c>
      <c r="I2072" s="44">
        <v>0</v>
      </c>
      <c r="J2072" s="44">
        <v>0</v>
      </c>
      <c r="K2072" s="44">
        <v>0</v>
      </c>
      <c r="L2072" s="44">
        <v>0</v>
      </c>
      <c r="M2072" s="44">
        <v>0</v>
      </c>
      <c r="N2072" s="44">
        <v>0</v>
      </c>
      <c r="O2072" s="279"/>
      <c r="P2072" s="279"/>
      <c r="Q2072" s="425"/>
    </row>
    <row r="2073" spans="1:17" ht="24" x14ac:dyDescent="0.25">
      <c r="A2073" s="292"/>
      <c r="B2073" s="279"/>
      <c r="C2073" s="279"/>
      <c r="D2073" s="279"/>
      <c r="E2073" s="279"/>
      <c r="F2073" s="279"/>
      <c r="G2073" s="79" t="s">
        <v>20</v>
      </c>
      <c r="H2073" s="44">
        <f t="shared" si="491"/>
        <v>0</v>
      </c>
      <c r="I2073" s="44">
        <v>0</v>
      </c>
      <c r="J2073" s="44">
        <v>0</v>
      </c>
      <c r="K2073" s="44">
        <v>0</v>
      </c>
      <c r="L2073" s="44">
        <v>0</v>
      </c>
      <c r="M2073" s="44">
        <v>0</v>
      </c>
      <c r="N2073" s="44">
        <v>0</v>
      </c>
      <c r="O2073" s="279"/>
      <c r="P2073" s="279"/>
      <c r="Q2073" s="426"/>
    </row>
    <row r="2074" spans="1:17" ht="36" x14ac:dyDescent="0.25">
      <c r="A2074" s="292" t="s">
        <v>4304</v>
      </c>
      <c r="B2074" s="279" t="s">
        <v>2780</v>
      </c>
      <c r="C2074" s="279" t="s">
        <v>1120</v>
      </c>
      <c r="D2074" s="279">
        <v>2028</v>
      </c>
      <c r="E2074" s="279" t="s">
        <v>2906</v>
      </c>
      <c r="F2074" s="279" t="s">
        <v>545</v>
      </c>
      <c r="G2074" s="79" t="s">
        <v>16</v>
      </c>
      <c r="H2074" s="44">
        <f t="shared" ref="H2074:N2074" si="495">SUM(H2075:H2078)</f>
        <v>34.900000000000006</v>
      </c>
      <c r="I2074" s="44">
        <f t="shared" si="495"/>
        <v>0</v>
      </c>
      <c r="J2074" s="44">
        <f t="shared" si="495"/>
        <v>0</v>
      </c>
      <c r="K2074" s="44">
        <f t="shared" si="495"/>
        <v>0</v>
      </c>
      <c r="L2074" s="44">
        <f t="shared" si="495"/>
        <v>34.900000000000006</v>
      </c>
      <c r="M2074" s="44">
        <f t="shared" si="495"/>
        <v>0</v>
      </c>
      <c r="N2074" s="44">
        <f t="shared" si="495"/>
        <v>0</v>
      </c>
      <c r="O2074" s="279">
        <v>1000</v>
      </c>
      <c r="P2074" s="279" t="s">
        <v>2905</v>
      </c>
      <c r="Q2074" s="424" t="s">
        <v>4197</v>
      </c>
    </row>
    <row r="2075" spans="1:17" x14ac:dyDescent="0.25">
      <c r="A2075" s="292"/>
      <c r="B2075" s="279"/>
      <c r="C2075" s="279"/>
      <c r="D2075" s="279"/>
      <c r="E2075" s="279"/>
      <c r="F2075" s="279"/>
      <c r="G2075" s="79" t="s">
        <v>17</v>
      </c>
      <c r="H2075" s="44">
        <f t="shared" si="491"/>
        <v>32.5</v>
      </c>
      <c r="I2075" s="44">
        <v>0</v>
      </c>
      <c r="J2075" s="44">
        <v>0</v>
      </c>
      <c r="K2075" s="44">
        <v>0</v>
      </c>
      <c r="L2075" s="44">
        <v>32.5</v>
      </c>
      <c r="M2075" s="44">
        <v>0</v>
      </c>
      <c r="N2075" s="44">
        <v>0</v>
      </c>
      <c r="O2075" s="279"/>
      <c r="P2075" s="279"/>
      <c r="Q2075" s="425"/>
    </row>
    <row r="2076" spans="1:17" ht="36" x14ac:dyDescent="0.25">
      <c r="A2076" s="292"/>
      <c r="B2076" s="279"/>
      <c r="C2076" s="279"/>
      <c r="D2076" s="279"/>
      <c r="E2076" s="279"/>
      <c r="F2076" s="279"/>
      <c r="G2076" s="79" t="s">
        <v>18</v>
      </c>
      <c r="H2076" s="44">
        <f t="shared" si="491"/>
        <v>1.2</v>
      </c>
      <c r="I2076" s="44">
        <v>0</v>
      </c>
      <c r="J2076" s="44">
        <v>0</v>
      </c>
      <c r="K2076" s="44">
        <v>0</v>
      </c>
      <c r="L2076" s="44">
        <v>1.2</v>
      </c>
      <c r="M2076" s="44">
        <v>0</v>
      </c>
      <c r="N2076" s="44">
        <v>0</v>
      </c>
      <c r="O2076" s="279"/>
      <c r="P2076" s="279"/>
      <c r="Q2076" s="425"/>
    </row>
    <row r="2077" spans="1:17" x14ac:dyDescent="0.25">
      <c r="A2077" s="292"/>
      <c r="B2077" s="279"/>
      <c r="C2077" s="279"/>
      <c r="D2077" s="279"/>
      <c r="E2077" s="279"/>
      <c r="F2077" s="279"/>
      <c r="G2077" s="79" t="s">
        <v>19</v>
      </c>
      <c r="H2077" s="44">
        <f t="shared" si="491"/>
        <v>1.2</v>
      </c>
      <c r="I2077" s="44">
        <v>0</v>
      </c>
      <c r="J2077" s="44">
        <v>0</v>
      </c>
      <c r="K2077" s="44">
        <v>0</v>
      </c>
      <c r="L2077" s="44">
        <v>1.2</v>
      </c>
      <c r="M2077" s="44">
        <v>0</v>
      </c>
      <c r="N2077" s="44">
        <v>0</v>
      </c>
      <c r="O2077" s="279"/>
      <c r="P2077" s="279"/>
      <c r="Q2077" s="425"/>
    </row>
    <row r="2078" spans="1:17" ht="24" x14ac:dyDescent="0.25">
      <c r="A2078" s="292"/>
      <c r="B2078" s="279"/>
      <c r="C2078" s="279"/>
      <c r="D2078" s="279"/>
      <c r="E2078" s="279"/>
      <c r="F2078" s="279"/>
      <c r="G2078" s="79" t="s">
        <v>20</v>
      </c>
      <c r="H2078" s="44">
        <f t="shared" si="491"/>
        <v>0</v>
      </c>
      <c r="I2078" s="44">
        <v>0</v>
      </c>
      <c r="J2078" s="44">
        <v>0</v>
      </c>
      <c r="K2078" s="44">
        <v>0</v>
      </c>
      <c r="L2078" s="44">
        <v>0</v>
      </c>
      <c r="M2078" s="44">
        <v>0</v>
      </c>
      <c r="N2078" s="44">
        <v>0</v>
      </c>
      <c r="O2078" s="279"/>
      <c r="P2078" s="279"/>
      <c r="Q2078" s="426"/>
    </row>
    <row r="2079" spans="1:17" ht="46.5" customHeight="1" x14ac:dyDescent="0.25">
      <c r="A2079" s="292" t="s">
        <v>2907</v>
      </c>
      <c r="B2079" s="279" t="s">
        <v>2780</v>
      </c>
      <c r="C2079" s="279" t="s">
        <v>1120</v>
      </c>
      <c r="D2079" s="279">
        <v>2028</v>
      </c>
      <c r="E2079" s="279" t="s">
        <v>2906</v>
      </c>
      <c r="F2079" s="279" t="s">
        <v>2908</v>
      </c>
      <c r="G2079" s="79" t="s">
        <v>16</v>
      </c>
      <c r="H2079" s="44">
        <f t="shared" ref="H2079:N2079" si="496">SUM(H2080:H2083)</f>
        <v>400</v>
      </c>
      <c r="I2079" s="44">
        <f t="shared" si="496"/>
        <v>0</v>
      </c>
      <c r="J2079" s="44">
        <f t="shared" si="496"/>
        <v>0</v>
      </c>
      <c r="K2079" s="44">
        <f t="shared" si="496"/>
        <v>0</v>
      </c>
      <c r="L2079" s="44">
        <f t="shared" si="496"/>
        <v>400</v>
      </c>
      <c r="M2079" s="44">
        <f t="shared" si="496"/>
        <v>0</v>
      </c>
      <c r="N2079" s="44">
        <f t="shared" si="496"/>
        <v>0</v>
      </c>
      <c r="O2079" s="279">
        <v>1000</v>
      </c>
      <c r="P2079" s="279" t="s">
        <v>2905</v>
      </c>
      <c r="Q2079" s="424" t="s">
        <v>4197</v>
      </c>
    </row>
    <row r="2080" spans="1:17" x14ac:dyDescent="0.25">
      <c r="A2080" s="292"/>
      <c r="B2080" s="279"/>
      <c r="C2080" s="279"/>
      <c r="D2080" s="279"/>
      <c r="E2080" s="279"/>
      <c r="F2080" s="279"/>
      <c r="G2080" s="79" t="s">
        <v>309</v>
      </c>
      <c r="H2080" s="44">
        <f t="shared" ref="H2080:H2113" si="497">SUM(I2080:N2080)</f>
        <v>372</v>
      </c>
      <c r="I2080" s="44">
        <v>0</v>
      </c>
      <c r="J2080" s="44">
        <v>0</v>
      </c>
      <c r="K2080" s="44">
        <v>0</v>
      </c>
      <c r="L2080" s="44">
        <v>372</v>
      </c>
      <c r="M2080" s="44">
        <v>0</v>
      </c>
      <c r="N2080" s="44">
        <v>0</v>
      </c>
      <c r="O2080" s="279"/>
      <c r="P2080" s="279"/>
      <c r="Q2080" s="425"/>
    </row>
    <row r="2081" spans="1:17" ht="36" x14ac:dyDescent="0.25">
      <c r="A2081" s="292"/>
      <c r="B2081" s="279"/>
      <c r="C2081" s="279"/>
      <c r="D2081" s="279"/>
      <c r="E2081" s="279"/>
      <c r="F2081" s="279"/>
      <c r="G2081" s="79" t="s">
        <v>18</v>
      </c>
      <c r="H2081" s="44">
        <f t="shared" si="497"/>
        <v>14</v>
      </c>
      <c r="I2081" s="44">
        <v>0</v>
      </c>
      <c r="J2081" s="44">
        <v>0</v>
      </c>
      <c r="K2081" s="44">
        <v>0</v>
      </c>
      <c r="L2081" s="44">
        <v>14</v>
      </c>
      <c r="M2081" s="44">
        <v>0</v>
      </c>
      <c r="N2081" s="44">
        <v>0</v>
      </c>
      <c r="O2081" s="279"/>
      <c r="P2081" s="279"/>
      <c r="Q2081" s="425"/>
    </row>
    <row r="2082" spans="1:17" x14ac:dyDescent="0.25">
      <c r="A2082" s="292"/>
      <c r="B2082" s="279"/>
      <c r="C2082" s="279"/>
      <c r="D2082" s="279"/>
      <c r="E2082" s="279"/>
      <c r="F2082" s="279"/>
      <c r="G2082" s="79" t="s">
        <v>19</v>
      </c>
      <c r="H2082" s="44">
        <f t="shared" si="497"/>
        <v>14</v>
      </c>
      <c r="I2082" s="44">
        <v>0</v>
      </c>
      <c r="J2082" s="44">
        <v>0</v>
      </c>
      <c r="K2082" s="44">
        <v>0</v>
      </c>
      <c r="L2082" s="44">
        <v>14</v>
      </c>
      <c r="M2082" s="44">
        <v>0</v>
      </c>
      <c r="N2082" s="44">
        <v>0</v>
      </c>
      <c r="O2082" s="279"/>
      <c r="P2082" s="279"/>
      <c r="Q2082" s="425"/>
    </row>
    <row r="2083" spans="1:17" ht="24" x14ac:dyDescent="0.25">
      <c r="A2083" s="292"/>
      <c r="B2083" s="279"/>
      <c r="C2083" s="279"/>
      <c r="D2083" s="279"/>
      <c r="E2083" s="279"/>
      <c r="F2083" s="279"/>
      <c r="G2083" s="79" t="s">
        <v>20</v>
      </c>
      <c r="H2083" s="44">
        <f t="shared" si="497"/>
        <v>0</v>
      </c>
      <c r="I2083" s="44">
        <v>0</v>
      </c>
      <c r="J2083" s="44">
        <v>0</v>
      </c>
      <c r="K2083" s="44">
        <v>0</v>
      </c>
      <c r="L2083" s="44">
        <v>0</v>
      </c>
      <c r="M2083" s="44">
        <v>0</v>
      </c>
      <c r="N2083" s="44">
        <v>0</v>
      </c>
      <c r="O2083" s="279"/>
      <c r="P2083" s="279"/>
      <c r="Q2083" s="426"/>
    </row>
    <row r="2084" spans="1:17" ht="36" x14ac:dyDescent="0.25">
      <c r="A2084" s="292" t="s">
        <v>2909</v>
      </c>
      <c r="B2084" s="279" t="s">
        <v>2780</v>
      </c>
      <c r="C2084" s="279" t="s">
        <v>1120</v>
      </c>
      <c r="D2084" s="279">
        <v>2028</v>
      </c>
      <c r="E2084" s="279" t="s">
        <v>2906</v>
      </c>
      <c r="F2084" s="279" t="s">
        <v>607</v>
      </c>
      <c r="G2084" s="79" t="s">
        <v>16</v>
      </c>
      <c r="H2084" s="44">
        <f t="shared" ref="H2084:N2084" si="498">SUM(H2085:H2088)</f>
        <v>10</v>
      </c>
      <c r="I2084" s="44">
        <f t="shared" si="498"/>
        <v>0</v>
      </c>
      <c r="J2084" s="44">
        <f t="shared" si="498"/>
        <v>0</v>
      </c>
      <c r="K2084" s="44">
        <f t="shared" si="498"/>
        <v>0</v>
      </c>
      <c r="L2084" s="44">
        <f t="shared" si="498"/>
        <v>10</v>
      </c>
      <c r="M2084" s="44">
        <f t="shared" si="498"/>
        <v>0</v>
      </c>
      <c r="N2084" s="44">
        <f t="shared" si="498"/>
        <v>0</v>
      </c>
      <c r="O2084" s="279">
        <v>1000</v>
      </c>
      <c r="P2084" s="279" t="s">
        <v>2905</v>
      </c>
      <c r="Q2084" s="424" t="s">
        <v>4197</v>
      </c>
    </row>
    <row r="2085" spans="1:17" x14ac:dyDescent="0.25">
      <c r="A2085" s="292"/>
      <c r="B2085" s="279"/>
      <c r="C2085" s="279"/>
      <c r="D2085" s="279"/>
      <c r="E2085" s="279"/>
      <c r="F2085" s="279"/>
      <c r="G2085" s="79" t="s">
        <v>309</v>
      </c>
      <c r="H2085" s="44">
        <f t="shared" si="497"/>
        <v>0</v>
      </c>
      <c r="I2085" s="44">
        <v>0</v>
      </c>
      <c r="J2085" s="44">
        <v>0</v>
      </c>
      <c r="K2085" s="44">
        <v>0</v>
      </c>
      <c r="L2085" s="44">
        <v>0</v>
      </c>
      <c r="M2085" s="44">
        <v>0</v>
      </c>
      <c r="N2085" s="44">
        <v>0</v>
      </c>
      <c r="O2085" s="279"/>
      <c r="P2085" s="279"/>
      <c r="Q2085" s="425"/>
    </row>
    <row r="2086" spans="1:17" ht="36" x14ac:dyDescent="0.25">
      <c r="A2086" s="292"/>
      <c r="B2086" s="279"/>
      <c r="C2086" s="279"/>
      <c r="D2086" s="279"/>
      <c r="E2086" s="279"/>
      <c r="F2086" s="279"/>
      <c r="G2086" s="79" t="s">
        <v>18</v>
      </c>
      <c r="H2086" s="44">
        <f t="shared" si="497"/>
        <v>9.1</v>
      </c>
      <c r="I2086" s="44">
        <v>0</v>
      </c>
      <c r="J2086" s="44">
        <v>0</v>
      </c>
      <c r="K2086" s="44">
        <v>0</v>
      </c>
      <c r="L2086" s="44">
        <v>9.1</v>
      </c>
      <c r="M2086" s="44">
        <v>0</v>
      </c>
      <c r="N2086" s="44">
        <v>0</v>
      </c>
      <c r="O2086" s="279"/>
      <c r="P2086" s="279"/>
      <c r="Q2086" s="425"/>
    </row>
    <row r="2087" spans="1:17" x14ac:dyDescent="0.25">
      <c r="A2087" s="292"/>
      <c r="B2087" s="279"/>
      <c r="C2087" s="279"/>
      <c r="D2087" s="279"/>
      <c r="E2087" s="279"/>
      <c r="F2087" s="279"/>
      <c r="G2087" s="79" t="s">
        <v>19</v>
      </c>
      <c r="H2087" s="44">
        <f t="shared" si="497"/>
        <v>0.9</v>
      </c>
      <c r="I2087" s="44">
        <v>0</v>
      </c>
      <c r="J2087" s="44">
        <v>0</v>
      </c>
      <c r="K2087" s="44">
        <v>0</v>
      </c>
      <c r="L2087" s="44">
        <v>0.9</v>
      </c>
      <c r="M2087" s="44">
        <v>0</v>
      </c>
      <c r="N2087" s="44">
        <v>0</v>
      </c>
      <c r="O2087" s="279"/>
      <c r="P2087" s="279"/>
      <c r="Q2087" s="425"/>
    </row>
    <row r="2088" spans="1:17" ht="24" x14ac:dyDescent="0.25">
      <c r="A2088" s="292"/>
      <c r="B2088" s="279"/>
      <c r="C2088" s="279"/>
      <c r="D2088" s="279"/>
      <c r="E2088" s="279"/>
      <c r="F2088" s="279"/>
      <c r="G2088" s="79" t="s">
        <v>20</v>
      </c>
      <c r="H2088" s="44">
        <f t="shared" si="497"/>
        <v>0</v>
      </c>
      <c r="I2088" s="44">
        <v>0</v>
      </c>
      <c r="J2088" s="44">
        <v>0</v>
      </c>
      <c r="K2088" s="44">
        <v>0</v>
      </c>
      <c r="L2088" s="44">
        <v>0</v>
      </c>
      <c r="M2088" s="44">
        <v>0</v>
      </c>
      <c r="N2088" s="44">
        <v>0</v>
      </c>
      <c r="O2088" s="279"/>
      <c r="P2088" s="279"/>
      <c r="Q2088" s="426"/>
    </row>
    <row r="2089" spans="1:17" ht="36" x14ac:dyDescent="0.25">
      <c r="A2089" s="292" t="s">
        <v>2911</v>
      </c>
      <c r="B2089" s="279" t="s">
        <v>2912</v>
      </c>
      <c r="C2089" s="279" t="s">
        <v>1120</v>
      </c>
      <c r="D2089" s="279">
        <v>2029</v>
      </c>
      <c r="E2089" s="279">
        <v>252</v>
      </c>
      <c r="F2089" s="279" t="s">
        <v>2910</v>
      </c>
      <c r="G2089" s="79" t="s">
        <v>16</v>
      </c>
      <c r="H2089" s="44">
        <f t="shared" ref="H2089:N2089" si="499">SUM(H2090:H2093)</f>
        <v>160.9</v>
      </c>
      <c r="I2089" s="44">
        <f t="shared" si="499"/>
        <v>0</v>
      </c>
      <c r="J2089" s="44">
        <f t="shared" si="499"/>
        <v>0</v>
      </c>
      <c r="K2089" s="44">
        <f t="shared" si="499"/>
        <v>0</v>
      </c>
      <c r="L2089" s="44">
        <f t="shared" si="499"/>
        <v>0</v>
      </c>
      <c r="M2089" s="44">
        <f t="shared" si="499"/>
        <v>160.9</v>
      </c>
      <c r="N2089" s="44">
        <f t="shared" si="499"/>
        <v>0</v>
      </c>
      <c r="O2089" s="279">
        <v>756</v>
      </c>
      <c r="P2089" s="279" t="s">
        <v>2913</v>
      </c>
      <c r="Q2089" s="424" t="s">
        <v>4197</v>
      </c>
    </row>
    <row r="2090" spans="1:17" x14ac:dyDescent="0.25">
      <c r="A2090" s="292"/>
      <c r="B2090" s="279"/>
      <c r="C2090" s="279"/>
      <c r="D2090" s="279"/>
      <c r="E2090" s="279"/>
      <c r="F2090" s="279"/>
      <c r="G2090" s="79" t="s">
        <v>309</v>
      </c>
      <c r="H2090" s="44">
        <f t="shared" si="497"/>
        <v>0</v>
      </c>
      <c r="I2090" s="44">
        <v>0</v>
      </c>
      <c r="J2090" s="44">
        <v>0</v>
      </c>
      <c r="K2090" s="44">
        <v>0</v>
      </c>
      <c r="L2090" s="44">
        <v>0</v>
      </c>
      <c r="M2090" s="44">
        <v>0</v>
      </c>
      <c r="N2090" s="44">
        <v>0</v>
      </c>
      <c r="O2090" s="279"/>
      <c r="P2090" s="279"/>
      <c r="Q2090" s="425"/>
    </row>
    <row r="2091" spans="1:17" ht="36" x14ac:dyDescent="0.25">
      <c r="A2091" s="292"/>
      <c r="B2091" s="279"/>
      <c r="C2091" s="279"/>
      <c r="D2091" s="279"/>
      <c r="E2091" s="279"/>
      <c r="F2091" s="279"/>
      <c r="G2091" s="79" t="s">
        <v>18</v>
      </c>
      <c r="H2091" s="44">
        <f t="shared" si="497"/>
        <v>146.4</v>
      </c>
      <c r="I2091" s="44">
        <v>0</v>
      </c>
      <c r="J2091" s="44">
        <v>0</v>
      </c>
      <c r="K2091" s="44">
        <v>0</v>
      </c>
      <c r="L2091" s="44">
        <v>0</v>
      </c>
      <c r="M2091" s="44">
        <v>146.4</v>
      </c>
      <c r="N2091" s="44">
        <v>0</v>
      </c>
      <c r="O2091" s="279"/>
      <c r="P2091" s="279"/>
      <c r="Q2091" s="425"/>
    </row>
    <row r="2092" spans="1:17" x14ac:dyDescent="0.25">
      <c r="A2092" s="292"/>
      <c r="B2092" s="279"/>
      <c r="C2092" s="279"/>
      <c r="D2092" s="279"/>
      <c r="E2092" s="279"/>
      <c r="F2092" s="279"/>
      <c r="G2092" s="79" t="s">
        <v>19</v>
      </c>
      <c r="H2092" s="44">
        <f t="shared" si="497"/>
        <v>14.5</v>
      </c>
      <c r="I2092" s="44">
        <v>0</v>
      </c>
      <c r="J2092" s="44">
        <v>0</v>
      </c>
      <c r="K2092" s="44">
        <v>0</v>
      </c>
      <c r="L2092" s="44">
        <v>0</v>
      </c>
      <c r="M2092" s="44">
        <v>14.5</v>
      </c>
      <c r="N2092" s="44">
        <v>0</v>
      </c>
      <c r="O2092" s="279"/>
      <c r="P2092" s="279"/>
      <c r="Q2092" s="425"/>
    </row>
    <row r="2093" spans="1:17" ht="24" x14ac:dyDescent="0.25">
      <c r="A2093" s="292"/>
      <c r="B2093" s="279"/>
      <c r="C2093" s="279"/>
      <c r="D2093" s="279"/>
      <c r="E2093" s="279"/>
      <c r="F2093" s="279"/>
      <c r="G2093" s="79" t="s">
        <v>20</v>
      </c>
      <c r="H2093" s="44">
        <f t="shared" si="497"/>
        <v>0</v>
      </c>
      <c r="I2093" s="44">
        <v>0</v>
      </c>
      <c r="J2093" s="44">
        <v>0</v>
      </c>
      <c r="K2093" s="44">
        <v>0</v>
      </c>
      <c r="L2093" s="44">
        <v>0</v>
      </c>
      <c r="M2093" s="44">
        <v>0</v>
      </c>
      <c r="N2093" s="44">
        <v>0</v>
      </c>
      <c r="O2093" s="279"/>
      <c r="P2093" s="279"/>
      <c r="Q2093" s="426"/>
    </row>
    <row r="2094" spans="1:17" ht="36" x14ac:dyDescent="0.25">
      <c r="A2094" s="292" t="s">
        <v>2914</v>
      </c>
      <c r="B2094" s="279" t="s">
        <v>2882</v>
      </c>
      <c r="C2094" s="279" t="s">
        <v>1120</v>
      </c>
      <c r="D2094" s="279">
        <v>2028</v>
      </c>
      <c r="E2094" s="279">
        <v>250</v>
      </c>
      <c r="F2094" s="279" t="s">
        <v>2915</v>
      </c>
      <c r="G2094" s="79" t="s">
        <v>16</v>
      </c>
      <c r="H2094" s="44">
        <f t="shared" ref="H2094:N2094" si="500">SUM(H2095:H2098)</f>
        <v>52.7</v>
      </c>
      <c r="I2094" s="44">
        <f t="shared" si="500"/>
        <v>0</v>
      </c>
      <c r="J2094" s="44">
        <f t="shared" si="500"/>
        <v>0</v>
      </c>
      <c r="K2094" s="44">
        <f t="shared" si="500"/>
        <v>0</v>
      </c>
      <c r="L2094" s="44">
        <f t="shared" si="500"/>
        <v>52.7</v>
      </c>
      <c r="M2094" s="44">
        <f t="shared" si="500"/>
        <v>0</v>
      </c>
      <c r="N2094" s="44">
        <f t="shared" si="500"/>
        <v>0</v>
      </c>
      <c r="O2094" s="279">
        <v>755</v>
      </c>
      <c r="P2094" s="281" t="s">
        <v>2916</v>
      </c>
      <c r="Q2094" s="424" t="s">
        <v>4197</v>
      </c>
    </row>
    <row r="2095" spans="1:17" x14ac:dyDescent="0.25">
      <c r="A2095" s="292"/>
      <c r="B2095" s="279"/>
      <c r="C2095" s="279"/>
      <c r="D2095" s="279"/>
      <c r="E2095" s="279"/>
      <c r="F2095" s="279"/>
      <c r="G2095" s="79" t="s">
        <v>17</v>
      </c>
      <c r="H2095" s="44">
        <f t="shared" si="497"/>
        <v>0</v>
      </c>
      <c r="I2095" s="44">
        <v>0</v>
      </c>
      <c r="J2095" s="44">
        <v>0</v>
      </c>
      <c r="K2095" s="44">
        <v>0</v>
      </c>
      <c r="L2095" s="44">
        <v>0</v>
      </c>
      <c r="M2095" s="44">
        <v>0</v>
      </c>
      <c r="N2095" s="44">
        <v>0</v>
      </c>
      <c r="O2095" s="279"/>
      <c r="P2095" s="282"/>
      <c r="Q2095" s="425"/>
    </row>
    <row r="2096" spans="1:17" ht="36" x14ac:dyDescent="0.25">
      <c r="A2096" s="292"/>
      <c r="B2096" s="279"/>
      <c r="C2096" s="279"/>
      <c r="D2096" s="279"/>
      <c r="E2096" s="279"/>
      <c r="F2096" s="279"/>
      <c r="G2096" s="79" t="s">
        <v>18</v>
      </c>
      <c r="H2096" s="44">
        <f t="shared" si="497"/>
        <v>48</v>
      </c>
      <c r="I2096" s="44">
        <v>0</v>
      </c>
      <c r="J2096" s="44">
        <v>0</v>
      </c>
      <c r="K2096" s="44">
        <v>0</v>
      </c>
      <c r="L2096" s="44">
        <v>48</v>
      </c>
      <c r="M2096" s="44">
        <v>0</v>
      </c>
      <c r="N2096" s="44">
        <v>0</v>
      </c>
      <c r="O2096" s="279"/>
      <c r="P2096" s="282"/>
      <c r="Q2096" s="425"/>
    </row>
    <row r="2097" spans="1:17" x14ac:dyDescent="0.25">
      <c r="A2097" s="292"/>
      <c r="B2097" s="279"/>
      <c r="C2097" s="279"/>
      <c r="D2097" s="279"/>
      <c r="E2097" s="279"/>
      <c r="F2097" s="279"/>
      <c r="G2097" s="79" t="s">
        <v>19</v>
      </c>
      <c r="H2097" s="44">
        <f t="shared" si="497"/>
        <v>4.7</v>
      </c>
      <c r="I2097" s="44">
        <v>0</v>
      </c>
      <c r="J2097" s="44">
        <v>0</v>
      </c>
      <c r="K2097" s="44">
        <v>0</v>
      </c>
      <c r="L2097" s="44">
        <v>4.7</v>
      </c>
      <c r="M2097" s="44">
        <v>0</v>
      </c>
      <c r="N2097" s="44">
        <v>0</v>
      </c>
      <c r="O2097" s="279"/>
      <c r="P2097" s="282"/>
      <c r="Q2097" s="425"/>
    </row>
    <row r="2098" spans="1:17" ht="24" x14ac:dyDescent="0.25">
      <c r="A2098" s="292"/>
      <c r="B2098" s="279"/>
      <c r="C2098" s="279"/>
      <c r="D2098" s="279"/>
      <c r="E2098" s="279"/>
      <c r="F2098" s="279"/>
      <c r="G2098" s="79" t="s">
        <v>20</v>
      </c>
      <c r="H2098" s="44">
        <f t="shared" si="497"/>
        <v>0</v>
      </c>
      <c r="I2098" s="44">
        <v>0</v>
      </c>
      <c r="J2098" s="44">
        <v>0</v>
      </c>
      <c r="K2098" s="44">
        <v>0</v>
      </c>
      <c r="L2098" s="44">
        <v>0</v>
      </c>
      <c r="M2098" s="44">
        <v>0</v>
      </c>
      <c r="N2098" s="44">
        <v>0</v>
      </c>
      <c r="O2098" s="279"/>
      <c r="P2098" s="283"/>
      <c r="Q2098" s="426"/>
    </row>
    <row r="2099" spans="1:17" ht="36" x14ac:dyDescent="0.25">
      <c r="A2099" s="292" t="s">
        <v>2918</v>
      </c>
      <c r="B2099" s="279" t="s">
        <v>2917</v>
      </c>
      <c r="C2099" s="279" t="s">
        <v>1120</v>
      </c>
      <c r="D2099" s="279">
        <v>2028</v>
      </c>
      <c r="E2099" s="279">
        <v>640</v>
      </c>
      <c r="F2099" s="279" t="s">
        <v>2898</v>
      </c>
      <c r="G2099" s="79" t="s">
        <v>16</v>
      </c>
      <c r="H2099" s="44">
        <f t="shared" ref="H2099:N2099" si="501">SUM(H2100:H2103)</f>
        <v>67.499999999999986</v>
      </c>
      <c r="I2099" s="44">
        <f t="shared" si="501"/>
        <v>0</v>
      </c>
      <c r="J2099" s="44">
        <f t="shared" si="501"/>
        <v>0</v>
      </c>
      <c r="K2099" s="44">
        <f t="shared" si="501"/>
        <v>0</v>
      </c>
      <c r="L2099" s="44">
        <f t="shared" si="501"/>
        <v>67.499999999999986</v>
      </c>
      <c r="M2099" s="44">
        <f t="shared" si="501"/>
        <v>0</v>
      </c>
      <c r="N2099" s="44">
        <f t="shared" si="501"/>
        <v>0</v>
      </c>
      <c r="O2099" s="279">
        <v>142</v>
      </c>
      <c r="P2099" s="279" t="s">
        <v>2919</v>
      </c>
      <c r="Q2099" s="424" t="s">
        <v>4197</v>
      </c>
    </row>
    <row r="2100" spans="1:17" x14ac:dyDescent="0.25">
      <c r="A2100" s="292"/>
      <c r="B2100" s="279"/>
      <c r="C2100" s="279"/>
      <c r="D2100" s="279"/>
      <c r="E2100" s="279"/>
      <c r="F2100" s="279"/>
      <c r="G2100" s="79" t="s">
        <v>309</v>
      </c>
      <c r="H2100" s="44">
        <f t="shared" si="497"/>
        <v>66.8</v>
      </c>
      <c r="I2100" s="44">
        <v>0</v>
      </c>
      <c r="J2100" s="44">
        <v>0</v>
      </c>
      <c r="K2100" s="44">
        <v>0</v>
      </c>
      <c r="L2100" s="44">
        <v>66.8</v>
      </c>
      <c r="M2100" s="44">
        <v>0</v>
      </c>
      <c r="N2100" s="44">
        <v>0</v>
      </c>
      <c r="O2100" s="279"/>
      <c r="P2100" s="279"/>
      <c r="Q2100" s="425"/>
    </row>
    <row r="2101" spans="1:17" ht="36" x14ac:dyDescent="0.25">
      <c r="A2101" s="292"/>
      <c r="B2101" s="279"/>
      <c r="C2101" s="279"/>
      <c r="D2101" s="279"/>
      <c r="E2101" s="279"/>
      <c r="F2101" s="279"/>
      <c r="G2101" s="79" t="s">
        <v>18</v>
      </c>
      <c r="H2101" s="44">
        <f t="shared" si="497"/>
        <v>0.6</v>
      </c>
      <c r="I2101" s="44">
        <v>0</v>
      </c>
      <c r="J2101" s="44">
        <v>0</v>
      </c>
      <c r="K2101" s="44">
        <v>0</v>
      </c>
      <c r="L2101" s="44">
        <v>0.6</v>
      </c>
      <c r="M2101" s="44">
        <v>0</v>
      </c>
      <c r="N2101" s="44">
        <v>0</v>
      </c>
      <c r="O2101" s="279"/>
      <c r="P2101" s="279"/>
      <c r="Q2101" s="425"/>
    </row>
    <row r="2102" spans="1:17" x14ac:dyDescent="0.25">
      <c r="A2102" s="292"/>
      <c r="B2102" s="279"/>
      <c r="C2102" s="279"/>
      <c r="D2102" s="279"/>
      <c r="E2102" s="279"/>
      <c r="F2102" s="279"/>
      <c r="G2102" s="79" t="s">
        <v>19</v>
      </c>
      <c r="H2102" s="44">
        <f t="shared" si="497"/>
        <v>0.1</v>
      </c>
      <c r="I2102" s="44">
        <v>0</v>
      </c>
      <c r="J2102" s="44">
        <v>0</v>
      </c>
      <c r="K2102" s="44">
        <v>0</v>
      </c>
      <c r="L2102" s="44">
        <v>0.1</v>
      </c>
      <c r="M2102" s="44">
        <v>0</v>
      </c>
      <c r="N2102" s="44">
        <v>0</v>
      </c>
      <c r="O2102" s="279"/>
      <c r="P2102" s="279"/>
      <c r="Q2102" s="425"/>
    </row>
    <row r="2103" spans="1:17" ht="24" x14ac:dyDescent="0.25">
      <c r="A2103" s="292"/>
      <c r="B2103" s="279"/>
      <c r="C2103" s="279"/>
      <c r="D2103" s="279"/>
      <c r="E2103" s="279"/>
      <c r="F2103" s="279"/>
      <c r="G2103" s="79" t="s">
        <v>20</v>
      </c>
      <c r="H2103" s="44">
        <f t="shared" si="497"/>
        <v>0</v>
      </c>
      <c r="I2103" s="44">
        <v>0</v>
      </c>
      <c r="J2103" s="44">
        <v>0</v>
      </c>
      <c r="K2103" s="44">
        <v>0</v>
      </c>
      <c r="L2103" s="44">
        <v>0</v>
      </c>
      <c r="M2103" s="44">
        <v>0</v>
      </c>
      <c r="N2103" s="44">
        <v>0</v>
      </c>
      <c r="O2103" s="279"/>
      <c r="P2103" s="279"/>
      <c r="Q2103" s="426"/>
    </row>
    <row r="2104" spans="1:17" ht="36" x14ac:dyDescent="0.25">
      <c r="A2104" s="292" t="s">
        <v>2920</v>
      </c>
      <c r="B2104" s="279" t="s">
        <v>2917</v>
      </c>
      <c r="C2104" s="279" t="s">
        <v>1120</v>
      </c>
      <c r="D2104" s="279">
        <v>2028</v>
      </c>
      <c r="E2104" s="279">
        <v>244</v>
      </c>
      <c r="F2104" s="279" t="s">
        <v>2898</v>
      </c>
      <c r="G2104" s="79" t="s">
        <v>16</v>
      </c>
      <c r="H2104" s="44">
        <f t="shared" ref="H2104:N2104" si="502">SUM(H2105:H2108)</f>
        <v>78.2</v>
      </c>
      <c r="I2104" s="44">
        <f t="shared" si="502"/>
        <v>0</v>
      </c>
      <c r="J2104" s="44">
        <f t="shared" si="502"/>
        <v>0</v>
      </c>
      <c r="K2104" s="44">
        <f t="shared" si="502"/>
        <v>0</v>
      </c>
      <c r="L2104" s="44">
        <f t="shared" si="502"/>
        <v>78.2</v>
      </c>
      <c r="M2104" s="44">
        <f t="shared" si="502"/>
        <v>0</v>
      </c>
      <c r="N2104" s="44">
        <f t="shared" si="502"/>
        <v>0</v>
      </c>
      <c r="O2104" s="279">
        <v>72</v>
      </c>
      <c r="P2104" s="279" t="s">
        <v>2921</v>
      </c>
      <c r="Q2104" s="424" t="s">
        <v>4197</v>
      </c>
    </row>
    <row r="2105" spans="1:17" ht="20.25" customHeight="1" x14ac:dyDescent="0.25">
      <c r="A2105" s="292"/>
      <c r="B2105" s="279"/>
      <c r="C2105" s="279"/>
      <c r="D2105" s="279"/>
      <c r="E2105" s="279"/>
      <c r="F2105" s="279"/>
      <c r="G2105" s="79" t="s">
        <v>309</v>
      </c>
      <c r="H2105" s="44">
        <f t="shared" si="497"/>
        <v>77.400000000000006</v>
      </c>
      <c r="I2105" s="44">
        <v>0</v>
      </c>
      <c r="J2105" s="44">
        <v>0</v>
      </c>
      <c r="K2105" s="44">
        <v>0</v>
      </c>
      <c r="L2105" s="44">
        <v>77.400000000000006</v>
      </c>
      <c r="M2105" s="44">
        <v>0</v>
      </c>
      <c r="N2105" s="44">
        <v>0</v>
      </c>
      <c r="O2105" s="279"/>
      <c r="P2105" s="279"/>
      <c r="Q2105" s="425"/>
    </row>
    <row r="2106" spans="1:17" ht="36" x14ac:dyDescent="0.25">
      <c r="A2106" s="292"/>
      <c r="B2106" s="279"/>
      <c r="C2106" s="279"/>
      <c r="D2106" s="279"/>
      <c r="E2106" s="279"/>
      <c r="F2106" s="279"/>
      <c r="G2106" s="79" t="s">
        <v>18</v>
      </c>
      <c r="H2106" s="44">
        <f t="shared" si="497"/>
        <v>0.7</v>
      </c>
      <c r="I2106" s="44">
        <v>0</v>
      </c>
      <c r="J2106" s="44">
        <v>0</v>
      </c>
      <c r="K2106" s="44">
        <v>0</v>
      </c>
      <c r="L2106" s="44">
        <v>0.7</v>
      </c>
      <c r="M2106" s="44">
        <v>0</v>
      </c>
      <c r="N2106" s="44">
        <v>0</v>
      </c>
      <c r="O2106" s="279"/>
      <c r="P2106" s="279"/>
      <c r="Q2106" s="425"/>
    </row>
    <row r="2107" spans="1:17" x14ac:dyDescent="0.25">
      <c r="A2107" s="292"/>
      <c r="B2107" s="279"/>
      <c r="C2107" s="279"/>
      <c r="D2107" s="279"/>
      <c r="E2107" s="279"/>
      <c r="F2107" s="279"/>
      <c r="G2107" s="79" t="s">
        <v>19</v>
      </c>
      <c r="H2107" s="44">
        <f t="shared" si="497"/>
        <v>0.1</v>
      </c>
      <c r="I2107" s="44">
        <v>0</v>
      </c>
      <c r="J2107" s="44">
        <v>0</v>
      </c>
      <c r="K2107" s="44">
        <v>0</v>
      </c>
      <c r="L2107" s="44">
        <v>0.1</v>
      </c>
      <c r="M2107" s="44">
        <v>0</v>
      </c>
      <c r="N2107" s="44">
        <v>0</v>
      </c>
      <c r="O2107" s="279"/>
      <c r="P2107" s="279"/>
      <c r="Q2107" s="425"/>
    </row>
    <row r="2108" spans="1:17" ht="24" x14ac:dyDescent="0.25">
      <c r="A2108" s="292"/>
      <c r="B2108" s="279"/>
      <c r="C2108" s="279"/>
      <c r="D2108" s="279"/>
      <c r="E2108" s="279"/>
      <c r="F2108" s="279"/>
      <c r="G2108" s="79" t="s">
        <v>20</v>
      </c>
      <c r="H2108" s="44">
        <f t="shared" si="497"/>
        <v>0</v>
      </c>
      <c r="I2108" s="44">
        <v>0</v>
      </c>
      <c r="J2108" s="44">
        <v>0</v>
      </c>
      <c r="K2108" s="44">
        <v>0</v>
      </c>
      <c r="L2108" s="44">
        <v>0</v>
      </c>
      <c r="M2108" s="44">
        <v>0</v>
      </c>
      <c r="N2108" s="44">
        <v>0</v>
      </c>
      <c r="O2108" s="279"/>
      <c r="P2108" s="279"/>
      <c r="Q2108" s="426"/>
    </row>
    <row r="2109" spans="1:17" ht="36" x14ac:dyDescent="0.25">
      <c r="A2109" s="292" t="s">
        <v>2922</v>
      </c>
      <c r="B2109" s="279" t="s">
        <v>2917</v>
      </c>
      <c r="C2109" s="279" t="s">
        <v>1120</v>
      </c>
      <c r="D2109" s="279">
        <v>2028</v>
      </c>
      <c r="E2109" s="279">
        <v>460</v>
      </c>
      <c r="F2109" s="279" t="s">
        <v>2898</v>
      </c>
      <c r="G2109" s="79" t="s">
        <v>16</v>
      </c>
      <c r="H2109" s="44">
        <f t="shared" ref="H2109:N2109" si="503">SUM(H2110:H2113)</f>
        <v>93.1</v>
      </c>
      <c r="I2109" s="44">
        <f t="shared" si="503"/>
        <v>0</v>
      </c>
      <c r="J2109" s="44">
        <f t="shared" si="503"/>
        <v>0</v>
      </c>
      <c r="K2109" s="44">
        <f t="shared" si="503"/>
        <v>0</v>
      </c>
      <c r="L2109" s="44">
        <f t="shared" si="503"/>
        <v>93.1</v>
      </c>
      <c r="M2109" s="44">
        <f t="shared" si="503"/>
        <v>0</v>
      </c>
      <c r="N2109" s="44">
        <f t="shared" si="503"/>
        <v>0</v>
      </c>
      <c r="O2109" s="279">
        <v>84</v>
      </c>
      <c r="P2109" s="279" t="s">
        <v>2923</v>
      </c>
      <c r="Q2109" s="424" t="s">
        <v>4197</v>
      </c>
    </row>
    <row r="2110" spans="1:17" x14ac:dyDescent="0.25">
      <c r="A2110" s="292"/>
      <c r="B2110" s="279"/>
      <c r="C2110" s="279"/>
      <c r="D2110" s="279"/>
      <c r="E2110" s="279"/>
      <c r="F2110" s="279"/>
      <c r="G2110" s="79" t="s">
        <v>309</v>
      </c>
      <c r="H2110" s="44">
        <f t="shared" si="497"/>
        <v>92.2</v>
      </c>
      <c r="I2110" s="44">
        <v>0</v>
      </c>
      <c r="J2110" s="44">
        <v>0</v>
      </c>
      <c r="K2110" s="44">
        <v>0</v>
      </c>
      <c r="L2110" s="44">
        <v>92.2</v>
      </c>
      <c r="M2110" s="44">
        <v>0</v>
      </c>
      <c r="N2110" s="44">
        <v>0</v>
      </c>
      <c r="O2110" s="279"/>
      <c r="P2110" s="279"/>
      <c r="Q2110" s="425"/>
    </row>
    <row r="2111" spans="1:17" ht="36" x14ac:dyDescent="0.25">
      <c r="A2111" s="292"/>
      <c r="B2111" s="279"/>
      <c r="C2111" s="279"/>
      <c r="D2111" s="279"/>
      <c r="E2111" s="279"/>
      <c r="F2111" s="279"/>
      <c r="G2111" s="79" t="s">
        <v>18</v>
      </c>
      <c r="H2111" s="44">
        <f t="shared" si="497"/>
        <v>0.8</v>
      </c>
      <c r="I2111" s="44">
        <v>0</v>
      </c>
      <c r="J2111" s="44">
        <v>0</v>
      </c>
      <c r="K2111" s="44">
        <v>0</v>
      </c>
      <c r="L2111" s="44">
        <v>0.8</v>
      </c>
      <c r="M2111" s="44">
        <v>0</v>
      </c>
      <c r="N2111" s="44">
        <v>0</v>
      </c>
      <c r="O2111" s="279"/>
      <c r="P2111" s="279"/>
      <c r="Q2111" s="425"/>
    </row>
    <row r="2112" spans="1:17" x14ac:dyDescent="0.25">
      <c r="A2112" s="292"/>
      <c r="B2112" s="279"/>
      <c r="C2112" s="279"/>
      <c r="D2112" s="279"/>
      <c r="E2112" s="279"/>
      <c r="F2112" s="279"/>
      <c r="G2112" s="79" t="s">
        <v>19</v>
      </c>
      <c r="H2112" s="44">
        <f t="shared" si="497"/>
        <v>0.1</v>
      </c>
      <c r="I2112" s="44">
        <v>0</v>
      </c>
      <c r="J2112" s="44">
        <v>0</v>
      </c>
      <c r="K2112" s="44">
        <v>0</v>
      </c>
      <c r="L2112" s="44">
        <v>0.1</v>
      </c>
      <c r="M2112" s="44">
        <v>0</v>
      </c>
      <c r="N2112" s="44">
        <v>0</v>
      </c>
      <c r="O2112" s="279"/>
      <c r="P2112" s="279"/>
      <c r="Q2112" s="425"/>
    </row>
    <row r="2113" spans="1:17" ht="24" x14ac:dyDescent="0.25">
      <c r="A2113" s="292"/>
      <c r="B2113" s="279"/>
      <c r="C2113" s="279"/>
      <c r="D2113" s="279"/>
      <c r="E2113" s="279"/>
      <c r="F2113" s="279"/>
      <c r="G2113" s="79" t="s">
        <v>20</v>
      </c>
      <c r="H2113" s="44">
        <f t="shared" si="497"/>
        <v>0</v>
      </c>
      <c r="I2113" s="44">
        <v>0</v>
      </c>
      <c r="J2113" s="44">
        <v>0</v>
      </c>
      <c r="K2113" s="44">
        <v>0</v>
      </c>
      <c r="L2113" s="44">
        <v>0</v>
      </c>
      <c r="M2113" s="44">
        <v>0</v>
      </c>
      <c r="N2113" s="44">
        <v>0</v>
      </c>
      <c r="O2113" s="279"/>
      <c r="P2113" s="279"/>
      <c r="Q2113" s="426"/>
    </row>
    <row r="2114" spans="1:17" ht="36" x14ac:dyDescent="0.25">
      <c r="A2114" s="284" t="s">
        <v>2924</v>
      </c>
      <c r="B2114" s="281" t="s">
        <v>2375</v>
      </c>
      <c r="C2114" s="301" t="s">
        <v>1120</v>
      </c>
      <c r="D2114" s="281">
        <v>2025</v>
      </c>
      <c r="E2114" s="301" t="s">
        <v>2925</v>
      </c>
      <c r="F2114" s="281" t="s">
        <v>2926</v>
      </c>
      <c r="G2114" s="134" t="s">
        <v>16</v>
      </c>
      <c r="H2114" s="44">
        <f t="shared" ref="H2114:N2114" si="504">SUM(H2115:H2118)</f>
        <v>4.0999999999999996</v>
      </c>
      <c r="I2114" s="47">
        <f t="shared" si="504"/>
        <v>4.0999999999999996</v>
      </c>
      <c r="J2114" s="44">
        <f t="shared" si="504"/>
        <v>0</v>
      </c>
      <c r="K2114" s="47">
        <f t="shared" si="504"/>
        <v>0</v>
      </c>
      <c r="L2114" s="44">
        <f t="shared" si="504"/>
        <v>0</v>
      </c>
      <c r="M2114" s="47">
        <f t="shared" si="504"/>
        <v>0</v>
      </c>
      <c r="N2114" s="44">
        <f t="shared" si="504"/>
        <v>0</v>
      </c>
      <c r="O2114" s="301">
        <v>550</v>
      </c>
      <c r="P2114" s="281"/>
      <c r="Q2114" s="424" t="s">
        <v>4197</v>
      </c>
    </row>
    <row r="2115" spans="1:17" x14ac:dyDescent="0.25">
      <c r="A2115" s="285"/>
      <c r="B2115" s="282"/>
      <c r="C2115" s="301"/>
      <c r="D2115" s="282"/>
      <c r="E2115" s="301"/>
      <c r="F2115" s="282"/>
      <c r="G2115" s="79" t="s">
        <v>309</v>
      </c>
      <c r="H2115" s="47">
        <f t="shared" ref="H2115:H2118" si="505">SUM(I2115:N2115)</f>
        <v>4</v>
      </c>
      <c r="I2115" s="44">
        <v>4</v>
      </c>
      <c r="J2115" s="47">
        <v>0</v>
      </c>
      <c r="K2115" s="44">
        <v>0</v>
      </c>
      <c r="L2115" s="47">
        <v>0</v>
      </c>
      <c r="M2115" s="44">
        <v>0</v>
      </c>
      <c r="N2115" s="44">
        <v>0</v>
      </c>
      <c r="O2115" s="301"/>
      <c r="P2115" s="282"/>
      <c r="Q2115" s="425"/>
    </row>
    <row r="2116" spans="1:17" ht="36" x14ac:dyDescent="0.25">
      <c r="A2116" s="285"/>
      <c r="B2116" s="282"/>
      <c r="C2116" s="301"/>
      <c r="D2116" s="282"/>
      <c r="E2116" s="301"/>
      <c r="F2116" s="282"/>
      <c r="G2116" s="134" t="s">
        <v>18</v>
      </c>
      <c r="H2116" s="44">
        <f t="shared" si="505"/>
        <v>0.1</v>
      </c>
      <c r="I2116" s="47">
        <v>0.1</v>
      </c>
      <c r="J2116" s="44">
        <v>0</v>
      </c>
      <c r="K2116" s="47">
        <v>0</v>
      </c>
      <c r="L2116" s="44">
        <v>0</v>
      </c>
      <c r="M2116" s="47">
        <v>0</v>
      </c>
      <c r="N2116" s="44">
        <v>0</v>
      </c>
      <c r="O2116" s="301"/>
      <c r="P2116" s="282"/>
      <c r="Q2116" s="425"/>
    </row>
    <row r="2117" spans="1:17" ht="15.75" customHeight="1" x14ac:dyDescent="0.25">
      <c r="A2117" s="285"/>
      <c r="B2117" s="282"/>
      <c r="C2117" s="301"/>
      <c r="D2117" s="282"/>
      <c r="E2117" s="301"/>
      <c r="F2117" s="282"/>
      <c r="G2117" s="79" t="s">
        <v>19</v>
      </c>
      <c r="H2117" s="47">
        <f t="shared" si="505"/>
        <v>0</v>
      </c>
      <c r="I2117" s="44">
        <v>0</v>
      </c>
      <c r="J2117" s="47">
        <v>0</v>
      </c>
      <c r="K2117" s="44">
        <v>0</v>
      </c>
      <c r="L2117" s="47">
        <v>0</v>
      </c>
      <c r="M2117" s="44">
        <v>0</v>
      </c>
      <c r="N2117" s="44">
        <v>0</v>
      </c>
      <c r="O2117" s="301"/>
      <c r="P2117" s="282"/>
      <c r="Q2117" s="425"/>
    </row>
    <row r="2118" spans="1:17" ht="24" x14ac:dyDescent="0.25">
      <c r="A2118" s="286"/>
      <c r="B2118" s="283"/>
      <c r="C2118" s="301"/>
      <c r="D2118" s="283"/>
      <c r="E2118" s="301"/>
      <c r="F2118" s="283"/>
      <c r="G2118" s="134" t="s">
        <v>20</v>
      </c>
      <c r="H2118" s="44">
        <f t="shared" si="505"/>
        <v>0</v>
      </c>
      <c r="I2118" s="47">
        <v>0</v>
      </c>
      <c r="J2118" s="44">
        <v>0</v>
      </c>
      <c r="K2118" s="47">
        <v>0</v>
      </c>
      <c r="L2118" s="44">
        <v>0</v>
      </c>
      <c r="M2118" s="47">
        <v>0</v>
      </c>
      <c r="N2118" s="44">
        <v>0</v>
      </c>
      <c r="O2118" s="301"/>
      <c r="P2118" s="283"/>
      <c r="Q2118" s="426"/>
    </row>
    <row r="2119" spans="1:17" ht="36" x14ac:dyDescent="0.25">
      <c r="A2119" s="294" t="s">
        <v>26</v>
      </c>
      <c r="B2119" s="294"/>
      <c r="C2119" s="294"/>
      <c r="D2119" s="294"/>
      <c r="E2119" s="294"/>
      <c r="F2119" s="294"/>
      <c r="G2119" s="133" t="s">
        <v>16</v>
      </c>
      <c r="H2119" s="49">
        <f>SUM(H1999,H2004,H2009,H2014,H2019,H2024,H2029,H2034,H2039,H2044,H2049,H2054,H2059,H2064,H2069,H2074,H2079,H2084,H2089,H2094,H2099,H2104,H2109,H2114)</f>
        <v>2921.7999999999997</v>
      </c>
      <c r="I2119" s="49">
        <f t="shared" ref="I2119:N2119" si="506">SUM(I1999,I2004,I2009,I2014,I2019,I2024,I2029,I2034,I2039,I2044,I2049,I2054,I2059,I2064,I2069,I2074,I2079,I2084,I2089,I2094,I2099,I2104,I2109,I2114)</f>
        <v>112.6</v>
      </c>
      <c r="J2119" s="49">
        <f t="shared" si="506"/>
        <v>39.299999999999997</v>
      </c>
      <c r="K2119" s="49">
        <f t="shared" si="506"/>
        <v>0</v>
      </c>
      <c r="L2119" s="49">
        <f t="shared" si="506"/>
        <v>2306.5</v>
      </c>
      <c r="M2119" s="49">
        <f t="shared" si="506"/>
        <v>463.4</v>
      </c>
      <c r="N2119" s="49">
        <f t="shared" si="506"/>
        <v>0</v>
      </c>
      <c r="O2119" s="279"/>
      <c r="P2119" s="279"/>
      <c r="Q2119" s="35"/>
    </row>
    <row r="2120" spans="1:17" ht="24" x14ac:dyDescent="0.25">
      <c r="A2120" s="294"/>
      <c r="B2120" s="294"/>
      <c r="C2120" s="294"/>
      <c r="D2120" s="294"/>
      <c r="E2120" s="294"/>
      <c r="F2120" s="294"/>
      <c r="G2120" s="133" t="s">
        <v>309</v>
      </c>
      <c r="H2120" s="49">
        <f t="shared" ref="H2120:N2123" si="507">SUM(H2000,H2005,H2010,H2015,H2020,H2025,H2030,H2035,H2040,H2045,H2050,H2055,H2060,H2065,H2070,H2075,H2080,H2085,H2090,H2095,H2100,H2105,H2110,H2115)</f>
        <v>1836.9000000000003</v>
      </c>
      <c r="I2120" s="49">
        <f t="shared" si="507"/>
        <v>63.4</v>
      </c>
      <c r="J2120" s="49">
        <f t="shared" si="507"/>
        <v>14.1</v>
      </c>
      <c r="K2120" s="49">
        <f t="shared" si="507"/>
        <v>0</v>
      </c>
      <c r="L2120" s="49">
        <f t="shared" si="507"/>
        <v>1759.4000000000003</v>
      </c>
      <c r="M2120" s="49">
        <f t="shared" si="507"/>
        <v>0</v>
      </c>
      <c r="N2120" s="49">
        <f t="shared" si="507"/>
        <v>0</v>
      </c>
      <c r="O2120" s="279"/>
      <c r="P2120" s="279"/>
      <c r="Q2120" s="35"/>
    </row>
    <row r="2121" spans="1:17" ht="36" x14ac:dyDescent="0.25">
      <c r="A2121" s="294"/>
      <c r="B2121" s="294"/>
      <c r="C2121" s="294"/>
      <c r="D2121" s="294"/>
      <c r="E2121" s="294"/>
      <c r="F2121" s="294"/>
      <c r="G2121" s="133" t="s">
        <v>18</v>
      </c>
      <c r="H2121" s="49">
        <f t="shared" si="507"/>
        <v>946.70000000000016</v>
      </c>
      <c r="I2121" s="49">
        <f t="shared" si="507"/>
        <v>49.2</v>
      </c>
      <c r="J2121" s="49">
        <f t="shared" si="507"/>
        <v>25.2</v>
      </c>
      <c r="K2121" s="49">
        <f t="shared" si="507"/>
        <v>0</v>
      </c>
      <c r="L2121" s="49">
        <f t="shared" si="507"/>
        <v>450.70000000000005</v>
      </c>
      <c r="M2121" s="49">
        <f t="shared" si="507"/>
        <v>421.6</v>
      </c>
      <c r="N2121" s="49">
        <f t="shared" si="507"/>
        <v>0</v>
      </c>
      <c r="O2121" s="279"/>
      <c r="P2121" s="279"/>
      <c r="Q2121" s="35"/>
    </row>
    <row r="2122" spans="1:17" ht="15.75" x14ac:dyDescent="0.25">
      <c r="A2122" s="294"/>
      <c r="B2122" s="294"/>
      <c r="C2122" s="294"/>
      <c r="D2122" s="294"/>
      <c r="E2122" s="294"/>
      <c r="F2122" s="294"/>
      <c r="G2122" s="133" t="s">
        <v>19</v>
      </c>
      <c r="H2122" s="49">
        <f t="shared" si="507"/>
        <v>138.19999999999999</v>
      </c>
      <c r="I2122" s="49">
        <f t="shared" si="507"/>
        <v>0</v>
      </c>
      <c r="J2122" s="49">
        <f t="shared" si="507"/>
        <v>0</v>
      </c>
      <c r="K2122" s="49">
        <f t="shared" si="507"/>
        <v>0</v>
      </c>
      <c r="L2122" s="49">
        <f t="shared" si="507"/>
        <v>96.399999999999991</v>
      </c>
      <c r="M2122" s="49">
        <f t="shared" si="507"/>
        <v>41.8</v>
      </c>
      <c r="N2122" s="49">
        <f t="shared" si="507"/>
        <v>0</v>
      </c>
      <c r="O2122" s="279"/>
      <c r="P2122" s="279"/>
      <c r="Q2122" s="35"/>
    </row>
    <row r="2123" spans="1:17" ht="24" x14ac:dyDescent="0.25">
      <c r="A2123" s="294"/>
      <c r="B2123" s="294"/>
      <c r="C2123" s="294"/>
      <c r="D2123" s="294"/>
      <c r="E2123" s="294"/>
      <c r="F2123" s="294"/>
      <c r="G2123" s="133" t="s">
        <v>20</v>
      </c>
      <c r="H2123" s="49">
        <f t="shared" si="507"/>
        <v>0</v>
      </c>
      <c r="I2123" s="49">
        <f t="shared" si="507"/>
        <v>0</v>
      </c>
      <c r="J2123" s="49">
        <f t="shared" si="507"/>
        <v>0</v>
      </c>
      <c r="K2123" s="49">
        <f t="shared" si="507"/>
        <v>0</v>
      </c>
      <c r="L2123" s="49">
        <f t="shared" si="507"/>
        <v>0</v>
      </c>
      <c r="M2123" s="49">
        <f t="shared" si="507"/>
        <v>0</v>
      </c>
      <c r="N2123" s="49">
        <f t="shared" si="507"/>
        <v>0</v>
      </c>
      <c r="O2123" s="279"/>
      <c r="P2123" s="279"/>
      <c r="Q2123" s="35"/>
    </row>
    <row r="2124" spans="1:17" ht="15.75" x14ac:dyDescent="0.25">
      <c r="A2124" s="306" t="s">
        <v>236</v>
      </c>
      <c r="B2124" s="306"/>
      <c r="C2124" s="306"/>
      <c r="D2124" s="306"/>
      <c r="E2124" s="306"/>
      <c r="F2124" s="306"/>
      <c r="G2124" s="306"/>
      <c r="H2124" s="306"/>
      <c r="I2124" s="306"/>
      <c r="J2124" s="306"/>
      <c r="K2124" s="306"/>
      <c r="L2124" s="306"/>
      <c r="M2124" s="306"/>
      <c r="N2124" s="306"/>
      <c r="O2124" s="306"/>
      <c r="P2124" s="306"/>
      <c r="Q2124" s="35"/>
    </row>
    <row r="2125" spans="1:17" ht="36" x14ac:dyDescent="0.25">
      <c r="A2125" s="292" t="s">
        <v>2927</v>
      </c>
      <c r="B2125" s="279" t="s">
        <v>2928</v>
      </c>
      <c r="C2125" s="279" t="s">
        <v>236</v>
      </c>
      <c r="D2125" s="279">
        <v>2028</v>
      </c>
      <c r="E2125" s="279">
        <v>392</v>
      </c>
      <c r="F2125" s="279" t="s">
        <v>2929</v>
      </c>
      <c r="G2125" s="79" t="s">
        <v>16</v>
      </c>
      <c r="H2125" s="44">
        <f t="shared" ref="H2125:N2125" si="508">SUM(H2126:H2129)</f>
        <v>85.100000000000009</v>
      </c>
      <c r="I2125" s="44">
        <f t="shared" si="508"/>
        <v>0</v>
      </c>
      <c r="J2125" s="44">
        <f t="shared" si="508"/>
        <v>0</v>
      </c>
      <c r="K2125" s="44">
        <f t="shared" si="508"/>
        <v>0</v>
      </c>
      <c r="L2125" s="44">
        <f t="shared" si="508"/>
        <v>85.100000000000009</v>
      </c>
      <c r="M2125" s="44">
        <f t="shared" si="508"/>
        <v>0</v>
      </c>
      <c r="N2125" s="44">
        <f t="shared" si="508"/>
        <v>0</v>
      </c>
      <c r="O2125" s="279"/>
      <c r="P2125" s="279" t="s">
        <v>2930</v>
      </c>
      <c r="Q2125" s="424" t="s">
        <v>4198</v>
      </c>
    </row>
    <row r="2126" spans="1:17" x14ac:dyDescent="0.25">
      <c r="A2126" s="292"/>
      <c r="B2126" s="279"/>
      <c r="C2126" s="279"/>
      <c r="D2126" s="279"/>
      <c r="E2126" s="279"/>
      <c r="F2126" s="279"/>
      <c r="G2126" s="79" t="s">
        <v>267</v>
      </c>
      <c r="H2126" s="44">
        <f t="shared" ref="H2126:H2174" si="509">SUM(I2126:N2126)</f>
        <v>83.4</v>
      </c>
      <c r="I2126" s="44">
        <v>0</v>
      </c>
      <c r="J2126" s="44">
        <v>0</v>
      </c>
      <c r="K2126" s="44">
        <v>0</v>
      </c>
      <c r="L2126" s="44">
        <v>83.4</v>
      </c>
      <c r="M2126" s="44">
        <v>0</v>
      </c>
      <c r="N2126" s="44">
        <v>0</v>
      </c>
      <c r="O2126" s="279"/>
      <c r="P2126" s="279"/>
      <c r="Q2126" s="425"/>
    </row>
    <row r="2127" spans="1:17" ht="36" x14ac:dyDescent="0.25">
      <c r="A2127" s="292"/>
      <c r="B2127" s="279"/>
      <c r="C2127" s="279"/>
      <c r="D2127" s="279"/>
      <c r="E2127" s="279"/>
      <c r="F2127" s="279"/>
      <c r="G2127" s="79" t="s">
        <v>18</v>
      </c>
      <c r="H2127" s="44">
        <f t="shared" si="509"/>
        <v>1.7</v>
      </c>
      <c r="I2127" s="44">
        <v>0</v>
      </c>
      <c r="J2127" s="44">
        <v>0</v>
      </c>
      <c r="K2127" s="44">
        <v>0</v>
      </c>
      <c r="L2127" s="44">
        <v>1.7</v>
      </c>
      <c r="M2127" s="44">
        <v>0</v>
      </c>
      <c r="N2127" s="44">
        <v>0</v>
      </c>
      <c r="O2127" s="279"/>
      <c r="P2127" s="279"/>
      <c r="Q2127" s="425"/>
    </row>
    <row r="2128" spans="1:17" x14ac:dyDescent="0.25">
      <c r="A2128" s="292"/>
      <c r="B2128" s="279"/>
      <c r="C2128" s="279"/>
      <c r="D2128" s="279"/>
      <c r="E2128" s="279"/>
      <c r="F2128" s="279"/>
      <c r="G2128" s="79" t="s">
        <v>19</v>
      </c>
      <c r="H2128" s="44">
        <f t="shared" si="509"/>
        <v>0</v>
      </c>
      <c r="I2128" s="44">
        <v>0</v>
      </c>
      <c r="J2128" s="44">
        <v>0</v>
      </c>
      <c r="K2128" s="44">
        <v>0</v>
      </c>
      <c r="L2128" s="44">
        <v>0</v>
      </c>
      <c r="M2128" s="44">
        <v>0</v>
      </c>
      <c r="N2128" s="44">
        <v>0</v>
      </c>
      <c r="O2128" s="279"/>
      <c r="P2128" s="279"/>
      <c r="Q2128" s="425"/>
    </row>
    <row r="2129" spans="1:17" ht="24" x14ac:dyDescent="0.25">
      <c r="A2129" s="292"/>
      <c r="B2129" s="279"/>
      <c r="C2129" s="279"/>
      <c r="D2129" s="279"/>
      <c r="E2129" s="279"/>
      <c r="F2129" s="279"/>
      <c r="G2129" s="79" t="s">
        <v>20</v>
      </c>
      <c r="H2129" s="44">
        <f t="shared" si="509"/>
        <v>0</v>
      </c>
      <c r="I2129" s="44">
        <v>0</v>
      </c>
      <c r="J2129" s="44">
        <v>0</v>
      </c>
      <c r="K2129" s="44">
        <v>0</v>
      </c>
      <c r="L2129" s="44">
        <v>0</v>
      </c>
      <c r="M2129" s="44">
        <v>0</v>
      </c>
      <c r="N2129" s="44">
        <v>0</v>
      </c>
      <c r="O2129" s="279"/>
      <c r="P2129" s="279"/>
      <c r="Q2129" s="426"/>
    </row>
    <row r="2130" spans="1:17" ht="36" x14ac:dyDescent="0.25">
      <c r="A2130" s="299" t="s">
        <v>2931</v>
      </c>
      <c r="B2130" s="279" t="s">
        <v>2928</v>
      </c>
      <c r="C2130" s="279" t="s">
        <v>236</v>
      </c>
      <c r="D2130" s="279">
        <v>2028</v>
      </c>
      <c r="E2130" s="279">
        <v>392</v>
      </c>
      <c r="F2130" s="279" t="s">
        <v>2929</v>
      </c>
      <c r="G2130" s="79" t="s">
        <v>16</v>
      </c>
      <c r="H2130" s="44">
        <f t="shared" ref="H2130:N2130" si="510">SUM(H2131:H2134)</f>
        <v>20.9</v>
      </c>
      <c r="I2130" s="44">
        <f t="shared" si="510"/>
        <v>0</v>
      </c>
      <c r="J2130" s="44">
        <f t="shared" si="510"/>
        <v>0</v>
      </c>
      <c r="K2130" s="44">
        <f t="shared" si="510"/>
        <v>0</v>
      </c>
      <c r="L2130" s="44">
        <f t="shared" si="510"/>
        <v>20.9</v>
      </c>
      <c r="M2130" s="44">
        <f t="shared" si="510"/>
        <v>0</v>
      </c>
      <c r="N2130" s="44">
        <f t="shared" si="510"/>
        <v>0</v>
      </c>
      <c r="O2130" s="279"/>
      <c r="P2130" s="279"/>
      <c r="Q2130" s="424" t="s">
        <v>4198</v>
      </c>
    </row>
    <row r="2131" spans="1:17" x14ac:dyDescent="0.25">
      <c r="A2131" s="374"/>
      <c r="B2131" s="279"/>
      <c r="C2131" s="279"/>
      <c r="D2131" s="279"/>
      <c r="E2131" s="279"/>
      <c r="F2131" s="279"/>
      <c r="G2131" s="79" t="s">
        <v>267</v>
      </c>
      <c r="H2131" s="44">
        <f t="shared" si="509"/>
        <v>19.7</v>
      </c>
      <c r="I2131" s="44">
        <v>0</v>
      </c>
      <c r="J2131" s="44">
        <v>0</v>
      </c>
      <c r="K2131" s="44">
        <v>0</v>
      </c>
      <c r="L2131" s="44">
        <v>19.7</v>
      </c>
      <c r="M2131" s="44">
        <v>0</v>
      </c>
      <c r="N2131" s="44">
        <v>0</v>
      </c>
      <c r="O2131" s="279"/>
      <c r="P2131" s="279"/>
      <c r="Q2131" s="425"/>
    </row>
    <row r="2132" spans="1:17" ht="36" x14ac:dyDescent="0.25">
      <c r="A2132" s="374"/>
      <c r="B2132" s="279"/>
      <c r="C2132" s="279"/>
      <c r="D2132" s="279"/>
      <c r="E2132" s="279"/>
      <c r="F2132" s="279"/>
      <c r="G2132" s="79" t="s">
        <v>18</v>
      </c>
      <c r="H2132" s="44">
        <f t="shared" si="509"/>
        <v>1.2</v>
      </c>
      <c r="I2132" s="44">
        <v>0</v>
      </c>
      <c r="J2132" s="44">
        <v>0</v>
      </c>
      <c r="K2132" s="44">
        <v>0</v>
      </c>
      <c r="L2132" s="44">
        <v>1.2</v>
      </c>
      <c r="M2132" s="44">
        <v>0</v>
      </c>
      <c r="N2132" s="44">
        <v>0</v>
      </c>
      <c r="O2132" s="279"/>
      <c r="P2132" s="279"/>
      <c r="Q2132" s="425"/>
    </row>
    <row r="2133" spans="1:17" x14ac:dyDescent="0.25">
      <c r="A2133" s="374"/>
      <c r="B2133" s="279"/>
      <c r="C2133" s="279"/>
      <c r="D2133" s="279"/>
      <c r="E2133" s="279"/>
      <c r="F2133" s="279"/>
      <c r="G2133" s="79" t="s">
        <v>19</v>
      </c>
      <c r="H2133" s="44">
        <f t="shared" si="509"/>
        <v>0</v>
      </c>
      <c r="I2133" s="44">
        <v>0</v>
      </c>
      <c r="J2133" s="44">
        <v>0</v>
      </c>
      <c r="K2133" s="44">
        <v>0</v>
      </c>
      <c r="L2133" s="44">
        <v>0</v>
      </c>
      <c r="M2133" s="44">
        <v>0</v>
      </c>
      <c r="N2133" s="44">
        <v>0</v>
      </c>
      <c r="O2133" s="279"/>
      <c r="P2133" s="279"/>
      <c r="Q2133" s="425"/>
    </row>
    <row r="2134" spans="1:17" ht="24" x14ac:dyDescent="0.25">
      <c r="A2134" s="375"/>
      <c r="B2134" s="279"/>
      <c r="C2134" s="279"/>
      <c r="D2134" s="279"/>
      <c r="E2134" s="279"/>
      <c r="F2134" s="279"/>
      <c r="G2134" s="79" t="s">
        <v>20</v>
      </c>
      <c r="H2134" s="44">
        <f t="shared" si="509"/>
        <v>0</v>
      </c>
      <c r="I2134" s="44">
        <v>0</v>
      </c>
      <c r="J2134" s="44">
        <v>0</v>
      </c>
      <c r="K2134" s="44">
        <v>0</v>
      </c>
      <c r="L2134" s="44">
        <v>0</v>
      </c>
      <c r="M2134" s="44">
        <v>0</v>
      </c>
      <c r="N2134" s="44">
        <v>0</v>
      </c>
      <c r="O2134" s="279"/>
      <c r="P2134" s="279"/>
      <c r="Q2134" s="426"/>
    </row>
    <row r="2135" spans="1:17" ht="36" x14ac:dyDescent="0.25">
      <c r="A2135" s="292" t="s">
        <v>2932</v>
      </c>
      <c r="B2135" s="279" t="s">
        <v>2928</v>
      </c>
      <c r="C2135" s="279" t="s">
        <v>236</v>
      </c>
      <c r="D2135" s="279">
        <v>2026</v>
      </c>
      <c r="E2135" s="279">
        <v>392</v>
      </c>
      <c r="F2135" s="279" t="s">
        <v>2929</v>
      </c>
      <c r="G2135" s="79" t="s">
        <v>16</v>
      </c>
      <c r="H2135" s="44">
        <f t="shared" ref="H2135:N2135" si="511">SUM(H2136:H2139)</f>
        <v>57.6</v>
      </c>
      <c r="I2135" s="44">
        <f t="shared" si="511"/>
        <v>0</v>
      </c>
      <c r="J2135" s="44">
        <f t="shared" si="511"/>
        <v>57.6</v>
      </c>
      <c r="K2135" s="44">
        <f t="shared" si="511"/>
        <v>0</v>
      </c>
      <c r="L2135" s="44">
        <f t="shared" si="511"/>
        <v>0</v>
      </c>
      <c r="M2135" s="44">
        <f t="shared" si="511"/>
        <v>0</v>
      </c>
      <c r="N2135" s="44">
        <f t="shared" si="511"/>
        <v>0</v>
      </c>
      <c r="O2135" s="279"/>
      <c r="P2135" s="279" t="s">
        <v>2930</v>
      </c>
      <c r="Q2135" s="424" t="s">
        <v>4198</v>
      </c>
    </row>
    <row r="2136" spans="1:17" x14ac:dyDescent="0.25">
      <c r="A2136" s="292"/>
      <c r="B2136" s="279"/>
      <c r="C2136" s="279"/>
      <c r="D2136" s="279"/>
      <c r="E2136" s="279"/>
      <c r="F2136" s="279"/>
      <c r="G2136" s="79" t="s">
        <v>267</v>
      </c>
      <c r="H2136" s="44">
        <f t="shared" si="509"/>
        <v>52.6</v>
      </c>
      <c r="I2136" s="44">
        <v>0</v>
      </c>
      <c r="J2136" s="44">
        <v>52.6</v>
      </c>
      <c r="K2136" s="44">
        <v>0</v>
      </c>
      <c r="L2136" s="44">
        <v>0</v>
      </c>
      <c r="M2136" s="44">
        <v>0</v>
      </c>
      <c r="N2136" s="44">
        <v>0</v>
      </c>
      <c r="O2136" s="279"/>
      <c r="P2136" s="279"/>
      <c r="Q2136" s="425"/>
    </row>
    <row r="2137" spans="1:17" ht="36" x14ac:dyDescent="0.25">
      <c r="A2137" s="292"/>
      <c r="B2137" s="279"/>
      <c r="C2137" s="279"/>
      <c r="D2137" s="279"/>
      <c r="E2137" s="279"/>
      <c r="F2137" s="279"/>
      <c r="G2137" s="79" t="s">
        <v>18</v>
      </c>
      <c r="H2137" s="44">
        <f t="shared" si="509"/>
        <v>5</v>
      </c>
      <c r="I2137" s="44">
        <v>0</v>
      </c>
      <c r="J2137" s="44">
        <v>5</v>
      </c>
      <c r="K2137" s="44">
        <v>0</v>
      </c>
      <c r="L2137" s="44">
        <v>0</v>
      </c>
      <c r="M2137" s="44">
        <v>0</v>
      </c>
      <c r="N2137" s="44">
        <v>0</v>
      </c>
      <c r="O2137" s="279"/>
      <c r="P2137" s="279"/>
      <c r="Q2137" s="425"/>
    </row>
    <row r="2138" spans="1:17" x14ac:dyDescent="0.25">
      <c r="A2138" s="292"/>
      <c r="B2138" s="279"/>
      <c r="C2138" s="279"/>
      <c r="D2138" s="279"/>
      <c r="E2138" s="279"/>
      <c r="F2138" s="279"/>
      <c r="G2138" s="79" t="s">
        <v>19</v>
      </c>
      <c r="H2138" s="44">
        <f t="shared" si="509"/>
        <v>0</v>
      </c>
      <c r="I2138" s="44">
        <v>0</v>
      </c>
      <c r="J2138" s="44">
        <v>0</v>
      </c>
      <c r="K2138" s="44">
        <v>0</v>
      </c>
      <c r="L2138" s="44">
        <v>0</v>
      </c>
      <c r="M2138" s="44">
        <v>0</v>
      </c>
      <c r="N2138" s="44">
        <v>0</v>
      </c>
      <c r="O2138" s="279"/>
      <c r="P2138" s="279"/>
      <c r="Q2138" s="425"/>
    </row>
    <row r="2139" spans="1:17" ht="24" x14ac:dyDescent="0.25">
      <c r="A2139" s="292"/>
      <c r="B2139" s="279"/>
      <c r="C2139" s="279"/>
      <c r="D2139" s="279"/>
      <c r="E2139" s="279"/>
      <c r="F2139" s="279"/>
      <c r="G2139" s="79" t="s">
        <v>20</v>
      </c>
      <c r="H2139" s="44">
        <f t="shared" si="509"/>
        <v>0</v>
      </c>
      <c r="I2139" s="44">
        <v>0</v>
      </c>
      <c r="J2139" s="44">
        <v>0</v>
      </c>
      <c r="K2139" s="44">
        <v>0</v>
      </c>
      <c r="L2139" s="44">
        <v>0</v>
      </c>
      <c r="M2139" s="44">
        <v>0</v>
      </c>
      <c r="N2139" s="44">
        <v>0</v>
      </c>
      <c r="O2139" s="279"/>
      <c r="P2139" s="279"/>
      <c r="Q2139" s="426"/>
    </row>
    <row r="2140" spans="1:17" ht="36" x14ac:dyDescent="0.25">
      <c r="A2140" s="292" t="s">
        <v>2933</v>
      </c>
      <c r="B2140" s="279" t="s">
        <v>2928</v>
      </c>
      <c r="C2140" s="279" t="s">
        <v>236</v>
      </c>
      <c r="D2140" s="279">
        <v>2028</v>
      </c>
      <c r="E2140" s="279">
        <v>392</v>
      </c>
      <c r="F2140" s="279" t="s">
        <v>2929</v>
      </c>
      <c r="G2140" s="79" t="s">
        <v>16</v>
      </c>
      <c r="H2140" s="44">
        <f t="shared" ref="H2140:N2140" si="512">SUM(H2141:H2144)</f>
        <v>20.9</v>
      </c>
      <c r="I2140" s="44">
        <f t="shared" si="512"/>
        <v>0</v>
      </c>
      <c r="J2140" s="44">
        <f t="shared" si="512"/>
        <v>0</v>
      </c>
      <c r="K2140" s="44">
        <f t="shared" si="512"/>
        <v>0</v>
      </c>
      <c r="L2140" s="44">
        <f t="shared" si="512"/>
        <v>20.9</v>
      </c>
      <c r="M2140" s="44">
        <f t="shared" si="512"/>
        <v>0</v>
      </c>
      <c r="N2140" s="44">
        <f t="shared" si="512"/>
        <v>0</v>
      </c>
      <c r="O2140" s="279"/>
      <c r="P2140" s="279"/>
      <c r="Q2140" s="424" t="s">
        <v>4198</v>
      </c>
    </row>
    <row r="2141" spans="1:17" x14ac:dyDescent="0.25">
      <c r="A2141" s="292"/>
      <c r="B2141" s="279"/>
      <c r="C2141" s="279"/>
      <c r="D2141" s="279"/>
      <c r="E2141" s="279"/>
      <c r="F2141" s="279"/>
      <c r="G2141" s="79" t="s">
        <v>267</v>
      </c>
      <c r="H2141" s="44">
        <f t="shared" si="509"/>
        <v>19.7</v>
      </c>
      <c r="I2141" s="44">
        <v>0</v>
      </c>
      <c r="J2141" s="44">
        <v>0</v>
      </c>
      <c r="K2141" s="44">
        <v>0</v>
      </c>
      <c r="L2141" s="44">
        <v>19.7</v>
      </c>
      <c r="M2141" s="44">
        <v>0</v>
      </c>
      <c r="N2141" s="44">
        <v>0</v>
      </c>
      <c r="O2141" s="279"/>
      <c r="P2141" s="279"/>
      <c r="Q2141" s="425"/>
    </row>
    <row r="2142" spans="1:17" ht="36" x14ac:dyDescent="0.25">
      <c r="A2142" s="292"/>
      <c r="B2142" s="279"/>
      <c r="C2142" s="279"/>
      <c r="D2142" s="279"/>
      <c r="E2142" s="279"/>
      <c r="F2142" s="279"/>
      <c r="G2142" s="79" t="s">
        <v>18</v>
      </c>
      <c r="H2142" s="44">
        <f t="shared" si="509"/>
        <v>1.2</v>
      </c>
      <c r="I2142" s="44">
        <v>0</v>
      </c>
      <c r="J2142" s="44">
        <v>0</v>
      </c>
      <c r="K2142" s="44">
        <v>0</v>
      </c>
      <c r="L2142" s="44">
        <v>1.2</v>
      </c>
      <c r="M2142" s="44">
        <v>0</v>
      </c>
      <c r="N2142" s="44">
        <v>0</v>
      </c>
      <c r="O2142" s="279"/>
      <c r="P2142" s="279"/>
      <c r="Q2142" s="425"/>
    </row>
    <row r="2143" spans="1:17" x14ac:dyDescent="0.25">
      <c r="A2143" s="292"/>
      <c r="B2143" s="279"/>
      <c r="C2143" s="279"/>
      <c r="D2143" s="279"/>
      <c r="E2143" s="279"/>
      <c r="F2143" s="279"/>
      <c r="G2143" s="79" t="s">
        <v>19</v>
      </c>
      <c r="H2143" s="44">
        <f t="shared" si="509"/>
        <v>0</v>
      </c>
      <c r="I2143" s="44">
        <v>0</v>
      </c>
      <c r="J2143" s="44">
        <v>0</v>
      </c>
      <c r="K2143" s="44">
        <v>0</v>
      </c>
      <c r="L2143" s="44">
        <v>0</v>
      </c>
      <c r="M2143" s="44">
        <v>0</v>
      </c>
      <c r="N2143" s="44">
        <v>0</v>
      </c>
      <c r="O2143" s="279"/>
      <c r="P2143" s="279"/>
      <c r="Q2143" s="425"/>
    </row>
    <row r="2144" spans="1:17" ht="24" x14ac:dyDescent="0.25">
      <c r="A2144" s="292"/>
      <c r="B2144" s="279"/>
      <c r="C2144" s="279"/>
      <c r="D2144" s="279"/>
      <c r="E2144" s="279"/>
      <c r="F2144" s="279"/>
      <c r="G2144" s="79" t="s">
        <v>20</v>
      </c>
      <c r="H2144" s="44">
        <f t="shared" si="509"/>
        <v>0</v>
      </c>
      <c r="I2144" s="44">
        <v>0</v>
      </c>
      <c r="J2144" s="44">
        <v>0</v>
      </c>
      <c r="K2144" s="44">
        <v>0</v>
      </c>
      <c r="L2144" s="44">
        <v>0</v>
      </c>
      <c r="M2144" s="44">
        <v>0</v>
      </c>
      <c r="N2144" s="44">
        <v>0</v>
      </c>
      <c r="O2144" s="279"/>
      <c r="P2144" s="279"/>
      <c r="Q2144" s="426"/>
    </row>
    <row r="2145" spans="1:17" ht="36" x14ac:dyDescent="0.25">
      <c r="A2145" s="292" t="s">
        <v>2934</v>
      </c>
      <c r="B2145" s="279" t="s">
        <v>2928</v>
      </c>
      <c r="C2145" s="279" t="s">
        <v>236</v>
      </c>
      <c r="D2145" s="279">
        <v>2028</v>
      </c>
      <c r="E2145" s="279">
        <v>240</v>
      </c>
      <c r="F2145" s="279" t="s">
        <v>2929</v>
      </c>
      <c r="G2145" s="79" t="s">
        <v>16</v>
      </c>
      <c r="H2145" s="44">
        <f t="shared" ref="H2145:N2145" si="513">SUM(H2146:H2149)</f>
        <v>92.100000000000009</v>
      </c>
      <c r="I2145" s="44">
        <f t="shared" si="513"/>
        <v>0</v>
      </c>
      <c r="J2145" s="44">
        <f t="shared" si="513"/>
        <v>0</v>
      </c>
      <c r="K2145" s="44">
        <f t="shared" si="513"/>
        <v>0</v>
      </c>
      <c r="L2145" s="44">
        <f t="shared" si="513"/>
        <v>92.100000000000009</v>
      </c>
      <c r="M2145" s="44">
        <f t="shared" si="513"/>
        <v>0</v>
      </c>
      <c r="N2145" s="44">
        <f t="shared" si="513"/>
        <v>0</v>
      </c>
      <c r="O2145" s="279"/>
      <c r="P2145" s="279" t="s">
        <v>2930</v>
      </c>
      <c r="Q2145" s="424" t="s">
        <v>4198</v>
      </c>
    </row>
    <row r="2146" spans="1:17" x14ac:dyDescent="0.25">
      <c r="A2146" s="292"/>
      <c r="B2146" s="279"/>
      <c r="C2146" s="279"/>
      <c r="D2146" s="279"/>
      <c r="E2146" s="279"/>
      <c r="F2146" s="279"/>
      <c r="G2146" s="79" t="s">
        <v>267</v>
      </c>
      <c r="H2146" s="44">
        <f t="shared" si="509"/>
        <v>91.2</v>
      </c>
      <c r="I2146" s="44">
        <v>0</v>
      </c>
      <c r="J2146" s="44">
        <v>0</v>
      </c>
      <c r="K2146" s="44">
        <v>0</v>
      </c>
      <c r="L2146" s="44">
        <v>91.2</v>
      </c>
      <c r="M2146" s="44">
        <v>0</v>
      </c>
      <c r="N2146" s="44">
        <v>0</v>
      </c>
      <c r="O2146" s="279"/>
      <c r="P2146" s="279"/>
      <c r="Q2146" s="425"/>
    </row>
    <row r="2147" spans="1:17" ht="36" x14ac:dyDescent="0.25">
      <c r="A2147" s="292"/>
      <c r="B2147" s="279"/>
      <c r="C2147" s="279"/>
      <c r="D2147" s="279"/>
      <c r="E2147" s="279"/>
      <c r="F2147" s="279"/>
      <c r="G2147" s="79" t="s">
        <v>18</v>
      </c>
      <c r="H2147" s="44">
        <f t="shared" si="509"/>
        <v>0.9</v>
      </c>
      <c r="I2147" s="44">
        <v>0</v>
      </c>
      <c r="J2147" s="44">
        <v>0</v>
      </c>
      <c r="K2147" s="44">
        <v>0</v>
      </c>
      <c r="L2147" s="44">
        <v>0.9</v>
      </c>
      <c r="M2147" s="44">
        <v>0</v>
      </c>
      <c r="N2147" s="44">
        <v>0</v>
      </c>
      <c r="O2147" s="279"/>
      <c r="P2147" s="279"/>
      <c r="Q2147" s="425"/>
    </row>
    <row r="2148" spans="1:17" x14ac:dyDescent="0.25">
      <c r="A2148" s="292"/>
      <c r="B2148" s="279"/>
      <c r="C2148" s="279"/>
      <c r="D2148" s="279"/>
      <c r="E2148" s="279"/>
      <c r="F2148" s="279"/>
      <c r="G2148" s="79" t="s">
        <v>19</v>
      </c>
      <c r="H2148" s="44">
        <f t="shared" si="509"/>
        <v>0</v>
      </c>
      <c r="I2148" s="44">
        <v>0</v>
      </c>
      <c r="J2148" s="44">
        <v>0</v>
      </c>
      <c r="K2148" s="44">
        <v>0</v>
      </c>
      <c r="L2148" s="44">
        <v>0</v>
      </c>
      <c r="M2148" s="44">
        <v>0</v>
      </c>
      <c r="N2148" s="44">
        <v>0</v>
      </c>
      <c r="O2148" s="279"/>
      <c r="P2148" s="279"/>
      <c r="Q2148" s="425"/>
    </row>
    <row r="2149" spans="1:17" ht="24" x14ac:dyDescent="0.25">
      <c r="A2149" s="292"/>
      <c r="B2149" s="279"/>
      <c r="C2149" s="279"/>
      <c r="D2149" s="279"/>
      <c r="E2149" s="279"/>
      <c r="F2149" s="279"/>
      <c r="G2149" s="79" t="s">
        <v>20</v>
      </c>
      <c r="H2149" s="44">
        <f t="shared" si="509"/>
        <v>0</v>
      </c>
      <c r="I2149" s="44">
        <v>0</v>
      </c>
      <c r="J2149" s="44">
        <v>0</v>
      </c>
      <c r="K2149" s="44">
        <v>0</v>
      </c>
      <c r="L2149" s="44">
        <v>0</v>
      </c>
      <c r="M2149" s="44">
        <v>0</v>
      </c>
      <c r="N2149" s="44">
        <v>0</v>
      </c>
      <c r="O2149" s="279"/>
      <c r="P2149" s="279"/>
      <c r="Q2149" s="426"/>
    </row>
    <row r="2150" spans="1:17" ht="36" x14ac:dyDescent="0.25">
      <c r="A2150" s="292" t="s">
        <v>2935</v>
      </c>
      <c r="B2150" s="279" t="s">
        <v>2928</v>
      </c>
      <c r="C2150" s="279" t="s">
        <v>236</v>
      </c>
      <c r="D2150" s="279">
        <v>2029</v>
      </c>
      <c r="E2150" s="279">
        <v>264</v>
      </c>
      <c r="F2150" s="279" t="s">
        <v>2929</v>
      </c>
      <c r="G2150" s="79" t="s">
        <v>16</v>
      </c>
      <c r="H2150" s="44">
        <f t="shared" ref="H2150:N2150" si="514">SUM(H2151:H2154)</f>
        <v>77.599999999999994</v>
      </c>
      <c r="I2150" s="44">
        <f t="shared" si="514"/>
        <v>0</v>
      </c>
      <c r="J2150" s="44">
        <f t="shared" si="514"/>
        <v>0</v>
      </c>
      <c r="K2150" s="44">
        <f t="shared" si="514"/>
        <v>0</v>
      </c>
      <c r="L2150" s="44">
        <f t="shared" si="514"/>
        <v>0</v>
      </c>
      <c r="M2150" s="44">
        <f t="shared" si="514"/>
        <v>77.599999999999994</v>
      </c>
      <c r="N2150" s="44">
        <f t="shared" si="514"/>
        <v>0</v>
      </c>
      <c r="O2150" s="279"/>
      <c r="P2150" s="279" t="s">
        <v>2930</v>
      </c>
      <c r="Q2150" s="424" t="s">
        <v>4198</v>
      </c>
    </row>
    <row r="2151" spans="1:17" x14ac:dyDescent="0.25">
      <c r="A2151" s="292"/>
      <c r="B2151" s="279"/>
      <c r="C2151" s="279"/>
      <c r="D2151" s="279"/>
      <c r="E2151" s="279"/>
      <c r="F2151" s="279"/>
      <c r="G2151" s="79" t="s">
        <v>267</v>
      </c>
      <c r="H2151" s="44">
        <f t="shared" si="509"/>
        <v>76.8</v>
      </c>
      <c r="I2151" s="44">
        <v>0</v>
      </c>
      <c r="J2151" s="44">
        <v>0</v>
      </c>
      <c r="K2151" s="44">
        <v>0</v>
      </c>
      <c r="L2151" s="44">
        <v>0</v>
      </c>
      <c r="M2151" s="44">
        <v>76.8</v>
      </c>
      <c r="N2151" s="44">
        <v>0</v>
      </c>
      <c r="O2151" s="279"/>
      <c r="P2151" s="279"/>
      <c r="Q2151" s="425"/>
    </row>
    <row r="2152" spans="1:17" ht="36" x14ac:dyDescent="0.25">
      <c r="A2152" s="292"/>
      <c r="B2152" s="279"/>
      <c r="C2152" s="279"/>
      <c r="D2152" s="279"/>
      <c r="E2152" s="279"/>
      <c r="F2152" s="279"/>
      <c r="G2152" s="79" t="s">
        <v>18</v>
      </c>
      <c r="H2152" s="44">
        <f t="shared" si="509"/>
        <v>0.8</v>
      </c>
      <c r="I2152" s="44">
        <v>0</v>
      </c>
      <c r="J2152" s="44">
        <v>0</v>
      </c>
      <c r="K2152" s="44">
        <v>0</v>
      </c>
      <c r="L2152" s="44">
        <v>0</v>
      </c>
      <c r="M2152" s="44">
        <v>0.8</v>
      </c>
      <c r="N2152" s="44">
        <v>0</v>
      </c>
      <c r="O2152" s="279"/>
      <c r="P2152" s="279"/>
      <c r="Q2152" s="425"/>
    </row>
    <row r="2153" spans="1:17" x14ac:dyDescent="0.25">
      <c r="A2153" s="292"/>
      <c r="B2153" s="279"/>
      <c r="C2153" s="279"/>
      <c r="D2153" s="279"/>
      <c r="E2153" s="279"/>
      <c r="F2153" s="279"/>
      <c r="G2153" s="79" t="s">
        <v>19</v>
      </c>
      <c r="H2153" s="44">
        <f t="shared" si="509"/>
        <v>0</v>
      </c>
      <c r="I2153" s="44">
        <v>0</v>
      </c>
      <c r="J2153" s="44">
        <v>0</v>
      </c>
      <c r="K2153" s="44">
        <v>0</v>
      </c>
      <c r="L2153" s="44">
        <v>0</v>
      </c>
      <c r="M2153" s="44">
        <v>0</v>
      </c>
      <c r="N2153" s="44">
        <v>0</v>
      </c>
      <c r="O2153" s="279"/>
      <c r="P2153" s="279"/>
      <c r="Q2153" s="425"/>
    </row>
    <row r="2154" spans="1:17" ht="24" x14ac:dyDescent="0.25">
      <c r="A2154" s="292"/>
      <c r="B2154" s="279"/>
      <c r="C2154" s="279"/>
      <c r="D2154" s="279"/>
      <c r="E2154" s="279"/>
      <c r="F2154" s="279"/>
      <c r="G2154" s="79" t="s">
        <v>20</v>
      </c>
      <c r="H2154" s="44">
        <f t="shared" si="509"/>
        <v>0</v>
      </c>
      <c r="I2154" s="44">
        <v>0</v>
      </c>
      <c r="J2154" s="44">
        <v>0</v>
      </c>
      <c r="K2154" s="44">
        <v>0</v>
      </c>
      <c r="L2154" s="44">
        <v>0</v>
      </c>
      <c r="M2154" s="44">
        <v>0</v>
      </c>
      <c r="N2154" s="44">
        <v>0</v>
      </c>
      <c r="O2154" s="279"/>
      <c r="P2154" s="279"/>
      <c r="Q2154" s="426"/>
    </row>
    <row r="2155" spans="1:17" ht="36" x14ac:dyDescent="0.25">
      <c r="A2155" s="292" t="s">
        <v>2936</v>
      </c>
      <c r="B2155" s="279" t="s">
        <v>2928</v>
      </c>
      <c r="C2155" s="279" t="s">
        <v>236</v>
      </c>
      <c r="D2155" s="279">
        <v>2029</v>
      </c>
      <c r="E2155" s="279">
        <v>264</v>
      </c>
      <c r="F2155" s="279" t="s">
        <v>2929</v>
      </c>
      <c r="G2155" s="79" t="s">
        <v>16</v>
      </c>
      <c r="H2155" s="44">
        <f t="shared" ref="H2155:N2155" si="515">SUM(H2156:H2159)</f>
        <v>20.9</v>
      </c>
      <c r="I2155" s="44">
        <f t="shared" si="515"/>
        <v>0</v>
      </c>
      <c r="J2155" s="44">
        <f t="shared" si="515"/>
        <v>0</v>
      </c>
      <c r="K2155" s="44">
        <f t="shared" si="515"/>
        <v>0</v>
      </c>
      <c r="L2155" s="44">
        <f t="shared" si="515"/>
        <v>0</v>
      </c>
      <c r="M2155" s="44">
        <f t="shared" si="515"/>
        <v>20.9</v>
      </c>
      <c r="N2155" s="44">
        <f t="shared" si="515"/>
        <v>0</v>
      </c>
      <c r="O2155" s="279"/>
      <c r="P2155" s="279"/>
      <c r="Q2155" s="424" t="s">
        <v>4198</v>
      </c>
    </row>
    <row r="2156" spans="1:17" x14ac:dyDescent="0.25">
      <c r="A2156" s="292"/>
      <c r="B2156" s="279"/>
      <c r="C2156" s="279"/>
      <c r="D2156" s="279"/>
      <c r="E2156" s="279"/>
      <c r="F2156" s="279"/>
      <c r="G2156" s="79" t="s">
        <v>267</v>
      </c>
      <c r="H2156" s="44">
        <f t="shared" si="509"/>
        <v>19.7</v>
      </c>
      <c r="I2156" s="44">
        <v>0</v>
      </c>
      <c r="J2156" s="44">
        <v>0</v>
      </c>
      <c r="K2156" s="44">
        <v>0</v>
      </c>
      <c r="L2156" s="44">
        <v>0</v>
      </c>
      <c r="M2156" s="44">
        <v>19.7</v>
      </c>
      <c r="N2156" s="44">
        <v>0</v>
      </c>
      <c r="O2156" s="279"/>
      <c r="P2156" s="279"/>
      <c r="Q2156" s="425"/>
    </row>
    <row r="2157" spans="1:17" ht="36" x14ac:dyDescent="0.25">
      <c r="A2157" s="292"/>
      <c r="B2157" s="279"/>
      <c r="C2157" s="279"/>
      <c r="D2157" s="279"/>
      <c r="E2157" s="279"/>
      <c r="F2157" s="279"/>
      <c r="G2157" s="79" t="s">
        <v>18</v>
      </c>
      <c r="H2157" s="44">
        <f t="shared" si="509"/>
        <v>1.2</v>
      </c>
      <c r="I2157" s="44">
        <v>0</v>
      </c>
      <c r="J2157" s="44">
        <v>0</v>
      </c>
      <c r="K2157" s="44">
        <v>0</v>
      </c>
      <c r="L2157" s="44">
        <v>0</v>
      </c>
      <c r="M2157" s="44">
        <v>1.2</v>
      </c>
      <c r="N2157" s="44">
        <v>0</v>
      </c>
      <c r="O2157" s="279"/>
      <c r="P2157" s="279"/>
      <c r="Q2157" s="425"/>
    </row>
    <row r="2158" spans="1:17" x14ac:dyDescent="0.25">
      <c r="A2158" s="292"/>
      <c r="B2158" s="279"/>
      <c r="C2158" s="279"/>
      <c r="D2158" s="279"/>
      <c r="E2158" s="279"/>
      <c r="F2158" s="279"/>
      <c r="G2158" s="79" t="s">
        <v>19</v>
      </c>
      <c r="H2158" s="44">
        <f t="shared" si="509"/>
        <v>0</v>
      </c>
      <c r="I2158" s="44">
        <v>0</v>
      </c>
      <c r="J2158" s="44">
        <v>0</v>
      </c>
      <c r="K2158" s="44">
        <v>0</v>
      </c>
      <c r="L2158" s="44">
        <v>0</v>
      </c>
      <c r="M2158" s="44">
        <v>0</v>
      </c>
      <c r="N2158" s="44">
        <v>0</v>
      </c>
      <c r="O2158" s="279"/>
      <c r="P2158" s="279"/>
      <c r="Q2158" s="425"/>
    </row>
    <row r="2159" spans="1:17" ht="24" x14ac:dyDescent="0.25">
      <c r="A2159" s="292"/>
      <c r="B2159" s="279"/>
      <c r="C2159" s="279"/>
      <c r="D2159" s="279"/>
      <c r="E2159" s="279"/>
      <c r="F2159" s="279"/>
      <c r="G2159" s="79" t="s">
        <v>20</v>
      </c>
      <c r="H2159" s="44">
        <f t="shared" si="509"/>
        <v>0</v>
      </c>
      <c r="I2159" s="44">
        <v>0</v>
      </c>
      <c r="J2159" s="44">
        <v>0</v>
      </c>
      <c r="K2159" s="44">
        <v>0</v>
      </c>
      <c r="L2159" s="44">
        <v>0</v>
      </c>
      <c r="M2159" s="44">
        <v>0</v>
      </c>
      <c r="N2159" s="44">
        <v>0</v>
      </c>
      <c r="O2159" s="279"/>
      <c r="P2159" s="279"/>
      <c r="Q2159" s="426"/>
    </row>
    <row r="2160" spans="1:17" ht="36" x14ac:dyDescent="0.25">
      <c r="A2160" s="292" t="s">
        <v>2937</v>
      </c>
      <c r="B2160" s="279" t="s">
        <v>2928</v>
      </c>
      <c r="C2160" s="279" t="s">
        <v>236</v>
      </c>
      <c r="D2160" s="279">
        <v>2029</v>
      </c>
      <c r="E2160" s="279">
        <v>350</v>
      </c>
      <c r="F2160" s="279" t="s">
        <v>2929</v>
      </c>
      <c r="G2160" s="79" t="s">
        <v>16</v>
      </c>
      <c r="H2160" s="44">
        <f t="shared" ref="H2160:N2160" si="516">SUM(H2161:H2164)</f>
        <v>105.6</v>
      </c>
      <c r="I2160" s="44">
        <f t="shared" si="516"/>
        <v>0</v>
      </c>
      <c r="J2160" s="44">
        <f t="shared" si="516"/>
        <v>0</v>
      </c>
      <c r="K2160" s="44">
        <f t="shared" si="516"/>
        <v>0</v>
      </c>
      <c r="L2160" s="44">
        <f t="shared" si="516"/>
        <v>0</v>
      </c>
      <c r="M2160" s="44">
        <f t="shared" si="516"/>
        <v>105.6</v>
      </c>
      <c r="N2160" s="44">
        <f t="shared" si="516"/>
        <v>0</v>
      </c>
      <c r="O2160" s="279"/>
      <c r="P2160" s="279" t="s">
        <v>2938</v>
      </c>
      <c r="Q2160" s="424" t="s">
        <v>4198</v>
      </c>
    </row>
    <row r="2161" spans="1:17" x14ac:dyDescent="0.25">
      <c r="A2161" s="292"/>
      <c r="B2161" s="279"/>
      <c r="C2161" s="279"/>
      <c r="D2161" s="279"/>
      <c r="E2161" s="279"/>
      <c r="F2161" s="279"/>
      <c r="G2161" s="79" t="s">
        <v>267</v>
      </c>
      <c r="H2161" s="44">
        <f t="shared" si="509"/>
        <v>104.5</v>
      </c>
      <c r="I2161" s="44">
        <v>0</v>
      </c>
      <c r="J2161" s="44">
        <v>0</v>
      </c>
      <c r="K2161" s="44">
        <v>0</v>
      </c>
      <c r="L2161" s="44">
        <v>0</v>
      </c>
      <c r="M2161" s="44">
        <v>104.5</v>
      </c>
      <c r="N2161" s="44">
        <v>0</v>
      </c>
      <c r="O2161" s="279"/>
      <c r="P2161" s="279"/>
      <c r="Q2161" s="425"/>
    </row>
    <row r="2162" spans="1:17" ht="36" x14ac:dyDescent="0.25">
      <c r="A2162" s="292"/>
      <c r="B2162" s="279"/>
      <c r="C2162" s="279"/>
      <c r="D2162" s="279"/>
      <c r="E2162" s="279"/>
      <c r="F2162" s="279"/>
      <c r="G2162" s="79" t="s">
        <v>18</v>
      </c>
      <c r="H2162" s="44">
        <f t="shared" si="509"/>
        <v>1.1000000000000001</v>
      </c>
      <c r="I2162" s="44">
        <v>0</v>
      </c>
      <c r="J2162" s="44">
        <v>0</v>
      </c>
      <c r="K2162" s="44">
        <v>0</v>
      </c>
      <c r="L2162" s="44">
        <v>0</v>
      </c>
      <c r="M2162" s="44">
        <v>1.1000000000000001</v>
      </c>
      <c r="N2162" s="44">
        <v>0</v>
      </c>
      <c r="O2162" s="279"/>
      <c r="P2162" s="279"/>
      <c r="Q2162" s="425"/>
    </row>
    <row r="2163" spans="1:17" x14ac:dyDescent="0.25">
      <c r="A2163" s="292"/>
      <c r="B2163" s="279"/>
      <c r="C2163" s="279"/>
      <c r="D2163" s="279"/>
      <c r="E2163" s="279"/>
      <c r="F2163" s="279"/>
      <c r="G2163" s="79" t="s">
        <v>19</v>
      </c>
      <c r="H2163" s="44">
        <f t="shared" si="509"/>
        <v>0</v>
      </c>
      <c r="I2163" s="44">
        <v>0</v>
      </c>
      <c r="J2163" s="44">
        <v>0</v>
      </c>
      <c r="K2163" s="44">
        <v>0</v>
      </c>
      <c r="L2163" s="44">
        <v>0</v>
      </c>
      <c r="M2163" s="44">
        <v>0</v>
      </c>
      <c r="N2163" s="44">
        <v>0</v>
      </c>
      <c r="O2163" s="279"/>
      <c r="P2163" s="279"/>
      <c r="Q2163" s="425"/>
    </row>
    <row r="2164" spans="1:17" ht="24" x14ac:dyDescent="0.25">
      <c r="A2164" s="292"/>
      <c r="B2164" s="279"/>
      <c r="C2164" s="279"/>
      <c r="D2164" s="279"/>
      <c r="E2164" s="279"/>
      <c r="F2164" s="279"/>
      <c r="G2164" s="79" t="s">
        <v>20</v>
      </c>
      <c r="H2164" s="44">
        <f t="shared" si="509"/>
        <v>0</v>
      </c>
      <c r="I2164" s="44">
        <v>0</v>
      </c>
      <c r="J2164" s="44">
        <v>0</v>
      </c>
      <c r="K2164" s="44">
        <v>0</v>
      </c>
      <c r="L2164" s="44">
        <v>0</v>
      </c>
      <c r="M2164" s="44">
        <v>0</v>
      </c>
      <c r="N2164" s="44">
        <v>0</v>
      </c>
      <c r="O2164" s="279"/>
      <c r="P2164" s="279"/>
      <c r="Q2164" s="426"/>
    </row>
    <row r="2165" spans="1:17" ht="36" x14ac:dyDescent="0.25">
      <c r="A2165" s="292" t="s">
        <v>2939</v>
      </c>
      <c r="B2165" s="279" t="s">
        <v>2928</v>
      </c>
      <c r="C2165" s="279" t="s">
        <v>236</v>
      </c>
      <c r="D2165" s="279">
        <v>2030</v>
      </c>
      <c r="E2165" s="279">
        <v>350</v>
      </c>
      <c r="F2165" s="279" t="s">
        <v>2929</v>
      </c>
      <c r="G2165" s="79" t="s">
        <v>16</v>
      </c>
      <c r="H2165" s="44">
        <f t="shared" ref="H2165:N2165" si="517">SUM(H2166:H2169)</f>
        <v>30</v>
      </c>
      <c r="I2165" s="44">
        <f t="shared" si="517"/>
        <v>0</v>
      </c>
      <c r="J2165" s="44">
        <f t="shared" si="517"/>
        <v>0</v>
      </c>
      <c r="K2165" s="44">
        <f t="shared" si="517"/>
        <v>0</v>
      </c>
      <c r="L2165" s="44">
        <f t="shared" si="517"/>
        <v>0</v>
      </c>
      <c r="M2165" s="44">
        <f t="shared" si="517"/>
        <v>0</v>
      </c>
      <c r="N2165" s="44">
        <f t="shared" si="517"/>
        <v>30</v>
      </c>
      <c r="O2165" s="279"/>
      <c r="P2165" s="279"/>
      <c r="Q2165" s="424" t="s">
        <v>4198</v>
      </c>
    </row>
    <row r="2166" spans="1:17" ht="30.75" customHeight="1" x14ac:dyDescent="0.25">
      <c r="A2166" s="292"/>
      <c r="B2166" s="279"/>
      <c r="C2166" s="279"/>
      <c r="D2166" s="279"/>
      <c r="E2166" s="279"/>
      <c r="F2166" s="279"/>
      <c r="G2166" s="79" t="s">
        <v>267</v>
      </c>
      <c r="H2166" s="44">
        <f t="shared" si="509"/>
        <v>28.2</v>
      </c>
      <c r="I2166" s="44">
        <v>0</v>
      </c>
      <c r="J2166" s="44">
        <v>0</v>
      </c>
      <c r="K2166" s="44">
        <v>0</v>
      </c>
      <c r="L2166" s="44">
        <v>0</v>
      </c>
      <c r="M2166" s="44">
        <v>0</v>
      </c>
      <c r="N2166" s="44">
        <v>28.2</v>
      </c>
      <c r="O2166" s="279"/>
      <c r="P2166" s="279"/>
      <c r="Q2166" s="425"/>
    </row>
    <row r="2167" spans="1:17" ht="36" x14ac:dyDescent="0.25">
      <c r="A2167" s="292"/>
      <c r="B2167" s="279"/>
      <c r="C2167" s="279"/>
      <c r="D2167" s="279"/>
      <c r="E2167" s="279"/>
      <c r="F2167" s="279"/>
      <c r="G2167" s="79" t="s">
        <v>18</v>
      </c>
      <c r="H2167" s="44">
        <f t="shared" si="509"/>
        <v>1.8</v>
      </c>
      <c r="I2167" s="44">
        <v>0</v>
      </c>
      <c r="J2167" s="44">
        <v>0</v>
      </c>
      <c r="K2167" s="44">
        <v>0</v>
      </c>
      <c r="L2167" s="44">
        <v>0</v>
      </c>
      <c r="M2167" s="44">
        <v>0</v>
      </c>
      <c r="N2167" s="44">
        <v>1.8</v>
      </c>
      <c r="O2167" s="279"/>
      <c r="P2167" s="279"/>
      <c r="Q2167" s="425"/>
    </row>
    <row r="2168" spans="1:17" x14ac:dyDescent="0.25">
      <c r="A2168" s="292"/>
      <c r="B2168" s="279"/>
      <c r="C2168" s="279"/>
      <c r="D2168" s="279"/>
      <c r="E2168" s="279"/>
      <c r="F2168" s="279"/>
      <c r="G2168" s="79" t="s">
        <v>19</v>
      </c>
      <c r="H2168" s="44">
        <f t="shared" si="509"/>
        <v>0</v>
      </c>
      <c r="I2168" s="44">
        <v>0</v>
      </c>
      <c r="J2168" s="44">
        <v>0</v>
      </c>
      <c r="K2168" s="44">
        <v>0</v>
      </c>
      <c r="L2168" s="44">
        <v>0</v>
      </c>
      <c r="M2168" s="44">
        <v>0</v>
      </c>
      <c r="N2168" s="44">
        <v>0</v>
      </c>
      <c r="O2168" s="279"/>
      <c r="P2168" s="279"/>
      <c r="Q2168" s="425"/>
    </row>
    <row r="2169" spans="1:17" ht="24" x14ac:dyDescent="0.25">
      <c r="A2169" s="292"/>
      <c r="B2169" s="279"/>
      <c r="C2169" s="279"/>
      <c r="D2169" s="279"/>
      <c r="E2169" s="279"/>
      <c r="F2169" s="279"/>
      <c r="G2169" s="79" t="s">
        <v>20</v>
      </c>
      <c r="H2169" s="44">
        <f t="shared" si="509"/>
        <v>0</v>
      </c>
      <c r="I2169" s="44">
        <v>0</v>
      </c>
      <c r="J2169" s="44">
        <v>0</v>
      </c>
      <c r="K2169" s="44">
        <v>0</v>
      </c>
      <c r="L2169" s="44">
        <v>0</v>
      </c>
      <c r="M2169" s="44">
        <v>0</v>
      </c>
      <c r="N2169" s="44">
        <v>0</v>
      </c>
      <c r="O2169" s="279"/>
      <c r="P2169" s="279"/>
      <c r="Q2169" s="426"/>
    </row>
    <row r="2170" spans="1:17" ht="36" x14ac:dyDescent="0.25">
      <c r="A2170" s="292" t="s">
        <v>2940</v>
      </c>
      <c r="B2170" s="279" t="s">
        <v>2928</v>
      </c>
      <c r="C2170" s="279" t="s">
        <v>236</v>
      </c>
      <c r="D2170" s="279">
        <v>2026</v>
      </c>
      <c r="E2170" s="279">
        <v>392</v>
      </c>
      <c r="F2170" s="279" t="s">
        <v>2929</v>
      </c>
      <c r="G2170" s="79" t="s">
        <v>16</v>
      </c>
      <c r="H2170" s="44">
        <f t="shared" ref="H2170:N2170" si="518">SUM(H2171:H2174)</f>
        <v>8.6</v>
      </c>
      <c r="I2170" s="44">
        <f t="shared" si="518"/>
        <v>0</v>
      </c>
      <c r="J2170" s="44">
        <f t="shared" si="518"/>
        <v>8.6</v>
      </c>
      <c r="K2170" s="44">
        <f t="shared" si="518"/>
        <v>0</v>
      </c>
      <c r="L2170" s="44">
        <f t="shared" si="518"/>
        <v>0</v>
      </c>
      <c r="M2170" s="44">
        <f t="shared" si="518"/>
        <v>0</v>
      </c>
      <c r="N2170" s="44">
        <f t="shared" si="518"/>
        <v>0</v>
      </c>
      <c r="O2170" s="279"/>
      <c r="P2170" s="279" t="s">
        <v>2930</v>
      </c>
      <c r="Q2170" s="424" t="s">
        <v>4198</v>
      </c>
    </row>
    <row r="2171" spans="1:17" ht="21.75" customHeight="1" x14ac:dyDescent="0.25">
      <c r="A2171" s="292"/>
      <c r="B2171" s="279"/>
      <c r="C2171" s="279"/>
      <c r="D2171" s="279"/>
      <c r="E2171" s="279"/>
      <c r="F2171" s="279"/>
      <c r="G2171" s="79" t="s">
        <v>267</v>
      </c>
      <c r="H2171" s="44">
        <f t="shared" si="509"/>
        <v>8.5</v>
      </c>
      <c r="I2171" s="44">
        <v>0</v>
      </c>
      <c r="J2171" s="44">
        <v>8.5</v>
      </c>
      <c r="K2171" s="44">
        <v>0</v>
      </c>
      <c r="L2171" s="44">
        <v>0</v>
      </c>
      <c r="M2171" s="44">
        <v>0</v>
      </c>
      <c r="N2171" s="44">
        <v>0</v>
      </c>
      <c r="O2171" s="279"/>
      <c r="P2171" s="279"/>
      <c r="Q2171" s="425"/>
    </row>
    <row r="2172" spans="1:17" ht="36" x14ac:dyDescent="0.25">
      <c r="A2172" s="292"/>
      <c r="B2172" s="279"/>
      <c r="C2172" s="279"/>
      <c r="D2172" s="279"/>
      <c r="E2172" s="279"/>
      <c r="F2172" s="279"/>
      <c r="G2172" s="79" t="s">
        <v>18</v>
      </c>
      <c r="H2172" s="44">
        <f t="shared" si="509"/>
        <v>0.1</v>
      </c>
      <c r="I2172" s="44">
        <v>0</v>
      </c>
      <c r="J2172" s="44">
        <v>0.1</v>
      </c>
      <c r="K2172" s="44">
        <v>0</v>
      </c>
      <c r="L2172" s="44">
        <v>0</v>
      </c>
      <c r="M2172" s="44">
        <v>0</v>
      </c>
      <c r="N2172" s="44">
        <v>0</v>
      </c>
      <c r="O2172" s="279"/>
      <c r="P2172" s="279"/>
      <c r="Q2172" s="425"/>
    </row>
    <row r="2173" spans="1:17" x14ac:dyDescent="0.25">
      <c r="A2173" s="292"/>
      <c r="B2173" s="279"/>
      <c r="C2173" s="279"/>
      <c r="D2173" s="279"/>
      <c r="E2173" s="279"/>
      <c r="F2173" s="279"/>
      <c r="G2173" s="79" t="s">
        <v>19</v>
      </c>
      <c r="H2173" s="44">
        <f t="shared" si="509"/>
        <v>0</v>
      </c>
      <c r="I2173" s="44">
        <v>0</v>
      </c>
      <c r="J2173" s="44">
        <v>0</v>
      </c>
      <c r="K2173" s="44">
        <v>0</v>
      </c>
      <c r="L2173" s="44">
        <v>0</v>
      </c>
      <c r="M2173" s="44">
        <v>0</v>
      </c>
      <c r="N2173" s="44">
        <v>0</v>
      </c>
      <c r="O2173" s="279"/>
      <c r="P2173" s="279"/>
      <c r="Q2173" s="425"/>
    </row>
    <row r="2174" spans="1:17" ht="24" x14ac:dyDescent="0.25">
      <c r="A2174" s="292"/>
      <c r="B2174" s="279"/>
      <c r="C2174" s="279"/>
      <c r="D2174" s="279"/>
      <c r="E2174" s="279"/>
      <c r="F2174" s="279"/>
      <c r="G2174" s="79" t="s">
        <v>20</v>
      </c>
      <c r="H2174" s="44">
        <f t="shared" si="509"/>
        <v>0</v>
      </c>
      <c r="I2174" s="44">
        <v>0</v>
      </c>
      <c r="J2174" s="44">
        <v>0</v>
      </c>
      <c r="K2174" s="44">
        <v>0</v>
      </c>
      <c r="L2174" s="44">
        <v>0</v>
      </c>
      <c r="M2174" s="44">
        <v>0</v>
      </c>
      <c r="N2174" s="44">
        <v>0</v>
      </c>
      <c r="O2174" s="279"/>
      <c r="P2174" s="279"/>
      <c r="Q2174" s="426"/>
    </row>
    <row r="2175" spans="1:17" ht="36" x14ac:dyDescent="0.25">
      <c r="A2175" s="299" t="s">
        <v>2941</v>
      </c>
      <c r="B2175" s="281" t="s">
        <v>2928</v>
      </c>
      <c r="C2175" s="301" t="s">
        <v>236</v>
      </c>
      <c r="D2175" s="281">
        <v>2025</v>
      </c>
      <c r="E2175" s="301">
        <v>707</v>
      </c>
      <c r="F2175" s="281" t="s">
        <v>2929</v>
      </c>
      <c r="G2175" s="119" t="s">
        <v>16</v>
      </c>
      <c r="H2175" s="47">
        <f t="shared" ref="H2175:N2175" si="519">SUM(H2176:H2179)</f>
        <v>32.700000000000003</v>
      </c>
      <c r="I2175" s="95">
        <f t="shared" si="519"/>
        <v>32.700000000000003</v>
      </c>
      <c r="J2175" s="47">
        <f t="shared" si="519"/>
        <v>0</v>
      </c>
      <c r="K2175" s="95">
        <f t="shared" si="519"/>
        <v>0</v>
      </c>
      <c r="L2175" s="47">
        <f t="shared" si="519"/>
        <v>0</v>
      </c>
      <c r="M2175" s="95">
        <f t="shared" si="519"/>
        <v>0</v>
      </c>
      <c r="N2175" s="47">
        <f t="shared" si="519"/>
        <v>0</v>
      </c>
      <c r="O2175" s="281">
        <v>7626</v>
      </c>
      <c r="P2175" s="281" t="s">
        <v>2942</v>
      </c>
      <c r="Q2175" s="424" t="s">
        <v>4198</v>
      </c>
    </row>
    <row r="2176" spans="1:17" x14ac:dyDescent="0.25">
      <c r="A2176" s="374"/>
      <c r="B2176" s="282"/>
      <c r="C2176" s="301"/>
      <c r="D2176" s="282"/>
      <c r="E2176" s="301"/>
      <c r="F2176" s="282"/>
      <c r="G2176" s="134" t="s">
        <v>17</v>
      </c>
      <c r="H2176" s="44">
        <f t="shared" ref="H2176:H2179" si="520">SUM(I2176:N2176)</f>
        <v>0</v>
      </c>
      <c r="I2176" s="47">
        <v>0</v>
      </c>
      <c r="J2176" s="44">
        <v>0</v>
      </c>
      <c r="K2176" s="47">
        <v>0</v>
      </c>
      <c r="L2176" s="44">
        <v>0</v>
      </c>
      <c r="M2176" s="47">
        <v>0</v>
      </c>
      <c r="N2176" s="44">
        <v>0</v>
      </c>
      <c r="O2176" s="301"/>
      <c r="P2176" s="282"/>
      <c r="Q2176" s="425"/>
    </row>
    <row r="2177" spans="1:17" ht="36" x14ac:dyDescent="0.25">
      <c r="A2177" s="374"/>
      <c r="B2177" s="282"/>
      <c r="C2177" s="301"/>
      <c r="D2177" s="282"/>
      <c r="E2177" s="301"/>
      <c r="F2177" s="282"/>
      <c r="G2177" s="79" t="s">
        <v>18</v>
      </c>
      <c r="H2177" s="47">
        <f t="shared" si="520"/>
        <v>31.1</v>
      </c>
      <c r="I2177" s="44">
        <v>31.1</v>
      </c>
      <c r="J2177" s="47">
        <v>0</v>
      </c>
      <c r="K2177" s="44">
        <v>0</v>
      </c>
      <c r="L2177" s="47">
        <v>0</v>
      </c>
      <c r="M2177" s="44">
        <v>0</v>
      </c>
      <c r="N2177" s="47">
        <v>0</v>
      </c>
      <c r="O2177" s="282"/>
      <c r="P2177" s="282"/>
      <c r="Q2177" s="425"/>
    </row>
    <row r="2178" spans="1:17" x14ac:dyDescent="0.25">
      <c r="A2178" s="374"/>
      <c r="B2178" s="282"/>
      <c r="C2178" s="301"/>
      <c r="D2178" s="282"/>
      <c r="E2178" s="301"/>
      <c r="F2178" s="282"/>
      <c r="G2178" s="134" t="s">
        <v>19</v>
      </c>
      <c r="H2178" s="44">
        <f t="shared" si="520"/>
        <v>1.6</v>
      </c>
      <c r="I2178" s="47">
        <v>1.6</v>
      </c>
      <c r="J2178" s="44">
        <v>0</v>
      </c>
      <c r="K2178" s="47">
        <v>0</v>
      </c>
      <c r="L2178" s="44">
        <v>0</v>
      </c>
      <c r="M2178" s="47">
        <v>0</v>
      </c>
      <c r="N2178" s="44">
        <v>0</v>
      </c>
      <c r="O2178" s="301"/>
      <c r="P2178" s="282"/>
      <c r="Q2178" s="425"/>
    </row>
    <row r="2179" spans="1:17" ht="24" x14ac:dyDescent="0.25">
      <c r="A2179" s="375"/>
      <c r="B2179" s="283"/>
      <c r="C2179" s="301"/>
      <c r="D2179" s="283"/>
      <c r="E2179" s="301"/>
      <c r="F2179" s="283"/>
      <c r="G2179" s="79" t="s">
        <v>20</v>
      </c>
      <c r="H2179" s="47">
        <f t="shared" si="520"/>
        <v>0</v>
      </c>
      <c r="I2179" s="44">
        <v>0</v>
      </c>
      <c r="J2179" s="47">
        <v>0</v>
      </c>
      <c r="K2179" s="44">
        <v>0</v>
      </c>
      <c r="L2179" s="47">
        <v>0</v>
      </c>
      <c r="M2179" s="44">
        <v>0</v>
      </c>
      <c r="N2179" s="47">
        <v>0</v>
      </c>
      <c r="O2179" s="283"/>
      <c r="P2179" s="283"/>
      <c r="Q2179" s="426"/>
    </row>
    <row r="2180" spans="1:17" ht="36" x14ac:dyDescent="0.25">
      <c r="A2180" s="284" t="s">
        <v>2943</v>
      </c>
      <c r="B2180" s="281" t="s">
        <v>2928</v>
      </c>
      <c r="C2180" s="281" t="s">
        <v>236</v>
      </c>
      <c r="D2180" s="301">
        <v>2026</v>
      </c>
      <c r="E2180" s="281">
        <v>264</v>
      </c>
      <c r="F2180" s="301" t="s">
        <v>2929</v>
      </c>
      <c r="G2180" s="79" t="s">
        <v>16</v>
      </c>
      <c r="H2180" s="44">
        <f t="shared" ref="H2180:N2180" si="521">SUM(H2181:H2184)</f>
        <v>7.6999999999999993</v>
      </c>
      <c r="I2180" s="47">
        <f t="shared" si="521"/>
        <v>0</v>
      </c>
      <c r="J2180" s="44">
        <f t="shared" si="521"/>
        <v>7.6999999999999993</v>
      </c>
      <c r="K2180" s="47">
        <f t="shared" si="521"/>
        <v>0</v>
      </c>
      <c r="L2180" s="44">
        <f t="shared" si="521"/>
        <v>0</v>
      </c>
      <c r="M2180" s="47">
        <f t="shared" si="521"/>
        <v>0</v>
      </c>
      <c r="N2180" s="44">
        <f t="shared" si="521"/>
        <v>0</v>
      </c>
      <c r="O2180" s="301">
        <v>1929</v>
      </c>
      <c r="P2180" s="281" t="s">
        <v>2944</v>
      </c>
      <c r="Q2180" s="424" t="s">
        <v>4198</v>
      </c>
    </row>
    <row r="2181" spans="1:17" x14ac:dyDescent="0.25">
      <c r="A2181" s="285"/>
      <c r="B2181" s="282"/>
      <c r="C2181" s="282"/>
      <c r="D2181" s="301"/>
      <c r="E2181" s="282"/>
      <c r="F2181" s="301"/>
      <c r="G2181" s="79" t="s">
        <v>17</v>
      </c>
      <c r="H2181" s="47">
        <f t="shared" ref="H2181:H2184" si="522">SUM(I2181:N2181)</f>
        <v>7.6</v>
      </c>
      <c r="I2181" s="44">
        <v>0</v>
      </c>
      <c r="J2181" s="47">
        <v>7.6</v>
      </c>
      <c r="K2181" s="44">
        <v>0</v>
      </c>
      <c r="L2181" s="47">
        <v>0</v>
      </c>
      <c r="M2181" s="44">
        <v>0</v>
      </c>
      <c r="N2181" s="44">
        <v>0</v>
      </c>
      <c r="O2181" s="301"/>
      <c r="P2181" s="282"/>
      <c r="Q2181" s="425"/>
    </row>
    <row r="2182" spans="1:17" ht="36" x14ac:dyDescent="0.25">
      <c r="A2182" s="285"/>
      <c r="B2182" s="282"/>
      <c r="C2182" s="282"/>
      <c r="D2182" s="301"/>
      <c r="E2182" s="282"/>
      <c r="F2182" s="301"/>
      <c r="G2182" s="79" t="s">
        <v>18</v>
      </c>
      <c r="H2182" s="44">
        <f t="shared" si="522"/>
        <v>0.1</v>
      </c>
      <c r="I2182" s="47">
        <v>0</v>
      </c>
      <c r="J2182" s="44">
        <v>0.1</v>
      </c>
      <c r="K2182" s="47">
        <v>0</v>
      </c>
      <c r="L2182" s="44">
        <v>0</v>
      </c>
      <c r="M2182" s="47">
        <v>0</v>
      </c>
      <c r="N2182" s="44">
        <v>0</v>
      </c>
      <c r="O2182" s="301"/>
      <c r="P2182" s="282"/>
      <c r="Q2182" s="425"/>
    </row>
    <row r="2183" spans="1:17" x14ac:dyDescent="0.25">
      <c r="A2183" s="285"/>
      <c r="B2183" s="282"/>
      <c r="C2183" s="282"/>
      <c r="D2183" s="301"/>
      <c r="E2183" s="282"/>
      <c r="F2183" s="301"/>
      <c r="G2183" s="79" t="s">
        <v>19</v>
      </c>
      <c r="H2183" s="47">
        <f t="shared" si="522"/>
        <v>0</v>
      </c>
      <c r="I2183" s="44">
        <v>0</v>
      </c>
      <c r="J2183" s="47">
        <v>0</v>
      </c>
      <c r="K2183" s="44">
        <v>0</v>
      </c>
      <c r="L2183" s="47">
        <v>0</v>
      </c>
      <c r="M2183" s="44">
        <v>0</v>
      </c>
      <c r="N2183" s="44">
        <v>0</v>
      </c>
      <c r="O2183" s="301"/>
      <c r="P2183" s="282"/>
      <c r="Q2183" s="425"/>
    </row>
    <row r="2184" spans="1:17" ht="24" x14ac:dyDescent="0.25">
      <c r="A2184" s="286"/>
      <c r="B2184" s="283"/>
      <c r="C2184" s="283"/>
      <c r="D2184" s="301"/>
      <c r="E2184" s="283"/>
      <c r="F2184" s="301"/>
      <c r="G2184" s="79" t="s">
        <v>20</v>
      </c>
      <c r="H2184" s="117">
        <f t="shared" si="522"/>
        <v>0</v>
      </c>
      <c r="I2184" s="47">
        <v>0</v>
      </c>
      <c r="J2184" s="117">
        <v>0</v>
      </c>
      <c r="K2184" s="47">
        <v>0</v>
      </c>
      <c r="L2184" s="117">
        <v>0</v>
      </c>
      <c r="M2184" s="47">
        <v>0</v>
      </c>
      <c r="N2184" s="117">
        <v>0</v>
      </c>
      <c r="O2184" s="301"/>
      <c r="P2184" s="283"/>
      <c r="Q2184" s="426"/>
    </row>
    <row r="2185" spans="1:17" ht="36" x14ac:dyDescent="0.25">
      <c r="A2185" s="381" t="s">
        <v>26</v>
      </c>
      <c r="B2185" s="381"/>
      <c r="C2185" s="381"/>
      <c r="D2185" s="381"/>
      <c r="E2185" s="381"/>
      <c r="F2185" s="381"/>
      <c r="G2185" s="133" t="s">
        <v>16</v>
      </c>
      <c r="H2185" s="49">
        <f>SUM(H2125,H2130,H2135,H2140,H2145,H2150,H2155,H2160,H2165,H2170,H2175,H2180)</f>
        <v>559.70000000000016</v>
      </c>
      <c r="I2185" s="49">
        <f t="shared" ref="I2185:N2185" si="523">SUM(I2125,I2130,I2135,I2140,I2145,I2150,I2155,I2160,I2165,I2170,I2175,I2180)</f>
        <v>32.700000000000003</v>
      </c>
      <c r="J2185" s="49">
        <f t="shared" si="523"/>
        <v>73.900000000000006</v>
      </c>
      <c r="K2185" s="49">
        <f t="shared" si="523"/>
        <v>0</v>
      </c>
      <c r="L2185" s="49">
        <f t="shared" si="523"/>
        <v>219</v>
      </c>
      <c r="M2185" s="49">
        <f t="shared" si="523"/>
        <v>204.1</v>
      </c>
      <c r="N2185" s="49">
        <f t="shared" si="523"/>
        <v>30</v>
      </c>
      <c r="O2185" s="279"/>
      <c r="P2185" s="279"/>
      <c r="Q2185" s="35"/>
    </row>
    <row r="2186" spans="1:17" ht="24" x14ac:dyDescent="0.25">
      <c r="A2186" s="381"/>
      <c r="B2186" s="381"/>
      <c r="C2186" s="381"/>
      <c r="D2186" s="381"/>
      <c r="E2186" s="381"/>
      <c r="F2186" s="381"/>
      <c r="G2186" s="133" t="s">
        <v>49</v>
      </c>
      <c r="H2186" s="49">
        <f t="shared" ref="H2186:N2189" si="524">SUM(H2126,H2131,H2136,H2141,H2146,H2151,H2156,H2161,H2166,H2171,H2176,H2181)</f>
        <v>511.90000000000003</v>
      </c>
      <c r="I2186" s="49">
        <f t="shared" si="524"/>
        <v>0</v>
      </c>
      <c r="J2186" s="49">
        <f t="shared" si="524"/>
        <v>68.7</v>
      </c>
      <c r="K2186" s="49">
        <f t="shared" si="524"/>
        <v>0</v>
      </c>
      <c r="L2186" s="49">
        <f t="shared" si="524"/>
        <v>214</v>
      </c>
      <c r="M2186" s="49">
        <f t="shared" si="524"/>
        <v>201</v>
      </c>
      <c r="N2186" s="49">
        <f t="shared" si="524"/>
        <v>28.2</v>
      </c>
      <c r="O2186" s="279"/>
      <c r="P2186" s="279"/>
      <c r="Q2186" s="35"/>
    </row>
    <row r="2187" spans="1:17" ht="36" x14ac:dyDescent="0.25">
      <c r="A2187" s="381"/>
      <c r="B2187" s="381"/>
      <c r="C2187" s="381"/>
      <c r="D2187" s="381"/>
      <c r="E2187" s="381"/>
      <c r="F2187" s="381"/>
      <c r="G2187" s="133" t="s">
        <v>18</v>
      </c>
      <c r="H2187" s="49">
        <f t="shared" si="524"/>
        <v>46.2</v>
      </c>
      <c r="I2187" s="49">
        <f t="shared" si="524"/>
        <v>31.1</v>
      </c>
      <c r="J2187" s="49">
        <f t="shared" si="524"/>
        <v>5.1999999999999993</v>
      </c>
      <c r="K2187" s="49">
        <f t="shared" si="524"/>
        <v>0</v>
      </c>
      <c r="L2187" s="49">
        <f t="shared" si="524"/>
        <v>5</v>
      </c>
      <c r="M2187" s="49">
        <f t="shared" si="524"/>
        <v>3.1</v>
      </c>
      <c r="N2187" s="49">
        <f t="shared" si="524"/>
        <v>1.8</v>
      </c>
      <c r="O2187" s="279"/>
      <c r="P2187" s="279"/>
      <c r="Q2187" s="35"/>
    </row>
    <row r="2188" spans="1:17" ht="15.75" x14ac:dyDescent="0.25">
      <c r="A2188" s="381"/>
      <c r="B2188" s="381"/>
      <c r="C2188" s="381"/>
      <c r="D2188" s="381"/>
      <c r="E2188" s="381"/>
      <c r="F2188" s="381"/>
      <c r="G2188" s="133" t="s">
        <v>19</v>
      </c>
      <c r="H2188" s="49">
        <f t="shared" si="524"/>
        <v>1.6</v>
      </c>
      <c r="I2188" s="49">
        <f t="shared" si="524"/>
        <v>1.6</v>
      </c>
      <c r="J2188" s="49">
        <f t="shared" si="524"/>
        <v>0</v>
      </c>
      <c r="K2188" s="49">
        <f t="shared" si="524"/>
        <v>0</v>
      </c>
      <c r="L2188" s="49">
        <f t="shared" si="524"/>
        <v>0</v>
      </c>
      <c r="M2188" s="49">
        <f t="shared" si="524"/>
        <v>0</v>
      </c>
      <c r="N2188" s="49">
        <f t="shared" si="524"/>
        <v>0</v>
      </c>
      <c r="O2188" s="279"/>
      <c r="P2188" s="279"/>
      <c r="Q2188" s="35"/>
    </row>
    <row r="2189" spans="1:17" ht="24" x14ac:dyDescent="0.25">
      <c r="A2189" s="381"/>
      <c r="B2189" s="381"/>
      <c r="C2189" s="381"/>
      <c r="D2189" s="381"/>
      <c r="E2189" s="381"/>
      <c r="F2189" s="381"/>
      <c r="G2189" s="133" t="s">
        <v>20</v>
      </c>
      <c r="H2189" s="49">
        <f t="shared" si="524"/>
        <v>0</v>
      </c>
      <c r="I2189" s="49">
        <f t="shared" si="524"/>
        <v>0</v>
      </c>
      <c r="J2189" s="49">
        <f t="shared" si="524"/>
        <v>0</v>
      </c>
      <c r="K2189" s="49">
        <f t="shared" si="524"/>
        <v>0</v>
      </c>
      <c r="L2189" s="49">
        <f t="shared" si="524"/>
        <v>0</v>
      </c>
      <c r="M2189" s="49">
        <f t="shared" si="524"/>
        <v>0</v>
      </c>
      <c r="N2189" s="49">
        <f t="shared" si="524"/>
        <v>0</v>
      </c>
      <c r="O2189" s="279"/>
      <c r="P2189" s="279"/>
      <c r="Q2189" s="35"/>
    </row>
    <row r="2190" spans="1:17" ht="15.75" x14ac:dyDescent="0.25">
      <c r="A2190" s="306" t="s">
        <v>1239</v>
      </c>
      <c r="B2190" s="306"/>
      <c r="C2190" s="306"/>
      <c r="D2190" s="306"/>
      <c r="E2190" s="306"/>
      <c r="F2190" s="306"/>
      <c r="G2190" s="306"/>
      <c r="H2190" s="306"/>
      <c r="I2190" s="306"/>
      <c r="J2190" s="306"/>
      <c r="K2190" s="306"/>
      <c r="L2190" s="306"/>
      <c r="M2190" s="306"/>
      <c r="N2190" s="306"/>
      <c r="O2190" s="306"/>
      <c r="P2190" s="306"/>
      <c r="Q2190" s="35"/>
    </row>
    <row r="2191" spans="1:17" ht="36" x14ac:dyDescent="0.25">
      <c r="A2191" s="292" t="s">
        <v>2945</v>
      </c>
      <c r="B2191" s="279" t="s">
        <v>2946</v>
      </c>
      <c r="C2191" s="279" t="s">
        <v>1239</v>
      </c>
      <c r="D2191" s="279">
        <v>2028</v>
      </c>
      <c r="E2191" s="279">
        <v>392</v>
      </c>
      <c r="F2191" s="279" t="s">
        <v>1338</v>
      </c>
      <c r="G2191" s="79" t="s">
        <v>16</v>
      </c>
      <c r="H2191" s="44">
        <f t="shared" ref="H2191:N2191" si="525">SUM(H2192:H2195)</f>
        <v>85.699999999999989</v>
      </c>
      <c r="I2191" s="44">
        <f t="shared" si="525"/>
        <v>0</v>
      </c>
      <c r="J2191" s="44">
        <f t="shared" si="525"/>
        <v>0</v>
      </c>
      <c r="K2191" s="44">
        <f t="shared" si="525"/>
        <v>0</v>
      </c>
      <c r="L2191" s="44">
        <f t="shared" si="525"/>
        <v>85.699999999999989</v>
      </c>
      <c r="M2191" s="44">
        <f t="shared" si="525"/>
        <v>0</v>
      </c>
      <c r="N2191" s="44">
        <f t="shared" si="525"/>
        <v>0</v>
      </c>
      <c r="O2191" s="279">
        <v>293</v>
      </c>
      <c r="P2191" s="279" t="s">
        <v>1232</v>
      </c>
      <c r="Q2191" s="424" t="s">
        <v>4167</v>
      </c>
    </row>
    <row r="2192" spans="1:17" x14ac:dyDescent="0.25">
      <c r="A2192" s="292"/>
      <c r="B2192" s="279"/>
      <c r="C2192" s="279"/>
      <c r="D2192" s="279"/>
      <c r="E2192" s="279"/>
      <c r="F2192" s="279"/>
      <c r="G2192" s="79" t="s">
        <v>267</v>
      </c>
      <c r="H2192" s="44">
        <f t="shared" ref="H2192:H2205" si="526">SUM(I2192:N2192)</f>
        <v>0</v>
      </c>
      <c r="I2192" s="44">
        <v>0</v>
      </c>
      <c r="J2192" s="44">
        <v>0</v>
      </c>
      <c r="K2192" s="44">
        <v>0</v>
      </c>
      <c r="L2192" s="44">
        <v>0</v>
      </c>
      <c r="M2192" s="44">
        <v>0</v>
      </c>
      <c r="N2192" s="44">
        <v>0</v>
      </c>
      <c r="O2192" s="279"/>
      <c r="P2192" s="279"/>
      <c r="Q2192" s="425"/>
    </row>
    <row r="2193" spans="1:17" ht="36" x14ac:dyDescent="0.25">
      <c r="A2193" s="292"/>
      <c r="B2193" s="279"/>
      <c r="C2193" s="279"/>
      <c r="D2193" s="279"/>
      <c r="E2193" s="279"/>
      <c r="F2193" s="279"/>
      <c r="G2193" s="79" t="s">
        <v>18</v>
      </c>
      <c r="H2193" s="44">
        <f t="shared" si="526"/>
        <v>80.599999999999994</v>
      </c>
      <c r="I2193" s="44">
        <v>0</v>
      </c>
      <c r="J2193" s="44">
        <v>0</v>
      </c>
      <c r="K2193" s="44">
        <v>0</v>
      </c>
      <c r="L2193" s="44">
        <v>80.599999999999994</v>
      </c>
      <c r="M2193" s="44">
        <v>0</v>
      </c>
      <c r="N2193" s="44">
        <v>0</v>
      </c>
      <c r="O2193" s="279"/>
      <c r="P2193" s="279"/>
      <c r="Q2193" s="425"/>
    </row>
    <row r="2194" spans="1:17" x14ac:dyDescent="0.25">
      <c r="A2194" s="292"/>
      <c r="B2194" s="279"/>
      <c r="C2194" s="279"/>
      <c r="D2194" s="279"/>
      <c r="E2194" s="279"/>
      <c r="F2194" s="279"/>
      <c r="G2194" s="79" t="s">
        <v>19</v>
      </c>
      <c r="H2194" s="44">
        <f t="shared" si="526"/>
        <v>5.0999999999999996</v>
      </c>
      <c r="I2194" s="44">
        <v>0</v>
      </c>
      <c r="J2194" s="44">
        <v>0</v>
      </c>
      <c r="K2194" s="44">
        <v>0</v>
      </c>
      <c r="L2194" s="44">
        <v>5.0999999999999996</v>
      </c>
      <c r="M2194" s="44">
        <v>0</v>
      </c>
      <c r="N2194" s="44">
        <v>0</v>
      </c>
      <c r="O2194" s="279"/>
      <c r="P2194" s="279"/>
      <c r="Q2194" s="425"/>
    </row>
    <row r="2195" spans="1:17" ht="24" x14ac:dyDescent="0.25">
      <c r="A2195" s="292"/>
      <c r="B2195" s="279"/>
      <c r="C2195" s="279"/>
      <c r="D2195" s="279"/>
      <c r="E2195" s="279"/>
      <c r="F2195" s="279"/>
      <c r="G2195" s="79" t="s">
        <v>20</v>
      </c>
      <c r="H2195" s="44">
        <f t="shared" si="526"/>
        <v>0</v>
      </c>
      <c r="I2195" s="44">
        <v>0</v>
      </c>
      <c r="J2195" s="44">
        <v>0</v>
      </c>
      <c r="K2195" s="44">
        <v>0</v>
      </c>
      <c r="L2195" s="44">
        <v>0</v>
      </c>
      <c r="M2195" s="44">
        <v>0</v>
      </c>
      <c r="N2195" s="44">
        <v>0</v>
      </c>
      <c r="O2195" s="279"/>
      <c r="P2195" s="279"/>
      <c r="Q2195" s="426"/>
    </row>
    <row r="2196" spans="1:17" ht="36" x14ac:dyDescent="0.25">
      <c r="A2196" s="292" t="s">
        <v>2947</v>
      </c>
      <c r="B2196" s="279" t="s">
        <v>2946</v>
      </c>
      <c r="C2196" s="279" t="s">
        <v>1239</v>
      </c>
      <c r="D2196" s="279">
        <v>2028</v>
      </c>
      <c r="E2196" s="279">
        <v>518</v>
      </c>
      <c r="F2196" s="279" t="s">
        <v>1338</v>
      </c>
      <c r="G2196" s="79" t="s">
        <v>16</v>
      </c>
      <c r="H2196" s="44">
        <f t="shared" ref="H2196:N2196" si="527">SUM(H2197:H2200)</f>
        <v>59.300000000000004</v>
      </c>
      <c r="I2196" s="44">
        <f t="shared" si="527"/>
        <v>0</v>
      </c>
      <c r="J2196" s="44">
        <f t="shared" si="527"/>
        <v>0</v>
      </c>
      <c r="K2196" s="44">
        <f t="shared" si="527"/>
        <v>0</v>
      </c>
      <c r="L2196" s="44">
        <f t="shared" si="527"/>
        <v>59.300000000000004</v>
      </c>
      <c r="M2196" s="44">
        <f t="shared" si="527"/>
        <v>0</v>
      </c>
      <c r="N2196" s="44">
        <f t="shared" si="527"/>
        <v>0</v>
      </c>
      <c r="O2196" s="279">
        <v>2248</v>
      </c>
      <c r="P2196" s="279" t="s">
        <v>1232</v>
      </c>
      <c r="Q2196" s="424" t="s">
        <v>4167</v>
      </c>
    </row>
    <row r="2197" spans="1:17" x14ac:dyDescent="0.25">
      <c r="A2197" s="292"/>
      <c r="B2197" s="279"/>
      <c r="C2197" s="279"/>
      <c r="D2197" s="279"/>
      <c r="E2197" s="279"/>
      <c r="F2197" s="279"/>
      <c r="G2197" s="79" t="s">
        <v>267</v>
      </c>
      <c r="H2197" s="44">
        <f t="shared" si="526"/>
        <v>0</v>
      </c>
      <c r="I2197" s="44">
        <v>0</v>
      </c>
      <c r="J2197" s="44">
        <v>0</v>
      </c>
      <c r="K2197" s="44">
        <v>0</v>
      </c>
      <c r="L2197" s="44">
        <v>0</v>
      </c>
      <c r="M2197" s="44">
        <v>0</v>
      </c>
      <c r="N2197" s="44">
        <v>0</v>
      </c>
      <c r="O2197" s="279"/>
      <c r="P2197" s="279"/>
      <c r="Q2197" s="425"/>
    </row>
    <row r="2198" spans="1:17" ht="36" x14ac:dyDescent="0.25">
      <c r="A2198" s="292"/>
      <c r="B2198" s="279"/>
      <c r="C2198" s="279"/>
      <c r="D2198" s="279"/>
      <c r="E2198" s="279"/>
      <c r="F2198" s="279"/>
      <c r="G2198" s="79" t="s">
        <v>18</v>
      </c>
      <c r="H2198" s="44">
        <f t="shared" si="526"/>
        <v>55.7</v>
      </c>
      <c r="I2198" s="44">
        <v>0</v>
      </c>
      <c r="J2198" s="44">
        <v>0</v>
      </c>
      <c r="K2198" s="44">
        <v>0</v>
      </c>
      <c r="L2198" s="44">
        <v>55.7</v>
      </c>
      <c r="M2198" s="44">
        <v>0</v>
      </c>
      <c r="N2198" s="44">
        <v>0</v>
      </c>
      <c r="O2198" s="279"/>
      <c r="P2198" s="279"/>
      <c r="Q2198" s="425"/>
    </row>
    <row r="2199" spans="1:17" x14ac:dyDescent="0.25">
      <c r="A2199" s="292"/>
      <c r="B2199" s="279"/>
      <c r="C2199" s="279"/>
      <c r="D2199" s="279"/>
      <c r="E2199" s="279"/>
      <c r="F2199" s="279"/>
      <c r="G2199" s="79" t="s">
        <v>19</v>
      </c>
      <c r="H2199" s="44">
        <f t="shared" si="526"/>
        <v>3.6</v>
      </c>
      <c r="I2199" s="44">
        <v>0</v>
      </c>
      <c r="J2199" s="44">
        <v>0</v>
      </c>
      <c r="K2199" s="44">
        <v>0</v>
      </c>
      <c r="L2199" s="44">
        <v>3.6</v>
      </c>
      <c r="M2199" s="44">
        <v>0</v>
      </c>
      <c r="N2199" s="44">
        <v>0</v>
      </c>
      <c r="O2199" s="279"/>
      <c r="P2199" s="279"/>
      <c r="Q2199" s="425"/>
    </row>
    <row r="2200" spans="1:17" ht="24" x14ac:dyDescent="0.25">
      <c r="A2200" s="292"/>
      <c r="B2200" s="279"/>
      <c r="C2200" s="279"/>
      <c r="D2200" s="279"/>
      <c r="E2200" s="279"/>
      <c r="F2200" s="279"/>
      <c r="G2200" s="79" t="s">
        <v>20</v>
      </c>
      <c r="H2200" s="44">
        <f t="shared" si="526"/>
        <v>0</v>
      </c>
      <c r="I2200" s="44">
        <v>0</v>
      </c>
      <c r="J2200" s="44">
        <v>0</v>
      </c>
      <c r="K2200" s="44">
        <v>0</v>
      </c>
      <c r="L2200" s="44">
        <v>0</v>
      </c>
      <c r="M2200" s="44">
        <v>0</v>
      </c>
      <c r="N2200" s="44">
        <v>0</v>
      </c>
      <c r="O2200" s="279"/>
      <c r="P2200" s="279"/>
      <c r="Q2200" s="426"/>
    </row>
    <row r="2201" spans="1:17" ht="36" x14ac:dyDescent="0.25">
      <c r="A2201" s="292" t="s">
        <v>2948</v>
      </c>
      <c r="B2201" s="279" t="s">
        <v>2946</v>
      </c>
      <c r="C2201" s="279" t="s">
        <v>1239</v>
      </c>
      <c r="D2201" s="279">
        <v>2028</v>
      </c>
      <c r="E2201" s="279">
        <v>320</v>
      </c>
      <c r="F2201" s="279" t="s">
        <v>1338</v>
      </c>
      <c r="G2201" s="79" t="s">
        <v>16</v>
      </c>
      <c r="H2201" s="44">
        <f t="shared" ref="H2201:N2201" si="528">SUM(H2202:H2205)</f>
        <v>36.5</v>
      </c>
      <c r="I2201" s="44">
        <f t="shared" si="528"/>
        <v>0</v>
      </c>
      <c r="J2201" s="44">
        <f t="shared" si="528"/>
        <v>0</v>
      </c>
      <c r="K2201" s="44">
        <f t="shared" si="528"/>
        <v>0</v>
      </c>
      <c r="L2201" s="44">
        <f t="shared" si="528"/>
        <v>36.5</v>
      </c>
      <c r="M2201" s="44">
        <f t="shared" si="528"/>
        <v>0</v>
      </c>
      <c r="N2201" s="44">
        <f t="shared" si="528"/>
        <v>0</v>
      </c>
      <c r="O2201" s="279">
        <v>440</v>
      </c>
      <c r="P2201" s="279" t="s">
        <v>1232</v>
      </c>
      <c r="Q2201" s="424" t="s">
        <v>4167</v>
      </c>
    </row>
    <row r="2202" spans="1:17" x14ac:dyDescent="0.25">
      <c r="A2202" s="292"/>
      <c r="B2202" s="279"/>
      <c r="C2202" s="279"/>
      <c r="D2202" s="279"/>
      <c r="E2202" s="279"/>
      <c r="F2202" s="279"/>
      <c r="G2202" s="79" t="s">
        <v>267</v>
      </c>
      <c r="H2202" s="44">
        <f t="shared" si="526"/>
        <v>0</v>
      </c>
      <c r="I2202" s="44">
        <v>0</v>
      </c>
      <c r="J2202" s="44">
        <v>0</v>
      </c>
      <c r="K2202" s="44">
        <v>0</v>
      </c>
      <c r="L2202" s="44">
        <v>0</v>
      </c>
      <c r="M2202" s="44">
        <v>0</v>
      </c>
      <c r="N2202" s="44">
        <v>0</v>
      </c>
      <c r="O2202" s="279"/>
      <c r="P2202" s="279"/>
      <c r="Q2202" s="425"/>
    </row>
    <row r="2203" spans="1:17" ht="36" x14ac:dyDescent="0.25">
      <c r="A2203" s="292"/>
      <c r="B2203" s="279"/>
      <c r="C2203" s="279"/>
      <c r="D2203" s="279"/>
      <c r="E2203" s="279"/>
      <c r="F2203" s="279"/>
      <c r="G2203" s="79" t="s">
        <v>18</v>
      </c>
      <c r="H2203" s="44">
        <f t="shared" si="526"/>
        <v>34.299999999999997</v>
      </c>
      <c r="I2203" s="44">
        <v>0</v>
      </c>
      <c r="J2203" s="44">
        <v>0</v>
      </c>
      <c r="K2203" s="44">
        <v>0</v>
      </c>
      <c r="L2203" s="44">
        <v>34.299999999999997</v>
      </c>
      <c r="M2203" s="44">
        <v>0</v>
      </c>
      <c r="N2203" s="44">
        <v>0</v>
      </c>
      <c r="O2203" s="279"/>
      <c r="P2203" s="279"/>
      <c r="Q2203" s="425"/>
    </row>
    <row r="2204" spans="1:17" x14ac:dyDescent="0.25">
      <c r="A2204" s="292"/>
      <c r="B2204" s="279"/>
      <c r="C2204" s="279"/>
      <c r="D2204" s="279"/>
      <c r="E2204" s="279"/>
      <c r="F2204" s="279"/>
      <c r="G2204" s="79" t="s">
        <v>19</v>
      </c>
      <c r="H2204" s="44">
        <f t="shared" si="526"/>
        <v>2.2000000000000002</v>
      </c>
      <c r="I2204" s="44">
        <v>0</v>
      </c>
      <c r="J2204" s="44">
        <v>0</v>
      </c>
      <c r="K2204" s="44">
        <v>0</v>
      </c>
      <c r="L2204" s="44">
        <v>2.2000000000000002</v>
      </c>
      <c r="M2204" s="44">
        <v>0</v>
      </c>
      <c r="N2204" s="44">
        <v>0</v>
      </c>
      <c r="O2204" s="279"/>
      <c r="P2204" s="279"/>
      <c r="Q2204" s="425"/>
    </row>
    <row r="2205" spans="1:17" ht="24" x14ac:dyDescent="0.25">
      <c r="A2205" s="292"/>
      <c r="B2205" s="279"/>
      <c r="C2205" s="279"/>
      <c r="D2205" s="279"/>
      <c r="E2205" s="279"/>
      <c r="F2205" s="279"/>
      <c r="G2205" s="79" t="s">
        <v>20</v>
      </c>
      <c r="H2205" s="44">
        <f t="shared" si="526"/>
        <v>0</v>
      </c>
      <c r="I2205" s="44">
        <v>0</v>
      </c>
      <c r="J2205" s="44">
        <v>0</v>
      </c>
      <c r="K2205" s="44">
        <v>0</v>
      </c>
      <c r="L2205" s="44">
        <v>0</v>
      </c>
      <c r="M2205" s="44">
        <v>0</v>
      </c>
      <c r="N2205" s="44">
        <v>0</v>
      </c>
      <c r="O2205" s="279"/>
      <c r="P2205" s="279"/>
      <c r="Q2205" s="426"/>
    </row>
    <row r="2206" spans="1:17" ht="36" x14ac:dyDescent="0.25">
      <c r="A2206" s="294" t="s">
        <v>26</v>
      </c>
      <c r="B2206" s="294"/>
      <c r="C2206" s="294"/>
      <c r="D2206" s="294"/>
      <c r="E2206" s="294"/>
      <c r="F2206" s="294"/>
      <c r="G2206" s="133" t="s">
        <v>16</v>
      </c>
      <c r="H2206" s="49">
        <f>SUM(H2191,H2196,H2201)</f>
        <v>181.5</v>
      </c>
      <c r="I2206" s="49">
        <f t="shared" ref="I2206:N2206" si="529">SUM(I2191,I2196,I2201)</f>
        <v>0</v>
      </c>
      <c r="J2206" s="49">
        <f t="shared" si="529"/>
        <v>0</v>
      </c>
      <c r="K2206" s="49">
        <f t="shared" si="529"/>
        <v>0</v>
      </c>
      <c r="L2206" s="49">
        <f t="shared" si="529"/>
        <v>181.5</v>
      </c>
      <c r="M2206" s="49">
        <f t="shared" si="529"/>
        <v>0</v>
      </c>
      <c r="N2206" s="49">
        <f t="shared" si="529"/>
        <v>0</v>
      </c>
      <c r="O2206" s="294" t="s">
        <v>125</v>
      </c>
      <c r="P2206" s="294" t="s">
        <v>125</v>
      </c>
      <c r="Q2206" s="35"/>
    </row>
    <row r="2207" spans="1:17" ht="24" x14ac:dyDescent="0.25">
      <c r="A2207" s="294"/>
      <c r="B2207" s="294"/>
      <c r="C2207" s="294"/>
      <c r="D2207" s="294"/>
      <c r="E2207" s="294"/>
      <c r="F2207" s="294"/>
      <c r="G2207" s="133" t="s">
        <v>267</v>
      </c>
      <c r="H2207" s="49">
        <f t="shared" ref="H2207:N2210" si="530">SUM(H2192,H2197,H2202)</f>
        <v>0</v>
      </c>
      <c r="I2207" s="49">
        <f t="shared" si="530"/>
        <v>0</v>
      </c>
      <c r="J2207" s="49">
        <f t="shared" si="530"/>
        <v>0</v>
      </c>
      <c r="K2207" s="49">
        <f t="shared" si="530"/>
        <v>0</v>
      </c>
      <c r="L2207" s="49">
        <f t="shared" si="530"/>
        <v>0</v>
      </c>
      <c r="M2207" s="49">
        <f t="shared" si="530"/>
        <v>0</v>
      </c>
      <c r="N2207" s="49">
        <f t="shared" si="530"/>
        <v>0</v>
      </c>
      <c r="O2207" s="294"/>
      <c r="P2207" s="294"/>
      <c r="Q2207" s="35"/>
    </row>
    <row r="2208" spans="1:17" ht="36" x14ac:dyDescent="0.25">
      <c r="A2208" s="294"/>
      <c r="B2208" s="294"/>
      <c r="C2208" s="294"/>
      <c r="D2208" s="294"/>
      <c r="E2208" s="294"/>
      <c r="F2208" s="294"/>
      <c r="G2208" s="133" t="s">
        <v>18</v>
      </c>
      <c r="H2208" s="49">
        <f t="shared" si="530"/>
        <v>170.60000000000002</v>
      </c>
      <c r="I2208" s="49">
        <f t="shared" si="530"/>
        <v>0</v>
      </c>
      <c r="J2208" s="49">
        <f t="shared" si="530"/>
        <v>0</v>
      </c>
      <c r="K2208" s="49">
        <f t="shared" si="530"/>
        <v>0</v>
      </c>
      <c r="L2208" s="49">
        <f t="shared" si="530"/>
        <v>170.60000000000002</v>
      </c>
      <c r="M2208" s="49">
        <f t="shared" si="530"/>
        <v>0</v>
      </c>
      <c r="N2208" s="49">
        <f t="shared" si="530"/>
        <v>0</v>
      </c>
      <c r="O2208" s="294"/>
      <c r="P2208" s="294"/>
      <c r="Q2208" s="35"/>
    </row>
    <row r="2209" spans="1:17" ht="15.75" x14ac:dyDescent="0.25">
      <c r="A2209" s="294"/>
      <c r="B2209" s="294"/>
      <c r="C2209" s="294"/>
      <c r="D2209" s="294"/>
      <c r="E2209" s="294"/>
      <c r="F2209" s="294"/>
      <c r="G2209" s="133" t="s">
        <v>19</v>
      </c>
      <c r="H2209" s="49">
        <f t="shared" si="530"/>
        <v>10.899999999999999</v>
      </c>
      <c r="I2209" s="49">
        <f t="shared" si="530"/>
        <v>0</v>
      </c>
      <c r="J2209" s="49">
        <f t="shared" si="530"/>
        <v>0</v>
      </c>
      <c r="K2209" s="49">
        <f t="shared" si="530"/>
        <v>0</v>
      </c>
      <c r="L2209" s="49">
        <f t="shared" si="530"/>
        <v>10.899999999999999</v>
      </c>
      <c r="M2209" s="49">
        <f t="shared" si="530"/>
        <v>0</v>
      </c>
      <c r="N2209" s="49">
        <f t="shared" si="530"/>
        <v>0</v>
      </c>
      <c r="O2209" s="294"/>
      <c r="P2209" s="294"/>
      <c r="Q2209" s="35"/>
    </row>
    <row r="2210" spans="1:17" ht="24" x14ac:dyDescent="0.25">
      <c r="A2210" s="294"/>
      <c r="B2210" s="294"/>
      <c r="C2210" s="294"/>
      <c r="D2210" s="294"/>
      <c r="E2210" s="294"/>
      <c r="F2210" s="294"/>
      <c r="G2210" s="133" t="s">
        <v>20</v>
      </c>
      <c r="H2210" s="49">
        <f t="shared" si="530"/>
        <v>0</v>
      </c>
      <c r="I2210" s="49">
        <f t="shared" si="530"/>
        <v>0</v>
      </c>
      <c r="J2210" s="49">
        <f t="shared" si="530"/>
        <v>0</v>
      </c>
      <c r="K2210" s="49">
        <f t="shared" si="530"/>
        <v>0</v>
      </c>
      <c r="L2210" s="49">
        <f t="shared" si="530"/>
        <v>0</v>
      </c>
      <c r="M2210" s="49">
        <f t="shared" si="530"/>
        <v>0</v>
      </c>
      <c r="N2210" s="49">
        <f t="shared" si="530"/>
        <v>0</v>
      </c>
      <c r="O2210" s="294"/>
      <c r="P2210" s="294"/>
      <c r="Q2210" s="35"/>
    </row>
    <row r="2211" spans="1:17" ht="15.75" x14ac:dyDescent="0.25">
      <c r="A2211" s="306" t="s">
        <v>1249</v>
      </c>
      <c r="B2211" s="306"/>
      <c r="C2211" s="306"/>
      <c r="D2211" s="306"/>
      <c r="E2211" s="306"/>
      <c r="F2211" s="306"/>
      <c r="G2211" s="306"/>
      <c r="H2211" s="306"/>
      <c r="I2211" s="306"/>
      <c r="J2211" s="306"/>
      <c r="K2211" s="306"/>
      <c r="L2211" s="306"/>
      <c r="M2211" s="306"/>
      <c r="N2211" s="306"/>
      <c r="O2211" s="306"/>
      <c r="P2211" s="306"/>
      <c r="Q2211" s="35"/>
    </row>
    <row r="2212" spans="1:17" ht="36" x14ac:dyDescent="0.25">
      <c r="A2212" s="292" t="s">
        <v>2949</v>
      </c>
      <c r="B2212" s="279" t="s">
        <v>2375</v>
      </c>
      <c r="C2212" s="279" t="s">
        <v>1249</v>
      </c>
      <c r="D2212" s="279">
        <v>2027</v>
      </c>
      <c r="E2212" s="279">
        <v>140</v>
      </c>
      <c r="F2212" s="279" t="s">
        <v>2950</v>
      </c>
      <c r="G2212" s="79" t="s">
        <v>16</v>
      </c>
      <c r="H2212" s="44">
        <f t="shared" ref="H2212:N2212" si="531">SUM(H2213:H2216)</f>
        <v>45</v>
      </c>
      <c r="I2212" s="44">
        <f t="shared" si="531"/>
        <v>0</v>
      </c>
      <c r="J2212" s="44">
        <f t="shared" si="531"/>
        <v>0</v>
      </c>
      <c r="K2212" s="44">
        <f t="shared" si="531"/>
        <v>45</v>
      </c>
      <c r="L2212" s="44">
        <f t="shared" si="531"/>
        <v>0</v>
      </c>
      <c r="M2212" s="44">
        <f t="shared" si="531"/>
        <v>0</v>
      </c>
      <c r="N2212" s="44">
        <f t="shared" si="531"/>
        <v>0</v>
      </c>
      <c r="O2212" s="279">
        <v>890</v>
      </c>
      <c r="P2212" s="279" t="s">
        <v>1472</v>
      </c>
      <c r="Q2212" s="424" t="s">
        <v>4168</v>
      </c>
    </row>
    <row r="2213" spans="1:17" x14ac:dyDescent="0.25">
      <c r="A2213" s="292"/>
      <c r="B2213" s="279"/>
      <c r="C2213" s="279"/>
      <c r="D2213" s="279"/>
      <c r="E2213" s="279"/>
      <c r="F2213" s="279"/>
      <c r="G2213" s="79" t="s">
        <v>17</v>
      </c>
      <c r="H2213" s="44">
        <f t="shared" ref="H2213:H2231" si="532">SUM(I2213:N2213)</f>
        <v>0</v>
      </c>
      <c r="I2213" s="44">
        <v>0</v>
      </c>
      <c r="J2213" s="44">
        <v>0</v>
      </c>
      <c r="K2213" s="44">
        <v>0</v>
      </c>
      <c r="L2213" s="44">
        <v>0</v>
      </c>
      <c r="M2213" s="44">
        <v>0</v>
      </c>
      <c r="N2213" s="44">
        <v>0</v>
      </c>
      <c r="O2213" s="279"/>
      <c r="P2213" s="279"/>
      <c r="Q2213" s="425"/>
    </row>
    <row r="2214" spans="1:17" ht="36" x14ac:dyDescent="0.25">
      <c r="A2214" s="292"/>
      <c r="B2214" s="279"/>
      <c r="C2214" s="279"/>
      <c r="D2214" s="279"/>
      <c r="E2214" s="279"/>
      <c r="F2214" s="279"/>
      <c r="G2214" s="79" t="s">
        <v>18</v>
      </c>
      <c r="H2214" s="44">
        <f t="shared" si="532"/>
        <v>0</v>
      </c>
      <c r="I2214" s="44">
        <v>0</v>
      </c>
      <c r="J2214" s="44">
        <v>0</v>
      </c>
      <c r="K2214" s="44">
        <v>0</v>
      </c>
      <c r="L2214" s="44">
        <v>0</v>
      </c>
      <c r="M2214" s="44">
        <v>0</v>
      </c>
      <c r="N2214" s="44">
        <v>0</v>
      </c>
      <c r="O2214" s="279"/>
      <c r="P2214" s="279"/>
      <c r="Q2214" s="425"/>
    </row>
    <row r="2215" spans="1:17" x14ac:dyDescent="0.25">
      <c r="A2215" s="292"/>
      <c r="B2215" s="279"/>
      <c r="C2215" s="279"/>
      <c r="D2215" s="279"/>
      <c r="E2215" s="279"/>
      <c r="F2215" s="279"/>
      <c r="G2215" s="79" t="s">
        <v>19</v>
      </c>
      <c r="H2215" s="44">
        <f t="shared" si="532"/>
        <v>45</v>
      </c>
      <c r="I2215" s="44">
        <v>0</v>
      </c>
      <c r="J2215" s="44">
        <v>0</v>
      </c>
      <c r="K2215" s="44">
        <v>45</v>
      </c>
      <c r="L2215" s="44">
        <v>0</v>
      </c>
      <c r="M2215" s="44">
        <v>0</v>
      </c>
      <c r="N2215" s="44">
        <v>0</v>
      </c>
      <c r="O2215" s="279"/>
      <c r="P2215" s="279"/>
      <c r="Q2215" s="425"/>
    </row>
    <row r="2216" spans="1:17" ht="24" x14ac:dyDescent="0.25">
      <c r="A2216" s="292"/>
      <c r="B2216" s="279"/>
      <c r="C2216" s="279"/>
      <c r="D2216" s="279"/>
      <c r="E2216" s="279"/>
      <c r="F2216" s="279"/>
      <c r="G2216" s="79" t="s">
        <v>20</v>
      </c>
      <c r="H2216" s="44">
        <f t="shared" si="532"/>
        <v>0</v>
      </c>
      <c r="I2216" s="44">
        <v>0</v>
      </c>
      <c r="J2216" s="44">
        <v>0</v>
      </c>
      <c r="K2216" s="44">
        <v>0</v>
      </c>
      <c r="L2216" s="44">
        <v>0</v>
      </c>
      <c r="M2216" s="44">
        <v>0</v>
      </c>
      <c r="N2216" s="44">
        <v>0</v>
      </c>
      <c r="O2216" s="279"/>
      <c r="P2216" s="279"/>
      <c r="Q2216" s="426"/>
    </row>
    <row r="2217" spans="1:17" ht="36" x14ac:dyDescent="0.25">
      <c r="A2217" s="292" t="s">
        <v>2951</v>
      </c>
      <c r="B2217" s="279" t="s">
        <v>2952</v>
      </c>
      <c r="C2217" s="279" t="s">
        <v>1249</v>
      </c>
      <c r="D2217" s="279">
        <v>2028</v>
      </c>
      <c r="E2217" s="279">
        <v>300</v>
      </c>
      <c r="F2217" s="279" t="s">
        <v>2950</v>
      </c>
      <c r="G2217" s="79" t="s">
        <v>16</v>
      </c>
      <c r="H2217" s="44">
        <f t="shared" ref="H2217:N2217" si="533">SUM(H2218:H2221)</f>
        <v>50</v>
      </c>
      <c r="I2217" s="44">
        <f t="shared" si="533"/>
        <v>0</v>
      </c>
      <c r="J2217" s="44">
        <f t="shared" si="533"/>
        <v>0</v>
      </c>
      <c r="K2217" s="44">
        <f t="shared" si="533"/>
        <v>0</v>
      </c>
      <c r="L2217" s="44">
        <f t="shared" si="533"/>
        <v>50</v>
      </c>
      <c r="M2217" s="44">
        <f t="shared" si="533"/>
        <v>0</v>
      </c>
      <c r="N2217" s="44">
        <f t="shared" si="533"/>
        <v>0</v>
      </c>
      <c r="O2217" s="279">
        <v>12065</v>
      </c>
      <c r="P2217" s="279" t="s">
        <v>1863</v>
      </c>
      <c r="Q2217" s="424" t="s">
        <v>4168</v>
      </c>
    </row>
    <row r="2218" spans="1:17" x14ac:dyDescent="0.25">
      <c r="A2218" s="292"/>
      <c r="B2218" s="279"/>
      <c r="C2218" s="279"/>
      <c r="D2218" s="279"/>
      <c r="E2218" s="279"/>
      <c r="F2218" s="279"/>
      <c r="G2218" s="79" t="s">
        <v>17</v>
      </c>
      <c r="H2218" s="44">
        <f t="shared" si="532"/>
        <v>0</v>
      </c>
      <c r="I2218" s="44">
        <v>0</v>
      </c>
      <c r="J2218" s="44">
        <v>0</v>
      </c>
      <c r="K2218" s="44">
        <v>0</v>
      </c>
      <c r="L2218" s="44">
        <v>0</v>
      </c>
      <c r="M2218" s="44">
        <v>0</v>
      </c>
      <c r="N2218" s="44">
        <v>0</v>
      </c>
      <c r="O2218" s="279"/>
      <c r="P2218" s="279"/>
      <c r="Q2218" s="425"/>
    </row>
    <row r="2219" spans="1:17" ht="36" x14ac:dyDescent="0.25">
      <c r="A2219" s="292"/>
      <c r="B2219" s="279"/>
      <c r="C2219" s="279"/>
      <c r="D2219" s="279"/>
      <c r="E2219" s="279"/>
      <c r="F2219" s="279"/>
      <c r="G2219" s="79" t="s">
        <v>18</v>
      </c>
      <c r="H2219" s="44">
        <f t="shared" si="532"/>
        <v>0</v>
      </c>
      <c r="I2219" s="44">
        <v>0</v>
      </c>
      <c r="J2219" s="44">
        <v>0</v>
      </c>
      <c r="K2219" s="44">
        <v>0</v>
      </c>
      <c r="L2219" s="44">
        <v>0</v>
      </c>
      <c r="M2219" s="44">
        <v>0</v>
      </c>
      <c r="N2219" s="44">
        <v>0</v>
      </c>
      <c r="O2219" s="279"/>
      <c r="P2219" s="279"/>
      <c r="Q2219" s="425"/>
    </row>
    <row r="2220" spans="1:17" x14ac:dyDescent="0.25">
      <c r="A2220" s="292"/>
      <c r="B2220" s="279"/>
      <c r="C2220" s="279"/>
      <c r="D2220" s="279"/>
      <c r="E2220" s="279"/>
      <c r="F2220" s="279"/>
      <c r="G2220" s="79" t="s">
        <v>19</v>
      </c>
      <c r="H2220" s="44">
        <f t="shared" si="532"/>
        <v>50</v>
      </c>
      <c r="I2220" s="44">
        <v>0</v>
      </c>
      <c r="J2220" s="44">
        <v>0</v>
      </c>
      <c r="K2220" s="44">
        <v>0</v>
      </c>
      <c r="L2220" s="44">
        <v>50</v>
      </c>
      <c r="M2220" s="44">
        <v>0</v>
      </c>
      <c r="N2220" s="44">
        <v>0</v>
      </c>
      <c r="O2220" s="279"/>
      <c r="P2220" s="279"/>
      <c r="Q2220" s="425"/>
    </row>
    <row r="2221" spans="1:17" ht="24" x14ac:dyDescent="0.25">
      <c r="A2221" s="292"/>
      <c r="B2221" s="279"/>
      <c r="C2221" s="279"/>
      <c r="D2221" s="279"/>
      <c r="E2221" s="279"/>
      <c r="F2221" s="279"/>
      <c r="G2221" s="79" t="s">
        <v>20</v>
      </c>
      <c r="H2221" s="44">
        <f t="shared" si="532"/>
        <v>0</v>
      </c>
      <c r="I2221" s="44">
        <v>0</v>
      </c>
      <c r="J2221" s="44">
        <v>0</v>
      </c>
      <c r="K2221" s="44">
        <v>0</v>
      </c>
      <c r="L2221" s="44">
        <v>0</v>
      </c>
      <c r="M2221" s="44">
        <v>0</v>
      </c>
      <c r="N2221" s="44">
        <v>0</v>
      </c>
      <c r="O2221" s="279"/>
      <c r="P2221" s="279"/>
      <c r="Q2221" s="426"/>
    </row>
    <row r="2222" spans="1:17" ht="36" x14ac:dyDescent="0.25">
      <c r="A2222" s="292" t="s">
        <v>2953</v>
      </c>
      <c r="B2222" s="279" t="s">
        <v>2952</v>
      </c>
      <c r="C2222" s="279" t="s">
        <v>1249</v>
      </c>
      <c r="D2222" s="279">
        <v>2029</v>
      </c>
      <c r="E2222" s="279">
        <v>540</v>
      </c>
      <c r="F2222" s="279" t="s">
        <v>2950</v>
      </c>
      <c r="G2222" s="79" t="s">
        <v>16</v>
      </c>
      <c r="H2222" s="44">
        <f t="shared" ref="H2222:N2222" si="534">SUM(H2223:H2226)</f>
        <v>80</v>
      </c>
      <c r="I2222" s="44">
        <f t="shared" si="534"/>
        <v>0</v>
      </c>
      <c r="J2222" s="44">
        <f t="shared" si="534"/>
        <v>0</v>
      </c>
      <c r="K2222" s="44">
        <f t="shared" si="534"/>
        <v>0</v>
      </c>
      <c r="L2222" s="44">
        <f t="shared" si="534"/>
        <v>0</v>
      </c>
      <c r="M2222" s="44">
        <f t="shared" si="534"/>
        <v>80</v>
      </c>
      <c r="N2222" s="44">
        <f t="shared" si="534"/>
        <v>0</v>
      </c>
      <c r="O2222" s="279">
        <v>4268</v>
      </c>
      <c r="P2222" s="279" t="s">
        <v>1472</v>
      </c>
      <c r="Q2222" s="424" t="s">
        <v>4168</v>
      </c>
    </row>
    <row r="2223" spans="1:17" x14ac:dyDescent="0.25">
      <c r="A2223" s="292"/>
      <c r="B2223" s="279"/>
      <c r="C2223" s="279"/>
      <c r="D2223" s="279"/>
      <c r="E2223" s="279"/>
      <c r="F2223" s="279"/>
      <c r="G2223" s="79" t="s">
        <v>17</v>
      </c>
      <c r="H2223" s="44">
        <f t="shared" si="532"/>
        <v>0</v>
      </c>
      <c r="I2223" s="44">
        <v>0</v>
      </c>
      <c r="J2223" s="44">
        <v>0</v>
      </c>
      <c r="K2223" s="44">
        <v>0</v>
      </c>
      <c r="L2223" s="44">
        <v>0</v>
      </c>
      <c r="M2223" s="44">
        <v>0</v>
      </c>
      <c r="N2223" s="44">
        <v>0</v>
      </c>
      <c r="O2223" s="279"/>
      <c r="P2223" s="279"/>
      <c r="Q2223" s="425"/>
    </row>
    <row r="2224" spans="1:17" ht="36" x14ac:dyDescent="0.25">
      <c r="A2224" s="292"/>
      <c r="B2224" s="279"/>
      <c r="C2224" s="279"/>
      <c r="D2224" s="279"/>
      <c r="E2224" s="279"/>
      <c r="F2224" s="279"/>
      <c r="G2224" s="79" t="s">
        <v>18</v>
      </c>
      <c r="H2224" s="44">
        <f t="shared" si="532"/>
        <v>0</v>
      </c>
      <c r="I2224" s="44">
        <v>0</v>
      </c>
      <c r="J2224" s="44">
        <v>0</v>
      </c>
      <c r="K2224" s="44">
        <v>0</v>
      </c>
      <c r="L2224" s="44">
        <v>0</v>
      </c>
      <c r="M2224" s="44">
        <v>0</v>
      </c>
      <c r="N2224" s="44">
        <v>0</v>
      </c>
      <c r="O2224" s="279"/>
      <c r="P2224" s="279"/>
      <c r="Q2224" s="425"/>
    </row>
    <row r="2225" spans="1:17" x14ac:dyDescent="0.25">
      <c r="A2225" s="292"/>
      <c r="B2225" s="279"/>
      <c r="C2225" s="279"/>
      <c r="D2225" s="279"/>
      <c r="E2225" s="279"/>
      <c r="F2225" s="279"/>
      <c r="G2225" s="79" t="s">
        <v>19</v>
      </c>
      <c r="H2225" s="44">
        <f t="shared" si="532"/>
        <v>80</v>
      </c>
      <c r="I2225" s="44">
        <v>0</v>
      </c>
      <c r="J2225" s="44">
        <v>0</v>
      </c>
      <c r="K2225" s="44">
        <v>0</v>
      </c>
      <c r="L2225" s="44">
        <v>0</v>
      </c>
      <c r="M2225" s="44">
        <v>80</v>
      </c>
      <c r="N2225" s="44">
        <v>0</v>
      </c>
      <c r="O2225" s="279"/>
      <c r="P2225" s="279"/>
      <c r="Q2225" s="425"/>
    </row>
    <row r="2226" spans="1:17" ht="24" x14ac:dyDescent="0.25">
      <c r="A2226" s="292"/>
      <c r="B2226" s="279"/>
      <c r="C2226" s="279"/>
      <c r="D2226" s="279"/>
      <c r="E2226" s="279"/>
      <c r="F2226" s="279"/>
      <c r="G2226" s="79" t="s">
        <v>20</v>
      </c>
      <c r="H2226" s="44">
        <f t="shared" si="532"/>
        <v>0</v>
      </c>
      <c r="I2226" s="44">
        <v>0</v>
      </c>
      <c r="J2226" s="44">
        <v>0</v>
      </c>
      <c r="K2226" s="44">
        <v>0</v>
      </c>
      <c r="L2226" s="44">
        <v>0</v>
      </c>
      <c r="M2226" s="44">
        <v>0</v>
      </c>
      <c r="N2226" s="44">
        <v>0</v>
      </c>
      <c r="O2226" s="279"/>
      <c r="P2226" s="279"/>
      <c r="Q2226" s="426"/>
    </row>
    <row r="2227" spans="1:17" ht="36" x14ac:dyDescent="0.25">
      <c r="A2227" s="292" t="s">
        <v>2954</v>
      </c>
      <c r="B2227" s="279" t="s">
        <v>2952</v>
      </c>
      <c r="C2227" s="279" t="s">
        <v>1249</v>
      </c>
      <c r="D2227" s="279">
        <v>2030</v>
      </c>
      <c r="E2227" s="279">
        <v>140</v>
      </c>
      <c r="F2227" s="279" t="s">
        <v>2950</v>
      </c>
      <c r="G2227" s="79" t="s">
        <v>16</v>
      </c>
      <c r="H2227" s="44">
        <f t="shared" ref="H2227:N2227" si="535">SUM(H2228:H2231)</f>
        <v>50</v>
      </c>
      <c r="I2227" s="44">
        <f t="shared" si="535"/>
        <v>0</v>
      </c>
      <c r="J2227" s="44">
        <f t="shared" si="535"/>
        <v>0</v>
      </c>
      <c r="K2227" s="44">
        <f t="shared" si="535"/>
        <v>0</v>
      </c>
      <c r="L2227" s="44">
        <f t="shared" si="535"/>
        <v>0</v>
      </c>
      <c r="M2227" s="44">
        <f t="shared" si="535"/>
        <v>0</v>
      </c>
      <c r="N2227" s="44">
        <f t="shared" si="535"/>
        <v>50</v>
      </c>
      <c r="O2227" s="279">
        <v>937</v>
      </c>
      <c r="P2227" s="279" t="s">
        <v>576</v>
      </c>
      <c r="Q2227" s="424" t="s">
        <v>4168</v>
      </c>
    </row>
    <row r="2228" spans="1:17" x14ac:dyDescent="0.25">
      <c r="A2228" s="292"/>
      <c r="B2228" s="279"/>
      <c r="C2228" s="279"/>
      <c r="D2228" s="279"/>
      <c r="E2228" s="279"/>
      <c r="F2228" s="279"/>
      <c r="G2228" s="79" t="s">
        <v>17</v>
      </c>
      <c r="H2228" s="44">
        <f t="shared" si="532"/>
        <v>0</v>
      </c>
      <c r="I2228" s="44">
        <v>0</v>
      </c>
      <c r="J2228" s="44">
        <v>0</v>
      </c>
      <c r="K2228" s="44">
        <v>0</v>
      </c>
      <c r="L2228" s="44">
        <v>0</v>
      </c>
      <c r="M2228" s="44">
        <v>0</v>
      </c>
      <c r="N2228" s="44">
        <v>0</v>
      </c>
      <c r="O2228" s="279"/>
      <c r="P2228" s="279"/>
      <c r="Q2228" s="425"/>
    </row>
    <row r="2229" spans="1:17" ht="36" x14ac:dyDescent="0.25">
      <c r="A2229" s="292"/>
      <c r="B2229" s="279"/>
      <c r="C2229" s="279"/>
      <c r="D2229" s="279"/>
      <c r="E2229" s="279"/>
      <c r="F2229" s="279"/>
      <c r="G2229" s="79" t="s">
        <v>18</v>
      </c>
      <c r="H2229" s="44">
        <f t="shared" si="532"/>
        <v>0</v>
      </c>
      <c r="I2229" s="44">
        <v>0</v>
      </c>
      <c r="J2229" s="44">
        <v>0</v>
      </c>
      <c r="K2229" s="44">
        <v>0</v>
      </c>
      <c r="L2229" s="44">
        <v>0</v>
      </c>
      <c r="M2229" s="44">
        <v>0</v>
      </c>
      <c r="N2229" s="44">
        <v>0</v>
      </c>
      <c r="O2229" s="279"/>
      <c r="P2229" s="279"/>
      <c r="Q2229" s="425"/>
    </row>
    <row r="2230" spans="1:17" x14ac:dyDescent="0.25">
      <c r="A2230" s="292"/>
      <c r="B2230" s="279"/>
      <c r="C2230" s="279"/>
      <c r="D2230" s="279"/>
      <c r="E2230" s="279"/>
      <c r="F2230" s="279"/>
      <c r="G2230" s="79" t="s">
        <v>19</v>
      </c>
      <c r="H2230" s="44">
        <f t="shared" si="532"/>
        <v>50</v>
      </c>
      <c r="I2230" s="44">
        <v>0</v>
      </c>
      <c r="J2230" s="44">
        <v>0</v>
      </c>
      <c r="K2230" s="44">
        <v>0</v>
      </c>
      <c r="L2230" s="44">
        <v>0</v>
      </c>
      <c r="M2230" s="44">
        <v>0</v>
      </c>
      <c r="N2230" s="44">
        <v>50</v>
      </c>
      <c r="O2230" s="279"/>
      <c r="P2230" s="279"/>
      <c r="Q2230" s="425"/>
    </row>
    <row r="2231" spans="1:17" ht="24" x14ac:dyDescent="0.25">
      <c r="A2231" s="292"/>
      <c r="B2231" s="279"/>
      <c r="C2231" s="279"/>
      <c r="D2231" s="279"/>
      <c r="E2231" s="279"/>
      <c r="F2231" s="279"/>
      <c r="G2231" s="79" t="s">
        <v>20</v>
      </c>
      <c r="H2231" s="44">
        <f t="shared" si="532"/>
        <v>0</v>
      </c>
      <c r="I2231" s="44">
        <v>0</v>
      </c>
      <c r="J2231" s="44">
        <v>0</v>
      </c>
      <c r="K2231" s="44">
        <v>0</v>
      </c>
      <c r="L2231" s="44">
        <v>0</v>
      </c>
      <c r="M2231" s="44">
        <v>0</v>
      </c>
      <c r="N2231" s="44">
        <v>0</v>
      </c>
      <c r="O2231" s="279"/>
      <c r="P2231" s="279"/>
      <c r="Q2231" s="426"/>
    </row>
    <row r="2232" spans="1:17" ht="36" x14ac:dyDescent="0.25">
      <c r="A2232" s="284" t="s">
        <v>2955</v>
      </c>
      <c r="B2232" s="281" t="s">
        <v>2956</v>
      </c>
      <c r="C2232" s="301" t="s">
        <v>1249</v>
      </c>
      <c r="D2232" s="281">
        <v>2025</v>
      </c>
      <c r="E2232" s="301">
        <v>540</v>
      </c>
      <c r="F2232" s="281" t="s">
        <v>2957</v>
      </c>
      <c r="G2232" s="119" t="s">
        <v>16</v>
      </c>
      <c r="H2232" s="47">
        <f t="shared" ref="H2232:N2232" si="536">SUM(H2233:H2236)</f>
        <v>22.200000000000003</v>
      </c>
      <c r="I2232" s="95">
        <f t="shared" si="536"/>
        <v>22.200000000000003</v>
      </c>
      <c r="J2232" s="47">
        <f t="shared" si="536"/>
        <v>0</v>
      </c>
      <c r="K2232" s="95">
        <f t="shared" si="536"/>
        <v>0</v>
      </c>
      <c r="L2232" s="47">
        <f t="shared" si="536"/>
        <v>0</v>
      </c>
      <c r="M2232" s="95">
        <f t="shared" si="536"/>
        <v>0</v>
      </c>
      <c r="N2232" s="47">
        <f t="shared" si="536"/>
        <v>0</v>
      </c>
      <c r="O2232" s="281">
        <v>4268</v>
      </c>
      <c r="P2232" s="281" t="s">
        <v>576</v>
      </c>
      <c r="Q2232" s="424" t="s">
        <v>4168</v>
      </c>
    </row>
    <row r="2233" spans="1:17" x14ac:dyDescent="0.25">
      <c r="A2233" s="285"/>
      <c r="B2233" s="282"/>
      <c r="C2233" s="301"/>
      <c r="D2233" s="282"/>
      <c r="E2233" s="301"/>
      <c r="F2233" s="282"/>
      <c r="G2233" s="134" t="s">
        <v>17</v>
      </c>
      <c r="H2233" s="44">
        <f t="shared" ref="H2233:H2236" si="537">SUM(I2233:N2233)</f>
        <v>0</v>
      </c>
      <c r="I2233" s="47">
        <v>0</v>
      </c>
      <c r="J2233" s="44">
        <v>0</v>
      </c>
      <c r="K2233" s="47">
        <v>0</v>
      </c>
      <c r="L2233" s="44">
        <v>0</v>
      </c>
      <c r="M2233" s="47">
        <v>0</v>
      </c>
      <c r="N2233" s="44">
        <v>0</v>
      </c>
      <c r="O2233" s="301"/>
      <c r="P2233" s="282"/>
      <c r="Q2233" s="425"/>
    </row>
    <row r="2234" spans="1:17" ht="36" x14ac:dyDescent="0.25">
      <c r="A2234" s="285"/>
      <c r="B2234" s="282"/>
      <c r="C2234" s="301"/>
      <c r="D2234" s="282"/>
      <c r="E2234" s="301"/>
      <c r="F2234" s="282"/>
      <c r="G2234" s="79" t="s">
        <v>18</v>
      </c>
      <c r="H2234" s="47">
        <f t="shared" si="537"/>
        <v>21.1</v>
      </c>
      <c r="I2234" s="44">
        <v>21.1</v>
      </c>
      <c r="J2234" s="47">
        <v>0</v>
      </c>
      <c r="K2234" s="44">
        <v>0</v>
      </c>
      <c r="L2234" s="47">
        <v>0</v>
      </c>
      <c r="M2234" s="44">
        <v>0</v>
      </c>
      <c r="N2234" s="47">
        <v>0</v>
      </c>
      <c r="O2234" s="282"/>
      <c r="P2234" s="282"/>
      <c r="Q2234" s="425"/>
    </row>
    <row r="2235" spans="1:17" x14ac:dyDescent="0.25">
      <c r="A2235" s="285"/>
      <c r="B2235" s="282"/>
      <c r="C2235" s="301"/>
      <c r="D2235" s="282"/>
      <c r="E2235" s="301"/>
      <c r="F2235" s="282"/>
      <c r="G2235" s="134" t="s">
        <v>19</v>
      </c>
      <c r="H2235" s="44">
        <f t="shared" si="537"/>
        <v>1.1000000000000001</v>
      </c>
      <c r="I2235" s="47">
        <v>1.1000000000000001</v>
      </c>
      <c r="J2235" s="44">
        <v>0</v>
      </c>
      <c r="K2235" s="47">
        <v>0</v>
      </c>
      <c r="L2235" s="44">
        <v>0</v>
      </c>
      <c r="M2235" s="47">
        <v>0</v>
      </c>
      <c r="N2235" s="44">
        <v>0</v>
      </c>
      <c r="O2235" s="301"/>
      <c r="P2235" s="282"/>
      <c r="Q2235" s="425"/>
    </row>
    <row r="2236" spans="1:17" ht="24" x14ac:dyDescent="0.25">
      <c r="A2236" s="286"/>
      <c r="B2236" s="283"/>
      <c r="C2236" s="301"/>
      <c r="D2236" s="283"/>
      <c r="E2236" s="301"/>
      <c r="F2236" s="283"/>
      <c r="G2236" s="122" t="s">
        <v>20</v>
      </c>
      <c r="H2236" s="47">
        <f t="shared" si="537"/>
        <v>0</v>
      </c>
      <c r="I2236" s="117">
        <v>0</v>
      </c>
      <c r="J2236" s="47">
        <v>0</v>
      </c>
      <c r="K2236" s="117">
        <v>0</v>
      </c>
      <c r="L2236" s="47">
        <v>0</v>
      </c>
      <c r="M2236" s="117">
        <v>0</v>
      </c>
      <c r="N2236" s="47">
        <v>0</v>
      </c>
      <c r="O2236" s="283"/>
      <c r="P2236" s="283"/>
      <c r="Q2236" s="426"/>
    </row>
    <row r="2237" spans="1:17" ht="36" x14ac:dyDescent="0.25">
      <c r="A2237" s="294" t="s">
        <v>26</v>
      </c>
      <c r="B2237" s="294"/>
      <c r="C2237" s="294"/>
      <c r="D2237" s="294"/>
      <c r="E2237" s="294"/>
      <c r="F2237" s="294"/>
      <c r="G2237" s="133" t="s">
        <v>16</v>
      </c>
      <c r="H2237" s="49">
        <f>SUM(H2212,H2217,H2222,H2227,H2232)</f>
        <v>247.2</v>
      </c>
      <c r="I2237" s="49">
        <f t="shared" ref="I2237:N2237" si="538">SUM(I2212,I2217,I2222,I2227,I2232)</f>
        <v>22.200000000000003</v>
      </c>
      <c r="J2237" s="49">
        <f t="shared" si="538"/>
        <v>0</v>
      </c>
      <c r="K2237" s="49">
        <f t="shared" si="538"/>
        <v>45</v>
      </c>
      <c r="L2237" s="49">
        <f t="shared" si="538"/>
        <v>50</v>
      </c>
      <c r="M2237" s="49">
        <f t="shared" si="538"/>
        <v>80</v>
      </c>
      <c r="N2237" s="49">
        <f t="shared" si="538"/>
        <v>50</v>
      </c>
      <c r="O2237" s="279" t="s">
        <v>125</v>
      </c>
      <c r="P2237" s="279"/>
      <c r="Q2237" s="35"/>
    </row>
    <row r="2238" spans="1:17" ht="24" x14ac:dyDescent="0.25">
      <c r="A2238" s="294"/>
      <c r="B2238" s="294"/>
      <c r="C2238" s="294"/>
      <c r="D2238" s="294"/>
      <c r="E2238" s="294"/>
      <c r="F2238" s="294"/>
      <c r="G2238" s="133" t="s">
        <v>17</v>
      </c>
      <c r="H2238" s="49">
        <f t="shared" ref="H2238:N2241" si="539">SUM(H2213,H2218,H2223,H2228,H2233)</f>
        <v>0</v>
      </c>
      <c r="I2238" s="49">
        <f t="shared" si="539"/>
        <v>0</v>
      </c>
      <c r="J2238" s="49">
        <f t="shared" si="539"/>
        <v>0</v>
      </c>
      <c r="K2238" s="49">
        <f t="shared" si="539"/>
        <v>0</v>
      </c>
      <c r="L2238" s="49">
        <f t="shared" si="539"/>
        <v>0</v>
      </c>
      <c r="M2238" s="49">
        <f t="shared" si="539"/>
        <v>0</v>
      </c>
      <c r="N2238" s="49">
        <f t="shared" si="539"/>
        <v>0</v>
      </c>
      <c r="O2238" s="279"/>
      <c r="P2238" s="279"/>
      <c r="Q2238" s="35"/>
    </row>
    <row r="2239" spans="1:17" ht="36" x14ac:dyDescent="0.25">
      <c r="A2239" s="294"/>
      <c r="B2239" s="294"/>
      <c r="C2239" s="294"/>
      <c r="D2239" s="294"/>
      <c r="E2239" s="294"/>
      <c r="F2239" s="294"/>
      <c r="G2239" s="133" t="s">
        <v>18</v>
      </c>
      <c r="H2239" s="49">
        <f t="shared" si="539"/>
        <v>21.1</v>
      </c>
      <c r="I2239" s="49">
        <f t="shared" si="539"/>
        <v>21.1</v>
      </c>
      <c r="J2239" s="49">
        <f t="shared" si="539"/>
        <v>0</v>
      </c>
      <c r="K2239" s="49">
        <f t="shared" si="539"/>
        <v>0</v>
      </c>
      <c r="L2239" s="49">
        <f t="shared" si="539"/>
        <v>0</v>
      </c>
      <c r="M2239" s="49">
        <f t="shared" si="539"/>
        <v>0</v>
      </c>
      <c r="N2239" s="49">
        <f t="shared" si="539"/>
        <v>0</v>
      </c>
      <c r="O2239" s="279"/>
      <c r="P2239" s="279"/>
      <c r="Q2239" s="35"/>
    </row>
    <row r="2240" spans="1:17" ht="15.75" x14ac:dyDescent="0.25">
      <c r="A2240" s="294"/>
      <c r="B2240" s="294"/>
      <c r="C2240" s="294"/>
      <c r="D2240" s="294"/>
      <c r="E2240" s="294"/>
      <c r="F2240" s="294"/>
      <c r="G2240" s="133" t="s">
        <v>19</v>
      </c>
      <c r="H2240" s="49">
        <f t="shared" si="539"/>
        <v>226.1</v>
      </c>
      <c r="I2240" s="49">
        <f t="shared" si="539"/>
        <v>1.1000000000000001</v>
      </c>
      <c r="J2240" s="49">
        <f t="shared" si="539"/>
        <v>0</v>
      </c>
      <c r="K2240" s="49">
        <f t="shared" si="539"/>
        <v>45</v>
      </c>
      <c r="L2240" s="49">
        <f t="shared" si="539"/>
        <v>50</v>
      </c>
      <c r="M2240" s="49">
        <f t="shared" si="539"/>
        <v>80</v>
      </c>
      <c r="N2240" s="49">
        <f t="shared" si="539"/>
        <v>50</v>
      </c>
      <c r="O2240" s="279"/>
      <c r="P2240" s="279"/>
      <c r="Q2240" s="35"/>
    </row>
    <row r="2241" spans="1:17" ht="24" x14ac:dyDescent="0.25">
      <c r="A2241" s="294"/>
      <c r="B2241" s="294"/>
      <c r="C2241" s="294"/>
      <c r="D2241" s="294"/>
      <c r="E2241" s="294"/>
      <c r="F2241" s="294"/>
      <c r="G2241" s="133" t="s">
        <v>20</v>
      </c>
      <c r="H2241" s="49">
        <f t="shared" si="539"/>
        <v>0</v>
      </c>
      <c r="I2241" s="49">
        <f t="shared" si="539"/>
        <v>0</v>
      </c>
      <c r="J2241" s="49">
        <f t="shared" si="539"/>
        <v>0</v>
      </c>
      <c r="K2241" s="49">
        <f t="shared" si="539"/>
        <v>0</v>
      </c>
      <c r="L2241" s="49">
        <f t="shared" si="539"/>
        <v>0</v>
      </c>
      <c r="M2241" s="49">
        <f t="shared" si="539"/>
        <v>0</v>
      </c>
      <c r="N2241" s="49">
        <f t="shared" si="539"/>
        <v>0</v>
      </c>
      <c r="O2241" s="279"/>
      <c r="P2241" s="279"/>
      <c r="Q2241" s="35"/>
    </row>
    <row r="2244" spans="1:17" x14ac:dyDescent="0.25">
      <c r="H2244" s="267"/>
      <c r="I2244" s="267"/>
      <c r="J2244" s="267"/>
      <c r="K2244" s="267"/>
      <c r="L2244" s="267"/>
      <c r="M2244" s="267"/>
      <c r="N2244" s="267"/>
    </row>
    <row r="2245" spans="1:17" x14ac:dyDescent="0.25">
      <c r="H2245" s="267"/>
      <c r="I2245" s="267"/>
      <c r="J2245" s="267"/>
      <c r="K2245" s="267"/>
      <c r="L2245" s="267"/>
      <c r="M2245" s="267"/>
      <c r="N2245" s="267"/>
    </row>
    <row r="2246" spans="1:17" x14ac:dyDescent="0.25">
      <c r="H2246" s="267"/>
      <c r="I2246" s="267"/>
      <c r="J2246" s="267"/>
      <c r="K2246" s="267"/>
      <c r="L2246" s="267"/>
      <c r="M2246" s="267"/>
      <c r="N2246" s="267"/>
    </row>
    <row r="2247" spans="1:17" x14ac:dyDescent="0.25">
      <c r="H2247" s="267"/>
      <c r="I2247" s="267"/>
      <c r="J2247" s="267"/>
      <c r="K2247" s="267"/>
      <c r="L2247" s="267"/>
      <c r="M2247" s="267"/>
      <c r="N2247" s="267"/>
    </row>
    <row r="2248" spans="1:17" x14ac:dyDescent="0.25">
      <c r="H2248" s="267"/>
      <c r="I2248" s="267"/>
      <c r="J2248" s="267"/>
      <c r="K2248" s="267"/>
      <c r="L2248" s="267"/>
      <c r="M2248" s="267"/>
      <c r="N2248" s="267"/>
    </row>
  </sheetData>
  <autoFilter ref="A1:Q2241">
    <filterColumn colId="6" showButton="0"/>
    <filterColumn colId="7" showButton="0"/>
    <filterColumn colId="8" showButton="0"/>
    <filterColumn colId="9" showButton="0"/>
    <filterColumn colId="10" showButton="0"/>
    <filterColumn colId="11" showButton="0"/>
    <filterColumn colId="12" showButton="0"/>
  </autoFilter>
  <mergeCells count="3879">
    <mergeCell ref="Q2175:Q2179"/>
    <mergeCell ref="Q2180:Q2184"/>
    <mergeCell ref="Q2191:Q2195"/>
    <mergeCell ref="Q2196:Q2200"/>
    <mergeCell ref="Q2201:Q2205"/>
    <mergeCell ref="Q2212:Q2216"/>
    <mergeCell ref="Q2217:Q2221"/>
    <mergeCell ref="Q2222:Q2226"/>
    <mergeCell ref="Q2227:Q2231"/>
    <mergeCell ref="Q2232:Q2236"/>
    <mergeCell ref="Q2084:Q2088"/>
    <mergeCell ref="Q2089:Q2093"/>
    <mergeCell ref="Q2094:Q2098"/>
    <mergeCell ref="Q2099:Q2103"/>
    <mergeCell ref="Q2104:Q2108"/>
    <mergeCell ref="Q2109:Q2113"/>
    <mergeCell ref="Q2114:Q2118"/>
    <mergeCell ref="Q2125:Q2129"/>
    <mergeCell ref="Q2130:Q2134"/>
    <mergeCell ref="Q2135:Q2139"/>
    <mergeCell ref="Q2140:Q2144"/>
    <mergeCell ref="Q2145:Q2149"/>
    <mergeCell ref="Q2150:Q2154"/>
    <mergeCell ref="Q2155:Q2159"/>
    <mergeCell ref="Q2160:Q2164"/>
    <mergeCell ref="Q2165:Q2169"/>
    <mergeCell ref="Q2170:Q2174"/>
    <mergeCell ref="Q1999:Q2003"/>
    <mergeCell ref="Q2004:Q2008"/>
    <mergeCell ref="Q2009:Q2013"/>
    <mergeCell ref="Q2014:Q2018"/>
    <mergeCell ref="Q2019:Q2023"/>
    <mergeCell ref="Q2024:Q2028"/>
    <mergeCell ref="Q2029:Q2033"/>
    <mergeCell ref="Q2034:Q2038"/>
    <mergeCell ref="Q2039:Q2043"/>
    <mergeCell ref="Q2044:Q2048"/>
    <mergeCell ref="Q2049:Q2053"/>
    <mergeCell ref="Q2054:Q2058"/>
    <mergeCell ref="Q2059:Q2063"/>
    <mergeCell ref="Q2064:Q2068"/>
    <mergeCell ref="Q2069:Q2073"/>
    <mergeCell ref="Q2074:Q2078"/>
    <mergeCell ref="Q2079:Q2083"/>
    <mergeCell ref="Q1922:Q1926"/>
    <mergeCell ref="Q1927:Q1931"/>
    <mergeCell ref="Q1932:Q1936"/>
    <mergeCell ref="Q1937:Q1941"/>
    <mergeCell ref="Q1942:Q1946"/>
    <mergeCell ref="Q1953:Q1957"/>
    <mergeCell ref="Q1958:Q1962"/>
    <mergeCell ref="Q1963:Q1967"/>
    <mergeCell ref="Q1968:Q1972"/>
    <mergeCell ref="Q1973:Q1977"/>
    <mergeCell ref="Q1978:Q1982"/>
    <mergeCell ref="Q1983:Q1987"/>
    <mergeCell ref="Q1988:Q1992"/>
    <mergeCell ref="Q1837:Q1841"/>
    <mergeCell ref="Q1842:Q1846"/>
    <mergeCell ref="Q1847:Q1851"/>
    <mergeCell ref="Q1852:Q1856"/>
    <mergeCell ref="Q1857:Q1861"/>
    <mergeCell ref="Q1862:Q1866"/>
    <mergeCell ref="Q1867:Q1871"/>
    <mergeCell ref="Q1872:Q1876"/>
    <mergeCell ref="Q1877:Q1881"/>
    <mergeCell ref="Q1882:Q1886"/>
    <mergeCell ref="Q1887:Q1891"/>
    <mergeCell ref="Q1892:Q1896"/>
    <mergeCell ref="Q1897:Q1901"/>
    <mergeCell ref="Q1902:Q1906"/>
    <mergeCell ref="Q1907:Q1911"/>
    <mergeCell ref="Q1912:Q1916"/>
    <mergeCell ref="Q1917:Q1921"/>
    <mergeCell ref="Q1746:Q1750"/>
    <mergeCell ref="Q1757:Q1761"/>
    <mergeCell ref="Q1762:Q1766"/>
    <mergeCell ref="Q1767:Q1771"/>
    <mergeCell ref="Q1772:Q1776"/>
    <mergeCell ref="Q1777:Q1781"/>
    <mergeCell ref="Q1782:Q1786"/>
    <mergeCell ref="Q1787:Q1791"/>
    <mergeCell ref="Q1792:Q1796"/>
    <mergeCell ref="Q1797:Q1801"/>
    <mergeCell ref="Q1802:Q1806"/>
    <mergeCell ref="Q1807:Q1811"/>
    <mergeCell ref="Q1812:Q1816"/>
    <mergeCell ref="Q1817:Q1821"/>
    <mergeCell ref="Q1822:Q1826"/>
    <mergeCell ref="Q1827:Q1831"/>
    <mergeCell ref="Q1832:Q1836"/>
    <mergeCell ref="Q1660:Q1664"/>
    <mergeCell ref="P1660:P1664"/>
    <mergeCell ref="Q1736:Q1740"/>
    <mergeCell ref="Q1671:Q1675"/>
    <mergeCell ref="Q1676:Q1680"/>
    <mergeCell ref="Q1681:Q1685"/>
    <mergeCell ref="Q1686:Q1690"/>
    <mergeCell ref="Q1691:Q1695"/>
    <mergeCell ref="Q1696:Q1700"/>
    <mergeCell ref="Q1701:Q1705"/>
    <mergeCell ref="Q1706:Q1710"/>
    <mergeCell ref="Q1711:Q1715"/>
    <mergeCell ref="Q1716:Q1720"/>
    <mergeCell ref="Q1721:Q1725"/>
    <mergeCell ref="Q1726:Q1730"/>
    <mergeCell ref="Q1731:Q1735"/>
    <mergeCell ref="Q1741:Q1745"/>
    <mergeCell ref="A1670:P1670"/>
    <mergeCell ref="A1671:A1675"/>
    <mergeCell ref="B1671:B1675"/>
    <mergeCell ref="C1671:C1675"/>
    <mergeCell ref="D1671:D1675"/>
    <mergeCell ref="E1671:E1675"/>
    <mergeCell ref="F1671:F1675"/>
    <mergeCell ref="O1671:O1675"/>
    <mergeCell ref="P1671:P1675"/>
    <mergeCell ref="A1676:A1680"/>
    <mergeCell ref="B1676:B1680"/>
    <mergeCell ref="C1676:C1680"/>
    <mergeCell ref="D1676:D1680"/>
    <mergeCell ref="E1676:E1680"/>
    <mergeCell ref="F1676:F1680"/>
    <mergeCell ref="Q1569:Q1573"/>
    <mergeCell ref="Q1574:Q1578"/>
    <mergeCell ref="Q1585:Q1589"/>
    <mergeCell ref="Q1590:Q1594"/>
    <mergeCell ref="Q1595:Q1599"/>
    <mergeCell ref="Q1600:Q1604"/>
    <mergeCell ref="Q1605:Q1609"/>
    <mergeCell ref="Q1610:Q1614"/>
    <mergeCell ref="Q1615:Q1619"/>
    <mergeCell ref="Q1620:Q1624"/>
    <mergeCell ref="Q1625:Q1629"/>
    <mergeCell ref="Q1630:Q1634"/>
    <mergeCell ref="Q1635:Q1639"/>
    <mergeCell ref="Q1640:Q1644"/>
    <mergeCell ref="Q1645:Q1649"/>
    <mergeCell ref="Q1650:Q1654"/>
    <mergeCell ref="Q1655:Q1659"/>
    <mergeCell ref="Q1478:Q1482"/>
    <mergeCell ref="Q1483:Q1487"/>
    <mergeCell ref="Q1488:Q1492"/>
    <mergeCell ref="Q1493:Q1497"/>
    <mergeCell ref="Q1498:Q1502"/>
    <mergeCell ref="Q1503:Q1507"/>
    <mergeCell ref="Q1508:Q1512"/>
    <mergeCell ref="Q1513:Q1517"/>
    <mergeCell ref="Q1518:Q1522"/>
    <mergeCell ref="Q1523:Q1527"/>
    <mergeCell ref="Q1528:Q1532"/>
    <mergeCell ref="Q1533:Q1537"/>
    <mergeCell ref="Q1538:Q1542"/>
    <mergeCell ref="Q1549:Q1553"/>
    <mergeCell ref="Q1554:Q1558"/>
    <mergeCell ref="Q1559:Q1563"/>
    <mergeCell ref="Q1564:Q1568"/>
    <mergeCell ref="Q1387:Q1391"/>
    <mergeCell ref="Q1392:Q1396"/>
    <mergeCell ref="Q1397:Q1401"/>
    <mergeCell ref="Q1402:Q1406"/>
    <mergeCell ref="Q1407:Q1411"/>
    <mergeCell ref="Q1418:Q1422"/>
    <mergeCell ref="Q1423:Q1427"/>
    <mergeCell ref="Q1428:Q1432"/>
    <mergeCell ref="Q1433:Q1437"/>
    <mergeCell ref="Q1438:Q1442"/>
    <mergeCell ref="Q1443:Q1447"/>
    <mergeCell ref="Q1448:Q1452"/>
    <mergeCell ref="Q1453:Q1457"/>
    <mergeCell ref="Q1458:Q1462"/>
    <mergeCell ref="Q1463:Q1467"/>
    <mergeCell ref="Q1468:Q1472"/>
    <mergeCell ref="Q1473:Q1477"/>
    <mergeCell ref="Q1300:Q1304"/>
    <mergeCell ref="Q1305:Q1309"/>
    <mergeCell ref="Q1310:Q1314"/>
    <mergeCell ref="Q1315:Q1319"/>
    <mergeCell ref="P1310:P1314"/>
    <mergeCell ref="P1315:P1319"/>
    <mergeCell ref="Q1326:Q1330"/>
    <mergeCell ref="Q1331:Q1335"/>
    <mergeCell ref="Q1336:Q1340"/>
    <mergeCell ref="Q1341:Q1345"/>
    <mergeCell ref="Q1346:Q1350"/>
    <mergeCell ref="Q1351:Q1355"/>
    <mergeCell ref="Q1356:Q1360"/>
    <mergeCell ref="Q1361:Q1365"/>
    <mergeCell ref="Q1366:Q1370"/>
    <mergeCell ref="Q1371:Q1375"/>
    <mergeCell ref="Q1382:Q1386"/>
    <mergeCell ref="A1381:P1381"/>
    <mergeCell ref="A1382:A1386"/>
    <mergeCell ref="B1382:B1386"/>
    <mergeCell ref="C1382:C1386"/>
    <mergeCell ref="D1382:D1386"/>
    <mergeCell ref="E1382:E1386"/>
    <mergeCell ref="F1382:F1386"/>
    <mergeCell ref="O1382:O1386"/>
    <mergeCell ref="P1382:P1386"/>
    <mergeCell ref="A1351:A1355"/>
    <mergeCell ref="B1351:B1355"/>
    <mergeCell ref="C1351:C1355"/>
    <mergeCell ref="D1351:D1355"/>
    <mergeCell ref="E1351:E1355"/>
    <mergeCell ref="F1351:F1355"/>
    <mergeCell ref="Q1219:Q1223"/>
    <mergeCell ref="Q1224:Q1228"/>
    <mergeCell ref="Q1229:Q1233"/>
    <mergeCell ref="Q1234:Q1238"/>
    <mergeCell ref="Q1239:Q1243"/>
    <mergeCell ref="Q1244:Q1248"/>
    <mergeCell ref="Q1249:Q1253"/>
    <mergeCell ref="O1249:O1253"/>
    <mergeCell ref="P1249:P1253"/>
    <mergeCell ref="Q1260:Q1264"/>
    <mergeCell ref="Q1265:Q1269"/>
    <mergeCell ref="Q1270:Q1274"/>
    <mergeCell ref="Q1275:Q1279"/>
    <mergeCell ref="Q1280:Q1284"/>
    <mergeCell ref="Q1285:Q1289"/>
    <mergeCell ref="Q1290:Q1294"/>
    <mergeCell ref="Q1295:Q1299"/>
    <mergeCell ref="Q1122:Q1126"/>
    <mergeCell ref="Q1127:Q1131"/>
    <mergeCell ref="Q1132:Q1136"/>
    <mergeCell ref="Q1137:Q1141"/>
    <mergeCell ref="Q1142:Q1146"/>
    <mergeCell ref="Q1147:Q1151"/>
    <mergeCell ref="Q1152:Q1156"/>
    <mergeCell ref="Q1163:Q1167"/>
    <mergeCell ref="Q1168:Q1172"/>
    <mergeCell ref="Q1173:Q1177"/>
    <mergeCell ref="Q1178:Q1182"/>
    <mergeCell ref="Q1183:Q1187"/>
    <mergeCell ref="Q1188:Q1192"/>
    <mergeCell ref="Q1193:Q1197"/>
    <mergeCell ref="Q1204:Q1208"/>
    <mergeCell ref="Q1209:Q1213"/>
    <mergeCell ref="Q1214:Q1218"/>
    <mergeCell ref="Q1037:Q1041"/>
    <mergeCell ref="Q1042:Q1046"/>
    <mergeCell ref="Q1047:Q1051"/>
    <mergeCell ref="Q1052:Q1056"/>
    <mergeCell ref="Q1057:Q1061"/>
    <mergeCell ref="Q1062:Q1066"/>
    <mergeCell ref="Q1067:Q1071"/>
    <mergeCell ref="Q1072:Q1076"/>
    <mergeCell ref="Q1077:Q1081"/>
    <mergeCell ref="Q1082:Q1086"/>
    <mergeCell ref="Q1087:Q1091"/>
    <mergeCell ref="Q1092:Q1096"/>
    <mergeCell ref="Q1097:Q1101"/>
    <mergeCell ref="Q1102:Q1106"/>
    <mergeCell ref="Q1107:Q1111"/>
    <mergeCell ref="Q1112:Q1116"/>
    <mergeCell ref="Q1117:Q1121"/>
    <mergeCell ref="Q951:Q955"/>
    <mergeCell ref="Q956:Q960"/>
    <mergeCell ref="Q961:Q965"/>
    <mergeCell ref="Q966:Q970"/>
    <mergeCell ref="Q971:Q975"/>
    <mergeCell ref="Q976:Q980"/>
    <mergeCell ref="P976:P980"/>
    <mergeCell ref="Q987:Q991"/>
    <mergeCell ref="Q992:Q996"/>
    <mergeCell ref="Q997:Q1001"/>
    <mergeCell ref="Q1002:Q1006"/>
    <mergeCell ref="Q1007:Q1011"/>
    <mergeCell ref="Q1012:Q1016"/>
    <mergeCell ref="Q1017:Q1021"/>
    <mergeCell ref="Q1022:Q1026"/>
    <mergeCell ref="Q1027:Q1031"/>
    <mergeCell ref="Q1032:Q1036"/>
    <mergeCell ref="A986:P986"/>
    <mergeCell ref="A987:A991"/>
    <mergeCell ref="B987:B991"/>
    <mergeCell ref="C987:C991"/>
    <mergeCell ref="D987:D991"/>
    <mergeCell ref="E987:E991"/>
    <mergeCell ref="F987:F991"/>
    <mergeCell ref="O987:O991"/>
    <mergeCell ref="P987:P991"/>
    <mergeCell ref="A992:A996"/>
    <mergeCell ref="B992:B996"/>
    <mergeCell ref="C992:C996"/>
    <mergeCell ref="D992:D996"/>
    <mergeCell ref="E992:E996"/>
    <mergeCell ref="F992:F996"/>
    <mergeCell ref="Q940:Q944"/>
    <mergeCell ref="Q869:Q873"/>
    <mergeCell ref="Q874:Q878"/>
    <mergeCell ref="Q885:Q889"/>
    <mergeCell ref="Q890:Q894"/>
    <mergeCell ref="P890:P894"/>
    <mergeCell ref="Q895:Q899"/>
    <mergeCell ref="O895:O899"/>
    <mergeCell ref="O900:O904"/>
    <mergeCell ref="P895:P899"/>
    <mergeCell ref="P900:P904"/>
    <mergeCell ref="O905:O909"/>
    <mergeCell ref="P905:P909"/>
    <mergeCell ref="O910:O914"/>
    <mergeCell ref="P910:P914"/>
    <mergeCell ref="O915:O919"/>
    <mergeCell ref="O920:O924"/>
    <mergeCell ref="P915:P919"/>
    <mergeCell ref="Q849:Q853"/>
    <mergeCell ref="Q854:Q858"/>
    <mergeCell ref="Q859:Q863"/>
    <mergeCell ref="Q864:Q868"/>
    <mergeCell ref="P920:P924"/>
    <mergeCell ref="P925:P929"/>
    <mergeCell ref="P930:P934"/>
    <mergeCell ref="O935:O939"/>
    <mergeCell ref="P935:P939"/>
    <mergeCell ref="Q900:Q904"/>
    <mergeCell ref="Q905:Q909"/>
    <mergeCell ref="Q910:Q914"/>
    <mergeCell ref="Q915:Q919"/>
    <mergeCell ref="Q920:Q924"/>
    <mergeCell ref="Q925:Q929"/>
    <mergeCell ref="Q930:Q934"/>
    <mergeCell ref="Q935:Q939"/>
    <mergeCell ref="P864:P868"/>
    <mergeCell ref="P869:P873"/>
    <mergeCell ref="P874:P878"/>
    <mergeCell ref="Q773:Q777"/>
    <mergeCell ref="P773:P777"/>
    <mergeCell ref="P768:P772"/>
    <mergeCell ref="P763:P767"/>
    <mergeCell ref="Q834:Q838"/>
    <mergeCell ref="Q839:Q843"/>
    <mergeCell ref="Q844:Q848"/>
    <mergeCell ref="Q784:Q788"/>
    <mergeCell ref="Q789:Q793"/>
    <mergeCell ref="Q794:Q798"/>
    <mergeCell ref="Q799:Q803"/>
    <mergeCell ref="Q804:Q808"/>
    <mergeCell ref="Q809:Q813"/>
    <mergeCell ref="Q814:Q818"/>
    <mergeCell ref="Q819:Q823"/>
    <mergeCell ref="Q824:Q828"/>
    <mergeCell ref="Q829:Q833"/>
    <mergeCell ref="Q688:Q692"/>
    <mergeCell ref="Q693:Q697"/>
    <mergeCell ref="Q723:Q727"/>
    <mergeCell ref="Q728:Q732"/>
    <mergeCell ref="Q733:Q737"/>
    <mergeCell ref="Q738:Q742"/>
    <mergeCell ref="Q743:Q747"/>
    <mergeCell ref="Q748:Q752"/>
    <mergeCell ref="Q753:Q757"/>
    <mergeCell ref="Q758:Q762"/>
    <mergeCell ref="Q763:Q767"/>
    <mergeCell ref="Q768:Q772"/>
    <mergeCell ref="Q698:Q702"/>
    <mergeCell ref="Q703:Q707"/>
    <mergeCell ref="Q708:Q712"/>
    <mergeCell ref="Q713:Q717"/>
    <mergeCell ref="Q718:Q722"/>
    <mergeCell ref="Q603:Q607"/>
    <mergeCell ref="Q608:Q612"/>
    <mergeCell ref="Q663:Q667"/>
    <mergeCell ref="Q668:Q672"/>
    <mergeCell ref="Q673:Q677"/>
    <mergeCell ref="Q678:Q682"/>
    <mergeCell ref="Q683:Q687"/>
    <mergeCell ref="Q613:Q617"/>
    <mergeCell ref="Q618:Q622"/>
    <mergeCell ref="Q623:Q627"/>
    <mergeCell ref="Q628:Q632"/>
    <mergeCell ref="Q633:Q637"/>
    <mergeCell ref="Q638:Q642"/>
    <mergeCell ref="Q643:Q647"/>
    <mergeCell ref="Q648:Q652"/>
    <mergeCell ref="Q653:Q657"/>
    <mergeCell ref="Q658:Q662"/>
    <mergeCell ref="Q506:Q510"/>
    <mergeCell ref="Q511:Q515"/>
    <mergeCell ref="Q547:Q551"/>
    <mergeCell ref="Q558:Q562"/>
    <mergeCell ref="Q563:Q567"/>
    <mergeCell ref="Q568:Q572"/>
    <mergeCell ref="Q573:Q577"/>
    <mergeCell ref="Q578:Q582"/>
    <mergeCell ref="Q583:Q587"/>
    <mergeCell ref="Q588:Q592"/>
    <mergeCell ref="Q593:Q597"/>
    <mergeCell ref="Q598:Q602"/>
    <mergeCell ref="Q522:Q526"/>
    <mergeCell ref="Q527:Q531"/>
    <mergeCell ref="Q532:Q536"/>
    <mergeCell ref="Q537:Q541"/>
    <mergeCell ref="Q542:Q546"/>
    <mergeCell ref="Q421:Q425"/>
    <mergeCell ref="Q426:Q430"/>
    <mergeCell ref="Q481:Q485"/>
    <mergeCell ref="Q486:Q490"/>
    <mergeCell ref="Q491:Q495"/>
    <mergeCell ref="Q496:Q500"/>
    <mergeCell ref="Q501:Q505"/>
    <mergeCell ref="Q431:Q435"/>
    <mergeCell ref="Q436:Q440"/>
    <mergeCell ref="Q441:Q445"/>
    <mergeCell ref="Q446:Q450"/>
    <mergeCell ref="Q451:Q455"/>
    <mergeCell ref="Q456:Q460"/>
    <mergeCell ref="Q461:Q465"/>
    <mergeCell ref="Q466:Q470"/>
    <mergeCell ref="Q471:Q475"/>
    <mergeCell ref="Q476:Q480"/>
    <mergeCell ref="Q330:Q334"/>
    <mergeCell ref="Q335:Q339"/>
    <mergeCell ref="Q365:Q369"/>
    <mergeCell ref="Q370:Q374"/>
    <mergeCell ref="Q375:Q379"/>
    <mergeCell ref="Q380:Q384"/>
    <mergeCell ref="Q385:Q389"/>
    <mergeCell ref="Q390:Q394"/>
    <mergeCell ref="Q395:Q399"/>
    <mergeCell ref="Q400:Q404"/>
    <mergeCell ref="Q405:Q409"/>
    <mergeCell ref="Q410:Q414"/>
    <mergeCell ref="Q340:Q344"/>
    <mergeCell ref="Q345:Q349"/>
    <mergeCell ref="Q350:Q354"/>
    <mergeCell ref="Q355:Q359"/>
    <mergeCell ref="Q360:Q364"/>
    <mergeCell ref="Q245:Q249"/>
    <mergeCell ref="Q250:Q254"/>
    <mergeCell ref="Q305:Q309"/>
    <mergeCell ref="Q310:Q314"/>
    <mergeCell ref="Q315:Q319"/>
    <mergeCell ref="Q320:Q324"/>
    <mergeCell ref="Q325:Q329"/>
    <mergeCell ref="Q255:Q259"/>
    <mergeCell ref="Q260:Q264"/>
    <mergeCell ref="Q265:Q269"/>
    <mergeCell ref="Q270:Q274"/>
    <mergeCell ref="Q275:Q279"/>
    <mergeCell ref="Q280:Q284"/>
    <mergeCell ref="Q285:Q289"/>
    <mergeCell ref="Q290:Q294"/>
    <mergeCell ref="Q295:Q299"/>
    <mergeCell ref="Q300:Q304"/>
    <mergeCell ref="Q135:Q139"/>
    <mergeCell ref="Q140:Q144"/>
    <mergeCell ref="Q145:Q149"/>
    <mergeCell ref="Q150:Q154"/>
    <mergeCell ref="Q155:Q159"/>
    <mergeCell ref="Q160:Q164"/>
    <mergeCell ref="Q165:Q169"/>
    <mergeCell ref="Q195:Q199"/>
    <mergeCell ref="Q200:Q204"/>
    <mergeCell ref="Q205:Q209"/>
    <mergeCell ref="Q210:Q214"/>
    <mergeCell ref="Q215:Q219"/>
    <mergeCell ref="Q220:Q224"/>
    <mergeCell ref="Q225:Q229"/>
    <mergeCell ref="Q230:Q234"/>
    <mergeCell ref="Q235:Q239"/>
    <mergeCell ref="Q240:Q244"/>
    <mergeCell ref="Q170:Q174"/>
    <mergeCell ref="Q175:Q179"/>
    <mergeCell ref="Q180:Q184"/>
    <mergeCell ref="Q185:Q189"/>
    <mergeCell ref="Q190:Q194"/>
    <mergeCell ref="Q1:Q2"/>
    <mergeCell ref="Q5:Q9"/>
    <mergeCell ref="Q10:Q14"/>
    <mergeCell ref="Q15:Q19"/>
    <mergeCell ref="Q20:Q24"/>
    <mergeCell ref="Q25:Q29"/>
    <mergeCell ref="Q30:Q34"/>
    <mergeCell ref="Q35:Q39"/>
    <mergeCell ref="Q40:Q44"/>
    <mergeCell ref="Q45:Q49"/>
    <mergeCell ref="Q50:Q54"/>
    <mergeCell ref="Q55:Q59"/>
    <mergeCell ref="Q60:Q64"/>
    <mergeCell ref="Q65:Q69"/>
    <mergeCell ref="Q70:Q74"/>
    <mergeCell ref="Q75:Q79"/>
    <mergeCell ref="Q80:Q84"/>
    <mergeCell ref="Q85:Q89"/>
    <mergeCell ref="Q90:Q94"/>
    <mergeCell ref="Q95:Q99"/>
    <mergeCell ref="Q100:Q104"/>
    <mergeCell ref="Q105:Q109"/>
    <mergeCell ref="Q110:Q114"/>
    <mergeCell ref="Q115:Q119"/>
    <mergeCell ref="Q120:Q124"/>
    <mergeCell ref="Q125:Q129"/>
    <mergeCell ref="Q130:Q134"/>
    <mergeCell ref="A2237:F2241"/>
    <mergeCell ref="O2237:O2241"/>
    <mergeCell ref="P2237:P2241"/>
    <mergeCell ref="A2222:A2226"/>
    <mergeCell ref="B2222:B2226"/>
    <mergeCell ref="C2222:C2226"/>
    <mergeCell ref="D2222:D2226"/>
    <mergeCell ref="E2222:E2226"/>
    <mergeCell ref="F2222:F2226"/>
    <mergeCell ref="O2222:O2226"/>
    <mergeCell ref="P2222:P2226"/>
    <mergeCell ref="A2227:A2231"/>
    <mergeCell ref="B2227:B2231"/>
    <mergeCell ref="C2227:C2231"/>
    <mergeCell ref="D2227:D2231"/>
    <mergeCell ref="E2227:E2231"/>
    <mergeCell ref="F2227:F2231"/>
    <mergeCell ref="O2227:O2231"/>
    <mergeCell ref="P2227:P2231"/>
    <mergeCell ref="A2232:A2236"/>
    <mergeCell ref="B2232:B2236"/>
    <mergeCell ref="C2232:C2236"/>
    <mergeCell ref="D2232:D2236"/>
    <mergeCell ref="E2232:E2236"/>
    <mergeCell ref="F2232:F2236"/>
    <mergeCell ref="O2232:O2236"/>
    <mergeCell ref="P2232:P2236"/>
    <mergeCell ref="A2212:A2216"/>
    <mergeCell ref="B2212:B2216"/>
    <mergeCell ref="C2212:C2216"/>
    <mergeCell ref="D2212:D2216"/>
    <mergeCell ref="E2212:E2216"/>
    <mergeCell ref="F2212:F2216"/>
    <mergeCell ref="O2212:O2216"/>
    <mergeCell ref="P2212:P2216"/>
    <mergeCell ref="A2217:A2221"/>
    <mergeCell ref="B2217:B2221"/>
    <mergeCell ref="C2217:C2221"/>
    <mergeCell ref="D2217:D2221"/>
    <mergeCell ref="E2217:E2221"/>
    <mergeCell ref="F2217:F2221"/>
    <mergeCell ref="O2217:O2221"/>
    <mergeCell ref="P2217:P2221"/>
    <mergeCell ref="A2201:A2205"/>
    <mergeCell ref="B2201:B2205"/>
    <mergeCell ref="C2201:C2205"/>
    <mergeCell ref="D2201:D2205"/>
    <mergeCell ref="E2201:E2205"/>
    <mergeCell ref="F2201:F2205"/>
    <mergeCell ref="O2201:O2205"/>
    <mergeCell ref="P2201:P2205"/>
    <mergeCell ref="A2206:F2210"/>
    <mergeCell ref="O2206:O2210"/>
    <mergeCell ref="P2206:P2210"/>
    <mergeCell ref="A2211:P2211"/>
    <mergeCell ref="A2190:P2190"/>
    <mergeCell ref="A2191:A2195"/>
    <mergeCell ref="B2191:B2195"/>
    <mergeCell ref="C2191:C2195"/>
    <mergeCell ref="D2191:D2195"/>
    <mergeCell ref="E2191:E2195"/>
    <mergeCell ref="F2191:F2195"/>
    <mergeCell ref="O2191:O2195"/>
    <mergeCell ref="P2191:P2195"/>
    <mergeCell ref="A2196:A2200"/>
    <mergeCell ref="B2196:B2200"/>
    <mergeCell ref="C2196:C2200"/>
    <mergeCell ref="D2196:D2200"/>
    <mergeCell ref="E2196:E2200"/>
    <mergeCell ref="F2196:F2200"/>
    <mergeCell ref="O2196:O2200"/>
    <mergeCell ref="P2196:P2200"/>
    <mergeCell ref="A2175:A2179"/>
    <mergeCell ref="B2175:B2179"/>
    <mergeCell ref="C2175:C2179"/>
    <mergeCell ref="D2175:D2179"/>
    <mergeCell ref="E2175:E2179"/>
    <mergeCell ref="F2175:F2179"/>
    <mergeCell ref="O2175:O2179"/>
    <mergeCell ref="P2175:P2179"/>
    <mergeCell ref="A2180:A2184"/>
    <mergeCell ref="B2180:B2184"/>
    <mergeCell ref="C2180:C2184"/>
    <mergeCell ref="D2180:D2184"/>
    <mergeCell ref="E2180:E2184"/>
    <mergeCell ref="F2180:F2184"/>
    <mergeCell ref="O2180:O2184"/>
    <mergeCell ref="P2180:P2184"/>
    <mergeCell ref="A2185:F2189"/>
    <mergeCell ref="O2185:O2189"/>
    <mergeCell ref="P2185:P2189"/>
    <mergeCell ref="A2165:A2169"/>
    <mergeCell ref="B2165:B2169"/>
    <mergeCell ref="C2165:C2169"/>
    <mergeCell ref="D2165:D2169"/>
    <mergeCell ref="E2165:E2169"/>
    <mergeCell ref="F2165:F2169"/>
    <mergeCell ref="O2165:O2169"/>
    <mergeCell ref="P2165:P2169"/>
    <mergeCell ref="A2170:A2174"/>
    <mergeCell ref="B2170:B2174"/>
    <mergeCell ref="C2170:C2174"/>
    <mergeCell ref="D2170:D2174"/>
    <mergeCell ref="E2170:E2174"/>
    <mergeCell ref="F2170:F2174"/>
    <mergeCell ref="O2170:O2174"/>
    <mergeCell ref="P2170:P2174"/>
    <mergeCell ref="A2150:A2154"/>
    <mergeCell ref="B2150:B2154"/>
    <mergeCell ref="C2150:C2154"/>
    <mergeCell ref="D2150:D2154"/>
    <mergeCell ref="E2150:E2154"/>
    <mergeCell ref="F2150:F2154"/>
    <mergeCell ref="O2150:O2154"/>
    <mergeCell ref="P2150:P2154"/>
    <mergeCell ref="A2155:A2159"/>
    <mergeCell ref="B2155:B2159"/>
    <mergeCell ref="C2155:C2159"/>
    <mergeCell ref="D2155:D2159"/>
    <mergeCell ref="E2155:E2159"/>
    <mergeCell ref="F2155:F2159"/>
    <mergeCell ref="O2155:O2159"/>
    <mergeCell ref="P2155:P2159"/>
    <mergeCell ref="A2160:A2164"/>
    <mergeCell ref="B2160:B2164"/>
    <mergeCell ref="C2160:C2164"/>
    <mergeCell ref="D2160:D2164"/>
    <mergeCell ref="E2160:E2164"/>
    <mergeCell ref="F2160:F2164"/>
    <mergeCell ref="O2160:O2164"/>
    <mergeCell ref="P2160:P2164"/>
    <mergeCell ref="A2135:A2139"/>
    <mergeCell ref="B2135:B2139"/>
    <mergeCell ref="C2135:C2139"/>
    <mergeCell ref="D2135:D2139"/>
    <mergeCell ref="E2135:E2139"/>
    <mergeCell ref="F2135:F2139"/>
    <mergeCell ref="O2135:O2139"/>
    <mergeCell ref="P2135:P2139"/>
    <mergeCell ref="A2140:A2144"/>
    <mergeCell ref="B2140:B2144"/>
    <mergeCell ref="C2140:C2144"/>
    <mergeCell ref="D2140:D2144"/>
    <mergeCell ref="E2140:E2144"/>
    <mergeCell ref="F2140:F2144"/>
    <mergeCell ref="O2140:O2144"/>
    <mergeCell ref="P2140:P2144"/>
    <mergeCell ref="A2145:A2149"/>
    <mergeCell ref="B2145:B2149"/>
    <mergeCell ref="C2145:C2149"/>
    <mergeCell ref="D2145:D2149"/>
    <mergeCell ref="E2145:E2149"/>
    <mergeCell ref="F2145:F2149"/>
    <mergeCell ref="O2145:O2149"/>
    <mergeCell ref="P2145:P2149"/>
    <mergeCell ref="A2124:P2124"/>
    <mergeCell ref="A2125:A2129"/>
    <mergeCell ref="B2125:B2129"/>
    <mergeCell ref="C2125:C2129"/>
    <mergeCell ref="D2125:D2129"/>
    <mergeCell ref="E2125:E2129"/>
    <mergeCell ref="F2125:F2129"/>
    <mergeCell ref="O2125:O2129"/>
    <mergeCell ref="P2125:P2129"/>
    <mergeCell ref="A2130:A2134"/>
    <mergeCell ref="B2130:B2134"/>
    <mergeCell ref="C2130:C2134"/>
    <mergeCell ref="D2130:D2134"/>
    <mergeCell ref="E2130:E2134"/>
    <mergeCell ref="F2130:F2134"/>
    <mergeCell ref="O2130:O2134"/>
    <mergeCell ref="P2130:P2134"/>
    <mergeCell ref="A2109:A2113"/>
    <mergeCell ref="B2109:B2113"/>
    <mergeCell ref="C2109:C2113"/>
    <mergeCell ref="D2109:D2113"/>
    <mergeCell ref="E2109:E2113"/>
    <mergeCell ref="F2109:F2113"/>
    <mergeCell ref="O2109:O2113"/>
    <mergeCell ref="P2109:P2113"/>
    <mergeCell ref="A2114:A2118"/>
    <mergeCell ref="B2114:B2118"/>
    <mergeCell ref="C2114:C2118"/>
    <mergeCell ref="D2114:D2118"/>
    <mergeCell ref="E2114:E2118"/>
    <mergeCell ref="F2114:F2118"/>
    <mergeCell ref="O2114:O2118"/>
    <mergeCell ref="P2114:P2118"/>
    <mergeCell ref="A2119:F2123"/>
    <mergeCell ref="O2119:O2123"/>
    <mergeCell ref="P2119:P2123"/>
    <mergeCell ref="A2099:A2103"/>
    <mergeCell ref="B2099:B2103"/>
    <mergeCell ref="C2099:C2103"/>
    <mergeCell ref="D2099:D2103"/>
    <mergeCell ref="E2099:E2103"/>
    <mergeCell ref="F2099:F2103"/>
    <mergeCell ref="O2099:O2103"/>
    <mergeCell ref="P2099:P2103"/>
    <mergeCell ref="A2104:A2108"/>
    <mergeCell ref="B2104:B2108"/>
    <mergeCell ref="C2104:C2108"/>
    <mergeCell ref="D2104:D2108"/>
    <mergeCell ref="E2104:E2108"/>
    <mergeCell ref="F2104:F2108"/>
    <mergeCell ref="O2104:O2108"/>
    <mergeCell ref="P2104:P2108"/>
    <mergeCell ref="A2089:A2093"/>
    <mergeCell ref="B2089:B2093"/>
    <mergeCell ref="C2089:C2093"/>
    <mergeCell ref="D2089:D2093"/>
    <mergeCell ref="E2089:E2093"/>
    <mergeCell ref="F2089:F2093"/>
    <mergeCell ref="O2089:O2093"/>
    <mergeCell ref="P2089:P2093"/>
    <mergeCell ref="A2094:A2098"/>
    <mergeCell ref="B2094:B2098"/>
    <mergeCell ref="C2094:C2098"/>
    <mergeCell ref="D2094:D2098"/>
    <mergeCell ref="E2094:E2098"/>
    <mergeCell ref="F2094:F2098"/>
    <mergeCell ref="O2094:O2098"/>
    <mergeCell ref="P2094:P2098"/>
    <mergeCell ref="A2079:A2083"/>
    <mergeCell ref="B2079:B2083"/>
    <mergeCell ref="C2079:C2083"/>
    <mergeCell ref="D2079:D2083"/>
    <mergeCell ref="E2079:E2083"/>
    <mergeCell ref="F2079:F2083"/>
    <mergeCell ref="O2079:O2083"/>
    <mergeCell ref="P2079:P2083"/>
    <mergeCell ref="A2084:A2088"/>
    <mergeCell ref="B2084:B2088"/>
    <mergeCell ref="C2084:C2088"/>
    <mergeCell ref="D2084:D2088"/>
    <mergeCell ref="E2084:E2088"/>
    <mergeCell ref="F2084:F2088"/>
    <mergeCell ref="O2084:O2088"/>
    <mergeCell ref="P2084:P2088"/>
    <mergeCell ref="A2074:A2078"/>
    <mergeCell ref="B2074:B2078"/>
    <mergeCell ref="C2074:C2078"/>
    <mergeCell ref="D2074:D2078"/>
    <mergeCell ref="E2074:E2078"/>
    <mergeCell ref="F2074:F2078"/>
    <mergeCell ref="O2074:O2078"/>
    <mergeCell ref="P2074:P2078"/>
    <mergeCell ref="A2064:A2068"/>
    <mergeCell ref="B2064:B2068"/>
    <mergeCell ref="C2064:C2068"/>
    <mergeCell ref="D2064:D2068"/>
    <mergeCell ref="E2064:E2068"/>
    <mergeCell ref="F2064:F2068"/>
    <mergeCell ref="O2064:O2068"/>
    <mergeCell ref="P2064:P2068"/>
    <mergeCell ref="A2069:A2073"/>
    <mergeCell ref="B2069:B2073"/>
    <mergeCell ref="C2069:C2073"/>
    <mergeCell ref="D2069:D2073"/>
    <mergeCell ref="E2069:E2073"/>
    <mergeCell ref="F2069:F2073"/>
    <mergeCell ref="O2069:O2073"/>
    <mergeCell ref="P2069:P2073"/>
    <mergeCell ref="A2054:A2058"/>
    <mergeCell ref="B2054:B2058"/>
    <mergeCell ref="C2054:C2058"/>
    <mergeCell ref="D2054:D2058"/>
    <mergeCell ref="E2054:E2058"/>
    <mergeCell ref="F2054:F2058"/>
    <mergeCell ref="O2054:O2058"/>
    <mergeCell ref="P2054:P2058"/>
    <mergeCell ref="A2059:A2063"/>
    <mergeCell ref="B2059:B2063"/>
    <mergeCell ref="C2059:C2063"/>
    <mergeCell ref="D2059:D2063"/>
    <mergeCell ref="E2059:E2063"/>
    <mergeCell ref="F2059:F2063"/>
    <mergeCell ref="O2059:O2063"/>
    <mergeCell ref="P2059:P2063"/>
    <mergeCell ref="A2039:A2043"/>
    <mergeCell ref="B2039:B2043"/>
    <mergeCell ref="C2039:C2043"/>
    <mergeCell ref="D2039:D2043"/>
    <mergeCell ref="E2039:E2043"/>
    <mergeCell ref="F2039:F2043"/>
    <mergeCell ref="O2039:O2043"/>
    <mergeCell ref="P2039:P2043"/>
    <mergeCell ref="A2044:A2048"/>
    <mergeCell ref="B2044:B2048"/>
    <mergeCell ref="C2044:C2048"/>
    <mergeCell ref="D2044:D2048"/>
    <mergeCell ref="E2044:E2048"/>
    <mergeCell ref="F2044:F2048"/>
    <mergeCell ref="O2044:O2048"/>
    <mergeCell ref="P2044:P2048"/>
    <mergeCell ref="A2049:A2053"/>
    <mergeCell ref="B2049:B2053"/>
    <mergeCell ref="C2049:C2053"/>
    <mergeCell ref="D2049:D2053"/>
    <mergeCell ref="E2049:E2053"/>
    <mergeCell ref="F2049:F2053"/>
    <mergeCell ref="O2049:O2053"/>
    <mergeCell ref="P2049:P2053"/>
    <mergeCell ref="A2024:A2028"/>
    <mergeCell ref="B2024:B2028"/>
    <mergeCell ref="C2024:C2028"/>
    <mergeCell ref="D2024:D2028"/>
    <mergeCell ref="E2024:E2028"/>
    <mergeCell ref="F2024:F2028"/>
    <mergeCell ref="O2024:O2028"/>
    <mergeCell ref="P2024:P2028"/>
    <mergeCell ref="A2029:A2033"/>
    <mergeCell ref="B2029:B2033"/>
    <mergeCell ref="C2029:C2033"/>
    <mergeCell ref="D2029:D2033"/>
    <mergeCell ref="E2029:E2033"/>
    <mergeCell ref="F2029:F2033"/>
    <mergeCell ref="O2029:O2033"/>
    <mergeCell ref="P2029:P2033"/>
    <mergeCell ref="A2034:A2038"/>
    <mergeCell ref="B2034:B2038"/>
    <mergeCell ref="C2034:C2038"/>
    <mergeCell ref="D2034:D2038"/>
    <mergeCell ref="E2034:E2038"/>
    <mergeCell ref="F2034:F2038"/>
    <mergeCell ref="O2034:O2038"/>
    <mergeCell ref="P2034:P2038"/>
    <mergeCell ref="A2014:A2018"/>
    <mergeCell ref="B2014:B2018"/>
    <mergeCell ref="C2014:C2018"/>
    <mergeCell ref="D2014:D2018"/>
    <mergeCell ref="E2014:E2018"/>
    <mergeCell ref="F2014:F2018"/>
    <mergeCell ref="O2014:O2018"/>
    <mergeCell ref="P2014:P2018"/>
    <mergeCell ref="A2019:A2023"/>
    <mergeCell ref="B2019:B2023"/>
    <mergeCell ref="C2019:C2023"/>
    <mergeCell ref="D2019:D2023"/>
    <mergeCell ref="E2019:E2023"/>
    <mergeCell ref="F2019:F2023"/>
    <mergeCell ref="O2019:O2023"/>
    <mergeCell ref="P2019:P2023"/>
    <mergeCell ref="A2004:A2008"/>
    <mergeCell ref="B2004:B2008"/>
    <mergeCell ref="C2004:C2008"/>
    <mergeCell ref="D2004:D2008"/>
    <mergeCell ref="E2004:E2008"/>
    <mergeCell ref="F2004:F2008"/>
    <mergeCell ref="O2004:O2008"/>
    <mergeCell ref="P2004:P2008"/>
    <mergeCell ref="A2009:A2013"/>
    <mergeCell ref="B2009:B2013"/>
    <mergeCell ref="C2009:C2013"/>
    <mergeCell ref="D2009:D2013"/>
    <mergeCell ref="E2009:E2013"/>
    <mergeCell ref="F2009:F2013"/>
    <mergeCell ref="O2009:O2013"/>
    <mergeCell ref="P2009:P2013"/>
    <mergeCell ref="A1988:A1992"/>
    <mergeCell ref="B1988:B1992"/>
    <mergeCell ref="C1988:C1992"/>
    <mergeCell ref="D1988:D1992"/>
    <mergeCell ref="E1988:E1992"/>
    <mergeCell ref="F1988:F1992"/>
    <mergeCell ref="O1988:O1992"/>
    <mergeCell ref="P1988:P1992"/>
    <mergeCell ref="A1993:F1997"/>
    <mergeCell ref="O1993:O1997"/>
    <mergeCell ref="P1993:P1997"/>
    <mergeCell ref="A1998:P1998"/>
    <mergeCell ref="A1999:A2003"/>
    <mergeCell ref="B1999:B2003"/>
    <mergeCell ref="C1999:C2003"/>
    <mergeCell ref="D1999:D2003"/>
    <mergeCell ref="E1999:E2003"/>
    <mergeCell ref="F1999:F2003"/>
    <mergeCell ref="O1999:O2003"/>
    <mergeCell ref="P1999:P2003"/>
    <mergeCell ref="A1978:A1982"/>
    <mergeCell ref="B1978:B1982"/>
    <mergeCell ref="C1978:C1982"/>
    <mergeCell ref="D1978:D1982"/>
    <mergeCell ref="E1978:E1982"/>
    <mergeCell ref="F1978:F1982"/>
    <mergeCell ref="O1978:O1982"/>
    <mergeCell ref="P1978:P1982"/>
    <mergeCell ref="A1983:A1987"/>
    <mergeCell ref="B1983:B1987"/>
    <mergeCell ref="C1983:C1987"/>
    <mergeCell ref="D1983:D1987"/>
    <mergeCell ref="E1983:E1987"/>
    <mergeCell ref="F1983:F1987"/>
    <mergeCell ref="O1983:O1987"/>
    <mergeCell ref="P1983:P1987"/>
    <mergeCell ref="A1963:A1967"/>
    <mergeCell ref="B1963:B1967"/>
    <mergeCell ref="C1963:C1967"/>
    <mergeCell ref="D1963:D1967"/>
    <mergeCell ref="E1963:E1967"/>
    <mergeCell ref="F1963:F1967"/>
    <mergeCell ref="O1963:O1967"/>
    <mergeCell ref="P1963:P1967"/>
    <mergeCell ref="A1968:A1972"/>
    <mergeCell ref="B1968:B1972"/>
    <mergeCell ref="C1968:C1972"/>
    <mergeCell ref="D1968:D1972"/>
    <mergeCell ref="E1968:E1972"/>
    <mergeCell ref="F1968:F1972"/>
    <mergeCell ref="O1968:O1972"/>
    <mergeCell ref="P1968:P1972"/>
    <mergeCell ref="A1973:A1977"/>
    <mergeCell ref="B1973:B1977"/>
    <mergeCell ref="C1973:C1977"/>
    <mergeCell ref="D1973:D1977"/>
    <mergeCell ref="E1973:E1977"/>
    <mergeCell ref="F1973:F1977"/>
    <mergeCell ref="O1973:O1977"/>
    <mergeCell ref="P1973:P1977"/>
    <mergeCell ref="A1947:F1951"/>
    <mergeCell ref="O1947:O1951"/>
    <mergeCell ref="P1947:P1951"/>
    <mergeCell ref="A1952:P1952"/>
    <mergeCell ref="A1953:A1957"/>
    <mergeCell ref="B1953:B1957"/>
    <mergeCell ref="C1953:C1957"/>
    <mergeCell ref="D1953:D1957"/>
    <mergeCell ref="E1953:E1957"/>
    <mergeCell ref="F1953:F1957"/>
    <mergeCell ref="O1953:O1957"/>
    <mergeCell ref="P1953:P1957"/>
    <mergeCell ref="A1958:A1962"/>
    <mergeCell ref="B1958:B1962"/>
    <mergeCell ref="C1958:C1962"/>
    <mergeCell ref="D1958:D1962"/>
    <mergeCell ref="E1958:E1962"/>
    <mergeCell ref="F1958:F1962"/>
    <mergeCell ref="O1958:O1962"/>
    <mergeCell ref="P1958:P1962"/>
    <mergeCell ref="A1937:A1941"/>
    <mergeCell ref="B1937:B1941"/>
    <mergeCell ref="C1937:C1941"/>
    <mergeCell ref="D1937:D1941"/>
    <mergeCell ref="E1937:E1941"/>
    <mergeCell ref="F1937:F1941"/>
    <mergeCell ref="O1937:O1941"/>
    <mergeCell ref="P1937:P1941"/>
    <mergeCell ref="A1942:A1946"/>
    <mergeCell ref="B1942:B1946"/>
    <mergeCell ref="C1942:C1946"/>
    <mergeCell ref="D1942:D1946"/>
    <mergeCell ref="E1942:E1946"/>
    <mergeCell ref="F1942:F1946"/>
    <mergeCell ref="O1942:O1946"/>
    <mergeCell ref="P1942:P1946"/>
    <mergeCell ref="A1922:A1926"/>
    <mergeCell ref="B1922:B1926"/>
    <mergeCell ref="C1922:C1926"/>
    <mergeCell ref="D1922:D1926"/>
    <mergeCell ref="E1922:E1926"/>
    <mergeCell ref="F1922:F1926"/>
    <mergeCell ref="O1922:O1926"/>
    <mergeCell ref="P1922:P1926"/>
    <mergeCell ref="A1927:A1931"/>
    <mergeCell ref="B1927:B1931"/>
    <mergeCell ref="C1927:C1931"/>
    <mergeCell ref="D1927:D1931"/>
    <mergeCell ref="E1927:E1931"/>
    <mergeCell ref="F1927:F1931"/>
    <mergeCell ref="O1927:O1931"/>
    <mergeCell ref="P1927:P1931"/>
    <mergeCell ref="A1932:A1936"/>
    <mergeCell ref="B1932:B1936"/>
    <mergeCell ref="C1932:C1936"/>
    <mergeCell ref="D1932:D1936"/>
    <mergeCell ref="E1932:E1936"/>
    <mergeCell ref="F1932:F1936"/>
    <mergeCell ref="O1932:O1936"/>
    <mergeCell ref="P1932:P1936"/>
    <mergeCell ref="A1907:A1911"/>
    <mergeCell ref="B1907:B1911"/>
    <mergeCell ref="C1907:C1911"/>
    <mergeCell ref="D1907:D1911"/>
    <mergeCell ref="E1907:E1911"/>
    <mergeCell ref="F1907:F1911"/>
    <mergeCell ref="O1907:O1911"/>
    <mergeCell ref="P1907:P1911"/>
    <mergeCell ref="A1912:A1916"/>
    <mergeCell ref="B1912:B1916"/>
    <mergeCell ref="C1912:C1916"/>
    <mergeCell ref="D1912:D1916"/>
    <mergeCell ref="E1912:E1916"/>
    <mergeCell ref="F1912:F1916"/>
    <mergeCell ref="O1912:O1916"/>
    <mergeCell ref="P1912:P1916"/>
    <mergeCell ref="A1917:A1921"/>
    <mergeCell ref="B1917:B1921"/>
    <mergeCell ref="C1917:C1921"/>
    <mergeCell ref="D1917:D1921"/>
    <mergeCell ref="E1917:E1921"/>
    <mergeCell ref="F1917:F1921"/>
    <mergeCell ref="O1917:O1921"/>
    <mergeCell ref="P1917:P1921"/>
    <mergeCell ref="A1892:A1896"/>
    <mergeCell ref="B1892:B1896"/>
    <mergeCell ref="C1892:C1896"/>
    <mergeCell ref="D1892:D1896"/>
    <mergeCell ref="E1892:E1896"/>
    <mergeCell ref="F1892:F1896"/>
    <mergeCell ref="O1892:O1896"/>
    <mergeCell ref="P1892:P1896"/>
    <mergeCell ref="A1897:A1901"/>
    <mergeCell ref="B1897:B1901"/>
    <mergeCell ref="C1897:C1901"/>
    <mergeCell ref="D1897:D1901"/>
    <mergeCell ref="E1897:E1901"/>
    <mergeCell ref="F1897:F1901"/>
    <mergeCell ref="O1897:O1901"/>
    <mergeCell ref="P1897:P1901"/>
    <mergeCell ref="A1902:A1906"/>
    <mergeCell ref="B1902:B1906"/>
    <mergeCell ref="C1902:C1906"/>
    <mergeCell ref="D1902:D1906"/>
    <mergeCell ref="E1902:E1906"/>
    <mergeCell ref="F1902:F1906"/>
    <mergeCell ref="O1902:O1906"/>
    <mergeCell ref="P1902:P1906"/>
    <mergeCell ref="A1877:A1881"/>
    <mergeCell ref="B1877:B1881"/>
    <mergeCell ref="C1877:C1881"/>
    <mergeCell ref="D1877:D1881"/>
    <mergeCell ref="E1877:E1881"/>
    <mergeCell ref="F1877:F1881"/>
    <mergeCell ref="O1877:O1881"/>
    <mergeCell ref="P1877:P1881"/>
    <mergeCell ref="A1882:A1886"/>
    <mergeCell ref="B1882:B1886"/>
    <mergeCell ref="C1882:C1886"/>
    <mergeCell ref="D1882:D1886"/>
    <mergeCell ref="E1882:E1886"/>
    <mergeCell ref="F1882:F1886"/>
    <mergeCell ref="O1882:O1886"/>
    <mergeCell ref="P1882:P1886"/>
    <mergeCell ref="A1887:A1891"/>
    <mergeCell ref="B1887:B1891"/>
    <mergeCell ref="C1887:C1891"/>
    <mergeCell ref="D1887:D1891"/>
    <mergeCell ref="E1887:E1891"/>
    <mergeCell ref="F1887:F1891"/>
    <mergeCell ref="O1887:O1891"/>
    <mergeCell ref="P1887:P1891"/>
    <mergeCell ref="A1862:A1866"/>
    <mergeCell ref="B1862:B1866"/>
    <mergeCell ref="C1862:C1866"/>
    <mergeCell ref="D1862:D1866"/>
    <mergeCell ref="E1862:E1866"/>
    <mergeCell ref="F1862:F1866"/>
    <mergeCell ref="O1862:O1866"/>
    <mergeCell ref="P1862:P1866"/>
    <mergeCell ref="A1867:A1871"/>
    <mergeCell ref="B1867:B1871"/>
    <mergeCell ref="C1867:C1871"/>
    <mergeCell ref="D1867:D1871"/>
    <mergeCell ref="E1867:E1871"/>
    <mergeCell ref="F1867:F1871"/>
    <mergeCell ref="O1867:O1871"/>
    <mergeCell ref="P1867:P1871"/>
    <mergeCell ref="A1872:A1876"/>
    <mergeCell ref="B1872:B1876"/>
    <mergeCell ref="C1872:C1876"/>
    <mergeCell ref="D1872:D1876"/>
    <mergeCell ref="E1872:E1876"/>
    <mergeCell ref="F1872:F1876"/>
    <mergeCell ref="O1872:O1876"/>
    <mergeCell ref="P1872:P1876"/>
    <mergeCell ref="A1847:A1851"/>
    <mergeCell ref="B1847:B1851"/>
    <mergeCell ref="C1847:C1851"/>
    <mergeCell ref="D1847:D1851"/>
    <mergeCell ref="E1847:E1851"/>
    <mergeCell ref="F1847:F1851"/>
    <mergeCell ref="O1847:O1851"/>
    <mergeCell ref="P1847:P1851"/>
    <mergeCell ref="A1852:A1856"/>
    <mergeCell ref="B1852:B1856"/>
    <mergeCell ref="C1852:C1856"/>
    <mergeCell ref="D1852:D1856"/>
    <mergeCell ref="E1852:E1856"/>
    <mergeCell ref="F1852:F1856"/>
    <mergeCell ref="O1852:O1856"/>
    <mergeCell ref="P1852:P1856"/>
    <mergeCell ref="A1857:A1861"/>
    <mergeCell ref="B1857:B1861"/>
    <mergeCell ref="C1857:C1861"/>
    <mergeCell ref="D1857:D1861"/>
    <mergeCell ref="E1857:E1861"/>
    <mergeCell ref="F1857:F1861"/>
    <mergeCell ref="O1857:O1861"/>
    <mergeCell ref="P1857:P1861"/>
    <mergeCell ref="A1832:A1836"/>
    <mergeCell ref="B1832:B1836"/>
    <mergeCell ref="C1832:C1836"/>
    <mergeCell ref="D1832:D1836"/>
    <mergeCell ref="E1832:E1836"/>
    <mergeCell ref="F1832:F1836"/>
    <mergeCell ref="O1832:O1836"/>
    <mergeCell ref="P1832:P1836"/>
    <mergeCell ref="A1837:A1841"/>
    <mergeCell ref="B1837:B1841"/>
    <mergeCell ref="C1837:C1841"/>
    <mergeCell ref="D1837:D1841"/>
    <mergeCell ref="E1837:E1841"/>
    <mergeCell ref="F1837:F1841"/>
    <mergeCell ref="O1837:O1841"/>
    <mergeCell ref="P1837:P1841"/>
    <mergeCell ref="A1842:A1846"/>
    <mergeCell ref="B1842:B1846"/>
    <mergeCell ref="C1842:C1846"/>
    <mergeCell ref="D1842:D1846"/>
    <mergeCell ref="E1842:E1846"/>
    <mergeCell ref="F1842:F1846"/>
    <mergeCell ref="O1842:O1846"/>
    <mergeCell ref="P1842:P1846"/>
    <mergeCell ref="A1822:A1826"/>
    <mergeCell ref="B1822:B1826"/>
    <mergeCell ref="C1822:C1826"/>
    <mergeCell ref="D1822:D1826"/>
    <mergeCell ref="E1822:E1826"/>
    <mergeCell ref="F1822:F1826"/>
    <mergeCell ref="O1822:O1826"/>
    <mergeCell ref="P1822:P1826"/>
    <mergeCell ref="A1827:A1831"/>
    <mergeCell ref="B1827:B1831"/>
    <mergeCell ref="C1827:C1831"/>
    <mergeCell ref="D1827:D1831"/>
    <mergeCell ref="E1827:E1831"/>
    <mergeCell ref="F1827:F1831"/>
    <mergeCell ref="O1827:O1831"/>
    <mergeCell ref="A1807:A1811"/>
    <mergeCell ref="B1807:B1811"/>
    <mergeCell ref="C1807:C1811"/>
    <mergeCell ref="D1807:D1811"/>
    <mergeCell ref="E1807:E1811"/>
    <mergeCell ref="F1807:F1811"/>
    <mergeCell ref="O1807:O1811"/>
    <mergeCell ref="P1807:P1811"/>
    <mergeCell ref="A1812:A1816"/>
    <mergeCell ref="B1812:B1816"/>
    <mergeCell ref="C1812:C1816"/>
    <mergeCell ref="D1812:D1816"/>
    <mergeCell ref="E1812:E1816"/>
    <mergeCell ref="F1812:F1816"/>
    <mergeCell ref="O1812:O1816"/>
    <mergeCell ref="P1812:P1816"/>
    <mergeCell ref="A1817:A1821"/>
    <mergeCell ref="B1817:B1821"/>
    <mergeCell ref="C1817:C1821"/>
    <mergeCell ref="D1817:D1821"/>
    <mergeCell ref="E1817:E1821"/>
    <mergeCell ref="F1817:F1821"/>
    <mergeCell ref="O1817:O1821"/>
    <mergeCell ref="P1817:P1821"/>
    <mergeCell ref="A1792:A1796"/>
    <mergeCell ref="B1792:B1796"/>
    <mergeCell ref="C1792:C1796"/>
    <mergeCell ref="D1792:D1796"/>
    <mergeCell ref="E1792:E1796"/>
    <mergeCell ref="F1792:F1796"/>
    <mergeCell ref="O1792:O1796"/>
    <mergeCell ref="P1792:P1796"/>
    <mergeCell ref="A1797:A1801"/>
    <mergeCell ref="B1797:B1801"/>
    <mergeCell ref="C1797:C1801"/>
    <mergeCell ref="D1797:D1801"/>
    <mergeCell ref="E1797:E1801"/>
    <mergeCell ref="F1797:F1801"/>
    <mergeCell ref="O1797:O1801"/>
    <mergeCell ref="P1797:P1801"/>
    <mergeCell ref="A1802:A1806"/>
    <mergeCell ref="B1802:B1806"/>
    <mergeCell ref="C1802:C1806"/>
    <mergeCell ref="D1802:D1806"/>
    <mergeCell ref="E1802:E1806"/>
    <mergeCell ref="F1802:F1806"/>
    <mergeCell ref="O1802:O1806"/>
    <mergeCell ref="P1802:P1806"/>
    <mergeCell ref="A1777:A1781"/>
    <mergeCell ref="B1777:B1781"/>
    <mergeCell ref="C1777:C1781"/>
    <mergeCell ref="D1777:D1781"/>
    <mergeCell ref="E1777:E1781"/>
    <mergeCell ref="F1777:F1781"/>
    <mergeCell ref="O1777:O1781"/>
    <mergeCell ref="P1777:P1781"/>
    <mergeCell ref="A1782:A1786"/>
    <mergeCell ref="B1782:B1786"/>
    <mergeCell ref="C1782:C1786"/>
    <mergeCell ref="D1782:D1786"/>
    <mergeCell ref="E1782:E1786"/>
    <mergeCell ref="F1782:F1786"/>
    <mergeCell ref="O1782:O1786"/>
    <mergeCell ref="P1782:P1786"/>
    <mergeCell ref="A1787:A1791"/>
    <mergeCell ref="B1787:B1791"/>
    <mergeCell ref="C1787:C1791"/>
    <mergeCell ref="D1787:D1791"/>
    <mergeCell ref="E1787:E1791"/>
    <mergeCell ref="F1787:F1791"/>
    <mergeCell ref="O1787:O1791"/>
    <mergeCell ref="P1787:P1791"/>
    <mergeCell ref="A1762:A1766"/>
    <mergeCell ref="B1762:B1766"/>
    <mergeCell ref="C1762:C1766"/>
    <mergeCell ref="D1762:D1766"/>
    <mergeCell ref="E1762:E1766"/>
    <mergeCell ref="F1762:F1766"/>
    <mergeCell ref="O1762:O1766"/>
    <mergeCell ref="P1762:P1766"/>
    <mergeCell ref="A1767:A1771"/>
    <mergeCell ref="B1767:B1771"/>
    <mergeCell ref="C1767:C1771"/>
    <mergeCell ref="D1767:D1771"/>
    <mergeCell ref="E1767:E1771"/>
    <mergeCell ref="F1767:F1771"/>
    <mergeCell ref="O1767:O1771"/>
    <mergeCell ref="P1767:P1771"/>
    <mergeCell ref="A1772:A1776"/>
    <mergeCell ref="B1772:B1776"/>
    <mergeCell ref="C1772:C1776"/>
    <mergeCell ref="D1772:D1776"/>
    <mergeCell ref="E1772:E1776"/>
    <mergeCell ref="F1772:F1776"/>
    <mergeCell ref="O1772:O1776"/>
    <mergeCell ref="P1772:P1776"/>
    <mergeCell ref="A1746:A1750"/>
    <mergeCell ref="B1746:B1750"/>
    <mergeCell ref="C1746:C1750"/>
    <mergeCell ref="D1746:D1750"/>
    <mergeCell ref="E1746:E1750"/>
    <mergeCell ref="F1746:F1750"/>
    <mergeCell ref="O1746:O1750"/>
    <mergeCell ref="P1746:P1750"/>
    <mergeCell ref="A1751:F1755"/>
    <mergeCell ref="O1751:O1755"/>
    <mergeCell ref="P1751:P1755"/>
    <mergeCell ref="A1756:P1756"/>
    <mergeCell ref="A1757:A1761"/>
    <mergeCell ref="B1757:B1761"/>
    <mergeCell ref="C1757:C1761"/>
    <mergeCell ref="D1757:D1761"/>
    <mergeCell ref="E1757:E1761"/>
    <mergeCell ref="F1757:F1761"/>
    <mergeCell ref="O1757:O1761"/>
    <mergeCell ref="P1757:P1761"/>
    <mergeCell ref="A1731:A1735"/>
    <mergeCell ref="B1731:B1735"/>
    <mergeCell ref="C1731:C1735"/>
    <mergeCell ref="D1731:D1735"/>
    <mergeCell ref="E1731:E1735"/>
    <mergeCell ref="F1731:F1735"/>
    <mergeCell ref="O1731:O1735"/>
    <mergeCell ref="P1731:P1735"/>
    <mergeCell ref="A1736:A1740"/>
    <mergeCell ref="B1736:B1740"/>
    <mergeCell ref="C1736:C1740"/>
    <mergeCell ref="D1736:D1740"/>
    <mergeCell ref="E1736:E1740"/>
    <mergeCell ref="F1736:F1740"/>
    <mergeCell ref="O1736:O1740"/>
    <mergeCell ref="P1736:P1740"/>
    <mergeCell ref="A1741:A1745"/>
    <mergeCell ref="B1741:B1745"/>
    <mergeCell ref="C1741:C1745"/>
    <mergeCell ref="D1741:D1745"/>
    <mergeCell ref="E1741:E1745"/>
    <mergeCell ref="F1741:F1745"/>
    <mergeCell ref="O1741:O1745"/>
    <mergeCell ref="P1741:P1745"/>
    <mergeCell ref="A1721:A1725"/>
    <mergeCell ref="B1721:B1725"/>
    <mergeCell ref="C1721:C1725"/>
    <mergeCell ref="D1721:D1725"/>
    <mergeCell ref="E1721:E1725"/>
    <mergeCell ref="F1721:F1725"/>
    <mergeCell ref="O1721:O1725"/>
    <mergeCell ref="P1721:P1725"/>
    <mergeCell ref="A1726:A1730"/>
    <mergeCell ref="B1726:B1730"/>
    <mergeCell ref="C1726:C1730"/>
    <mergeCell ref="D1726:D1730"/>
    <mergeCell ref="E1726:E1730"/>
    <mergeCell ref="F1726:F1730"/>
    <mergeCell ref="O1726:O1730"/>
    <mergeCell ref="P1726:P1730"/>
    <mergeCell ref="A1711:A1715"/>
    <mergeCell ref="B1711:B1715"/>
    <mergeCell ref="C1711:C1715"/>
    <mergeCell ref="D1711:D1715"/>
    <mergeCell ref="E1711:E1715"/>
    <mergeCell ref="F1711:F1715"/>
    <mergeCell ref="O1711:O1715"/>
    <mergeCell ref="P1711:P1715"/>
    <mergeCell ref="A1716:A1720"/>
    <mergeCell ref="B1716:B1720"/>
    <mergeCell ref="C1716:C1720"/>
    <mergeCell ref="D1716:D1720"/>
    <mergeCell ref="E1716:E1720"/>
    <mergeCell ref="F1716:F1720"/>
    <mergeCell ref="O1716:O1720"/>
    <mergeCell ref="P1716:P1720"/>
    <mergeCell ref="A1696:A1700"/>
    <mergeCell ref="B1696:B1700"/>
    <mergeCell ref="C1696:C1700"/>
    <mergeCell ref="D1696:D1700"/>
    <mergeCell ref="E1696:E1700"/>
    <mergeCell ref="F1696:F1700"/>
    <mergeCell ref="O1696:O1700"/>
    <mergeCell ref="P1696:P1700"/>
    <mergeCell ref="A1701:A1705"/>
    <mergeCell ref="B1701:B1705"/>
    <mergeCell ref="C1701:C1705"/>
    <mergeCell ref="D1701:D1705"/>
    <mergeCell ref="E1701:E1705"/>
    <mergeCell ref="F1701:F1705"/>
    <mergeCell ref="O1701:O1705"/>
    <mergeCell ref="P1701:P1705"/>
    <mergeCell ref="A1706:A1710"/>
    <mergeCell ref="B1706:B1710"/>
    <mergeCell ref="C1706:C1710"/>
    <mergeCell ref="D1706:D1710"/>
    <mergeCell ref="E1706:E1710"/>
    <mergeCell ref="F1706:F1710"/>
    <mergeCell ref="O1706:O1710"/>
    <mergeCell ref="P1706:P1710"/>
    <mergeCell ref="A1681:A1685"/>
    <mergeCell ref="B1681:B1685"/>
    <mergeCell ref="C1681:C1685"/>
    <mergeCell ref="D1681:D1685"/>
    <mergeCell ref="E1681:E1685"/>
    <mergeCell ref="F1681:F1685"/>
    <mergeCell ref="O1681:O1685"/>
    <mergeCell ref="P1681:P1685"/>
    <mergeCell ref="A1686:A1690"/>
    <mergeCell ref="B1686:B1690"/>
    <mergeCell ref="C1686:C1690"/>
    <mergeCell ref="D1686:D1690"/>
    <mergeCell ref="E1686:E1690"/>
    <mergeCell ref="F1686:F1690"/>
    <mergeCell ref="O1686:O1690"/>
    <mergeCell ref="P1686:P1690"/>
    <mergeCell ref="A1691:A1695"/>
    <mergeCell ref="B1691:B1695"/>
    <mergeCell ref="C1691:C1695"/>
    <mergeCell ref="D1691:D1695"/>
    <mergeCell ref="E1691:E1695"/>
    <mergeCell ref="F1691:F1695"/>
    <mergeCell ref="O1691:O1695"/>
    <mergeCell ref="P1691:P1695"/>
    <mergeCell ref="O1676:O1680"/>
    <mergeCell ref="P1676:P1680"/>
    <mergeCell ref="A1660:A1664"/>
    <mergeCell ref="B1660:B1664"/>
    <mergeCell ref="C1660:C1664"/>
    <mergeCell ref="D1660:D1664"/>
    <mergeCell ref="E1660:E1664"/>
    <mergeCell ref="F1660:F1664"/>
    <mergeCell ref="O1660:O1664"/>
    <mergeCell ref="A1665:F1669"/>
    <mergeCell ref="O1665:O1669"/>
    <mergeCell ref="P1665:P1669"/>
    <mergeCell ref="A1650:A1654"/>
    <mergeCell ref="B1650:B1654"/>
    <mergeCell ref="C1650:C1654"/>
    <mergeCell ref="D1650:D1654"/>
    <mergeCell ref="E1650:E1654"/>
    <mergeCell ref="F1650:F1654"/>
    <mergeCell ref="O1650:O1654"/>
    <mergeCell ref="P1650:P1654"/>
    <mergeCell ref="A1655:A1659"/>
    <mergeCell ref="B1655:B1659"/>
    <mergeCell ref="C1655:C1659"/>
    <mergeCell ref="D1655:D1659"/>
    <mergeCell ref="E1655:E1659"/>
    <mergeCell ref="F1655:F1659"/>
    <mergeCell ref="O1655:O1659"/>
    <mergeCell ref="P1655:P1659"/>
    <mergeCell ref="A1640:A1644"/>
    <mergeCell ref="B1640:B1644"/>
    <mergeCell ref="C1640:C1644"/>
    <mergeCell ref="D1640:D1644"/>
    <mergeCell ref="E1640:E1644"/>
    <mergeCell ref="F1640:F1644"/>
    <mergeCell ref="O1640:O1644"/>
    <mergeCell ref="P1640:P1644"/>
    <mergeCell ref="A1645:A1649"/>
    <mergeCell ref="B1645:B1649"/>
    <mergeCell ref="C1645:C1649"/>
    <mergeCell ref="D1645:D1649"/>
    <mergeCell ref="E1645:E1649"/>
    <mergeCell ref="F1645:F1649"/>
    <mergeCell ref="O1645:O1649"/>
    <mergeCell ref="P1645:P1649"/>
    <mergeCell ref="A1630:A1634"/>
    <mergeCell ref="B1630:B1634"/>
    <mergeCell ref="C1630:C1634"/>
    <mergeCell ref="D1630:D1634"/>
    <mergeCell ref="E1630:E1634"/>
    <mergeCell ref="F1630:F1634"/>
    <mergeCell ref="O1630:O1634"/>
    <mergeCell ref="P1630:P1634"/>
    <mergeCell ref="A1635:A1639"/>
    <mergeCell ref="B1635:B1639"/>
    <mergeCell ref="C1635:C1639"/>
    <mergeCell ref="D1635:D1639"/>
    <mergeCell ref="E1635:E1639"/>
    <mergeCell ref="F1635:F1639"/>
    <mergeCell ref="O1635:O1639"/>
    <mergeCell ref="P1635:P1639"/>
    <mergeCell ref="A1615:A1619"/>
    <mergeCell ref="B1615:B1619"/>
    <mergeCell ref="C1615:C1619"/>
    <mergeCell ref="D1615:D1619"/>
    <mergeCell ref="E1615:E1619"/>
    <mergeCell ref="F1615:F1619"/>
    <mergeCell ref="O1615:O1619"/>
    <mergeCell ref="P1615:P1619"/>
    <mergeCell ref="A1620:A1624"/>
    <mergeCell ref="B1620:B1624"/>
    <mergeCell ref="C1620:C1624"/>
    <mergeCell ref="D1620:D1624"/>
    <mergeCell ref="E1620:E1624"/>
    <mergeCell ref="F1620:F1624"/>
    <mergeCell ref="O1620:O1624"/>
    <mergeCell ref="P1620:P1624"/>
    <mergeCell ref="A1625:A1629"/>
    <mergeCell ref="B1625:B1629"/>
    <mergeCell ref="C1625:C1629"/>
    <mergeCell ref="D1625:D1629"/>
    <mergeCell ref="E1625:E1629"/>
    <mergeCell ref="F1625:F1629"/>
    <mergeCell ref="O1625:O1629"/>
    <mergeCell ref="P1625:P1629"/>
    <mergeCell ref="A1605:A1609"/>
    <mergeCell ref="B1605:B1609"/>
    <mergeCell ref="C1605:C1609"/>
    <mergeCell ref="D1605:D1609"/>
    <mergeCell ref="E1605:E1609"/>
    <mergeCell ref="F1605:F1609"/>
    <mergeCell ref="O1605:O1609"/>
    <mergeCell ref="P1605:P1609"/>
    <mergeCell ref="A1610:A1614"/>
    <mergeCell ref="B1610:B1614"/>
    <mergeCell ref="C1610:C1614"/>
    <mergeCell ref="D1610:D1614"/>
    <mergeCell ref="E1610:E1614"/>
    <mergeCell ref="F1610:F1614"/>
    <mergeCell ref="O1610:O1614"/>
    <mergeCell ref="P1610:P1614"/>
    <mergeCell ref="A1590:A1594"/>
    <mergeCell ref="B1590:B1594"/>
    <mergeCell ref="C1590:C1594"/>
    <mergeCell ref="D1590:D1594"/>
    <mergeCell ref="E1590:E1594"/>
    <mergeCell ref="F1590:F1594"/>
    <mergeCell ref="O1590:O1594"/>
    <mergeCell ref="P1590:P1594"/>
    <mergeCell ref="A1595:A1599"/>
    <mergeCell ref="B1595:B1599"/>
    <mergeCell ref="C1595:C1599"/>
    <mergeCell ref="D1595:D1599"/>
    <mergeCell ref="E1595:E1599"/>
    <mergeCell ref="F1595:F1599"/>
    <mergeCell ref="O1595:O1599"/>
    <mergeCell ref="P1595:P1599"/>
    <mergeCell ref="A1600:A1604"/>
    <mergeCell ref="B1600:B1604"/>
    <mergeCell ref="C1600:C1604"/>
    <mergeCell ref="D1600:D1604"/>
    <mergeCell ref="E1600:E1604"/>
    <mergeCell ref="F1600:F1604"/>
    <mergeCell ref="O1600:O1604"/>
    <mergeCell ref="P1600:P1604"/>
    <mergeCell ref="A1584:P1584"/>
    <mergeCell ref="A1585:A1589"/>
    <mergeCell ref="B1585:B1589"/>
    <mergeCell ref="C1585:C1589"/>
    <mergeCell ref="D1585:D1589"/>
    <mergeCell ref="E1585:E1589"/>
    <mergeCell ref="F1585:F1589"/>
    <mergeCell ref="O1585:O1589"/>
    <mergeCell ref="P1585:P1589"/>
    <mergeCell ref="A1579:F1583"/>
    <mergeCell ref="O1579:O1583"/>
    <mergeCell ref="P1579:P1583"/>
    <mergeCell ref="A1574:A1578"/>
    <mergeCell ref="B1574:B1578"/>
    <mergeCell ref="C1574:C1578"/>
    <mergeCell ref="D1574:D1578"/>
    <mergeCell ref="E1574:E1578"/>
    <mergeCell ref="F1574:F1578"/>
    <mergeCell ref="O1574:O1578"/>
    <mergeCell ref="P1574:P1578"/>
    <mergeCell ref="A1564:A1568"/>
    <mergeCell ref="B1564:B1568"/>
    <mergeCell ref="C1564:C1568"/>
    <mergeCell ref="D1564:D1568"/>
    <mergeCell ref="E1564:E1568"/>
    <mergeCell ref="F1564:F1568"/>
    <mergeCell ref="O1564:O1568"/>
    <mergeCell ref="P1564:P1568"/>
    <mergeCell ref="A1569:A1573"/>
    <mergeCell ref="B1569:B1573"/>
    <mergeCell ref="C1569:C1573"/>
    <mergeCell ref="D1569:D1573"/>
    <mergeCell ref="E1569:E1573"/>
    <mergeCell ref="F1569:F1573"/>
    <mergeCell ref="O1569:O1573"/>
    <mergeCell ref="P1569:P1573"/>
    <mergeCell ref="A1554:A1558"/>
    <mergeCell ref="B1554:B1558"/>
    <mergeCell ref="C1554:C1558"/>
    <mergeCell ref="D1554:D1558"/>
    <mergeCell ref="E1554:E1558"/>
    <mergeCell ref="F1554:F1558"/>
    <mergeCell ref="O1554:O1558"/>
    <mergeCell ref="P1554:P1558"/>
    <mergeCell ref="A1559:A1563"/>
    <mergeCell ref="B1559:B1563"/>
    <mergeCell ref="C1559:C1563"/>
    <mergeCell ref="D1559:D1563"/>
    <mergeCell ref="E1559:E1563"/>
    <mergeCell ref="F1559:F1563"/>
    <mergeCell ref="O1559:O1563"/>
    <mergeCell ref="P1559:P1563"/>
    <mergeCell ref="A1549:A1553"/>
    <mergeCell ref="B1549:B1553"/>
    <mergeCell ref="C1549:C1553"/>
    <mergeCell ref="D1549:D1553"/>
    <mergeCell ref="E1549:E1553"/>
    <mergeCell ref="F1549:F1553"/>
    <mergeCell ref="O1549:O1553"/>
    <mergeCell ref="P1549:P1553"/>
    <mergeCell ref="A1543:F1547"/>
    <mergeCell ref="O1543:O1547"/>
    <mergeCell ref="P1543:P1547"/>
    <mergeCell ref="A1548:P1548"/>
    <mergeCell ref="A1528:A1532"/>
    <mergeCell ref="B1528:B1532"/>
    <mergeCell ref="C1528:C1532"/>
    <mergeCell ref="D1528:D1532"/>
    <mergeCell ref="E1528:E1532"/>
    <mergeCell ref="F1528:F1532"/>
    <mergeCell ref="O1528:O1532"/>
    <mergeCell ref="P1528:P1532"/>
    <mergeCell ref="A1533:A1537"/>
    <mergeCell ref="B1533:B1537"/>
    <mergeCell ref="C1533:C1537"/>
    <mergeCell ref="D1533:D1537"/>
    <mergeCell ref="E1533:E1537"/>
    <mergeCell ref="F1533:F1537"/>
    <mergeCell ref="O1533:O1537"/>
    <mergeCell ref="P1533:P1537"/>
    <mergeCell ref="A1538:A1542"/>
    <mergeCell ref="B1538:B1542"/>
    <mergeCell ref="C1538:C1542"/>
    <mergeCell ref="D1538:D1542"/>
    <mergeCell ref="E1538:E1542"/>
    <mergeCell ref="F1538:F1542"/>
    <mergeCell ref="O1538:O1542"/>
    <mergeCell ref="P1538:P1542"/>
    <mergeCell ref="A1513:A1517"/>
    <mergeCell ref="B1513:B1517"/>
    <mergeCell ref="C1513:C1517"/>
    <mergeCell ref="D1513:D1517"/>
    <mergeCell ref="E1513:E1517"/>
    <mergeCell ref="F1513:F1517"/>
    <mergeCell ref="O1513:O1517"/>
    <mergeCell ref="P1513:P1517"/>
    <mergeCell ref="A1518:A1522"/>
    <mergeCell ref="B1518:B1522"/>
    <mergeCell ref="C1518:C1522"/>
    <mergeCell ref="D1518:D1522"/>
    <mergeCell ref="E1518:E1522"/>
    <mergeCell ref="F1518:F1522"/>
    <mergeCell ref="O1518:O1522"/>
    <mergeCell ref="P1518:P1522"/>
    <mergeCell ref="A1523:A1527"/>
    <mergeCell ref="B1523:B1527"/>
    <mergeCell ref="C1523:C1527"/>
    <mergeCell ref="D1523:D1527"/>
    <mergeCell ref="E1523:E1527"/>
    <mergeCell ref="F1523:F1527"/>
    <mergeCell ref="O1523:O1527"/>
    <mergeCell ref="P1523:P1527"/>
    <mergeCell ref="A1498:A1502"/>
    <mergeCell ref="B1498:B1502"/>
    <mergeCell ref="C1498:C1502"/>
    <mergeCell ref="D1498:D1502"/>
    <mergeCell ref="E1498:E1502"/>
    <mergeCell ref="F1498:F1502"/>
    <mergeCell ref="O1498:O1502"/>
    <mergeCell ref="P1498:P1502"/>
    <mergeCell ref="A1503:A1507"/>
    <mergeCell ref="B1503:B1507"/>
    <mergeCell ref="C1503:C1507"/>
    <mergeCell ref="D1503:D1507"/>
    <mergeCell ref="E1503:E1507"/>
    <mergeCell ref="F1503:F1507"/>
    <mergeCell ref="O1503:O1507"/>
    <mergeCell ref="P1503:P1507"/>
    <mergeCell ref="A1508:A1512"/>
    <mergeCell ref="B1508:B1512"/>
    <mergeCell ref="C1508:C1512"/>
    <mergeCell ref="D1508:D1512"/>
    <mergeCell ref="E1508:E1512"/>
    <mergeCell ref="F1508:F1512"/>
    <mergeCell ref="O1508:O1512"/>
    <mergeCell ref="P1508:P1512"/>
    <mergeCell ref="A1483:A1487"/>
    <mergeCell ref="B1483:B1487"/>
    <mergeCell ref="C1483:C1487"/>
    <mergeCell ref="D1483:D1487"/>
    <mergeCell ref="E1483:E1487"/>
    <mergeCell ref="F1483:F1487"/>
    <mergeCell ref="O1483:O1487"/>
    <mergeCell ref="P1483:P1487"/>
    <mergeCell ref="A1488:A1492"/>
    <mergeCell ref="B1488:B1492"/>
    <mergeCell ref="C1488:C1492"/>
    <mergeCell ref="D1488:D1492"/>
    <mergeCell ref="E1488:E1492"/>
    <mergeCell ref="F1488:F1492"/>
    <mergeCell ref="O1488:O1492"/>
    <mergeCell ref="P1488:P1492"/>
    <mergeCell ref="A1493:A1497"/>
    <mergeCell ref="B1493:B1497"/>
    <mergeCell ref="C1493:C1497"/>
    <mergeCell ref="D1493:D1497"/>
    <mergeCell ref="E1493:E1497"/>
    <mergeCell ref="F1493:F1497"/>
    <mergeCell ref="O1493:O1497"/>
    <mergeCell ref="P1493:P1497"/>
    <mergeCell ref="A1468:A1472"/>
    <mergeCell ref="B1468:B1472"/>
    <mergeCell ref="C1468:C1472"/>
    <mergeCell ref="D1468:D1472"/>
    <mergeCell ref="E1468:E1472"/>
    <mergeCell ref="F1468:F1472"/>
    <mergeCell ref="O1468:O1472"/>
    <mergeCell ref="P1468:P1472"/>
    <mergeCell ref="A1473:A1477"/>
    <mergeCell ref="B1473:B1477"/>
    <mergeCell ref="C1473:C1477"/>
    <mergeCell ref="D1473:D1477"/>
    <mergeCell ref="E1473:E1477"/>
    <mergeCell ref="F1473:F1477"/>
    <mergeCell ref="O1473:O1477"/>
    <mergeCell ref="P1473:P1477"/>
    <mergeCell ref="A1478:A1482"/>
    <mergeCell ref="B1478:B1482"/>
    <mergeCell ref="C1478:C1482"/>
    <mergeCell ref="D1478:D1482"/>
    <mergeCell ref="E1478:E1482"/>
    <mergeCell ref="F1478:F1482"/>
    <mergeCell ref="O1478:O1482"/>
    <mergeCell ref="P1478:P1482"/>
    <mergeCell ref="A1453:A1457"/>
    <mergeCell ref="B1453:B1457"/>
    <mergeCell ref="C1453:C1457"/>
    <mergeCell ref="D1453:D1457"/>
    <mergeCell ref="E1453:E1457"/>
    <mergeCell ref="F1453:F1457"/>
    <mergeCell ref="O1453:O1457"/>
    <mergeCell ref="P1453:P1457"/>
    <mergeCell ref="A1458:A1462"/>
    <mergeCell ref="B1458:B1462"/>
    <mergeCell ref="C1458:C1462"/>
    <mergeCell ref="D1458:D1462"/>
    <mergeCell ref="E1458:E1462"/>
    <mergeCell ref="F1458:F1462"/>
    <mergeCell ref="O1458:O1462"/>
    <mergeCell ref="P1458:P1462"/>
    <mergeCell ref="A1463:A1467"/>
    <mergeCell ref="B1463:B1467"/>
    <mergeCell ref="C1463:C1467"/>
    <mergeCell ref="D1463:D1467"/>
    <mergeCell ref="E1463:E1467"/>
    <mergeCell ref="F1463:F1467"/>
    <mergeCell ref="O1463:O1467"/>
    <mergeCell ref="P1463:P1467"/>
    <mergeCell ref="A1438:A1442"/>
    <mergeCell ref="B1438:B1442"/>
    <mergeCell ref="C1438:C1442"/>
    <mergeCell ref="D1438:D1442"/>
    <mergeCell ref="E1438:E1442"/>
    <mergeCell ref="F1438:F1442"/>
    <mergeCell ref="O1438:O1442"/>
    <mergeCell ref="P1438:P1442"/>
    <mergeCell ref="A1443:A1447"/>
    <mergeCell ref="B1443:B1447"/>
    <mergeCell ref="C1443:C1447"/>
    <mergeCell ref="D1443:D1447"/>
    <mergeCell ref="E1443:E1447"/>
    <mergeCell ref="F1443:F1447"/>
    <mergeCell ref="O1443:O1447"/>
    <mergeCell ref="P1443:P1447"/>
    <mergeCell ref="A1448:A1452"/>
    <mergeCell ref="B1448:B1452"/>
    <mergeCell ref="C1448:C1452"/>
    <mergeCell ref="D1448:D1452"/>
    <mergeCell ref="E1448:E1452"/>
    <mergeCell ref="F1448:F1452"/>
    <mergeCell ref="O1448:O1452"/>
    <mergeCell ref="P1448:P1452"/>
    <mergeCell ref="A1423:A1427"/>
    <mergeCell ref="B1423:B1427"/>
    <mergeCell ref="C1423:C1427"/>
    <mergeCell ref="D1423:D1427"/>
    <mergeCell ref="E1423:E1427"/>
    <mergeCell ref="F1423:F1427"/>
    <mergeCell ref="O1423:O1427"/>
    <mergeCell ref="P1423:P1427"/>
    <mergeCell ref="A1428:A1432"/>
    <mergeCell ref="B1428:B1432"/>
    <mergeCell ref="C1428:C1432"/>
    <mergeCell ref="D1428:D1432"/>
    <mergeCell ref="E1428:E1432"/>
    <mergeCell ref="F1428:F1432"/>
    <mergeCell ref="O1428:O1432"/>
    <mergeCell ref="P1428:P1432"/>
    <mergeCell ref="A1433:A1437"/>
    <mergeCell ref="B1433:B1437"/>
    <mergeCell ref="C1433:C1437"/>
    <mergeCell ref="D1433:D1437"/>
    <mergeCell ref="E1433:E1437"/>
    <mergeCell ref="F1433:F1437"/>
    <mergeCell ref="O1433:O1437"/>
    <mergeCell ref="P1433:P1437"/>
    <mergeCell ref="A1407:A1411"/>
    <mergeCell ref="B1407:B1411"/>
    <mergeCell ref="C1407:C1411"/>
    <mergeCell ref="D1407:D1411"/>
    <mergeCell ref="E1407:E1411"/>
    <mergeCell ref="F1407:F1411"/>
    <mergeCell ref="O1407:O1411"/>
    <mergeCell ref="P1407:P1411"/>
    <mergeCell ref="A1412:F1416"/>
    <mergeCell ref="O1412:O1416"/>
    <mergeCell ref="P1412:P1416"/>
    <mergeCell ref="A1417:P1417"/>
    <mergeCell ref="A1418:A1422"/>
    <mergeCell ref="B1418:B1422"/>
    <mergeCell ref="C1418:C1422"/>
    <mergeCell ref="D1418:D1422"/>
    <mergeCell ref="E1418:E1422"/>
    <mergeCell ref="F1418:F1422"/>
    <mergeCell ref="O1418:O1422"/>
    <mergeCell ref="P1418:P1422"/>
    <mergeCell ref="A1392:A1396"/>
    <mergeCell ref="B1392:B1396"/>
    <mergeCell ref="C1392:C1396"/>
    <mergeCell ref="D1392:D1396"/>
    <mergeCell ref="E1392:E1396"/>
    <mergeCell ref="F1392:F1396"/>
    <mergeCell ref="O1392:O1396"/>
    <mergeCell ref="P1392:P1396"/>
    <mergeCell ref="A1397:A1401"/>
    <mergeCell ref="B1397:B1401"/>
    <mergeCell ref="C1397:C1401"/>
    <mergeCell ref="D1397:D1401"/>
    <mergeCell ref="E1397:E1401"/>
    <mergeCell ref="F1397:F1401"/>
    <mergeCell ref="O1397:O1401"/>
    <mergeCell ref="P1397:P1401"/>
    <mergeCell ref="A1402:A1406"/>
    <mergeCell ref="B1402:B1406"/>
    <mergeCell ref="C1402:C1406"/>
    <mergeCell ref="D1402:D1406"/>
    <mergeCell ref="E1402:E1406"/>
    <mergeCell ref="F1402:F1406"/>
    <mergeCell ref="O1402:O1406"/>
    <mergeCell ref="P1402:P1406"/>
    <mergeCell ref="A1387:A1391"/>
    <mergeCell ref="B1387:B1391"/>
    <mergeCell ref="C1387:C1391"/>
    <mergeCell ref="D1387:D1391"/>
    <mergeCell ref="E1387:E1391"/>
    <mergeCell ref="F1387:F1391"/>
    <mergeCell ref="O1387:O1391"/>
    <mergeCell ref="P1387:P1391"/>
    <mergeCell ref="A1366:A1370"/>
    <mergeCell ref="B1366:B1370"/>
    <mergeCell ref="C1366:C1370"/>
    <mergeCell ref="D1366:D1370"/>
    <mergeCell ref="E1366:E1370"/>
    <mergeCell ref="F1366:F1370"/>
    <mergeCell ref="O1366:O1370"/>
    <mergeCell ref="P1366:P1370"/>
    <mergeCell ref="A1371:A1375"/>
    <mergeCell ref="B1371:B1375"/>
    <mergeCell ref="C1371:C1375"/>
    <mergeCell ref="D1371:D1375"/>
    <mergeCell ref="E1371:E1375"/>
    <mergeCell ref="F1371:F1375"/>
    <mergeCell ref="O1371:O1375"/>
    <mergeCell ref="P1371:P1375"/>
    <mergeCell ref="A1376:F1380"/>
    <mergeCell ref="O1376:O1380"/>
    <mergeCell ref="P1376:P1380"/>
    <mergeCell ref="O1351:O1355"/>
    <mergeCell ref="P1351:P1355"/>
    <mergeCell ref="A1356:A1360"/>
    <mergeCell ref="B1356:B1360"/>
    <mergeCell ref="C1356:C1360"/>
    <mergeCell ref="D1356:D1360"/>
    <mergeCell ref="E1356:E1360"/>
    <mergeCell ref="F1356:F1360"/>
    <mergeCell ref="O1356:O1360"/>
    <mergeCell ref="P1356:P1360"/>
    <mergeCell ref="A1361:A1365"/>
    <mergeCell ref="B1361:B1365"/>
    <mergeCell ref="C1361:C1365"/>
    <mergeCell ref="D1361:D1365"/>
    <mergeCell ref="E1361:E1365"/>
    <mergeCell ref="F1361:F1365"/>
    <mergeCell ref="O1361:O1365"/>
    <mergeCell ref="P1361:P1365"/>
    <mergeCell ref="A1336:A1340"/>
    <mergeCell ref="B1336:B1340"/>
    <mergeCell ref="C1336:C1340"/>
    <mergeCell ref="D1336:D1340"/>
    <mergeCell ref="E1336:E1340"/>
    <mergeCell ref="F1336:F1340"/>
    <mergeCell ref="O1336:O1340"/>
    <mergeCell ref="P1336:P1340"/>
    <mergeCell ref="A1341:A1345"/>
    <mergeCell ref="B1341:B1345"/>
    <mergeCell ref="C1341:C1345"/>
    <mergeCell ref="D1341:D1345"/>
    <mergeCell ref="E1341:E1345"/>
    <mergeCell ref="F1341:F1345"/>
    <mergeCell ref="O1341:O1345"/>
    <mergeCell ref="P1341:P1345"/>
    <mergeCell ref="A1346:A1350"/>
    <mergeCell ref="B1346:B1350"/>
    <mergeCell ref="C1346:C1350"/>
    <mergeCell ref="D1346:D1350"/>
    <mergeCell ref="E1346:E1350"/>
    <mergeCell ref="F1346:F1350"/>
    <mergeCell ref="O1346:O1350"/>
    <mergeCell ref="P1346:P1350"/>
    <mergeCell ref="A1325:P1325"/>
    <mergeCell ref="A1326:A1330"/>
    <mergeCell ref="B1326:B1330"/>
    <mergeCell ref="C1326:C1330"/>
    <mergeCell ref="D1326:D1330"/>
    <mergeCell ref="E1326:E1330"/>
    <mergeCell ref="F1326:F1330"/>
    <mergeCell ref="O1326:O1330"/>
    <mergeCell ref="P1326:P1330"/>
    <mergeCell ref="A1331:A1335"/>
    <mergeCell ref="B1331:B1335"/>
    <mergeCell ref="C1331:C1335"/>
    <mergeCell ref="D1331:D1335"/>
    <mergeCell ref="E1331:E1335"/>
    <mergeCell ref="F1331:F1335"/>
    <mergeCell ref="O1331:O1335"/>
    <mergeCell ref="P1331:P1335"/>
    <mergeCell ref="A1310:A1314"/>
    <mergeCell ref="B1310:B1314"/>
    <mergeCell ref="C1310:C1314"/>
    <mergeCell ref="D1310:D1314"/>
    <mergeCell ref="E1310:E1314"/>
    <mergeCell ref="F1310:F1314"/>
    <mergeCell ref="O1310:O1314"/>
    <mergeCell ref="A1315:A1319"/>
    <mergeCell ref="B1315:B1319"/>
    <mergeCell ref="C1315:C1319"/>
    <mergeCell ref="D1315:D1319"/>
    <mergeCell ref="E1315:E1319"/>
    <mergeCell ref="F1315:F1319"/>
    <mergeCell ref="O1315:O1319"/>
    <mergeCell ref="A1320:F1324"/>
    <mergeCell ref="O1320:O1324"/>
    <mergeCell ref="P1320:P1324"/>
    <mergeCell ref="A1295:A1299"/>
    <mergeCell ref="B1295:B1299"/>
    <mergeCell ref="C1295:C1299"/>
    <mergeCell ref="D1295:D1299"/>
    <mergeCell ref="E1295:E1299"/>
    <mergeCell ref="F1295:F1299"/>
    <mergeCell ref="O1295:O1299"/>
    <mergeCell ref="P1295:P1299"/>
    <mergeCell ref="A1300:A1304"/>
    <mergeCell ref="B1300:B1304"/>
    <mergeCell ref="C1300:C1304"/>
    <mergeCell ref="D1300:D1304"/>
    <mergeCell ref="E1300:E1304"/>
    <mergeCell ref="F1300:F1304"/>
    <mergeCell ref="O1300:O1304"/>
    <mergeCell ref="P1300:P1304"/>
    <mergeCell ref="A1305:A1309"/>
    <mergeCell ref="B1305:B1309"/>
    <mergeCell ref="C1305:C1309"/>
    <mergeCell ref="D1305:D1309"/>
    <mergeCell ref="E1305:E1309"/>
    <mergeCell ref="F1305:F1309"/>
    <mergeCell ref="O1305:O1309"/>
    <mergeCell ref="P1305:P1309"/>
    <mergeCell ref="A1280:A1284"/>
    <mergeCell ref="B1280:B1284"/>
    <mergeCell ref="C1280:C1284"/>
    <mergeCell ref="D1280:D1284"/>
    <mergeCell ref="E1280:E1284"/>
    <mergeCell ref="F1280:F1284"/>
    <mergeCell ref="O1280:O1284"/>
    <mergeCell ref="P1280:P1284"/>
    <mergeCell ref="A1285:A1289"/>
    <mergeCell ref="B1285:B1289"/>
    <mergeCell ref="C1285:C1289"/>
    <mergeCell ref="D1285:D1289"/>
    <mergeCell ref="E1285:E1289"/>
    <mergeCell ref="F1285:F1289"/>
    <mergeCell ref="O1285:O1289"/>
    <mergeCell ref="P1285:P1289"/>
    <mergeCell ref="A1290:A1294"/>
    <mergeCell ref="B1290:B1294"/>
    <mergeCell ref="C1290:C1294"/>
    <mergeCell ref="D1290:D1294"/>
    <mergeCell ref="E1290:E1294"/>
    <mergeCell ref="F1290:F1294"/>
    <mergeCell ref="O1290:O1294"/>
    <mergeCell ref="P1290:P1294"/>
    <mergeCell ref="A1265:A1269"/>
    <mergeCell ref="B1265:B1269"/>
    <mergeCell ref="C1265:C1269"/>
    <mergeCell ref="D1265:D1269"/>
    <mergeCell ref="E1265:E1269"/>
    <mergeCell ref="F1265:F1269"/>
    <mergeCell ref="O1265:O1269"/>
    <mergeCell ref="P1265:P1269"/>
    <mergeCell ref="A1270:A1274"/>
    <mergeCell ref="B1270:B1274"/>
    <mergeCell ref="C1270:C1274"/>
    <mergeCell ref="D1270:D1274"/>
    <mergeCell ref="E1270:E1274"/>
    <mergeCell ref="F1270:F1274"/>
    <mergeCell ref="O1270:O1274"/>
    <mergeCell ref="P1270:P1274"/>
    <mergeCell ref="A1275:A1279"/>
    <mergeCell ref="B1275:B1279"/>
    <mergeCell ref="C1275:C1279"/>
    <mergeCell ref="D1275:D1279"/>
    <mergeCell ref="E1275:E1279"/>
    <mergeCell ref="F1275:F1279"/>
    <mergeCell ref="O1275:O1279"/>
    <mergeCell ref="P1275:P1279"/>
    <mergeCell ref="A1249:A1253"/>
    <mergeCell ref="B1249:B1253"/>
    <mergeCell ref="C1249:C1253"/>
    <mergeCell ref="D1249:D1253"/>
    <mergeCell ref="E1249:E1253"/>
    <mergeCell ref="F1249:F1253"/>
    <mergeCell ref="A1254:F1258"/>
    <mergeCell ref="O1254:O1258"/>
    <mergeCell ref="P1254:P1258"/>
    <mergeCell ref="A1259:P1259"/>
    <mergeCell ref="A1260:A1264"/>
    <mergeCell ref="B1260:B1264"/>
    <mergeCell ref="C1260:C1264"/>
    <mergeCell ref="D1260:D1264"/>
    <mergeCell ref="E1260:E1264"/>
    <mergeCell ref="F1260:F1264"/>
    <mergeCell ref="O1260:O1264"/>
    <mergeCell ref="P1260:P1264"/>
    <mergeCell ref="A1239:A1243"/>
    <mergeCell ref="B1239:B1243"/>
    <mergeCell ref="C1239:C1243"/>
    <mergeCell ref="D1239:D1243"/>
    <mergeCell ref="E1239:E1243"/>
    <mergeCell ref="F1239:F1243"/>
    <mergeCell ref="O1239:O1243"/>
    <mergeCell ref="P1239:P1243"/>
    <mergeCell ref="A1244:A1248"/>
    <mergeCell ref="B1244:B1248"/>
    <mergeCell ref="C1244:C1248"/>
    <mergeCell ref="D1244:D1248"/>
    <mergeCell ref="E1244:E1248"/>
    <mergeCell ref="F1244:F1248"/>
    <mergeCell ref="O1244:O1248"/>
    <mergeCell ref="P1244:P1248"/>
    <mergeCell ref="A1229:A1233"/>
    <mergeCell ref="B1229:B1233"/>
    <mergeCell ref="C1229:C1233"/>
    <mergeCell ref="D1229:D1233"/>
    <mergeCell ref="E1229:E1233"/>
    <mergeCell ref="F1229:F1233"/>
    <mergeCell ref="O1229:O1233"/>
    <mergeCell ref="P1229:P1233"/>
    <mergeCell ref="A1234:A1238"/>
    <mergeCell ref="B1234:B1238"/>
    <mergeCell ref="C1234:C1238"/>
    <mergeCell ref="D1234:D1238"/>
    <mergeCell ref="E1234:E1238"/>
    <mergeCell ref="F1234:F1238"/>
    <mergeCell ref="O1234:O1238"/>
    <mergeCell ref="P1234:P1238"/>
    <mergeCell ref="A1214:A1218"/>
    <mergeCell ref="B1214:B1218"/>
    <mergeCell ref="C1214:C1218"/>
    <mergeCell ref="D1214:D1218"/>
    <mergeCell ref="E1214:E1218"/>
    <mergeCell ref="F1214:F1218"/>
    <mergeCell ref="O1214:O1218"/>
    <mergeCell ref="P1214:P1218"/>
    <mergeCell ref="A1219:A1223"/>
    <mergeCell ref="B1219:B1223"/>
    <mergeCell ref="C1219:C1223"/>
    <mergeCell ref="D1219:D1223"/>
    <mergeCell ref="E1219:E1223"/>
    <mergeCell ref="F1219:F1223"/>
    <mergeCell ref="O1219:O1223"/>
    <mergeCell ref="P1219:P1223"/>
    <mergeCell ref="A1224:A1228"/>
    <mergeCell ref="B1224:B1228"/>
    <mergeCell ref="C1224:C1228"/>
    <mergeCell ref="D1224:D1228"/>
    <mergeCell ref="E1224:E1228"/>
    <mergeCell ref="F1224:F1228"/>
    <mergeCell ref="O1224:O1228"/>
    <mergeCell ref="P1224:P1228"/>
    <mergeCell ref="A1203:P1203"/>
    <mergeCell ref="A1204:A1208"/>
    <mergeCell ref="B1204:B1208"/>
    <mergeCell ref="C1204:C1208"/>
    <mergeCell ref="D1204:D1208"/>
    <mergeCell ref="E1204:E1208"/>
    <mergeCell ref="F1204:F1208"/>
    <mergeCell ref="O1204:O1208"/>
    <mergeCell ref="P1204:P1208"/>
    <mergeCell ref="A1209:A1213"/>
    <mergeCell ref="B1209:B1213"/>
    <mergeCell ref="C1209:C1213"/>
    <mergeCell ref="D1209:D1213"/>
    <mergeCell ref="E1209:E1213"/>
    <mergeCell ref="F1209:F1213"/>
    <mergeCell ref="O1209:O1213"/>
    <mergeCell ref="P1209:P1213"/>
    <mergeCell ref="A1188:A1192"/>
    <mergeCell ref="B1188:B1192"/>
    <mergeCell ref="C1188:C1192"/>
    <mergeCell ref="D1188:D1192"/>
    <mergeCell ref="E1188:E1192"/>
    <mergeCell ref="F1188:F1192"/>
    <mergeCell ref="O1188:O1192"/>
    <mergeCell ref="P1188:P1192"/>
    <mergeCell ref="A1193:A1197"/>
    <mergeCell ref="B1193:B1197"/>
    <mergeCell ref="C1193:C1197"/>
    <mergeCell ref="D1193:D1197"/>
    <mergeCell ref="E1193:E1197"/>
    <mergeCell ref="F1193:F1197"/>
    <mergeCell ref="O1193:O1197"/>
    <mergeCell ref="P1193:P1197"/>
    <mergeCell ref="A1198:F1202"/>
    <mergeCell ref="O1198:O1202"/>
    <mergeCell ref="P1198:P1202"/>
    <mergeCell ref="A1173:A1177"/>
    <mergeCell ref="B1173:B1177"/>
    <mergeCell ref="C1173:C1177"/>
    <mergeCell ref="D1173:D1177"/>
    <mergeCell ref="E1173:E1177"/>
    <mergeCell ref="F1173:F1177"/>
    <mergeCell ref="O1173:O1177"/>
    <mergeCell ref="P1173:P1177"/>
    <mergeCell ref="A1178:A1182"/>
    <mergeCell ref="B1178:B1182"/>
    <mergeCell ref="C1178:C1182"/>
    <mergeCell ref="D1178:D1182"/>
    <mergeCell ref="E1178:E1182"/>
    <mergeCell ref="F1178:F1182"/>
    <mergeCell ref="O1178:O1182"/>
    <mergeCell ref="P1178:P1182"/>
    <mergeCell ref="A1183:A1187"/>
    <mergeCell ref="B1183:B1187"/>
    <mergeCell ref="C1183:C1187"/>
    <mergeCell ref="D1183:D1187"/>
    <mergeCell ref="E1183:E1187"/>
    <mergeCell ref="F1183:F1187"/>
    <mergeCell ref="O1183:O1187"/>
    <mergeCell ref="P1183:P1187"/>
    <mergeCell ref="A1157:F1161"/>
    <mergeCell ref="O1157:P1161"/>
    <mergeCell ref="A1162:P1162"/>
    <mergeCell ref="A1163:A1167"/>
    <mergeCell ref="B1163:B1167"/>
    <mergeCell ref="C1163:C1167"/>
    <mergeCell ref="D1163:D1167"/>
    <mergeCell ref="E1163:E1167"/>
    <mergeCell ref="F1163:F1167"/>
    <mergeCell ref="O1163:O1167"/>
    <mergeCell ref="P1163:P1167"/>
    <mergeCell ref="A1168:A1172"/>
    <mergeCell ref="B1168:B1172"/>
    <mergeCell ref="C1168:C1172"/>
    <mergeCell ref="D1168:D1172"/>
    <mergeCell ref="E1168:E1172"/>
    <mergeCell ref="F1168:F1172"/>
    <mergeCell ref="O1168:O1172"/>
    <mergeCell ref="P1168:P1172"/>
    <mergeCell ref="A1142:A1146"/>
    <mergeCell ref="B1142:B1146"/>
    <mergeCell ref="C1142:C1146"/>
    <mergeCell ref="D1142:D1146"/>
    <mergeCell ref="E1142:E1146"/>
    <mergeCell ref="F1142:F1146"/>
    <mergeCell ref="O1142:O1146"/>
    <mergeCell ref="P1142:P1146"/>
    <mergeCell ref="A1147:A1151"/>
    <mergeCell ref="B1147:B1151"/>
    <mergeCell ref="C1147:C1151"/>
    <mergeCell ref="D1147:D1151"/>
    <mergeCell ref="E1147:E1151"/>
    <mergeCell ref="F1147:F1151"/>
    <mergeCell ref="O1147:O1151"/>
    <mergeCell ref="P1147:P1151"/>
    <mergeCell ref="A1152:A1156"/>
    <mergeCell ref="B1152:B1156"/>
    <mergeCell ref="C1152:C1156"/>
    <mergeCell ref="D1152:D1156"/>
    <mergeCell ref="E1152:E1156"/>
    <mergeCell ref="F1152:F1156"/>
    <mergeCell ref="O1152:O1156"/>
    <mergeCell ref="P1152:P1156"/>
    <mergeCell ref="A1127:A1131"/>
    <mergeCell ref="B1127:B1131"/>
    <mergeCell ref="C1127:C1131"/>
    <mergeCell ref="D1127:D1131"/>
    <mergeCell ref="E1127:E1131"/>
    <mergeCell ref="F1127:F1131"/>
    <mergeCell ref="O1127:O1131"/>
    <mergeCell ref="P1127:P1131"/>
    <mergeCell ref="A1132:A1136"/>
    <mergeCell ref="B1132:B1136"/>
    <mergeCell ref="C1132:C1136"/>
    <mergeCell ref="D1132:D1136"/>
    <mergeCell ref="E1132:E1136"/>
    <mergeCell ref="F1132:F1136"/>
    <mergeCell ref="O1132:O1136"/>
    <mergeCell ref="P1132:P1136"/>
    <mergeCell ref="A1137:A1141"/>
    <mergeCell ref="B1137:B1141"/>
    <mergeCell ref="C1137:C1141"/>
    <mergeCell ref="D1137:D1141"/>
    <mergeCell ref="E1137:E1141"/>
    <mergeCell ref="F1137:F1141"/>
    <mergeCell ref="O1137:O1141"/>
    <mergeCell ref="P1137:P1141"/>
    <mergeCell ref="A1112:A1116"/>
    <mergeCell ref="B1112:B1116"/>
    <mergeCell ref="C1112:C1116"/>
    <mergeCell ref="D1112:D1116"/>
    <mergeCell ref="E1112:E1116"/>
    <mergeCell ref="F1112:F1116"/>
    <mergeCell ref="O1112:O1116"/>
    <mergeCell ref="P1112:P1116"/>
    <mergeCell ref="A1117:A1121"/>
    <mergeCell ref="B1117:B1121"/>
    <mergeCell ref="C1117:C1121"/>
    <mergeCell ref="D1117:D1121"/>
    <mergeCell ref="E1117:E1121"/>
    <mergeCell ref="F1117:F1121"/>
    <mergeCell ref="O1117:O1121"/>
    <mergeCell ref="P1117:P1121"/>
    <mergeCell ref="A1122:A1126"/>
    <mergeCell ref="B1122:B1126"/>
    <mergeCell ref="C1122:C1126"/>
    <mergeCell ref="D1122:D1126"/>
    <mergeCell ref="E1122:E1126"/>
    <mergeCell ref="F1122:F1126"/>
    <mergeCell ref="O1122:O1126"/>
    <mergeCell ref="P1122:P1126"/>
    <mergeCell ref="A1097:A1101"/>
    <mergeCell ref="B1097:B1101"/>
    <mergeCell ref="C1097:C1101"/>
    <mergeCell ref="D1097:D1101"/>
    <mergeCell ref="E1097:E1101"/>
    <mergeCell ref="F1097:F1101"/>
    <mergeCell ref="O1097:O1101"/>
    <mergeCell ref="P1097:P1101"/>
    <mergeCell ref="A1102:A1106"/>
    <mergeCell ref="B1102:B1106"/>
    <mergeCell ref="C1102:C1106"/>
    <mergeCell ref="D1102:D1106"/>
    <mergeCell ref="E1102:E1106"/>
    <mergeCell ref="F1102:F1106"/>
    <mergeCell ref="O1102:O1106"/>
    <mergeCell ref="P1102:P1106"/>
    <mergeCell ref="A1107:A1111"/>
    <mergeCell ref="B1107:B1111"/>
    <mergeCell ref="C1107:C1111"/>
    <mergeCell ref="D1107:D1111"/>
    <mergeCell ref="E1107:E1111"/>
    <mergeCell ref="F1107:F1111"/>
    <mergeCell ref="O1107:O1111"/>
    <mergeCell ref="P1107:P1111"/>
    <mergeCell ref="A1082:A1086"/>
    <mergeCell ref="B1082:B1086"/>
    <mergeCell ref="C1082:C1086"/>
    <mergeCell ref="D1082:D1086"/>
    <mergeCell ref="E1082:E1086"/>
    <mergeCell ref="F1082:F1086"/>
    <mergeCell ref="O1082:O1086"/>
    <mergeCell ref="P1082:P1086"/>
    <mergeCell ref="A1087:A1091"/>
    <mergeCell ref="B1087:B1091"/>
    <mergeCell ref="C1087:C1091"/>
    <mergeCell ref="D1087:D1091"/>
    <mergeCell ref="E1087:E1091"/>
    <mergeCell ref="F1087:F1091"/>
    <mergeCell ref="O1087:O1091"/>
    <mergeCell ref="P1087:P1091"/>
    <mergeCell ref="A1092:A1096"/>
    <mergeCell ref="B1092:B1096"/>
    <mergeCell ref="C1092:C1096"/>
    <mergeCell ref="D1092:D1096"/>
    <mergeCell ref="E1092:E1096"/>
    <mergeCell ref="F1092:F1096"/>
    <mergeCell ref="O1092:O1096"/>
    <mergeCell ref="P1092:P1096"/>
    <mergeCell ref="A1067:A1071"/>
    <mergeCell ref="B1067:B1071"/>
    <mergeCell ref="C1067:C1071"/>
    <mergeCell ref="D1067:D1071"/>
    <mergeCell ref="E1067:E1071"/>
    <mergeCell ref="F1067:F1071"/>
    <mergeCell ref="O1067:O1071"/>
    <mergeCell ref="P1067:P1071"/>
    <mergeCell ref="A1072:A1076"/>
    <mergeCell ref="B1072:B1076"/>
    <mergeCell ref="C1072:C1076"/>
    <mergeCell ref="D1072:D1076"/>
    <mergeCell ref="E1072:E1076"/>
    <mergeCell ref="F1072:F1076"/>
    <mergeCell ref="O1072:O1076"/>
    <mergeCell ref="P1072:P1076"/>
    <mergeCell ref="A1077:A1081"/>
    <mergeCell ref="B1077:B1081"/>
    <mergeCell ref="C1077:C1081"/>
    <mergeCell ref="D1077:D1081"/>
    <mergeCell ref="E1077:E1081"/>
    <mergeCell ref="F1077:F1081"/>
    <mergeCell ref="O1077:O1081"/>
    <mergeCell ref="P1077:P1081"/>
    <mergeCell ref="A1057:A1061"/>
    <mergeCell ref="B1057:B1061"/>
    <mergeCell ref="C1057:C1061"/>
    <mergeCell ref="D1057:D1061"/>
    <mergeCell ref="E1057:E1061"/>
    <mergeCell ref="F1057:F1061"/>
    <mergeCell ref="O1057:O1061"/>
    <mergeCell ref="P1057:P1061"/>
    <mergeCell ref="A1062:A1066"/>
    <mergeCell ref="B1062:B1066"/>
    <mergeCell ref="C1062:C1066"/>
    <mergeCell ref="D1062:D1066"/>
    <mergeCell ref="E1062:E1066"/>
    <mergeCell ref="F1062:F1066"/>
    <mergeCell ref="O1062:O1066"/>
    <mergeCell ref="P1062:P1066"/>
    <mergeCell ref="A1042:A1046"/>
    <mergeCell ref="B1042:B1046"/>
    <mergeCell ref="C1042:C1046"/>
    <mergeCell ref="D1042:D1046"/>
    <mergeCell ref="E1042:E1046"/>
    <mergeCell ref="F1042:F1046"/>
    <mergeCell ref="O1042:O1046"/>
    <mergeCell ref="P1042:P1046"/>
    <mergeCell ref="A1047:A1051"/>
    <mergeCell ref="B1047:B1051"/>
    <mergeCell ref="C1047:C1051"/>
    <mergeCell ref="D1047:D1051"/>
    <mergeCell ref="E1047:E1051"/>
    <mergeCell ref="F1047:F1051"/>
    <mergeCell ref="O1047:O1051"/>
    <mergeCell ref="P1047:P1051"/>
    <mergeCell ref="A1052:A1056"/>
    <mergeCell ref="B1052:B1056"/>
    <mergeCell ref="C1052:C1056"/>
    <mergeCell ref="D1052:D1056"/>
    <mergeCell ref="E1052:E1056"/>
    <mergeCell ref="F1052:F1056"/>
    <mergeCell ref="O1052:O1056"/>
    <mergeCell ref="P1052:P1056"/>
    <mergeCell ref="A1027:A1031"/>
    <mergeCell ref="B1027:B1031"/>
    <mergeCell ref="C1027:C1031"/>
    <mergeCell ref="D1027:D1031"/>
    <mergeCell ref="E1027:E1031"/>
    <mergeCell ref="F1027:F1031"/>
    <mergeCell ref="O1027:O1031"/>
    <mergeCell ref="P1027:P1031"/>
    <mergeCell ref="A1032:A1036"/>
    <mergeCell ref="B1032:B1036"/>
    <mergeCell ref="C1032:C1036"/>
    <mergeCell ref="D1032:D1036"/>
    <mergeCell ref="E1032:E1036"/>
    <mergeCell ref="F1032:F1036"/>
    <mergeCell ref="O1032:O1036"/>
    <mergeCell ref="P1032:P1036"/>
    <mergeCell ref="A1037:A1041"/>
    <mergeCell ref="B1037:B1041"/>
    <mergeCell ref="C1037:C1041"/>
    <mergeCell ref="D1037:D1041"/>
    <mergeCell ref="E1037:E1041"/>
    <mergeCell ref="F1037:F1041"/>
    <mergeCell ref="O1037:O1041"/>
    <mergeCell ref="P1037:P1041"/>
    <mergeCell ref="A1012:A1016"/>
    <mergeCell ref="B1012:B1016"/>
    <mergeCell ref="C1012:C1016"/>
    <mergeCell ref="D1012:D1016"/>
    <mergeCell ref="E1012:E1016"/>
    <mergeCell ref="F1012:F1016"/>
    <mergeCell ref="O1012:O1016"/>
    <mergeCell ref="P1012:P1016"/>
    <mergeCell ref="A1017:A1021"/>
    <mergeCell ref="B1017:B1021"/>
    <mergeCell ref="C1017:C1021"/>
    <mergeCell ref="D1017:D1021"/>
    <mergeCell ref="E1017:E1021"/>
    <mergeCell ref="F1017:F1021"/>
    <mergeCell ref="O1017:O1021"/>
    <mergeCell ref="P1017:P1021"/>
    <mergeCell ref="A1022:A1026"/>
    <mergeCell ref="B1022:B1026"/>
    <mergeCell ref="C1022:C1026"/>
    <mergeCell ref="D1022:D1026"/>
    <mergeCell ref="E1022:E1026"/>
    <mergeCell ref="F1022:F1026"/>
    <mergeCell ref="O1022:O1026"/>
    <mergeCell ref="P1022:P1026"/>
    <mergeCell ref="A997:A1001"/>
    <mergeCell ref="B997:B1001"/>
    <mergeCell ref="C997:C1001"/>
    <mergeCell ref="D997:D1001"/>
    <mergeCell ref="E997:E1001"/>
    <mergeCell ref="F997:F1001"/>
    <mergeCell ref="O997:O1001"/>
    <mergeCell ref="P997:P1001"/>
    <mergeCell ref="A1002:A1006"/>
    <mergeCell ref="B1002:B1006"/>
    <mergeCell ref="C1002:C1006"/>
    <mergeCell ref="D1002:D1006"/>
    <mergeCell ref="E1002:E1006"/>
    <mergeCell ref="F1002:F1006"/>
    <mergeCell ref="O1002:O1006"/>
    <mergeCell ref="P1002:P1006"/>
    <mergeCell ref="A1007:A1011"/>
    <mergeCell ref="B1007:B1011"/>
    <mergeCell ref="C1007:C1011"/>
    <mergeCell ref="D1007:D1011"/>
    <mergeCell ref="E1007:E1011"/>
    <mergeCell ref="F1007:F1011"/>
    <mergeCell ref="O1007:O1011"/>
    <mergeCell ref="P1007:P1011"/>
    <mergeCell ref="O992:O996"/>
    <mergeCell ref="P992:P996"/>
    <mergeCell ref="A971:A975"/>
    <mergeCell ref="B971:B975"/>
    <mergeCell ref="C971:C975"/>
    <mergeCell ref="D971:D975"/>
    <mergeCell ref="E971:E975"/>
    <mergeCell ref="F971:F975"/>
    <mergeCell ref="O971:O975"/>
    <mergeCell ref="P971:P975"/>
    <mergeCell ref="A976:A980"/>
    <mergeCell ref="B976:B980"/>
    <mergeCell ref="C976:C980"/>
    <mergeCell ref="D976:D980"/>
    <mergeCell ref="E976:E980"/>
    <mergeCell ref="F976:F980"/>
    <mergeCell ref="O976:O980"/>
    <mergeCell ref="A981:F985"/>
    <mergeCell ref="O981:O985"/>
    <mergeCell ref="P981:P985"/>
    <mergeCell ref="A956:A960"/>
    <mergeCell ref="B956:B960"/>
    <mergeCell ref="C956:C960"/>
    <mergeCell ref="D956:D960"/>
    <mergeCell ref="E956:E960"/>
    <mergeCell ref="F956:F960"/>
    <mergeCell ref="O956:O960"/>
    <mergeCell ref="P956:P960"/>
    <mergeCell ref="A961:A965"/>
    <mergeCell ref="B961:B965"/>
    <mergeCell ref="C961:C965"/>
    <mergeCell ref="D961:D965"/>
    <mergeCell ref="E961:E965"/>
    <mergeCell ref="F961:F965"/>
    <mergeCell ref="O961:O965"/>
    <mergeCell ref="P961:P965"/>
    <mergeCell ref="A966:A970"/>
    <mergeCell ref="B966:B970"/>
    <mergeCell ref="C966:C970"/>
    <mergeCell ref="D966:D970"/>
    <mergeCell ref="E966:E970"/>
    <mergeCell ref="F966:F970"/>
    <mergeCell ref="O966:O970"/>
    <mergeCell ref="P966:P970"/>
    <mergeCell ref="A940:A944"/>
    <mergeCell ref="B940:B944"/>
    <mergeCell ref="O940:O944"/>
    <mergeCell ref="P940:P944"/>
    <mergeCell ref="A945:F949"/>
    <mergeCell ref="O945:P949"/>
    <mergeCell ref="O925:O929"/>
    <mergeCell ref="O930:O934"/>
    <mergeCell ref="A930:A934"/>
    <mergeCell ref="B930:B934"/>
    <mergeCell ref="C930:C934"/>
    <mergeCell ref="D930:D934"/>
    <mergeCell ref="E930:E934"/>
    <mergeCell ref="F930:F934"/>
    <mergeCell ref="A950:P950"/>
    <mergeCell ref="A951:A955"/>
    <mergeCell ref="B951:B955"/>
    <mergeCell ref="C951:C955"/>
    <mergeCell ref="D951:D955"/>
    <mergeCell ref="E951:E955"/>
    <mergeCell ref="F951:F955"/>
    <mergeCell ref="O951:O955"/>
    <mergeCell ref="P951:P955"/>
    <mergeCell ref="C940:C944"/>
    <mergeCell ref="D940:D944"/>
    <mergeCell ref="E940:E944"/>
    <mergeCell ref="F940:F944"/>
    <mergeCell ref="A915:A919"/>
    <mergeCell ref="B915:B919"/>
    <mergeCell ref="C915:C919"/>
    <mergeCell ref="D915:D919"/>
    <mergeCell ref="E915:E919"/>
    <mergeCell ref="F915:F919"/>
    <mergeCell ref="C900:C904"/>
    <mergeCell ref="D900:D904"/>
    <mergeCell ref="A925:A929"/>
    <mergeCell ref="B925:B929"/>
    <mergeCell ref="C925:C929"/>
    <mergeCell ref="D925:D929"/>
    <mergeCell ref="E925:E929"/>
    <mergeCell ref="F925:F929"/>
    <mergeCell ref="A935:A939"/>
    <mergeCell ref="B935:B939"/>
    <mergeCell ref="C935:C939"/>
    <mergeCell ref="D935:D939"/>
    <mergeCell ref="E935:E939"/>
    <mergeCell ref="F935:F939"/>
    <mergeCell ref="C895:C899"/>
    <mergeCell ref="D895:D899"/>
    <mergeCell ref="E895:E899"/>
    <mergeCell ref="F895:F899"/>
    <mergeCell ref="A900:A904"/>
    <mergeCell ref="B900:B904"/>
    <mergeCell ref="E900:E904"/>
    <mergeCell ref="F900:F904"/>
    <mergeCell ref="A905:A909"/>
    <mergeCell ref="B905:B909"/>
    <mergeCell ref="C905:C909"/>
    <mergeCell ref="D905:D909"/>
    <mergeCell ref="E905:E909"/>
    <mergeCell ref="F905:F909"/>
    <mergeCell ref="A910:A914"/>
    <mergeCell ref="B910:B914"/>
    <mergeCell ref="C910:C914"/>
    <mergeCell ref="D910:D914"/>
    <mergeCell ref="E910:E914"/>
    <mergeCell ref="F910:F914"/>
    <mergeCell ref="B874:B878"/>
    <mergeCell ref="C874:C878"/>
    <mergeCell ref="D874:D878"/>
    <mergeCell ref="E874:E878"/>
    <mergeCell ref="F874:F878"/>
    <mergeCell ref="O874:O878"/>
    <mergeCell ref="A920:A924"/>
    <mergeCell ref="B920:B924"/>
    <mergeCell ref="C920:C924"/>
    <mergeCell ref="D920:D924"/>
    <mergeCell ref="E920:E924"/>
    <mergeCell ref="F920:F924"/>
    <mergeCell ref="O879:O883"/>
    <mergeCell ref="P879:P883"/>
    <mergeCell ref="A884:P884"/>
    <mergeCell ref="A885:A889"/>
    <mergeCell ref="B885:B889"/>
    <mergeCell ref="C885:C889"/>
    <mergeCell ref="D885:D889"/>
    <mergeCell ref="E885:E889"/>
    <mergeCell ref="F885:F889"/>
    <mergeCell ref="O885:O889"/>
    <mergeCell ref="P885:P889"/>
    <mergeCell ref="A890:A894"/>
    <mergeCell ref="B890:B894"/>
    <mergeCell ref="C890:C894"/>
    <mergeCell ref="D890:D894"/>
    <mergeCell ref="E890:E894"/>
    <mergeCell ref="F890:F894"/>
    <mergeCell ref="O890:O894"/>
    <mergeCell ref="A895:A899"/>
    <mergeCell ref="B895:B899"/>
    <mergeCell ref="A879:F883"/>
    <mergeCell ref="A859:A863"/>
    <mergeCell ref="B859:B863"/>
    <mergeCell ref="C859:C863"/>
    <mergeCell ref="D859:D863"/>
    <mergeCell ref="E859:E863"/>
    <mergeCell ref="F859:F863"/>
    <mergeCell ref="O859:O863"/>
    <mergeCell ref="P859:P863"/>
    <mergeCell ref="A854:A858"/>
    <mergeCell ref="B854:B858"/>
    <mergeCell ref="C854:C858"/>
    <mergeCell ref="D854:D858"/>
    <mergeCell ref="E854:E858"/>
    <mergeCell ref="F854:F858"/>
    <mergeCell ref="O854:O858"/>
    <mergeCell ref="P854:P858"/>
    <mergeCell ref="A864:A868"/>
    <mergeCell ref="B864:B868"/>
    <mergeCell ref="C864:C868"/>
    <mergeCell ref="D864:D868"/>
    <mergeCell ref="E864:E868"/>
    <mergeCell ref="F864:F868"/>
    <mergeCell ref="O864:O868"/>
    <mergeCell ref="A869:A873"/>
    <mergeCell ref="B869:B873"/>
    <mergeCell ref="C869:C873"/>
    <mergeCell ref="D869:D873"/>
    <mergeCell ref="E869:E873"/>
    <mergeCell ref="F869:F873"/>
    <mergeCell ref="O869:O873"/>
    <mergeCell ref="A874:A878"/>
    <mergeCell ref="A844:A848"/>
    <mergeCell ref="B844:B848"/>
    <mergeCell ref="C844:C848"/>
    <mergeCell ref="D844:D848"/>
    <mergeCell ref="E844:E848"/>
    <mergeCell ref="F844:F848"/>
    <mergeCell ref="O844:O848"/>
    <mergeCell ref="P844:P848"/>
    <mergeCell ref="A849:A853"/>
    <mergeCell ref="B849:B853"/>
    <mergeCell ref="C849:C853"/>
    <mergeCell ref="D849:D853"/>
    <mergeCell ref="E849:E853"/>
    <mergeCell ref="F849:F853"/>
    <mergeCell ref="O849:O853"/>
    <mergeCell ref="P849:P853"/>
    <mergeCell ref="A834:A838"/>
    <mergeCell ref="B834:B838"/>
    <mergeCell ref="C834:C838"/>
    <mergeCell ref="D834:D838"/>
    <mergeCell ref="E834:E838"/>
    <mergeCell ref="F834:F838"/>
    <mergeCell ref="O834:O838"/>
    <mergeCell ref="P834:P838"/>
    <mergeCell ref="A839:A843"/>
    <mergeCell ref="B839:B843"/>
    <mergeCell ref="C839:C843"/>
    <mergeCell ref="D839:D843"/>
    <mergeCell ref="E839:E843"/>
    <mergeCell ref="F839:F843"/>
    <mergeCell ref="O839:O843"/>
    <mergeCell ref="P839:P843"/>
    <mergeCell ref="A829:A833"/>
    <mergeCell ref="B829:B833"/>
    <mergeCell ref="C829:C833"/>
    <mergeCell ref="D829:D833"/>
    <mergeCell ref="E829:E833"/>
    <mergeCell ref="F829:F833"/>
    <mergeCell ref="O829:O833"/>
    <mergeCell ref="P829:P833"/>
    <mergeCell ref="A819:A823"/>
    <mergeCell ref="B819:B823"/>
    <mergeCell ref="C819:C823"/>
    <mergeCell ref="D819:D823"/>
    <mergeCell ref="E819:E823"/>
    <mergeCell ref="F819:F823"/>
    <mergeCell ref="O819:O823"/>
    <mergeCell ref="P819:P823"/>
    <mergeCell ref="A824:A828"/>
    <mergeCell ref="B824:B828"/>
    <mergeCell ref="C824:C828"/>
    <mergeCell ref="D824:D828"/>
    <mergeCell ref="E824:E828"/>
    <mergeCell ref="F824:F828"/>
    <mergeCell ref="O824:O828"/>
    <mergeCell ref="P824:P828"/>
    <mergeCell ref="A809:A813"/>
    <mergeCell ref="B809:B813"/>
    <mergeCell ref="C809:C813"/>
    <mergeCell ref="D809:D813"/>
    <mergeCell ref="E809:E813"/>
    <mergeCell ref="F809:F813"/>
    <mergeCell ref="O809:O813"/>
    <mergeCell ref="P809:P813"/>
    <mergeCell ref="A814:A818"/>
    <mergeCell ref="B814:B818"/>
    <mergeCell ref="C814:C818"/>
    <mergeCell ref="D814:D818"/>
    <mergeCell ref="E814:E818"/>
    <mergeCell ref="F814:F818"/>
    <mergeCell ref="O814:O818"/>
    <mergeCell ref="P814:P818"/>
    <mergeCell ref="A794:A798"/>
    <mergeCell ref="B794:B798"/>
    <mergeCell ref="C794:C798"/>
    <mergeCell ref="D794:D798"/>
    <mergeCell ref="E794:E798"/>
    <mergeCell ref="F794:F798"/>
    <mergeCell ref="O794:O798"/>
    <mergeCell ref="P794:P798"/>
    <mergeCell ref="A799:A803"/>
    <mergeCell ref="B799:B803"/>
    <mergeCell ref="C799:C803"/>
    <mergeCell ref="D799:D803"/>
    <mergeCell ref="E799:E803"/>
    <mergeCell ref="F799:F803"/>
    <mergeCell ref="O799:O803"/>
    <mergeCell ref="P799:P803"/>
    <mergeCell ref="A804:A808"/>
    <mergeCell ref="B804:B808"/>
    <mergeCell ref="C804:C808"/>
    <mergeCell ref="D804:D808"/>
    <mergeCell ref="E804:E808"/>
    <mergeCell ref="F804:F808"/>
    <mergeCell ref="O804:O808"/>
    <mergeCell ref="P804:P808"/>
    <mergeCell ref="A783:P783"/>
    <mergeCell ref="A784:A788"/>
    <mergeCell ref="B784:B788"/>
    <mergeCell ref="C784:C788"/>
    <mergeCell ref="D784:D788"/>
    <mergeCell ref="E784:E788"/>
    <mergeCell ref="F784:F788"/>
    <mergeCell ref="O784:O788"/>
    <mergeCell ref="P784:P788"/>
    <mergeCell ref="A789:A793"/>
    <mergeCell ref="B789:B793"/>
    <mergeCell ref="C789:C793"/>
    <mergeCell ref="D789:D793"/>
    <mergeCell ref="E789:E793"/>
    <mergeCell ref="F789:F793"/>
    <mergeCell ref="O789:O793"/>
    <mergeCell ref="P789:P793"/>
    <mergeCell ref="A768:A772"/>
    <mergeCell ref="B768:B772"/>
    <mergeCell ref="C768:C772"/>
    <mergeCell ref="D768:D772"/>
    <mergeCell ref="E768:E772"/>
    <mergeCell ref="F768:F772"/>
    <mergeCell ref="O768:O772"/>
    <mergeCell ref="A773:A777"/>
    <mergeCell ref="B773:B777"/>
    <mergeCell ref="C773:C777"/>
    <mergeCell ref="D773:D777"/>
    <mergeCell ref="E773:E777"/>
    <mergeCell ref="F773:F777"/>
    <mergeCell ref="O773:O777"/>
    <mergeCell ref="A778:F782"/>
    <mergeCell ref="O778:O782"/>
    <mergeCell ref="P778:P782"/>
    <mergeCell ref="A753:A757"/>
    <mergeCell ref="B753:B757"/>
    <mergeCell ref="C753:C757"/>
    <mergeCell ref="D753:D757"/>
    <mergeCell ref="E753:E757"/>
    <mergeCell ref="F753:F757"/>
    <mergeCell ref="O753:O757"/>
    <mergeCell ref="P753:P757"/>
    <mergeCell ref="A758:A762"/>
    <mergeCell ref="B758:B762"/>
    <mergeCell ref="C758:C762"/>
    <mergeCell ref="D758:D762"/>
    <mergeCell ref="E758:E762"/>
    <mergeCell ref="F758:F762"/>
    <mergeCell ref="O758:O762"/>
    <mergeCell ref="P758:P762"/>
    <mergeCell ref="A763:A767"/>
    <mergeCell ref="B763:B767"/>
    <mergeCell ref="C763:C767"/>
    <mergeCell ref="D763:D767"/>
    <mergeCell ref="E763:E767"/>
    <mergeCell ref="F763:F767"/>
    <mergeCell ref="O763:O767"/>
    <mergeCell ref="A743:A747"/>
    <mergeCell ref="B743:B747"/>
    <mergeCell ref="C743:C747"/>
    <mergeCell ref="D743:D747"/>
    <mergeCell ref="E743:E747"/>
    <mergeCell ref="F743:F747"/>
    <mergeCell ref="O743:O747"/>
    <mergeCell ref="P743:P747"/>
    <mergeCell ref="A748:A752"/>
    <mergeCell ref="B748:B752"/>
    <mergeCell ref="C748:C752"/>
    <mergeCell ref="D748:D752"/>
    <mergeCell ref="E748:E752"/>
    <mergeCell ref="F748:F752"/>
    <mergeCell ref="O748:O752"/>
    <mergeCell ref="P748:P752"/>
    <mergeCell ref="A733:A737"/>
    <mergeCell ref="B733:B737"/>
    <mergeCell ref="C733:C737"/>
    <mergeCell ref="D733:D737"/>
    <mergeCell ref="E733:E737"/>
    <mergeCell ref="F733:F737"/>
    <mergeCell ref="O733:O737"/>
    <mergeCell ref="P733:P737"/>
    <mergeCell ref="A738:A742"/>
    <mergeCell ref="B738:B742"/>
    <mergeCell ref="C738:C742"/>
    <mergeCell ref="D738:D742"/>
    <mergeCell ref="E738:E742"/>
    <mergeCell ref="F738:F742"/>
    <mergeCell ref="O738:O742"/>
    <mergeCell ref="P738:P742"/>
    <mergeCell ref="A718:A722"/>
    <mergeCell ref="B718:B722"/>
    <mergeCell ref="C718:C722"/>
    <mergeCell ref="D718:D722"/>
    <mergeCell ref="E718:E722"/>
    <mergeCell ref="F718:F722"/>
    <mergeCell ref="O718:O722"/>
    <mergeCell ref="P718:P722"/>
    <mergeCell ref="A723:A727"/>
    <mergeCell ref="B723:B727"/>
    <mergeCell ref="C723:C727"/>
    <mergeCell ref="D723:D727"/>
    <mergeCell ref="E723:E727"/>
    <mergeCell ref="F723:F727"/>
    <mergeCell ref="O723:O727"/>
    <mergeCell ref="P723:P727"/>
    <mergeCell ref="A728:A732"/>
    <mergeCell ref="B728:B732"/>
    <mergeCell ref="C728:C732"/>
    <mergeCell ref="D728:D732"/>
    <mergeCell ref="E728:E732"/>
    <mergeCell ref="F728:F732"/>
    <mergeCell ref="O728:O732"/>
    <mergeCell ref="P728:P732"/>
    <mergeCell ref="A703:A707"/>
    <mergeCell ref="B703:B707"/>
    <mergeCell ref="C703:C707"/>
    <mergeCell ref="D703:D707"/>
    <mergeCell ref="E703:E707"/>
    <mergeCell ref="F703:F707"/>
    <mergeCell ref="O703:O707"/>
    <mergeCell ref="P703:P707"/>
    <mergeCell ref="A708:A712"/>
    <mergeCell ref="B708:B712"/>
    <mergeCell ref="C708:C712"/>
    <mergeCell ref="D708:D712"/>
    <mergeCell ref="E708:E712"/>
    <mergeCell ref="F708:F712"/>
    <mergeCell ref="O708:O712"/>
    <mergeCell ref="P708:P712"/>
    <mergeCell ref="A713:A717"/>
    <mergeCell ref="B713:B717"/>
    <mergeCell ref="C713:C717"/>
    <mergeCell ref="D713:D717"/>
    <mergeCell ref="E713:E717"/>
    <mergeCell ref="F713:F717"/>
    <mergeCell ref="O713:O717"/>
    <mergeCell ref="P713:P717"/>
    <mergeCell ref="A693:A697"/>
    <mergeCell ref="B693:B697"/>
    <mergeCell ref="C693:C697"/>
    <mergeCell ref="D693:D697"/>
    <mergeCell ref="E693:E697"/>
    <mergeCell ref="F693:F697"/>
    <mergeCell ref="O693:O697"/>
    <mergeCell ref="P693:P697"/>
    <mergeCell ref="A698:A702"/>
    <mergeCell ref="B698:B702"/>
    <mergeCell ref="C698:C702"/>
    <mergeCell ref="D698:D702"/>
    <mergeCell ref="E698:E702"/>
    <mergeCell ref="F698:F702"/>
    <mergeCell ref="O698:O702"/>
    <mergeCell ref="P698:P702"/>
    <mergeCell ref="A683:A687"/>
    <mergeCell ref="B683:B687"/>
    <mergeCell ref="C683:C687"/>
    <mergeCell ref="D683:D687"/>
    <mergeCell ref="E683:E687"/>
    <mergeCell ref="F683:F687"/>
    <mergeCell ref="O683:O687"/>
    <mergeCell ref="P683:P687"/>
    <mergeCell ref="A688:A692"/>
    <mergeCell ref="B688:B692"/>
    <mergeCell ref="C688:C692"/>
    <mergeCell ref="D688:D692"/>
    <mergeCell ref="E688:E692"/>
    <mergeCell ref="F688:F692"/>
    <mergeCell ref="O688:O692"/>
    <mergeCell ref="P688:P692"/>
    <mergeCell ref="A678:A682"/>
    <mergeCell ref="B678:B682"/>
    <mergeCell ref="C678:C682"/>
    <mergeCell ref="D678:D682"/>
    <mergeCell ref="E678:E682"/>
    <mergeCell ref="F678:F682"/>
    <mergeCell ref="O678:O682"/>
    <mergeCell ref="P678:P682"/>
    <mergeCell ref="A668:A672"/>
    <mergeCell ref="B668:B672"/>
    <mergeCell ref="C668:C672"/>
    <mergeCell ref="D668:D672"/>
    <mergeCell ref="E668:E672"/>
    <mergeCell ref="F668:F672"/>
    <mergeCell ref="O668:O672"/>
    <mergeCell ref="P668:P672"/>
    <mergeCell ref="A673:A677"/>
    <mergeCell ref="B673:B677"/>
    <mergeCell ref="C673:C677"/>
    <mergeCell ref="D673:D677"/>
    <mergeCell ref="E673:E677"/>
    <mergeCell ref="F673:F677"/>
    <mergeCell ref="O673:O677"/>
    <mergeCell ref="P673:P677"/>
    <mergeCell ref="A653:A657"/>
    <mergeCell ref="B653:B657"/>
    <mergeCell ref="C653:C657"/>
    <mergeCell ref="D653:D657"/>
    <mergeCell ref="E653:E657"/>
    <mergeCell ref="F653:F657"/>
    <mergeCell ref="O653:O657"/>
    <mergeCell ref="P653:P657"/>
    <mergeCell ref="A658:A662"/>
    <mergeCell ref="B658:B662"/>
    <mergeCell ref="C658:C662"/>
    <mergeCell ref="D658:D662"/>
    <mergeCell ref="E658:E662"/>
    <mergeCell ref="F658:F662"/>
    <mergeCell ref="O658:O662"/>
    <mergeCell ref="P658:P662"/>
    <mergeCell ref="A663:A667"/>
    <mergeCell ref="B663:B667"/>
    <mergeCell ref="C663:C667"/>
    <mergeCell ref="D663:D667"/>
    <mergeCell ref="E663:E667"/>
    <mergeCell ref="F663:F667"/>
    <mergeCell ref="O663:O667"/>
    <mergeCell ref="P663:P667"/>
    <mergeCell ref="A638:A642"/>
    <mergeCell ref="B638:B642"/>
    <mergeCell ref="C638:C642"/>
    <mergeCell ref="D638:D642"/>
    <mergeCell ref="E638:E642"/>
    <mergeCell ref="F638:F642"/>
    <mergeCell ref="O638:O642"/>
    <mergeCell ref="P638:P642"/>
    <mergeCell ref="A643:A647"/>
    <mergeCell ref="B643:B647"/>
    <mergeCell ref="C643:C647"/>
    <mergeCell ref="D643:D647"/>
    <mergeCell ref="E643:E647"/>
    <mergeCell ref="F643:F647"/>
    <mergeCell ref="O643:O647"/>
    <mergeCell ref="P643:P647"/>
    <mergeCell ref="A648:A652"/>
    <mergeCell ref="B648:B652"/>
    <mergeCell ref="C648:C652"/>
    <mergeCell ref="D648:D652"/>
    <mergeCell ref="E648:E652"/>
    <mergeCell ref="F648:F652"/>
    <mergeCell ref="O648:O652"/>
    <mergeCell ref="P648:P652"/>
    <mergeCell ref="A623:A627"/>
    <mergeCell ref="B623:B627"/>
    <mergeCell ref="C623:C627"/>
    <mergeCell ref="D623:D627"/>
    <mergeCell ref="E623:E627"/>
    <mergeCell ref="F623:F627"/>
    <mergeCell ref="O623:O627"/>
    <mergeCell ref="P623:P627"/>
    <mergeCell ref="A628:A632"/>
    <mergeCell ref="B628:B632"/>
    <mergeCell ref="C628:C632"/>
    <mergeCell ref="D628:D632"/>
    <mergeCell ref="E628:E632"/>
    <mergeCell ref="F628:F632"/>
    <mergeCell ref="O628:O632"/>
    <mergeCell ref="P628:P632"/>
    <mergeCell ref="A633:A637"/>
    <mergeCell ref="B633:B637"/>
    <mergeCell ref="C633:C637"/>
    <mergeCell ref="D633:D637"/>
    <mergeCell ref="E633:E637"/>
    <mergeCell ref="F633:F637"/>
    <mergeCell ref="O633:O637"/>
    <mergeCell ref="P633:P637"/>
    <mergeCell ref="A613:A617"/>
    <mergeCell ref="B613:B617"/>
    <mergeCell ref="C613:C617"/>
    <mergeCell ref="D613:D617"/>
    <mergeCell ref="E613:E617"/>
    <mergeCell ref="F613:F617"/>
    <mergeCell ref="O613:O617"/>
    <mergeCell ref="P613:P617"/>
    <mergeCell ref="A618:A622"/>
    <mergeCell ref="B618:B622"/>
    <mergeCell ref="C618:C622"/>
    <mergeCell ref="D618:D622"/>
    <mergeCell ref="E618:E622"/>
    <mergeCell ref="F618:F622"/>
    <mergeCell ref="O618:O622"/>
    <mergeCell ref="P618:P622"/>
    <mergeCell ref="A598:A602"/>
    <mergeCell ref="B598:B602"/>
    <mergeCell ref="C598:C602"/>
    <mergeCell ref="D598:D602"/>
    <mergeCell ref="E598:E602"/>
    <mergeCell ref="F598:F602"/>
    <mergeCell ref="O598:O602"/>
    <mergeCell ref="P598:P602"/>
    <mergeCell ref="A603:A607"/>
    <mergeCell ref="B603:B607"/>
    <mergeCell ref="C603:C607"/>
    <mergeCell ref="D603:D607"/>
    <mergeCell ref="E603:E607"/>
    <mergeCell ref="F603:F607"/>
    <mergeCell ref="O603:O607"/>
    <mergeCell ref="P603:P607"/>
    <mergeCell ref="A608:A612"/>
    <mergeCell ref="B608:B612"/>
    <mergeCell ref="C608:C612"/>
    <mergeCell ref="D608:D612"/>
    <mergeCell ref="E608:E612"/>
    <mergeCell ref="F608:F612"/>
    <mergeCell ref="O608:O612"/>
    <mergeCell ref="P608:P612"/>
    <mergeCell ref="A588:A592"/>
    <mergeCell ref="B588:B592"/>
    <mergeCell ref="C588:C592"/>
    <mergeCell ref="D588:D592"/>
    <mergeCell ref="E588:E592"/>
    <mergeCell ref="F588:F592"/>
    <mergeCell ref="O588:O592"/>
    <mergeCell ref="P588:P592"/>
    <mergeCell ref="A593:A597"/>
    <mergeCell ref="B593:B597"/>
    <mergeCell ref="C593:C597"/>
    <mergeCell ref="D593:D597"/>
    <mergeCell ref="E593:E597"/>
    <mergeCell ref="F593:F597"/>
    <mergeCell ref="O593:O597"/>
    <mergeCell ref="P593:P597"/>
    <mergeCell ref="A573:A577"/>
    <mergeCell ref="B573:B577"/>
    <mergeCell ref="C573:C577"/>
    <mergeCell ref="D573:D577"/>
    <mergeCell ref="E573:E577"/>
    <mergeCell ref="F573:F577"/>
    <mergeCell ref="O573:O577"/>
    <mergeCell ref="P573:P577"/>
    <mergeCell ref="A578:A582"/>
    <mergeCell ref="B578:B582"/>
    <mergeCell ref="C578:C582"/>
    <mergeCell ref="D578:D582"/>
    <mergeCell ref="E578:E582"/>
    <mergeCell ref="F578:F582"/>
    <mergeCell ref="O578:O582"/>
    <mergeCell ref="P578:P582"/>
    <mergeCell ref="A583:A587"/>
    <mergeCell ref="B583:B587"/>
    <mergeCell ref="C583:C587"/>
    <mergeCell ref="D583:D587"/>
    <mergeCell ref="E583:E587"/>
    <mergeCell ref="F583:F587"/>
    <mergeCell ref="O583:O587"/>
    <mergeCell ref="P583:P587"/>
    <mergeCell ref="A558:A562"/>
    <mergeCell ref="B558:B562"/>
    <mergeCell ref="C558:C562"/>
    <mergeCell ref="D558:D562"/>
    <mergeCell ref="E558:E562"/>
    <mergeCell ref="F558:F562"/>
    <mergeCell ref="O558:O562"/>
    <mergeCell ref="P558:P562"/>
    <mergeCell ref="A563:A567"/>
    <mergeCell ref="B563:B567"/>
    <mergeCell ref="C563:C567"/>
    <mergeCell ref="D563:D567"/>
    <mergeCell ref="E563:E567"/>
    <mergeCell ref="F563:F567"/>
    <mergeCell ref="O563:O567"/>
    <mergeCell ref="P563:P567"/>
    <mergeCell ref="A568:A572"/>
    <mergeCell ref="B568:B572"/>
    <mergeCell ref="C568:C572"/>
    <mergeCell ref="D568:D572"/>
    <mergeCell ref="E568:E572"/>
    <mergeCell ref="F568:F572"/>
    <mergeCell ref="O568:O572"/>
    <mergeCell ref="P568:P572"/>
    <mergeCell ref="A557:P557"/>
    <mergeCell ref="A532:A536"/>
    <mergeCell ref="B532:B536"/>
    <mergeCell ref="C532:C536"/>
    <mergeCell ref="D532:D536"/>
    <mergeCell ref="E532:E536"/>
    <mergeCell ref="F532:F536"/>
    <mergeCell ref="O532:O536"/>
    <mergeCell ref="P532:P536"/>
    <mergeCell ref="A537:A541"/>
    <mergeCell ref="B537:B541"/>
    <mergeCell ref="C537:C541"/>
    <mergeCell ref="D537:D541"/>
    <mergeCell ref="E537:E541"/>
    <mergeCell ref="F537:F541"/>
    <mergeCell ref="O537:O541"/>
    <mergeCell ref="P537:P541"/>
    <mergeCell ref="A542:A546"/>
    <mergeCell ref="B542:B546"/>
    <mergeCell ref="C542:C546"/>
    <mergeCell ref="D542:D546"/>
    <mergeCell ref="A527:A531"/>
    <mergeCell ref="B527:B531"/>
    <mergeCell ref="C527:C531"/>
    <mergeCell ref="D527:D531"/>
    <mergeCell ref="E527:E531"/>
    <mergeCell ref="F527:F531"/>
    <mergeCell ref="O527:O531"/>
    <mergeCell ref="P527:P531"/>
    <mergeCell ref="A547:A551"/>
    <mergeCell ref="B547:B551"/>
    <mergeCell ref="C547:C551"/>
    <mergeCell ref="D547:D551"/>
    <mergeCell ref="E547:E551"/>
    <mergeCell ref="F547:F551"/>
    <mergeCell ref="O547:O551"/>
    <mergeCell ref="P547:P551"/>
    <mergeCell ref="A552:F556"/>
    <mergeCell ref="O552:O556"/>
    <mergeCell ref="P552:P556"/>
    <mergeCell ref="A506:A510"/>
    <mergeCell ref="B506:B510"/>
    <mergeCell ref="C506:C510"/>
    <mergeCell ref="D506:D510"/>
    <mergeCell ref="E506:E510"/>
    <mergeCell ref="F506:F510"/>
    <mergeCell ref="O506:O510"/>
    <mergeCell ref="P506:P510"/>
    <mergeCell ref="A511:A515"/>
    <mergeCell ref="B511:B515"/>
    <mergeCell ref="C511:C515"/>
    <mergeCell ref="D511:D515"/>
    <mergeCell ref="E511:E515"/>
    <mergeCell ref="F511:F515"/>
    <mergeCell ref="O511:O515"/>
    <mergeCell ref="P511:P515"/>
    <mergeCell ref="E542:E546"/>
    <mergeCell ref="F542:F546"/>
    <mergeCell ref="O542:O546"/>
    <mergeCell ref="P542:P546"/>
    <mergeCell ref="A516:F520"/>
    <mergeCell ref="O516:O520"/>
    <mergeCell ref="P516:P520"/>
    <mergeCell ref="A521:P521"/>
    <mergeCell ref="A522:A526"/>
    <mergeCell ref="B522:B526"/>
    <mergeCell ref="C522:C526"/>
    <mergeCell ref="D522:D526"/>
    <mergeCell ref="E522:E526"/>
    <mergeCell ref="F522:F526"/>
    <mergeCell ref="O522:O526"/>
    <mergeCell ref="P522:P526"/>
    <mergeCell ref="A491:A495"/>
    <mergeCell ref="B491:B495"/>
    <mergeCell ref="C491:C495"/>
    <mergeCell ref="D491:D495"/>
    <mergeCell ref="E491:E495"/>
    <mergeCell ref="F491:F495"/>
    <mergeCell ref="O491:O495"/>
    <mergeCell ref="P491:P495"/>
    <mergeCell ref="A496:A500"/>
    <mergeCell ref="B496:B500"/>
    <mergeCell ref="C496:C500"/>
    <mergeCell ref="D496:D500"/>
    <mergeCell ref="E496:E500"/>
    <mergeCell ref="F496:F500"/>
    <mergeCell ref="O496:O500"/>
    <mergeCell ref="P496:P500"/>
    <mergeCell ref="A501:A505"/>
    <mergeCell ref="B501:B505"/>
    <mergeCell ref="C501:C505"/>
    <mergeCell ref="D501:D505"/>
    <mergeCell ref="E501:E505"/>
    <mergeCell ref="F501:F505"/>
    <mergeCell ref="O501:O505"/>
    <mergeCell ref="P501:P505"/>
    <mergeCell ref="A476:A480"/>
    <mergeCell ref="B476:B480"/>
    <mergeCell ref="C476:C480"/>
    <mergeCell ref="D476:D480"/>
    <mergeCell ref="E476:E480"/>
    <mergeCell ref="F476:F480"/>
    <mergeCell ref="O476:O480"/>
    <mergeCell ref="P476:P480"/>
    <mergeCell ref="A481:A485"/>
    <mergeCell ref="B481:B485"/>
    <mergeCell ref="C481:C485"/>
    <mergeCell ref="D481:D485"/>
    <mergeCell ref="E481:E485"/>
    <mergeCell ref="F481:F485"/>
    <mergeCell ref="O481:O485"/>
    <mergeCell ref="P481:P485"/>
    <mergeCell ref="A486:A490"/>
    <mergeCell ref="B486:B490"/>
    <mergeCell ref="C486:C490"/>
    <mergeCell ref="D486:D490"/>
    <mergeCell ref="E486:E490"/>
    <mergeCell ref="F486:F490"/>
    <mergeCell ref="O486:O490"/>
    <mergeCell ref="P486:P490"/>
    <mergeCell ref="A461:A465"/>
    <mergeCell ref="B461:B465"/>
    <mergeCell ref="C461:C465"/>
    <mergeCell ref="D461:D465"/>
    <mergeCell ref="E461:E465"/>
    <mergeCell ref="F461:F465"/>
    <mergeCell ref="O461:O465"/>
    <mergeCell ref="P461:P465"/>
    <mergeCell ref="A466:A470"/>
    <mergeCell ref="B466:B470"/>
    <mergeCell ref="C466:C470"/>
    <mergeCell ref="D466:D470"/>
    <mergeCell ref="E466:E470"/>
    <mergeCell ref="F466:F470"/>
    <mergeCell ref="O466:O470"/>
    <mergeCell ref="P466:P470"/>
    <mergeCell ref="A471:A475"/>
    <mergeCell ref="B471:B475"/>
    <mergeCell ref="C471:C475"/>
    <mergeCell ref="D471:D475"/>
    <mergeCell ref="E471:E475"/>
    <mergeCell ref="F471:F475"/>
    <mergeCell ref="O471:O475"/>
    <mergeCell ref="P471:P475"/>
    <mergeCell ref="A446:A450"/>
    <mergeCell ref="B446:B450"/>
    <mergeCell ref="C446:C450"/>
    <mergeCell ref="D446:D450"/>
    <mergeCell ref="E446:E450"/>
    <mergeCell ref="F446:F450"/>
    <mergeCell ref="O446:O450"/>
    <mergeCell ref="P446:P450"/>
    <mergeCell ref="A451:A455"/>
    <mergeCell ref="B451:B455"/>
    <mergeCell ref="C451:C455"/>
    <mergeCell ref="D451:D455"/>
    <mergeCell ref="E451:E455"/>
    <mergeCell ref="F451:F455"/>
    <mergeCell ref="O451:O455"/>
    <mergeCell ref="P451:P455"/>
    <mergeCell ref="A456:A460"/>
    <mergeCell ref="B456:B460"/>
    <mergeCell ref="C456:C460"/>
    <mergeCell ref="D456:D460"/>
    <mergeCell ref="E456:E460"/>
    <mergeCell ref="F456:F460"/>
    <mergeCell ref="O456:O460"/>
    <mergeCell ref="P456:P460"/>
    <mergeCell ref="A431:A435"/>
    <mergeCell ref="B431:B435"/>
    <mergeCell ref="C431:C435"/>
    <mergeCell ref="D431:D435"/>
    <mergeCell ref="E431:E435"/>
    <mergeCell ref="F431:F435"/>
    <mergeCell ref="O431:O435"/>
    <mergeCell ref="P431:P435"/>
    <mergeCell ref="A436:A440"/>
    <mergeCell ref="B436:B440"/>
    <mergeCell ref="C436:C440"/>
    <mergeCell ref="D436:D440"/>
    <mergeCell ref="E436:E440"/>
    <mergeCell ref="F436:F440"/>
    <mergeCell ref="O436:O440"/>
    <mergeCell ref="P436:P440"/>
    <mergeCell ref="A441:A445"/>
    <mergeCell ref="B441:B445"/>
    <mergeCell ref="C441:C445"/>
    <mergeCell ref="D441:D445"/>
    <mergeCell ref="E441:E445"/>
    <mergeCell ref="F441:F445"/>
    <mergeCell ref="O441:O445"/>
    <mergeCell ref="P441:P445"/>
    <mergeCell ref="A415:F419"/>
    <mergeCell ref="O415:O419"/>
    <mergeCell ref="P415:P419"/>
    <mergeCell ref="A420:P420"/>
    <mergeCell ref="A421:A425"/>
    <mergeCell ref="B421:B425"/>
    <mergeCell ref="C421:C425"/>
    <mergeCell ref="D421:D425"/>
    <mergeCell ref="E421:E425"/>
    <mergeCell ref="F421:F425"/>
    <mergeCell ref="O421:O425"/>
    <mergeCell ref="P421:P425"/>
    <mergeCell ref="A426:A430"/>
    <mergeCell ref="B426:B430"/>
    <mergeCell ref="C426:C430"/>
    <mergeCell ref="D426:D430"/>
    <mergeCell ref="E426:E430"/>
    <mergeCell ref="F426:F430"/>
    <mergeCell ref="O426:O430"/>
    <mergeCell ref="P426:P430"/>
    <mergeCell ref="A400:A404"/>
    <mergeCell ref="B400:B404"/>
    <mergeCell ref="C400:C404"/>
    <mergeCell ref="D400:D404"/>
    <mergeCell ref="E400:E404"/>
    <mergeCell ref="F400:F404"/>
    <mergeCell ref="O400:O404"/>
    <mergeCell ref="P400:P404"/>
    <mergeCell ref="A405:A409"/>
    <mergeCell ref="B405:B409"/>
    <mergeCell ref="C405:C409"/>
    <mergeCell ref="D405:D409"/>
    <mergeCell ref="E405:E409"/>
    <mergeCell ref="F405:F409"/>
    <mergeCell ref="O405:O409"/>
    <mergeCell ref="P405:P409"/>
    <mergeCell ref="A410:A414"/>
    <mergeCell ref="B410:B414"/>
    <mergeCell ref="C410:C414"/>
    <mergeCell ref="D410:D414"/>
    <mergeCell ref="E410:E414"/>
    <mergeCell ref="F410:F414"/>
    <mergeCell ref="O410:O414"/>
    <mergeCell ref="P410:P414"/>
    <mergeCell ref="A385:A389"/>
    <mergeCell ref="B385:B389"/>
    <mergeCell ref="C385:C389"/>
    <mergeCell ref="D385:D389"/>
    <mergeCell ref="E385:E389"/>
    <mergeCell ref="F385:F389"/>
    <mergeCell ref="O385:O389"/>
    <mergeCell ref="P385:P389"/>
    <mergeCell ref="A390:A394"/>
    <mergeCell ref="B390:B394"/>
    <mergeCell ref="C390:C394"/>
    <mergeCell ref="D390:D394"/>
    <mergeCell ref="E390:E394"/>
    <mergeCell ref="F390:F394"/>
    <mergeCell ref="O390:O394"/>
    <mergeCell ref="P390:P394"/>
    <mergeCell ref="A395:A399"/>
    <mergeCell ref="B395:B399"/>
    <mergeCell ref="C395:C399"/>
    <mergeCell ref="D395:D399"/>
    <mergeCell ref="E395:E399"/>
    <mergeCell ref="F395:F399"/>
    <mergeCell ref="O395:O399"/>
    <mergeCell ref="P395:P399"/>
    <mergeCell ref="A370:A374"/>
    <mergeCell ref="B370:B374"/>
    <mergeCell ref="C370:C374"/>
    <mergeCell ref="D370:D374"/>
    <mergeCell ref="E370:E374"/>
    <mergeCell ref="F370:F374"/>
    <mergeCell ref="O370:O374"/>
    <mergeCell ref="P370:P374"/>
    <mergeCell ref="A375:A379"/>
    <mergeCell ref="B375:B379"/>
    <mergeCell ref="C375:C379"/>
    <mergeCell ref="D375:D379"/>
    <mergeCell ref="E375:E379"/>
    <mergeCell ref="F375:F379"/>
    <mergeCell ref="O375:O379"/>
    <mergeCell ref="P375:P379"/>
    <mergeCell ref="A380:A384"/>
    <mergeCell ref="B380:B384"/>
    <mergeCell ref="C380:C384"/>
    <mergeCell ref="D380:D384"/>
    <mergeCell ref="E380:E384"/>
    <mergeCell ref="F380:F384"/>
    <mergeCell ref="O380:O384"/>
    <mergeCell ref="P380:P384"/>
    <mergeCell ref="A355:A359"/>
    <mergeCell ref="B355:B359"/>
    <mergeCell ref="C355:C359"/>
    <mergeCell ref="D355:D359"/>
    <mergeCell ref="E355:E359"/>
    <mergeCell ref="F355:F359"/>
    <mergeCell ref="O355:O359"/>
    <mergeCell ref="P355:P359"/>
    <mergeCell ref="A360:A364"/>
    <mergeCell ref="B360:B364"/>
    <mergeCell ref="C360:C364"/>
    <mergeCell ref="D360:D364"/>
    <mergeCell ref="E360:E364"/>
    <mergeCell ref="F360:F364"/>
    <mergeCell ref="O360:O364"/>
    <mergeCell ref="P360:P364"/>
    <mergeCell ref="A365:A369"/>
    <mergeCell ref="B365:B369"/>
    <mergeCell ref="C365:C369"/>
    <mergeCell ref="D365:D369"/>
    <mergeCell ref="E365:E369"/>
    <mergeCell ref="F365:F369"/>
    <mergeCell ref="O365:O369"/>
    <mergeCell ref="P365:P369"/>
    <mergeCell ref="A340:A344"/>
    <mergeCell ref="B340:B344"/>
    <mergeCell ref="C340:C344"/>
    <mergeCell ref="D340:D344"/>
    <mergeCell ref="E340:E344"/>
    <mergeCell ref="F340:F344"/>
    <mergeCell ref="O340:O344"/>
    <mergeCell ref="P340:P344"/>
    <mergeCell ref="A345:A349"/>
    <mergeCell ref="B345:B349"/>
    <mergeCell ref="C345:C349"/>
    <mergeCell ref="D345:D349"/>
    <mergeCell ref="E345:E349"/>
    <mergeCell ref="F345:F349"/>
    <mergeCell ref="O345:O349"/>
    <mergeCell ref="P345:P349"/>
    <mergeCell ref="A350:A354"/>
    <mergeCell ref="B350:B354"/>
    <mergeCell ref="C350:C354"/>
    <mergeCell ref="D350:D354"/>
    <mergeCell ref="E350:E354"/>
    <mergeCell ref="F350:F354"/>
    <mergeCell ref="O350:O354"/>
    <mergeCell ref="P350:P354"/>
    <mergeCell ref="A325:A329"/>
    <mergeCell ref="B325:B329"/>
    <mergeCell ref="C325:C329"/>
    <mergeCell ref="D325:D329"/>
    <mergeCell ref="E325:E329"/>
    <mergeCell ref="F325:F329"/>
    <mergeCell ref="O325:O329"/>
    <mergeCell ref="P325:P329"/>
    <mergeCell ref="A330:A334"/>
    <mergeCell ref="B330:B334"/>
    <mergeCell ref="C330:C334"/>
    <mergeCell ref="D330:D334"/>
    <mergeCell ref="E330:E334"/>
    <mergeCell ref="F330:F334"/>
    <mergeCell ref="O330:O334"/>
    <mergeCell ref="P330:P334"/>
    <mergeCell ref="A335:A339"/>
    <mergeCell ref="B335:B339"/>
    <mergeCell ref="C335:C339"/>
    <mergeCell ref="D335:D339"/>
    <mergeCell ref="E335:E339"/>
    <mergeCell ref="F335:F339"/>
    <mergeCell ref="O335:O339"/>
    <mergeCell ref="P335:P339"/>
    <mergeCell ref="A310:A314"/>
    <mergeCell ref="B310:B314"/>
    <mergeCell ref="C310:C314"/>
    <mergeCell ref="D310:D314"/>
    <mergeCell ref="E310:E314"/>
    <mergeCell ref="F310:F314"/>
    <mergeCell ref="O310:O314"/>
    <mergeCell ref="P310:P314"/>
    <mergeCell ref="A315:A319"/>
    <mergeCell ref="B315:B319"/>
    <mergeCell ref="C315:C319"/>
    <mergeCell ref="D315:D319"/>
    <mergeCell ref="E315:E319"/>
    <mergeCell ref="F315:F319"/>
    <mergeCell ref="O315:O319"/>
    <mergeCell ref="P315:P319"/>
    <mergeCell ref="A320:A324"/>
    <mergeCell ref="B320:B324"/>
    <mergeCell ref="C320:C324"/>
    <mergeCell ref="D320:D324"/>
    <mergeCell ref="E320:E324"/>
    <mergeCell ref="F320:F324"/>
    <mergeCell ref="O320:O324"/>
    <mergeCell ref="P320:P324"/>
    <mergeCell ref="A295:A299"/>
    <mergeCell ref="B295:B299"/>
    <mergeCell ref="C295:C299"/>
    <mergeCell ref="D295:D299"/>
    <mergeCell ref="E295:E299"/>
    <mergeCell ref="F295:F299"/>
    <mergeCell ref="O295:O299"/>
    <mergeCell ref="P295:P299"/>
    <mergeCell ref="A300:A304"/>
    <mergeCell ref="B300:B304"/>
    <mergeCell ref="C300:C304"/>
    <mergeCell ref="D300:D304"/>
    <mergeCell ref="E300:E304"/>
    <mergeCell ref="F300:F304"/>
    <mergeCell ref="O300:O304"/>
    <mergeCell ref="P300:P304"/>
    <mergeCell ref="A305:A309"/>
    <mergeCell ref="B305:B309"/>
    <mergeCell ref="C305:C309"/>
    <mergeCell ref="D305:D309"/>
    <mergeCell ref="E305:E309"/>
    <mergeCell ref="F305:F309"/>
    <mergeCell ref="O305:O309"/>
    <mergeCell ref="P305:P309"/>
    <mergeCell ref="A280:A284"/>
    <mergeCell ref="B280:B284"/>
    <mergeCell ref="C280:C284"/>
    <mergeCell ref="D280:D284"/>
    <mergeCell ref="E280:E284"/>
    <mergeCell ref="F280:F284"/>
    <mergeCell ref="O280:O284"/>
    <mergeCell ref="P280:P284"/>
    <mergeCell ref="A285:A289"/>
    <mergeCell ref="B285:B289"/>
    <mergeCell ref="C285:C289"/>
    <mergeCell ref="D285:D289"/>
    <mergeCell ref="E285:E289"/>
    <mergeCell ref="F285:F289"/>
    <mergeCell ref="O285:O289"/>
    <mergeCell ref="P285:P289"/>
    <mergeCell ref="A290:A294"/>
    <mergeCell ref="B290:B294"/>
    <mergeCell ref="C290:C294"/>
    <mergeCell ref="D290:D294"/>
    <mergeCell ref="E290:E294"/>
    <mergeCell ref="F290:F294"/>
    <mergeCell ref="O290:O294"/>
    <mergeCell ref="P290:P294"/>
    <mergeCell ref="A265:A269"/>
    <mergeCell ref="B265:B269"/>
    <mergeCell ref="C265:C269"/>
    <mergeCell ref="D265:D269"/>
    <mergeCell ref="E265:E269"/>
    <mergeCell ref="F265:F269"/>
    <mergeCell ref="O265:O269"/>
    <mergeCell ref="P265:P269"/>
    <mergeCell ref="A270:A274"/>
    <mergeCell ref="B270:B274"/>
    <mergeCell ref="C270:C274"/>
    <mergeCell ref="D270:D274"/>
    <mergeCell ref="E270:E274"/>
    <mergeCell ref="F270:F274"/>
    <mergeCell ref="O270:O274"/>
    <mergeCell ref="P270:P274"/>
    <mergeCell ref="A275:A279"/>
    <mergeCell ref="B275:B279"/>
    <mergeCell ref="C275:C279"/>
    <mergeCell ref="D275:D279"/>
    <mergeCell ref="E275:E279"/>
    <mergeCell ref="F275:F279"/>
    <mergeCell ref="O275:O279"/>
    <mergeCell ref="P275:P279"/>
    <mergeCell ref="A250:A254"/>
    <mergeCell ref="B250:B254"/>
    <mergeCell ref="C250:C254"/>
    <mergeCell ref="D250:D254"/>
    <mergeCell ref="E250:E254"/>
    <mergeCell ref="F250:F254"/>
    <mergeCell ref="O250:O254"/>
    <mergeCell ref="P250:P254"/>
    <mergeCell ref="A255:A259"/>
    <mergeCell ref="B255:B259"/>
    <mergeCell ref="C255:C259"/>
    <mergeCell ref="D255:D259"/>
    <mergeCell ref="E255:E259"/>
    <mergeCell ref="F255:F259"/>
    <mergeCell ref="O255:O259"/>
    <mergeCell ref="P255:P259"/>
    <mergeCell ref="A260:A264"/>
    <mergeCell ref="B260:B264"/>
    <mergeCell ref="C260:C264"/>
    <mergeCell ref="D260:D264"/>
    <mergeCell ref="E260:E264"/>
    <mergeCell ref="F260:F264"/>
    <mergeCell ref="O260:O264"/>
    <mergeCell ref="P260:P264"/>
    <mergeCell ref="A235:A239"/>
    <mergeCell ref="B235:B239"/>
    <mergeCell ref="C235:C239"/>
    <mergeCell ref="D235:D239"/>
    <mergeCell ref="E235:E239"/>
    <mergeCell ref="F235:F239"/>
    <mergeCell ref="O235:O239"/>
    <mergeCell ref="P235:P239"/>
    <mergeCell ref="A240:A244"/>
    <mergeCell ref="B240:B244"/>
    <mergeCell ref="C240:C244"/>
    <mergeCell ref="D240:D244"/>
    <mergeCell ref="E240:E244"/>
    <mergeCell ref="F240:F244"/>
    <mergeCell ref="O240:O244"/>
    <mergeCell ref="P240:P244"/>
    <mergeCell ref="A245:A249"/>
    <mergeCell ref="B245:B249"/>
    <mergeCell ref="C245:C249"/>
    <mergeCell ref="D245:D249"/>
    <mergeCell ref="E245:E249"/>
    <mergeCell ref="F245:F249"/>
    <mergeCell ref="O245:O249"/>
    <mergeCell ref="P245:P249"/>
    <mergeCell ref="A220:A224"/>
    <mergeCell ref="B220:B224"/>
    <mergeCell ref="C220:C224"/>
    <mergeCell ref="D220:D224"/>
    <mergeCell ref="E220:E224"/>
    <mergeCell ref="F220:F224"/>
    <mergeCell ref="O220:O224"/>
    <mergeCell ref="P220:P224"/>
    <mergeCell ref="A225:A229"/>
    <mergeCell ref="B225:B229"/>
    <mergeCell ref="C225:C229"/>
    <mergeCell ref="D225:D229"/>
    <mergeCell ref="E225:E229"/>
    <mergeCell ref="F225:F229"/>
    <mergeCell ref="O225:O229"/>
    <mergeCell ref="P225:P229"/>
    <mergeCell ref="A230:A234"/>
    <mergeCell ref="B230:B234"/>
    <mergeCell ref="C230:C234"/>
    <mergeCell ref="D230:D234"/>
    <mergeCell ref="E230:E234"/>
    <mergeCell ref="F230:F234"/>
    <mergeCell ref="O230:O234"/>
    <mergeCell ref="P230:P234"/>
    <mergeCell ref="A205:A209"/>
    <mergeCell ref="B205:B209"/>
    <mergeCell ref="C205:C209"/>
    <mergeCell ref="D205:D209"/>
    <mergeCell ref="E205:E209"/>
    <mergeCell ref="F205:F209"/>
    <mergeCell ref="O205:O209"/>
    <mergeCell ref="P205:P209"/>
    <mergeCell ref="A210:A214"/>
    <mergeCell ref="B210:B214"/>
    <mergeCell ref="C210:C214"/>
    <mergeCell ref="D210:D214"/>
    <mergeCell ref="E210:E214"/>
    <mergeCell ref="F210:F214"/>
    <mergeCell ref="O210:O214"/>
    <mergeCell ref="P210:P214"/>
    <mergeCell ref="A215:A219"/>
    <mergeCell ref="B215:B219"/>
    <mergeCell ref="C215:C219"/>
    <mergeCell ref="D215:D219"/>
    <mergeCell ref="E215:E219"/>
    <mergeCell ref="F215:F219"/>
    <mergeCell ref="O215:O219"/>
    <mergeCell ref="P215:P219"/>
    <mergeCell ref="A190:A194"/>
    <mergeCell ref="B190:B194"/>
    <mergeCell ref="C190:C194"/>
    <mergeCell ref="D190:D194"/>
    <mergeCell ref="E190:E194"/>
    <mergeCell ref="F190:F194"/>
    <mergeCell ref="O190:O194"/>
    <mergeCell ref="P190:P194"/>
    <mergeCell ref="A195:A199"/>
    <mergeCell ref="B195:B199"/>
    <mergeCell ref="C195:C199"/>
    <mergeCell ref="D195:D199"/>
    <mergeCell ref="E195:E199"/>
    <mergeCell ref="F195:F199"/>
    <mergeCell ref="O195:O199"/>
    <mergeCell ref="P195:P199"/>
    <mergeCell ref="A200:A204"/>
    <mergeCell ref="B200:B204"/>
    <mergeCell ref="C200:C204"/>
    <mergeCell ref="D200:D204"/>
    <mergeCell ref="E200:E204"/>
    <mergeCell ref="F200:F204"/>
    <mergeCell ref="O200:O204"/>
    <mergeCell ref="P200:P204"/>
    <mergeCell ref="A175:A179"/>
    <mergeCell ref="B175:B179"/>
    <mergeCell ref="C175:C179"/>
    <mergeCell ref="D175:D179"/>
    <mergeCell ref="E175:E179"/>
    <mergeCell ref="F175:F179"/>
    <mergeCell ref="O175:O179"/>
    <mergeCell ref="P175:P179"/>
    <mergeCell ref="A180:A184"/>
    <mergeCell ref="B180:B184"/>
    <mergeCell ref="C180:C184"/>
    <mergeCell ref="D180:D184"/>
    <mergeCell ref="E180:E184"/>
    <mergeCell ref="F180:F184"/>
    <mergeCell ref="O180:O184"/>
    <mergeCell ref="P180:P184"/>
    <mergeCell ref="A185:A189"/>
    <mergeCell ref="B185:B189"/>
    <mergeCell ref="C185:C189"/>
    <mergeCell ref="D185:D189"/>
    <mergeCell ref="E185:E189"/>
    <mergeCell ref="F185:F189"/>
    <mergeCell ref="O185:O189"/>
    <mergeCell ref="P185:P189"/>
    <mergeCell ref="A160:A164"/>
    <mergeCell ref="B160:B164"/>
    <mergeCell ref="C160:C164"/>
    <mergeCell ref="D160:D164"/>
    <mergeCell ref="E160:E164"/>
    <mergeCell ref="F160:F164"/>
    <mergeCell ref="O160:O164"/>
    <mergeCell ref="P160:P164"/>
    <mergeCell ref="A165:A169"/>
    <mergeCell ref="B165:B169"/>
    <mergeCell ref="C165:C169"/>
    <mergeCell ref="D165:D169"/>
    <mergeCell ref="E165:E169"/>
    <mergeCell ref="F165:F169"/>
    <mergeCell ref="O165:O169"/>
    <mergeCell ref="P165:P169"/>
    <mergeCell ref="A170:A174"/>
    <mergeCell ref="B170:B174"/>
    <mergeCell ref="C170:C174"/>
    <mergeCell ref="D170:D174"/>
    <mergeCell ref="E170:E174"/>
    <mergeCell ref="F170:F174"/>
    <mergeCell ref="O170:O174"/>
    <mergeCell ref="P170:P174"/>
    <mergeCell ref="A145:A149"/>
    <mergeCell ref="B145:B149"/>
    <mergeCell ref="C145:C149"/>
    <mergeCell ref="D145:D149"/>
    <mergeCell ref="E145:E149"/>
    <mergeCell ref="F145:F149"/>
    <mergeCell ref="O145:O149"/>
    <mergeCell ref="P145:P149"/>
    <mergeCell ref="A150:A154"/>
    <mergeCell ref="B150:B154"/>
    <mergeCell ref="C150:C154"/>
    <mergeCell ref="D150:D154"/>
    <mergeCell ref="E150:E154"/>
    <mergeCell ref="F150:F154"/>
    <mergeCell ref="O150:O154"/>
    <mergeCell ref="P150:P154"/>
    <mergeCell ref="A155:A159"/>
    <mergeCell ref="B155:B159"/>
    <mergeCell ref="C155:C159"/>
    <mergeCell ref="D155:D159"/>
    <mergeCell ref="E155:E159"/>
    <mergeCell ref="F155:F159"/>
    <mergeCell ref="O155:O159"/>
    <mergeCell ref="P155:P159"/>
    <mergeCell ref="A130:A134"/>
    <mergeCell ref="B130:B134"/>
    <mergeCell ref="C130:C134"/>
    <mergeCell ref="D130:D134"/>
    <mergeCell ref="E130:E134"/>
    <mergeCell ref="F130:F134"/>
    <mergeCell ref="O130:O134"/>
    <mergeCell ref="P130:P134"/>
    <mergeCell ref="A135:A139"/>
    <mergeCell ref="B135:B139"/>
    <mergeCell ref="C135:C139"/>
    <mergeCell ref="D135:D139"/>
    <mergeCell ref="E135:E139"/>
    <mergeCell ref="F135:F139"/>
    <mergeCell ref="O135:O139"/>
    <mergeCell ref="P135:P139"/>
    <mergeCell ref="A140:A144"/>
    <mergeCell ref="B140:B144"/>
    <mergeCell ref="C140:C144"/>
    <mergeCell ref="D140:D144"/>
    <mergeCell ref="E140:E144"/>
    <mergeCell ref="F140:F144"/>
    <mergeCell ref="O140:O144"/>
    <mergeCell ref="P140:P144"/>
    <mergeCell ref="A115:A119"/>
    <mergeCell ref="B115:B119"/>
    <mergeCell ref="C115:C119"/>
    <mergeCell ref="D115:D119"/>
    <mergeCell ref="E115:E119"/>
    <mergeCell ref="F115:F119"/>
    <mergeCell ref="O115:O119"/>
    <mergeCell ref="P115:P119"/>
    <mergeCell ref="A120:A124"/>
    <mergeCell ref="B120:B124"/>
    <mergeCell ref="C120:C124"/>
    <mergeCell ref="D120:D124"/>
    <mergeCell ref="E120:E124"/>
    <mergeCell ref="F120:F124"/>
    <mergeCell ref="O120:O124"/>
    <mergeCell ref="P120:P124"/>
    <mergeCell ref="A125:A129"/>
    <mergeCell ref="B125:B129"/>
    <mergeCell ref="C125:C129"/>
    <mergeCell ref="D125:D129"/>
    <mergeCell ref="E125:E129"/>
    <mergeCell ref="F125:F129"/>
    <mergeCell ref="O125:O129"/>
    <mergeCell ref="P125:P129"/>
    <mergeCell ref="A100:A104"/>
    <mergeCell ref="B100:B104"/>
    <mergeCell ref="C100:C104"/>
    <mergeCell ref="D100:D104"/>
    <mergeCell ref="E100:E104"/>
    <mergeCell ref="F100:F104"/>
    <mergeCell ref="O100:O104"/>
    <mergeCell ref="P100:P104"/>
    <mergeCell ref="A105:A109"/>
    <mergeCell ref="B105:B109"/>
    <mergeCell ref="C105:C109"/>
    <mergeCell ref="D105:D109"/>
    <mergeCell ref="E105:E109"/>
    <mergeCell ref="F105:F109"/>
    <mergeCell ref="O105:O109"/>
    <mergeCell ref="P105:P109"/>
    <mergeCell ref="A110:A114"/>
    <mergeCell ref="B110:B114"/>
    <mergeCell ref="C110:C114"/>
    <mergeCell ref="D110:D114"/>
    <mergeCell ref="E110:E114"/>
    <mergeCell ref="F110:F114"/>
    <mergeCell ref="O110:O114"/>
    <mergeCell ref="P110:P114"/>
    <mergeCell ref="A85:A89"/>
    <mergeCell ref="B85:B89"/>
    <mergeCell ref="C85:C89"/>
    <mergeCell ref="D85:D89"/>
    <mergeCell ref="E85:E89"/>
    <mergeCell ref="F85:F89"/>
    <mergeCell ref="O85:O89"/>
    <mergeCell ref="P85:P89"/>
    <mergeCell ref="A90:A94"/>
    <mergeCell ref="B90:B94"/>
    <mergeCell ref="C90:C94"/>
    <mergeCell ref="D90:D94"/>
    <mergeCell ref="E90:E94"/>
    <mergeCell ref="F90:F94"/>
    <mergeCell ref="O90:O94"/>
    <mergeCell ref="P90:P94"/>
    <mergeCell ref="A95:A99"/>
    <mergeCell ref="B95:B99"/>
    <mergeCell ref="C95:C99"/>
    <mergeCell ref="D95:D99"/>
    <mergeCell ref="E95:E99"/>
    <mergeCell ref="F95:F99"/>
    <mergeCell ref="O95:O99"/>
    <mergeCell ref="P95:P99"/>
    <mergeCell ref="A70:A74"/>
    <mergeCell ref="B70:B74"/>
    <mergeCell ref="C70:C74"/>
    <mergeCell ref="D70:D74"/>
    <mergeCell ref="E70:E74"/>
    <mergeCell ref="F70:F74"/>
    <mergeCell ref="O70:O74"/>
    <mergeCell ref="P70:P74"/>
    <mergeCell ref="A75:A79"/>
    <mergeCell ref="B75:B79"/>
    <mergeCell ref="C75:C79"/>
    <mergeCell ref="D75:D79"/>
    <mergeCell ref="E75:E79"/>
    <mergeCell ref="F75:F79"/>
    <mergeCell ref="O75:O79"/>
    <mergeCell ref="P75:P79"/>
    <mergeCell ref="A80:A84"/>
    <mergeCell ref="B80:B84"/>
    <mergeCell ref="C80:C84"/>
    <mergeCell ref="D80:D84"/>
    <mergeCell ref="E80:E84"/>
    <mergeCell ref="F80:F84"/>
    <mergeCell ref="O80:O84"/>
    <mergeCell ref="P80:P84"/>
    <mergeCell ref="A55:A59"/>
    <mergeCell ref="B55:B59"/>
    <mergeCell ref="C55:C59"/>
    <mergeCell ref="D55:D59"/>
    <mergeCell ref="E55:E59"/>
    <mergeCell ref="F55:F59"/>
    <mergeCell ref="O55:O59"/>
    <mergeCell ref="P55:P59"/>
    <mergeCell ref="A60:A64"/>
    <mergeCell ref="B60:B64"/>
    <mergeCell ref="C60:C64"/>
    <mergeCell ref="D60:D64"/>
    <mergeCell ref="E60:E64"/>
    <mergeCell ref="F60:F64"/>
    <mergeCell ref="O60:O64"/>
    <mergeCell ref="P60:P64"/>
    <mergeCell ref="A65:A69"/>
    <mergeCell ref="B65:B69"/>
    <mergeCell ref="C65:C69"/>
    <mergeCell ref="D65:D69"/>
    <mergeCell ref="E65:E69"/>
    <mergeCell ref="F65:F69"/>
    <mergeCell ref="O65:O69"/>
    <mergeCell ref="P65:P69"/>
    <mergeCell ref="A40:A44"/>
    <mergeCell ref="B40:B44"/>
    <mergeCell ref="C40:C44"/>
    <mergeCell ref="D40:D44"/>
    <mergeCell ref="E40:E44"/>
    <mergeCell ref="F40:F44"/>
    <mergeCell ref="O40:O44"/>
    <mergeCell ref="P40:P44"/>
    <mergeCell ref="A45:A49"/>
    <mergeCell ref="B45:B49"/>
    <mergeCell ref="C45:C49"/>
    <mergeCell ref="D45:D49"/>
    <mergeCell ref="E45:E49"/>
    <mergeCell ref="F45:F49"/>
    <mergeCell ref="O45:O49"/>
    <mergeCell ref="P45:P49"/>
    <mergeCell ref="A50:A54"/>
    <mergeCell ref="B50:B54"/>
    <mergeCell ref="C50:C54"/>
    <mergeCell ref="D50:D54"/>
    <mergeCell ref="E50:E54"/>
    <mergeCell ref="F50:F54"/>
    <mergeCell ref="O50:O54"/>
    <mergeCell ref="P50:P54"/>
    <mergeCell ref="A25:A29"/>
    <mergeCell ref="B25:B29"/>
    <mergeCell ref="C25:C29"/>
    <mergeCell ref="D25:D29"/>
    <mergeCell ref="E25:E29"/>
    <mergeCell ref="F25:F29"/>
    <mergeCell ref="O25:O29"/>
    <mergeCell ref="P25:P29"/>
    <mergeCell ref="A30:A34"/>
    <mergeCell ref="B30:B34"/>
    <mergeCell ref="C30:C34"/>
    <mergeCell ref="D30:D34"/>
    <mergeCell ref="E30:E34"/>
    <mergeCell ref="F30:F34"/>
    <mergeCell ref="O30:O34"/>
    <mergeCell ref="P30:P34"/>
    <mergeCell ref="A35:A39"/>
    <mergeCell ref="B35:B39"/>
    <mergeCell ref="C35:C39"/>
    <mergeCell ref="D35:D39"/>
    <mergeCell ref="E35:E39"/>
    <mergeCell ref="F35:F39"/>
    <mergeCell ref="O35:O39"/>
    <mergeCell ref="P35:P39"/>
    <mergeCell ref="A10:A14"/>
    <mergeCell ref="B10:B14"/>
    <mergeCell ref="C10:C14"/>
    <mergeCell ref="D10:D14"/>
    <mergeCell ref="E10:E14"/>
    <mergeCell ref="F10:F14"/>
    <mergeCell ref="O10:O14"/>
    <mergeCell ref="P10:P14"/>
    <mergeCell ref="A15:A19"/>
    <mergeCell ref="B15:B19"/>
    <mergeCell ref="C15:C19"/>
    <mergeCell ref="D15:D19"/>
    <mergeCell ref="E15:E19"/>
    <mergeCell ref="F15:F19"/>
    <mergeCell ref="O15:O19"/>
    <mergeCell ref="P15:P19"/>
    <mergeCell ref="A20:A24"/>
    <mergeCell ref="B20:B24"/>
    <mergeCell ref="C20:C24"/>
    <mergeCell ref="D20:D24"/>
    <mergeCell ref="E20:E24"/>
    <mergeCell ref="F20:F24"/>
    <mergeCell ref="O20:O24"/>
    <mergeCell ref="P20:P24"/>
    <mergeCell ref="A1:A2"/>
    <mergeCell ref="B1:B2"/>
    <mergeCell ref="C1:C2"/>
    <mergeCell ref="D1:D2"/>
    <mergeCell ref="E1:E2"/>
    <mergeCell ref="F1:F2"/>
    <mergeCell ref="G1:N1"/>
    <mergeCell ref="O1:O2"/>
    <mergeCell ref="P1:P2"/>
    <mergeCell ref="A4:P4"/>
    <mergeCell ref="A5:A9"/>
    <mergeCell ref="B5:B9"/>
    <mergeCell ref="C5:C9"/>
    <mergeCell ref="D5:D9"/>
    <mergeCell ref="E5:E9"/>
    <mergeCell ref="F5:F9"/>
    <mergeCell ref="O5:O9"/>
    <mergeCell ref="P5:P9"/>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43"/>
  <sheetViews>
    <sheetView topLeftCell="A1723" zoomScale="80" zoomScaleNormal="80" workbookViewId="0">
      <selection activeCell="H1650" sqref="H1650"/>
    </sheetView>
  </sheetViews>
  <sheetFormatPr defaultRowHeight="15" x14ac:dyDescent="0.25"/>
  <cols>
    <col min="1" max="1" width="23.42578125" style="1" customWidth="1"/>
    <col min="2" max="2" width="14" style="1" customWidth="1"/>
    <col min="3" max="3" width="16.85546875" style="1" customWidth="1"/>
    <col min="4" max="4" width="9.85546875" style="1" customWidth="1"/>
    <col min="5" max="5" width="9.140625" style="1"/>
    <col min="6" max="6" width="20.42578125" style="1" customWidth="1"/>
    <col min="7" max="7" width="17.85546875" style="1" customWidth="1"/>
    <col min="8" max="14" width="12.140625" style="1" customWidth="1"/>
    <col min="15" max="15" width="13.42578125" style="1" customWidth="1"/>
    <col min="16" max="16" width="43" style="1" customWidth="1"/>
    <col min="17" max="17" width="21" style="1" customWidth="1"/>
    <col min="18" max="16384" width="9.140625" style="1"/>
  </cols>
  <sheetData>
    <row r="1" spans="1:17" ht="70.5" customHeight="1" x14ac:dyDescent="0.25">
      <c r="A1" s="317" t="s">
        <v>2</v>
      </c>
      <c r="B1" s="317" t="s">
        <v>3</v>
      </c>
      <c r="C1" s="317" t="s">
        <v>4</v>
      </c>
      <c r="D1" s="317" t="s">
        <v>5</v>
      </c>
      <c r="E1" s="317" t="s">
        <v>6</v>
      </c>
      <c r="F1" s="317" t="s">
        <v>7</v>
      </c>
      <c r="G1" s="317" t="s">
        <v>8</v>
      </c>
      <c r="H1" s="317"/>
      <c r="I1" s="317"/>
      <c r="J1" s="317"/>
      <c r="K1" s="317"/>
      <c r="L1" s="317"/>
      <c r="M1" s="317"/>
      <c r="N1" s="317"/>
      <c r="O1" s="317" t="s">
        <v>9</v>
      </c>
      <c r="P1" s="317" t="s">
        <v>10</v>
      </c>
      <c r="Q1" s="597" t="s">
        <v>4153</v>
      </c>
    </row>
    <row r="2" spans="1:17" ht="24" x14ac:dyDescent="0.25">
      <c r="A2" s="317"/>
      <c r="B2" s="317"/>
      <c r="C2" s="317"/>
      <c r="D2" s="317"/>
      <c r="E2" s="317"/>
      <c r="F2" s="317"/>
      <c r="G2" s="5" t="s">
        <v>11</v>
      </c>
      <c r="H2" s="5" t="s">
        <v>12</v>
      </c>
      <c r="I2" s="5">
        <v>2025</v>
      </c>
      <c r="J2" s="5">
        <v>2026</v>
      </c>
      <c r="K2" s="5">
        <v>2027</v>
      </c>
      <c r="L2" s="5">
        <v>2028</v>
      </c>
      <c r="M2" s="5">
        <v>2029</v>
      </c>
      <c r="N2" s="5">
        <v>2030</v>
      </c>
      <c r="O2" s="317"/>
      <c r="P2" s="317"/>
      <c r="Q2" s="597"/>
    </row>
    <row r="3" spans="1:17" x14ac:dyDescent="0.25">
      <c r="A3" s="5">
        <v>1</v>
      </c>
      <c r="B3" s="5">
        <v>2</v>
      </c>
      <c r="C3" s="5">
        <v>3</v>
      </c>
      <c r="D3" s="5">
        <v>4</v>
      </c>
      <c r="E3" s="5">
        <v>5</v>
      </c>
      <c r="F3" s="5">
        <v>6</v>
      </c>
      <c r="G3" s="5">
        <v>7</v>
      </c>
      <c r="H3" s="5">
        <v>8</v>
      </c>
      <c r="I3" s="5">
        <v>9</v>
      </c>
      <c r="J3" s="5">
        <v>10</v>
      </c>
      <c r="K3" s="5">
        <v>11</v>
      </c>
      <c r="L3" s="5">
        <v>12</v>
      </c>
      <c r="M3" s="5">
        <v>13</v>
      </c>
      <c r="N3" s="5">
        <v>14</v>
      </c>
      <c r="O3" s="5">
        <v>15</v>
      </c>
      <c r="P3" s="5">
        <v>16</v>
      </c>
    </row>
    <row r="4" spans="1:17" ht="15.75" customHeight="1" x14ac:dyDescent="0.25">
      <c r="A4" s="322" t="s">
        <v>53</v>
      </c>
      <c r="B4" s="322"/>
      <c r="C4" s="322"/>
      <c r="D4" s="322"/>
      <c r="E4" s="322"/>
      <c r="F4" s="322"/>
      <c r="G4" s="322"/>
      <c r="H4" s="322"/>
      <c r="I4" s="322"/>
      <c r="J4" s="322"/>
      <c r="K4" s="322"/>
      <c r="L4" s="322"/>
      <c r="M4" s="322"/>
      <c r="N4" s="322"/>
      <c r="O4" s="322"/>
      <c r="P4" s="322"/>
    </row>
    <row r="5" spans="1:17" ht="36" customHeight="1" x14ac:dyDescent="0.25">
      <c r="A5" s="348" t="s">
        <v>4273</v>
      </c>
      <c r="B5" s="316" t="s">
        <v>4274</v>
      </c>
      <c r="C5" s="316" t="s">
        <v>53</v>
      </c>
      <c r="D5" s="316" t="s">
        <v>274</v>
      </c>
      <c r="E5" s="316" t="s">
        <v>2959</v>
      </c>
      <c r="F5" s="316" t="s">
        <v>1338</v>
      </c>
      <c r="G5" s="236" t="s">
        <v>297</v>
      </c>
      <c r="H5" s="234">
        <f>SUM(H6:H9)</f>
        <v>265.84000000000003</v>
      </c>
      <c r="I5" s="234">
        <f t="shared" ref="I5:N5" si="0">SUM(I6:I9)</f>
        <v>0</v>
      </c>
      <c r="J5" s="234">
        <f t="shared" si="0"/>
        <v>132.92000000000002</v>
      </c>
      <c r="K5" s="234">
        <f t="shared" si="0"/>
        <v>132.92000000000002</v>
      </c>
      <c r="L5" s="234">
        <f t="shared" si="0"/>
        <v>0</v>
      </c>
      <c r="M5" s="234">
        <f t="shared" si="0"/>
        <v>0</v>
      </c>
      <c r="N5" s="234">
        <f t="shared" si="0"/>
        <v>0</v>
      </c>
      <c r="O5" s="316">
        <v>5115</v>
      </c>
      <c r="P5" s="316" t="s">
        <v>4275</v>
      </c>
      <c r="Q5" s="314" t="s">
        <v>4184</v>
      </c>
    </row>
    <row r="6" spans="1:17" x14ac:dyDescent="0.25">
      <c r="A6" s="348"/>
      <c r="B6" s="316"/>
      <c r="C6" s="316"/>
      <c r="D6" s="316"/>
      <c r="E6" s="316"/>
      <c r="F6" s="316"/>
      <c r="G6" s="236" t="s">
        <v>58</v>
      </c>
      <c r="H6" s="234">
        <f>SUM(I6:N6)</f>
        <v>0</v>
      </c>
      <c r="I6" s="234">
        <v>0</v>
      </c>
      <c r="J6" s="234">
        <v>0</v>
      </c>
      <c r="K6" s="234">
        <v>0</v>
      </c>
      <c r="L6" s="234">
        <v>0</v>
      </c>
      <c r="M6" s="234">
        <v>0</v>
      </c>
      <c r="N6" s="234">
        <v>0</v>
      </c>
      <c r="O6" s="316"/>
      <c r="P6" s="316"/>
      <c r="Q6" s="315"/>
    </row>
    <row r="7" spans="1:17" ht="36" x14ac:dyDescent="0.25">
      <c r="A7" s="348"/>
      <c r="B7" s="316"/>
      <c r="C7" s="316"/>
      <c r="D7" s="316"/>
      <c r="E7" s="316"/>
      <c r="F7" s="316"/>
      <c r="G7" s="236" t="s">
        <v>18</v>
      </c>
      <c r="H7" s="234">
        <f>SUM(I7:N7)</f>
        <v>118.98</v>
      </c>
      <c r="I7" s="234">
        <v>0</v>
      </c>
      <c r="J7" s="234">
        <v>59.49</v>
      </c>
      <c r="K7" s="234">
        <v>59.49</v>
      </c>
      <c r="L7" s="234">
        <v>0</v>
      </c>
      <c r="M7" s="234">
        <v>0</v>
      </c>
      <c r="N7" s="234">
        <v>0</v>
      </c>
      <c r="O7" s="316"/>
      <c r="P7" s="316"/>
      <c r="Q7" s="315"/>
    </row>
    <row r="8" spans="1:17" x14ac:dyDescent="0.25">
      <c r="A8" s="348"/>
      <c r="B8" s="316"/>
      <c r="C8" s="316"/>
      <c r="D8" s="316"/>
      <c r="E8" s="316"/>
      <c r="F8" s="316"/>
      <c r="G8" s="236" t="s">
        <v>19</v>
      </c>
      <c r="H8" s="234">
        <f>SUM(I8:N8)</f>
        <v>146.86000000000001</v>
      </c>
      <c r="I8" s="234">
        <v>0</v>
      </c>
      <c r="J8" s="234">
        <v>73.430000000000007</v>
      </c>
      <c r="K8" s="234">
        <v>73.430000000000007</v>
      </c>
      <c r="L8" s="234">
        <v>0</v>
      </c>
      <c r="M8" s="234">
        <v>0</v>
      </c>
      <c r="N8" s="234">
        <v>0</v>
      </c>
      <c r="O8" s="316"/>
      <c r="P8" s="316"/>
      <c r="Q8" s="315"/>
    </row>
    <row r="9" spans="1:17" ht="24" x14ac:dyDescent="0.25">
      <c r="A9" s="348"/>
      <c r="B9" s="316"/>
      <c r="C9" s="316"/>
      <c r="D9" s="316"/>
      <c r="E9" s="316"/>
      <c r="F9" s="316"/>
      <c r="G9" s="236" t="s">
        <v>20</v>
      </c>
      <c r="H9" s="234">
        <f>SUM(I9:N9)</f>
        <v>0</v>
      </c>
      <c r="I9" s="234">
        <v>0</v>
      </c>
      <c r="J9" s="234">
        <v>0</v>
      </c>
      <c r="K9" s="234">
        <v>0</v>
      </c>
      <c r="L9" s="234">
        <v>0</v>
      </c>
      <c r="M9" s="234">
        <v>0</v>
      </c>
      <c r="N9" s="234">
        <v>0</v>
      </c>
      <c r="O9" s="316"/>
      <c r="P9" s="316"/>
      <c r="Q9" s="315"/>
    </row>
    <row r="10" spans="1:17" ht="37.5" customHeight="1" x14ac:dyDescent="0.25">
      <c r="A10" s="348" t="s">
        <v>2989</v>
      </c>
      <c r="B10" s="316" t="s">
        <v>2990</v>
      </c>
      <c r="C10" s="316" t="s">
        <v>53</v>
      </c>
      <c r="D10" s="316">
        <v>2029</v>
      </c>
      <c r="E10" s="316" t="s">
        <v>2991</v>
      </c>
      <c r="F10" s="316" t="s">
        <v>19</v>
      </c>
      <c r="G10" s="236" t="s">
        <v>297</v>
      </c>
      <c r="H10" s="234">
        <f>SUM(H11:H14)</f>
        <v>20</v>
      </c>
      <c r="I10" s="234">
        <f t="shared" ref="I10:N10" si="1">SUM(I11:I14)</f>
        <v>0</v>
      </c>
      <c r="J10" s="234">
        <f t="shared" si="1"/>
        <v>0</v>
      </c>
      <c r="K10" s="234">
        <f t="shared" si="1"/>
        <v>0</v>
      </c>
      <c r="L10" s="234">
        <f t="shared" si="1"/>
        <v>0</v>
      </c>
      <c r="M10" s="234">
        <f t="shared" si="1"/>
        <v>20</v>
      </c>
      <c r="N10" s="234">
        <f t="shared" si="1"/>
        <v>0</v>
      </c>
      <c r="O10" s="316">
        <v>20880</v>
      </c>
      <c r="P10" s="316" t="s">
        <v>2992</v>
      </c>
      <c r="Q10" s="314" t="s">
        <v>4184</v>
      </c>
    </row>
    <row r="11" spans="1:17" x14ac:dyDescent="0.25">
      <c r="A11" s="348"/>
      <c r="B11" s="316"/>
      <c r="C11" s="316"/>
      <c r="D11" s="316"/>
      <c r="E11" s="316"/>
      <c r="F11" s="316"/>
      <c r="G11" s="236" t="s">
        <v>58</v>
      </c>
      <c r="H11" s="234">
        <f>SUM(I11:N11)</f>
        <v>0</v>
      </c>
      <c r="I11" s="234">
        <v>0</v>
      </c>
      <c r="J11" s="234">
        <v>0</v>
      </c>
      <c r="K11" s="234">
        <v>0</v>
      </c>
      <c r="L11" s="234">
        <v>0</v>
      </c>
      <c r="M11" s="234">
        <v>0</v>
      </c>
      <c r="N11" s="234">
        <v>0</v>
      </c>
      <c r="O11" s="316"/>
      <c r="P11" s="316"/>
      <c r="Q11" s="315"/>
    </row>
    <row r="12" spans="1:17" ht="36" x14ac:dyDescent="0.25">
      <c r="A12" s="348"/>
      <c r="B12" s="316"/>
      <c r="C12" s="316"/>
      <c r="D12" s="316"/>
      <c r="E12" s="316"/>
      <c r="F12" s="316"/>
      <c r="G12" s="236" t="s">
        <v>18</v>
      </c>
      <c r="H12" s="234">
        <f>SUM(I12:N12)</f>
        <v>0</v>
      </c>
      <c r="I12" s="234">
        <v>0</v>
      </c>
      <c r="J12" s="234">
        <v>0</v>
      </c>
      <c r="K12" s="234">
        <v>0</v>
      </c>
      <c r="L12" s="234">
        <v>0</v>
      </c>
      <c r="M12" s="234">
        <v>0</v>
      </c>
      <c r="N12" s="234">
        <v>0</v>
      </c>
      <c r="O12" s="316"/>
      <c r="P12" s="316"/>
      <c r="Q12" s="315"/>
    </row>
    <row r="13" spans="1:17" x14ac:dyDescent="0.25">
      <c r="A13" s="348"/>
      <c r="B13" s="316"/>
      <c r="C13" s="316"/>
      <c r="D13" s="316"/>
      <c r="E13" s="316"/>
      <c r="F13" s="316"/>
      <c r="G13" s="236" t="s">
        <v>19</v>
      </c>
      <c r="H13" s="234">
        <f>SUM(I13:N13)</f>
        <v>20</v>
      </c>
      <c r="I13" s="234">
        <v>0</v>
      </c>
      <c r="J13" s="234">
        <v>0</v>
      </c>
      <c r="K13" s="234">
        <v>0</v>
      </c>
      <c r="L13" s="234">
        <v>0</v>
      </c>
      <c r="M13" s="234">
        <f>0.002*10000</f>
        <v>20</v>
      </c>
      <c r="N13" s="234">
        <v>0</v>
      </c>
      <c r="O13" s="316"/>
      <c r="P13" s="316"/>
      <c r="Q13" s="315"/>
    </row>
    <row r="14" spans="1:17" ht="24" x14ac:dyDescent="0.25">
      <c r="A14" s="348"/>
      <c r="B14" s="316"/>
      <c r="C14" s="316"/>
      <c r="D14" s="316"/>
      <c r="E14" s="316"/>
      <c r="F14" s="316"/>
      <c r="G14" s="236" t="s">
        <v>20</v>
      </c>
      <c r="H14" s="234">
        <f>SUM(I14:N14)</f>
        <v>0</v>
      </c>
      <c r="I14" s="234">
        <v>0</v>
      </c>
      <c r="J14" s="234">
        <v>0</v>
      </c>
      <c r="K14" s="234">
        <v>0</v>
      </c>
      <c r="L14" s="234">
        <v>0</v>
      </c>
      <c r="M14" s="234">
        <v>0</v>
      </c>
      <c r="N14" s="234">
        <v>0</v>
      </c>
      <c r="O14" s="316"/>
      <c r="P14" s="316"/>
      <c r="Q14" s="315"/>
    </row>
    <row r="15" spans="1:17" ht="48.75" customHeight="1" x14ac:dyDescent="0.25">
      <c r="A15" s="348" t="s">
        <v>2993</v>
      </c>
      <c r="B15" s="316" t="s">
        <v>2990</v>
      </c>
      <c r="C15" s="316" t="s">
        <v>53</v>
      </c>
      <c r="D15" s="316">
        <v>2029</v>
      </c>
      <c r="E15" s="316" t="s">
        <v>2991</v>
      </c>
      <c r="F15" s="316" t="s">
        <v>19</v>
      </c>
      <c r="G15" s="236" t="s">
        <v>297</v>
      </c>
      <c r="H15" s="234">
        <f>SUM(H16:H19)</f>
        <v>20</v>
      </c>
      <c r="I15" s="234">
        <f t="shared" ref="I15:N15" si="2">SUM(I16:I19)</f>
        <v>0</v>
      </c>
      <c r="J15" s="234">
        <f t="shared" si="2"/>
        <v>0</v>
      </c>
      <c r="K15" s="234">
        <f t="shared" si="2"/>
        <v>0</v>
      </c>
      <c r="L15" s="234">
        <f t="shared" si="2"/>
        <v>0</v>
      </c>
      <c r="M15" s="234">
        <f t="shared" si="2"/>
        <v>20</v>
      </c>
      <c r="N15" s="234">
        <f t="shared" si="2"/>
        <v>0</v>
      </c>
      <c r="O15" s="316">
        <v>19120</v>
      </c>
      <c r="P15" s="316" t="s">
        <v>2992</v>
      </c>
      <c r="Q15" s="314" t="s">
        <v>4184</v>
      </c>
    </row>
    <row r="16" spans="1:17" x14ac:dyDescent="0.25">
      <c r="A16" s="348"/>
      <c r="B16" s="316"/>
      <c r="C16" s="316"/>
      <c r="D16" s="316"/>
      <c r="E16" s="316"/>
      <c r="F16" s="316"/>
      <c r="G16" s="236" t="s">
        <v>58</v>
      </c>
      <c r="H16" s="234">
        <f>SUM(I16:N16)</f>
        <v>0</v>
      </c>
      <c r="I16" s="234">
        <v>0</v>
      </c>
      <c r="J16" s="234">
        <v>0</v>
      </c>
      <c r="K16" s="234">
        <v>0</v>
      </c>
      <c r="L16" s="234">
        <v>0</v>
      </c>
      <c r="M16" s="234">
        <v>0</v>
      </c>
      <c r="N16" s="234">
        <v>0</v>
      </c>
      <c r="O16" s="316"/>
      <c r="P16" s="316"/>
      <c r="Q16" s="315"/>
    </row>
    <row r="17" spans="1:17" ht="36" x14ac:dyDescent="0.25">
      <c r="A17" s="348"/>
      <c r="B17" s="316"/>
      <c r="C17" s="316"/>
      <c r="D17" s="316"/>
      <c r="E17" s="316"/>
      <c r="F17" s="316"/>
      <c r="G17" s="236" t="s">
        <v>18</v>
      </c>
      <c r="H17" s="234">
        <f>SUM(I17:N17)</f>
        <v>0</v>
      </c>
      <c r="I17" s="234">
        <v>0</v>
      </c>
      <c r="J17" s="234">
        <v>0</v>
      </c>
      <c r="K17" s="234">
        <v>0</v>
      </c>
      <c r="L17" s="234">
        <v>0</v>
      </c>
      <c r="M17" s="234">
        <v>0</v>
      </c>
      <c r="N17" s="234">
        <v>0</v>
      </c>
      <c r="O17" s="316"/>
      <c r="P17" s="316"/>
      <c r="Q17" s="315"/>
    </row>
    <row r="18" spans="1:17" x14ac:dyDescent="0.25">
      <c r="A18" s="348"/>
      <c r="B18" s="316"/>
      <c r="C18" s="316"/>
      <c r="D18" s="316"/>
      <c r="E18" s="316"/>
      <c r="F18" s="316"/>
      <c r="G18" s="236" t="s">
        <v>19</v>
      </c>
      <c r="H18" s="234">
        <f>SUM(I18:N18)</f>
        <v>20</v>
      </c>
      <c r="I18" s="234">
        <v>0</v>
      </c>
      <c r="J18" s="234">
        <v>0</v>
      </c>
      <c r="K18" s="234">
        <v>0</v>
      </c>
      <c r="L18" s="234">
        <v>0</v>
      </c>
      <c r="M18" s="234">
        <f>0.002*10000</f>
        <v>20</v>
      </c>
      <c r="N18" s="234">
        <v>0</v>
      </c>
      <c r="O18" s="316"/>
      <c r="P18" s="316"/>
      <c r="Q18" s="315"/>
    </row>
    <row r="19" spans="1:17" ht="24" x14ac:dyDescent="0.25">
      <c r="A19" s="348"/>
      <c r="B19" s="316"/>
      <c r="C19" s="316"/>
      <c r="D19" s="316"/>
      <c r="E19" s="316"/>
      <c r="F19" s="316"/>
      <c r="G19" s="236" t="s">
        <v>20</v>
      </c>
      <c r="H19" s="234">
        <f>SUM(I19:N19)</f>
        <v>0</v>
      </c>
      <c r="I19" s="234">
        <v>0</v>
      </c>
      <c r="J19" s="234">
        <v>0</v>
      </c>
      <c r="K19" s="234">
        <v>0</v>
      </c>
      <c r="L19" s="234">
        <v>0</v>
      </c>
      <c r="M19" s="234">
        <v>0</v>
      </c>
      <c r="N19" s="234">
        <v>0</v>
      </c>
      <c r="O19" s="316"/>
      <c r="P19" s="316"/>
      <c r="Q19" s="315"/>
    </row>
    <row r="20" spans="1:17" ht="36" customHeight="1" x14ac:dyDescent="0.25">
      <c r="A20" s="348" t="s">
        <v>2994</v>
      </c>
      <c r="B20" s="316" t="s">
        <v>2990</v>
      </c>
      <c r="C20" s="316" t="s">
        <v>53</v>
      </c>
      <c r="D20" s="316" t="s">
        <v>522</v>
      </c>
      <c r="E20" s="316" t="s">
        <v>2991</v>
      </c>
      <c r="F20" s="316" t="s">
        <v>1338</v>
      </c>
      <c r="G20" s="236" t="s">
        <v>297</v>
      </c>
      <c r="H20" s="234">
        <f>SUM(H21:H24)</f>
        <v>1000</v>
      </c>
      <c r="I20" s="234">
        <f t="shared" ref="I20:N20" si="3">SUM(I21:I24)</f>
        <v>0</v>
      </c>
      <c r="J20" s="234">
        <f t="shared" si="3"/>
        <v>0</v>
      </c>
      <c r="K20" s="234">
        <f t="shared" si="3"/>
        <v>0</v>
      </c>
      <c r="L20" s="234">
        <f t="shared" si="3"/>
        <v>0</v>
      </c>
      <c r="M20" s="234">
        <f t="shared" si="3"/>
        <v>500</v>
      </c>
      <c r="N20" s="234">
        <f t="shared" si="3"/>
        <v>500</v>
      </c>
      <c r="O20" s="316">
        <v>20880</v>
      </c>
      <c r="P20" s="316" t="s">
        <v>2992</v>
      </c>
      <c r="Q20" s="314" t="s">
        <v>4184</v>
      </c>
    </row>
    <row r="21" spans="1:17" x14ac:dyDescent="0.25">
      <c r="A21" s="348"/>
      <c r="B21" s="316"/>
      <c r="C21" s="316"/>
      <c r="D21" s="316"/>
      <c r="E21" s="316"/>
      <c r="F21" s="316"/>
      <c r="G21" s="236" t="s">
        <v>58</v>
      </c>
      <c r="H21" s="234">
        <v>0</v>
      </c>
      <c r="I21" s="234">
        <v>0</v>
      </c>
      <c r="J21" s="234">
        <v>0</v>
      </c>
      <c r="K21" s="234">
        <v>0</v>
      </c>
      <c r="L21" s="234">
        <v>0</v>
      </c>
      <c r="M21" s="234">
        <v>0</v>
      </c>
      <c r="N21" s="234">
        <v>0</v>
      </c>
      <c r="O21" s="316"/>
      <c r="P21" s="316"/>
      <c r="Q21" s="315"/>
    </row>
    <row r="22" spans="1:17" ht="36" x14ac:dyDescent="0.25">
      <c r="A22" s="348"/>
      <c r="B22" s="316"/>
      <c r="C22" s="316"/>
      <c r="D22" s="316"/>
      <c r="E22" s="316"/>
      <c r="F22" s="316"/>
      <c r="G22" s="236" t="s">
        <v>18</v>
      </c>
      <c r="H22" s="234">
        <v>700</v>
      </c>
      <c r="I22" s="234">
        <v>0</v>
      </c>
      <c r="J22" s="234">
        <v>0</v>
      </c>
      <c r="K22" s="234">
        <v>0</v>
      </c>
      <c r="L22" s="234">
        <v>0</v>
      </c>
      <c r="M22" s="234">
        <v>350</v>
      </c>
      <c r="N22" s="234">
        <v>350</v>
      </c>
      <c r="O22" s="316"/>
      <c r="P22" s="316"/>
      <c r="Q22" s="315"/>
    </row>
    <row r="23" spans="1:17" x14ac:dyDescent="0.25">
      <c r="A23" s="348"/>
      <c r="B23" s="316"/>
      <c r="C23" s="316"/>
      <c r="D23" s="316"/>
      <c r="E23" s="316"/>
      <c r="F23" s="316"/>
      <c r="G23" s="236" t="s">
        <v>19</v>
      </c>
      <c r="H23" s="234">
        <v>300</v>
      </c>
      <c r="I23" s="234">
        <v>0</v>
      </c>
      <c r="J23" s="234">
        <v>0</v>
      </c>
      <c r="K23" s="234">
        <v>0</v>
      </c>
      <c r="L23" s="234">
        <v>0</v>
      </c>
      <c r="M23" s="234">
        <v>150</v>
      </c>
      <c r="N23" s="234">
        <v>150</v>
      </c>
      <c r="O23" s="316"/>
      <c r="P23" s="316"/>
      <c r="Q23" s="315"/>
    </row>
    <row r="24" spans="1:17" ht="24" x14ac:dyDescent="0.25">
      <c r="A24" s="348"/>
      <c r="B24" s="316"/>
      <c r="C24" s="316"/>
      <c r="D24" s="316"/>
      <c r="E24" s="316"/>
      <c r="F24" s="316"/>
      <c r="G24" s="236" t="s">
        <v>20</v>
      </c>
      <c r="H24" s="234">
        <f>SUM(I24:N24)</f>
        <v>0</v>
      </c>
      <c r="I24" s="234">
        <v>0</v>
      </c>
      <c r="J24" s="234">
        <v>0</v>
      </c>
      <c r="K24" s="234">
        <v>0</v>
      </c>
      <c r="L24" s="234">
        <v>0</v>
      </c>
      <c r="M24" s="234">
        <v>0</v>
      </c>
      <c r="N24" s="234">
        <v>0</v>
      </c>
      <c r="O24" s="316"/>
      <c r="P24" s="316"/>
      <c r="Q24" s="315"/>
    </row>
    <row r="25" spans="1:17" ht="36" customHeight="1" x14ac:dyDescent="0.25">
      <c r="A25" s="348" t="s">
        <v>2995</v>
      </c>
      <c r="B25" s="316" t="s">
        <v>2990</v>
      </c>
      <c r="C25" s="316" t="s">
        <v>53</v>
      </c>
      <c r="D25" s="316" t="s">
        <v>522</v>
      </c>
      <c r="E25" s="316" t="s">
        <v>2991</v>
      </c>
      <c r="F25" s="316" t="s">
        <v>1338</v>
      </c>
      <c r="G25" s="236" t="s">
        <v>297</v>
      </c>
      <c r="H25" s="234">
        <f>SUM(H26:H29)</f>
        <v>1000</v>
      </c>
      <c r="I25" s="234">
        <f t="shared" ref="I25:N25" si="4">SUM(I26:I29)</f>
        <v>0</v>
      </c>
      <c r="J25" s="234">
        <f t="shared" si="4"/>
        <v>0</v>
      </c>
      <c r="K25" s="234">
        <f t="shared" si="4"/>
        <v>0</v>
      </c>
      <c r="L25" s="234">
        <f t="shared" si="4"/>
        <v>0</v>
      </c>
      <c r="M25" s="234">
        <f t="shared" si="4"/>
        <v>500</v>
      </c>
      <c r="N25" s="234">
        <f t="shared" si="4"/>
        <v>500</v>
      </c>
      <c r="O25" s="316">
        <v>19120</v>
      </c>
      <c r="P25" s="316" t="s">
        <v>2992</v>
      </c>
      <c r="Q25" s="314" t="s">
        <v>4184</v>
      </c>
    </row>
    <row r="26" spans="1:17" x14ac:dyDescent="0.25">
      <c r="A26" s="348"/>
      <c r="B26" s="316"/>
      <c r="C26" s="316"/>
      <c r="D26" s="316"/>
      <c r="E26" s="316"/>
      <c r="F26" s="316"/>
      <c r="G26" s="236" t="s">
        <v>58</v>
      </c>
      <c r="H26" s="234">
        <v>0</v>
      </c>
      <c r="I26" s="234">
        <v>0</v>
      </c>
      <c r="J26" s="234">
        <v>0</v>
      </c>
      <c r="K26" s="234">
        <v>0</v>
      </c>
      <c r="L26" s="234">
        <v>0</v>
      </c>
      <c r="M26" s="234">
        <v>0</v>
      </c>
      <c r="N26" s="234">
        <v>0</v>
      </c>
      <c r="O26" s="316"/>
      <c r="P26" s="316"/>
      <c r="Q26" s="315"/>
    </row>
    <row r="27" spans="1:17" ht="36" x14ac:dyDescent="0.25">
      <c r="A27" s="348"/>
      <c r="B27" s="316"/>
      <c r="C27" s="316"/>
      <c r="D27" s="316"/>
      <c r="E27" s="316"/>
      <c r="F27" s="316"/>
      <c r="G27" s="236" t="s">
        <v>18</v>
      </c>
      <c r="H27" s="234">
        <v>700</v>
      </c>
      <c r="I27" s="234">
        <v>0</v>
      </c>
      <c r="J27" s="234">
        <v>0</v>
      </c>
      <c r="K27" s="234">
        <v>0</v>
      </c>
      <c r="L27" s="234">
        <v>0</v>
      </c>
      <c r="M27" s="234">
        <v>350</v>
      </c>
      <c r="N27" s="234">
        <v>350</v>
      </c>
      <c r="O27" s="316"/>
      <c r="P27" s="316"/>
      <c r="Q27" s="315"/>
    </row>
    <row r="28" spans="1:17" x14ac:dyDescent="0.25">
      <c r="A28" s="348"/>
      <c r="B28" s="316"/>
      <c r="C28" s="316"/>
      <c r="D28" s="316"/>
      <c r="E28" s="316"/>
      <c r="F28" s="316"/>
      <c r="G28" s="236" t="s">
        <v>19</v>
      </c>
      <c r="H28" s="234">
        <v>300</v>
      </c>
      <c r="I28" s="234">
        <v>0</v>
      </c>
      <c r="J28" s="234">
        <v>0</v>
      </c>
      <c r="K28" s="234">
        <v>0</v>
      </c>
      <c r="L28" s="234">
        <v>0</v>
      </c>
      <c r="M28" s="234">
        <v>150</v>
      </c>
      <c r="N28" s="234">
        <v>150</v>
      </c>
      <c r="O28" s="316"/>
      <c r="P28" s="316"/>
      <c r="Q28" s="315"/>
    </row>
    <row r="29" spans="1:17" ht="24" x14ac:dyDescent="0.25">
      <c r="A29" s="348"/>
      <c r="B29" s="316"/>
      <c r="C29" s="316"/>
      <c r="D29" s="316"/>
      <c r="E29" s="316"/>
      <c r="F29" s="316"/>
      <c r="G29" s="236" t="s">
        <v>20</v>
      </c>
      <c r="H29" s="234">
        <f>SUM(I29:N29)</f>
        <v>0</v>
      </c>
      <c r="I29" s="234">
        <v>0</v>
      </c>
      <c r="J29" s="234">
        <v>0</v>
      </c>
      <c r="K29" s="234">
        <v>0</v>
      </c>
      <c r="L29" s="234">
        <v>0</v>
      </c>
      <c r="M29" s="234">
        <v>0</v>
      </c>
      <c r="N29" s="234">
        <v>0</v>
      </c>
      <c r="O29" s="316"/>
      <c r="P29" s="316"/>
      <c r="Q29" s="315"/>
    </row>
    <row r="30" spans="1:17" ht="36" customHeight="1" x14ac:dyDescent="0.25">
      <c r="A30" s="348" t="s">
        <v>2996</v>
      </c>
      <c r="B30" s="316" t="s">
        <v>2997</v>
      </c>
      <c r="C30" s="316" t="s">
        <v>53</v>
      </c>
      <c r="D30" s="316">
        <v>2026</v>
      </c>
      <c r="E30" s="316" t="s">
        <v>63</v>
      </c>
      <c r="F30" s="316" t="s">
        <v>2987</v>
      </c>
      <c r="G30" s="236" t="s">
        <v>16</v>
      </c>
      <c r="H30" s="234">
        <f>SUM(H31:H34)</f>
        <v>3.88</v>
      </c>
      <c r="I30" s="234">
        <f t="shared" ref="I30:N30" si="5">SUM(I31:I34)</f>
        <v>0</v>
      </c>
      <c r="J30" s="234">
        <f t="shared" si="5"/>
        <v>3.88</v>
      </c>
      <c r="K30" s="234">
        <f t="shared" si="5"/>
        <v>0</v>
      </c>
      <c r="L30" s="234">
        <f t="shared" si="5"/>
        <v>0</v>
      </c>
      <c r="M30" s="234">
        <f t="shared" si="5"/>
        <v>0</v>
      </c>
      <c r="N30" s="234">
        <f t="shared" si="5"/>
        <v>0</v>
      </c>
      <c r="O30" s="316">
        <v>29106</v>
      </c>
      <c r="P30" s="316" t="s">
        <v>2998</v>
      </c>
      <c r="Q30" s="314" t="s">
        <v>4184</v>
      </c>
    </row>
    <row r="31" spans="1:17" x14ac:dyDescent="0.25">
      <c r="A31" s="348"/>
      <c r="B31" s="316"/>
      <c r="C31" s="316"/>
      <c r="D31" s="316"/>
      <c r="E31" s="316"/>
      <c r="F31" s="316"/>
      <c r="G31" s="236" t="s">
        <v>49</v>
      </c>
      <c r="H31" s="234">
        <f>SUM(I31:N31)</f>
        <v>3.8</v>
      </c>
      <c r="I31" s="237">
        <v>0</v>
      </c>
      <c r="J31" s="237">
        <v>3.8</v>
      </c>
      <c r="K31" s="234">
        <v>0</v>
      </c>
      <c r="L31" s="234">
        <v>0</v>
      </c>
      <c r="M31" s="237">
        <v>0</v>
      </c>
      <c r="N31" s="237">
        <v>0</v>
      </c>
      <c r="O31" s="316"/>
      <c r="P31" s="316"/>
      <c r="Q31" s="315"/>
    </row>
    <row r="32" spans="1:17" ht="36" x14ac:dyDescent="0.25">
      <c r="A32" s="348"/>
      <c r="B32" s="316"/>
      <c r="C32" s="316"/>
      <c r="D32" s="316"/>
      <c r="E32" s="316"/>
      <c r="F32" s="316"/>
      <c r="G32" s="236" t="s">
        <v>18</v>
      </c>
      <c r="H32" s="234">
        <f>SUM(I32:N32)</f>
        <v>0.04</v>
      </c>
      <c r="I32" s="237">
        <v>0</v>
      </c>
      <c r="J32" s="237">
        <v>0.04</v>
      </c>
      <c r="K32" s="234">
        <v>0</v>
      </c>
      <c r="L32" s="234">
        <v>0</v>
      </c>
      <c r="M32" s="237">
        <v>0</v>
      </c>
      <c r="N32" s="237">
        <v>0</v>
      </c>
      <c r="O32" s="316"/>
      <c r="P32" s="316"/>
      <c r="Q32" s="315"/>
    </row>
    <row r="33" spans="1:17" x14ac:dyDescent="0.25">
      <c r="A33" s="348"/>
      <c r="B33" s="316"/>
      <c r="C33" s="316"/>
      <c r="D33" s="316"/>
      <c r="E33" s="316"/>
      <c r="F33" s="316"/>
      <c r="G33" s="236" t="s">
        <v>19</v>
      </c>
      <c r="H33" s="234">
        <f>SUM(I33:N33)</f>
        <v>0.04</v>
      </c>
      <c r="I33" s="237">
        <v>0</v>
      </c>
      <c r="J33" s="237">
        <v>0.04</v>
      </c>
      <c r="K33" s="234">
        <v>0</v>
      </c>
      <c r="L33" s="234">
        <v>0</v>
      </c>
      <c r="M33" s="237">
        <v>0</v>
      </c>
      <c r="N33" s="237">
        <v>0</v>
      </c>
      <c r="O33" s="316"/>
      <c r="P33" s="316"/>
      <c r="Q33" s="315"/>
    </row>
    <row r="34" spans="1:17" ht="24" x14ac:dyDescent="0.25">
      <c r="A34" s="348"/>
      <c r="B34" s="316"/>
      <c r="C34" s="316"/>
      <c r="D34" s="316"/>
      <c r="E34" s="316"/>
      <c r="F34" s="316"/>
      <c r="G34" s="236" t="s">
        <v>20</v>
      </c>
      <c r="H34" s="234">
        <f>SUM(I34:N34)</f>
        <v>0</v>
      </c>
      <c r="I34" s="237">
        <v>0</v>
      </c>
      <c r="J34" s="237">
        <v>0</v>
      </c>
      <c r="K34" s="237">
        <v>0</v>
      </c>
      <c r="L34" s="237">
        <v>0</v>
      </c>
      <c r="M34" s="237">
        <v>0</v>
      </c>
      <c r="N34" s="237">
        <v>0</v>
      </c>
      <c r="O34" s="316"/>
      <c r="P34" s="316"/>
      <c r="Q34" s="315"/>
    </row>
    <row r="35" spans="1:17" ht="36" customHeight="1" x14ac:dyDescent="0.25">
      <c r="A35" s="348" t="s">
        <v>2979</v>
      </c>
      <c r="B35" s="316" t="s">
        <v>2980</v>
      </c>
      <c r="C35" s="316" t="s">
        <v>53</v>
      </c>
      <c r="D35" s="316" t="s">
        <v>2981</v>
      </c>
      <c r="E35" s="316" t="s">
        <v>63</v>
      </c>
      <c r="F35" s="316" t="s">
        <v>1338</v>
      </c>
      <c r="G35" s="236" t="s">
        <v>16</v>
      </c>
      <c r="H35" s="234">
        <f>SUM(H36:H39)</f>
        <v>15.2</v>
      </c>
      <c r="I35" s="234">
        <f t="shared" ref="I35:N35" si="6">SUM(I36:I39)</f>
        <v>2.2000000000000002</v>
      </c>
      <c r="J35" s="234">
        <f t="shared" si="6"/>
        <v>0</v>
      </c>
      <c r="K35" s="234">
        <f t="shared" si="6"/>
        <v>0</v>
      </c>
      <c r="L35" s="234">
        <f t="shared" si="6"/>
        <v>0</v>
      </c>
      <c r="M35" s="234">
        <f t="shared" si="6"/>
        <v>0</v>
      </c>
      <c r="N35" s="234">
        <f t="shared" si="6"/>
        <v>13</v>
      </c>
      <c r="O35" s="316">
        <v>22000</v>
      </c>
      <c r="P35" s="316" t="s">
        <v>2982</v>
      </c>
      <c r="Q35" s="314" t="s">
        <v>4184</v>
      </c>
    </row>
    <row r="36" spans="1:17" x14ac:dyDescent="0.25">
      <c r="A36" s="348"/>
      <c r="B36" s="316"/>
      <c r="C36" s="316"/>
      <c r="D36" s="316"/>
      <c r="E36" s="316"/>
      <c r="F36" s="316"/>
      <c r="G36" s="236" t="s">
        <v>49</v>
      </c>
      <c r="H36" s="234">
        <f>SUM(I36:N36)</f>
        <v>0</v>
      </c>
      <c r="I36" s="237">
        <v>0</v>
      </c>
      <c r="J36" s="237">
        <v>0</v>
      </c>
      <c r="K36" s="234">
        <v>0</v>
      </c>
      <c r="L36" s="234">
        <v>0</v>
      </c>
      <c r="M36" s="237">
        <v>0</v>
      </c>
      <c r="N36" s="237">
        <v>0</v>
      </c>
      <c r="O36" s="316"/>
      <c r="P36" s="316"/>
      <c r="Q36" s="315"/>
    </row>
    <row r="37" spans="1:17" ht="36" x14ac:dyDescent="0.25">
      <c r="A37" s="348"/>
      <c r="B37" s="316"/>
      <c r="C37" s="316"/>
      <c r="D37" s="316"/>
      <c r="E37" s="316"/>
      <c r="F37" s="316"/>
      <c r="G37" s="236" t="s">
        <v>18</v>
      </c>
      <c r="H37" s="234">
        <f>SUM(I37:N37)</f>
        <v>8.25</v>
      </c>
      <c r="I37" s="237">
        <v>1.75</v>
      </c>
      <c r="J37" s="237">
        <v>0</v>
      </c>
      <c r="K37" s="234">
        <v>0</v>
      </c>
      <c r="L37" s="234">
        <v>0</v>
      </c>
      <c r="M37" s="237">
        <v>0</v>
      </c>
      <c r="N37" s="237">
        <v>6.5</v>
      </c>
      <c r="O37" s="316"/>
      <c r="P37" s="316"/>
      <c r="Q37" s="315"/>
    </row>
    <row r="38" spans="1:17" x14ac:dyDescent="0.25">
      <c r="A38" s="348"/>
      <c r="B38" s="316"/>
      <c r="C38" s="316"/>
      <c r="D38" s="316"/>
      <c r="E38" s="316"/>
      <c r="F38" s="316"/>
      <c r="G38" s="236" t="s">
        <v>19</v>
      </c>
      <c r="H38" s="234">
        <f>SUM(I38:N38)</f>
        <v>6.95</v>
      </c>
      <c r="I38" s="237">
        <v>0.45</v>
      </c>
      <c r="J38" s="237">
        <v>0</v>
      </c>
      <c r="K38" s="234">
        <v>0</v>
      </c>
      <c r="L38" s="234">
        <v>0</v>
      </c>
      <c r="M38" s="237">
        <v>0</v>
      </c>
      <c r="N38" s="237">
        <v>6.5</v>
      </c>
      <c r="O38" s="316"/>
      <c r="P38" s="316"/>
      <c r="Q38" s="315"/>
    </row>
    <row r="39" spans="1:17" ht="24" x14ac:dyDescent="0.25">
      <c r="A39" s="348"/>
      <c r="B39" s="316"/>
      <c r="C39" s="316"/>
      <c r="D39" s="316"/>
      <c r="E39" s="316"/>
      <c r="F39" s="316"/>
      <c r="G39" s="236" t="s">
        <v>20</v>
      </c>
      <c r="H39" s="234">
        <f>SUM(I39:N39)</f>
        <v>0</v>
      </c>
      <c r="I39" s="237">
        <v>0</v>
      </c>
      <c r="J39" s="237">
        <v>0</v>
      </c>
      <c r="K39" s="237">
        <v>0</v>
      </c>
      <c r="L39" s="237">
        <v>0</v>
      </c>
      <c r="M39" s="237">
        <v>0</v>
      </c>
      <c r="N39" s="237">
        <v>0</v>
      </c>
      <c r="O39" s="316"/>
      <c r="P39" s="316"/>
      <c r="Q39" s="315"/>
    </row>
    <row r="40" spans="1:17" ht="36" customHeight="1" x14ac:dyDescent="0.25">
      <c r="A40" s="348" t="s">
        <v>2983</v>
      </c>
      <c r="B40" s="316" t="s">
        <v>2960</v>
      </c>
      <c r="C40" s="316" t="s">
        <v>53</v>
      </c>
      <c r="D40" s="316">
        <v>2025</v>
      </c>
      <c r="E40" s="316">
        <v>186.4</v>
      </c>
      <c r="F40" s="316" t="s">
        <v>19</v>
      </c>
      <c r="G40" s="236" t="s">
        <v>16</v>
      </c>
      <c r="H40" s="234">
        <f>SUM(H41:H44)</f>
        <v>4.2</v>
      </c>
      <c r="I40" s="234">
        <f t="shared" ref="I40:N40" si="7">SUM(I41:I44)</f>
        <v>4.2</v>
      </c>
      <c r="J40" s="234">
        <f t="shared" si="7"/>
        <v>0</v>
      </c>
      <c r="K40" s="234">
        <f t="shared" si="7"/>
        <v>0</v>
      </c>
      <c r="L40" s="234">
        <f t="shared" si="7"/>
        <v>0</v>
      </c>
      <c r="M40" s="234">
        <f t="shared" si="7"/>
        <v>0</v>
      </c>
      <c r="N40" s="234">
        <f t="shared" si="7"/>
        <v>0</v>
      </c>
      <c r="O40" s="316">
        <v>4000</v>
      </c>
      <c r="P40" s="316" t="s">
        <v>2984</v>
      </c>
      <c r="Q40" s="314" t="s">
        <v>4184</v>
      </c>
    </row>
    <row r="41" spans="1:17" x14ac:dyDescent="0.25">
      <c r="A41" s="348"/>
      <c r="B41" s="316"/>
      <c r="C41" s="316"/>
      <c r="D41" s="316"/>
      <c r="E41" s="316"/>
      <c r="F41" s="316"/>
      <c r="G41" s="236" t="s">
        <v>49</v>
      </c>
      <c r="H41" s="234">
        <f>SUM(I41:N41)</f>
        <v>0</v>
      </c>
      <c r="I41" s="237">
        <v>0</v>
      </c>
      <c r="J41" s="237">
        <v>0</v>
      </c>
      <c r="K41" s="234">
        <v>0</v>
      </c>
      <c r="L41" s="234">
        <v>0</v>
      </c>
      <c r="M41" s="237">
        <v>0</v>
      </c>
      <c r="N41" s="237">
        <v>0</v>
      </c>
      <c r="O41" s="316"/>
      <c r="P41" s="316"/>
      <c r="Q41" s="315"/>
    </row>
    <row r="42" spans="1:17" ht="36" x14ac:dyDescent="0.25">
      <c r="A42" s="348"/>
      <c r="B42" s="316"/>
      <c r="C42" s="316"/>
      <c r="D42" s="316"/>
      <c r="E42" s="316"/>
      <c r="F42" s="316"/>
      <c r="G42" s="236" t="s">
        <v>18</v>
      </c>
      <c r="H42" s="234">
        <f>SUM(I42:N42)</f>
        <v>0</v>
      </c>
      <c r="I42" s="237">
        <v>0</v>
      </c>
      <c r="J42" s="237">
        <v>0</v>
      </c>
      <c r="K42" s="234">
        <v>0</v>
      </c>
      <c r="L42" s="234">
        <v>0</v>
      </c>
      <c r="M42" s="237">
        <v>0</v>
      </c>
      <c r="N42" s="237">
        <v>0</v>
      </c>
      <c r="O42" s="316"/>
      <c r="P42" s="316"/>
      <c r="Q42" s="315"/>
    </row>
    <row r="43" spans="1:17" x14ac:dyDescent="0.25">
      <c r="A43" s="348"/>
      <c r="B43" s="316"/>
      <c r="C43" s="316"/>
      <c r="D43" s="316"/>
      <c r="E43" s="316"/>
      <c r="F43" s="316"/>
      <c r="G43" s="236" t="s">
        <v>19</v>
      </c>
      <c r="H43" s="234">
        <f>SUM(I43:N43)</f>
        <v>4.2</v>
      </c>
      <c r="I43" s="237">
        <v>4.2</v>
      </c>
      <c r="J43" s="237">
        <v>0</v>
      </c>
      <c r="K43" s="234">
        <v>0</v>
      </c>
      <c r="L43" s="234">
        <v>0</v>
      </c>
      <c r="M43" s="237">
        <v>0</v>
      </c>
      <c r="N43" s="237">
        <v>0</v>
      </c>
      <c r="O43" s="316"/>
      <c r="P43" s="316"/>
      <c r="Q43" s="315"/>
    </row>
    <row r="44" spans="1:17" ht="24" x14ac:dyDescent="0.25">
      <c r="A44" s="348"/>
      <c r="B44" s="316"/>
      <c r="C44" s="316"/>
      <c r="D44" s="316"/>
      <c r="E44" s="316"/>
      <c r="F44" s="316"/>
      <c r="G44" s="236" t="s">
        <v>20</v>
      </c>
      <c r="H44" s="234">
        <f>SUM(I44:N44)</f>
        <v>0</v>
      </c>
      <c r="I44" s="237">
        <v>0</v>
      </c>
      <c r="J44" s="237">
        <v>0</v>
      </c>
      <c r="K44" s="237">
        <v>0</v>
      </c>
      <c r="L44" s="237">
        <v>0</v>
      </c>
      <c r="M44" s="237">
        <v>0</v>
      </c>
      <c r="N44" s="237">
        <v>0</v>
      </c>
      <c r="O44" s="316"/>
      <c r="P44" s="316"/>
      <c r="Q44" s="315"/>
    </row>
    <row r="45" spans="1:17" ht="36" customHeight="1" x14ac:dyDescent="0.25">
      <c r="A45" s="348" t="s">
        <v>2985</v>
      </c>
      <c r="B45" s="316" t="s">
        <v>2986</v>
      </c>
      <c r="C45" s="316" t="s">
        <v>53</v>
      </c>
      <c r="D45" s="316">
        <v>2025</v>
      </c>
      <c r="E45" s="316">
        <v>186.4</v>
      </c>
      <c r="F45" s="316" t="s">
        <v>2987</v>
      </c>
      <c r="G45" s="236" t="s">
        <v>16</v>
      </c>
      <c r="H45" s="234">
        <f>SUM(H46:H49)</f>
        <v>8.0039999999999996</v>
      </c>
      <c r="I45" s="234">
        <f t="shared" ref="I45:N45" si="8">SUM(I46:I49)</f>
        <v>8.0039999999999996</v>
      </c>
      <c r="J45" s="234">
        <f t="shared" si="8"/>
        <v>0</v>
      </c>
      <c r="K45" s="234">
        <f t="shared" si="8"/>
        <v>0</v>
      </c>
      <c r="L45" s="234">
        <f t="shared" si="8"/>
        <v>0</v>
      </c>
      <c r="M45" s="234">
        <f t="shared" si="8"/>
        <v>0</v>
      </c>
      <c r="N45" s="234">
        <f t="shared" si="8"/>
        <v>0</v>
      </c>
      <c r="O45" s="316">
        <v>4000</v>
      </c>
      <c r="P45" s="316" t="s">
        <v>2988</v>
      </c>
      <c r="Q45" s="314" t="s">
        <v>4184</v>
      </c>
    </row>
    <row r="46" spans="1:17" x14ac:dyDescent="0.25">
      <c r="A46" s="348"/>
      <c r="B46" s="316"/>
      <c r="C46" s="316"/>
      <c r="D46" s="316"/>
      <c r="E46" s="316"/>
      <c r="F46" s="316"/>
      <c r="G46" s="236" t="s">
        <v>49</v>
      </c>
      <c r="H46" s="234">
        <f>SUM(I46:N46)</f>
        <v>7.92</v>
      </c>
      <c r="I46" s="237">
        <v>7.92</v>
      </c>
      <c r="J46" s="237">
        <v>0</v>
      </c>
      <c r="K46" s="234">
        <v>0</v>
      </c>
      <c r="L46" s="234">
        <v>0</v>
      </c>
      <c r="M46" s="237">
        <v>0</v>
      </c>
      <c r="N46" s="237">
        <v>0</v>
      </c>
      <c r="O46" s="316"/>
      <c r="P46" s="316"/>
      <c r="Q46" s="315"/>
    </row>
    <row r="47" spans="1:17" ht="36" x14ac:dyDescent="0.25">
      <c r="A47" s="348"/>
      <c r="B47" s="316"/>
      <c r="C47" s="316"/>
      <c r="D47" s="316"/>
      <c r="E47" s="316"/>
      <c r="F47" s="316"/>
      <c r="G47" s="236" t="s">
        <v>18</v>
      </c>
      <c r="H47" s="234">
        <f>SUM(I47:N47)</f>
        <v>0.08</v>
      </c>
      <c r="I47" s="237">
        <v>0.08</v>
      </c>
      <c r="J47" s="237">
        <v>0</v>
      </c>
      <c r="K47" s="234">
        <v>0</v>
      </c>
      <c r="L47" s="234">
        <v>0</v>
      </c>
      <c r="M47" s="237">
        <v>0</v>
      </c>
      <c r="N47" s="237">
        <v>0</v>
      </c>
      <c r="O47" s="316"/>
      <c r="P47" s="316"/>
      <c r="Q47" s="315"/>
    </row>
    <row r="48" spans="1:17" x14ac:dyDescent="0.25">
      <c r="A48" s="348"/>
      <c r="B48" s="316"/>
      <c r="C48" s="316"/>
      <c r="D48" s="316"/>
      <c r="E48" s="316"/>
      <c r="F48" s="316"/>
      <c r="G48" s="236" t="s">
        <v>19</v>
      </c>
      <c r="H48" s="234">
        <f>SUM(I48:N48)</f>
        <v>4.0000000000000001E-3</v>
      </c>
      <c r="I48" s="237">
        <v>4.0000000000000001E-3</v>
      </c>
      <c r="J48" s="237">
        <v>0</v>
      </c>
      <c r="K48" s="234">
        <v>0</v>
      </c>
      <c r="L48" s="234">
        <v>0</v>
      </c>
      <c r="M48" s="237">
        <v>0</v>
      </c>
      <c r="N48" s="237">
        <v>0</v>
      </c>
      <c r="O48" s="316"/>
      <c r="P48" s="316"/>
      <c r="Q48" s="315"/>
    </row>
    <row r="49" spans="1:17" ht="24" x14ac:dyDescent="0.25">
      <c r="A49" s="348"/>
      <c r="B49" s="316"/>
      <c r="C49" s="316"/>
      <c r="D49" s="316"/>
      <c r="E49" s="316"/>
      <c r="F49" s="316"/>
      <c r="G49" s="236" t="s">
        <v>20</v>
      </c>
      <c r="H49" s="234">
        <f>SUM(I49:N49)</f>
        <v>0</v>
      </c>
      <c r="I49" s="237">
        <v>0</v>
      </c>
      <c r="J49" s="237">
        <v>0</v>
      </c>
      <c r="K49" s="237">
        <v>0</v>
      </c>
      <c r="L49" s="237">
        <v>0</v>
      </c>
      <c r="M49" s="237">
        <v>0</v>
      </c>
      <c r="N49" s="237">
        <v>0</v>
      </c>
      <c r="O49" s="316"/>
      <c r="P49" s="316"/>
      <c r="Q49" s="315"/>
    </row>
    <row r="50" spans="1:17" ht="36" customHeight="1" x14ac:dyDescent="0.25">
      <c r="A50" s="348" t="s">
        <v>4276</v>
      </c>
      <c r="B50" s="316" t="s">
        <v>2971</v>
      </c>
      <c r="C50" s="316" t="s">
        <v>53</v>
      </c>
      <c r="D50" s="316">
        <v>2025</v>
      </c>
      <c r="E50" s="316" t="s">
        <v>2961</v>
      </c>
      <c r="F50" s="316" t="s">
        <v>19</v>
      </c>
      <c r="G50" s="236" t="s">
        <v>16</v>
      </c>
      <c r="H50" s="234">
        <f>SUM(H51:H54)</f>
        <v>2.9</v>
      </c>
      <c r="I50" s="234">
        <f t="shared" ref="I50:N50" si="9">SUM(I51:I54)</f>
        <v>2.9</v>
      </c>
      <c r="J50" s="234">
        <f t="shared" si="9"/>
        <v>0</v>
      </c>
      <c r="K50" s="234">
        <f t="shared" si="9"/>
        <v>0</v>
      </c>
      <c r="L50" s="234">
        <f t="shared" si="9"/>
        <v>0</v>
      </c>
      <c r="M50" s="234">
        <f t="shared" si="9"/>
        <v>0</v>
      </c>
      <c r="N50" s="234">
        <f t="shared" si="9"/>
        <v>0</v>
      </c>
      <c r="O50" s="316">
        <v>29106</v>
      </c>
      <c r="P50" s="316" t="s">
        <v>2998</v>
      </c>
      <c r="Q50" s="314" t="s">
        <v>4184</v>
      </c>
    </row>
    <row r="51" spans="1:17" x14ac:dyDescent="0.25">
      <c r="A51" s="348"/>
      <c r="B51" s="316"/>
      <c r="C51" s="316"/>
      <c r="D51" s="316"/>
      <c r="E51" s="316"/>
      <c r="F51" s="316"/>
      <c r="G51" s="236" t="s">
        <v>49</v>
      </c>
      <c r="H51" s="234">
        <f>SUM(I51:N51)</f>
        <v>0</v>
      </c>
      <c r="I51" s="237">
        <v>0</v>
      </c>
      <c r="J51" s="237">
        <v>0</v>
      </c>
      <c r="K51" s="234">
        <v>0</v>
      </c>
      <c r="L51" s="234">
        <v>0</v>
      </c>
      <c r="M51" s="237">
        <v>0</v>
      </c>
      <c r="N51" s="237">
        <v>0</v>
      </c>
      <c r="O51" s="316"/>
      <c r="P51" s="316"/>
      <c r="Q51" s="315"/>
    </row>
    <row r="52" spans="1:17" ht="36" x14ac:dyDescent="0.25">
      <c r="A52" s="348"/>
      <c r="B52" s="316"/>
      <c r="C52" s="316"/>
      <c r="D52" s="316"/>
      <c r="E52" s="316"/>
      <c r="F52" s="316"/>
      <c r="G52" s="236" t="s">
        <v>18</v>
      </c>
      <c r="H52" s="234">
        <f>SUM(I52:N52)</f>
        <v>0</v>
      </c>
      <c r="I52" s="237">
        <v>0</v>
      </c>
      <c r="J52" s="237">
        <v>0</v>
      </c>
      <c r="K52" s="234">
        <v>0</v>
      </c>
      <c r="L52" s="234">
        <v>0</v>
      </c>
      <c r="M52" s="237">
        <v>0</v>
      </c>
      <c r="N52" s="237">
        <v>0</v>
      </c>
      <c r="O52" s="316"/>
      <c r="P52" s="316"/>
      <c r="Q52" s="315"/>
    </row>
    <row r="53" spans="1:17" x14ac:dyDescent="0.25">
      <c r="A53" s="348"/>
      <c r="B53" s="316"/>
      <c r="C53" s="316"/>
      <c r="D53" s="316"/>
      <c r="E53" s="316"/>
      <c r="F53" s="316"/>
      <c r="G53" s="236" t="s">
        <v>19</v>
      </c>
      <c r="H53" s="234">
        <f>SUM(I53:N53)</f>
        <v>2.9</v>
      </c>
      <c r="I53" s="237">
        <v>2.9</v>
      </c>
      <c r="J53" s="237">
        <v>0</v>
      </c>
      <c r="K53" s="234">
        <v>0</v>
      </c>
      <c r="L53" s="234">
        <v>0</v>
      </c>
      <c r="M53" s="237">
        <v>0</v>
      </c>
      <c r="N53" s="237">
        <v>0</v>
      </c>
      <c r="O53" s="316"/>
      <c r="P53" s="316"/>
      <c r="Q53" s="315"/>
    </row>
    <row r="54" spans="1:17" ht="24" x14ac:dyDescent="0.25">
      <c r="A54" s="348"/>
      <c r="B54" s="316"/>
      <c r="C54" s="316"/>
      <c r="D54" s="316"/>
      <c r="E54" s="316"/>
      <c r="F54" s="316"/>
      <c r="G54" s="236" t="s">
        <v>20</v>
      </c>
      <c r="H54" s="234">
        <f>SUM(I54:N54)</f>
        <v>0</v>
      </c>
      <c r="I54" s="237">
        <v>0</v>
      </c>
      <c r="J54" s="237">
        <v>0</v>
      </c>
      <c r="K54" s="237">
        <v>0</v>
      </c>
      <c r="L54" s="237">
        <v>0</v>
      </c>
      <c r="M54" s="237">
        <v>0</v>
      </c>
      <c r="N54" s="237">
        <v>0</v>
      </c>
      <c r="O54" s="316"/>
      <c r="P54" s="316"/>
      <c r="Q54" s="315"/>
    </row>
    <row r="55" spans="1:17" ht="36" customHeight="1" x14ac:dyDescent="0.25">
      <c r="A55" s="348" t="s">
        <v>2963</v>
      </c>
      <c r="B55" s="316" t="s">
        <v>2964</v>
      </c>
      <c r="C55" s="316" t="s">
        <v>53</v>
      </c>
      <c r="D55" s="316">
        <v>2029</v>
      </c>
      <c r="E55" s="316" t="s">
        <v>2965</v>
      </c>
      <c r="F55" s="316" t="s">
        <v>1338</v>
      </c>
      <c r="G55" s="236" t="s">
        <v>16</v>
      </c>
      <c r="H55" s="234">
        <f>SUM(H56:H59)</f>
        <v>92.1</v>
      </c>
      <c r="I55" s="234">
        <f t="shared" ref="I55:N55" si="10">SUM(I56:I59)</f>
        <v>0</v>
      </c>
      <c r="J55" s="234">
        <f t="shared" si="10"/>
        <v>0</v>
      </c>
      <c r="K55" s="234">
        <f t="shared" si="10"/>
        <v>0</v>
      </c>
      <c r="L55" s="234">
        <f t="shared" si="10"/>
        <v>0</v>
      </c>
      <c r="M55" s="234">
        <f t="shared" si="10"/>
        <v>92.1</v>
      </c>
      <c r="N55" s="234">
        <f t="shared" si="10"/>
        <v>0</v>
      </c>
      <c r="O55" s="627">
        <v>30000</v>
      </c>
      <c r="P55" s="665"/>
      <c r="Q55" s="314" t="s">
        <v>4184</v>
      </c>
    </row>
    <row r="56" spans="1:17" x14ac:dyDescent="0.25">
      <c r="A56" s="348"/>
      <c r="B56" s="316"/>
      <c r="C56" s="316"/>
      <c r="D56" s="316"/>
      <c r="E56" s="316"/>
      <c r="F56" s="316"/>
      <c r="G56" s="236" t="s">
        <v>49</v>
      </c>
      <c r="H56" s="234">
        <f>SUM(I56:N56)</f>
        <v>0</v>
      </c>
      <c r="I56" s="237">
        <v>0</v>
      </c>
      <c r="J56" s="237">
        <v>0</v>
      </c>
      <c r="K56" s="234">
        <v>0</v>
      </c>
      <c r="L56" s="234">
        <v>0</v>
      </c>
      <c r="M56" s="234">
        <v>0</v>
      </c>
      <c r="N56" s="237">
        <v>0</v>
      </c>
      <c r="O56" s="627"/>
      <c r="P56" s="665"/>
      <c r="Q56" s="315"/>
    </row>
    <row r="57" spans="1:17" ht="36" x14ac:dyDescent="0.25">
      <c r="A57" s="348"/>
      <c r="B57" s="316"/>
      <c r="C57" s="316"/>
      <c r="D57" s="316"/>
      <c r="E57" s="316"/>
      <c r="F57" s="316"/>
      <c r="G57" s="236" t="s">
        <v>18</v>
      </c>
      <c r="H57" s="234">
        <f>SUM(I57:N57)</f>
        <v>46</v>
      </c>
      <c r="I57" s="237">
        <v>0</v>
      </c>
      <c r="J57" s="237">
        <v>0</v>
      </c>
      <c r="K57" s="234">
        <v>0</v>
      </c>
      <c r="L57" s="234">
        <v>0</v>
      </c>
      <c r="M57" s="234">
        <v>46</v>
      </c>
      <c r="N57" s="237">
        <v>0</v>
      </c>
      <c r="O57" s="627"/>
      <c r="P57" s="665"/>
      <c r="Q57" s="315"/>
    </row>
    <row r="58" spans="1:17" x14ac:dyDescent="0.25">
      <c r="A58" s="348"/>
      <c r="B58" s="316"/>
      <c r="C58" s="316"/>
      <c r="D58" s="316"/>
      <c r="E58" s="316"/>
      <c r="F58" s="316"/>
      <c r="G58" s="236" t="s">
        <v>19</v>
      </c>
      <c r="H58" s="234">
        <f>SUM(I58:N58)</f>
        <v>46.1</v>
      </c>
      <c r="I58" s="237">
        <v>0</v>
      </c>
      <c r="J58" s="237">
        <v>0</v>
      </c>
      <c r="K58" s="234">
        <v>0</v>
      </c>
      <c r="L58" s="234">
        <v>0</v>
      </c>
      <c r="M58" s="234">
        <v>46.1</v>
      </c>
      <c r="N58" s="237">
        <v>0</v>
      </c>
      <c r="O58" s="627"/>
      <c r="P58" s="665"/>
      <c r="Q58" s="315"/>
    </row>
    <row r="59" spans="1:17" ht="24" x14ac:dyDescent="0.25">
      <c r="A59" s="348"/>
      <c r="B59" s="316"/>
      <c r="C59" s="316"/>
      <c r="D59" s="316"/>
      <c r="E59" s="316"/>
      <c r="F59" s="316"/>
      <c r="G59" s="236" t="s">
        <v>20</v>
      </c>
      <c r="H59" s="234">
        <f>SUM(I59:N59)</f>
        <v>0</v>
      </c>
      <c r="I59" s="237">
        <v>0</v>
      </c>
      <c r="J59" s="237">
        <v>0</v>
      </c>
      <c r="K59" s="237">
        <v>0</v>
      </c>
      <c r="L59" s="237">
        <v>0</v>
      </c>
      <c r="M59" s="237">
        <v>0</v>
      </c>
      <c r="N59" s="237">
        <v>0</v>
      </c>
      <c r="O59" s="627"/>
      <c r="P59" s="665"/>
      <c r="Q59" s="315"/>
    </row>
    <row r="60" spans="1:17" ht="36" customHeight="1" x14ac:dyDescent="0.25">
      <c r="A60" s="348" t="s">
        <v>2967</v>
      </c>
      <c r="B60" s="316" t="s">
        <v>2960</v>
      </c>
      <c r="C60" s="316" t="s">
        <v>53</v>
      </c>
      <c r="D60" s="316">
        <v>2025</v>
      </c>
      <c r="E60" s="316">
        <v>4517</v>
      </c>
      <c r="F60" s="316" t="s">
        <v>19</v>
      </c>
      <c r="G60" s="236" t="s">
        <v>16</v>
      </c>
      <c r="H60" s="234">
        <f>SUM(H61:H64)</f>
        <v>4.3</v>
      </c>
      <c r="I60" s="234">
        <f t="shared" ref="I60:N60" si="11">SUM(I61:I64)</f>
        <v>4.3</v>
      </c>
      <c r="J60" s="234">
        <f t="shared" si="11"/>
        <v>0</v>
      </c>
      <c r="K60" s="234">
        <f t="shared" si="11"/>
        <v>0</v>
      </c>
      <c r="L60" s="234">
        <f t="shared" si="11"/>
        <v>0</v>
      </c>
      <c r="M60" s="234">
        <f t="shared" si="11"/>
        <v>0</v>
      </c>
      <c r="N60" s="234">
        <f t="shared" si="11"/>
        <v>0</v>
      </c>
      <c r="O60" s="316">
        <v>70000</v>
      </c>
      <c r="P60" s="316" t="s">
        <v>4277</v>
      </c>
      <c r="Q60" s="314" t="s">
        <v>4184</v>
      </c>
    </row>
    <row r="61" spans="1:17" x14ac:dyDescent="0.25">
      <c r="A61" s="348"/>
      <c r="B61" s="316"/>
      <c r="C61" s="316"/>
      <c r="D61" s="316"/>
      <c r="E61" s="316"/>
      <c r="F61" s="316"/>
      <c r="G61" s="236" t="s">
        <v>58</v>
      </c>
      <c r="H61" s="234">
        <f>SUM(I61:N61)</f>
        <v>0</v>
      </c>
      <c r="I61" s="234">
        <v>0</v>
      </c>
      <c r="J61" s="237">
        <v>0</v>
      </c>
      <c r="K61" s="237">
        <v>0</v>
      </c>
      <c r="L61" s="234">
        <v>0</v>
      </c>
      <c r="M61" s="234">
        <v>0</v>
      </c>
      <c r="N61" s="237">
        <v>0</v>
      </c>
      <c r="O61" s="316"/>
      <c r="P61" s="316"/>
      <c r="Q61" s="315"/>
    </row>
    <row r="62" spans="1:17" ht="36" x14ac:dyDescent="0.25">
      <c r="A62" s="348"/>
      <c r="B62" s="316"/>
      <c r="C62" s="316"/>
      <c r="D62" s="316"/>
      <c r="E62" s="316"/>
      <c r="F62" s="316"/>
      <c r="G62" s="236" t="s">
        <v>18</v>
      </c>
      <c r="H62" s="234">
        <f>SUM(I62:N62)</f>
        <v>0</v>
      </c>
      <c r="I62" s="234">
        <v>0</v>
      </c>
      <c r="J62" s="237">
        <v>0</v>
      </c>
      <c r="K62" s="237">
        <v>0</v>
      </c>
      <c r="L62" s="234">
        <v>0</v>
      </c>
      <c r="M62" s="234">
        <v>0</v>
      </c>
      <c r="N62" s="237">
        <v>0</v>
      </c>
      <c r="O62" s="316"/>
      <c r="P62" s="316"/>
      <c r="Q62" s="315"/>
    </row>
    <row r="63" spans="1:17" x14ac:dyDescent="0.25">
      <c r="A63" s="348"/>
      <c r="B63" s="316"/>
      <c r="C63" s="316"/>
      <c r="D63" s="316"/>
      <c r="E63" s="316"/>
      <c r="F63" s="316"/>
      <c r="G63" s="236" t="s">
        <v>19</v>
      </c>
      <c r="H63" s="234">
        <f>SUM(I63:N63)</f>
        <v>4.3</v>
      </c>
      <c r="I63" s="234">
        <v>4.3</v>
      </c>
      <c r="J63" s="237">
        <v>0</v>
      </c>
      <c r="K63" s="237">
        <v>0</v>
      </c>
      <c r="L63" s="234">
        <v>0</v>
      </c>
      <c r="M63" s="234">
        <v>0</v>
      </c>
      <c r="N63" s="237">
        <v>0</v>
      </c>
      <c r="O63" s="316"/>
      <c r="P63" s="316"/>
      <c r="Q63" s="315"/>
    </row>
    <row r="64" spans="1:17" ht="24" x14ac:dyDescent="0.25">
      <c r="A64" s="348"/>
      <c r="B64" s="316"/>
      <c r="C64" s="316"/>
      <c r="D64" s="316"/>
      <c r="E64" s="316"/>
      <c r="F64" s="316"/>
      <c r="G64" s="236" t="s">
        <v>20</v>
      </c>
      <c r="H64" s="234">
        <f>SUM(I64:N64)</f>
        <v>0</v>
      </c>
      <c r="I64" s="237">
        <v>0</v>
      </c>
      <c r="J64" s="237">
        <v>0</v>
      </c>
      <c r="K64" s="237">
        <v>0</v>
      </c>
      <c r="L64" s="234">
        <v>0</v>
      </c>
      <c r="M64" s="234">
        <v>0</v>
      </c>
      <c r="N64" s="237">
        <v>0</v>
      </c>
      <c r="O64" s="316"/>
      <c r="P64" s="316"/>
      <c r="Q64" s="315"/>
    </row>
    <row r="65" spans="1:17" ht="41.25" customHeight="1" x14ac:dyDescent="0.25">
      <c r="A65" s="348" t="s">
        <v>2968</v>
      </c>
      <c r="B65" s="316" t="s">
        <v>4278</v>
      </c>
      <c r="C65" s="316" t="s">
        <v>53</v>
      </c>
      <c r="D65" s="316">
        <v>2029</v>
      </c>
      <c r="E65" s="316">
        <v>4517</v>
      </c>
      <c r="F65" s="316" t="s">
        <v>1338</v>
      </c>
      <c r="G65" s="236" t="s">
        <v>16</v>
      </c>
      <c r="H65" s="234">
        <f>SUM(H66:H69)</f>
        <v>100</v>
      </c>
      <c r="I65" s="234">
        <f t="shared" ref="I65:N65" si="12">SUM(I66:I69)</f>
        <v>0</v>
      </c>
      <c r="J65" s="234">
        <f t="shared" si="12"/>
        <v>0</v>
      </c>
      <c r="K65" s="234">
        <f t="shared" si="12"/>
        <v>0</v>
      </c>
      <c r="L65" s="234">
        <f t="shared" si="12"/>
        <v>0</v>
      </c>
      <c r="M65" s="234">
        <f t="shared" si="12"/>
        <v>100</v>
      </c>
      <c r="N65" s="234">
        <f t="shared" si="12"/>
        <v>0</v>
      </c>
      <c r="O65" s="316">
        <v>70000</v>
      </c>
      <c r="P65" s="316" t="s">
        <v>2982</v>
      </c>
      <c r="Q65" s="314" t="s">
        <v>4184</v>
      </c>
    </row>
    <row r="66" spans="1:17" x14ac:dyDescent="0.25">
      <c r="A66" s="348"/>
      <c r="B66" s="316"/>
      <c r="C66" s="316"/>
      <c r="D66" s="316"/>
      <c r="E66" s="316"/>
      <c r="F66" s="316"/>
      <c r="G66" s="236" t="s">
        <v>58</v>
      </c>
      <c r="H66" s="234">
        <f>SUM(I66:N66)</f>
        <v>0</v>
      </c>
      <c r="I66" s="237">
        <v>0</v>
      </c>
      <c r="J66" s="237">
        <v>0</v>
      </c>
      <c r="K66" s="237">
        <v>0</v>
      </c>
      <c r="L66" s="234">
        <v>0</v>
      </c>
      <c r="M66" s="234">
        <v>0</v>
      </c>
      <c r="N66" s="237">
        <v>0</v>
      </c>
      <c r="O66" s="316"/>
      <c r="P66" s="316"/>
      <c r="Q66" s="315"/>
    </row>
    <row r="67" spans="1:17" ht="36" x14ac:dyDescent="0.25">
      <c r="A67" s="348"/>
      <c r="B67" s="316"/>
      <c r="C67" s="316"/>
      <c r="D67" s="316"/>
      <c r="E67" s="316"/>
      <c r="F67" s="316"/>
      <c r="G67" s="236" t="s">
        <v>18</v>
      </c>
      <c r="H67" s="234">
        <f>SUM(I67:N67)</f>
        <v>50</v>
      </c>
      <c r="I67" s="237">
        <v>0</v>
      </c>
      <c r="J67" s="237">
        <v>0</v>
      </c>
      <c r="K67" s="237">
        <v>0</v>
      </c>
      <c r="L67" s="234">
        <v>0</v>
      </c>
      <c r="M67" s="234">
        <v>50</v>
      </c>
      <c r="N67" s="237">
        <v>0</v>
      </c>
      <c r="O67" s="316"/>
      <c r="P67" s="316"/>
      <c r="Q67" s="315"/>
    </row>
    <row r="68" spans="1:17" x14ac:dyDescent="0.25">
      <c r="A68" s="348"/>
      <c r="B68" s="316"/>
      <c r="C68" s="316"/>
      <c r="D68" s="316"/>
      <c r="E68" s="316"/>
      <c r="F68" s="316"/>
      <c r="G68" s="236" t="s">
        <v>19</v>
      </c>
      <c r="H68" s="234">
        <f>SUM(I68:N68)</f>
        <v>50</v>
      </c>
      <c r="I68" s="237">
        <v>0</v>
      </c>
      <c r="J68" s="237">
        <v>0</v>
      </c>
      <c r="K68" s="237">
        <v>0</v>
      </c>
      <c r="L68" s="234">
        <v>0</v>
      </c>
      <c r="M68" s="234">
        <v>50</v>
      </c>
      <c r="N68" s="237">
        <v>0</v>
      </c>
      <c r="O68" s="316"/>
      <c r="P68" s="316"/>
      <c r="Q68" s="315"/>
    </row>
    <row r="69" spans="1:17" ht="24" x14ac:dyDescent="0.25">
      <c r="A69" s="348"/>
      <c r="B69" s="316"/>
      <c r="C69" s="316"/>
      <c r="D69" s="316"/>
      <c r="E69" s="316"/>
      <c r="F69" s="316"/>
      <c r="G69" s="236" t="s">
        <v>20</v>
      </c>
      <c r="H69" s="234">
        <f>SUM(I69:N69)</f>
        <v>0</v>
      </c>
      <c r="I69" s="237">
        <v>0</v>
      </c>
      <c r="J69" s="237">
        <v>0</v>
      </c>
      <c r="K69" s="237">
        <v>0</v>
      </c>
      <c r="L69" s="234">
        <v>0</v>
      </c>
      <c r="M69" s="237">
        <v>0</v>
      </c>
      <c r="N69" s="237">
        <v>0</v>
      </c>
      <c r="O69" s="316"/>
      <c r="P69" s="316"/>
      <c r="Q69" s="315"/>
    </row>
    <row r="70" spans="1:17" ht="50.25" customHeight="1" x14ac:dyDescent="0.25">
      <c r="A70" s="348" t="s">
        <v>4309</v>
      </c>
      <c r="B70" s="316" t="s">
        <v>2960</v>
      </c>
      <c r="C70" s="316" t="s">
        <v>53</v>
      </c>
      <c r="D70" s="316">
        <v>2025</v>
      </c>
      <c r="E70" s="316">
        <v>2118.4</v>
      </c>
      <c r="F70" s="316" t="s">
        <v>19</v>
      </c>
      <c r="G70" s="236" t="s">
        <v>16</v>
      </c>
      <c r="H70" s="234">
        <f>SUM(H71:H74)</f>
        <v>1.4</v>
      </c>
      <c r="I70" s="234">
        <f t="shared" ref="I70:N70" si="13">SUM(I71:I74)</f>
        <v>1.4</v>
      </c>
      <c r="J70" s="234">
        <f t="shared" si="13"/>
        <v>0</v>
      </c>
      <c r="K70" s="234">
        <f t="shared" si="13"/>
        <v>0</v>
      </c>
      <c r="L70" s="234">
        <f t="shared" si="13"/>
        <v>0</v>
      </c>
      <c r="M70" s="234">
        <f t="shared" si="13"/>
        <v>0</v>
      </c>
      <c r="N70" s="234">
        <f t="shared" si="13"/>
        <v>0</v>
      </c>
      <c r="O70" s="316">
        <v>70000</v>
      </c>
      <c r="P70" s="316" t="s">
        <v>4279</v>
      </c>
      <c r="Q70" s="314" t="s">
        <v>4184</v>
      </c>
    </row>
    <row r="71" spans="1:17" x14ac:dyDescent="0.25">
      <c r="A71" s="348"/>
      <c r="B71" s="316"/>
      <c r="C71" s="316"/>
      <c r="D71" s="316"/>
      <c r="E71" s="316"/>
      <c r="F71" s="316"/>
      <c r="G71" s="236" t="s">
        <v>58</v>
      </c>
      <c r="H71" s="234">
        <f>SUM(I71:N71)</f>
        <v>0</v>
      </c>
      <c r="I71" s="234">
        <v>0</v>
      </c>
      <c r="J71" s="234">
        <v>0</v>
      </c>
      <c r="K71" s="234">
        <v>0</v>
      </c>
      <c r="L71" s="234">
        <v>0</v>
      </c>
      <c r="M71" s="234">
        <v>0</v>
      </c>
      <c r="N71" s="234">
        <v>0</v>
      </c>
      <c r="O71" s="316"/>
      <c r="P71" s="316"/>
      <c r="Q71" s="315"/>
    </row>
    <row r="72" spans="1:17" ht="36" x14ac:dyDescent="0.25">
      <c r="A72" s="348"/>
      <c r="B72" s="316"/>
      <c r="C72" s="316"/>
      <c r="D72" s="316"/>
      <c r="E72" s="316"/>
      <c r="F72" s="316"/>
      <c r="G72" s="236" t="s">
        <v>18</v>
      </c>
      <c r="H72" s="234">
        <f>SUM(I72:N72)</f>
        <v>0</v>
      </c>
      <c r="I72" s="234">
        <v>0</v>
      </c>
      <c r="J72" s="234">
        <v>0</v>
      </c>
      <c r="K72" s="234">
        <v>0</v>
      </c>
      <c r="L72" s="234">
        <v>0</v>
      </c>
      <c r="M72" s="234">
        <v>0</v>
      </c>
      <c r="N72" s="234">
        <v>0</v>
      </c>
      <c r="O72" s="316"/>
      <c r="P72" s="316"/>
      <c r="Q72" s="315"/>
    </row>
    <row r="73" spans="1:17" x14ac:dyDescent="0.25">
      <c r="A73" s="348"/>
      <c r="B73" s="316"/>
      <c r="C73" s="316"/>
      <c r="D73" s="316"/>
      <c r="E73" s="316"/>
      <c r="F73" s="316"/>
      <c r="G73" s="236" t="s">
        <v>19</v>
      </c>
      <c r="H73" s="234">
        <f>SUM(I73:N73)</f>
        <v>1.4</v>
      </c>
      <c r="I73" s="234">
        <v>1.4</v>
      </c>
      <c r="J73" s="234">
        <v>0</v>
      </c>
      <c r="K73" s="234">
        <v>0</v>
      </c>
      <c r="L73" s="234">
        <v>0</v>
      </c>
      <c r="M73" s="234">
        <v>0</v>
      </c>
      <c r="N73" s="234">
        <v>0</v>
      </c>
      <c r="O73" s="316"/>
      <c r="P73" s="316"/>
      <c r="Q73" s="315"/>
    </row>
    <row r="74" spans="1:17" ht="24" x14ac:dyDescent="0.25">
      <c r="A74" s="348"/>
      <c r="B74" s="316"/>
      <c r="C74" s="316"/>
      <c r="D74" s="316"/>
      <c r="E74" s="316"/>
      <c r="F74" s="316"/>
      <c r="G74" s="236" t="s">
        <v>20</v>
      </c>
      <c r="H74" s="234">
        <f>SUM(I74:N74)</f>
        <v>0</v>
      </c>
      <c r="I74" s="234">
        <v>0</v>
      </c>
      <c r="J74" s="234">
        <v>0</v>
      </c>
      <c r="K74" s="234">
        <v>0</v>
      </c>
      <c r="L74" s="234">
        <v>0</v>
      </c>
      <c r="M74" s="234">
        <v>0</v>
      </c>
      <c r="N74" s="234">
        <v>0</v>
      </c>
      <c r="O74" s="316"/>
      <c r="P74" s="316"/>
      <c r="Q74" s="315"/>
    </row>
    <row r="75" spans="1:17" ht="53.25" customHeight="1" x14ac:dyDescent="0.25">
      <c r="A75" s="348" t="s">
        <v>4280</v>
      </c>
      <c r="B75" s="316" t="s">
        <v>2969</v>
      </c>
      <c r="C75" s="316" t="s">
        <v>53</v>
      </c>
      <c r="D75" s="316">
        <v>2029</v>
      </c>
      <c r="E75" s="316">
        <v>2118.4</v>
      </c>
      <c r="F75" s="316" t="s">
        <v>2987</v>
      </c>
      <c r="G75" s="236" t="s">
        <v>16</v>
      </c>
      <c r="H75" s="234">
        <f>SUM(H76:H79)</f>
        <v>130</v>
      </c>
      <c r="I75" s="234">
        <f t="shared" ref="I75:N75" si="14">SUM(I76:I79)</f>
        <v>0</v>
      </c>
      <c r="J75" s="234">
        <f t="shared" si="14"/>
        <v>0</v>
      </c>
      <c r="K75" s="234">
        <f t="shared" si="14"/>
        <v>0</v>
      </c>
      <c r="L75" s="234">
        <f t="shared" si="14"/>
        <v>0</v>
      </c>
      <c r="M75" s="234">
        <f t="shared" si="14"/>
        <v>130</v>
      </c>
      <c r="N75" s="234">
        <f t="shared" si="14"/>
        <v>0</v>
      </c>
      <c r="O75" s="316">
        <v>23796</v>
      </c>
      <c r="P75" s="316" t="s">
        <v>4279</v>
      </c>
      <c r="Q75" s="314" t="s">
        <v>4184</v>
      </c>
    </row>
    <row r="76" spans="1:17" x14ac:dyDescent="0.25">
      <c r="A76" s="348"/>
      <c r="B76" s="316"/>
      <c r="C76" s="316"/>
      <c r="D76" s="316"/>
      <c r="E76" s="316"/>
      <c r="F76" s="316"/>
      <c r="G76" s="236" t="s">
        <v>58</v>
      </c>
      <c r="H76" s="234">
        <f>SUM(I76:N76)</f>
        <v>128.69999999999999</v>
      </c>
      <c r="I76" s="234">
        <v>0</v>
      </c>
      <c r="J76" s="234">
        <v>0</v>
      </c>
      <c r="K76" s="234">
        <v>0</v>
      </c>
      <c r="L76" s="234">
        <v>0</v>
      </c>
      <c r="M76" s="234">
        <v>128.69999999999999</v>
      </c>
      <c r="N76" s="234">
        <v>0</v>
      </c>
      <c r="O76" s="316"/>
      <c r="P76" s="316"/>
      <c r="Q76" s="315"/>
    </row>
    <row r="77" spans="1:17" ht="36" x14ac:dyDescent="0.25">
      <c r="A77" s="348"/>
      <c r="B77" s="316"/>
      <c r="C77" s="316"/>
      <c r="D77" s="316"/>
      <c r="E77" s="316"/>
      <c r="F77" s="316"/>
      <c r="G77" s="236" t="s">
        <v>18</v>
      </c>
      <c r="H77" s="234">
        <f>SUM(I77:N77)</f>
        <v>0.65</v>
      </c>
      <c r="I77" s="234">
        <v>0</v>
      </c>
      <c r="J77" s="234">
        <v>0</v>
      </c>
      <c r="K77" s="234">
        <v>0</v>
      </c>
      <c r="L77" s="234">
        <v>0</v>
      </c>
      <c r="M77" s="234">
        <v>0.65</v>
      </c>
      <c r="N77" s="234">
        <v>0</v>
      </c>
      <c r="O77" s="316"/>
      <c r="P77" s="316"/>
      <c r="Q77" s="315"/>
    </row>
    <row r="78" spans="1:17" x14ac:dyDescent="0.25">
      <c r="A78" s="348"/>
      <c r="B78" s="316"/>
      <c r="C78" s="316"/>
      <c r="D78" s="316"/>
      <c r="E78" s="316"/>
      <c r="F78" s="316"/>
      <c r="G78" s="236" t="s">
        <v>19</v>
      </c>
      <c r="H78" s="234">
        <f>SUM(I78:N78)</f>
        <v>0.65</v>
      </c>
      <c r="I78" s="234">
        <v>0</v>
      </c>
      <c r="J78" s="234">
        <v>0</v>
      </c>
      <c r="K78" s="234">
        <v>0</v>
      </c>
      <c r="L78" s="234">
        <v>0</v>
      </c>
      <c r="M78" s="234">
        <v>0.65</v>
      </c>
      <c r="N78" s="234">
        <v>0</v>
      </c>
      <c r="O78" s="316"/>
      <c r="P78" s="316"/>
      <c r="Q78" s="315"/>
    </row>
    <row r="79" spans="1:17" ht="24" x14ac:dyDescent="0.25">
      <c r="A79" s="348"/>
      <c r="B79" s="316"/>
      <c r="C79" s="316"/>
      <c r="D79" s="316"/>
      <c r="E79" s="316"/>
      <c r="F79" s="316"/>
      <c r="G79" s="236" t="s">
        <v>20</v>
      </c>
      <c r="H79" s="234">
        <f>SUM(I79:N79)</f>
        <v>0</v>
      </c>
      <c r="I79" s="234">
        <v>0</v>
      </c>
      <c r="J79" s="234">
        <v>0</v>
      </c>
      <c r="K79" s="234">
        <v>0</v>
      </c>
      <c r="L79" s="234">
        <v>0</v>
      </c>
      <c r="M79" s="234">
        <v>0</v>
      </c>
      <c r="N79" s="234">
        <v>0</v>
      </c>
      <c r="O79" s="316"/>
      <c r="P79" s="316"/>
      <c r="Q79" s="315"/>
    </row>
    <row r="80" spans="1:17" ht="36" customHeight="1" x14ac:dyDescent="0.25">
      <c r="A80" s="348" t="s">
        <v>4281</v>
      </c>
      <c r="B80" s="316" t="s">
        <v>2960</v>
      </c>
      <c r="C80" s="316" t="s">
        <v>53</v>
      </c>
      <c r="D80" s="316">
        <v>2025</v>
      </c>
      <c r="E80" s="316" t="s">
        <v>2970</v>
      </c>
      <c r="F80" s="316" t="s">
        <v>19</v>
      </c>
      <c r="G80" s="236" t="s">
        <v>16</v>
      </c>
      <c r="H80" s="234">
        <f>SUM(H81:H84)</f>
        <v>0.9</v>
      </c>
      <c r="I80" s="234">
        <f t="shared" ref="I80:N80" si="15">SUM(I81:I84)</f>
        <v>0.9</v>
      </c>
      <c r="J80" s="234">
        <f t="shared" si="15"/>
        <v>0</v>
      </c>
      <c r="K80" s="234">
        <f t="shared" si="15"/>
        <v>0</v>
      </c>
      <c r="L80" s="234">
        <f t="shared" si="15"/>
        <v>0</v>
      </c>
      <c r="M80" s="234">
        <f t="shared" si="15"/>
        <v>0</v>
      </c>
      <c r="N80" s="234">
        <f t="shared" si="15"/>
        <v>0</v>
      </c>
      <c r="O80" s="316">
        <v>5057</v>
      </c>
      <c r="P80" s="316" t="s">
        <v>4279</v>
      </c>
      <c r="Q80" s="314" t="s">
        <v>4184</v>
      </c>
    </row>
    <row r="81" spans="1:17" x14ac:dyDescent="0.25">
      <c r="A81" s="348"/>
      <c r="B81" s="316"/>
      <c r="C81" s="316"/>
      <c r="D81" s="316"/>
      <c r="E81" s="316"/>
      <c r="F81" s="316"/>
      <c r="G81" s="236" t="s">
        <v>58</v>
      </c>
      <c r="H81" s="234">
        <f>SUM(I81:N81)</f>
        <v>0</v>
      </c>
      <c r="I81" s="234">
        <v>0</v>
      </c>
      <c r="J81" s="234">
        <v>0</v>
      </c>
      <c r="K81" s="234">
        <v>0</v>
      </c>
      <c r="L81" s="234">
        <v>0</v>
      </c>
      <c r="M81" s="234">
        <v>0</v>
      </c>
      <c r="N81" s="234">
        <v>0</v>
      </c>
      <c r="O81" s="316"/>
      <c r="P81" s="316"/>
      <c r="Q81" s="315"/>
    </row>
    <row r="82" spans="1:17" ht="36" x14ac:dyDescent="0.25">
      <c r="A82" s="348"/>
      <c r="B82" s="316"/>
      <c r="C82" s="316"/>
      <c r="D82" s="316"/>
      <c r="E82" s="316"/>
      <c r="F82" s="316"/>
      <c r="G82" s="236" t="s">
        <v>18</v>
      </c>
      <c r="H82" s="234">
        <f>SUM(I82:N82)</f>
        <v>0</v>
      </c>
      <c r="I82" s="234">
        <v>0</v>
      </c>
      <c r="J82" s="234">
        <v>0</v>
      </c>
      <c r="K82" s="234">
        <v>0</v>
      </c>
      <c r="L82" s="234">
        <v>0</v>
      </c>
      <c r="M82" s="234">
        <v>0</v>
      </c>
      <c r="N82" s="234">
        <v>0</v>
      </c>
      <c r="O82" s="316"/>
      <c r="P82" s="316"/>
      <c r="Q82" s="315"/>
    </row>
    <row r="83" spans="1:17" x14ac:dyDescent="0.25">
      <c r="A83" s="348"/>
      <c r="B83" s="316"/>
      <c r="C83" s="316"/>
      <c r="D83" s="316"/>
      <c r="E83" s="316"/>
      <c r="F83" s="316"/>
      <c r="G83" s="236" t="s">
        <v>19</v>
      </c>
      <c r="H83" s="234">
        <f>SUM(I83:N83)</f>
        <v>0.9</v>
      </c>
      <c r="I83" s="234">
        <v>0.9</v>
      </c>
      <c r="J83" s="234">
        <v>0</v>
      </c>
      <c r="K83" s="234">
        <v>0</v>
      </c>
      <c r="L83" s="234">
        <v>0</v>
      </c>
      <c r="M83" s="234">
        <v>0</v>
      </c>
      <c r="N83" s="234">
        <v>0</v>
      </c>
      <c r="O83" s="316"/>
      <c r="P83" s="316"/>
      <c r="Q83" s="315"/>
    </row>
    <row r="84" spans="1:17" ht="24" x14ac:dyDescent="0.25">
      <c r="A84" s="348"/>
      <c r="B84" s="316"/>
      <c r="C84" s="316"/>
      <c r="D84" s="316"/>
      <c r="E84" s="316"/>
      <c r="F84" s="316"/>
      <c r="G84" s="236" t="s">
        <v>20</v>
      </c>
      <c r="H84" s="234">
        <f>SUM(I84:N84)</f>
        <v>0</v>
      </c>
      <c r="I84" s="234">
        <v>0</v>
      </c>
      <c r="J84" s="234">
        <v>0</v>
      </c>
      <c r="K84" s="234">
        <v>0</v>
      </c>
      <c r="L84" s="234">
        <v>0</v>
      </c>
      <c r="M84" s="234">
        <v>0</v>
      </c>
      <c r="N84" s="234">
        <v>0</v>
      </c>
      <c r="O84" s="316"/>
      <c r="P84" s="316"/>
      <c r="Q84" s="315"/>
    </row>
    <row r="85" spans="1:17" ht="60" customHeight="1" x14ac:dyDescent="0.25">
      <c r="A85" s="348" t="s">
        <v>4282</v>
      </c>
      <c r="B85" s="316" t="s">
        <v>2966</v>
      </c>
      <c r="C85" s="316" t="s">
        <v>53</v>
      </c>
      <c r="D85" s="316">
        <v>2029</v>
      </c>
      <c r="E85" s="316" t="s">
        <v>2970</v>
      </c>
      <c r="F85" s="316" t="s">
        <v>2987</v>
      </c>
      <c r="G85" s="236" t="s">
        <v>16</v>
      </c>
      <c r="H85" s="234">
        <f>SUM(H86:H89)</f>
        <v>36.000000000000007</v>
      </c>
      <c r="I85" s="234">
        <f t="shared" ref="I85:N85" si="16">SUM(I86:I89)</f>
        <v>0</v>
      </c>
      <c r="J85" s="234">
        <f t="shared" si="16"/>
        <v>0</v>
      </c>
      <c r="K85" s="234">
        <f t="shared" si="16"/>
        <v>0</v>
      </c>
      <c r="L85" s="234">
        <f t="shared" si="16"/>
        <v>0</v>
      </c>
      <c r="M85" s="234">
        <f t="shared" si="16"/>
        <v>36.000000000000007</v>
      </c>
      <c r="N85" s="234">
        <f t="shared" si="16"/>
        <v>0</v>
      </c>
      <c r="O85" s="316">
        <v>5057</v>
      </c>
      <c r="P85" s="316" t="s">
        <v>4279</v>
      </c>
      <c r="Q85" s="314" t="s">
        <v>4184</v>
      </c>
    </row>
    <row r="86" spans="1:17" x14ac:dyDescent="0.25">
      <c r="A86" s="348"/>
      <c r="B86" s="316"/>
      <c r="C86" s="316"/>
      <c r="D86" s="316"/>
      <c r="E86" s="316"/>
      <c r="F86" s="316"/>
      <c r="G86" s="236" t="s">
        <v>58</v>
      </c>
      <c r="H86" s="234">
        <f>SUM(I86:N86)</f>
        <v>35.6</v>
      </c>
      <c r="I86" s="234">
        <v>0</v>
      </c>
      <c r="J86" s="234">
        <v>0</v>
      </c>
      <c r="K86" s="234">
        <v>0</v>
      </c>
      <c r="L86" s="234">
        <v>0</v>
      </c>
      <c r="M86" s="234">
        <v>35.6</v>
      </c>
      <c r="N86" s="234">
        <v>0</v>
      </c>
      <c r="O86" s="316"/>
      <c r="P86" s="316"/>
      <c r="Q86" s="315"/>
    </row>
    <row r="87" spans="1:17" ht="36" x14ac:dyDescent="0.25">
      <c r="A87" s="348"/>
      <c r="B87" s="316"/>
      <c r="C87" s="316"/>
      <c r="D87" s="316"/>
      <c r="E87" s="316"/>
      <c r="F87" s="316"/>
      <c r="G87" s="236" t="s">
        <v>18</v>
      </c>
      <c r="H87" s="234">
        <f>SUM(I87:N87)</f>
        <v>0.2</v>
      </c>
      <c r="I87" s="234">
        <v>0</v>
      </c>
      <c r="J87" s="234">
        <v>0</v>
      </c>
      <c r="K87" s="234">
        <v>0</v>
      </c>
      <c r="L87" s="234">
        <v>0</v>
      </c>
      <c r="M87" s="234">
        <v>0.2</v>
      </c>
      <c r="N87" s="234">
        <v>0</v>
      </c>
      <c r="O87" s="316"/>
      <c r="P87" s="316"/>
      <c r="Q87" s="315"/>
    </row>
    <row r="88" spans="1:17" x14ac:dyDescent="0.25">
      <c r="A88" s="348"/>
      <c r="B88" s="316"/>
      <c r="C88" s="316"/>
      <c r="D88" s="316"/>
      <c r="E88" s="316"/>
      <c r="F88" s="316"/>
      <c r="G88" s="236" t="s">
        <v>19</v>
      </c>
      <c r="H88" s="234">
        <f>SUM(I88:N88)</f>
        <v>0.2</v>
      </c>
      <c r="I88" s="234">
        <v>0</v>
      </c>
      <c r="J88" s="234">
        <v>0</v>
      </c>
      <c r="K88" s="234">
        <v>0</v>
      </c>
      <c r="L88" s="234">
        <v>0</v>
      </c>
      <c r="M88" s="234">
        <v>0.2</v>
      </c>
      <c r="N88" s="234">
        <v>0</v>
      </c>
      <c r="O88" s="316"/>
      <c r="P88" s="316"/>
      <c r="Q88" s="315"/>
    </row>
    <row r="89" spans="1:17" ht="24" x14ac:dyDescent="0.25">
      <c r="A89" s="348"/>
      <c r="B89" s="316"/>
      <c r="C89" s="316"/>
      <c r="D89" s="316"/>
      <c r="E89" s="316"/>
      <c r="F89" s="316"/>
      <c r="G89" s="236" t="s">
        <v>20</v>
      </c>
      <c r="H89" s="234">
        <f>SUM(I89:N89)</f>
        <v>0</v>
      </c>
      <c r="I89" s="234">
        <v>0</v>
      </c>
      <c r="J89" s="234">
        <v>0</v>
      </c>
      <c r="K89" s="234">
        <v>0</v>
      </c>
      <c r="L89" s="234">
        <v>0</v>
      </c>
      <c r="M89" s="234">
        <v>0</v>
      </c>
      <c r="N89" s="234">
        <v>0</v>
      </c>
      <c r="O89" s="316"/>
      <c r="P89" s="316"/>
      <c r="Q89" s="315"/>
    </row>
    <row r="90" spans="1:17" ht="36" customHeight="1" x14ac:dyDescent="0.25">
      <c r="A90" s="348" t="s">
        <v>4283</v>
      </c>
      <c r="B90" s="316" t="s">
        <v>2960</v>
      </c>
      <c r="C90" s="316" t="s">
        <v>53</v>
      </c>
      <c r="D90" s="316">
        <v>2025</v>
      </c>
      <c r="E90" s="316" t="s">
        <v>2972</v>
      </c>
      <c r="F90" s="316" t="s">
        <v>19</v>
      </c>
      <c r="G90" s="236" t="s">
        <v>16</v>
      </c>
      <c r="H90" s="234">
        <f>SUM(H91:H94)</f>
        <v>0.5</v>
      </c>
      <c r="I90" s="234">
        <f t="shared" ref="I90:N90" si="17">SUM(I91:I94)</f>
        <v>0.5</v>
      </c>
      <c r="J90" s="234">
        <f t="shared" si="17"/>
        <v>0</v>
      </c>
      <c r="K90" s="234">
        <f t="shared" si="17"/>
        <v>0</v>
      </c>
      <c r="L90" s="234">
        <f t="shared" si="17"/>
        <v>0</v>
      </c>
      <c r="M90" s="234">
        <f t="shared" si="17"/>
        <v>0</v>
      </c>
      <c r="N90" s="234">
        <f t="shared" si="17"/>
        <v>0</v>
      </c>
      <c r="O90" s="316">
        <v>7815</v>
      </c>
      <c r="P90" s="316" t="s">
        <v>4279</v>
      </c>
      <c r="Q90" s="314" t="s">
        <v>4184</v>
      </c>
    </row>
    <row r="91" spans="1:17" x14ac:dyDescent="0.25">
      <c r="A91" s="348"/>
      <c r="B91" s="316"/>
      <c r="C91" s="316"/>
      <c r="D91" s="316"/>
      <c r="E91" s="316"/>
      <c r="F91" s="316"/>
      <c r="G91" s="236" t="s">
        <v>58</v>
      </c>
      <c r="H91" s="234">
        <f>SUM(I91:N91)</f>
        <v>0</v>
      </c>
      <c r="I91" s="234">
        <v>0</v>
      </c>
      <c r="J91" s="234">
        <v>0</v>
      </c>
      <c r="K91" s="234">
        <v>0</v>
      </c>
      <c r="L91" s="234">
        <v>0</v>
      </c>
      <c r="M91" s="234">
        <v>0</v>
      </c>
      <c r="N91" s="234">
        <v>0</v>
      </c>
      <c r="O91" s="316"/>
      <c r="P91" s="316"/>
      <c r="Q91" s="315"/>
    </row>
    <row r="92" spans="1:17" ht="36" x14ac:dyDescent="0.25">
      <c r="A92" s="348"/>
      <c r="B92" s="316"/>
      <c r="C92" s="316"/>
      <c r="D92" s="316"/>
      <c r="E92" s="316"/>
      <c r="F92" s="316"/>
      <c r="G92" s="236" t="s">
        <v>18</v>
      </c>
      <c r="H92" s="234">
        <f>SUM(I92:N92)</f>
        <v>0</v>
      </c>
      <c r="I92" s="234">
        <v>0</v>
      </c>
      <c r="J92" s="234">
        <v>0</v>
      </c>
      <c r="K92" s="234">
        <v>0</v>
      </c>
      <c r="L92" s="234">
        <v>0</v>
      </c>
      <c r="M92" s="234">
        <v>0</v>
      </c>
      <c r="N92" s="234">
        <v>0</v>
      </c>
      <c r="O92" s="316"/>
      <c r="P92" s="316"/>
      <c r="Q92" s="315"/>
    </row>
    <row r="93" spans="1:17" x14ac:dyDescent="0.25">
      <c r="A93" s="348"/>
      <c r="B93" s="316"/>
      <c r="C93" s="316"/>
      <c r="D93" s="316"/>
      <c r="E93" s="316"/>
      <c r="F93" s="316"/>
      <c r="G93" s="236" t="s">
        <v>19</v>
      </c>
      <c r="H93" s="234">
        <f>SUM(I93:N93)</f>
        <v>0.5</v>
      </c>
      <c r="I93" s="234">
        <v>0.5</v>
      </c>
      <c r="J93" s="234">
        <v>0</v>
      </c>
      <c r="K93" s="234">
        <v>0</v>
      </c>
      <c r="L93" s="234">
        <v>0</v>
      </c>
      <c r="M93" s="234">
        <v>0</v>
      </c>
      <c r="N93" s="234">
        <v>0</v>
      </c>
      <c r="O93" s="316"/>
      <c r="P93" s="316"/>
      <c r="Q93" s="315"/>
    </row>
    <row r="94" spans="1:17" ht="24" x14ac:dyDescent="0.25">
      <c r="A94" s="348"/>
      <c r="B94" s="316"/>
      <c r="C94" s="316"/>
      <c r="D94" s="316"/>
      <c r="E94" s="316"/>
      <c r="F94" s="316"/>
      <c r="G94" s="236" t="s">
        <v>20</v>
      </c>
      <c r="H94" s="234">
        <f>SUM(I94:N94)</f>
        <v>0</v>
      </c>
      <c r="I94" s="234">
        <v>0</v>
      </c>
      <c r="J94" s="234">
        <v>0</v>
      </c>
      <c r="K94" s="234">
        <v>0</v>
      </c>
      <c r="L94" s="234">
        <v>0</v>
      </c>
      <c r="M94" s="234">
        <v>0</v>
      </c>
      <c r="N94" s="234">
        <v>0</v>
      </c>
      <c r="O94" s="316"/>
      <c r="P94" s="316"/>
      <c r="Q94" s="315"/>
    </row>
    <row r="95" spans="1:17" ht="42.75" customHeight="1" x14ac:dyDescent="0.25">
      <c r="A95" s="348" t="s">
        <v>4284</v>
      </c>
      <c r="B95" s="316" t="s">
        <v>2969</v>
      </c>
      <c r="C95" s="316" t="s">
        <v>53</v>
      </c>
      <c r="D95" s="316">
        <v>2029</v>
      </c>
      <c r="E95" s="316" t="s">
        <v>2972</v>
      </c>
      <c r="F95" s="316" t="s">
        <v>2987</v>
      </c>
      <c r="G95" s="236" t="s">
        <v>16</v>
      </c>
      <c r="H95" s="234">
        <f>SUM(H96:H99)</f>
        <v>38.000000000000007</v>
      </c>
      <c r="I95" s="234">
        <f t="shared" ref="I95:N95" si="18">SUM(I96:I99)</f>
        <v>0</v>
      </c>
      <c r="J95" s="234">
        <f t="shared" si="18"/>
        <v>0</v>
      </c>
      <c r="K95" s="234">
        <f t="shared" si="18"/>
        <v>0</v>
      </c>
      <c r="L95" s="234">
        <f t="shared" si="18"/>
        <v>0</v>
      </c>
      <c r="M95" s="234">
        <f t="shared" si="18"/>
        <v>38.000000000000007</v>
      </c>
      <c r="N95" s="234">
        <f t="shared" si="18"/>
        <v>0</v>
      </c>
      <c r="O95" s="316">
        <v>7815</v>
      </c>
      <c r="P95" s="316" t="s">
        <v>4279</v>
      </c>
      <c r="Q95" s="314" t="s">
        <v>4184</v>
      </c>
    </row>
    <row r="96" spans="1:17" x14ac:dyDescent="0.25">
      <c r="A96" s="348"/>
      <c r="B96" s="316"/>
      <c r="C96" s="316"/>
      <c r="D96" s="316"/>
      <c r="E96" s="316"/>
      <c r="F96" s="316"/>
      <c r="G96" s="236" t="s">
        <v>58</v>
      </c>
      <c r="H96" s="234">
        <f>SUM(I96:N96)</f>
        <v>37.6</v>
      </c>
      <c r="I96" s="234">
        <v>0</v>
      </c>
      <c r="J96" s="234">
        <v>0</v>
      </c>
      <c r="K96" s="234">
        <v>0</v>
      </c>
      <c r="L96" s="234">
        <v>0</v>
      </c>
      <c r="M96" s="234">
        <v>37.6</v>
      </c>
      <c r="N96" s="234">
        <v>0</v>
      </c>
      <c r="O96" s="316"/>
      <c r="P96" s="316"/>
      <c r="Q96" s="315"/>
    </row>
    <row r="97" spans="1:17" ht="36" x14ac:dyDescent="0.25">
      <c r="A97" s="348"/>
      <c r="B97" s="316"/>
      <c r="C97" s="316"/>
      <c r="D97" s="316"/>
      <c r="E97" s="316"/>
      <c r="F97" s="316"/>
      <c r="G97" s="236" t="s">
        <v>18</v>
      </c>
      <c r="H97" s="234">
        <f>SUM(I97:N97)</f>
        <v>0.2</v>
      </c>
      <c r="I97" s="234">
        <v>0</v>
      </c>
      <c r="J97" s="234">
        <v>0</v>
      </c>
      <c r="K97" s="234">
        <v>0</v>
      </c>
      <c r="L97" s="234">
        <v>0</v>
      </c>
      <c r="M97" s="234">
        <v>0.2</v>
      </c>
      <c r="N97" s="234">
        <v>0</v>
      </c>
      <c r="O97" s="316"/>
      <c r="P97" s="316"/>
      <c r="Q97" s="315"/>
    </row>
    <row r="98" spans="1:17" x14ac:dyDescent="0.25">
      <c r="A98" s="348"/>
      <c r="B98" s="316"/>
      <c r="C98" s="316"/>
      <c r="D98" s="316"/>
      <c r="E98" s="316"/>
      <c r="F98" s="316"/>
      <c r="G98" s="236" t="s">
        <v>19</v>
      </c>
      <c r="H98" s="234">
        <f>SUM(I98:N98)</f>
        <v>0.2</v>
      </c>
      <c r="I98" s="234">
        <v>0</v>
      </c>
      <c r="J98" s="234">
        <v>0</v>
      </c>
      <c r="K98" s="234">
        <v>0</v>
      </c>
      <c r="L98" s="234">
        <v>0</v>
      </c>
      <c r="M98" s="234">
        <v>0.2</v>
      </c>
      <c r="N98" s="234">
        <v>0</v>
      </c>
      <c r="O98" s="316"/>
      <c r="P98" s="316"/>
      <c r="Q98" s="315"/>
    </row>
    <row r="99" spans="1:17" ht="24" x14ac:dyDescent="0.25">
      <c r="A99" s="348"/>
      <c r="B99" s="316"/>
      <c r="C99" s="316"/>
      <c r="D99" s="316"/>
      <c r="E99" s="316"/>
      <c r="F99" s="316"/>
      <c r="G99" s="236" t="s">
        <v>20</v>
      </c>
      <c r="H99" s="234">
        <f>SUM(I99:N99)</f>
        <v>0</v>
      </c>
      <c r="I99" s="234">
        <v>0</v>
      </c>
      <c r="J99" s="234">
        <v>0</v>
      </c>
      <c r="K99" s="234">
        <v>0</v>
      </c>
      <c r="L99" s="234">
        <v>0</v>
      </c>
      <c r="M99" s="234">
        <v>0</v>
      </c>
      <c r="N99" s="234">
        <v>0</v>
      </c>
      <c r="O99" s="316"/>
      <c r="P99" s="316"/>
      <c r="Q99" s="315"/>
    </row>
    <row r="100" spans="1:17" ht="36" customHeight="1" x14ac:dyDescent="0.25">
      <c r="A100" s="348" t="s">
        <v>4285</v>
      </c>
      <c r="B100" s="316" t="s">
        <v>2969</v>
      </c>
      <c r="C100" s="316" t="s">
        <v>53</v>
      </c>
      <c r="D100" s="316" t="s">
        <v>484</v>
      </c>
      <c r="E100" s="316" t="s">
        <v>2973</v>
      </c>
      <c r="F100" s="316" t="s">
        <v>2987</v>
      </c>
      <c r="G100" s="236" t="s">
        <v>16</v>
      </c>
      <c r="H100" s="234">
        <f>SUM(H101:H104)</f>
        <v>22.000000000000004</v>
      </c>
      <c r="I100" s="234">
        <f t="shared" ref="I100:N100" si="19">SUM(I101:I104)</f>
        <v>0</v>
      </c>
      <c r="J100" s="234">
        <f t="shared" si="19"/>
        <v>0</v>
      </c>
      <c r="K100" s="234">
        <f t="shared" si="19"/>
        <v>0</v>
      </c>
      <c r="L100" s="234">
        <f t="shared" si="19"/>
        <v>0</v>
      </c>
      <c r="M100" s="234">
        <f t="shared" si="19"/>
        <v>2</v>
      </c>
      <c r="N100" s="234">
        <f t="shared" si="19"/>
        <v>20.000000000000004</v>
      </c>
      <c r="O100" s="316">
        <v>6100</v>
      </c>
      <c r="P100" s="316" t="s">
        <v>4279</v>
      </c>
      <c r="Q100" s="314" t="s">
        <v>4184</v>
      </c>
    </row>
    <row r="101" spans="1:17" x14ac:dyDescent="0.25">
      <c r="A101" s="348"/>
      <c r="B101" s="316"/>
      <c r="C101" s="316"/>
      <c r="D101" s="316"/>
      <c r="E101" s="316"/>
      <c r="F101" s="316"/>
      <c r="G101" s="236" t="s">
        <v>49</v>
      </c>
      <c r="H101" s="234">
        <f t="shared" ref="H101:H154" si="20">SUM(I101:N101)</f>
        <v>19.8</v>
      </c>
      <c r="I101" s="234">
        <v>0</v>
      </c>
      <c r="J101" s="234">
        <v>0</v>
      </c>
      <c r="K101" s="234">
        <v>0</v>
      </c>
      <c r="L101" s="234">
        <v>0</v>
      </c>
      <c r="M101" s="234">
        <v>0</v>
      </c>
      <c r="N101" s="234">
        <v>19.8</v>
      </c>
      <c r="O101" s="316"/>
      <c r="P101" s="316"/>
      <c r="Q101" s="315"/>
    </row>
    <row r="102" spans="1:17" ht="36" x14ac:dyDescent="0.25">
      <c r="A102" s="348"/>
      <c r="B102" s="316"/>
      <c r="C102" s="316"/>
      <c r="D102" s="316"/>
      <c r="E102" s="316"/>
      <c r="F102" s="316"/>
      <c r="G102" s="236" t="s">
        <v>18</v>
      </c>
      <c r="H102" s="234">
        <f t="shared" si="20"/>
        <v>0.1</v>
      </c>
      <c r="I102" s="234">
        <v>0</v>
      </c>
      <c r="J102" s="234">
        <v>0</v>
      </c>
      <c r="K102" s="234">
        <v>0</v>
      </c>
      <c r="L102" s="234">
        <v>0</v>
      </c>
      <c r="M102" s="234">
        <v>0</v>
      </c>
      <c r="N102" s="234">
        <v>0.1</v>
      </c>
      <c r="O102" s="316"/>
      <c r="P102" s="316"/>
      <c r="Q102" s="315"/>
    </row>
    <row r="103" spans="1:17" x14ac:dyDescent="0.25">
      <c r="A103" s="348"/>
      <c r="B103" s="316"/>
      <c r="C103" s="316"/>
      <c r="D103" s="316"/>
      <c r="E103" s="316"/>
      <c r="F103" s="316"/>
      <c r="G103" s="236" t="s">
        <v>19</v>
      </c>
      <c r="H103" s="234">
        <f t="shared" si="20"/>
        <v>2.1</v>
      </c>
      <c r="I103" s="234">
        <v>0</v>
      </c>
      <c r="J103" s="234">
        <v>0</v>
      </c>
      <c r="K103" s="234">
        <v>0</v>
      </c>
      <c r="L103" s="234">
        <v>0</v>
      </c>
      <c r="M103" s="237">
        <v>2</v>
      </c>
      <c r="N103" s="237">
        <v>0.1</v>
      </c>
      <c r="O103" s="316"/>
      <c r="P103" s="316"/>
      <c r="Q103" s="315"/>
    </row>
    <row r="104" spans="1:17" ht="24" x14ac:dyDescent="0.25">
      <c r="A104" s="348"/>
      <c r="B104" s="316"/>
      <c r="C104" s="316"/>
      <c r="D104" s="316"/>
      <c r="E104" s="316"/>
      <c r="F104" s="316"/>
      <c r="G104" s="236" t="s">
        <v>20</v>
      </c>
      <c r="H104" s="234">
        <f t="shared" si="20"/>
        <v>0</v>
      </c>
      <c r="I104" s="234">
        <v>0</v>
      </c>
      <c r="J104" s="234">
        <v>0</v>
      </c>
      <c r="K104" s="234">
        <v>0</v>
      </c>
      <c r="L104" s="234">
        <v>0</v>
      </c>
      <c r="M104" s="234">
        <v>0</v>
      </c>
      <c r="N104" s="234">
        <v>0</v>
      </c>
      <c r="O104" s="316"/>
      <c r="P104" s="316"/>
      <c r="Q104" s="315"/>
    </row>
    <row r="105" spans="1:17" ht="36" customHeight="1" x14ac:dyDescent="0.25">
      <c r="A105" s="348" t="s">
        <v>4286</v>
      </c>
      <c r="B105" s="316" t="s">
        <v>2969</v>
      </c>
      <c r="C105" s="316" t="s">
        <v>53</v>
      </c>
      <c r="D105" s="316" t="s">
        <v>484</v>
      </c>
      <c r="E105" s="316" t="s">
        <v>2974</v>
      </c>
      <c r="F105" s="316" t="s">
        <v>2987</v>
      </c>
      <c r="G105" s="236" t="s">
        <v>16</v>
      </c>
      <c r="H105" s="234">
        <f>SUM(H106:H109)</f>
        <v>32.1</v>
      </c>
      <c r="I105" s="234">
        <f t="shared" ref="I105:N105" si="21">SUM(I106:I109)</f>
        <v>0</v>
      </c>
      <c r="J105" s="234">
        <f t="shared" si="21"/>
        <v>0</v>
      </c>
      <c r="K105" s="234">
        <f t="shared" si="21"/>
        <v>0</v>
      </c>
      <c r="L105" s="234">
        <f t="shared" si="21"/>
        <v>0</v>
      </c>
      <c r="M105" s="234">
        <f t="shared" si="21"/>
        <v>2</v>
      </c>
      <c r="N105" s="234">
        <f t="shared" si="21"/>
        <v>30.099999999999998</v>
      </c>
      <c r="O105" s="316">
        <v>8000</v>
      </c>
      <c r="P105" s="316" t="s">
        <v>4279</v>
      </c>
      <c r="Q105" s="314" t="s">
        <v>4184</v>
      </c>
    </row>
    <row r="106" spans="1:17" x14ac:dyDescent="0.25">
      <c r="A106" s="348"/>
      <c r="B106" s="316"/>
      <c r="C106" s="316"/>
      <c r="D106" s="316"/>
      <c r="E106" s="316"/>
      <c r="F106" s="316"/>
      <c r="G106" s="236" t="s">
        <v>49</v>
      </c>
      <c r="H106" s="234">
        <f t="shared" si="20"/>
        <v>29.7</v>
      </c>
      <c r="I106" s="234">
        <v>0</v>
      </c>
      <c r="J106" s="234">
        <v>0</v>
      </c>
      <c r="K106" s="234">
        <v>0</v>
      </c>
      <c r="L106" s="234">
        <v>0</v>
      </c>
      <c r="M106" s="234">
        <v>0</v>
      </c>
      <c r="N106" s="234">
        <v>29.7</v>
      </c>
      <c r="O106" s="316"/>
      <c r="P106" s="316"/>
      <c r="Q106" s="315"/>
    </row>
    <row r="107" spans="1:17" ht="36" x14ac:dyDescent="0.25">
      <c r="A107" s="348"/>
      <c r="B107" s="316"/>
      <c r="C107" s="316"/>
      <c r="D107" s="316"/>
      <c r="E107" s="316"/>
      <c r="F107" s="316"/>
      <c r="G107" s="236" t="s">
        <v>18</v>
      </c>
      <c r="H107" s="234">
        <f t="shared" si="20"/>
        <v>0.2</v>
      </c>
      <c r="I107" s="234">
        <v>0</v>
      </c>
      <c r="J107" s="234">
        <v>0</v>
      </c>
      <c r="K107" s="234">
        <v>0</v>
      </c>
      <c r="L107" s="234">
        <v>0</v>
      </c>
      <c r="M107" s="234">
        <v>0</v>
      </c>
      <c r="N107" s="234">
        <v>0.2</v>
      </c>
      <c r="O107" s="316"/>
      <c r="P107" s="316"/>
      <c r="Q107" s="315"/>
    </row>
    <row r="108" spans="1:17" x14ac:dyDescent="0.25">
      <c r="A108" s="348"/>
      <c r="B108" s="316"/>
      <c r="C108" s="316"/>
      <c r="D108" s="316"/>
      <c r="E108" s="316"/>
      <c r="F108" s="316"/>
      <c r="G108" s="236" t="s">
        <v>19</v>
      </c>
      <c r="H108" s="234">
        <f t="shared" si="20"/>
        <v>2.2000000000000002</v>
      </c>
      <c r="I108" s="234">
        <v>0</v>
      </c>
      <c r="J108" s="234">
        <v>0</v>
      </c>
      <c r="K108" s="234">
        <v>0</v>
      </c>
      <c r="L108" s="237">
        <v>0</v>
      </c>
      <c r="M108" s="237">
        <v>2</v>
      </c>
      <c r="N108" s="237">
        <v>0.2</v>
      </c>
      <c r="O108" s="316"/>
      <c r="P108" s="316"/>
      <c r="Q108" s="315"/>
    </row>
    <row r="109" spans="1:17" ht="24" x14ac:dyDescent="0.25">
      <c r="A109" s="348"/>
      <c r="B109" s="316"/>
      <c r="C109" s="316"/>
      <c r="D109" s="316"/>
      <c r="E109" s="316"/>
      <c r="F109" s="316"/>
      <c r="G109" s="236" t="s">
        <v>20</v>
      </c>
      <c r="H109" s="234">
        <f t="shared" si="20"/>
        <v>0</v>
      </c>
      <c r="I109" s="234">
        <v>0</v>
      </c>
      <c r="J109" s="234">
        <v>0</v>
      </c>
      <c r="K109" s="234">
        <v>0</v>
      </c>
      <c r="L109" s="234">
        <v>0</v>
      </c>
      <c r="M109" s="234">
        <v>0</v>
      </c>
      <c r="N109" s="234">
        <v>0</v>
      </c>
      <c r="O109" s="316"/>
      <c r="P109" s="316"/>
      <c r="Q109" s="315"/>
    </row>
    <row r="110" spans="1:17" ht="36" customHeight="1" x14ac:dyDescent="0.25">
      <c r="A110" s="355" t="s">
        <v>4287</v>
      </c>
      <c r="B110" s="316" t="s">
        <v>2971</v>
      </c>
      <c r="C110" s="316" t="s">
        <v>53</v>
      </c>
      <c r="D110" s="316" t="s">
        <v>484</v>
      </c>
      <c r="E110" s="316" t="s">
        <v>2973</v>
      </c>
      <c r="F110" s="316" t="s">
        <v>2987</v>
      </c>
      <c r="G110" s="236" t="s">
        <v>16</v>
      </c>
      <c r="H110" s="234">
        <f>SUM(H111:H114)</f>
        <v>32.1</v>
      </c>
      <c r="I110" s="234">
        <f t="shared" ref="I110:N110" si="22">SUM(I111:I114)</f>
        <v>0</v>
      </c>
      <c r="J110" s="234">
        <f t="shared" si="22"/>
        <v>0</v>
      </c>
      <c r="K110" s="234">
        <f t="shared" si="22"/>
        <v>0</v>
      </c>
      <c r="L110" s="234">
        <f t="shared" si="22"/>
        <v>0</v>
      </c>
      <c r="M110" s="234">
        <f t="shared" si="22"/>
        <v>2</v>
      </c>
      <c r="N110" s="234">
        <f t="shared" si="22"/>
        <v>30.099999999999998</v>
      </c>
      <c r="O110" s="627">
        <v>7000</v>
      </c>
      <c r="P110" s="316" t="s">
        <v>4279</v>
      </c>
      <c r="Q110" s="314" t="s">
        <v>4184</v>
      </c>
    </row>
    <row r="111" spans="1:17" x14ac:dyDescent="0.25">
      <c r="A111" s="355"/>
      <c r="B111" s="316"/>
      <c r="C111" s="316"/>
      <c r="D111" s="316"/>
      <c r="E111" s="316"/>
      <c r="F111" s="316"/>
      <c r="G111" s="236" t="s">
        <v>49</v>
      </c>
      <c r="H111" s="234">
        <f t="shared" si="20"/>
        <v>29.7</v>
      </c>
      <c r="I111" s="234">
        <v>0</v>
      </c>
      <c r="J111" s="234">
        <v>0</v>
      </c>
      <c r="K111" s="234">
        <v>0</v>
      </c>
      <c r="L111" s="234">
        <v>0</v>
      </c>
      <c r="M111" s="234">
        <v>0</v>
      </c>
      <c r="N111" s="234">
        <v>29.7</v>
      </c>
      <c r="O111" s="627"/>
      <c r="P111" s="316"/>
      <c r="Q111" s="315"/>
    </row>
    <row r="112" spans="1:17" ht="36" x14ac:dyDescent="0.25">
      <c r="A112" s="355"/>
      <c r="B112" s="316"/>
      <c r="C112" s="316"/>
      <c r="D112" s="316"/>
      <c r="E112" s="316"/>
      <c r="F112" s="316"/>
      <c r="G112" s="236" t="s">
        <v>18</v>
      </c>
      <c r="H112" s="234">
        <f t="shared" si="20"/>
        <v>0.2</v>
      </c>
      <c r="I112" s="234">
        <v>0</v>
      </c>
      <c r="J112" s="234">
        <v>0</v>
      </c>
      <c r="K112" s="234">
        <v>0</v>
      </c>
      <c r="L112" s="234">
        <v>0</v>
      </c>
      <c r="M112" s="234">
        <v>0</v>
      </c>
      <c r="N112" s="234">
        <v>0.2</v>
      </c>
      <c r="O112" s="627"/>
      <c r="P112" s="316"/>
      <c r="Q112" s="315"/>
    </row>
    <row r="113" spans="1:17" x14ac:dyDescent="0.25">
      <c r="A113" s="355"/>
      <c r="B113" s="316"/>
      <c r="C113" s="316"/>
      <c r="D113" s="316"/>
      <c r="E113" s="316"/>
      <c r="F113" s="316"/>
      <c r="G113" s="236" t="s">
        <v>19</v>
      </c>
      <c r="H113" s="234">
        <f t="shared" si="20"/>
        <v>2.2000000000000002</v>
      </c>
      <c r="I113" s="234">
        <v>0</v>
      </c>
      <c r="J113" s="234">
        <v>0</v>
      </c>
      <c r="K113" s="234">
        <v>0</v>
      </c>
      <c r="L113" s="234">
        <v>0</v>
      </c>
      <c r="M113" s="237">
        <v>2</v>
      </c>
      <c r="N113" s="237">
        <v>0.2</v>
      </c>
      <c r="O113" s="627"/>
      <c r="P113" s="316"/>
      <c r="Q113" s="315"/>
    </row>
    <row r="114" spans="1:17" ht="24" x14ac:dyDescent="0.25">
      <c r="A114" s="355"/>
      <c r="B114" s="316"/>
      <c r="C114" s="316"/>
      <c r="D114" s="316"/>
      <c r="E114" s="316"/>
      <c r="F114" s="316"/>
      <c r="G114" s="236" t="s">
        <v>20</v>
      </c>
      <c r="H114" s="234">
        <f t="shared" si="20"/>
        <v>0</v>
      </c>
      <c r="I114" s="234">
        <v>0</v>
      </c>
      <c r="J114" s="234">
        <v>0</v>
      </c>
      <c r="K114" s="234">
        <v>0</v>
      </c>
      <c r="L114" s="234">
        <v>0</v>
      </c>
      <c r="M114" s="234">
        <v>0</v>
      </c>
      <c r="N114" s="237">
        <v>0</v>
      </c>
      <c r="O114" s="627"/>
      <c r="P114" s="316"/>
      <c r="Q114" s="315"/>
    </row>
    <row r="115" spans="1:17" ht="36" customHeight="1" x14ac:dyDescent="0.25">
      <c r="A115" s="348" t="s">
        <v>4288</v>
      </c>
      <c r="B115" s="316" t="s">
        <v>4289</v>
      </c>
      <c r="C115" s="316" t="s">
        <v>4290</v>
      </c>
      <c r="D115" s="316" t="s">
        <v>522</v>
      </c>
      <c r="E115" s="316" t="s">
        <v>2975</v>
      </c>
      <c r="F115" s="316" t="s">
        <v>2987</v>
      </c>
      <c r="G115" s="236" t="s">
        <v>16</v>
      </c>
      <c r="H115" s="234">
        <f>SUM(H116:H119)</f>
        <v>106.8</v>
      </c>
      <c r="I115" s="234">
        <f t="shared" ref="I115:N115" si="23">SUM(I116:I119)</f>
        <v>0</v>
      </c>
      <c r="J115" s="234">
        <f t="shared" si="23"/>
        <v>0</v>
      </c>
      <c r="K115" s="234">
        <f t="shared" si="23"/>
        <v>0</v>
      </c>
      <c r="L115" s="234">
        <f t="shared" si="23"/>
        <v>0</v>
      </c>
      <c r="M115" s="234">
        <f t="shared" si="23"/>
        <v>53.4</v>
      </c>
      <c r="N115" s="234">
        <f t="shared" si="23"/>
        <v>53.4</v>
      </c>
      <c r="O115" s="316">
        <v>758</v>
      </c>
      <c r="P115" s="316" t="s">
        <v>4291</v>
      </c>
      <c r="Q115" s="314" t="s">
        <v>4184</v>
      </c>
    </row>
    <row r="116" spans="1:17" x14ac:dyDescent="0.25">
      <c r="A116" s="348"/>
      <c r="B116" s="316"/>
      <c r="C116" s="316"/>
      <c r="D116" s="316"/>
      <c r="E116" s="316"/>
      <c r="F116" s="316"/>
      <c r="G116" s="236" t="s">
        <v>58</v>
      </c>
      <c r="H116" s="234">
        <f t="shared" si="20"/>
        <v>105.8</v>
      </c>
      <c r="I116" s="234">
        <v>0</v>
      </c>
      <c r="J116" s="234">
        <v>0</v>
      </c>
      <c r="K116" s="234">
        <v>0</v>
      </c>
      <c r="L116" s="234">
        <v>0</v>
      </c>
      <c r="M116" s="234">
        <v>52.9</v>
      </c>
      <c r="N116" s="234">
        <v>52.9</v>
      </c>
      <c r="O116" s="316"/>
      <c r="P116" s="316"/>
      <c r="Q116" s="315"/>
    </row>
    <row r="117" spans="1:17" ht="36" x14ac:dyDescent="0.25">
      <c r="A117" s="348"/>
      <c r="B117" s="316"/>
      <c r="C117" s="316"/>
      <c r="D117" s="316"/>
      <c r="E117" s="316"/>
      <c r="F117" s="316"/>
      <c r="G117" s="236" t="s">
        <v>18</v>
      </c>
      <c r="H117" s="234">
        <f t="shared" si="20"/>
        <v>0.5</v>
      </c>
      <c r="I117" s="234">
        <v>0</v>
      </c>
      <c r="J117" s="234">
        <v>0</v>
      </c>
      <c r="K117" s="234">
        <v>0</v>
      </c>
      <c r="L117" s="234">
        <v>0</v>
      </c>
      <c r="M117" s="234">
        <v>0.25</v>
      </c>
      <c r="N117" s="234">
        <v>0.25</v>
      </c>
      <c r="O117" s="316"/>
      <c r="P117" s="316"/>
      <c r="Q117" s="315"/>
    </row>
    <row r="118" spans="1:17" x14ac:dyDescent="0.25">
      <c r="A118" s="348"/>
      <c r="B118" s="316"/>
      <c r="C118" s="316"/>
      <c r="D118" s="316"/>
      <c r="E118" s="316"/>
      <c r="F118" s="316"/>
      <c r="G118" s="236" t="s">
        <v>19</v>
      </c>
      <c r="H118" s="234">
        <f t="shared" si="20"/>
        <v>0.5</v>
      </c>
      <c r="I118" s="234">
        <v>0</v>
      </c>
      <c r="J118" s="234">
        <v>0</v>
      </c>
      <c r="K118" s="234">
        <v>0</v>
      </c>
      <c r="L118" s="234">
        <v>0</v>
      </c>
      <c r="M118" s="234">
        <v>0.25</v>
      </c>
      <c r="N118" s="234">
        <v>0.25</v>
      </c>
      <c r="O118" s="316"/>
      <c r="P118" s="316"/>
      <c r="Q118" s="315"/>
    </row>
    <row r="119" spans="1:17" ht="24" x14ac:dyDescent="0.25">
      <c r="A119" s="348"/>
      <c r="B119" s="316"/>
      <c r="C119" s="316"/>
      <c r="D119" s="316"/>
      <c r="E119" s="316"/>
      <c r="F119" s="316"/>
      <c r="G119" s="236" t="s">
        <v>20</v>
      </c>
      <c r="H119" s="234">
        <f t="shared" si="20"/>
        <v>0</v>
      </c>
      <c r="I119" s="234">
        <v>0</v>
      </c>
      <c r="J119" s="234">
        <v>0</v>
      </c>
      <c r="K119" s="234">
        <v>0</v>
      </c>
      <c r="L119" s="234">
        <v>0</v>
      </c>
      <c r="M119" s="234">
        <v>0</v>
      </c>
      <c r="N119" s="234">
        <v>0</v>
      </c>
      <c r="O119" s="316"/>
      <c r="P119" s="316"/>
      <c r="Q119" s="315"/>
    </row>
    <row r="120" spans="1:17" ht="36" customHeight="1" x14ac:dyDescent="0.25">
      <c r="A120" s="348" t="s">
        <v>4292</v>
      </c>
      <c r="B120" s="316" t="s">
        <v>2960</v>
      </c>
      <c r="C120" s="316" t="s">
        <v>53</v>
      </c>
      <c r="D120" s="316" t="s">
        <v>282</v>
      </c>
      <c r="E120" s="316" t="s">
        <v>2978</v>
      </c>
      <c r="F120" s="316" t="s">
        <v>19</v>
      </c>
      <c r="G120" s="236" t="s">
        <v>16</v>
      </c>
      <c r="H120" s="234">
        <f>SUM(H121:H124)</f>
        <v>2.4000000000000004</v>
      </c>
      <c r="I120" s="234">
        <f t="shared" ref="I120:N120" si="24">SUM(I121:I124)</f>
        <v>0.2</v>
      </c>
      <c r="J120" s="234">
        <f t="shared" si="24"/>
        <v>2.2000000000000002</v>
      </c>
      <c r="K120" s="234">
        <f t="shared" si="24"/>
        <v>0</v>
      </c>
      <c r="L120" s="234">
        <f t="shared" si="24"/>
        <v>0</v>
      </c>
      <c r="M120" s="234">
        <f t="shared" si="24"/>
        <v>0</v>
      </c>
      <c r="N120" s="234">
        <f t="shared" si="24"/>
        <v>0</v>
      </c>
      <c r="O120" s="316">
        <v>600</v>
      </c>
      <c r="P120" s="316" t="s">
        <v>4291</v>
      </c>
      <c r="Q120" s="314" t="s">
        <v>4184</v>
      </c>
    </row>
    <row r="121" spans="1:17" x14ac:dyDescent="0.25">
      <c r="A121" s="348"/>
      <c r="B121" s="316"/>
      <c r="C121" s="316"/>
      <c r="D121" s="316"/>
      <c r="E121" s="316"/>
      <c r="F121" s="316"/>
      <c r="G121" s="236" t="s">
        <v>49</v>
      </c>
      <c r="H121" s="234">
        <f>SUM(I121:N121)</f>
        <v>0</v>
      </c>
      <c r="I121" s="234">
        <v>0</v>
      </c>
      <c r="J121" s="234">
        <v>0</v>
      </c>
      <c r="K121" s="234">
        <v>0</v>
      </c>
      <c r="L121" s="234">
        <v>0</v>
      </c>
      <c r="M121" s="234">
        <v>0</v>
      </c>
      <c r="N121" s="234">
        <v>0</v>
      </c>
      <c r="O121" s="316"/>
      <c r="P121" s="316"/>
      <c r="Q121" s="315"/>
    </row>
    <row r="122" spans="1:17" ht="36" x14ac:dyDescent="0.25">
      <c r="A122" s="348"/>
      <c r="B122" s="316"/>
      <c r="C122" s="316"/>
      <c r="D122" s="316"/>
      <c r="E122" s="316"/>
      <c r="F122" s="316"/>
      <c r="G122" s="236" t="s">
        <v>18</v>
      </c>
      <c r="H122" s="234">
        <f>SUM(I122:N122)</f>
        <v>0</v>
      </c>
      <c r="I122" s="234">
        <v>0</v>
      </c>
      <c r="J122" s="234">
        <v>0</v>
      </c>
      <c r="K122" s="234">
        <v>0</v>
      </c>
      <c r="L122" s="234">
        <v>0</v>
      </c>
      <c r="M122" s="234">
        <v>0</v>
      </c>
      <c r="N122" s="234">
        <v>0</v>
      </c>
      <c r="O122" s="316"/>
      <c r="P122" s="316"/>
      <c r="Q122" s="315"/>
    </row>
    <row r="123" spans="1:17" x14ac:dyDescent="0.25">
      <c r="A123" s="348"/>
      <c r="B123" s="316"/>
      <c r="C123" s="316"/>
      <c r="D123" s="316"/>
      <c r="E123" s="316"/>
      <c r="F123" s="316"/>
      <c r="G123" s="236" t="s">
        <v>19</v>
      </c>
      <c r="H123" s="234">
        <f>SUM(I123:N123)</f>
        <v>2.4000000000000004</v>
      </c>
      <c r="I123" s="234">
        <v>0.2</v>
      </c>
      <c r="J123" s="234">
        <v>2.2000000000000002</v>
      </c>
      <c r="K123" s="234">
        <v>0</v>
      </c>
      <c r="L123" s="234">
        <v>0</v>
      </c>
      <c r="M123" s="234">
        <v>0</v>
      </c>
      <c r="N123" s="234">
        <v>0</v>
      </c>
      <c r="O123" s="316"/>
      <c r="P123" s="316"/>
      <c r="Q123" s="315"/>
    </row>
    <row r="124" spans="1:17" ht="24" x14ac:dyDescent="0.25">
      <c r="A124" s="348"/>
      <c r="B124" s="316"/>
      <c r="C124" s="316"/>
      <c r="D124" s="316"/>
      <c r="E124" s="316"/>
      <c r="F124" s="316"/>
      <c r="G124" s="236" t="s">
        <v>20</v>
      </c>
      <c r="H124" s="234">
        <f>SUM(I124:N124)</f>
        <v>0</v>
      </c>
      <c r="I124" s="234">
        <v>0</v>
      </c>
      <c r="J124" s="234">
        <v>0</v>
      </c>
      <c r="K124" s="234">
        <v>0</v>
      </c>
      <c r="L124" s="234">
        <v>0</v>
      </c>
      <c r="M124" s="234">
        <v>0</v>
      </c>
      <c r="N124" s="234">
        <v>0</v>
      </c>
      <c r="O124" s="316"/>
      <c r="P124" s="316"/>
      <c r="Q124" s="315"/>
    </row>
    <row r="125" spans="1:17" ht="36" customHeight="1" x14ac:dyDescent="0.25">
      <c r="A125" s="348" t="s">
        <v>2977</v>
      </c>
      <c r="B125" s="316" t="s">
        <v>2958</v>
      </c>
      <c r="C125" s="316" t="s">
        <v>53</v>
      </c>
      <c r="D125" s="316">
        <v>2029</v>
      </c>
      <c r="E125" s="316" t="s">
        <v>2976</v>
      </c>
      <c r="F125" s="316" t="s">
        <v>1338</v>
      </c>
      <c r="G125" s="236" t="s">
        <v>16</v>
      </c>
      <c r="H125" s="234">
        <f>SUM(H126:H129)</f>
        <v>45</v>
      </c>
      <c r="I125" s="234">
        <f t="shared" ref="I125:N125" si="25">SUM(I126:I129)</f>
        <v>0</v>
      </c>
      <c r="J125" s="234">
        <f t="shared" si="25"/>
        <v>0</v>
      </c>
      <c r="K125" s="234">
        <f t="shared" si="25"/>
        <v>0</v>
      </c>
      <c r="L125" s="234">
        <f t="shared" si="25"/>
        <v>0</v>
      </c>
      <c r="M125" s="234">
        <f t="shared" si="25"/>
        <v>45</v>
      </c>
      <c r="N125" s="234">
        <f t="shared" si="25"/>
        <v>0</v>
      </c>
      <c r="O125" s="316">
        <v>600</v>
      </c>
      <c r="P125" s="316" t="s">
        <v>4291</v>
      </c>
      <c r="Q125" s="314" t="s">
        <v>4184</v>
      </c>
    </row>
    <row r="126" spans="1:17" x14ac:dyDescent="0.25">
      <c r="A126" s="348"/>
      <c r="B126" s="316"/>
      <c r="C126" s="316"/>
      <c r="D126" s="316"/>
      <c r="E126" s="316"/>
      <c r="F126" s="316"/>
      <c r="G126" s="236" t="s">
        <v>49</v>
      </c>
      <c r="H126" s="234">
        <f t="shared" si="20"/>
        <v>0</v>
      </c>
      <c r="I126" s="234">
        <v>0</v>
      </c>
      <c r="J126" s="234">
        <v>0</v>
      </c>
      <c r="K126" s="234">
        <v>0</v>
      </c>
      <c r="L126" s="234">
        <v>0</v>
      </c>
      <c r="M126" s="234">
        <v>0</v>
      </c>
      <c r="N126" s="234">
        <v>0</v>
      </c>
      <c r="O126" s="316"/>
      <c r="P126" s="316"/>
      <c r="Q126" s="315"/>
    </row>
    <row r="127" spans="1:17" ht="36" x14ac:dyDescent="0.25">
      <c r="A127" s="348"/>
      <c r="B127" s="316"/>
      <c r="C127" s="316"/>
      <c r="D127" s="316"/>
      <c r="E127" s="316"/>
      <c r="F127" s="316"/>
      <c r="G127" s="236" t="s">
        <v>18</v>
      </c>
      <c r="H127" s="234">
        <f t="shared" si="20"/>
        <v>22.5</v>
      </c>
      <c r="I127" s="234">
        <v>0</v>
      </c>
      <c r="J127" s="234">
        <v>0</v>
      </c>
      <c r="K127" s="234">
        <v>0</v>
      </c>
      <c r="L127" s="234">
        <v>0</v>
      </c>
      <c r="M127" s="234">
        <v>22.5</v>
      </c>
      <c r="N127" s="234">
        <v>0</v>
      </c>
      <c r="O127" s="316"/>
      <c r="P127" s="316"/>
      <c r="Q127" s="315"/>
    </row>
    <row r="128" spans="1:17" x14ac:dyDescent="0.25">
      <c r="A128" s="348"/>
      <c r="B128" s="316"/>
      <c r="C128" s="316"/>
      <c r="D128" s="316"/>
      <c r="E128" s="316"/>
      <c r="F128" s="316"/>
      <c r="G128" s="236" t="s">
        <v>19</v>
      </c>
      <c r="H128" s="234">
        <f t="shared" si="20"/>
        <v>22.5</v>
      </c>
      <c r="I128" s="234">
        <v>0</v>
      </c>
      <c r="J128" s="234">
        <v>0</v>
      </c>
      <c r="K128" s="234">
        <v>0</v>
      </c>
      <c r="L128" s="234">
        <v>0</v>
      </c>
      <c r="M128" s="234">
        <v>22.5</v>
      </c>
      <c r="N128" s="234">
        <v>0</v>
      </c>
      <c r="O128" s="316"/>
      <c r="P128" s="316"/>
      <c r="Q128" s="315"/>
    </row>
    <row r="129" spans="1:17" ht="24" x14ac:dyDescent="0.25">
      <c r="A129" s="348"/>
      <c r="B129" s="316"/>
      <c r="C129" s="316"/>
      <c r="D129" s="316"/>
      <c r="E129" s="316"/>
      <c r="F129" s="316"/>
      <c r="G129" s="236" t="s">
        <v>20</v>
      </c>
      <c r="H129" s="234">
        <f t="shared" si="20"/>
        <v>0</v>
      </c>
      <c r="I129" s="234">
        <v>0</v>
      </c>
      <c r="J129" s="234">
        <v>0</v>
      </c>
      <c r="K129" s="234">
        <v>0</v>
      </c>
      <c r="L129" s="234">
        <v>0</v>
      </c>
      <c r="M129" s="234">
        <v>0</v>
      </c>
      <c r="N129" s="234">
        <v>0</v>
      </c>
      <c r="O129" s="316"/>
      <c r="P129" s="316"/>
      <c r="Q129" s="315"/>
    </row>
    <row r="130" spans="1:17" ht="36" customHeight="1" x14ac:dyDescent="0.25">
      <c r="A130" s="348" t="s">
        <v>4293</v>
      </c>
      <c r="B130" s="316" t="s">
        <v>2960</v>
      </c>
      <c r="C130" s="316" t="s">
        <v>53</v>
      </c>
      <c r="D130" s="316" t="s">
        <v>282</v>
      </c>
      <c r="E130" s="316" t="s">
        <v>2978</v>
      </c>
      <c r="F130" s="316" t="s">
        <v>19</v>
      </c>
      <c r="G130" s="236" t="s">
        <v>16</v>
      </c>
      <c r="H130" s="234">
        <f>SUM(H131:H134)</f>
        <v>0.89999999999999991</v>
      </c>
      <c r="I130" s="234">
        <f t="shared" ref="I130:N130" si="26">SUM(I131:I134)</f>
        <v>0.3</v>
      </c>
      <c r="J130" s="234">
        <f t="shared" si="26"/>
        <v>0.6</v>
      </c>
      <c r="K130" s="234">
        <f t="shared" si="26"/>
        <v>0</v>
      </c>
      <c r="L130" s="234">
        <f t="shared" si="26"/>
        <v>0</v>
      </c>
      <c r="M130" s="234">
        <f t="shared" si="26"/>
        <v>0</v>
      </c>
      <c r="N130" s="234">
        <f t="shared" si="26"/>
        <v>0</v>
      </c>
      <c r="O130" s="316">
        <v>550</v>
      </c>
      <c r="P130" s="316" t="s">
        <v>4291</v>
      </c>
      <c r="Q130" s="314" t="s">
        <v>4184</v>
      </c>
    </row>
    <row r="131" spans="1:17" x14ac:dyDescent="0.25">
      <c r="A131" s="348"/>
      <c r="B131" s="316"/>
      <c r="C131" s="316"/>
      <c r="D131" s="316"/>
      <c r="E131" s="316"/>
      <c r="F131" s="316"/>
      <c r="G131" s="236" t="s">
        <v>49</v>
      </c>
      <c r="H131" s="234">
        <f t="shared" si="20"/>
        <v>0</v>
      </c>
      <c r="I131" s="234">
        <v>0</v>
      </c>
      <c r="J131" s="234">
        <v>0</v>
      </c>
      <c r="K131" s="234">
        <v>0</v>
      </c>
      <c r="L131" s="234">
        <v>0</v>
      </c>
      <c r="M131" s="234">
        <v>0</v>
      </c>
      <c r="N131" s="234">
        <v>0</v>
      </c>
      <c r="O131" s="316"/>
      <c r="P131" s="316"/>
      <c r="Q131" s="315"/>
    </row>
    <row r="132" spans="1:17" ht="36" x14ac:dyDescent="0.25">
      <c r="A132" s="348"/>
      <c r="B132" s="316"/>
      <c r="C132" s="316"/>
      <c r="D132" s="316"/>
      <c r="E132" s="316"/>
      <c r="F132" s="316"/>
      <c r="G132" s="236" t="s">
        <v>18</v>
      </c>
      <c r="H132" s="234">
        <f t="shared" si="20"/>
        <v>0</v>
      </c>
      <c r="I132" s="234">
        <v>0</v>
      </c>
      <c r="J132" s="234">
        <v>0</v>
      </c>
      <c r="K132" s="234">
        <v>0</v>
      </c>
      <c r="L132" s="234">
        <v>0</v>
      </c>
      <c r="M132" s="234">
        <v>0</v>
      </c>
      <c r="N132" s="234">
        <v>0</v>
      </c>
      <c r="O132" s="316"/>
      <c r="P132" s="316"/>
      <c r="Q132" s="315"/>
    </row>
    <row r="133" spans="1:17" x14ac:dyDescent="0.25">
      <c r="A133" s="348"/>
      <c r="B133" s="316"/>
      <c r="C133" s="316"/>
      <c r="D133" s="316"/>
      <c r="E133" s="316"/>
      <c r="F133" s="316"/>
      <c r="G133" s="236" t="s">
        <v>19</v>
      </c>
      <c r="H133" s="234">
        <f t="shared" si="20"/>
        <v>0.89999999999999991</v>
      </c>
      <c r="I133" s="234">
        <v>0.3</v>
      </c>
      <c r="J133" s="234">
        <v>0.6</v>
      </c>
      <c r="K133" s="234">
        <v>0</v>
      </c>
      <c r="L133" s="234">
        <v>0</v>
      </c>
      <c r="M133" s="234">
        <v>0</v>
      </c>
      <c r="N133" s="234">
        <v>0</v>
      </c>
      <c r="O133" s="316"/>
      <c r="P133" s="316"/>
      <c r="Q133" s="315"/>
    </row>
    <row r="134" spans="1:17" ht="24" x14ac:dyDescent="0.25">
      <c r="A134" s="348"/>
      <c r="B134" s="316"/>
      <c r="C134" s="316"/>
      <c r="D134" s="316"/>
      <c r="E134" s="316"/>
      <c r="F134" s="316"/>
      <c r="G134" s="236" t="s">
        <v>20</v>
      </c>
      <c r="H134" s="234">
        <f t="shared" si="20"/>
        <v>0</v>
      </c>
      <c r="I134" s="234">
        <v>0</v>
      </c>
      <c r="J134" s="234">
        <v>0</v>
      </c>
      <c r="K134" s="234">
        <v>0</v>
      </c>
      <c r="L134" s="234">
        <v>0</v>
      </c>
      <c r="M134" s="234">
        <v>0</v>
      </c>
      <c r="N134" s="234">
        <v>0</v>
      </c>
      <c r="O134" s="316"/>
      <c r="P134" s="316"/>
      <c r="Q134" s="315"/>
    </row>
    <row r="135" spans="1:17" ht="36" customHeight="1" x14ac:dyDescent="0.25">
      <c r="A135" s="348" t="s">
        <v>4294</v>
      </c>
      <c r="B135" s="316" t="s">
        <v>2966</v>
      </c>
      <c r="C135" s="316" t="s">
        <v>53</v>
      </c>
      <c r="D135" s="316">
        <v>2029</v>
      </c>
      <c r="E135" s="316" t="s">
        <v>2978</v>
      </c>
      <c r="F135" s="316" t="s">
        <v>2987</v>
      </c>
      <c r="G135" s="236" t="s">
        <v>16</v>
      </c>
      <c r="H135" s="234">
        <f>SUM(H136:H139)</f>
        <v>50.099999999999994</v>
      </c>
      <c r="I135" s="234">
        <f t="shared" ref="I135:N135" si="27">SUM(I136:I139)</f>
        <v>0</v>
      </c>
      <c r="J135" s="234">
        <f t="shared" si="27"/>
        <v>0</v>
      </c>
      <c r="K135" s="234">
        <f t="shared" si="27"/>
        <v>0</v>
      </c>
      <c r="L135" s="234">
        <f t="shared" si="27"/>
        <v>0</v>
      </c>
      <c r="M135" s="234">
        <f t="shared" si="27"/>
        <v>50.099999999999994</v>
      </c>
      <c r="N135" s="234">
        <f t="shared" si="27"/>
        <v>0</v>
      </c>
      <c r="O135" s="316">
        <v>550</v>
      </c>
      <c r="P135" s="316" t="s">
        <v>4291</v>
      </c>
      <c r="Q135" s="314" t="s">
        <v>4184</v>
      </c>
    </row>
    <row r="136" spans="1:17" x14ac:dyDescent="0.25">
      <c r="A136" s="348"/>
      <c r="B136" s="316"/>
      <c r="C136" s="316"/>
      <c r="D136" s="316"/>
      <c r="E136" s="316"/>
      <c r="F136" s="316"/>
      <c r="G136" s="236" t="s">
        <v>49</v>
      </c>
      <c r="H136" s="234">
        <f t="shared" si="20"/>
        <v>49.5</v>
      </c>
      <c r="I136" s="234">
        <v>0</v>
      </c>
      <c r="J136" s="234">
        <v>0</v>
      </c>
      <c r="K136" s="234">
        <v>0</v>
      </c>
      <c r="L136" s="234">
        <v>0</v>
      </c>
      <c r="M136" s="234">
        <v>49.5</v>
      </c>
      <c r="N136" s="234">
        <v>0</v>
      </c>
      <c r="O136" s="316"/>
      <c r="P136" s="316"/>
      <c r="Q136" s="315"/>
    </row>
    <row r="137" spans="1:17" ht="36" x14ac:dyDescent="0.25">
      <c r="A137" s="348"/>
      <c r="B137" s="316"/>
      <c r="C137" s="316"/>
      <c r="D137" s="316"/>
      <c r="E137" s="316"/>
      <c r="F137" s="316"/>
      <c r="G137" s="236" t="s">
        <v>18</v>
      </c>
      <c r="H137" s="234">
        <f t="shared" si="20"/>
        <v>0.3</v>
      </c>
      <c r="I137" s="234">
        <v>0</v>
      </c>
      <c r="J137" s="234">
        <v>0</v>
      </c>
      <c r="K137" s="234">
        <v>0</v>
      </c>
      <c r="L137" s="234">
        <v>0</v>
      </c>
      <c r="M137" s="234">
        <v>0.3</v>
      </c>
      <c r="N137" s="234">
        <v>0</v>
      </c>
      <c r="O137" s="316"/>
      <c r="P137" s="316"/>
      <c r="Q137" s="315"/>
    </row>
    <row r="138" spans="1:17" x14ac:dyDescent="0.25">
      <c r="A138" s="348"/>
      <c r="B138" s="316"/>
      <c r="C138" s="316"/>
      <c r="D138" s="316"/>
      <c r="E138" s="316"/>
      <c r="F138" s="316"/>
      <c r="G138" s="236" t="s">
        <v>19</v>
      </c>
      <c r="H138" s="234">
        <f t="shared" si="20"/>
        <v>0.3</v>
      </c>
      <c r="I138" s="234">
        <v>0</v>
      </c>
      <c r="J138" s="234">
        <v>0</v>
      </c>
      <c r="K138" s="234">
        <v>0</v>
      </c>
      <c r="L138" s="234">
        <v>0</v>
      </c>
      <c r="M138" s="234">
        <v>0.3</v>
      </c>
      <c r="N138" s="234">
        <v>0</v>
      </c>
      <c r="O138" s="316"/>
      <c r="P138" s="316"/>
      <c r="Q138" s="315"/>
    </row>
    <row r="139" spans="1:17" ht="24" x14ac:dyDescent="0.25">
      <c r="A139" s="348"/>
      <c r="B139" s="316"/>
      <c r="C139" s="316"/>
      <c r="D139" s="316"/>
      <c r="E139" s="316"/>
      <c r="F139" s="316"/>
      <c r="G139" s="236" t="s">
        <v>20</v>
      </c>
      <c r="H139" s="234">
        <f t="shared" si="20"/>
        <v>0</v>
      </c>
      <c r="I139" s="234">
        <v>0</v>
      </c>
      <c r="J139" s="234">
        <v>0</v>
      </c>
      <c r="K139" s="234">
        <v>0</v>
      </c>
      <c r="L139" s="234">
        <v>0</v>
      </c>
      <c r="M139" s="234">
        <v>0</v>
      </c>
      <c r="N139" s="234">
        <v>0</v>
      </c>
      <c r="O139" s="316"/>
      <c r="P139" s="316"/>
      <c r="Q139" s="315"/>
    </row>
    <row r="140" spans="1:17" ht="36" customHeight="1" x14ac:dyDescent="0.25">
      <c r="A140" s="355" t="s">
        <v>4295</v>
      </c>
      <c r="B140" s="316" t="s">
        <v>2966</v>
      </c>
      <c r="C140" s="316" t="s">
        <v>53</v>
      </c>
      <c r="D140" s="316">
        <v>2029</v>
      </c>
      <c r="E140" s="316" t="s">
        <v>2973</v>
      </c>
      <c r="F140" s="316" t="s">
        <v>2987</v>
      </c>
      <c r="G140" s="236" t="s">
        <v>16</v>
      </c>
      <c r="H140" s="234">
        <f>SUM(H141:H144)</f>
        <v>13.1</v>
      </c>
      <c r="I140" s="234">
        <f t="shared" ref="I140:N140" si="28">SUM(I141:I144)</f>
        <v>0</v>
      </c>
      <c r="J140" s="234">
        <f t="shared" si="28"/>
        <v>0</v>
      </c>
      <c r="K140" s="234">
        <f t="shared" si="28"/>
        <v>0</v>
      </c>
      <c r="L140" s="234">
        <f t="shared" si="28"/>
        <v>0</v>
      </c>
      <c r="M140" s="234">
        <f t="shared" si="28"/>
        <v>13.1</v>
      </c>
      <c r="N140" s="234">
        <f t="shared" si="28"/>
        <v>0</v>
      </c>
      <c r="O140" s="316">
        <v>6100</v>
      </c>
      <c r="P140" s="316" t="s">
        <v>4279</v>
      </c>
      <c r="Q140" s="314" t="s">
        <v>4184</v>
      </c>
    </row>
    <row r="141" spans="1:17" x14ac:dyDescent="0.25">
      <c r="A141" s="355"/>
      <c r="B141" s="316"/>
      <c r="C141" s="316"/>
      <c r="D141" s="316"/>
      <c r="E141" s="316"/>
      <c r="F141" s="316"/>
      <c r="G141" s="236" t="s">
        <v>49</v>
      </c>
      <c r="H141" s="234">
        <f t="shared" si="20"/>
        <v>8</v>
      </c>
      <c r="I141" s="234">
        <v>0</v>
      </c>
      <c r="J141" s="234">
        <v>0</v>
      </c>
      <c r="K141" s="234">
        <v>0</v>
      </c>
      <c r="L141" s="234">
        <v>0</v>
      </c>
      <c r="M141" s="234">
        <v>8</v>
      </c>
      <c r="N141" s="234">
        <v>0</v>
      </c>
      <c r="O141" s="316"/>
      <c r="P141" s="316"/>
      <c r="Q141" s="315"/>
    </row>
    <row r="142" spans="1:17" ht="36" x14ac:dyDescent="0.25">
      <c r="A142" s="355"/>
      <c r="B142" s="316"/>
      <c r="C142" s="316"/>
      <c r="D142" s="316"/>
      <c r="E142" s="316"/>
      <c r="F142" s="316"/>
      <c r="G142" s="236" t="s">
        <v>18</v>
      </c>
      <c r="H142" s="234">
        <f t="shared" si="20"/>
        <v>0.1</v>
      </c>
      <c r="I142" s="234">
        <v>0</v>
      </c>
      <c r="J142" s="234">
        <v>0</v>
      </c>
      <c r="K142" s="234">
        <v>0</v>
      </c>
      <c r="L142" s="234">
        <v>0</v>
      </c>
      <c r="M142" s="234">
        <v>0.1</v>
      </c>
      <c r="N142" s="234">
        <v>0</v>
      </c>
      <c r="O142" s="316"/>
      <c r="P142" s="316"/>
      <c r="Q142" s="315"/>
    </row>
    <row r="143" spans="1:17" x14ac:dyDescent="0.25">
      <c r="A143" s="355"/>
      <c r="B143" s="316"/>
      <c r="C143" s="316"/>
      <c r="D143" s="316"/>
      <c r="E143" s="316"/>
      <c r="F143" s="316"/>
      <c r="G143" s="236" t="s">
        <v>19</v>
      </c>
      <c r="H143" s="234">
        <f t="shared" si="20"/>
        <v>5</v>
      </c>
      <c r="I143" s="234">
        <v>0</v>
      </c>
      <c r="J143" s="234">
        <v>0</v>
      </c>
      <c r="K143" s="234">
        <v>0</v>
      </c>
      <c r="L143" s="234">
        <v>0</v>
      </c>
      <c r="M143" s="234">
        <v>5</v>
      </c>
      <c r="N143" s="234">
        <v>0</v>
      </c>
      <c r="O143" s="316"/>
      <c r="P143" s="316"/>
      <c r="Q143" s="315"/>
    </row>
    <row r="144" spans="1:17" ht="24" x14ac:dyDescent="0.25">
      <c r="A144" s="355"/>
      <c r="B144" s="316"/>
      <c r="C144" s="316"/>
      <c r="D144" s="316"/>
      <c r="E144" s="316"/>
      <c r="F144" s="316"/>
      <c r="G144" s="236" t="s">
        <v>20</v>
      </c>
      <c r="H144" s="234">
        <f t="shared" si="20"/>
        <v>0</v>
      </c>
      <c r="I144" s="234">
        <v>0</v>
      </c>
      <c r="J144" s="234">
        <v>0</v>
      </c>
      <c r="K144" s="234">
        <v>0</v>
      </c>
      <c r="L144" s="234">
        <v>0</v>
      </c>
      <c r="M144" s="234">
        <v>0</v>
      </c>
      <c r="N144" s="234">
        <v>0</v>
      </c>
      <c r="O144" s="316"/>
      <c r="P144" s="316"/>
      <c r="Q144" s="315"/>
    </row>
    <row r="145" spans="1:17" ht="36" customHeight="1" x14ac:dyDescent="0.25">
      <c r="A145" s="348" t="s">
        <v>4296</v>
      </c>
      <c r="B145" s="316" t="s">
        <v>2966</v>
      </c>
      <c r="C145" s="316" t="s">
        <v>53</v>
      </c>
      <c r="D145" s="316">
        <v>2029</v>
      </c>
      <c r="E145" s="316" t="s">
        <v>2974</v>
      </c>
      <c r="F145" s="316" t="s">
        <v>2987</v>
      </c>
      <c r="G145" s="236" t="s">
        <v>16</v>
      </c>
      <c r="H145" s="234">
        <f>SUM(H146:H149)</f>
        <v>13.1</v>
      </c>
      <c r="I145" s="234">
        <f t="shared" ref="I145:N145" si="29">SUM(I146:I149)</f>
        <v>0</v>
      </c>
      <c r="J145" s="234">
        <f t="shared" si="29"/>
        <v>0</v>
      </c>
      <c r="K145" s="234">
        <f t="shared" si="29"/>
        <v>0</v>
      </c>
      <c r="L145" s="234">
        <f t="shared" si="29"/>
        <v>0</v>
      </c>
      <c r="M145" s="234">
        <f t="shared" si="29"/>
        <v>13.1</v>
      </c>
      <c r="N145" s="234">
        <f t="shared" si="29"/>
        <v>0</v>
      </c>
      <c r="O145" s="316">
        <v>8000</v>
      </c>
      <c r="P145" s="316" t="s">
        <v>4279</v>
      </c>
      <c r="Q145" s="314" t="s">
        <v>4184</v>
      </c>
    </row>
    <row r="146" spans="1:17" x14ac:dyDescent="0.25">
      <c r="A146" s="348"/>
      <c r="B146" s="316"/>
      <c r="C146" s="316"/>
      <c r="D146" s="316"/>
      <c r="E146" s="316"/>
      <c r="F146" s="316"/>
      <c r="G146" s="236" t="s">
        <v>49</v>
      </c>
      <c r="H146" s="234">
        <f t="shared" si="20"/>
        <v>8</v>
      </c>
      <c r="I146" s="234">
        <v>0</v>
      </c>
      <c r="J146" s="234">
        <v>0</v>
      </c>
      <c r="K146" s="234">
        <v>0</v>
      </c>
      <c r="L146" s="234">
        <v>0</v>
      </c>
      <c r="M146" s="234">
        <v>8</v>
      </c>
      <c r="N146" s="234">
        <v>0</v>
      </c>
      <c r="O146" s="316"/>
      <c r="P146" s="316"/>
      <c r="Q146" s="315"/>
    </row>
    <row r="147" spans="1:17" ht="36" x14ac:dyDescent="0.25">
      <c r="A147" s="348"/>
      <c r="B147" s="316"/>
      <c r="C147" s="316"/>
      <c r="D147" s="316"/>
      <c r="E147" s="316"/>
      <c r="F147" s="316"/>
      <c r="G147" s="236" t="s">
        <v>18</v>
      </c>
      <c r="H147" s="234">
        <f t="shared" si="20"/>
        <v>0.1</v>
      </c>
      <c r="I147" s="234">
        <v>0</v>
      </c>
      <c r="J147" s="234">
        <v>0</v>
      </c>
      <c r="K147" s="234">
        <v>0</v>
      </c>
      <c r="L147" s="234">
        <v>0</v>
      </c>
      <c r="M147" s="234">
        <v>0.1</v>
      </c>
      <c r="N147" s="234">
        <v>0</v>
      </c>
      <c r="O147" s="316"/>
      <c r="P147" s="316"/>
      <c r="Q147" s="315"/>
    </row>
    <row r="148" spans="1:17" x14ac:dyDescent="0.25">
      <c r="A148" s="348"/>
      <c r="B148" s="316"/>
      <c r="C148" s="316"/>
      <c r="D148" s="316"/>
      <c r="E148" s="316"/>
      <c r="F148" s="316"/>
      <c r="G148" s="236" t="s">
        <v>19</v>
      </c>
      <c r="H148" s="234">
        <f t="shared" si="20"/>
        <v>5</v>
      </c>
      <c r="I148" s="234">
        <v>0</v>
      </c>
      <c r="J148" s="234">
        <v>0</v>
      </c>
      <c r="K148" s="234">
        <v>0</v>
      </c>
      <c r="L148" s="234">
        <v>0</v>
      </c>
      <c r="M148" s="234">
        <v>5</v>
      </c>
      <c r="N148" s="234">
        <v>0</v>
      </c>
      <c r="O148" s="316"/>
      <c r="P148" s="316"/>
      <c r="Q148" s="315"/>
    </row>
    <row r="149" spans="1:17" ht="24" x14ac:dyDescent="0.25">
      <c r="A149" s="348"/>
      <c r="B149" s="316"/>
      <c r="C149" s="316"/>
      <c r="D149" s="316"/>
      <c r="E149" s="316"/>
      <c r="F149" s="316"/>
      <c r="G149" s="236" t="s">
        <v>20</v>
      </c>
      <c r="H149" s="234">
        <f t="shared" si="20"/>
        <v>0</v>
      </c>
      <c r="I149" s="234">
        <v>0</v>
      </c>
      <c r="J149" s="234">
        <v>0</v>
      </c>
      <c r="K149" s="234">
        <v>0</v>
      </c>
      <c r="L149" s="234">
        <v>0</v>
      </c>
      <c r="M149" s="234">
        <v>0</v>
      </c>
      <c r="N149" s="234">
        <v>0</v>
      </c>
      <c r="O149" s="316"/>
      <c r="P149" s="316"/>
      <c r="Q149" s="315"/>
    </row>
    <row r="150" spans="1:17" ht="36" customHeight="1" x14ac:dyDescent="0.25">
      <c r="A150" s="348" t="s">
        <v>4297</v>
      </c>
      <c r="B150" s="316" t="s">
        <v>2966</v>
      </c>
      <c r="C150" s="316" t="s">
        <v>53</v>
      </c>
      <c r="D150" s="316">
        <v>2030</v>
      </c>
      <c r="E150" s="316" t="s">
        <v>2973</v>
      </c>
      <c r="F150" s="316" t="s">
        <v>2987</v>
      </c>
      <c r="G150" s="236" t="s">
        <v>16</v>
      </c>
      <c r="H150" s="234">
        <f>SUM(H151:H154)</f>
        <v>13.1</v>
      </c>
      <c r="I150" s="234">
        <f t="shared" ref="I150:N150" si="30">SUM(I151:I154)</f>
        <v>0</v>
      </c>
      <c r="J150" s="234">
        <f t="shared" si="30"/>
        <v>0</v>
      </c>
      <c r="K150" s="234">
        <f t="shared" si="30"/>
        <v>0</v>
      </c>
      <c r="L150" s="234">
        <f t="shared" si="30"/>
        <v>0</v>
      </c>
      <c r="M150" s="234">
        <f t="shared" si="30"/>
        <v>0</v>
      </c>
      <c r="N150" s="234">
        <f t="shared" si="30"/>
        <v>13.1</v>
      </c>
      <c r="O150" s="316">
        <v>7000</v>
      </c>
      <c r="P150" s="316" t="s">
        <v>4279</v>
      </c>
      <c r="Q150" s="314" t="s">
        <v>4184</v>
      </c>
    </row>
    <row r="151" spans="1:17" x14ac:dyDescent="0.25">
      <c r="A151" s="348"/>
      <c r="B151" s="316"/>
      <c r="C151" s="316"/>
      <c r="D151" s="316"/>
      <c r="E151" s="316"/>
      <c r="F151" s="316"/>
      <c r="G151" s="236" t="s">
        <v>49</v>
      </c>
      <c r="H151" s="234">
        <f>SUM(I151:N151)</f>
        <v>8</v>
      </c>
      <c r="I151" s="234">
        <v>0</v>
      </c>
      <c r="J151" s="234">
        <v>0</v>
      </c>
      <c r="K151" s="234">
        <v>0</v>
      </c>
      <c r="L151" s="234">
        <v>0</v>
      </c>
      <c r="M151" s="234">
        <v>0</v>
      </c>
      <c r="N151" s="234">
        <v>8</v>
      </c>
      <c r="O151" s="316"/>
      <c r="P151" s="316"/>
      <c r="Q151" s="315"/>
    </row>
    <row r="152" spans="1:17" ht="36" x14ac:dyDescent="0.25">
      <c r="A152" s="348"/>
      <c r="B152" s="316"/>
      <c r="C152" s="316"/>
      <c r="D152" s="316"/>
      <c r="E152" s="316"/>
      <c r="F152" s="316"/>
      <c r="G152" s="236" t="s">
        <v>18</v>
      </c>
      <c r="H152" s="234">
        <f t="shared" si="20"/>
        <v>0.1</v>
      </c>
      <c r="I152" s="234">
        <v>0</v>
      </c>
      <c r="J152" s="234">
        <v>0</v>
      </c>
      <c r="K152" s="234">
        <v>0</v>
      </c>
      <c r="L152" s="234">
        <v>0</v>
      </c>
      <c r="M152" s="234">
        <v>0</v>
      </c>
      <c r="N152" s="237">
        <v>0.1</v>
      </c>
      <c r="O152" s="316"/>
      <c r="P152" s="316"/>
      <c r="Q152" s="315"/>
    </row>
    <row r="153" spans="1:17" x14ac:dyDescent="0.25">
      <c r="A153" s="348"/>
      <c r="B153" s="316"/>
      <c r="C153" s="316"/>
      <c r="D153" s="316"/>
      <c r="E153" s="316"/>
      <c r="F153" s="316"/>
      <c r="G153" s="236" t="s">
        <v>19</v>
      </c>
      <c r="H153" s="234">
        <f t="shared" si="20"/>
        <v>5</v>
      </c>
      <c r="I153" s="234">
        <v>0</v>
      </c>
      <c r="J153" s="234">
        <v>0</v>
      </c>
      <c r="K153" s="234">
        <v>0</v>
      </c>
      <c r="L153" s="234">
        <v>0</v>
      </c>
      <c r="M153" s="234">
        <v>0</v>
      </c>
      <c r="N153" s="234">
        <v>5</v>
      </c>
      <c r="O153" s="316"/>
      <c r="P153" s="316"/>
      <c r="Q153" s="315"/>
    </row>
    <row r="154" spans="1:17" ht="24" x14ac:dyDescent="0.25">
      <c r="A154" s="348"/>
      <c r="B154" s="316"/>
      <c r="C154" s="316"/>
      <c r="D154" s="316"/>
      <c r="E154" s="316"/>
      <c r="F154" s="316"/>
      <c r="G154" s="236" t="s">
        <v>20</v>
      </c>
      <c r="H154" s="234">
        <f t="shared" si="20"/>
        <v>0</v>
      </c>
      <c r="I154" s="234">
        <v>0</v>
      </c>
      <c r="J154" s="234">
        <v>0</v>
      </c>
      <c r="K154" s="234">
        <v>0</v>
      </c>
      <c r="L154" s="234">
        <v>0</v>
      </c>
      <c r="M154" s="234">
        <v>0</v>
      </c>
      <c r="N154" s="234">
        <v>0</v>
      </c>
      <c r="O154" s="316"/>
      <c r="P154" s="316"/>
      <c r="Q154" s="315"/>
    </row>
    <row r="155" spans="1:17" ht="36" x14ac:dyDescent="0.25">
      <c r="A155" s="306" t="s">
        <v>106</v>
      </c>
      <c r="B155" s="306"/>
      <c r="C155" s="306"/>
      <c r="D155" s="306"/>
      <c r="E155" s="306"/>
      <c r="F155" s="306"/>
      <c r="G155" s="133" t="s">
        <v>16</v>
      </c>
      <c r="H155" s="49">
        <f>SUM(H5,H10,H15,H20,H25,H30,H35,H40,H45,H50,H55,H60,H65,H70,H75,H80,H85,H90,H95,H100,H105,H110,H115,H120,H125,H130,H135,H140,H145,H150)</f>
        <v>3073.924</v>
      </c>
      <c r="I155" s="49">
        <f t="shared" ref="I155:N155" si="31">SUM(I5,I10,I15,I20,I25,I30,I35,I40,I45,I50,I55,I60,I65,I70,I75,I80,I85,I90,I95,I100,I105,I110,I115,I120,I125,I130,I135,I140,I145,I150)</f>
        <v>24.903999999999996</v>
      </c>
      <c r="J155" s="49">
        <f t="shared" si="31"/>
        <v>139.6</v>
      </c>
      <c r="K155" s="49">
        <f t="shared" si="31"/>
        <v>132.92000000000002</v>
      </c>
      <c r="L155" s="49">
        <f t="shared" si="31"/>
        <v>0</v>
      </c>
      <c r="M155" s="49">
        <f t="shared" si="31"/>
        <v>1616.7999999999997</v>
      </c>
      <c r="N155" s="49">
        <f t="shared" si="31"/>
        <v>1159.6999999999998</v>
      </c>
      <c r="O155" s="279"/>
      <c r="P155" s="279"/>
    </row>
    <row r="156" spans="1:17" ht="24" x14ac:dyDescent="0.25">
      <c r="A156" s="306"/>
      <c r="B156" s="306"/>
      <c r="C156" s="306"/>
      <c r="D156" s="306"/>
      <c r="E156" s="306"/>
      <c r="F156" s="306"/>
      <c r="G156" s="133" t="s">
        <v>49</v>
      </c>
      <c r="H156" s="49">
        <f t="shared" ref="H156:N159" si="32">SUM(H6,H11,H16,H21,H26,H31,H36,H41,H46,H51,H56,H61,H66,H71,H76,H81,H86,H91,H96,H101,H106,H111,H116,H121,H126,H131,H136,H141,H146,H151)</f>
        <v>472.12</v>
      </c>
      <c r="I156" s="49">
        <f t="shared" si="32"/>
        <v>7.92</v>
      </c>
      <c r="J156" s="49">
        <f t="shared" si="32"/>
        <v>3.8</v>
      </c>
      <c r="K156" s="49">
        <f t="shared" si="32"/>
        <v>0</v>
      </c>
      <c r="L156" s="49">
        <f t="shared" si="32"/>
        <v>0</v>
      </c>
      <c r="M156" s="49">
        <f t="shared" si="32"/>
        <v>320.29999999999995</v>
      </c>
      <c r="N156" s="49">
        <f t="shared" si="32"/>
        <v>140.1</v>
      </c>
      <c r="O156" s="279"/>
      <c r="P156" s="279"/>
    </row>
    <row r="157" spans="1:17" ht="24" x14ac:dyDescent="0.25">
      <c r="A157" s="306"/>
      <c r="B157" s="306"/>
      <c r="C157" s="306"/>
      <c r="D157" s="306"/>
      <c r="E157" s="306"/>
      <c r="F157" s="306"/>
      <c r="G157" s="133" t="s">
        <v>754</v>
      </c>
      <c r="H157" s="49">
        <f t="shared" si="32"/>
        <v>1648.4999999999998</v>
      </c>
      <c r="I157" s="49">
        <f t="shared" si="32"/>
        <v>1.83</v>
      </c>
      <c r="J157" s="49">
        <f t="shared" si="32"/>
        <v>59.53</v>
      </c>
      <c r="K157" s="49">
        <f t="shared" si="32"/>
        <v>59.49</v>
      </c>
      <c r="L157" s="49">
        <f t="shared" si="32"/>
        <v>0</v>
      </c>
      <c r="M157" s="49">
        <f t="shared" si="32"/>
        <v>820.30000000000007</v>
      </c>
      <c r="N157" s="49">
        <f t="shared" si="32"/>
        <v>707.35000000000014</v>
      </c>
      <c r="O157" s="279"/>
      <c r="P157" s="279"/>
    </row>
    <row r="158" spans="1:17" x14ac:dyDescent="0.25">
      <c r="A158" s="306"/>
      <c r="B158" s="306"/>
      <c r="C158" s="306"/>
      <c r="D158" s="306"/>
      <c r="E158" s="306"/>
      <c r="F158" s="306"/>
      <c r="G158" s="133" t="s">
        <v>19</v>
      </c>
      <c r="H158" s="49">
        <f t="shared" si="32"/>
        <v>953.30400000000009</v>
      </c>
      <c r="I158" s="49">
        <f t="shared" si="32"/>
        <v>15.154</v>
      </c>
      <c r="J158" s="49">
        <f t="shared" si="32"/>
        <v>76.27000000000001</v>
      </c>
      <c r="K158" s="49">
        <f t="shared" si="32"/>
        <v>73.430000000000007</v>
      </c>
      <c r="L158" s="49">
        <f t="shared" si="32"/>
        <v>0</v>
      </c>
      <c r="M158" s="49">
        <f t="shared" si="32"/>
        <v>476.2</v>
      </c>
      <c r="N158" s="49">
        <f t="shared" si="32"/>
        <v>312.25</v>
      </c>
      <c r="O158" s="279"/>
      <c r="P158" s="279"/>
    </row>
    <row r="159" spans="1:17" ht="24" x14ac:dyDescent="0.25">
      <c r="A159" s="306"/>
      <c r="B159" s="306"/>
      <c r="C159" s="306"/>
      <c r="D159" s="306"/>
      <c r="E159" s="306"/>
      <c r="F159" s="306"/>
      <c r="G159" s="133" t="s">
        <v>20</v>
      </c>
      <c r="H159" s="49">
        <f t="shared" si="32"/>
        <v>0</v>
      </c>
      <c r="I159" s="49">
        <f t="shared" si="32"/>
        <v>0</v>
      </c>
      <c r="J159" s="49">
        <f t="shared" si="32"/>
        <v>0</v>
      </c>
      <c r="K159" s="49">
        <f t="shared" si="32"/>
        <v>0</v>
      </c>
      <c r="L159" s="49">
        <f t="shared" si="32"/>
        <v>0</v>
      </c>
      <c r="M159" s="49">
        <f t="shared" si="32"/>
        <v>0</v>
      </c>
      <c r="N159" s="49">
        <f t="shared" si="32"/>
        <v>0</v>
      </c>
      <c r="O159" s="279"/>
      <c r="P159" s="279"/>
    </row>
    <row r="160" spans="1:17" ht="15.75" customHeight="1" x14ac:dyDescent="0.25">
      <c r="A160" s="306" t="s">
        <v>107</v>
      </c>
      <c r="B160" s="306"/>
      <c r="C160" s="306"/>
      <c r="D160" s="306"/>
      <c r="E160" s="306"/>
      <c r="F160" s="306"/>
      <c r="G160" s="306"/>
      <c r="H160" s="306"/>
      <c r="I160" s="306"/>
      <c r="J160" s="306"/>
      <c r="K160" s="306"/>
      <c r="L160" s="306"/>
      <c r="M160" s="306"/>
      <c r="N160" s="306"/>
      <c r="O160" s="306"/>
      <c r="P160" s="306"/>
    </row>
    <row r="161" spans="1:17" ht="36" customHeight="1" x14ac:dyDescent="0.25">
      <c r="A161" s="292" t="s">
        <v>2999</v>
      </c>
      <c r="B161" s="279" t="s">
        <v>3000</v>
      </c>
      <c r="C161" s="279" t="s">
        <v>107</v>
      </c>
      <c r="D161" s="279">
        <v>2025</v>
      </c>
      <c r="E161" s="279">
        <v>49</v>
      </c>
      <c r="F161" s="279" t="s">
        <v>606</v>
      </c>
      <c r="G161" s="79" t="s">
        <v>16</v>
      </c>
      <c r="H161" s="44">
        <f t="shared" ref="H161:N161" si="33">SUM(H162:H165)</f>
        <v>15.1</v>
      </c>
      <c r="I161" s="44">
        <f t="shared" si="33"/>
        <v>15.1</v>
      </c>
      <c r="J161" s="44">
        <f t="shared" si="33"/>
        <v>0</v>
      </c>
      <c r="K161" s="44">
        <f t="shared" si="33"/>
        <v>0</v>
      </c>
      <c r="L161" s="44">
        <f t="shared" si="33"/>
        <v>0</v>
      </c>
      <c r="M161" s="44">
        <f t="shared" si="33"/>
        <v>0</v>
      </c>
      <c r="N161" s="44">
        <f t="shared" si="33"/>
        <v>0</v>
      </c>
      <c r="O161" s="297">
        <v>30000</v>
      </c>
      <c r="P161" s="279"/>
      <c r="Q161" s="314" t="s">
        <v>4160</v>
      </c>
    </row>
    <row r="162" spans="1:17" ht="34.5" customHeight="1" x14ac:dyDescent="0.25">
      <c r="A162" s="292"/>
      <c r="B162" s="279"/>
      <c r="C162" s="279"/>
      <c r="D162" s="279"/>
      <c r="E162" s="279"/>
      <c r="F162" s="279"/>
      <c r="G162" s="79" t="s">
        <v>309</v>
      </c>
      <c r="H162" s="44">
        <f t="shared" ref="H162:H225" si="34">SUM(I162:N162)</f>
        <v>14.9</v>
      </c>
      <c r="I162" s="44">
        <v>14.9</v>
      </c>
      <c r="J162" s="44">
        <v>0</v>
      </c>
      <c r="K162" s="44">
        <v>0</v>
      </c>
      <c r="L162" s="44">
        <v>0</v>
      </c>
      <c r="M162" s="44">
        <v>0</v>
      </c>
      <c r="N162" s="44">
        <v>0</v>
      </c>
      <c r="O162" s="297"/>
      <c r="P162" s="279"/>
      <c r="Q162" s="315"/>
    </row>
    <row r="163" spans="1:17" ht="36" x14ac:dyDescent="0.25">
      <c r="A163" s="292"/>
      <c r="B163" s="279"/>
      <c r="C163" s="279"/>
      <c r="D163" s="279"/>
      <c r="E163" s="279"/>
      <c r="F163" s="279"/>
      <c r="G163" s="79" t="s">
        <v>18</v>
      </c>
      <c r="H163" s="44">
        <f t="shared" si="34"/>
        <v>0.2</v>
      </c>
      <c r="I163" s="44">
        <v>0.2</v>
      </c>
      <c r="J163" s="44">
        <v>0</v>
      </c>
      <c r="K163" s="44">
        <v>0</v>
      </c>
      <c r="L163" s="44">
        <v>0</v>
      </c>
      <c r="M163" s="44">
        <v>0</v>
      </c>
      <c r="N163" s="44">
        <v>0</v>
      </c>
      <c r="O163" s="297"/>
      <c r="P163" s="279"/>
      <c r="Q163" s="315"/>
    </row>
    <row r="164" spans="1:17" x14ac:dyDescent="0.25">
      <c r="A164" s="292"/>
      <c r="B164" s="279"/>
      <c r="C164" s="279"/>
      <c r="D164" s="279"/>
      <c r="E164" s="279"/>
      <c r="F164" s="279"/>
      <c r="G164" s="79" t="s">
        <v>19</v>
      </c>
      <c r="H164" s="44">
        <f t="shared" si="34"/>
        <v>0</v>
      </c>
      <c r="I164" s="44">
        <v>0</v>
      </c>
      <c r="J164" s="44">
        <v>0</v>
      </c>
      <c r="K164" s="44">
        <v>0</v>
      </c>
      <c r="L164" s="44">
        <v>0</v>
      </c>
      <c r="M164" s="44">
        <v>0</v>
      </c>
      <c r="N164" s="44">
        <v>0</v>
      </c>
      <c r="O164" s="297"/>
      <c r="P164" s="279"/>
      <c r="Q164" s="315"/>
    </row>
    <row r="165" spans="1:17" ht="24" x14ac:dyDescent="0.25">
      <c r="A165" s="292"/>
      <c r="B165" s="279"/>
      <c r="C165" s="279"/>
      <c r="D165" s="279"/>
      <c r="E165" s="279"/>
      <c r="F165" s="279"/>
      <c r="G165" s="79" t="s">
        <v>20</v>
      </c>
      <c r="H165" s="44">
        <f t="shared" si="34"/>
        <v>0</v>
      </c>
      <c r="I165" s="44">
        <v>0</v>
      </c>
      <c r="J165" s="44">
        <v>0</v>
      </c>
      <c r="K165" s="44">
        <v>0</v>
      </c>
      <c r="L165" s="44">
        <v>0</v>
      </c>
      <c r="M165" s="44">
        <v>0</v>
      </c>
      <c r="N165" s="44">
        <v>0</v>
      </c>
      <c r="O165" s="297"/>
      <c r="P165" s="279"/>
      <c r="Q165" s="315"/>
    </row>
    <row r="166" spans="1:17" ht="38.25" customHeight="1" x14ac:dyDescent="0.25">
      <c r="A166" s="292" t="s">
        <v>3001</v>
      </c>
      <c r="B166" s="281" t="s">
        <v>3002</v>
      </c>
      <c r="C166" s="279" t="s">
        <v>107</v>
      </c>
      <c r="D166" s="279">
        <v>2030</v>
      </c>
      <c r="E166" s="279">
        <v>850</v>
      </c>
      <c r="F166" s="281" t="s">
        <v>3003</v>
      </c>
      <c r="G166" s="79" t="s">
        <v>16</v>
      </c>
      <c r="H166" s="44">
        <f t="shared" ref="H166:N166" si="35">SUM(H167:H170)</f>
        <v>33</v>
      </c>
      <c r="I166" s="44">
        <f t="shared" si="35"/>
        <v>0</v>
      </c>
      <c r="J166" s="44">
        <f t="shared" si="35"/>
        <v>0</v>
      </c>
      <c r="K166" s="44">
        <f t="shared" si="35"/>
        <v>0</v>
      </c>
      <c r="L166" s="44">
        <f t="shared" si="35"/>
        <v>0</v>
      </c>
      <c r="M166" s="44">
        <f t="shared" si="35"/>
        <v>0</v>
      </c>
      <c r="N166" s="44">
        <f t="shared" si="35"/>
        <v>33</v>
      </c>
      <c r="O166" s="297">
        <v>120000</v>
      </c>
      <c r="P166" s="279"/>
      <c r="Q166" s="314" t="s">
        <v>4160</v>
      </c>
    </row>
    <row r="167" spans="1:17" ht="36.75" customHeight="1" x14ac:dyDescent="0.25">
      <c r="A167" s="292"/>
      <c r="B167" s="282"/>
      <c r="C167" s="279"/>
      <c r="D167" s="279"/>
      <c r="E167" s="279"/>
      <c r="F167" s="282"/>
      <c r="G167" s="79" t="s">
        <v>309</v>
      </c>
      <c r="H167" s="44">
        <f t="shared" si="34"/>
        <v>0</v>
      </c>
      <c r="I167" s="44">
        <v>0</v>
      </c>
      <c r="J167" s="44">
        <v>0</v>
      </c>
      <c r="K167" s="44">
        <v>0</v>
      </c>
      <c r="L167" s="44">
        <v>0</v>
      </c>
      <c r="M167" s="44">
        <v>0</v>
      </c>
      <c r="N167" s="44">
        <v>0</v>
      </c>
      <c r="O167" s="297"/>
      <c r="P167" s="279"/>
      <c r="Q167" s="315"/>
    </row>
    <row r="168" spans="1:17" ht="36" x14ac:dyDescent="0.25">
      <c r="A168" s="292"/>
      <c r="B168" s="282"/>
      <c r="C168" s="279"/>
      <c r="D168" s="279"/>
      <c r="E168" s="279"/>
      <c r="F168" s="282"/>
      <c r="G168" s="79" t="s">
        <v>18</v>
      </c>
      <c r="H168" s="44">
        <f t="shared" si="34"/>
        <v>30</v>
      </c>
      <c r="I168" s="44">
        <v>0</v>
      </c>
      <c r="J168" s="44">
        <v>0</v>
      </c>
      <c r="K168" s="44">
        <v>0</v>
      </c>
      <c r="L168" s="44">
        <v>0</v>
      </c>
      <c r="M168" s="44">
        <v>0</v>
      </c>
      <c r="N168" s="44">
        <v>30</v>
      </c>
      <c r="O168" s="297"/>
      <c r="P168" s="279"/>
      <c r="Q168" s="315"/>
    </row>
    <row r="169" spans="1:17" x14ac:dyDescent="0.25">
      <c r="A169" s="292"/>
      <c r="B169" s="282"/>
      <c r="C169" s="279"/>
      <c r="D169" s="279"/>
      <c r="E169" s="279"/>
      <c r="F169" s="282"/>
      <c r="G169" s="79" t="s">
        <v>19</v>
      </c>
      <c r="H169" s="44">
        <f t="shared" si="34"/>
        <v>3</v>
      </c>
      <c r="I169" s="44">
        <v>0</v>
      </c>
      <c r="J169" s="44">
        <v>0</v>
      </c>
      <c r="K169" s="44">
        <v>0</v>
      </c>
      <c r="L169" s="44">
        <v>0</v>
      </c>
      <c r="M169" s="44">
        <v>0</v>
      </c>
      <c r="N169" s="44">
        <v>3</v>
      </c>
      <c r="O169" s="297"/>
      <c r="P169" s="279"/>
      <c r="Q169" s="315"/>
    </row>
    <row r="170" spans="1:17" ht="24" x14ac:dyDescent="0.25">
      <c r="A170" s="292"/>
      <c r="B170" s="283"/>
      <c r="C170" s="279"/>
      <c r="D170" s="279"/>
      <c r="E170" s="279"/>
      <c r="F170" s="283"/>
      <c r="G170" s="79" t="s">
        <v>20</v>
      </c>
      <c r="H170" s="44">
        <f t="shared" si="34"/>
        <v>0</v>
      </c>
      <c r="I170" s="44">
        <v>0</v>
      </c>
      <c r="J170" s="44">
        <v>0</v>
      </c>
      <c r="K170" s="44">
        <v>0</v>
      </c>
      <c r="L170" s="44">
        <v>0</v>
      </c>
      <c r="M170" s="44">
        <v>0</v>
      </c>
      <c r="N170" s="44">
        <v>0</v>
      </c>
      <c r="O170" s="297"/>
      <c r="P170" s="279"/>
      <c r="Q170" s="315"/>
    </row>
    <row r="171" spans="1:17" ht="32.25" customHeight="1" x14ac:dyDescent="0.25">
      <c r="A171" s="292" t="s">
        <v>3004</v>
      </c>
      <c r="B171" s="281" t="s">
        <v>3002</v>
      </c>
      <c r="C171" s="279" t="s">
        <v>107</v>
      </c>
      <c r="D171" s="279">
        <v>2028</v>
      </c>
      <c r="E171" s="328">
        <v>500</v>
      </c>
      <c r="F171" s="281" t="s">
        <v>3005</v>
      </c>
      <c r="G171" s="79" t="s">
        <v>16</v>
      </c>
      <c r="H171" s="44">
        <f t="shared" ref="H171:N171" si="36">SUM(H172:H175)</f>
        <v>3</v>
      </c>
      <c r="I171" s="44">
        <f t="shared" si="36"/>
        <v>0</v>
      </c>
      <c r="J171" s="44">
        <f t="shared" si="36"/>
        <v>0</v>
      </c>
      <c r="K171" s="44">
        <f t="shared" si="36"/>
        <v>0</v>
      </c>
      <c r="L171" s="44">
        <f t="shared" si="36"/>
        <v>3</v>
      </c>
      <c r="M171" s="44">
        <f t="shared" si="36"/>
        <v>0</v>
      </c>
      <c r="N171" s="44">
        <f t="shared" si="36"/>
        <v>0</v>
      </c>
      <c r="O171" s="297">
        <v>1300</v>
      </c>
      <c r="P171" s="279"/>
      <c r="Q171" s="314" t="s">
        <v>4160</v>
      </c>
    </row>
    <row r="172" spans="1:17" ht="30" customHeight="1" x14ac:dyDescent="0.25">
      <c r="A172" s="292"/>
      <c r="B172" s="282"/>
      <c r="C172" s="279"/>
      <c r="D172" s="279"/>
      <c r="E172" s="328"/>
      <c r="F172" s="282"/>
      <c r="G172" s="79" t="s">
        <v>309</v>
      </c>
      <c r="H172" s="44">
        <f t="shared" si="34"/>
        <v>0</v>
      </c>
      <c r="I172" s="44">
        <v>0</v>
      </c>
      <c r="J172" s="44">
        <v>0</v>
      </c>
      <c r="K172" s="44">
        <v>0</v>
      </c>
      <c r="L172" s="44">
        <v>0</v>
      </c>
      <c r="M172" s="44">
        <v>0</v>
      </c>
      <c r="N172" s="44">
        <v>0</v>
      </c>
      <c r="O172" s="297"/>
      <c r="P172" s="279"/>
      <c r="Q172" s="315"/>
    </row>
    <row r="173" spans="1:17" ht="36" x14ac:dyDescent="0.25">
      <c r="A173" s="292"/>
      <c r="B173" s="282"/>
      <c r="C173" s="279"/>
      <c r="D173" s="279"/>
      <c r="E173" s="328"/>
      <c r="F173" s="282"/>
      <c r="G173" s="79" t="s">
        <v>18</v>
      </c>
      <c r="H173" s="44">
        <f t="shared" si="34"/>
        <v>2.7</v>
      </c>
      <c r="I173" s="44">
        <v>0</v>
      </c>
      <c r="J173" s="44">
        <v>0</v>
      </c>
      <c r="K173" s="44">
        <v>0</v>
      </c>
      <c r="L173" s="44">
        <v>2.7</v>
      </c>
      <c r="M173" s="44">
        <v>0</v>
      </c>
      <c r="N173" s="44">
        <v>0</v>
      </c>
      <c r="O173" s="297"/>
      <c r="P173" s="279"/>
      <c r="Q173" s="315"/>
    </row>
    <row r="174" spans="1:17" x14ac:dyDescent="0.25">
      <c r="A174" s="292"/>
      <c r="B174" s="282"/>
      <c r="C174" s="279"/>
      <c r="D174" s="279"/>
      <c r="E174" s="328"/>
      <c r="F174" s="282"/>
      <c r="G174" s="79" t="s">
        <v>19</v>
      </c>
      <c r="H174" s="44">
        <f t="shared" si="34"/>
        <v>0.3</v>
      </c>
      <c r="I174" s="44">
        <v>0</v>
      </c>
      <c r="J174" s="44">
        <v>0</v>
      </c>
      <c r="K174" s="44">
        <v>0</v>
      </c>
      <c r="L174" s="44">
        <v>0.3</v>
      </c>
      <c r="M174" s="44">
        <v>0</v>
      </c>
      <c r="N174" s="44">
        <v>0</v>
      </c>
      <c r="O174" s="297"/>
      <c r="P174" s="279"/>
      <c r="Q174" s="315"/>
    </row>
    <row r="175" spans="1:17" ht="24" x14ac:dyDescent="0.25">
      <c r="A175" s="292"/>
      <c r="B175" s="283"/>
      <c r="C175" s="279"/>
      <c r="D175" s="279"/>
      <c r="E175" s="328"/>
      <c r="F175" s="283"/>
      <c r="G175" s="79" t="s">
        <v>20</v>
      </c>
      <c r="H175" s="44">
        <f t="shared" si="34"/>
        <v>0</v>
      </c>
      <c r="I175" s="44">
        <v>0</v>
      </c>
      <c r="J175" s="44">
        <v>0</v>
      </c>
      <c r="K175" s="44">
        <v>0</v>
      </c>
      <c r="L175" s="44">
        <v>0</v>
      </c>
      <c r="M175" s="44">
        <v>0</v>
      </c>
      <c r="N175" s="44">
        <v>0</v>
      </c>
      <c r="O175" s="297"/>
      <c r="P175" s="279"/>
      <c r="Q175" s="315"/>
    </row>
    <row r="176" spans="1:17" ht="36" customHeight="1" x14ac:dyDescent="0.25">
      <c r="A176" s="292" t="s">
        <v>3006</v>
      </c>
      <c r="B176" s="279" t="s">
        <v>3007</v>
      </c>
      <c r="C176" s="279" t="s">
        <v>107</v>
      </c>
      <c r="D176" s="279">
        <v>2029</v>
      </c>
      <c r="E176" s="279">
        <v>850</v>
      </c>
      <c r="F176" s="281" t="s">
        <v>3008</v>
      </c>
      <c r="G176" s="79" t="s">
        <v>16</v>
      </c>
      <c r="H176" s="44">
        <f t="shared" ref="H176:N176" si="37">SUM(H177:H180)</f>
        <v>17.5</v>
      </c>
      <c r="I176" s="44">
        <f t="shared" si="37"/>
        <v>0</v>
      </c>
      <c r="J176" s="44">
        <f t="shared" si="37"/>
        <v>0</v>
      </c>
      <c r="K176" s="44">
        <f t="shared" si="37"/>
        <v>0</v>
      </c>
      <c r="L176" s="44">
        <f t="shared" si="37"/>
        <v>0</v>
      </c>
      <c r="M176" s="44">
        <f t="shared" si="37"/>
        <v>17.5</v>
      </c>
      <c r="N176" s="44">
        <f t="shared" si="37"/>
        <v>0</v>
      </c>
      <c r="O176" s="297">
        <v>1000</v>
      </c>
      <c r="P176" s="279"/>
      <c r="Q176" s="314" t="s">
        <v>4160</v>
      </c>
    </row>
    <row r="177" spans="1:17" x14ac:dyDescent="0.25">
      <c r="A177" s="292"/>
      <c r="B177" s="279"/>
      <c r="C177" s="279"/>
      <c r="D177" s="279"/>
      <c r="E177" s="279"/>
      <c r="F177" s="282"/>
      <c r="G177" s="79" t="s">
        <v>309</v>
      </c>
      <c r="H177" s="44">
        <f t="shared" si="34"/>
        <v>0</v>
      </c>
      <c r="I177" s="44">
        <v>0</v>
      </c>
      <c r="J177" s="44">
        <v>0</v>
      </c>
      <c r="K177" s="44">
        <v>0</v>
      </c>
      <c r="L177" s="44">
        <v>0</v>
      </c>
      <c r="M177" s="44">
        <v>0</v>
      </c>
      <c r="N177" s="44">
        <v>0</v>
      </c>
      <c r="O177" s="297"/>
      <c r="P177" s="279"/>
      <c r="Q177" s="315"/>
    </row>
    <row r="178" spans="1:17" ht="36" x14ac:dyDescent="0.25">
      <c r="A178" s="292"/>
      <c r="B178" s="279"/>
      <c r="C178" s="279"/>
      <c r="D178" s="279"/>
      <c r="E178" s="279"/>
      <c r="F178" s="282"/>
      <c r="G178" s="79" t="s">
        <v>18</v>
      </c>
      <c r="H178" s="44">
        <f t="shared" si="34"/>
        <v>15.9</v>
      </c>
      <c r="I178" s="44">
        <v>0</v>
      </c>
      <c r="J178" s="44">
        <v>0</v>
      </c>
      <c r="K178" s="44">
        <v>0</v>
      </c>
      <c r="L178" s="44">
        <v>0</v>
      </c>
      <c r="M178" s="44">
        <v>15.9</v>
      </c>
      <c r="N178" s="44">
        <v>0</v>
      </c>
      <c r="O178" s="297"/>
      <c r="P178" s="279"/>
      <c r="Q178" s="315"/>
    </row>
    <row r="179" spans="1:17" x14ac:dyDescent="0.25">
      <c r="A179" s="292"/>
      <c r="B179" s="279"/>
      <c r="C179" s="279"/>
      <c r="D179" s="279"/>
      <c r="E179" s="279"/>
      <c r="F179" s="282"/>
      <c r="G179" s="79" t="s">
        <v>19</v>
      </c>
      <c r="H179" s="44">
        <f t="shared" si="34"/>
        <v>1.6</v>
      </c>
      <c r="I179" s="44">
        <v>0</v>
      </c>
      <c r="J179" s="44">
        <v>0</v>
      </c>
      <c r="K179" s="44">
        <v>0</v>
      </c>
      <c r="L179" s="44">
        <v>0</v>
      </c>
      <c r="M179" s="44">
        <v>1.6</v>
      </c>
      <c r="N179" s="44">
        <v>0</v>
      </c>
      <c r="O179" s="297"/>
      <c r="P179" s="279"/>
      <c r="Q179" s="315"/>
    </row>
    <row r="180" spans="1:17" ht="24" x14ac:dyDescent="0.25">
      <c r="A180" s="292"/>
      <c r="B180" s="279"/>
      <c r="C180" s="279"/>
      <c r="D180" s="279"/>
      <c r="E180" s="279"/>
      <c r="F180" s="283"/>
      <c r="G180" s="79" t="s">
        <v>20</v>
      </c>
      <c r="H180" s="44">
        <f t="shared" si="34"/>
        <v>0</v>
      </c>
      <c r="I180" s="44">
        <v>0</v>
      </c>
      <c r="J180" s="44">
        <v>0</v>
      </c>
      <c r="K180" s="44">
        <v>0</v>
      </c>
      <c r="L180" s="44">
        <v>0</v>
      </c>
      <c r="M180" s="44">
        <v>0</v>
      </c>
      <c r="N180" s="44">
        <v>0</v>
      </c>
      <c r="O180" s="297"/>
      <c r="P180" s="279"/>
      <c r="Q180" s="315"/>
    </row>
    <row r="181" spans="1:17" ht="36" customHeight="1" x14ac:dyDescent="0.25">
      <c r="A181" s="292" t="s">
        <v>3009</v>
      </c>
      <c r="B181" s="279" t="s">
        <v>3000</v>
      </c>
      <c r="C181" s="279" t="s">
        <v>107</v>
      </c>
      <c r="D181" s="279">
        <v>2028</v>
      </c>
      <c r="E181" s="279">
        <v>49</v>
      </c>
      <c r="F181" s="281" t="s">
        <v>3010</v>
      </c>
      <c r="G181" s="79" t="s">
        <v>16</v>
      </c>
      <c r="H181" s="44">
        <f t="shared" ref="H181:N181" si="38">SUM(H182:H185)</f>
        <v>15.1</v>
      </c>
      <c r="I181" s="44">
        <f t="shared" si="38"/>
        <v>0</v>
      </c>
      <c r="J181" s="44">
        <f t="shared" si="38"/>
        <v>0</v>
      </c>
      <c r="K181" s="44">
        <f t="shared" si="38"/>
        <v>0</v>
      </c>
      <c r="L181" s="44">
        <f t="shared" si="38"/>
        <v>15.1</v>
      </c>
      <c r="M181" s="44">
        <f t="shared" si="38"/>
        <v>0</v>
      </c>
      <c r="N181" s="44">
        <f t="shared" si="38"/>
        <v>0</v>
      </c>
      <c r="O181" s="297">
        <v>15000</v>
      </c>
      <c r="P181" s="279"/>
      <c r="Q181" s="314" t="s">
        <v>4160</v>
      </c>
    </row>
    <row r="182" spans="1:17" x14ac:dyDescent="0.25">
      <c r="A182" s="292"/>
      <c r="B182" s="279"/>
      <c r="C182" s="279"/>
      <c r="D182" s="279"/>
      <c r="E182" s="279"/>
      <c r="F182" s="282"/>
      <c r="G182" s="79" t="s">
        <v>309</v>
      </c>
      <c r="H182" s="44">
        <f t="shared" si="34"/>
        <v>0</v>
      </c>
      <c r="I182" s="44">
        <v>0</v>
      </c>
      <c r="J182" s="44">
        <v>0</v>
      </c>
      <c r="K182" s="44">
        <v>0</v>
      </c>
      <c r="L182" s="44">
        <v>0</v>
      </c>
      <c r="M182" s="44">
        <v>0</v>
      </c>
      <c r="N182" s="44">
        <v>0</v>
      </c>
      <c r="O182" s="297"/>
      <c r="P182" s="279"/>
      <c r="Q182" s="315"/>
    </row>
    <row r="183" spans="1:17" ht="36" x14ac:dyDescent="0.25">
      <c r="A183" s="292"/>
      <c r="B183" s="279"/>
      <c r="C183" s="279"/>
      <c r="D183" s="279"/>
      <c r="E183" s="279"/>
      <c r="F183" s="282"/>
      <c r="G183" s="79" t="s">
        <v>18</v>
      </c>
      <c r="H183" s="44">
        <f t="shared" si="34"/>
        <v>13.7</v>
      </c>
      <c r="I183" s="44">
        <v>0</v>
      </c>
      <c r="J183" s="44">
        <v>0</v>
      </c>
      <c r="K183" s="44">
        <v>0</v>
      </c>
      <c r="L183" s="44">
        <v>13.7</v>
      </c>
      <c r="M183" s="44">
        <v>0</v>
      </c>
      <c r="N183" s="44">
        <v>0</v>
      </c>
      <c r="O183" s="297"/>
      <c r="P183" s="279"/>
      <c r="Q183" s="315"/>
    </row>
    <row r="184" spans="1:17" x14ac:dyDescent="0.25">
      <c r="A184" s="292"/>
      <c r="B184" s="279"/>
      <c r="C184" s="279"/>
      <c r="D184" s="279"/>
      <c r="E184" s="279"/>
      <c r="F184" s="282"/>
      <c r="G184" s="79" t="s">
        <v>19</v>
      </c>
      <c r="H184" s="44">
        <f t="shared" si="34"/>
        <v>1.4</v>
      </c>
      <c r="I184" s="44">
        <v>0</v>
      </c>
      <c r="J184" s="44">
        <v>0</v>
      </c>
      <c r="K184" s="44">
        <v>0</v>
      </c>
      <c r="L184" s="44">
        <v>1.4</v>
      </c>
      <c r="M184" s="44">
        <v>0</v>
      </c>
      <c r="N184" s="44">
        <v>0</v>
      </c>
      <c r="O184" s="297"/>
      <c r="P184" s="279"/>
      <c r="Q184" s="315"/>
    </row>
    <row r="185" spans="1:17" ht="24" x14ac:dyDescent="0.25">
      <c r="A185" s="292"/>
      <c r="B185" s="279"/>
      <c r="C185" s="279"/>
      <c r="D185" s="279"/>
      <c r="E185" s="279"/>
      <c r="F185" s="283"/>
      <c r="G185" s="79" t="s">
        <v>20</v>
      </c>
      <c r="H185" s="44">
        <f t="shared" si="34"/>
        <v>0</v>
      </c>
      <c r="I185" s="44">
        <v>0</v>
      </c>
      <c r="J185" s="44">
        <v>0</v>
      </c>
      <c r="K185" s="44">
        <v>0</v>
      </c>
      <c r="L185" s="44">
        <v>0</v>
      </c>
      <c r="M185" s="44">
        <v>0</v>
      </c>
      <c r="N185" s="44">
        <v>0</v>
      </c>
      <c r="O185" s="297"/>
      <c r="P185" s="279"/>
      <c r="Q185" s="315"/>
    </row>
    <row r="186" spans="1:17" ht="36" customHeight="1" x14ac:dyDescent="0.25">
      <c r="A186" s="292" t="s">
        <v>3011</v>
      </c>
      <c r="B186" s="279" t="s">
        <v>3000</v>
      </c>
      <c r="C186" s="279" t="s">
        <v>107</v>
      </c>
      <c r="D186" s="279">
        <v>2028</v>
      </c>
      <c r="E186" s="279">
        <v>49</v>
      </c>
      <c r="F186" s="279" t="s">
        <v>606</v>
      </c>
      <c r="G186" s="79" t="s">
        <v>16</v>
      </c>
      <c r="H186" s="44">
        <f t="shared" ref="H186:N186" si="39">SUM(H187:H190)</f>
        <v>8</v>
      </c>
      <c r="I186" s="44">
        <f t="shared" si="39"/>
        <v>0</v>
      </c>
      <c r="J186" s="44">
        <f t="shared" si="39"/>
        <v>0</v>
      </c>
      <c r="K186" s="44">
        <f t="shared" si="39"/>
        <v>0</v>
      </c>
      <c r="L186" s="44">
        <f t="shared" si="39"/>
        <v>8</v>
      </c>
      <c r="M186" s="44">
        <f t="shared" si="39"/>
        <v>0</v>
      </c>
      <c r="N186" s="44">
        <f t="shared" si="39"/>
        <v>0</v>
      </c>
      <c r="O186" s="297">
        <v>26000</v>
      </c>
      <c r="P186" s="279"/>
      <c r="Q186" s="314" t="s">
        <v>4160</v>
      </c>
    </row>
    <row r="187" spans="1:17" x14ac:dyDescent="0.25">
      <c r="A187" s="292"/>
      <c r="B187" s="279"/>
      <c r="C187" s="279"/>
      <c r="D187" s="279"/>
      <c r="E187" s="279"/>
      <c r="F187" s="279"/>
      <c r="G187" s="79" t="s">
        <v>17</v>
      </c>
      <c r="H187" s="44">
        <f t="shared" si="34"/>
        <v>7.9</v>
      </c>
      <c r="I187" s="44">
        <v>0</v>
      </c>
      <c r="J187" s="44">
        <v>0</v>
      </c>
      <c r="K187" s="44">
        <v>0</v>
      </c>
      <c r="L187" s="44">
        <v>7.9</v>
      </c>
      <c r="M187" s="44">
        <v>0</v>
      </c>
      <c r="N187" s="44">
        <v>0</v>
      </c>
      <c r="O187" s="297"/>
      <c r="P187" s="279"/>
      <c r="Q187" s="315"/>
    </row>
    <row r="188" spans="1:17" ht="36" x14ac:dyDescent="0.25">
      <c r="A188" s="292"/>
      <c r="B188" s="279"/>
      <c r="C188" s="279"/>
      <c r="D188" s="279"/>
      <c r="E188" s="279"/>
      <c r="F188" s="279"/>
      <c r="G188" s="79" t="s">
        <v>18</v>
      </c>
      <c r="H188" s="44">
        <f t="shared" si="34"/>
        <v>0.1</v>
      </c>
      <c r="I188" s="44">
        <v>0</v>
      </c>
      <c r="J188" s="44">
        <v>0</v>
      </c>
      <c r="K188" s="44">
        <v>0</v>
      </c>
      <c r="L188" s="44">
        <v>0.1</v>
      </c>
      <c r="M188" s="44">
        <v>0</v>
      </c>
      <c r="N188" s="44">
        <v>0</v>
      </c>
      <c r="O188" s="297"/>
      <c r="P188" s="279"/>
      <c r="Q188" s="315"/>
    </row>
    <row r="189" spans="1:17" x14ac:dyDescent="0.25">
      <c r="A189" s="292"/>
      <c r="B189" s="279"/>
      <c r="C189" s="279"/>
      <c r="D189" s="279"/>
      <c r="E189" s="279"/>
      <c r="F189" s="279"/>
      <c r="G189" s="79" t="s">
        <v>19</v>
      </c>
      <c r="H189" s="44">
        <f t="shared" si="34"/>
        <v>0</v>
      </c>
      <c r="I189" s="44">
        <v>0</v>
      </c>
      <c r="J189" s="44">
        <v>0</v>
      </c>
      <c r="K189" s="44">
        <v>0</v>
      </c>
      <c r="L189" s="44">
        <v>0</v>
      </c>
      <c r="M189" s="44">
        <v>0</v>
      </c>
      <c r="N189" s="44">
        <v>0</v>
      </c>
      <c r="O189" s="297"/>
      <c r="P189" s="279"/>
      <c r="Q189" s="315"/>
    </row>
    <row r="190" spans="1:17" ht="24" x14ac:dyDescent="0.25">
      <c r="A190" s="292"/>
      <c r="B190" s="279"/>
      <c r="C190" s="279"/>
      <c r="D190" s="279"/>
      <c r="E190" s="279"/>
      <c r="F190" s="279"/>
      <c r="G190" s="79" t="s">
        <v>20</v>
      </c>
      <c r="H190" s="44">
        <f t="shared" si="34"/>
        <v>0</v>
      </c>
      <c r="I190" s="44">
        <v>0</v>
      </c>
      <c r="J190" s="44">
        <v>0</v>
      </c>
      <c r="K190" s="44">
        <v>0</v>
      </c>
      <c r="L190" s="44">
        <v>0</v>
      </c>
      <c r="M190" s="44">
        <v>0</v>
      </c>
      <c r="N190" s="44">
        <v>0</v>
      </c>
      <c r="O190" s="297"/>
      <c r="P190" s="279"/>
      <c r="Q190" s="315"/>
    </row>
    <row r="191" spans="1:17" ht="36" customHeight="1" x14ac:dyDescent="0.25">
      <c r="A191" s="292" t="s">
        <v>3012</v>
      </c>
      <c r="B191" s="279" t="s">
        <v>3000</v>
      </c>
      <c r="C191" s="279" t="s">
        <v>107</v>
      </c>
      <c r="D191" s="279">
        <v>2030</v>
      </c>
      <c r="E191" s="279">
        <v>100</v>
      </c>
      <c r="F191" s="279" t="s">
        <v>3013</v>
      </c>
      <c r="G191" s="79" t="s">
        <v>16</v>
      </c>
      <c r="H191" s="44">
        <f t="shared" ref="H191:N191" si="40">SUM(H192:H195)</f>
        <v>2</v>
      </c>
      <c r="I191" s="44">
        <f t="shared" si="40"/>
        <v>0</v>
      </c>
      <c r="J191" s="44">
        <f t="shared" si="40"/>
        <v>0</v>
      </c>
      <c r="K191" s="44">
        <f t="shared" si="40"/>
        <v>0</v>
      </c>
      <c r="L191" s="44">
        <f t="shared" si="40"/>
        <v>0</v>
      </c>
      <c r="M191" s="44">
        <f t="shared" si="40"/>
        <v>0</v>
      </c>
      <c r="N191" s="44">
        <f t="shared" si="40"/>
        <v>2</v>
      </c>
      <c r="O191" s="297">
        <v>40000</v>
      </c>
      <c r="P191" s="279"/>
      <c r="Q191" s="314" t="s">
        <v>4160</v>
      </c>
    </row>
    <row r="192" spans="1:17" x14ac:dyDescent="0.25">
      <c r="A192" s="292"/>
      <c r="B192" s="279"/>
      <c r="C192" s="279"/>
      <c r="D192" s="279"/>
      <c r="E192" s="279"/>
      <c r="F192" s="279"/>
      <c r="G192" s="79" t="s">
        <v>17</v>
      </c>
      <c r="H192" s="44">
        <f t="shared" si="34"/>
        <v>2</v>
      </c>
      <c r="I192" s="44">
        <v>0</v>
      </c>
      <c r="J192" s="44">
        <v>0</v>
      </c>
      <c r="K192" s="44">
        <v>0</v>
      </c>
      <c r="L192" s="44">
        <v>0</v>
      </c>
      <c r="M192" s="44">
        <v>0</v>
      </c>
      <c r="N192" s="44">
        <v>2</v>
      </c>
      <c r="O192" s="297"/>
      <c r="P192" s="279"/>
      <c r="Q192" s="315"/>
    </row>
    <row r="193" spans="1:17" ht="36" x14ac:dyDescent="0.25">
      <c r="A193" s="292"/>
      <c r="B193" s="279"/>
      <c r="C193" s="279"/>
      <c r="D193" s="279"/>
      <c r="E193" s="279"/>
      <c r="F193" s="279"/>
      <c r="G193" s="79" t="s">
        <v>18</v>
      </c>
      <c r="H193" s="44">
        <f t="shared" si="34"/>
        <v>0</v>
      </c>
      <c r="I193" s="44">
        <v>0</v>
      </c>
      <c r="J193" s="44">
        <v>0</v>
      </c>
      <c r="K193" s="44">
        <v>0</v>
      </c>
      <c r="L193" s="44">
        <v>0</v>
      </c>
      <c r="M193" s="44">
        <v>0</v>
      </c>
      <c r="N193" s="44">
        <v>0</v>
      </c>
      <c r="O193" s="297"/>
      <c r="P193" s="279"/>
      <c r="Q193" s="315"/>
    </row>
    <row r="194" spans="1:17" x14ac:dyDescent="0.25">
      <c r="A194" s="292"/>
      <c r="B194" s="279"/>
      <c r="C194" s="279"/>
      <c r="D194" s="279"/>
      <c r="E194" s="279"/>
      <c r="F194" s="279"/>
      <c r="G194" s="79" t="s">
        <v>19</v>
      </c>
      <c r="H194" s="44">
        <f t="shared" si="34"/>
        <v>0</v>
      </c>
      <c r="I194" s="44">
        <v>0</v>
      </c>
      <c r="J194" s="44">
        <v>0</v>
      </c>
      <c r="K194" s="44">
        <v>0</v>
      </c>
      <c r="L194" s="44">
        <v>0</v>
      </c>
      <c r="M194" s="44">
        <v>0</v>
      </c>
      <c r="N194" s="44">
        <v>0</v>
      </c>
      <c r="O194" s="297"/>
      <c r="P194" s="279"/>
      <c r="Q194" s="315"/>
    </row>
    <row r="195" spans="1:17" ht="24" x14ac:dyDescent="0.25">
      <c r="A195" s="292"/>
      <c r="B195" s="279"/>
      <c r="C195" s="279"/>
      <c r="D195" s="279"/>
      <c r="E195" s="279"/>
      <c r="F195" s="279"/>
      <c r="G195" s="79" t="s">
        <v>20</v>
      </c>
      <c r="H195" s="44">
        <f t="shared" si="34"/>
        <v>0</v>
      </c>
      <c r="I195" s="44">
        <v>0</v>
      </c>
      <c r="J195" s="44">
        <v>0</v>
      </c>
      <c r="K195" s="44">
        <v>0</v>
      </c>
      <c r="L195" s="44">
        <v>0</v>
      </c>
      <c r="M195" s="44">
        <v>0</v>
      </c>
      <c r="N195" s="44">
        <v>0</v>
      </c>
      <c r="O195" s="297"/>
      <c r="P195" s="279"/>
      <c r="Q195" s="315"/>
    </row>
    <row r="196" spans="1:17" ht="56.25" customHeight="1" x14ac:dyDescent="0.25">
      <c r="A196" s="292" t="s">
        <v>3014</v>
      </c>
      <c r="B196" s="281" t="s">
        <v>3002</v>
      </c>
      <c r="C196" s="279" t="s">
        <v>107</v>
      </c>
      <c r="D196" s="279">
        <v>2029</v>
      </c>
      <c r="E196" s="279">
        <v>100</v>
      </c>
      <c r="F196" s="279" t="s">
        <v>3015</v>
      </c>
      <c r="G196" s="79" t="s">
        <v>16</v>
      </c>
      <c r="H196" s="44">
        <f t="shared" ref="H196:N196" si="41">SUM(H197:H200)</f>
        <v>7.7</v>
      </c>
      <c r="I196" s="44">
        <f t="shared" si="41"/>
        <v>0</v>
      </c>
      <c r="J196" s="44">
        <f t="shared" si="41"/>
        <v>0</v>
      </c>
      <c r="K196" s="44">
        <f t="shared" si="41"/>
        <v>0</v>
      </c>
      <c r="L196" s="44">
        <f t="shared" si="41"/>
        <v>0</v>
      </c>
      <c r="M196" s="44">
        <f t="shared" si="41"/>
        <v>7.7</v>
      </c>
      <c r="N196" s="44">
        <f t="shared" si="41"/>
        <v>0</v>
      </c>
      <c r="O196" s="297">
        <v>40000</v>
      </c>
      <c r="P196" s="279"/>
      <c r="Q196" s="314" t="s">
        <v>4160</v>
      </c>
    </row>
    <row r="197" spans="1:17" x14ac:dyDescent="0.25">
      <c r="A197" s="292"/>
      <c r="B197" s="282"/>
      <c r="C197" s="279"/>
      <c r="D197" s="279"/>
      <c r="E197" s="279"/>
      <c r="F197" s="279"/>
      <c r="G197" s="79" t="s">
        <v>17</v>
      </c>
      <c r="H197" s="44">
        <f t="shared" si="34"/>
        <v>0</v>
      </c>
      <c r="I197" s="44">
        <v>0</v>
      </c>
      <c r="J197" s="44">
        <v>0</v>
      </c>
      <c r="K197" s="44">
        <v>0</v>
      </c>
      <c r="L197" s="44">
        <v>0</v>
      </c>
      <c r="M197" s="44">
        <v>0</v>
      </c>
      <c r="N197" s="44">
        <v>0</v>
      </c>
      <c r="O197" s="297"/>
      <c r="P197" s="279"/>
      <c r="Q197" s="315"/>
    </row>
    <row r="198" spans="1:17" ht="36" x14ac:dyDescent="0.25">
      <c r="A198" s="292"/>
      <c r="B198" s="282"/>
      <c r="C198" s="279"/>
      <c r="D198" s="279"/>
      <c r="E198" s="279"/>
      <c r="F198" s="279"/>
      <c r="G198" s="79" t="s">
        <v>18</v>
      </c>
      <c r="H198" s="44">
        <f t="shared" si="34"/>
        <v>7</v>
      </c>
      <c r="I198" s="44">
        <v>0</v>
      </c>
      <c r="J198" s="44">
        <v>0</v>
      </c>
      <c r="K198" s="44">
        <v>0</v>
      </c>
      <c r="L198" s="44">
        <v>0</v>
      </c>
      <c r="M198" s="44">
        <v>7</v>
      </c>
      <c r="N198" s="44">
        <v>0</v>
      </c>
      <c r="O198" s="297"/>
      <c r="P198" s="279"/>
      <c r="Q198" s="315"/>
    </row>
    <row r="199" spans="1:17" x14ac:dyDescent="0.25">
      <c r="A199" s="292"/>
      <c r="B199" s="282"/>
      <c r="C199" s="279"/>
      <c r="D199" s="279"/>
      <c r="E199" s="279"/>
      <c r="F199" s="279"/>
      <c r="G199" s="79" t="s">
        <v>19</v>
      </c>
      <c r="H199" s="44">
        <f t="shared" si="34"/>
        <v>0.7</v>
      </c>
      <c r="I199" s="44">
        <v>0</v>
      </c>
      <c r="J199" s="44">
        <v>0</v>
      </c>
      <c r="K199" s="44">
        <v>0</v>
      </c>
      <c r="L199" s="44">
        <v>0</v>
      </c>
      <c r="M199" s="44">
        <v>0.7</v>
      </c>
      <c r="N199" s="44">
        <v>0</v>
      </c>
      <c r="O199" s="297"/>
      <c r="P199" s="279"/>
      <c r="Q199" s="315"/>
    </row>
    <row r="200" spans="1:17" ht="24" x14ac:dyDescent="0.25">
      <c r="A200" s="292"/>
      <c r="B200" s="283"/>
      <c r="C200" s="279"/>
      <c r="D200" s="279"/>
      <c r="E200" s="279"/>
      <c r="F200" s="279"/>
      <c r="G200" s="79" t="s">
        <v>20</v>
      </c>
      <c r="H200" s="44">
        <f t="shared" si="34"/>
        <v>0</v>
      </c>
      <c r="I200" s="44">
        <v>0</v>
      </c>
      <c r="J200" s="44">
        <v>0</v>
      </c>
      <c r="K200" s="44">
        <v>0</v>
      </c>
      <c r="L200" s="44">
        <v>0</v>
      </c>
      <c r="M200" s="44">
        <v>0</v>
      </c>
      <c r="N200" s="44">
        <v>0</v>
      </c>
      <c r="O200" s="297"/>
      <c r="P200" s="279"/>
      <c r="Q200" s="315"/>
    </row>
    <row r="201" spans="1:17" ht="36" customHeight="1" x14ac:dyDescent="0.25">
      <c r="A201" s="292" t="s">
        <v>3016</v>
      </c>
      <c r="B201" s="279" t="s">
        <v>3000</v>
      </c>
      <c r="C201" s="279" t="s">
        <v>107</v>
      </c>
      <c r="D201" s="279">
        <v>2029</v>
      </c>
      <c r="E201" s="279">
        <v>49</v>
      </c>
      <c r="F201" s="281" t="s">
        <v>3010</v>
      </c>
      <c r="G201" s="79" t="s">
        <v>16</v>
      </c>
      <c r="H201" s="44">
        <f t="shared" ref="H201:N201" si="42">SUM(H202:H205)</f>
        <v>10</v>
      </c>
      <c r="I201" s="44">
        <f t="shared" si="42"/>
        <v>0</v>
      </c>
      <c r="J201" s="44">
        <f t="shared" si="42"/>
        <v>0</v>
      </c>
      <c r="K201" s="44">
        <f t="shared" si="42"/>
        <v>0</v>
      </c>
      <c r="L201" s="44">
        <f t="shared" si="42"/>
        <v>0</v>
      </c>
      <c r="M201" s="44">
        <f t="shared" si="42"/>
        <v>10</v>
      </c>
      <c r="N201" s="44">
        <f t="shared" si="42"/>
        <v>0</v>
      </c>
      <c r="O201" s="297">
        <v>10000</v>
      </c>
      <c r="P201" s="279"/>
      <c r="Q201" s="314" t="s">
        <v>4160</v>
      </c>
    </row>
    <row r="202" spans="1:17" x14ac:dyDescent="0.25">
      <c r="A202" s="292"/>
      <c r="B202" s="279"/>
      <c r="C202" s="279"/>
      <c r="D202" s="279"/>
      <c r="E202" s="279"/>
      <c r="F202" s="282"/>
      <c r="G202" s="79" t="s">
        <v>17</v>
      </c>
      <c r="H202" s="44">
        <f t="shared" si="34"/>
        <v>0</v>
      </c>
      <c r="I202" s="44">
        <v>0</v>
      </c>
      <c r="J202" s="44">
        <v>0</v>
      </c>
      <c r="K202" s="44">
        <v>0</v>
      </c>
      <c r="L202" s="44">
        <v>0</v>
      </c>
      <c r="M202" s="44">
        <v>0</v>
      </c>
      <c r="N202" s="44">
        <v>0</v>
      </c>
      <c r="O202" s="297"/>
      <c r="P202" s="279"/>
      <c r="Q202" s="315"/>
    </row>
    <row r="203" spans="1:17" ht="36" x14ac:dyDescent="0.25">
      <c r="A203" s="292"/>
      <c r="B203" s="279"/>
      <c r="C203" s="279"/>
      <c r="D203" s="279"/>
      <c r="E203" s="279"/>
      <c r="F203" s="282"/>
      <c r="G203" s="79" t="s">
        <v>18</v>
      </c>
      <c r="H203" s="44">
        <f t="shared" si="34"/>
        <v>9.1</v>
      </c>
      <c r="I203" s="44">
        <v>0</v>
      </c>
      <c r="J203" s="44">
        <v>0</v>
      </c>
      <c r="K203" s="44">
        <v>0</v>
      </c>
      <c r="L203" s="44">
        <v>0</v>
      </c>
      <c r="M203" s="44">
        <v>9.1</v>
      </c>
      <c r="N203" s="44">
        <v>0</v>
      </c>
      <c r="O203" s="297"/>
      <c r="P203" s="279"/>
      <c r="Q203" s="315"/>
    </row>
    <row r="204" spans="1:17" x14ac:dyDescent="0.25">
      <c r="A204" s="292"/>
      <c r="B204" s="279"/>
      <c r="C204" s="279"/>
      <c r="D204" s="279"/>
      <c r="E204" s="279"/>
      <c r="F204" s="282"/>
      <c r="G204" s="79" t="s">
        <v>19</v>
      </c>
      <c r="H204" s="44">
        <f t="shared" si="34"/>
        <v>0.9</v>
      </c>
      <c r="I204" s="44">
        <v>0</v>
      </c>
      <c r="J204" s="44">
        <v>0</v>
      </c>
      <c r="K204" s="44">
        <v>0</v>
      </c>
      <c r="L204" s="44">
        <v>0</v>
      </c>
      <c r="M204" s="44">
        <v>0.9</v>
      </c>
      <c r="N204" s="44">
        <v>0</v>
      </c>
      <c r="O204" s="297"/>
      <c r="P204" s="279"/>
      <c r="Q204" s="315"/>
    </row>
    <row r="205" spans="1:17" ht="24" x14ac:dyDescent="0.25">
      <c r="A205" s="292"/>
      <c r="B205" s="279"/>
      <c r="C205" s="279"/>
      <c r="D205" s="279"/>
      <c r="E205" s="279"/>
      <c r="F205" s="283"/>
      <c r="G205" s="79" t="s">
        <v>20</v>
      </c>
      <c r="H205" s="44">
        <f t="shared" si="34"/>
        <v>0</v>
      </c>
      <c r="I205" s="44">
        <v>0</v>
      </c>
      <c r="J205" s="44">
        <v>0</v>
      </c>
      <c r="K205" s="44">
        <v>0</v>
      </c>
      <c r="L205" s="44">
        <v>0</v>
      </c>
      <c r="M205" s="44">
        <v>0</v>
      </c>
      <c r="N205" s="44">
        <v>0</v>
      </c>
      <c r="O205" s="297"/>
      <c r="P205" s="279"/>
      <c r="Q205" s="315"/>
    </row>
    <row r="206" spans="1:17" ht="36" customHeight="1" x14ac:dyDescent="0.25">
      <c r="A206" s="292" t="s">
        <v>3017</v>
      </c>
      <c r="B206" s="279" t="s">
        <v>3000</v>
      </c>
      <c r="C206" s="279" t="s">
        <v>107</v>
      </c>
      <c r="D206" s="279">
        <v>2028</v>
      </c>
      <c r="E206" s="279">
        <v>49</v>
      </c>
      <c r="F206" s="279" t="s">
        <v>606</v>
      </c>
      <c r="G206" s="79" t="s">
        <v>16</v>
      </c>
      <c r="H206" s="44">
        <f t="shared" ref="H206:N206" si="43">SUM(H207:H210)</f>
        <v>8</v>
      </c>
      <c r="I206" s="44">
        <f t="shared" si="43"/>
        <v>0</v>
      </c>
      <c r="J206" s="44">
        <f t="shared" si="43"/>
        <v>0</v>
      </c>
      <c r="K206" s="44">
        <f t="shared" si="43"/>
        <v>0</v>
      </c>
      <c r="L206" s="44">
        <f t="shared" si="43"/>
        <v>8</v>
      </c>
      <c r="M206" s="44">
        <f t="shared" si="43"/>
        <v>0</v>
      </c>
      <c r="N206" s="44">
        <f t="shared" si="43"/>
        <v>0</v>
      </c>
      <c r="O206" s="297">
        <v>10000</v>
      </c>
      <c r="P206" s="279"/>
      <c r="Q206" s="314" t="s">
        <v>4160</v>
      </c>
    </row>
    <row r="207" spans="1:17" x14ac:dyDescent="0.25">
      <c r="A207" s="292"/>
      <c r="B207" s="279"/>
      <c r="C207" s="279"/>
      <c r="D207" s="279"/>
      <c r="E207" s="279"/>
      <c r="F207" s="279"/>
      <c r="G207" s="79" t="s">
        <v>17</v>
      </c>
      <c r="H207" s="44">
        <f t="shared" si="34"/>
        <v>7.9</v>
      </c>
      <c r="I207" s="44">
        <v>0</v>
      </c>
      <c r="J207" s="44">
        <v>0</v>
      </c>
      <c r="K207" s="44">
        <v>0</v>
      </c>
      <c r="L207" s="44">
        <v>7.9</v>
      </c>
      <c r="M207" s="44">
        <v>0</v>
      </c>
      <c r="N207" s="44">
        <v>0</v>
      </c>
      <c r="O207" s="297"/>
      <c r="P207" s="279"/>
      <c r="Q207" s="315"/>
    </row>
    <row r="208" spans="1:17" ht="36" x14ac:dyDescent="0.25">
      <c r="A208" s="292"/>
      <c r="B208" s="279"/>
      <c r="C208" s="279"/>
      <c r="D208" s="279"/>
      <c r="E208" s="279"/>
      <c r="F208" s="279"/>
      <c r="G208" s="79" t="s">
        <v>18</v>
      </c>
      <c r="H208" s="44">
        <f t="shared" si="34"/>
        <v>0.1</v>
      </c>
      <c r="I208" s="44">
        <v>0</v>
      </c>
      <c r="J208" s="44">
        <v>0</v>
      </c>
      <c r="K208" s="44">
        <v>0</v>
      </c>
      <c r="L208" s="44">
        <v>0.1</v>
      </c>
      <c r="M208" s="44">
        <v>0</v>
      </c>
      <c r="N208" s="44">
        <v>0</v>
      </c>
      <c r="O208" s="297"/>
      <c r="P208" s="279"/>
      <c r="Q208" s="315"/>
    </row>
    <row r="209" spans="1:17" x14ac:dyDescent="0.25">
      <c r="A209" s="292"/>
      <c r="B209" s="279"/>
      <c r="C209" s="279"/>
      <c r="D209" s="279"/>
      <c r="E209" s="279"/>
      <c r="F209" s="279"/>
      <c r="G209" s="79" t="s">
        <v>19</v>
      </c>
      <c r="H209" s="44">
        <f t="shared" si="34"/>
        <v>0</v>
      </c>
      <c r="I209" s="44">
        <v>0</v>
      </c>
      <c r="J209" s="44">
        <v>0</v>
      </c>
      <c r="K209" s="44">
        <v>0</v>
      </c>
      <c r="L209" s="44">
        <v>0</v>
      </c>
      <c r="M209" s="44">
        <v>0</v>
      </c>
      <c r="N209" s="44">
        <v>0</v>
      </c>
      <c r="O209" s="297"/>
      <c r="P209" s="279"/>
      <c r="Q209" s="315"/>
    </row>
    <row r="210" spans="1:17" ht="24" x14ac:dyDescent="0.25">
      <c r="A210" s="292"/>
      <c r="B210" s="279"/>
      <c r="C210" s="279"/>
      <c r="D210" s="279"/>
      <c r="E210" s="279"/>
      <c r="F210" s="279"/>
      <c r="G210" s="79" t="s">
        <v>20</v>
      </c>
      <c r="H210" s="44">
        <f t="shared" si="34"/>
        <v>0</v>
      </c>
      <c r="I210" s="44">
        <v>0</v>
      </c>
      <c r="J210" s="44">
        <v>0</v>
      </c>
      <c r="K210" s="44">
        <v>0</v>
      </c>
      <c r="L210" s="44">
        <v>0</v>
      </c>
      <c r="M210" s="44">
        <v>0</v>
      </c>
      <c r="N210" s="44">
        <v>0</v>
      </c>
      <c r="O210" s="297"/>
      <c r="P210" s="279"/>
      <c r="Q210" s="315"/>
    </row>
    <row r="211" spans="1:17" ht="36" customHeight="1" x14ac:dyDescent="0.25">
      <c r="A211" s="292" t="s">
        <v>3018</v>
      </c>
      <c r="B211" s="279" t="s">
        <v>3000</v>
      </c>
      <c r="C211" s="279" t="s">
        <v>107</v>
      </c>
      <c r="D211" s="279">
        <v>2028</v>
      </c>
      <c r="E211" s="279">
        <v>49</v>
      </c>
      <c r="F211" s="281" t="s">
        <v>3010</v>
      </c>
      <c r="G211" s="79" t="s">
        <v>16</v>
      </c>
      <c r="H211" s="44">
        <f t="shared" ref="H211:N211" si="44">SUM(H212:H215)</f>
        <v>20</v>
      </c>
      <c r="I211" s="44">
        <f t="shared" si="44"/>
        <v>0</v>
      </c>
      <c r="J211" s="44">
        <f t="shared" si="44"/>
        <v>0</v>
      </c>
      <c r="K211" s="44">
        <f t="shared" si="44"/>
        <v>0</v>
      </c>
      <c r="L211" s="44">
        <f t="shared" si="44"/>
        <v>20</v>
      </c>
      <c r="M211" s="44">
        <f t="shared" si="44"/>
        <v>0</v>
      </c>
      <c r="N211" s="44">
        <f t="shared" si="44"/>
        <v>0</v>
      </c>
      <c r="O211" s="297">
        <v>12000</v>
      </c>
      <c r="P211" s="279"/>
      <c r="Q211" s="314" t="s">
        <v>4160</v>
      </c>
    </row>
    <row r="212" spans="1:17" x14ac:dyDescent="0.25">
      <c r="A212" s="292"/>
      <c r="B212" s="279"/>
      <c r="C212" s="279"/>
      <c r="D212" s="279"/>
      <c r="E212" s="279"/>
      <c r="F212" s="282"/>
      <c r="G212" s="79" t="s">
        <v>17</v>
      </c>
      <c r="H212" s="44">
        <f t="shared" si="34"/>
        <v>0</v>
      </c>
      <c r="I212" s="44">
        <v>0</v>
      </c>
      <c r="J212" s="44">
        <v>0</v>
      </c>
      <c r="K212" s="44">
        <v>0</v>
      </c>
      <c r="L212" s="44">
        <v>0</v>
      </c>
      <c r="M212" s="44">
        <v>0</v>
      </c>
      <c r="N212" s="44">
        <v>0</v>
      </c>
      <c r="O212" s="297"/>
      <c r="P212" s="279"/>
      <c r="Q212" s="315"/>
    </row>
    <row r="213" spans="1:17" ht="36" x14ac:dyDescent="0.25">
      <c r="A213" s="292"/>
      <c r="B213" s="279"/>
      <c r="C213" s="279"/>
      <c r="D213" s="279"/>
      <c r="E213" s="279"/>
      <c r="F213" s="282"/>
      <c r="G213" s="79" t="s">
        <v>18</v>
      </c>
      <c r="H213" s="44">
        <f t="shared" si="34"/>
        <v>18.2</v>
      </c>
      <c r="I213" s="44">
        <v>0</v>
      </c>
      <c r="J213" s="44">
        <v>0</v>
      </c>
      <c r="K213" s="44">
        <v>0</v>
      </c>
      <c r="L213" s="44">
        <v>18.2</v>
      </c>
      <c r="M213" s="44">
        <v>0</v>
      </c>
      <c r="N213" s="44">
        <v>0</v>
      </c>
      <c r="O213" s="297"/>
      <c r="P213" s="279"/>
      <c r="Q213" s="315"/>
    </row>
    <row r="214" spans="1:17" x14ac:dyDescent="0.25">
      <c r="A214" s="292"/>
      <c r="B214" s="279"/>
      <c r="C214" s="279"/>
      <c r="D214" s="279"/>
      <c r="E214" s="279"/>
      <c r="F214" s="282"/>
      <c r="G214" s="79" t="s">
        <v>19</v>
      </c>
      <c r="H214" s="44">
        <f t="shared" si="34"/>
        <v>1.8</v>
      </c>
      <c r="I214" s="44">
        <v>0</v>
      </c>
      <c r="J214" s="44">
        <v>0</v>
      </c>
      <c r="K214" s="44">
        <v>0</v>
      </c>
      <c r="L214" s="44">
        <v>1.8</v>
      </c>
      <c r="M214" s="44">
        <v>0</v>
      </c>
      <c r="N214" s="44">
        <v>0</v>
      </c>
      <c r="O214" s="297"/>
      <c r="P214" s="279"/>
      <c r="Q214" s="315"/>
    </row>
    <row r="215" spans="1:17" ht="24" x14ac:dyDescent="0.25">
      <c r="A215" s="292"/>
      <c r="B215" s="279"/>
      <c r="C215" s="279"/>
      <c r="D215" s="279"/>
      <c r="E215" s="279"/>
      <c r="F215" s="283"/>
      <c r="G215" s="79" t="s">
        <v>20</v>
      </c>
      <c r="H215" s="44">
        <f t="shared" si="34"/>
        <v>0</v>
      </c>
      <c r="I215" s="44">
        <v>0</v>
      </c>
      <c r="J215" s="44">
        <v>0</v>
      </c>
      <c r="K215" s="44">
        <v>0</v>
      </c>
      <c r="L215" s="44">
        <v>0</v>
      </c>
      <c r="M215" s="44">
        <v>0</v>
      </c>
      <c r="N215" s="44">
        <v>0</v>
      </c>
      <c r="O215" s="297"/>
      <c r="P215" s="279"/>
      <c r="Q215" s="315"/>
    </row>
    <row r="216" spans="1:17" ht="36" customHeight="1" x14ac:dyDescent="0.25">
      <c r="A216" s="292" t="s">
        <v>3019</v>
      </c>
      <c r="B216" s="279" t="s">
        <v>3000</v>
      </c>
      <c r="C216" s="279" t="s">
        <v>107</v>
      </c>
      <c r="D216" s="279">
        <v>2028</v>
      </c>
      <c r="E216" s="279">
        <v>49</v>
      </c>
      <c r="F216" s="279" t="s">
        <v>606</v>
      </c>
      <c r="G216" s="79" t="s">
        <v>16</v>
      </c>
      <c r="H216" s="44">
        <f t="shared" ref="H216:N216" si="45">SUM(H217:H220)</f>
        <v>8</v>
      </c>
      <c r="I216" s="44">
        <f t="shared" si="45"/>
        <v>0</v>
      </c>
      <c r="J216" s="44">
        <f t="shared" si="45"/>
        <v>0</v>
      </c>
      <c r="K216" s="44">
        <f t="shared" si="45"/>
        <v>0</v>
      </c>
      <c r="L216" s="44">
        <f t="shared" si="45"/>
        <v>8</v>
      </c>
      <c r="M216" s="44">
        <f t="shared" si="45"/>
        <v>0</v>
      </c>
      <c r="N216" s="44">
        <f t="shared" si="45"/>
        <v>0</v>
      </c>
      <c r="O216" s="297">
        <v>12000</v>
      </c>
      <c r="P216" s="279"/>
      <c r="Q216" s="314" t="s">
        <v>4160</v>
      </c>
    </row>
    <row r="217" spans="1:17" x14ac:dyDescent="0.25">
      <c r="A217" s="292"/>
      <c r="B217" s="279"/>
      <c r="C217" s="279"/>
      <c r="D217" s="279"/>
      <c r="E217" s="279"/>
      <c r="F217" s="279"/>
      <c r="G217" s="79" t="s">
        <v>17</v>
      </c>
      <c r="H217" s="44">
        <f t="shared" si="34"/>
        <v>7.9</v>
      </c>
      <c r="I217" s="44">
        <v>0</v>
      </c>
      <c r="J217" s="44">
        <v>0</v>
      </c>
      <c r="K217" s="44">
        <v>0</v>
      </c>
      <c r="L217" s="44">
        <v>7.9</v>
      </c>
      <c r="M217" s="44">
        <v>0</v>
      </c>
      <c r="N217" s="44">
        <v>0</v>
      </c>
      <c r="O217" s="297"/>
      <c r="P217" s="279"/>
      <c r="Q217" s="315"/>
    </row>
    <row r="218" spans="1:17" ht="36" x14ac:dyDescent="0.25">
      <c r="A218" s="292"/>
      <c r="B218" s="279"/>
      <c r="C218" s="279"/>
      <c r="D218" s="279"/>
      <c r="E218" s="279"/>
      <c r="F218" s="279"/>
      <c r="G218" s="79" t="s">
        <v>18</v>
      </c>
      <c r="H218" s="44">
        <f t="shared" si="34"/>
        <v>0.1</v>
      </c>
      <c r="I218" s="44">
        <v>0</v>
      </c>
      <c r="J218" s="44">
        <v>0</v>
      </c>
      <c r="K218" s="44">
        <v>0</v>
      </c>
      <c r="L218" s="44">
        <v>0.1</v>
      </c>
      <c r="M218" s="44">
        <v>0</v>
      </c>
      <c r="N218" s="44">
        <v>0</v>
      </c>
      <c r="O218" s="297"/>
      <c r="P218" s="279"/>
      <c r="Q218" s="315"/>
    </row>
    <row r="219" spans="1:17" x14ac:dyDescent="0.25">
      <c r="A219" s="292"/>
      <c r="B219" s="279"/>
      <c r="C219" s="279"/>
      <c r="D219" s="279"/>
      <c r="E219" s="279"/>
      <c r="F219" s="279"/>
      <c r="G219" s="79" t="s">
        <v>19</v>
      </c>
      <c r="H219" s="44">
        <f t="shared" si="34"/>
        <v>0</v>
      </c>
      <c r="I219" s="44">
        <v>0</v>
      </c>
      <c r="J219" s="44">
        <v>0</v>
      </c>
      <c r="K219" s="44">
        <v>0</v>
      </c>
      <c r="L219" s="44">
        <v>0</v>
      </c>
      <c r="M219" s="44">
        <v>0</v>
      </c>
      <c r="N219" s="44">
        <v>0</v>
      </c>
      <c r="O219" s="297"/>
      <c r="P219" s="279"/>
      <c r="Q219" s="315"/>
    </row>
    <row r="220" spans="1:17" ht="24" x14ac:dyDescent="0.25">
      <c r="A220" s="292"/>
      <c r="B220" s="279"/>
      <c r="C220" s="279"/>
      <c r="D220" s="279"/>
      <c r="E220" s="279"/>
      <c r="F220" s="279"/>
      <c r="G220" s="79" t="s">
        <v>20</v>
      </c>
      <c r="H220" s="44">
        <f t="shared" si="34"/>
        <v>0</v>
      </c>
      <c r="I220" s="44">
        <v>0</v>
      </c>
      <c r="J220" s="44">
        <v>0</v>
      </c>
      <c r="K220" s="44">
        <v>0</v>
      </c>
      <c r="L220" s="44">
        <v>0</v>
      </c>
      <c r="M220" s="44">
        <v>0</v>
      </c>
      <c r="N220" s="44">
        <v>0</v>
      </c>
      <c r="O220" s="297"/>
      <c r="P220" s="279"/>
      <c r="Q220" s="315"/>
    </row>
    <row r="221" spans="1:17" ht="36" customHeight="1" x14ac:dyDescent="0.25">
      <c r="A221" s="292" t="s">
        <v>3020</v>
      </c>
      <c r="B221" s="279" t="s">
        <v>3000</v>
      </c>
      <c r="C221" s="279" t="s">
        <v>107</v>
      </c>
      <c r="D221" s="279">
        <v>2029</v>
      </c>
      <c r="E221" s="279">
        <v>49</v>
      </c>
      <c r="F221" s="281" t="s">
        <v>3010</v>
      </c>
      <c r="G221" s="79" t="s">
        <v>16</v>
      </c>
      <c r="H221" s="44">
        <f t="shared" ref="H221:N221" si="46">SUM(H222:H225)</f>
        <v>10</v>
      </c>
      <c r="I221" s="44">
        <f t="shared" si="46"/>
        <v>0</v>
      </c>
      <c r="J221" s="44">
        <f t="shared" si="46"/>
        <v>0</v>
      </c>
      <c r="K221" s="44">
        <f t="shared" si="46"/>
        <v>0</v>
      </c>
      <c r="L221" s="44">
        <f t="shared" si="46"/>
        <v>0</v>
      </c>
      <c r="M221" s="44">
        <f t="shared" si="46"/>
        <v>10</v>
      </c>
      <c r="N221" s="44">
        <f t="shared" si="46"/>
        <v>0</v>
      </c>
      <c r="O221" s="297">
        <v>12000</v>
      </c>
      <c r="P221" s="279"/>
      <c r="Q221" s="314" t="s">
        <v>4160</v>
      </c>
    </row>
    <row r="222" spans="1:17" x14ac:dyDescent="0.25">
      <c r="A222" s="292"/>
      <c r="B222" s="279"/>
      <c r="C222" s="279"/>
      <c r="D222" s="279"/>
      <c r="E222" s="279"/>
      <c r="F222" s="282"/>
      <c r="G222" s="79" t="s">
        <v>17</v>
      </c>
      <c r="H222" s="44">
        <f t="shared" si="34"/>
        <v>0</v>
      </c>
      <c r="I222" s="44">
        <v>0</v>
      </c>
      <c r="J222" s="44">
        <v>0</v>
      </c>
      <c r="K222" s="44">
        <v>0</v>
      </c>
      <c r="L222" s="44">
        <v>0</v>
      </c>
      <c r="M222" s="44">
        <v>0</v>
      </c>
      <c r="N222" s="44">
        <v>0</v>
      </c>
      <c r="O222" s="297"/>
      <c r="P222" s="279"/>
      <c r="Q222" s="315"/>
    </row>
    <row r="223" spans="1:17" ht="36" x14ac:dyDescent="0.25">
      <c r="A223" s="292"/>
      <c r="B223" s="279"/>
      <c r="C223" s="279"/>
      <c r="D223" s="279"/>
      <c r="E223" s="279"/>
      <c r="F223" s="282"/>
      <c r="G223" s="79" t="s">
        <v>18</v>
      </c>
      <c r="H223" s="44">
        <f t="shared" si="34"/>
        <v>9.1</v>
      </c>
      <c r="I223" s="44">
        <v>0</v>
      </c>
      <c r="J223" s="44">
        <v>0</v>
      </c>
      <c r="K223" s="44">
        <v>0</v>
      </c>
      <c r="L223" s="44">
        <v>0</v>
      </c>
      <c r="M223" s="44">
        <v>9.1</v>
      </c>
      <c r="N223" s="44">
        <v>0</v>
      </c>
      <c r="O223" s="297"/>
      <c r="P223" s="279"/>
      <c r="Q223" s="315"/>
    </row>
    <row r="224" spans="1:17" x14ac:dyDescent="0.25">
      <c r="A224" s="292"/>
      <c r="B224" s="279"/>
      <c r="C224" s="279"/>
      <c r="D224" s="279"/>
      <c r="E224" s="279"/>
      <c r="F224" s="282"/>
      <c r="G224" s="79" t="s">
        <v>19</v>
      </c>
      <c r="H224" s="44">
        <f t="shared" si="34"/>
        <v>0.9</v>
      </c>
      <c r="I224" s="44">
        <v>0</v>
      </c>
      <c r="J224" s="44">
        <v>0</v>
      </c>
      <c r="K224" s="44">
        <v>0</v>
      </c>
      <c r="L224" s="44">
        <v>0</v>
      </c>
      <c r="M224" s="44">
        <v>0.9</v>
      </c>
      <c r="N224" s="44">
        <v>0</v>
      </c>
      <c r="O224" s="297"/>
      <c r="P224" s="279"/>
      <c r="Q224" s="315"/>
    </row>
    <row r="225" spans="1:17" ht="24" x14ac:dyDescent="0.25">
      <c r="A225" s="292"/>
      <c r="B225" s="279"/>
      <c r="C225" s="279"/>
      <c r="D225" s="279"/>
      <c r="E225" s="279"/>
      <c r="F225" s="283"/>
      <c r="G225" s="79" t="s">
        <v>20</v>
      </c>
      <c r="H225" s="44">
        <f t="shared" si="34"/>
        <v>0</v>
      </c>
      <c r="I225" s="44">
        <v>0</v>
      </c>
      <c r="J225" s="44">
        <v>0</v>
      </c>
      <c r="K225" s="44">
        <v>0</v>
      </c>
      <c r="L225" s="44">
        <v>0</v>
      </c>
      <c r="M225" s="44">
        <v>0</v>
      </c>
      <c r="N225" s="44">
        <v>0</v>
      </c>
      <c r="O225" s="297"/>
      <c r="P225" s="279"/>
      <c r="Q225" s="315"/>
    </row>
    <row r="226" spans="1:17" ht="36" customHeight="1" x14ac:dyDescent="0.25">
      <c r="A226" s="292" t="s">
        <v>3021</v>
      </c>
      <c r="B226" s="279" t="s">
        <v>3000</v>
      </c>
      <c r="C226" s="279" t="s">
        <v>107</v>
      </c>
      <c r="D226" s="279">
        <v>2029</v>
      </c>
      <c r="E226" s="279">
        <v>49</v>
      </c>
      <c r="F226" s="279" t="s">
        <v>606</v>
      </c>
      <c r="G226" s="79" t="s">
        <v>16</v>
      </c>
      <c r="H226" s="44">
        <f t="shared" ref="H226:N226" si="47">SUM(H227:H230)</f>
        <v>8</v>
      </c>
      <c r="I226" s="44">
        <f t="shared" si="47"/>
        <v>0</v>
      </c>
      <c r="J226" s="44">
        <f t="shared" si="47"/>
        <v>0</v>
      </c>
      <c r="K226" s="44">
        <f t="shared" si="47"/>
        <v>0</v>
      </c>
      <c r="L226" s="44">
        <f t="shared" si="47"/>
        <v>0</v>
      </c>
      <c r="M226" s="44">
        <f t="shared" si="47"/>
        <v>8</v>
      </c>
      <c r="N226" s="44">
        <f t="shared" si="47"/>
        <v>0</v>
      </c>
      <c r="O226" s="297">
        <v>12000</v>
      </c>
      <c r="P226" s="279"/>
      <c r="Q226" s="314" t="s">
        <v>4160</v>
      </c>
    </row>
    <row r="227" spans="1:17" x14ac:dyDescent="0.25">
      <c r="A227" s="292"/>
      <c r="B227" s="279"/>
      <c r="C227" s="279"/>
      <c r="D227" s="279"/>
      <c r="E227" s="279"/>
      <c r="F227" s="279"/>
      <c r="G227" s="79" t="s">
        <v>17</v>
      </c>
      <c r="H227" s="44">
        <f t="shared" ref="H227:H245" si="48">SUM(I227:N227)</f>
        <v>7.9</v>
      </c>
      <c r="I227" s="44">
        <v>0</v>
      </c>
      <c r="J227" s="44">
        <v>0</v>
      </c>
      <c r="K227" s="44">
        <v>0</v>
      </c>
      <c r="L227" s="44">
        <v>0</v>
      </c>
      <c r="M227" s="44">
        <v>7.9</v>
      </c>
      <c r="N227" s="44">
        <v>0</v>
      </c>
      <c r="O227" s="297"/>
      <c r="P227" s="279"/>
      <c r="Q227" s="315"/>
    </row>
    <row r="228" spans="1:17" ht="36" x14ac:dyDescent="0.25">
      <c r="A228" s="292"/>
      <c r="B228" s="279"/>
      <c r="C228" s="279"/>
      <c r="D228" s="279"/>
      <c r="E228" s="279"/>
      <c r="F228" s="279"/>
      <c r="G228" s="79" t="s">
        <v>18</v>
      </c>
      <c r="H228" s="44">
        <f t="shared" si="48"/>
        <v>0.1</v>
      </c>
      <c r="I228" s="44">
        <v>0</v>
      </c>
      <c r="J228" s="44">
        <v>0</v>
      </c>
      <c r="K228" s="44">
        <v>0</v>
      </c>
      <c r="L228" s="44">
        <v>0</v>
      </c>
      <c r="M228" s="44">
        <v>0.1</v>
      </c>
      <c r="N228" s="44">
        <v>0</v>
      </c>
      <c r="O228" s="297"/>
      <c r="P228" s="279"/>
      <c r="Q228" s="315"/>
    </row>
    <row r="229" spans="1:17" x14ac:dyDescent="0.25">
      <c r="A229" s="292"/>
      <c r="B229" s="279"/>
      <c r="C229" s="279"/>
      <c r="D229" s="279"/>
      <c r="E229" s="279"/>
      <c r="F229" s="279"/>
      <c r="G229" s="79" t="s">
        <v>19</v>
      </c>
      <c r="H229" s="44">
        <f t="shared" si="48"/>
        <v>0</v>
      </c>
      <c r="I229" s="44">
        <v>0</v>
      </c>
      <c r="J229" s="44">
        <v>0</v>
      </c>
      <c r="K229" s="44">
        <v>0</v>
      </c>
      <c r="L229" s="44">
        <v>0</v>
      </c>
      <c r="M229" s="44">
        <v>0</v>
      </c>
      <c r="N229" s="44">
        <v>0</v>
      </c>
      <c r="O229" s="297"/>
      <c r="P229" s="279"/>
      <c r="Q229" s="315"/>
    </row>
    <row r="230" spans="1:17" ht="24" x14ac:dyDescent="0.25">
      <c r="A230" s="292"/>
      <c r="B230" s="279"/>
      <c r="C230" s="279"/>
      <c r="D230" s="279"/>
      <c r="E230" s="279"/>
      <c r="F230" s="279"/>
      <c r="G230" s="79" t="s">
        <v>20</v>
      </c>
      <c r="H230" s="44">
        <f t="shared" si="48"/>
        <v>0</v>
      </c>
      <c r="I230" s="44">
        <v>0</v>
      </c>
      <c r="J230" s="44">
        <v>0</v>
      </c>
      <c r="K230" s="44">
        <v>0</v>
      </c>
      <c r="L230" s="44">
        <v>0</v>
      </c>
      <c r="M230" s="44">
        <v>0</v>
      </c>
      <c r="N230" s="44">
        <v>0</v>
      </c>
      <c r="O230" s="297"/>
      <c r="P230" s="279"/>
      <c r="Q230" s="315"/>
    </row>
    <row r="231" spans="1:17" ht="36" customHeight="1" x14ac:dyDescent="0.25">
      <c r="A231" s="292" t="s">
        <v>3022</v>
      </c>
      <c r="B231" s="279" t="s">
        <v>3000</v>
      </c>
      <c r="C231" s="279" t="s">
        <v>107</v>
      </c>
      <c r="D231" s="279">
        <v>2030</v>
      </c>
      <c r="E231" s="279">
        <v>49</v>
      </c>
      <c r="F231" s="281" t="s">
        <v>3010</v>
      </c>
      <c r="G231" s="79" t="s">
        <v>16</v>
      </c>
      <c r="H231" s="44">
        <f t="shared" ref="H231:N231" si="49">SUM(H232:H235)</f>
        <v>10</v>
      </c>
      <c r="I231" s="44">
        <f t="shared" si="49"/>
        <v>0</v>
      </c>
      <c r="J231" s="44">
        <f t="shared" si="49"/>
        <v>0</v>
      </c>
      <c r="K231" s="44">
        <f t="shared" si="49"/>
        <v>0</v>
      </c>
      <c r="L231" s="44">
        <f t="shared" si="49"/>
        <v>0</v>
      </c>
      <c r="M231" s="44">
        <f t="shared" si="49"/>
        <v>0</v>
      </c>
      <c r="N231" s="44">
        <f t="shared" si="49"/>
        <v>10</v>
      </c>
      <c r="O231" s="297">
        <v>12000</v>
      </c>
      <c r="P231" s="279"/>
      <c r="Q231" s="314" t="s">
        <v>4160</v>
      </c>
    </row>
    <row r="232" spans="1:17" x14ac:dyDescent="0.25">
      <c r="A232" s="292"/>
      <c r="B232" s="279"/>
      <c r="C232" s="279"/>
      <c r="D232" s="279"/>
      <c r="E232" s="279"/>
      <c r="F232" s="282"/>
      <c r="G232" s="79" t="s">
        <v>309</v>
      </c>
      <c r="H232" s="44">
        <f t="shared" si="48"/>
        <v>0</v>
      </c>
      <c r="I232" s="44">
        <v>0</v>
      </c>
      <c r="J232" s="44">
        <v>0</v>
      </c>
      <c r="K232" s="44">
        <v>0</v>
      </c>
      <c r="L232" s="44">
        <v>0</v>
      </c>
      <c r="M232" s="44">
        <v>0</v>
      </c>
      <c r="N232" s="44">
        <v>0</v>
      </c>
      <c r="O232" s="297"/>
      <c r="P232" s="279"/>
      <c r="Q232" s="315"/>
    </row>
    <row r="233" spans="1:17" ht="36" x14ac:dyDescent="0.25">
      <c r="A233" s="292"/>
      <c r="B233" s="279"/>
      <c r="C233" s="279"/>
      <c r="D233" s="279"/>
      <c r="E233" s="279"/>
      <c r="F233" s="282"/>
      <c r="G233" s="79" t="s">
        <v>18</v>
      </c>
      <c r="H233" s="44">
        <f t="shared" si="48"/>
        <v>9.1</v>
      </c>
      <c r="I233" s="44">
        <v>0</v>
      </c>
      <c r="J233" s="44">
        <v>0</v>
      </c>
      <c r="K233" s="44">
        <v>0</v>
      </c>
      <c r="L233" s="44">
        <v>0</v>
      </c>
      <c r="M233" s="44">
        <v>0</v>
      </c>
      <c r="N233" s="44">
        <v>9.1</v>
      </c>
      <c r="O233" s="297"/>
      <c r="P233" s="279"/>
      <c r="Q233" s="315"/>
    </row>
    <row r="234" spans="1:17" x14ac:dyDescent="0.25">
      <c r="A234" s="292"/>
      <c r="B234" s="279"/>
      <c r="C234" s="279"/>
      <c r="D234" s="279"/>
      <c r="E234" s="279"/>
      <c r="F234" s="282"/>
      <c r="G234" s="79" t="s">
        <v>19</v>
      </c>
      <c r="H234" s="44">
        <f t="shared" si="48"/>
        <v>0.9</v>
      </c>
      <c r="I234" s="44">
        <v>0</v>
      </c>
      <c r="J234" s="44">
        <v>0</v>
      </c>
      <c r="K234" s="44">
        <v>0</v>
      </c>
      <c r="L234" s="44">
        <v>0</v>
      </c>
      <c r="M234" s="44">
        <v>0</v>
      </c>
      <c r="N234" s="44">
        <v>0.9</v>
      </c>
      <c r="O234" s="297"/>
      <c r="P234" s="279"/>
      <c r="Q234" s="315"/>
    </row>
    <row r="235" spans="1:17" ht="24" x14ac:dyDescent="0.25">
      <c r="A235" s="292"/>
      <c r="B235" s="279"/>
      <c r="C235" s="279"/>
      <c r="D235" s="279"/>
      <c r="E235" s="279"/>
      <c r="F235" s="283"/>
      <c r="G235" s="79" t="s">
        <v>20</v>
      </c>
      <c r="H235" s="44">
        <f t="shared" si="48"/>
        <v>0</v>
      </c>
      <c r="I235" s="44">
        <v>0</v>
      </c>
      <c r="J235" s="44">
        <v>0</v>
      </c>
      <c r="K235" s="44">
        <v>0</v>
      </c>
      <c r="L235" s="44">
        <v>0</v>
      </c>
      <c r="M235" s="44">
        <v>0</v>
      </c>
      <c r="N235" s="44">
        <v>0</v>
      </c>
      <c r="O235" s="297"/>
      <c r="P235" s="279"/>
      <c r="Q235" s="315"/>
    </row>
    <row r="236" spans="1:17" ht="36" customHeight="1" x14ac:dyDescent="0.25">
      <c r="A236" s="292" t="s">
        <v>3023</v>
      </c>
      <c r="B236" s="279" t="s">
        <v>3000</v>
      </c>
      <c r="C236" s="279" t="s">
        <v>107</v>
      </c>
      <c r="D236" s="279">
        <v>2030</v>
      </c>
      <c r="E236" s="279">
        <v>49</v>
      </c>
      <c r="F236" s="279" t="s">
        <v>606</v>
      </c>
      <c r="G236" s="79" t="s">
        <v>16</v>
      </c>
      <c r="H236" s="44">
        <f t="shared" ref="H236:N236" si="50">SUM(H237:H240)</f>
        <v>8</v>
      </c>
      <c r="I236" s="44">
        <f t="shared" si="50"/>
        <v>0</v>
      </c>
      <c r="J236" s="44">
        <f t="shared" si="50"/>
        <v>0</v>
      </c>
      <c r="K236" s="44">
        <f t="shared" si="50"/>
        <v>0</v>
      </c>
      <c r="L236" s="44">
        <f t="shared" si="50"/>
        <v>0</v>
      </c>
      <c r="M236" s="44">
        <f t="shared" si="50"/>
        <v>0</v>
      </c>
      <c r="N236" s="44">
        <f t="shared" si="50"/>
        <v>8</v>
      </c>
      <c r="O236" s="297">
        <v>12000</v>
      </c>
      <c r="P236" s="279"/>
      <c r="Q236" s="314" t="s">
        <v>4160</v>
      </c>
    </row>
    <row r="237" spans="1:17" x14ac:dyDescent="0.25">
      <c r="A237" s="292"/>
      <c r="B237" s="279"/>
      <c r="C237" s="279"/>
      <c r="D237" s="279"/>
      <c r="E237" s="279"/>
      <c r="F237" s="279"/>
      <c r="G237" s="79" t="s">
        <v>17</v>
      </c>
      <c r="H237" s="44">
        <f t="shared" si="48"/>
        <v>7.9</v>
      </c>
      <c r="I237" s="44">
        <v>0</v>
      </c>
      <c r="J237" s="44">
        <v>0</v>
      </c>
      <c r="K237" s="44">
        <v>0</v>
      </c>
      <c r="L237" s="44">
        <v>0</v>
      </c>
      <c r="M237" s="44">
        <v>0</v>
      </c>
      <c r="N237" s="44">
        <v>7.9</v>
      </c>
      <c r="O237" s="297"/>
      <c r="P237" s="279"/>
      <c r="Q237" s="315"/>
    </row>
    <row r="238" spans="1:17" ht="36" x14ac:dyDescent="0.25">
      <c r="A238" s="292"/>
      <c r="B238" s="279"/>
      <c r="C238" s="279"/>
      <c r="D238" s="279"/>
      <c r="E238" s="279"/>
      <c r="F238" s="279"/>
      <c r="G238" s="79" t="s">
        <v>18</v>
      </c>
      <c r="H238" s="44">
        <f t="shared" si="48"/>
        <v>0.1</v>
      </c>
      <c r="I238" s="44">
        <v>0</v>
      </c>
      <c r="J238" s="44">
        <v>0</v>
      </c>
      <c r="K238" s="44">
        <v>0</v>
      </c>
      <c r="L238" s="44">
        <v>0</v>
      </c>
      <c r="M238" s="44">
        <v>0</v>
      </c>
      <c r="N238" s="44">
        <v>0.1</v>
      </c>
      <c r="O238" s="297"/>
      <c r="P238" s="279"/>
      <c r="Q238" s="315"/>
    </row>
    <row r="239" spans="1:17" x14ac:dyDescent="0.25">
      <c r="A239" s="292"/>
      <c r="B239" s="279"/>
      <c r="C239" s="279"/>
      <c r="D239" s="279"/>
      <c r="E239" s="279"/>
      <c r="F239" s="279"/>
      <c r="G239" s="79" t="s">
        <v>19</v>
      </c>
      <c r="H239" s="44">
        <f t="shared" si="48"/>
        <v>0</v>
      </c>
      <c r="I239" s="44">
        <v>0</v>
      </c>
      <c r="J239" s="44">
        <v>0</v>
      </c>
      <c r="K239" s="44">
        <v>0</v>
      </c>
      <c r="L239" s="44">
        <v>0</v>
      </c>
      <c r="M239" s="44">
        <v>0</v>
      </c>
      <c r="N239" s="44">
        <v>0</v>
      </c>
      <c r="O239" s="297"/>
      <c r="P239" s="279"/>
      <c r="Q239" s="315"/>
    </row>
    <row r="240" spans="1:17" ht="24" x14ac:dyDescent="0.25">
      <c r="A240" s="292"/>
      <c r="B240" s="279"/>
      <c r="C240" s="279"/>
      <c r="D240" s="279"/>
      <c r="E240" s="279"/>
      <c r="F240" s="279"/>
      <c r="G240" s="79" t="s">
        <v>20</v>
      </c>
      <c r="H240" s="44">
        <f t="shared" si="48"/>
        <v>0</v>
      </c>
      <c r="I240" s="44">
        <v>0</v>
      </c>
      <c r="J240" s="44">
        <v>0</v>
      </c>
      <c r="K240" s="44">
        <v>0</v>
      </c>
      <c r="L240" s="44">
        <v>0</v>
      </c>
      <c r="M240" s="44">
        <v>0</v>
      </c>
      <c r="N240" s="44">
        <v>0</v>
      </c>
      <c r="O240" s="297"/>
      <c r="P240" s="279"/>
      <c r="Q240" s="315"/>
    </row>
    <row r="241" spans="1:17" ht="36" customHeight="1" x14ac:dyDescent="0.25">
      <c r="A241" s="292" t="s">
        <v>3024</v>
      </c>
      <c r="B241" s="279" t="s">
        <v>3000</v>
      </c>
      <c r="C241" s="279" t="s">
        <v>107</v>
      </c>
      <c r="D241" s="279">
        <v>2030</v>
      </c>
      <c r="E241" s="279">
        <v>49</v>
      </c>
      <c r="F241" s="279" t="s">
        <v>606</v>
      </c>
      <c r="G241" s="79" t="s">
        <v>16</v>
      </c>
      <c r="H241" s="44">
        <f t="shared" ref="H241:N241" si="51">SUM(H242:H245)</f>
        <v>8</v>
      </c>
      <c r="I241" s="44">
        <f t="shared" si="51"/>
        <v>0</v>
      </c>
      <c r="J241" s="44">
        <f t="shared" si="51"/>
        <v>0</v>
      </c>
      <c r="K241" s="44">
        <f t="shared" si="51"/>
        <v>0</v>
      </c>
      <c r="L241" s="44">
        <f t="shared" si="51"/>
        <v>0</v>
      </c>
      <c r="M241" s="44">
        <f t="shared" si="51"/>
        <v>0</v>
      </c>
      <c r="N241" s="44">
        <f t="shared" si="51"/>
        <v>8</v>
      </c>
      <c r="O241" s="297">
        <v>10000</v>
      </c>
      <c r="P241" s="279"/>
      <c r="Q241" s="314" t="s">
        <v>4160</v>
      </c>
    </row>
    <row r="242" spans="1:17" x14ac:dyDescent="0.25">
      <c r="A242" s="292"/>
      <c r="B242" s="279"/>
      <c r="C242" s="279"/>
      <c r="D242" s="279"/>
      <c r="E242" s="279"/>
      <c r="F242" s="279"/>
      <c r="G242" s="79" t="s">
        <v>17</v>
      </c>
      <c r="H242" s="44">
        <f t="shared" si="48"/>
        <v>7.9</v>
      </c>
      <c r="I242" s="44">
        <v>0</v>
      </c>
      <c r="J242" s="44">
        <v>0</v>
      </c>
      <c r="K242" s="44">
        <v>0</v>
      </c>
      <c r="L242" s="44">
        <v>0</v>
      </c>
      <c r="M242" s="44">
        <v>0</v>
      </c>
      <c r="N242" s="44">
        <v>7.9</v>
      </c>
      <c r="O242" s="297"/>
      <c r="P242" s="279"/>
      <c r="Q242" s="315"/>
    </row>
    <row r="243" spans="1:17" ht="36" x14ac:dyDescent="0.25">
      <c r="A243" s="292"/>
      <c r="B243" s="279"/>
      <c r="C243" s="279"/>
      <c r="D243" s="279"/>
      <c r="E243" s="279"/>
      <c r="F243" s="279"/>
      <c r="G243" s="79" t="s">
        <v>18</v>
      </c>
      <c r="H243" s="44">
        <f t="shared" si="48"/>
        <v>0.1</v>
      </c>
      <c r="I243" s="44">
        <v>0</v>
      </c>
      <c r="J243" s="44">
        <v>0</v>
      </c>
      <c r="K243" s="44">
        <v>0</v>
      </c>
      <c r="L243" s="44">
        <v>0</v>
      </c>
      <c r="M243" s="44">
        <v>0</v>
      </c>
      <c r="N243" s="44">
        <v>0.1</v>
      </c>
      <c r="O243" s="297"/>
      <c r="P243" s="279"/>
      <c r="Q243" s="315"/>
    </row>
    <row r="244" spans="1:17" x14ac:dyDescent="0.25">
      <c r="A244" s="292"/>
      <c r="B244" s="279"/>
      <c r="C244" s="279"/>
      <c r="D244" s="279"/>
      <c r="E244" s="279"/>
      <c r="F244" s="279"/>
      <c r="G244" s="79" t="s">
        <v>19</v>
      </c>
      <c r="H244" s="44">
        <f t="shared" si="48"/>
        <v>0</v>
      </c>
      <c r="I244" s="44">
        <v>0</v>
      </c>
      <c r="J244" s="44">
        <v>0</v>
      </c>
      <c r="K244" s="44">
        <v>0</v>
      </c>
      <c r="L244" s="44">
        <v>0</v>
      </c>
      <c r="M244" s="44">
        <v>0</v>
      </c>
      <c r="N244" s="44">
        <v>0</v>
      </c>
      <c r="O244" s="297"/>
      <c r="P244" s="279"/>
      <c r="Q244" s="315"/>
    </row>
    <row r="245" spans="1:17" ht="24" x14ac:dyDescent="0.25">
      <c r="A245" s="292"/>
      <c r="B245" s="279"/>
      <c r="C245" s="279"/>
      <c r="D245" s="279"/>
      <c r="E245" s="279"/>
      <c r="F245" s="279"/>
      <c r="G245" s="79" t="s">
        <v>20</v>
      </c>
      <c r="H245" s="44">
        <f t="shared" si="48"/>
        <v>0</v>
      </c>
      <c r="I245" s="44">
        <v>0</v>
      </c>
      <c r="J245" s="44">
        <v>0</v>
      </c>
      <c r="K245" s="44">
        <v>0</v>
      </c>
      <c r="L245" s="44">
        <v>0</v>
      </c>
      <c r="M245" s="44">
        <v>0</v>
      </c>
      <c r="N245" s="44">
        <v>0</v>
      </c>
      <c r="O245" s="297"/>
      <c r="P245" s="279"/>
      <c r="Q245" s="315"/>
    </row>
    <row r="246" spans="1:17" ht="36" x14ac:dyDescent="0.25">
      <c r="A246" s="306" t="s">
        <v>106</v>
      </c>
      <c r="B246" s="306"/>
      <c r="C246" s="306"/>
      <c r="D246" s="306"/>
      <c r="E246" s="306"/>
      <c r="F246" s="306"/>
      <c r="G246" s="133" t="s">
        <v>16</v>
      </c>
      <c r="H246" s="49">
        <f>SUM(H161,H166,H171,H176,H181,H186,H191,H196,H201,H206,H211,H216,H221,H226,H231,H236,H241)</f>
        <v>191.39999999999998</v>
      </c>
      <c r="I246" s="49">
        <f t="shared" ref="I246:N246" si="52">SUM(I161,I166,I171,I176,I181,I186,I191,I196,I201,I206,I211,I216,I221,I226,I231,I236,I241)</f>
        <v>15.1</v>
      </c>
      <c r="J246" s="49">
        <f t="shared" si="52"/>
        <v>0</v>
      </c>
      <c r="K246" s="49">
        <f t="shared" si="52"/>
        <v>0</v>
      </c>
      <c r="L246" s="49">
        <f t="shared" si="52"/>
        <v>62.1</v>
      </c>
      <c r="M246" s="49">
        <f t="shared" si="52"/>
        <v>53.2</v>
      </c>
      <c r="N246" s="49">
        <f t="shared" si="52"/>
        <v>61</v>
      </c>
      <c r="O246" s="279" t="s">
        <v>125</v>
      </c>
      <c r="P246" s="279"/>
    </row>
    <row r="247" spans="1:17" ht="24" x14ac:dyDescent="0.25">
      <c r="A247" s="306"/>
      <c r="B247" s="306"/>
      <c r="C247" s="306"/>
      <c r="D247" s="306"/>
      <c r="E247" s="306"/>
      <c r="F247" s="306"/>
      <c r="G247" s="133" t="s">
        <v>309</v>
      </c>
      <c r="H247" s="49">
        <f t="shared" ref="H247:N250" si="53">SUM(H162,H167,H172,H177,H182,H187,H192,H197,H202,H207,H212,H217,H222,H227,H232,H237,H242)</f>
        <v>64.3</v>
      </c>
      <c r="I247" s="49">
        <f t="shared" si="53"/>
        <v>14.9</v>
      </c>
      <c r="J247" s="49">
        <f t="shared" si="53"/>
        <v>0</v>
      </c>
      <c r="K247" s="49">
        <f t="shared" si="53"/>
        <v>0</v>
      </c>
      <c r="L247" s="49">
        <f t="shared" si="53"/>
        <v>23.700000000000003</v>
      </c>
      <c r="M247" s="49">
        <f t="shared" si="53"/>
        <v>7.9</v>
      </c>
      <c r="N247" s="49">
        <f t="shared" si="53"/>
        <v>17.8</v>
      </c>
      <c r="O247" s="279"/>
      <c r="P247" s="279"/>
    </row>
    <row r="248" spans="1:17" ht="36" x14ac:dyDescent="0.25">
      <c r="A248" s="306"/>
      <c r="B248" s="306"/>
      <c r="C248" s="306"/>
      <c r="D248" s="306"/>
      <c r="E248" s="306"/>
      <c r="F248" s="306"/>
      <c r="G248" s="133" t="s">
        <v>18</v>
      </c>
      <c r="H248" s="49">
        <f t="shared" si="53"/>
        <v>115.59999999999995</v>
      </c>
      <c r="I248" s="49">
        <f t="shared" si="53"/>
        <v>0.2</v>
      </c>
      <c r="J248" s="49">
        <f t="shared" si="53"/>
        <v>0</v>
      </c>
      <c r="K248" s="49">
        <f t="shared" si="53"/>
        <v>0</v>
      </c>
      <c r="L248" s="49">
        <f t="shared" si="53"/>
        <v>34.9</v>
      </c>
      <c r="M248" s="49">
        <f t="shared" si="53"/>
        <v>41.2</v>
      </c>
      <c r="N248" s="49">
        <f t="shared" si="53"/>
        <v>39.300000000000004</v>
      </c>
      <c r="O248" s="279"/>
      <c r="P248" s="279"/>
    </row>
    <row r="249" spans="1:17" x14ac:dyDescent="0.25">
      <c r="A249" s="306"/>
      <c r="B249" s="306"/>
      <c r="C249" s="306"/>
      <c r="D249" s="306"/>
      <c r="E249" s="306"/>
      <c r="F249" s="306"/>
      <c r="G249" s="133" t="s">
        <v>19</v>
      </c>
      <c r="H249" s="49">
        <f t="shared" si="53"/>
        <v>11.500000000000002</v>
      </c>
      <c r="I249" s="49">
        <f t="shared" si="53"/>
        <v>0</v>
      </c>
      <c r="J249" s="49">
        <f t="shared" si="53"/>
        <v>0</v>
      </c>
      <c r="K249" s="49">
        <f t="shared" si="53"/>
        <v>0</v>
      </c>
      <c r="L249" s="49">
        <f t="shared" si="53"/>
        <v>3.5</v>
      </c>
      <c r="M249" s="49">
        <f t="shared" si="53"/>
        <v>4.0999999999999996</v>
      </c>
      <c r="N249" s="49">
        <f t="shared" si="53"/>
        <v>3.9</v>
      </c>
      <c r="O249" s="279"/>
      <c r="P249" s="279"/>
    </row>
    <row r="250" spans="1:17" ht="24" x14ac:dyDescent="0.25">
      <c r="A250" s="306"/>
      <c r="B250" s="306"/>
      <c r="C250" s="306"/>
      <c r="D250" s="306"/>
      <c r="E250" s="306"/>
      <c r="F250" s="306"/>
      <c r="G250" s="133" t="s">
        <v>20</v>
      </c>
      <c r="H250" s="49">
        <f t="shared" si="53"/>
        <v>0</v>
      </c>
      <c r="I250" s="49">
        <f t="shared" si="53"/>
        <v>0</v>
      </c>
      <c r="J250" s="49">
        <f t="shared" si="53"/>
        <v>0</v>
      </c>
      <c r="K250" s="49">
        <f t="shared" si="53"/>
        <v>0</v>
      </c>
      <c r="L250" s="49">
        <f t="shared" si="53"/>
        <v>0</v>
      </c>
      <c r="M250" s="49">
        <f t="shared" si="53"/>
        <v>0</v>
      </c>
      <c r="N250" s="49">
        <f t="shared" si="53"/>
        <v>0</v>
      </c>
      <c r="O250" s="279"/>
      <c r="P250" s="279"/>
    </row>
    <row r="251" spans="1:17" x14ac:dyDescent="0.25">
      <c r="A251" s="294" t="s">
        <v>126</v>
      </c>
      <c r="B251" s="294"/>
      <c r="C251" s="294"/>
      <c r="D251" s="294"/>
      <c r="E251" s="294"/>
      <c r="F251" s="294"/>
      <c r="G251" s="294"/>
      <c r="H251" s="294"/>
      <c r="I251" s="294"/>
      <c r="J251" s="294"/>
      <c r="K251" s="294"/>
      <c r="L251" s="294"/>
      <c r="M251" s="294"/>
      <c r="N251" s="294"/>
      <c r="O251" s="294"/>
      <c r="P251" s="294"/>
    </row>
    <row r="252" spans="1:17" ht="36" customHeight="1" x14ac:dyDescent="0.25">
      <c r="A252" s="292" t="s">
        <v>3025</v>
      </c>
      <c r="B252" s="279" t="s">
        <v>3026</v>
      </c>
      <c r="C252" s="279" t="s">
        <v>126</v>
      </c>
      <c r="D252" s="279">
        <v>2028</v>
      </c>
      <c r="E252" s="279" t="s">
        <v>3027</v>
      </c>
      <c r="F252" s="279" t="s">
        <v>3028</v>
      </c>
      <c r="G252" s="79" t="s">
        <v>16</v>
      </c>
      <c r="H252" s="44">
        <f t="shared" ref="H252:N252" si="54">SUM(H253:H256)</f>
        <v>5.6</v>
      </c>
      <c r="I252" s="44">
        <f t="shared" si="54"/>
        <v>0</v>
      </c>
      <c r="J252" s="44">
        <f t="shared" si="54"/>
        <v>0</v>
      </c>
      <c r="K252" s="44">
        <f t="shared" si="54"/>
        <v>0</v>
      </c>
      <c r="L252" s="44">
        <f t="shared" si="54"/>
        <v>5.6</v>
      </c>
      <c r="M252" s="44">
        <f t="shared" si="54"/>
        <v>0</v>
      </c>
      <c r="N252" s="44">
        <f t="shared" si="54"/>
        <v>0</v>
      </c>
      <c r="O252" s="279">
        <v>303</v>
      </c>
      <c r="P252" s="281" t="s">
        <v>3029</v>
      </c>
      <c r="Q252" s="314" t="s">
        <v>4187</v>
      </c>
    </row>
    <row r="253" spans="1:17" ht="26.25" customHeight="1" x14ac:dyDescent="0.25">
      <c r="A253" s="292"/>
      <c r="B253" s="279"/>
      <c r="C253" s="279"/>
      <c r="D253" s="279"/>
      <c r="E253" s="279"/>
      <c r="F253" s="279"/>
      <c r="G253" s="79" t="s">
        <v>267</v>
      </c>
      <c r="H253" s="44">
        <f t="shared" ref="H253:H306" si="55">SUM(I253:N253)</f>
        <v>5.6</v>
      </c>
      <c r="I253" s="44">
        <v>0</v>
      </c>
      <c r="J253" s="44">
        <v>0</v>
      </c>
      <c r="K253" s="44">
        <v>0</v>
      </c>
      <c r="L253" s="44">
        <v>5.6</v>
      </c>
      <c r="M253" s="44">
        <v>0</v>
      </c>
      <c r="N253" s="44">
        <v>0</v>
      </c>
      <c r="O253" s="279"/>
      <c r="P253" s="282"/>
      <c r="Q253" s="315"/>
    </row>
    <row r="254" spans="1:17" ht="36" x14ac:dyDescent="0.25">
      <c r="A254" s="292"/>
      <c r="B254" s="279"/>
      <c r="C254" s="279"/>
      <c r="D254" s="279"/>
      <c r="E254" s="279"/>
      <c r="F254" s="279"/>
      <c r="G254" s="79" t="s">
        <v>18</v>
      </c>
      <c r="H254" s="44">
        <f t="shared" si="55"/>
        <v>0</v>
      </c>
      <c r="I254" s="44">
        <v>0</v>
      </c>
      <c r="J254" s="44">
        <v>0</v>
      </c>
      <c r="K254" s="44">
        <v>0</v>
      </c>
      <c r="L254" s="44">
        <v>0</v>
      </c>
      <c r="M254" s="44">
        <v>0</v>
      </c>
      <c r="N254" s="44">
        <v>0</v>
      </c>
      <c r="O254" s="279"/>
      <c r="P254" s="282"/>
      <c r="Q254" s="315"/>
    </row>
    <row r="255" spans="1:17" ht="24" customHeight="1" x14ac:dyDescent="0.25">
      <c r="A255" s="292"/>
      <c r="B255" s="279"/>
      <c r="C255" s="279"/>
      <c r="D255" s="279"/>
      <c r="E255" s="279"/>
      <c r="F255" s="279"/>
      <c r="G255" s="79" t="s">
        <v>19</v>
      </c>
      <c r="H255" s="44">
        <f t="shared" si="55"/>
        <v>0</v>
      </c>
      <c r="I255" s="44">
        <v>0</v>
      </c>
      <c r="J255" s="44">
        <v>0</v>
      </c>
      <c r="K255" s="44">
        <v>0</v>
      </c>
      <c r="L255" s="44">
        <v>0</v>
      </c>
      <c r="M255" s="44">
        <v>0</v>
      </c>
      <c r="N255" s="44">
        <v>0</v>
      </c>
      <c r="O255" s="279"/>
      <c r="P255" s="282"/>
      <c r="Q255" s="315"/>
    </row>
    <row r="256" spans="1:17" ht="24" x14ac:dyDescent="0.25">
      <c r="A256" s="292"/>
      <c r="B256" s="279"/>
      <c r="C256" s="279"/>
      <c r="D256" s="279"/>
      <c r="E256" s="279"/>
      <c r="F256" s="279"/>
      <c r="G256" s="79" t="s">
        <v>20</v>
      </c>
      <c r="H256" s="44">
        <f t="shared" si="55"/>
        <v>0</v>
      </c>
      <c r="I256" s="44">
        <v>0</v>
      </c>
      <c r="J256" s="44">
        <v>0</v>
      </c>
      <c r="K256" s="44">
        <v>0</v>
      </c>
      <c r="L256" s="44">
        <v>0</v>
      </c>
      <c r="M256" s="44">
        <v>0</v>
      </c>
      <c r="N256" s="44">
        <v>0</v>
      </c>
      <c r="O256" s="279"/>
      <c r="P256" s="283"/>
      <c r="Q256" s="315"/>
    </row>
    <row r="257" spans="1:17" ht="36" customHeight="1" x14ac:dyDescent="0.25">
      <c r="A257" s="292" t="s">
        <v>3030</v>
      </c>
      <c r="B257" s="279" t="s">
        <v>3031</v>
      </c>
      <c r="C257" s="279" t="s">
        <v>126</v>
      </c>
      <c r="D257" s="279">
        <v>2025</v>
      </c>
      <c r="E257" s="279" t="s">
        <v>3032</v>
      </c>
      <c r="F257" s="279" t="s">
        <v>3033</v>
      </c>
      <c r="G257" s="79" t="s">
        <v>16</v>
      </c>
      <c r="H257" s="44">
        <f t="shared" ref="H257:N257" si="56">SUM(H258:H261)</f>
        <v>4.6000000000000005</v>
      </c>
      <c r="I257" s="44">
        <f t="shared" si="56"/>
        <v>4.6000000000000005</v>
      </c>
      <c r="J257" s="44">
        <f t="shared" si="56"/>
        <v>0</v>
      </c>
      <c r="K257" s="44">
        <f t="shared" si="56"/>
        <v>0</v>
      </c>
      <c r="L257" s="44">
        <f t="shared" si="56"/>
        <v>0</v>
      </c>
      <c r="M257" s="44">
        <f t="shared" si="56"/>
        <v>0</v>
      </c>
      <c r="N257" s="44">
        <f t="shared" si="56"/>
        <v>0</v>
      </c>
      <c r="O257" s="297">
        <v>13550</v>
      </c>
      <c r="P257" s="279" t="s">
        <v>1355</v>
      </c>
      <c r="Q257" s="314" t="s">
        <v>4187</v>
      </c>
    </row>
    <row r="258" spans="1:17" ht="27" customHeight="1" x14ac:dyDescent="0.25">
      <c r="A258" s="292"/>
      <c r="B258" s="279"/>
      <c r="C258" s="279"/>
      <c r="D258" s="279"/>
      <c r="E258" s="279"/>
      <c r="F258" s="279"/>
      <c r="G258" s="79" t="s">
        <v>267</v>
      </c>
      <c r="H258" s="44">
        <f t="shared" si="55"/>
        <v>0</v>
      </c>
      <c r="I258" s="44">
        <v>0</v>
      </c>
      <c r="J258" s="44">
        <v>0</v>
      </c>
      <c r="K258" s="44">
        <v>0</v>
      </c>
      <c r="L258" s="44">
        <v>0</v>
      </c>
      <c r="M258" s="44">
        <v>0</v>
      </c>
      <c r="N258" s="44">
        <v>0</v>
      </c>
      <c r="O258" s="297"/>
      <c r="P258" s="279"/>
      <c r="Q258" s="315"/>
    </row>
    <row r="259" spans="1:17" ht="36" x14ac:dyDescent="0.25">
      <c r="A259" s="292"/>
      <c r="B259" s="279"/>
      <c r="C259" s="279"/>
      <c r="D259" s="279"/>
      <c r="E259" s="279"/>
      <c r="F259" s="279"/>
      <c r="G259" s="79" t="s">
        <v>18</v>
      </c>
      <c r="H259" s="44">
        <f t="shared" si="55"/>
        <v>4.4000000000000004</v>
      </c>
      <c r="I259" s="44">
        <v>4.4000000000000004</v>
      </c>
      <c r="J259" s="44">
        <v>0</v>
      </c>
      <c r="K259" s="44">
        <v>0</v>
      </c>
      <c r="L259" s="44">
        <v>0</v>
      </c>
      <c r="M259" s="44">
        <v>0</v>
      </c>
      <c r="N259" s="44">
        <v>0</v>
      </c>
      <c r="O259" s="297"/>
      <c r="P259" s="279"/>
      <c r="Q259" s="315"/>
    </row>
    <row r="260" spans="1:17" x14ac:dyDescent="0.25">
      <c r="A260" s="292"/>
      <c r="B260" s="279"/>
      <c r="C260" s="279"/>
      <c r="D260" s="279"/>
      <c r="E260" s="279"/>
      <c r="F260" s="279"/>
      <c r="G260" s="79" t="s">
        <v>19</v>
      </c>
      <c r="H260" s="44">
        <f t="shared" si="55"/>
        <v>0.2</v>
      </c>
      <c r="I260" s="44">
        <v>0.2</v>
      </c>
      <c r="J260" s="44">
        <v>0</v>
      </c>
      <c r="K260" s="44">
        <v>0</v>
      </c>
      <c r="L260" s="44">
        <v>0</v>
      </c>
      <c r="M260" s="44">
        <v>0</v>
      </c>
      <c r="N260" s="44">
        <v>0</v>
      </c>
      <c r="O260" s="297"/>
      <c r="P260" s="279"/>
      <c r="Q260" s="315"/>
    </row>
    <row r="261" spans="1:17" ht="24" x14ac:dyDescent="0.25">
      <c r="A261" s="292"/>
      <c r="B261" s="279"/>
      <c r="C261" s="279"/>
      <c r="D261" s="279"/>
      <c r="E261" s="279"/>
      <c r="F261" s="279"/>
      <c r="G261" s="79" t="s">
        <v>20</v>
      </c>
      <c r="H261" s="44">
        <f t="shared" si="55"/>
        <v>0</v>
      </c>
      <c r="I261" s="44">
        <v>0</v>
      </c>
      <c r="J261" s="44">
        <v>0</v>
      </c>
      <c r="K261" s="44">
        <v>0</v>
      </c>
      <c r="L261" s="44">
        <v>0</v>
      </c>
      <c r="M261" s="44">
        <v>0</v>
      </c>
      <c r="N261" s="44">
        <v>0</v>
      </c>
      <c r="O261" s="297"/>
      <c r="P261" s="279"/>
      <c r="Q261" s="315"/>
    </row>
    <row r="262" spans="1:17" ht="36" customHeight="1" x14ac:dyDescent="0.25">
      <c r="A262" s="292" t="s">
        <v>3034</v>
      </c>
      <c r="B262" s="279" t="s">
        <v>3026</v>
      </c>
      <c r="C262" s="279" t="s">
        <v>126</v>
      </c>
      <c r="D262" s="279">
        <v>2025</v>
      </c>
      <c r="E262" s="279" t="s">
        <v>3035</v>
      </c>
      <c r="F262" s="279" t="s">
        <v>3036</v>
      </c>
      <c r="G262" s="79" t="s">
        <v>16</v>
      </c>
      <c r="H262" s="44">
        <f t="shared" ref="H262:N262" si="57">SUM(H263:H266)</f>
        <v>11.1</v>
      </c>
      <c r="I262" s="44">
        <f t="shared" si="57"/>
        <v>11.1</v>
      </c>
      <c r="J262" s="44">
        <f t="shared" si="57"/>
        <v>0</v>
      </c>
      <c r="K262" s="44">
        <f t="shared" si="57"/>
        <v>0</v>
      </c>
      <c r="L262" s="44">
        <f t="shared" si="57"/>
        <v>0</v>
      </c>
      <c r="M262" s="44">
        <f t="shared" si="57"/>
        <v>0</v>
      </c>
      <c r="N262" s="44">
        <f t="shared" si="57"/>
        <v>0</v>
      </c>
      <c r="O262" s="297">
        <v>13550</v>
      </c>
      <c r="P262" s="279" t="s">
        <v>3037</v>
      </c>
      <c r="Q262" s="314" t="s">
        <v>4187</v>
      </c>
    </row>
    <row r="263" spans="1:17" ht="29.25" customHeight="1" x14ac:dyDescent="0.25">
      <c r="A263" s="292"/>
      <c r="B263" s="279"/>
      <c r="C263" s="279"/>
      <c r="D263" s="279"/>
      <c r="E263" s="279"/>
      <c r="F263" s="279"/>
      <c r="G263" s="79" t="s">
        <v>267</v>
      </c>
      <c r="H263" s="44">
        <f t="shared" si="55"/>
        <v>11</v>
      </c>
      <c r="I263" s="44">
        <v>11</v>
      </c>
      <c r="J263" s="44">
        <v>0</v>
      </c>
      <c r="K263" s="44">
        <v>0</v>
      </c>
      <c r="L263" s="44">
        <v>0</v>
      </c>
      <c r="M263" s="44">
        <v>0</v>
      </c>
      <c r="N263" s="44">
        <v>0</v>
      </c>
      <c r="O263" s="297"/>
      <c r="P263" s="279"/>
      <c r="Q263" s="315"/>
    </row>
    <row r="264" spans="1:17" ht="36" x14ac:dyDescent="0.25">
      <c r="A264" s="292"/>
      <c r="B264" s="279"/>
      <c r="C264" s="279"/>
      <c r="D264" s="279"/>
      <c r="E264" s="279"/>
      <c r="F264" s="279"/>
      <c r="G264" s="79" t="s">
        <v>18</v>
      </c>
      <c r="H264" s="44">
        <f t="shared" si="55"/>
        <v>0.1</v>
      </c>
      <c r="I264" s="44">
        <v>0.1</v>
      </c>
      <c r="J264" s="44">
        <v>0</v>
      </c>
      <c r="K264" s="44">
        <v>0</v>
      </c>
      <c r="L264" s="44">
        <v>0</v>
      </c>
      <c r="M264" s="44">
        <v>0</v>
      </c>
      <c r="N264" s="44">
        <v>0</v>
      </c>
      <c r="O264" s="297"/>
      <c r="P264" s="279"/>
      <c r="Q264" s="315"/>
    </row>
    <row r="265" spans="1:17" x14ac:dyDescent="0.25">
      <c r="A265" s="292"/>
      <c r="B265" s="279"/>
      <c r="C265" s="279"/>
      <c r="D265" s="279"/>
      <c r="E265" s="279"/>
      <c r="F265" s="279"/>
      <c r="G265" s="79" t="s">
        <v>19</v>
      </c>
      <c r="H265" s="44">
        <f t="shared" si="55"/>
        <v>0</v>
      </c>
      <c r="I265" s="44">
        <v>0</v>
      </c>
      <c r="J265" s="44">
        <v>0</v>
      </c>
      <c r="K265" s="44">
        <v>0</v>
      </c>
      <c r="L265" s="44">
        <v>0</v>
      </c>
      <c r="M265" s="44">
        <v>0</v>
      </c>
      <c r="N265" s="44">
        <v>0</v>
      </c>
      <c r="O265" s="297"/>
      <c r="P265" s="279"/>
      <c r="Q265" s="315"/>
    </row>
    <row r="266" spans="1:17" ht="24" x14ac:dyDescent="0.25">
      <c r="A266" s="292"/>
      <c r="B266" s="279"/>
      <c r="C266" s="279"/>
      <c r="D266" s="279"/>
      <c r="E266" s="279"/>
      <c r="F266" s="279"/>
      <c r="G266" s="79" t="s">
        <v>20</v>
      </c>
      <c r="H266" s="44">
        <f t="shared" si="55"/>
        <v>0</v>
      </c>
      <c r="I266" s="44">
        <v>0</v>
      </c>
      <c r="J266" s="44">
        <v>0</v>
      </c>
      <c r="K266" s="44">
        <v>0</v>
      </c>
      <c r="L266" s="44">
        <v>0</v>
      </c>
      <c r="M266" s="44">
        <v>0</v>
      </c>
      <c r="N266" s="44">
        <v>0</v>
      </c>
      <c r="O266" s="297"/>
      <c r="P266" s="279"/>
      <c r="Q266" s="315"/>
    </row>
    <row r="267" spans="1:17" ht="36" customHeight="1" x14ac:dyDescent="0.25">
      <c r="A267" s="292" t="s">
        <v>3038</v>
      </c>
      <c r="B267" s="279" t="s">
        <v>3026</v>
      </c>
      <c r="C267" s="279" t="s">
        <v>126</v>
      </c>
      <c r="D267" s="279">
        <v>2025</v>
      </c>
      <c r="E267" s="279" t="s">
        <v>3039</v>
      </c>
      <c r="F267" s="279" t="s">
        <v>2376</v>
      </c>
      <c r="G267" s="79" t="s">
        <v>16</v>
      </c>
      <c r="H267" s="44">
        <f t="shared" ref="H267:N267" si="58">SUM(H268:H271)</f>
        <v>8</v>
      </c>
      <c r="I267" s="44">
        <f t="shared" si="58"/>
        <v>8</v>
      </c>
      <c r="J267" s="44">
        <f t="shared" si="58"/>
        <v>0</v>
      </c>
      <c r="K267" s="44">
        <f t="shared" si="58"/>
        <v>0</v>
      </c>
      <c r="L267" s="44">
        <f t="shared" si="58"/>
        <v>0</v>
      </c>
      <c r="M267" s="44">
        <f t="shared" si="58"/>
        <v>0</v>
      </c>
      <c r="N267" s="44">
        <f t="shared" si="58"/>
        <v>0</v>
      </c>
      <c r="O267" s="279">
        <v>238</v>
      </c>
      <c r="P267" s="279" t="s">
        <v>3040</v>
      </c>
      <c r="Q267" s="314" t="s">
        <v>4187</v>
      </c>
    </row>
    <row r="268" spans="1:17" ht="30.75" customHeight="1" x14ac:dyDescent="0.25">
      <c r="A268" s="292"/>
      <c r="B268" s="279"/>
      <c r="C268" s="279"/>
      <c r="D268" s="279"/>
      <c r="E268" s="279"/>
      <c r="F268" s="279"/>
      <c r="G268" s="79" t="s">
        <v>267</v>
      </c>
      <c r="H268" s="44">
        <f t="shared" si="55"/>
        <v>7.9</v>
      </c>
      <c r="I268" s="44">
        <v>7.9</v>
      </c>
      <c r="J268" s="44">
        <v>0</v>
      </c>
      <c r="K268" s="44">
        <v>0</v>
      </c>
      <c r="L268" s="44">
        <v>0</v>
      </c>
      <c r="M268" s="44">
        <v>0</v>
      </c>
      <c r="N268" s="44">
        <v>0</v>
      </c>
      <c r="O268" s="279"/>
      <c r="P268" s="279"/>
      <c r="Q268" s="315"/>
    </row>
    <row r="269" spans="1:17" ht="36" x14ac:dyDescent="0.25">
      <c r="A269" s="292"/>
      <c r="B269" s="279"/>
      <c r="C269" s="279"/>
      <c r="D269" s="279"/>
      <c r="E269" s="279"/>
      <c r="F269" s="279"/>
      <c r="G269" s="79" t="s">
        <v>18</v>
      </c>
      <c r="H269" s="44">
        <f t="shared" si="55"/>
        <v>0.1</v>
      </c>
      <c r="I269" s="44">
        <v>0.1</v>
      </c>
      <c r="J269" s="44">
        <v>0</v>
      </c>
      <c r="K269" s="44">
        <v>0</v>
      </c>
      <c r="L269" s="44">
        <v>0</v>
      </c>
      <c r="M269" s="44">
        <v>0</v>
      </c>
      <c r="N269" s="44">
        <v>0</v>
      </c>
      <c r="O269" s="279"/>
      <c r="P269" s="279"/>
      <c r="Q269" s="315"/>
    </row>
    <row r="270" spans="1:17" x14ac:dyDescent="0.25">
      <c r="A270" s="292"/>
      <c r="B270" s="279"/>
      <c r="C270" s="279"/>
      <c r="D270" s="279"/>
      <c r="E270" s="279"/>
      <c r="F270" s="279"/>
      <c r="G270" s="79" t="s">
        <v>19</v>
      </c>
      <c r="H270" s="44">
        <f t="shared" si="55"/>
        <v>0</v>
      </c>
      <c r="I270" s="44">
        <v>0</v>
      </c>
      <c r="J270" s="44">
        <v>0</v>
      </c>
      <c r="K270" s="44">
        <v>0</v>
      </c>
      <c r="L270" s="44">
        <v>0</v>
      </c>
      <c r="M270" s="44">
        <v>0</v>
      </c>
      <c r="N270" s="44">
        <v>0</v>
      </c>
      <c r="O270" s="279"/>
      <c r="P270" s="279"/>
      <c r="Q270" s="315"/>
    </row>
    <row r="271" spans="1:17" ht="24" x14ac:dyDescent="0.25">
      <c r="A271" s="292"/>
      <c r="B271" s="279"/>
      <c r="C271" s="279"/>
      <c r="D271" s="279"/>
      <c r="E271" s="279"/>
      <c r="F271" s="279"/>
      <c r="G271" s="79" t="s">
        <v>20</v>
      </c>
      <c r="H271" s="44">
        <f t="shared" si="55"/>
        <v>0</v>
      </c>
      <c r="I271" s="44">
        <v>0</v>
      </c>
      <c r="J271" s="44">
        <v>0</v>
      </c>
      <c r="K271" s="44">
        <v>0</v>
      </c>
      <c r="L271" s="44">
        <v>0</v>
      </c>
      <c r="M271" s="44">
        <v>0</v>
      </c>
      <c r="N271" s="44">
        <v>0</v>
      </c>
      <c r="O271" s="279"/>
      <c r="P271" s="279"/>
      <c r="Q271" s="315"/>
    </row>
    <row r="272" spans="1:17" ht="36" customHeight="1" x14ac:dyDescent="0.25">
      <c r="A272" s="292" t="s">
        <v>3041</v>
      </c>
      <c r="B272" s="279" t="s">
        <v>3031</v>
      </c>
      <c r="C272" s="279" t="s">
        <v>126</v>
      </c>
      <c r="D272" s="279">
        <v>2029</v>
      </c>
      <c r="E272" s="279" t="s">
        <v>3027</v>
      </c>
      <c r="F272" s="279" t="s">
        <v>3042</v>
      </c>
      <c r="G272" s="79" t="s">
        <v>16</v>
      </c>
      <c r="H272" s="44">
        <f t="shared" ref="H272:N272" si="59">SUM(H273:H276)</f>
        <v>4.4000000000000004</v>
      </c>
      <c r="I272" s="44">
        <f t="shared" si="59"/>
        <v>0</v>
      </c>
      <c r="J272" s="44">
        <f t="shared" si="59"/>
        <v>0</v>
      </c>
      <c r="K272" s="44">
        <f t="shared" si="59"/>
        <v>0</v>
      </c>
      <c r="L272" s="44">
        <f t="shared" si="59"/>
        <v>0</v>
      </c>
      <c r="M272" s="44">
        <f t="shared" si="59"/>
        <v>4.4000000000000004</v>
      </c>
      <c r="N272" s="44">
        <f t="shared" si="59"/>
        <v>0</v>
      </c>
      <c r="O272" s="279">
        <v>238</v>
      </c>
      <c r="P272" s="281" t="s">
        <v>3043</v>
      </c>
      <c r="Q272" s="314" t="s">
        <v>4187</v>
      </c>
    </row>
    <row r="273" spans="1:17" ht="33" customHeight="1" x14ac:dyDescent="0.25">
      <c r="A273" s="292"/>
      <c r="B273" s="279"/>
      <c r="C273" s="279"/>
      <c r="D273" s="279"/>
      <c r="E273" s="279"/>
      <c r="F273" s="279"/>
      <c r="G273" s="79" t="s">
        <v>267</v>
      </c>
      <c r="H273" s="44">
        <f t="shared" si="55"/>
        <v>0</v>
      </c>
      <c r="I273" s="44">
        <v>0</v>
      </c>
      <c r="J273" s="44">
        <v>0</v>
      </c>
      <c r="K273" s="44">
        <v>0</v>
      </c>
      <c r="L273" s="44">
        <v>0</v>
      </c>
      <c r="M273" s="44">
        <v>0</v>
      </c>
      <c r="N273" s="44">
        <v>0</v>
      </c>
      <c r="O273" s="279"/>
      <c r="P273" s="282"/>
      <c r="Q273" s="315"/>
    </row>
    <row r="274" spans="1:17" ht="36" x14ac:dyDescent="0.25">
      <c r="A274" s="292"/>
      <c r="B274" s="279"/>
      <c r="C274" s="279"/>
      <c r="D274" s="279"/>
      <c r="E274" s="279"/>
      <c r="F274" s="279"/>
      <c r="G274" s="79" t="s">
        <v>18</v>
      </c>
      <c r="H274" s="44">
        <f t="shared" si="55"/>
        <v>4.2</v>
      </c>
      <c r="I274" s="44">
        <v>0</v>
      </c>
      <c r="J274" s="44">
        <v>0</v>
      </c>
      <c r="K274" s="44">
        <v>0</v>
      </c>
      <c r="L274" s="44">
        <v>0</v>
      </c>
      <c r="M274" s="44">
        <v>4.2</v>
      </c>
      <c r="N274" s="44">
        <v>0</v>
      </c>
      <c r="O274" s="279"/>
      <c r="P274" s="282"/>
      <c r="Q274" s="315"/>
    </row>
    <row r="275" spans="1:17" x14ac:dyDescent="0.25">
      <c r="A275" s="292"/>
      <c r="B275" s="279"/>
      <c r="C275" s="279"/>
      <c r="D275" s="279"/>
      <c r="E275" s="279"/>
      <c r="F275" s="279"/>
      <c r="G275" s="79" t="s">
        <v>19</v>
      </c>
      <c r="H275" s="44">
        <f t="shared" si="55"/>
        <v>0.2</v>
      </c>
      <c r="I275" s="44">
        <v>0</v>
      </c>
      <c r="J275" s="44">
        <v>0</v>
      </c>
      <c r="K275" s="44">
        <v>0</v>
      </c>
      <c r="L275" s="44">
        <v>0</v>
      </c>
      <c r="M275" s="44">
        <v>0.2</v>
      </c>
      <c r="N275" s="44">
        <v>0</v>
      </c>
      <c r="O275" s="279"/>
      <c r="P275" s="282"/>
      <c r="Q275" s="315"/>
    </row>
    <row r="276" spans="1:17" ht="24" x14ac:dyDescent="0.25">
      <c r="A276" s="292"/>
      <c r="B276" s="279"/>
      <c r="C276" s="279"/>
      <c r="D276" s="279"/>
      <c r="E276" s="279"/>
      <c r="F276" s="279"/>
      <c r="G276" s="79" t="s">
        <v>20</v>
      </c>
      <c r="H276" s="44">
        <f t="shared" si="55"/>
        <v>0</v>
      </c>
      <c r="I276" s="44">
        <v>0</v>
      </c>
      <c r="J276" s="44">
        <v>0</v>
      </c>
      <c r="K276" s="44">
        <v>0</v>
      </c>
      <c r="L276" s="44">
        <v>0</v>
      </c>
      <c r="M276" s="44">
        <v>0</v>
      </c>
      <c r="N276" s="44">
        <v>0</v>
      </c>
      <c r="O276" s="279"/>
      <c r="P276" s="283"/>
      <c r="Q276" s="315"/>
    </row>
    <row r="277" spans="1:17" ht="36" customHeight="1" x14ac:dyDescent="0.25">
      <c r="A277" s="292" t="s">
        <v>3044</v>
      </c>
      <c r="B277" s="279" t="s">
        <v>3026</v>
      </c>
      <c r="C277" s="279" t="s">
        <v>126</v>
      </c>
      <c r="D277" s="279">
        <v>2026</v>
      </c>
      <c r="E277" s="279" t="s">
        <v>3045</v>
      </c>
      <c r="F277" s="279" t="s">
        <v>3046</v>
      </c>
      <c r="G277" s="79" t="s">
        <v>16</v>
      </c>
      <c r="H277" s="44">
        <f t="shared" ref="H277:N277" si="60">SUM(H278:H281)</f>
        <v>8</v>
      </c>
      <c r="I277" s="44">
        <f t="shared" si="60"/>
        <v>0</v>
      </c>
      <c r="J277" s="44">
        <f t="shared" si="60"/>
        <v>8</v>
      </c>
      <c r="K277" s="44">
        <f t="shared" si="60"/>
        <v>0</v>
      </c>
      <c r="L277" s="44">
        <f t="shared" si="60"/>
        <v>0</v>
      </c>
      <c r="M277" s="44">
        <f t="shared" si="60"/>
        <v>0</v>
      </c>
      <c r="N277" s="44">
        <f t="shared" si="60"/>
        <v>0</v>
      </c>
      <c r="O277" s="279">
        <v>437</v>
      </c>
      <c r="P277" s="279" t="s">
        <v>1355</v>
      </c>
      <c r="Q277" s="314" t="s">
        <v>4187</v>
      </c>
    </row>
    <row r="278" spans="1:17" ht="32.25" customHeight="1" x14ac:dyDescent="0.25">
      <c r="A278" s="292"/>
      <c r="B278" s="279"/>
      <c r="C278" s="279"/>
      <c r="D278" s="279"/>
      <c r="E278" s="279"/>
      <c r="F278" s="279"/>
      <c r="G278" s="79" t="s">
        <v>267</v>
      </c>
      <c r="H278" s="44">
        <f t="shared" si="55"/>
        <v>7.9</v>
      </c>
      <c r="I278" s="44">
        <v>0</v>
      </c>
      <c r="J278" s="44">
        <v>7.9</v>
      </c>
      <c r="K278" s="44">
        <v>0</v>
      </c>
      <c r="L278" s="44">
        <v>0</v>
      </c>
      <c r="M278" s="44">
        <v>0</v>
      </c>
      <c r="N278" s="44">
        <v>0</v>
      </c>
      <c r="O278" s="279"/>
      <c r="P278" s="279"/>
      <c r="Q278" s="315"/>
    </row>
    <row r="279" spans="1:17" ht="36" x14ac:dyDescent="0.25">
      <c r="A279" s="292"/>
      <c r="B279" s="279"/>
      <c r="C279" s="279"/>
      <c r="D279" s="279"/>
      <c r="E279" s="279"/>
      <c r="F279" s="279"/>
      <c r="G279" s="79" t="s">
        <v>18</v>
      </c>
      <c r="H279" s="44">
        <f t="shared" si="55"/>
        <v>0.1</v>
      </c>
      <c r="I279" s="44">
        <v>0</v>
      </c>
      <c r="J279" s="44">
        <v>0.1</v>
      </c>
      <c r="K279" s="44">
        <v>0</v>
      </c>
      <c r="L279" s="44">
        <v>0</v>
      </c>
      <c r="M279" s="44">
        <v>0</v>
      </c>
      <c r="N279" s="44">
        <v>0</v>
      </c>
      <c r="O279" s="279"/>
      <c r="P279" s="279"/>
      <c r="Q279" s="315"/>
    </row>
    <row r="280" spans="1:17" x14ac:dyDescent="0.25">
      <c r="A280" s="292"/>
      <c r="B280" s="279"/>
      <c r="C280" s="279"/>
      <c r="D280" s="279"/>
      <c r="E280" s="279"/>
      <c r="F280" s="279"/>
      <c r="G280" s="79" t="s">
        <v>19</v>
      </c>
      <c r="H280" s="44">
        <f t="shared" si="55"/>
        <v>0</v>
      </c>
      <c r="I280" s="44">
        <v>0</v>
      </c>
      <c r="J280" s="44">
        <v>0</v>
      </c>
      <c r="K280" s="44">
        <v>0</v>
      </c>
      <c r="L280" s="44">
        <v>0</v>
      </c>
      <c r="M280" s="44">
        <v>0</v>
      </c>
      <c r="N280" s="44">
        <v>0</v>
      </c>
      <c r="O280" s="279"/>
      <c r="P280" s="279"/>
      <c r="Q280" s="315"/>
    </row>
    <row r="281" spans="1:17" ht="24" x14ac:dyDescent="0.25">
      <c r="A281" s="292"/>
      <c r="B281" s="279"/>
      <c r="C281" s="279"/>
      <c r="D281" s="279"/>
      <c r="E281" s="279"/>
      <c r="F281" s="279"/>
      <c r="G281" s="79" t="s">
        <v>20</v>
      </c>
      <c r="H281" s="44">
        <f t="shared" si="55"/>
        <v>0</v>
      </c>
      <c r="I281" s="44">
        <v>0</v>
      </c>
      <c r="J281" s="44">
        <v>0</v>
      </c>
      <c r="K281" s="44">
        <v>0</v>
      </c>
      <c r="L281" s="44">
        <v>0</v>
      </c>
      <c r="M281" s="44">
        <v>0</v>
      </c>
      <c r="N281" s="44">
        <v>0</v>
      </c>
      <c r="O281" s="279"/>
      <c r="P281" s="279"/>
      <c r="Q281" s="315"/>
    </row>
    <row r="282" spans="1:17" ht="32.25" customHeight="1" x14ac:dyDescent="0.25">
      <c r="A282" s="292" t="s">
        <v>3047</v>
      </c>
      <c r="B282" s="279" t="s">
        <v>3026</v>
      </c>
      <c r="C282" s="279" t="s">
        <v>126</v>
      </c>
      <c r="D282" s="279">
        <v>2027</v>
      </c>
      <c r="E282" s="279" t="s">
        <v>3048</v>
      </c>
      <c r="F282" s="279" t="s">
        <v>3049</v>
      </c>
      <c r="G282" s="79" t="s">
        <v>16</v>
      </c>
      <c r="H282" s="44">
        <f t="shared" ref="H282:N282" si="61">SUM(H283:H286)</f>
        <v>8</v>
      </c>
      <c r="I282" s="44">
        <f t="shared" si="61"/>
        <v>0</v>
      </c>
      <c r="J282" s="44">
        <f t="shared" si="61"/>
        <v>0</v>
      </c>
      <c r="K282" s="44">
        <f t="shared" si="61"/>
        <v>8</v>
      </c>
      <c r="L282" s="44">
        <f t="shared" si="61"/>
        <v>0</v>
      </c>
      <c r="M282" s="44">
        <f t="shared" si="61"/>
        <v>0</v>
      </c>
      <c r="N282" s="44">
        <f t="shared" si="61"/>
        <v>0</v>
      </c>
      <c r="O282" s="279">
        <v>248</v>
      </c>
      <c r="P282" s="279" t="s">
        <v>3050</v>
      </c>
      <c r="Q282" s="314" t="s">
        <v>4187</v>
      </c>
    </row>
    <row r="283" spans="1:17" ht="27" customHeight="1" x14ac:dyDescent="0.25">
      <c r="A283" s="292"/>
      <c r="B283" s="279"/>
      <c r="C283" s="279"/>
      <c r="D283" s="279"/>
      <c r="E283" s="279"/>
      <c r="F283" s="279"/>
      <c r="G283" s="79" t="s">
        <v>267</v>
      </c>
      <c r="H283" s="44">
        <f t="shared" si="55"/>
        <v>7.9</v>
      </c>
      <c r="I283" s="44">
        <v>0</v>
      </c>
      <c r="J283" s="44">
        <v>0</v>
      </c>
      <c r="K283" s="44">
        <v>7.9</v>
      </c>
      <c r="L283" s="44">
        <v>0</v>
      </c>
      <c r="M283" s="44">
        <v>0</v>
      </c>
      <c r="N283" s="44">
        <v>0</v>
      </c>
      <c r="O283" s="279"/>
      <c r="P283" s="279"/>
      <c r="Q283" s="315"/>
    </row>
    <row r="284" spans="1:17" ht="36" x14ac:dyDescent="0.25">
      <c r="A284" s="292"/>
      <c r="B284" s="279"/>
      <c r="C284" s="279"/>
      <c r="D284" s="279"/>
      <c r="E284" s="279"/>
      <c r="F284" s="279"/>
      <c r="G284" s="79" t="s">
        <v>18</v>
      </c>
      <c r="H284" s="44">
        <f t="shared" si="55"/>
        <v>0.1</v>
      </c>
      <c r="I284" s="44">
        <v>0</v>
      </c>
      <c r="J284" s="44">
        <v>0</v>
      </c>
      <c r="K284" s="44">
        <v>0.1</v>
      </c>
      <c r="L284" s="44">
        <v>0</v>
      </c>
      <c r="M284" s="44">
        <v>0</v>
      </c>
      <c r="N284" s="44">
        <v>0</v>
      </c>
      <c r="O284" s="279"/>
      <c r="P284" s="279"/>
      <c r="Q284" s="315"/>
    </row>
    <row r="285" spans="1:17" x14ac:dyDescent="0.25">
      <c r="A285" s="292"/>
      <c r="B285" s="279"/>
      <c r="C285" s="279"/>
      <c r="D285" s="279"/>
      <c r="E285" s="279"/>
      <c r="F285" s="279"/>
      <c r="G285" s="79" t="s">
        <v>19</v>
      </c>
      <c r="H285" s="44">
        <f t="shared" si="55"/>
        <v>0</v>
      </c>
      <c r="I285" s="44">
        <v>0</v>
      </c>
      <c r="J285" s="44">
        <v>0</v>
      </c>
      <c r="K285" s="44">
        <v>0</v>
      </c>
      <c r="L285" s="44">
        <v>0</v>
      </c>
      <c r="M285" s="44">
        <v>0</v>
      </c>
      <c r="N285" s="44">
        <v>0</v>
      </c>
      <c r="O285" s="279"/>
      <c r="P285" s="279"/>
      <c r="Q285" s="315"/>
    </row>
    <row r="286" spans="1:17" ht="24" x14ac:dyDescent="0.25">
      <c r="A286" s="292"/>
      <c r="B286" s="279"/>
      <c r="C286" s="279"/>
      <c r="D286" s="279"/>
      <c r="E286" s="279"/>
      <c r="F286" s="279"/>
      <c r="G286" s="79" t="s">
        <v>20</v>
      </c>
      <c r="H286" s="44">
        <f t="shared" si="55"/>
        <v>0</v>
      </c>
      <c r="I286" s="44">
        <v>0</v>
      </c>
      <c r="J286" s="44">
        <v>0</v>
      </c>
      <c r="K286" s="44">
        <v>0</v>
      </c>
      <c r="L286" s="44">
        <v>0</v>
      </c>
      <c r="M286" s="44">
        <v>0</v>
      </c>
      <c r="N286" s="44">
        <v>0</v>
      </c>
      <c r="O286" s="279"/>
      <c r="P286" s="279"/>
      <c r="Q286" s="315"/>
    </row>
    <row r="287" spans="1:17" ht="60" customHeight="1" x14ac:dyDescent="0.25">
      <c r="A287" s="299" t="s">
        <v>3051</v>
      </c>
      <c r="B287" s="279" t="s">
        <v>3026</v>
      </c>
      <c r="C287" s="279" t="s">
        <v>126</v>
      </c>
      <c r="D287" s="279" t="s">
        <v>30</v>
      </c>
      <c r="E287" s="279" t="s">
        <v>3052</v>
      </c>
      <c r="F287" s="279" t="s">
        <v>3053</v>
      </c>
      <c r="G287" s="79" t="s">
        <v>16</v>
      </c>
      <c r="H287" s="44">
        <f t="shared" ref="H287:N287" si="62">SUM(H288:H291)</f>
        <v>15.799999999999999</v>
      </c>
      <c r="I287" s="44">
        <f t="shared" si="62"/>
        <v>0</v>
      </c>
      <c r="J287" s="44">
        <f t="shared" si="62"/>
        <v>0.6</v>
      </c>
      <c r="K287" s="44">
        <f t="shared" si="62"/>
        <v>15.2</v>
      </c>
      <c r="L287" s="44">
        <f t="shared" si="62"/>
        <v>0</v>
      </c>
      <c r="M287" s="44">
        <f t="shared" si="62"/>
        <v>0</v>
      </c>
      <c r="N287" s="44">
        <f t="shared" si="62"/>
        <v>0</v>
      </c>
      <c r="O287" s="279">
        <v>526</v>
      </c>
      <c r="P287" s="279" t="s">
        <v>3054</v>
      </c>
      <c r="Q287" s="314" t="s">
        <v>4187</v>
      </c>
    </row>
    <row r="288" spans="1:17" ht="33.75" customHeight="1" x14ac:dyDescent="0.25">
      <c r="A288" s="374"/>
      <c r="B288" s="279"/>
      <c r="C288" s="279"/>
      <c r="D288" s="279"/>
      <c r="E288" s="279"/>
      <c r="F288" s="279"/>
      <c r="G288" s="79" t="s">
        <v>267</v>
      </c>
      <c r="H288" s="44">
        <f t="shared" si="55"/>
        <v>15</v>
      </c>
      <c r="I288" s="44">
        <v>0</v>
      </c>
      <c r="J288" s="44">
        <v>0</v>
      </c>
      <c r="K288" s="44">
        <v>15</v>
      </c>
      <c r="L288" s="44">
        <v>0</v>
      </c>
      <c r="M288" s="44">
        <v>0</v>
      </c>
      <c r="N288" s="44">
        <v>0</v>
      </c>
      <c r="O288" s="279"/>
      <c r="P288" s="279"/>
      <c r="Q288" s="315"/>
    </row>
    <row r="289" spans="1:17" ht="36" x14ac:dyDescent="0.25">
      <c r="A289" s="374"/>
      <c r="B289" s="279"/>
      <c r="C289" s="279"/>
      <c r="D289" s="279"/>
      <c r="E289" s="279"/>
      <c r="F289" s="279"/>
      <c r="G289" s="79" t="s">
        <v>18</v>
      </c>
      <c r="H289" s="44">
        <f t="shared" si="55"/>
        <v>0.1</v>
      </c>
      <c r="I289" s="44">
        <v>0</v>
      </c>
      <c r="J289" s="44">
        <v>0</v>
      </c>
      <c r="K289" s="44">
        <v>0.1</v>
      </c>
      <c r="L289" s="44">
        <v>0</v>
      </c>
      <c r="M289" s="44">
        <v>0</v>
      </c>
      <c r="N289" s="44">
        <v>0</v>
      </c>
      <c r="O289" s="279"/>
      <c r="P289" s="279"/>
      <c r="Q289" s="315"/>
    </row>
    <row r="290" spans="1:17" x14ac:dyDescent="0.25">
      <c r="A290" s="374"/>
      <c r="B290" s="279"/>
      <c r="C290" s="279"/>
      <c r="D290" s="279"/>
      <c r="E290" s="279"/>
      <c r="F290" s="279"/>
      <c r="G290" s="79" t="s">
        <v>19</v>
      </c>
      <c r="H290" s="44">
        <f t="shared" si="55"/>
        <v>0.7</v>
      </c>
      <c r="I290" s="44">
        <v>0</v>
      </c>
      <c r="J290" s="44">
        <v>0.6</v>
      </c>
      <c r="K290" s="44">
        <v>0.1</v>
      </c>
      <c r="L290" s="44">
        <v>0</v>
      </c>
      <c r="M290" s="44">
        <v>0</v>
      </c>
      <c r="N290" s="44">
        <v>0</v>
      </c>
      <c r="O290" s="279"/>
      <c r="P290" s="279"/>
      <c r="Q290" s="315"/>
    </row>
    <row r="291" spans="1:17" ht="24" x14ac:dyDescent="0.25">
      <c r="A291" s="375"/>
      <c r="B291" s="279"/>
      <c r="C291" s="279"/>
      <c r="D291" s="279"/>
      <c r="E291" s="279"/>
      <c r="F291" s="279"/>
      <c r="G291" s="79" t="s">
        <v>20</v>
      </c>
      <c r="H291" s="44">
        <f t="shared" si="55"/>
        <v>0</v>
      </c>
      <c r="I291" s="44">
        <v>0</v>
      </c>
      <c r="J291" s="44">
        <v>0</v>
      </c>
      <c r="K291" s="44">
        <v>0</v>
      </c>
      <c r="L291" s="44">
        <v>0</v>
      </c>
      <c r="M291" s="44">
        <v>0</v>
      </c>
      <c r="N291" s="44">
        <v>0</v>
      </c>
      <c r="O291" s="279"/>
      <c r="P291" s="279"/>
      <c r="Q291" s="315"/>
    </row>
    <row r="292" spans="1:17" ht="36" customHeight="1" x14ac:dyDescent="0.25">
      <c r="A292" s="292" t="s">
        <v>3055</v>
      </c>
      <c r="B292" s="279" t="s">
        <v>3031</v>
      </c>
      <c r="C292" s="279" t="s">
        <v>126</v>
      </c>
      <c r="D292" s="279" t="s">
        <v>30</v>
      </c>
      <c r="E292" s="279" t="s">
        <v>3027</v>
      </c>
      <c r="F292" s="279" t="s">
        <v>3056</v>
      </c>
      <c r="G292" s="79" t="s">
        <v>16</v>
      </c>
      <c r="H292" s="44">
        <f t="shared" ref="H292:N292" si="63">SUM(H293:H296)</f>
        <v>10.7</v>
      </c>
      <c r="I292" s="44">
        <f t="shared" si="63"/>
        <v>0</v>
      </c>
      <c r="J292" s="44">
        <f t="shared" si="63"/>
        <v>0.6</v>
      </c>
      <c r="K292" s="44">
        <f t="shared" si="63"/>
        <v>10.1</v>
      </c>
      <c r="L292" s="44">
        <f t="shared" si="63"/>
        <v>0</v>
      </c>
      <c r="M292" s="44">
        <f t="shared" si="63"/>
        <v>0</v>
      </c>
      <c r="N292" s="44">
        <f t="shared" si="63"/>
        <v>0</v>
      </c>
      <c r="O292" s="279">
        <v>717</v>
      </c>
      <c r="P292" s="281" t="s">
        <v>3043</v>
      </c>
      <c r="Q292" s="314" t="s">
        <v>4187</v>
      </c>
    </row>
    <row r="293" spans="1:17" ht="32.25" customHeight="1" x14ac:dyDescent="0.25">
      <c r="A293" s="292"/>
      <c r="B293" s="279"/>
      <c r="C293" s="279"/>
      <c r="D293" s="279"/>
      <c r="E293" s="279"/>
      <c r="F293" s="279"/>
      <c r="G293" s="79" t="s">
        <v>267</v>
      </c>
      <c r="H293" s="44">
        <f t="shared" si="55"/>
        <v>0</v>
      </c>
      <c r="I293" s="44">
        <v>0</v>
      </c>
      <c r="J293" s="44">
        <v>0</v>
      </c>
      <c r="K293" s="44">
        <v>0</v>
      </c>
      <c r="L293" s="44">
        <v>0</v>
      </c>
      <c r="M293" s="44">
        <v>0</v>
      </c>
      <c r="N293" s="44">
        <v>0</v>
      </c>
      <c r="O293" s="279"/>
      <c r="P293" s="282"/>
      <c r="Q293" s="315"/>
    </row>
    <row r="294" spans="1:17" ht="36" x14ac:dyDescent="0.25">
      <c r="A294" s="292"/>
      <c r="B294" s="279"/>
      <c r="C294" s="279"/>
      <c r="D294" s="279"/>
      <c r="E294" s="279"/>
      <c r="F294" s="279"/>
      <c r="G294" s="79" t="s">
        <v>18</v>
      </c>
      <c r="H294" s="44">
        <f t="shared" si="55"/>
        <v>9.6</v>
      </c>
      <c r="I294" s="44">
        <v>0</v>
      </c>
      <c r="J294" s="44">
        <v>0</v>
      </c>
      <c r="K294" s="44">
        <v>9.6</v>
      </c>
      <c r="L294" s="44">
        <v>0</v>
      </c>
      <c r="M294" s="44">
        <v>0</v>
      </c>
      <c r="N294" s="44">
        <v>0</v>
      </c>
      <c r="O294" s="279"/>
      <c r="P294" s="282"/>
      <c r="Q294" s="315"/>
    </row>
    <row r="295" spans="1:17" x14ac:dyDescent="0.25">
      <c r="A295" s="292"/>
      <c r="B295" s="279"/>
      <c r="C295" s="279"/>
      <c r="D295" s="279"/>
      <c r="E295" s="279"/>
      <c r="F295" s="279"/>
      <c r="G295" s="79" t="s">
        <v>19</v>
      </c>
      <c r="H295" s="44">
        <f t="shared" si="55"/>
        <v>1.1000000000000001</v>
      </c>
      <c r="I295" s="44">
        <v>0</v>
      </c>
      <c r="J295" s="44">
        <v>0.6</v>
      </c>
      <c r="K295" s="44">
        <v>0.5</v>
      </c>
      <c r="L295" s="44">
        <v>0</v>
      </c>
      <c r="M295" s="44">
        <v>0</v>
      </c>
      <c r="N295" s="44">
        <v>0</v>
      </c>
      <c r="O295" s="279"/>
      <c r="P295" s="282"/>
      <c r="Q295" s="315"/>
    </row>
    <row r="296" spans="1:17" ht="24" x14ac:dyDescent="0.25">
      <c r="A296" s="292"/>
      <c r="B296" s="279"/>
      <c r="C296" s="279"/>
      <c r="D296" s="279"/>
      <c r="E296" s="279"/>
      <c r="F296" s="279"/>
      <c r="G296" s="79" t="s">
        <v>20</v>
      </c>
      <c r="H296" s="44">
        <f t="shared" si="55"/>
        <v>0</v>
      </c>
      <c r="I296" s="44">
        <v>0</v>
      </c>
      <c r="J296" s="44">
        <v>0</v>
      </c>
      <c r="K296" s="44">
        <v>0</v>
      </c>
      <c r="L296" s="44">
        <v>0</v>
      </c>
      <c r="M296" s="44">
        <v>0</v>
      </c>
      <c r="N296" s="44">
        <v>0</v>
      </c>
      <c r="O296" s="279"/>
      <c r="P296" s="283"/>
      <c r="Q296" s="315"/>
    </row>
    <row r="297" spans="1:17" ht="36" customHeight="1" x14ac:dyDescent="0.25">
      <c r="A297" s="292" t="s">
        <v>3057</v>
      </c>
      <c r="B297" s="279" t="s">
        <v>3026</v>
      </c>
      <c r="C297" s="279" t="s">
        <v>126</v>
      </c>
      <c r="D297" s="279" t="s">
        <v>421</v>
      </c>
      <c r="E297" s="279" t="s">
        <v>3058</v>
      </c>
      <c r="F297" s="279" t="s">
        <v>3059</v>
      </c>
      <c r="G297" s="79" t="s">
        <v>16</v>
      </c>
      <c r="H297" s="44">
        <f t="shared" ref="H297:N297" si="64">SUM(H298:H301)</f>
        <v>10.199999999999999</v>
      </c>
      <c r="I297" s="44">
        <f t="shared" si="64"/>
        <v>0</v>
      </c>
      <c r="J297" s="44">
        <f t="shared" si="64"/>
        <v>0</v>
      </c>
      <c r="K297" s="44">
        <f t="shared" si="64"/>
        <v>0.6</v>
      </c>
      <c r="L297" s="44">
        <f t="shared" si="64"/>
        <v>9.6</v>
      </c>
      <c r="M297" s="44">
        <f t="shared" si="64"/>
        <v>0</v>
      </c>
      <c r="N297" s="44">
        <f t="shared" si="64"/>
        <v>0</v>
      </c>
      <c r="O297" s="279">
        <v>400</v>
      </c>
      <c r="P297" s="281" t="s">
        <v>3043</v>
      </c>
      <c r="Q297" s="314" t="s">
        <v>4187</v>
      </c>
    </row>
    <row r="298" spans="1:17" ht="26.25" customHeight="1" x14ac:dyDescent="0.25">
      <c r="A298" s="292"/>
      <c r="B298" s="279"/>
      <c r="C298" s="279"/>
      <c r="D298" s="279"/>
      <c r="E298" s="279"/>
      <c r="F298" s="279"/>
      <c r="G298" s="79" t="s">
        <v>267</v>
      </c>
      <c r="H298" s="44">
        <f t="shared" si="55"/>
        <v>9.6</v>
      </c>
      <c r="I298" s="44">
        <v>0</v>
      </c>
      <c r="J298" s="44">
        <v>0</v>
      </c>
      <c r="K298" s="44">
        <v>0</v>
      </c>
      <c r="L298" s="44">
        <v>9.6</v>
      </c>
      <c r="M298" s="44">
        <v>0</v>
      </c>
      <c r="N298" s="44">
        <v>0</v>
      </c>
      <c r="O298" s="279"/>
      <c r="P298" s="282"/>
      <c r="Q298" s="315"/>
    </row>
    <row r="299" spans="1:17" ht="36" x14ac:dyDescent="0.25">
      <c r="A299" s="292"/>
      <c r="B299" s="279"/>
      <c r="C299" s="279"/>
      <c r="D299" s="279"/>
      <c r="E299" s="279"/>
      <c r="F299" s="279"/>
      <c r="G299" s="79" t="s">
        <v>18</v>
      </c>
      <c r="H299" s="44">
        <f t="shared" si="55"/>
        <v>0</v>
      </c>
      <c r="I299" s="44">
        <v>0</v>
      </c>
      <c r="J299" s="44">
        <v>0</v>
      </c>
      <c r="K299" s="44">
        <v>0</v>
      </c>
      <c r="L299" s="44">
        <v>0</v>
      </c>
      <c r="M299" s="44">
        <v>0</v>
      </c>
      <c r="N299" s="44">
        <v>0</v>
      </c>
      <c r="O299" s="279"/>
      <c r="P299" s="282"/>
      <c r="Q299" s="315"/>
    </row>
    <row r="300" spans="1:17" x14ac:dyDescent="0.25">
      <c r="A300" s="292"/>
      <c r="B300" s="279"/>
      <c r="C300" s="279"/>
      <c r="D300" s="279"/>
      <c r="E300" s="279"/>
      <c r="F300" s="279"/>
      <c r="G300" s="79" t="s">
        <v>19</v>
      </c>
      <c r="H300" s="44">
        <f t="shared" si="55"/>
        <v>0.6</v>
      </c>
      <c r="I300" s="44">
        <v>0</v>
      </c>
      <c r="J300" s="44">
        <v>0</v>
      </c>
      <c r="K300" s="44">
        <v>0.6</v>
      </c>
      <c r="L300" s="44">
        <v>0</v>
      </c>
      <c r="M300" s="44">
        <v>0</v>
      </c>
      <c r="N300" s="44">
        <v>0</v>
      </c>
      <c r="O300" s="279"/>
      <c r="P300" s="282"/>
      <c r="Q300" s="315"/>
    </row>
    <row r="301" spans="1:17" ht="24" x14ac:dyDescent="0.25">
      <c r="A301" s="292"/>
      <c r="B301" s="279"/>
      <c r="C301" s="279"/>
      <c r="D301" s="279"/>
      <c r="E301" s="279"/>
      <c r="F301" s="279"/>
      <c r="G301" s="79" t="s">
        <v>20</v>
      </c>
      <c r="H301" s="44">
        <f t="shared" si="55"/>
        <v>0</v>
      </c>
      <c r="I301" s="44">
        <v>0</v>
      </c>
      <c r="J301" s="44">
        <v>0</v>
      </c>
      <c r="K301" s="44">
        <v>0</v>
      </c>
      <c r="L301" s="44">
        <v>0</v>
      </c>
      <c r="M301" s="44">
        <v>0</v>
      </c>
      <c r="N301" s="44">
        <v>0</v>
      </c>
      <c r="O301" s="279"/>
      <c r="P301" s="283"/>
      <c r="Q301" s="315"/>
    </row>
    <row r="302" spans="1:17" ht="36" customHeight="1" x14ac:dyDescent="0.25">
      <c r="A302" s="292" t="s">
        <v>3060</v>
      </c>
      <c r="B302" s="279" t="s">
        <v>3031</v>
      </c>
      <c r="C302" s="279" t="s">
        <v>126</v>
      </c>
      <c r="D302" s="279" t="s">
        <v>86</v>
      </c>
      <c r="E302" s="279" t="s">
        <v>3061</v>
      </c>
      <c r="F302" s="279" t="s">
        <v>3062</v>
      </c>
      <c r="G302" s="79" t="s">
        <v>16</v>
      </c>
      <c r="H302" s="44">
        <f t="shared" ref="H302:N302" si="65">SUM(H303:H306)</f>
        <v>12.7</v>
      </c>
      <c r="I302" s="44">
        <f t="shared" si="65"/>
        <v>0</v>
      </c>
      <c r="J302" s="44">
        <f t="shared" si="65"/>
        <v>0</v>
      </c>
      <c r="K302" s="44">
        <f t="shared" si="65"/>
        <v>0</v>
      </c>
      <c r="L302" s="44">
        <f t="shared" si="65"/>
        <v>0.6</v>
      </c>
      <c r="M302" s="44">
        <f t="shared" si="65"/>
        <v>12.1</v>
      </c>
      <c r="N302" s="44">
        <f t="shared" si="65"/>
        <v>0</v>
      </c>
      <c r="O302" s="279">
        <v>248</v>
      </c>
      <c r="P302" s="279" t="s">
        <v>1355</v>
      </c>
      <c r="Q302" s="314" t="s">
        <v>4187</v>
      </c>
    </row>
    <row r="303" spans="1:17" ht="28.5" customHeight="1" x14ac:dyDescent="0.25">
      <c r="A303" s="292"/>
      <c r="B303" s="279"/>
      <c r="C303" s="279"/>
      <c r="D303" s="279"/>
      <c r="E303" s="279"/>
      <c r="F303" s="279"/>
      <c r="G303" s="79" t="s">
        <v>267</v>
      </c>
      <c r="H303" s="44">
        <f t="shared" si="55"/>
        <v>0</v>
      </c>
      <c r="I303" s="44">
        <v>0</v>
      </c>
      <c r="J303" s="44">
        <v>0</v>
      </c>
      <c r="K303" s="44">
        <v>0</v>
      </c>
      <c r="L303" s="44">
        <v>0</v>
      </c>
      <c r="M303" s="44">
        <v>0</v>
      </c>
      <c r="N303" s="44">
        <v>0</v>
      </c>
      <c r="O303" s="279"/>
      <c r="P303" s="279"/>
      <c r="Q303" s="315"/>
    </row>
    <row r="304" spans="1:17" ht="36" x14ac:dyDescent="0.25">
      <c r="A304" s="292"/>
      <c r="B304" s="279"/>
      <c r="C304" s="279"/>
      <c r="D304" s="279"/>
      <c r="E304" s="279"/>
      <c r="F304" s="279"/>
      <c r="G304" s="79" t="s">
        <v>18</v>
      </c>
      <c r="H304" s="44">
        <f t="shared" si="55"/>
        <v>11.5</v>
      </c>
      <c r="I304" s="44">
        <v>0</v>
      </c>
      <c r="J304" s="44">
        <v>0</v>
      </c>
      <c r="K304" s="44">
        <v>0</v>
      </c>
      <c r="L304" s="44">
        <v>0</v>
      </c>
      <c r="M304" s="44">
        <v>11.5</v>
      </c>
      <c r="N304" s="44">
        <v>0</v>
      </c>
      <c r="O304" s="279"/>
      <c r="P304" s="279"/>
      <c r="Q304" s="315"/>
    </row>
    <row r="305" spans="1:17" x14ac:dyDescent="0.25">
      <c r="A305" s="292"/>
      <c r="B305" s="279"/>
      <c r="C305" s="279"/>
      <c r="D305" s="279"/>
      <c r="E305" s="279"/>
      <c r="F305" s="279"/>
      <c r="G305" s="79" t="s">
        <v>19</v>
      </c>
      <c r="H305" s="44">
        <f t="shared" si="55"/>
        <v>1.2</v>
      </c>
      <c r="I305" s="44">
        <v>0</v>
      </c>
      <c r="J305" s="44">
        <v>0</v>
      </c>
      <c r="K305" s="44">
        <v>0</v>
      </c>
      <c r="L305" s="44">
        <v>0.6</v>
      </c>
      <c r="M305" s="44">
        <v>0.6</v>
      </c>
      <c r="N305" s="44">
        <v>0</v>
      </c>
      <c r="O305" s="279"/>
      <c r="P305" s="279"/>
      <c r="Q305" s="315"/>
    </row>
    <row r="306" spans="1:17" ht="24" x14ac:dyDescent="0.25">
      <c r="A306" s="292"/>
      <c r="B306" s="279"/>
      <c r="C306" s="279"/>
      <c r="D306" s="279"/>
      <c r="E306" s="279"/>
      <c r="F306" s="279"/>
      <c r="G306" s="79" t="s">
        <v>20</v>
      </c>
      <c r="H306" s="44">
        <f t="shared" si="55"/>
        <v>0</v>
      </c>
      <c r="I306" s="44">
        <v>0</v>
      </c>
      <c r="J306" s="44">
        <v>0</v>
      </c>
      <c r="K306" s="44">
        <v>0</v>
      </c>
      <c r="L306" s="44">
        <v>0</v>
      </c>
      <c r="M306" s="44">
        <v>0</v>
      </c>
      <c r="N306" s="44">
        <v>0</v>
      </c>
      <c r="O306" s="279"/>
      <c r="P306" s="279"/>
      <c r="Q306" s="315"/>
    </row>
    <row r="307" spans="1:17" ht="36" customHeight="1" x14ac:dyDescent="0.25">
      <c r="A307" s="292" t="s">
        <v>3063</v>
      </c>
      <c r="B307" s="279" t="s">
        <v>3026</v>
      </c>
      <c r="C307" s="279" t="s">
        <v>126</v>
      </c>
      <c r="D307" s="279">
        <v>2029</v>
      </c>
      <c r="E307" s="279" t="s">
        <v>3064</v>
      </c>
      <c r="F307" s="279" t="s">
        <v>3065</v>
      </c>
      <c r="G307" s="79" t="s">
        <v>16</v>
      </c>
      <c r="H307" s="44">
        <f t="shared" ref="H307:N307" si="66">SUM(H308:H311)</f>
        <v>8</v>
      </c>
      <c r="I307" s="44">
        <f t="shared" si="66"/>
        <v>0</v>
      </c>
      <c r="J307" s="44">
        <f t="shared" si="66"/>
        <v>0</v>
      </c>
      <c r="K307" s="44">
        <f t="shared" si="66"/>
        <v>0</v>
      </c>
      <c r="L307" s="44">
        <f t="shared" si="66"/>
        <v>0</v>
      </c>
      <c r="M307" s="44">
        <f t="shared" si="66"/>
        <v>8</v>
      </c>
      <c r="N307" s="44">
        <f t="shared" si="66"/>
        <v>0</v>
      </c>
      <c r="O307" s="279">
        <v>274</v>
      </c>
      <c r="P307" s="279" t="s">
        <v>1355</v>
      </c>
      <c r="Q307" s="314" t="s">
        <v>4187</v>
      </c>
    </row>
    <row r="308" spans="1:17" ht="27" customHeight="1" x14ac:dyDescent="0.25">
      <c r="A308" s="292"/>
      <c r="B308" s="279"/>
      <c r="C308" s="279"/>
      <c r="D308" s="279"/>
      <c r="E308" s="279"/>
      <c r="F308" s="279"/>
      <c r="G308" s="79" t="s">
        <v>267</v>
      </c>
      <c r="H308" s="44">
        <f t="shared" ref="H308:H321" si="67">SUM(I308:N308)</f>
        <v>7.9</v>
      </c>
      <c r="I308" s="44">
        <v>0</v>
      </c>
      <c r="J308" s="44">
        <v>0</v>
      </c>
      <c r="K308" s="44">
        <v>0</v>
      </c>
      <c r="L308" s="44">
        <v>0</v>
      </c>
      <c r="M308" s="44">
        <v>7.9</v>
      </c>
      <c r="N308" s="44">
        <v>0</v>
      </c>
      <c r="O308" s="279"/>
      <c r="P308" s="279"/>
      <c r="Q308" s="315"/>
    </row>
    <row r="309" spans="1:17" ht="36" x14ac:dyDescent="0.25">
      <c r="A309" s="292"/>
      <c r="B309" s="279"/>
      <c r="C309" s="279"/>
      <c r="D309" s="279"/>
      <c r="E309" s="279"/>
      <c r="F309" s="279"/>
      <c r="G309" s="79" t="s">
        <v>18</v>
      </c>
      <c r="H309" s="44">
        <f t="shared" si="67"/>
        <v>0.1</v>
      </c>
      <c r="I309" s="44">
        <v>0</v>
      </c>
      <c r="J309" s="44">
        <v>0</v>
      </c>
      <c r="K309" s="44">
        <v>0</v>
      </c>
      <c r="L309" s="44">
        <v>0</v>
      </c>
      <c r="M309" s="44">
        <v>0.1</v>
      </c>
      <c r="N309" s="44">
        <v>0</v>
      </c>
      <c r="O309" s="279"/>
      <c r="P309" s="279"/>
      <c r="Q309" s="315"/>
    </row>
    <row r="310" spans="1:17" x14ac:dyDescent="0.25">
      <c r="A310" s="292"/>
      <c r="B310" s="279"/>
      <c r="C310" s="279"/>
      <c r="D310" s="279"/>
      <c r="E310" s="279"/>
      <c r="F310" s="279"/>
      <c r="G310" s="79" t="s">
        <v>19</v>
      </c>
      <c r="H310" s="44">
        <f t="shared" si="67"/>
        <v>0</v>
      </c>
      <c r="I310" s="44">
        <v>0</v>
      </c>
      <c r="J310" s="44">
        <v>0</v>
      </c>
      <c r="K310" s="44">
        <v>0</v>
      </c>
      <c r="L310" s="44">
        <v>0</v>
      </c>
      <c r="M310" s="44">
        <v>0</v>
      </c>
      <c r="N310" s="44">
        <v>0</v>
      </c>
      <c r="O310" s="279"/>
      <c r="P310" s="279"/>
      <c r="Q310" s="315"/>
    </row>
    <row r="311" spans="1:17" ht="24" x14ac:dyDescent="0.25">
      <c r="A311" s="292"/>
      <c r="B311" s="279"/>
      <c r="C311" s="279"/>
      <c r="D311" s="279"/>
      <c r="E311" s="279"/>
      <c r="F311" s="279"/>
      <c r="G311" s="79" t="s">
        <v>20</v>
      </c>
      <c r="H311" s="44">
        <f t="shared" si="67"/>
        <v>0</v>
      </c>
      <c r="I311" s="44">
        <v>0</v>
      </c>
      <c r="J311" s="44">
        <v>0</v>
      </c>
      <c r="K311" s="44">
        <v>0</v>
      </c>
      <c r="L311" s="44">
        <v>0</v>
      </c>
      <c r="M311" s="44">
        <v>0</v>
      </c>
      <c r="N311" s="44">
        <v>0</v>
      </c>
      <c r="O311" s="279"/>
      <c r="P311" s="279"/>
      <c r="Q311" s="315"/>
    </row>
    <row r="312" spans="1:17" ht="36" customHeight="1" x14ac:dyDescent="0.25">
      <c r="A312" s="292" t="s">
        <v>3066</v>
      </c>
      <c r="B312" s="279" t="s">
        <v>3026</v>
      </c>
      <c r="C312" s="279" t="s">
        <v>126</v>
      </c>
      <c r="D312" s="279" t="s">
        <v>86</v>
      </c>
      <c r="E312" s="279" t="s">
        <v>3067</v>
      </c>
      <c r="F312" s="279" t="s">
        <v>3068</v>
      </c>
      <c r="G312" s="79" t="s">
        <v>16</v>
      </c>
      <c r="H312" s="44">
        <f t="shared" ref="H312:N312" si="68">SUM(H313:H316)</f>
        <v>12.7</v>
      </c>
      <c r="I312" s="44">
        <f t="shared" si="68"/>
        <v>0</v>
      </c>
      <c r="J312" s="44">
        <f t="shared" si="68"/>
        <v>0</v>
      </c>
      <c r="K312" s="44">
        <f t="shared" si="68"/>
        <v>0</v>
      </c>
      <c r="L312" s="44">
        <f t="shared" si="68"/>
        <v>0.6</v>
      </c>
      <c r="M312" s="44">
        <f t="shared" si="68"/>
        <v>12.1</v>
      </c>
      <c r="N312" s="44">
        <f t="shared" si="68"/>
        <v>0</v>
      </c>
      <c r="O312" s="279">
        <v>516</v>
      </c>
      <c r="P312" s="279" t="s">
        <v>1355</v>
      </c>
      <c r="Q312" s="314" t="s">
        <v>4187</v>
      </c>
    </row>
    <row r="313" spans="1:17" ht="26.25" customHeight="1" x14ac:dyDescent="0.25">
      <c r="A313" s="292"/>
      <c r="B313" s="279"/>
      <c r="C313" s="279"/>
      <c r="D313" s="279"/>
      <c r="E313" s="279"/>
      <c r="F313" s="279"/>
      <c r="G313" s="79" t="s">
        <v>267</v>
      </c>
      <c r="H313" s="44">
        <f t="shared" si="67"/>
        <v>0</v>
      </c>
      <c r="I313" s="44">
        <v>0</v>
      </c>
      <c r="J313" s="44">
        <v>0</v>
      </c>
      <c r="K313" s="44">
        <v>0</v>
      </c>
      <c r="L313" s="44">
        <v>0</v>
      </c>
      <c r="M313" s="44">
        <v>0</v>
      </c>
      <c r="N313" s="44">
        <v>0</v>
      </c>
      <c r="O313" s="279"/>
      <c r="P313" s="279"/>
      <c r="Q313" s="315"/>
    </row>
    <row r="314" spans="1:17" ht="36" x14ac:dyDescent="0.25">
      <c r="A314" s="292"/>
      <c r="B314" s="279"/>
      <c r="C314" s="279"/>
      <c r="D314" s="279"/>
      <c r="E314" s="279"/>
      <c r="F314" s="279"/>
      <c r="G314" s="79" t="s">
        <v>18</v>
      </c>
      <c r="H314" s="44">
        <f t="shared" si="67"/>
        <v>11.5</v>
      </c>
      <c r="I314" s="44">
        <v>0</v>
      </c>
      <c r="J314" s="44">
        <v>0</v>
      </c>
      <c r="K314" s="44">
        <v>0</v>
      </c>
      <c r="L314" s="44">
        <v>0</v>
      </c>
      <c r="M314" s="44">
        <v>11.5</v>
      </c>
      <c r="N314" s="44">
        <v>0</v>
      </c>
      <c r="O314" s="279"/>
      <c r="P314" s="279"/>
      <c r="Q314" s="315"/>
    </row>
    <row r="315" spans="1:17" x14ac:dyDescent="0.25">
      <c r="A315" s="292"/>
      <c r="B315" s="279"/>
      <c r="C315" s="279"/>
      <c r="D315" s="279"/>
      <c r="E315" s="279"/>
      <c r="F315" s="279"/>
      <c r="G315" s="79" t="s">
        <v>19</v>
      </c>
      <c r="H315" s="44">
        <f t="shared" si="67"/>
        <v>1.2</v>
      </c>
      <c r="I315" s="44">
        <v>0</v>
      </c>
      <c r="J315" s="44">
        <v>0</v>
      </c>
      <c r="K315" s="44">
        <v>0</v>
      </c>
      <c r="L315" s="44">
        <v>0.6</v>
      </c>
      <c r="M315" s="44">
        <v>0.6</v>
      </c>
      <c r="N315" s="44">
        <v>0</v>
      </c>
      <c r="O315" s="279"/>
      <c r="P315" s="279"/>
      <c r="Q315" s="315"/>
    </row>
    <row r="316" spans="1:17" ht="24" x14ac:dyDescent="0.25">
      <c r="A316" s="292"/>
      <c r="B316" s="279"/>
      <c r="C316" s="279"/>
      <c r="D316" s="279"/>
      <c r="E316" s="279"/>
      <c r="F316" s="279"/>
      <c r="G316" s="79" t="s">
        <v>20</v>
      </c>
      <c r="H316" s="44">
        <f t="shared" si="67"/>
        <v>0</v>
      </c>
      <c r="I316" s="44">
        <v>0</v>
      </c>
      <c r="J316" s="44">
        <v>0</v>
      </c>
      <c r="K316" s="44">
        <v>0</v>
      </c>
      <c r="L316" s="44">
        <v>0</v>
      </c>
      <c r="M316" s="44">
        <v>0</v>
      </c>
      <c r="N316" s="44">
        <v>0</v>
      </c>
      <c r="O316" s="279"/>
      <c r="P316" s="279"/>
      <c r="Q316" s="315"/>
    </row>
    <row r="317" spans="1:17" ht="36" customHeight="1" x14ac:dyDescent="0.25">
      <c r="A317" s="292" t="s">
        <v>3069</v>
      </c>
      <c r="B317" s="279" t="s">
        <v>3026</v>
      </c>
      <c r="C317" s="279" t="s">
        <v>126</v>
      </c>
      <c r="D317" s="279" t="s">
        <v>484</v>
      </c>
      <c r="E317" s="279" t="s">
        <v>3070</v>
      </c>
      <c r="F317" s="279" t="s">
        <v>3068</v>
      </c>
      <c r="G317" s="79" t="s">
        <v>16</v>
      </c>
      <c r="H317" s="44">
        <f t="shared" ref="H317:N317" si="69">SUM(H318:H321)</f>
        <v>12.7</v>
      </c>
      <c r="I317" s="44">
        <f t="shared" si="69"/>
        <v>0</v>
      </c>
      <c r="J317" s="44">
        <f t="shared" si="69"/>
        <v>0</v>
      </c>
      <c r="K317" s="44">
        <f t="shared" si="69"/>
        <v>0</v>
      </c>
      <c r="L317" s="44">
        <f t="shared" si="69"/>
        <v>0</v>
      </c>
      <c r="M317" s="44">
        <f t="shared" si="69"/>
        <v>0.6</v>
      </c>
      <c r="N317" s="44">
        <f t="shared" si="69"/>
        <v>12.1</v>
      </c>
      <c r="O317" s="279">
        <v>269</v>
      </c>
      <c r="P317" s="279" t="s">
        <v>1355</v>
      </c>
      <c r="Q317" s="314" t="s">
        <v>4187</v>
      </c>
    </row>
    <row r="318" spans="1:17" ht="32.25" customHeight="1" x14ac:dyDescent="0.25">
      <c r="A318" s="292"/>
      <c r="B318" s="279"/>
      <c r="C318" s="279"/>
      <c r="D318" s="279"/>
      <c r="E318" s="279"/>
      <c r="F318" s="279"/>
      <c r="G318" s="79" t="s">
        <v>267</v>
      </c>
      <c r="H318" s="44">
        <f t="shared" si="67"/>
        <v>0</v>
      </c>
      <c r="I318" s="44">
        <v>0</v>
      </c>
      <c r="J318" s="44">
        <v>0</v>
      </c>
      <c r="K318" s="44">
        <v>0</v>
      </c>
      <c r="L318" s="44">
        <v>0</v>
      </c>
      <c r="M318" s="44">
        <v>0</v>
      </c>
      <c r="N318" s="44">
        <v>0</v>
      </c>
      <c r="O318" s="279"/>
      <c r="P318" s="279"/>
      <c r="Q318" s="315"/>
    </row>
    <row r="319" spans="1:17" ht="36" x14ac:dyDescent="0.25">
      <c r="A319" s="292"/>
      <c r="B319" s="279"/>
      <c r="C319" s="279"/>
      <c r="D319" s="279"/>
      <c r="E319" s="279"/>
      <c r="F319" s="279"/>
      <c r="G319" s="79" t="s">
        <v>18</v>
      </c>
      <c r="H319" s="44">
        <f t="shared" si="67"/>
        <v>11.5</v>
      </c>
      <c r="I319" s="44">
        <v>0</v>
      </c>
      <c r="J319" s="44">
        <v>0</v>
      </c>
      <c r="K319" s="44">
        <v>0</v>
      </c>
      <c r="L319" s="44">
        <v>0</v>
      </c>
      <c r="M319" s="44">
        <v>0</v>
      </c>
      <c r="N319" s="44">
        <v>11.5</v>
      </c>
      <c r="O319" s="279"/>
      <c r="P319" s="279"/>
      <c r="Q319" s="315"/>
    </row>
    <row r="320" spans="1:17" x14ac:dyDescent="0.25">
      <c r="A320" s="292"/>
      <c r="B320" s="279"/>
      <c r="C320" s="279"/>
      <c r="D320" s="279"/>
      <c r="E320" s="279"/>
      <c r="F320" s="279"/>
      <c r="G320" s="79" t="s">
        <v>19</v>
      </c>
      <c r="H320" s="44">
        <f t="shared" si="67"/>
        <v>1.2</v>
      </c>
      <c r="I320" s="44">
        <v>0</v>
      </c>
      <c r="J320" s="44">
        <v>0</v>
      </c>
      <c r="K320" s="44">
        <v>0</v>
      </c>
      <c r="L320" s="44">
        <v>0</v>
      </c>
      <c r="M320" s="44">
        <v>0.6</v>
      </c>
      <c r="N320" s="44">
        <v>0.6</v>
      </c>
      <c r="O320" s="279"/>
      <c r="P320" s="279"/>
      <c r="Q320" s="315"/>
    </row>
    <row r="321" spans="1:17" ht="24" x14ac:dyDescent="0.25">
      <c r="A321" s="292"/>
      <c r="B321" s="279"/>
      <c r="C321" s="279"/>
      <c r="D321" s="279"/>
      <c r="E321" s="279"/>
      <c r="F321" s="279"/>
      <c r="G321" s="79" t="s">
        <v>20</v>
      </c>
      <c r="H321" s="44">
        <f t="shared" si="67"/>
        <v>0</v>
      </c>
      <c r="I321" s="44">
        <v>0</v>
      </c>
      <c r="J321" s="44">
        <v>0</v>
      </c>
      <c r="K321" s="44">
        <v>0</v>
      </c>
      <c r="L321" s="44">
        <v>0</v>
      </c>
      <c r="M321" s="44">
        <v>0</v>
      </c>
      <c r="N321" s="44">
        <v>0</v>
      </c>
      <c r="O321" s="279"/>
      <c r="P321" s="279"/>
      <c r="Q321" s="315"/>
    </row>
    <row r="322" spans="1:17" ht="36" customHeight="1" x14ac:dyDescent="0.25">
      <c r="A322" s="284" t="s">
        <v>3071</v>
      </c>
      <c r="B322" s="281" t="s">
        <v>3072</v>
      </c>
      <c r="C322" s="279" t="s">
        <v>126</v>
      </c>
      <c r="D322" s="281">
        <v>2026</v>
      </c>
      <c r="E322" s="281" t="s">
        <v>3073</v>
      </c>
      <c r="F322" s="284" t="s">
        <v>3074</v>
      </c>
      <c r="G322" s="43" t="s">
        <v>16</v>
      </c>
      <c r="H322" s="44">
        <f t="shared" ref="H322:H331" si="70">I322+J322+K322+L322+M322+N322</f>
        <v>39.689600000000006</v>
      </c>
      <c r="I322" s="44">
        <v>0</v>
      </c>
      <c r="J322" s="44">
        <f>J323+J324+J325+J326</f>
        <v>39.689600000000006</v>
      </c>
      <c r="K322" s="44">
        <f>K323+K324+K325+K326</f>
        <v>0</v>
      </c>
      <c r="L322" s="44">
        <f>L323+L324+L325+L326</f>
        <v>0</v>
      </c>
      <c r="M322" s="44">
        <f>M323+M324+M325+M326</f>
        <v>0</v>
      </c>
      <c r="N322" s="44">
        <f>N323+N324+N325+N326</f>
        <v>0</v>
      </c>
      <c r="O322" s="484">
        <v>617</v>
      </c>
      <c r="P322" s="284" t="s">
        <v>3075</v>
      </c>
      <c r="Q322" s="314" t="s">
        <v>4187</v>
      </c>
    </row>
    <row r="323" spans="1:17" x14ac:dyDescent="0.25">
      <c r="A323" s="285"/>
      <c r="B323" s="282"/>
      <c r="C323" s="279"/>
      <c r="D323" s="282"/>
      <c r="E323" s="282"/>
      <c r="F323" s="285"/>
      <c r="G323" s="43" t="s">
        <v>17</v>
      </c>
      <c r="H323" s="44">
        <f t="shared" si="70"/>
        <v>0</v>
      </c>
      <c r="I323" s="44">
        <v>0</v>
      </c>
      <c r="J323" s="44">
        <v>0</v>
      </c>
      <c r="K323" s="44">
        <v>0</v>
      </c>
      <c r="L323" s="44">
        <v>0</v>
      </c>
      <c r="M323" s="44">
        <v>0</v>
      </c>
      <c r="N323" s="44">
        <v>0</v>
      </c>
      <c r="O323" s="485"/>
      <c r="P323" s="285"/>
      <c r="Q323" s="315"/>
    </row>
    <row r="324" spans="1:17" ht="36" x14ac:dyDescent="0.25">
      <c r="A324" s="285"/>
      <c r="B324" s="282"/>
      <c r="C324" s="279"/>
      <c r="D324" s="282"/>
      <c r="E324" s="282"/>
      <c r="F324" s="285"/>
      <c r="G324" s="43" t="s">
        <v>18</v>
      </c>
      <c r="H324" s="44">
        <f t="shared" si="70"/>
        <v>34.329500000000003</v>
      </c>
      <c r="I324" s="44">
        <v>0</v>
      </c>
      <c r="J324" s="44">
        <v>34.329500000000003</v>
      </c>
      <c r="K324" s="44">
        <v>0</v>
      </c>
      <c r="L324" s="44">
        <v>0</v>
      </c>
      <c r="M324" s="44">
        <v>0</v>
      </c>
      <c r="N324" s="44">
        <v>0</v>
      </c>
      <c r="O324" s="485"/>
      <c r="P324" s="285"/>
      <c r="Q324" s="315"/>
    </row>
    <row r="325" spans="1:17" x14ac:dyDescent="0.25">
      <c r="A325" s="285"/>
      <c r="B325" s="282"/>
      <c r="C325" s="279"/>
      <c r="D325" s="282"/>
      <c r="E325" s="282"/>
      <c r="F325" s="285"/>
      <c r="G325" s="43" t="s">
        <v>19</v>
      </c>
      <c r="H325" s="44">
        <f t="shared" si="70"/>
        <v>5.3601000000000001</v>
      </c>
      <c r="I325" s="44">
        <v>0</v>
      </c>
      <c r="J325" s="44">
        <v>5.3601000000000001</v>
      </c>
      <c r="K325" s="44">
        <v>0</v>
      </c>
      <c r="L325" s="44">
        <v>0</v>
      </c>
      <c r="M325" s="44">
        <v>0</v>
      </c>
      <c r="N325" s="44">
        <v>0</v>
      </c>
      <c r="O325" s="485"/>
      <c r="P325" s="285"/>
      <c r="Q325" s="315"/>
    </row>
    <row r="326" spans="1:17" ht="24" x14ac:dyDescent="0.25">
      <c r="A326" s="286"/>
      <c r="B326" s="283"/>
      <c r="C326" s="279"/>
      <c r="D326" s="283"/>
      <c r="E326" s="283"/>
      <c r="F326" s="286"/>
      <c r="G326" s="43" t="s">
        <v>20</v>
      </c>
      <c r="H326" s="44">
        <f t="shared" si="70"/>
        <v>0</v>
      </c>
      <c r="I326" s="44">
        <v>0</v>
      </c>
      <c r="J326" s="44">
        <v>0</v>
      </c>
      <c r="K326" s="44">
        <v>0</v>
      </c>
      <c r="L326" s="44">
        <v>0</v>
      </c>
      <c r="M326" s="44">
        <v>0</v>
      </c>
      <c r="N326" s="44">
        <v>0</v>
      </c>
      <c r="O326" s="487"/>
      <c r="P326" s="286"/>
      <c r="Q326" s="315"/>
    </row>
    <row r="327" spans="1:17" ht="36" customHeight="1" x14ac:dyDescent="0.25">
      <c r="A327" s="284" t="s">
        <v>3076</v>
      </c>
      <c r="B327" s="281" t="s">
        <v>3072</v>
      </c>
      <c r="C327" s="279" t="s">
        <v>126</v>
      </c>
      <c r="D327" s="281">
        <v>2026</v>
      </c>
      <c r="E327" s="281" t="s">
        <v>3077</v>
      </c>
      <c r="F327" s="284" t="s">
        <v>3074</v>
      </c>
      <c r="G327" s="43" t="s">
        <v>16</v>
      </c>
      <c r="H327" s="44">
        <f t="shared" si="70"/>
        <v>107.4354</v>
      </c>
      <c r="I327" s="44">
        <v>0</v>
      </c>
      <c r="J327" s="44">
        <f>J328+J329+J330+J331</f>
        <v>107.4354</v>
      </c>
      <c r="K327" s="44">
        <f>K328+K329+K330+K331</f>
        <v>0</v>
      </c>
      <c r="L327" s="44">
        <f>L328+L329+L330+L331</f>
        <v>0</v>
      </c>
      <c r="M327" s="44">
        <f>M328+M329+M330+M331</f>
        <v>0</v>
      </c>
      <c r="N327" s="44">
        <f>N328+N329+N330+N331</f>
        <v>0</v>
      </c>
      <c r="O327" s="484">
        <v>692</v>
      </c>
      <c r="P327" s="284" t="s">
        <v>3075</v>
      </c>
      <c r="Q327" s="314" t="s">
        <v>4187</v>
      </c>
    </row>
    <row r="328" spans="1:17" ht="21.75" customHeight="1" x14ac:dyDescent="0.25">
      <c r="A328" s="285"/>
      <c r="B328" s="282"/>
      <c r="C328" s="279"/>
      <c r="D328" s="282"/>
      <c r="E328" s="282"/>
      <c r="F328" s="285"/>
      <c r="G328" s="43" t="s">
        <v>17</v>
      </c>
      <c r="H328" s="44">
        <f t="shared" si="70"/>
        <v>0</v>
      </c>
      <c r="I328" s="44">
        <v>0</v>
      </c>
      <c r="J328" s="44">
        <v>0</v>
      </c>
      <c r="K328" s="44">
        <v>0</v>
      </c>
      <c r="L328" s="44">
        <v>0</v>
      </c>
      <c r="M328" s="44">
        <v>0</v>
      </c>
      <c r="N328" s="44">
        <v>0</v>
      </c>
      <c r="O328" s="485"/>
      <c r="P328" s="285"/>
      <c r="Q328" s="315"/>
    </row>
    <row r="329" spans="1:17" ht="36" x14ac:dyDescent="0.25">
      <c r="A329" s="285"/>
      <c r="B329" s="282"/>
      <c r="C329" s="279"/>
      <c r="D329" s="282"/>
      <c r="E329" s="282"/>
      <c r="F329" s="285"/>
      <c r="G329" s="43" t="s">
        <v>18</v>
      </c>
      <c r="H329" s="44">
        <f t="shared" si="70"/>
        <v>79.712299999999999</v>
      </c>
      <c r="I329" s="44">
        <v>0</v>
      </c>
      <c r="J329" s="44">
        <v>79.712299999999999</v>
      </c>
      <c r="K329" s="44">
        <v>0</v>
      </c>
      <c r="L329" s="44">
        <v>0</v>
      </c>
      <c r="M329" s="44">
        <v>0</v>
      </c>
      <c r="N329" s="44">
        <v>0</v>
      </c>
      <c r="O329" s="485"/>
      <c r="P329" s="285"/>
      <c r="Q329" s="315"/>
    </row>
    <row r="330" spans="1:17" x14ac:dyDescent="0.25">
      <c r="A330" s="285"/>
      <c r="B330" s="282"/>
      <c r="C330" s="279"/>
      <c r="D330" s="282"/>
      <c r="E330" s="282"/>
      <c r="F330" s="285"/>
      <c r="G330" s="43" t="s">
        <v>19</v>
      </c>
      <c r="H330" s="44">
        <f t="shared" si="70"/>
        <v>27.723099999999999</v>
      </c>
      <c r="I330" s="44">
        <v>0</v>
      </c>
      <c r="J330" s="44">
        <v>27.723099999999999</v>
      </c>
      <c r="K330" s="44">
        <v>0</v>
      </c>
      <c r="L330" s="44">
        <v>0</v>
      </c>
      <c r="M330" s="44">
        <v>0</v>
      </c>
      <c r="N330" s="44">
        <v>0</v>
      </c>
      <c r="O330" s="485"/>
      <c r="P330" s="285"/>
      <c r="Q330" s="315"/>
    </row>
    <row r="331" spans="1:17" ht="24" x14ac:dyDescent="0.25">
      <c r="A331" s="286"/>
      <c r="B331" s="283"/>
      <c r="C331" s="279"/>
      <c r="D331" s="283"/>
      <c r="E331" s="283"/>
      <c r="F331" s="286"/>
      <c r="G331" s="43" t="s">
        <v>20</v>
      </c>
      <c r="H331" s="44">
        <f t="shared" si="70"/>
        <v>0</v>
      </c>
      <c r="I331" s="44">
        <v>0</v>
      </c>
      <c r="J331" s="44">
        <v>0</v>
      </c>
      <c r="K331" s="44">
        <v>0</v>
      </c>
      <c r="L331" s="44">
        <v>0</v>
      </c>
      <c r="M331" s="44">
        <v>0</v>
      </c>
      <c r="N331" s="44">
        <v>0</v>
      </c>
      <c r="O331" s="487"/>
      <c r="P331" s="286"/>
      <c r="Q331" s="315"/>
    </row>
    <row r="332" spans="1:17" ht="36" x14ac:dyDescent="0.25">
      <c r="A332" s="306" t="s">
        <v>26</v>
      </c>
      <c r="B332" s="306"/>
      <c r="C332" s="306"/>
      <c r="D332" s="306"/>
      <c r="E332" s="306"/>
      <c r="F332" s="306"/>
      <c r="G332" s="133" t="s">
        <v>16</v>
      </c>
      <c r="H332" s="49">
        <f>SUM(H252,H257,H262,H267,H272,H277,H282,H287,H292,H297,H302,H307,H312,H317,H322,H327)</f>
        <v>279.625</v>
      </c>
      <c r="I332" s="49">
        <f t="shared" ref="I332:N332" si="71">SUM(I252,I257,I262,I267,I272,I277,I282,I287,I292,I297,I302,I307,I312,I317,I322,I327)</f>
        <v>23.7</v>
      </c>
      <c r="J332" s="49">
        <f t="shared" si="71"/>
        <v>156.32499999999999</v>
      </c>
      <c r="K332" s="49">
        <f t="shared" si="71"/>
        <v>33.9</v>
      </c>
      <c r="L332" s="49">
        <f t="shared" si="71"/>
        <v>16.399999999999999</v>
      </c>
      <c r="M332" s="49">
        <f t="shared" si="71"/>
        <v>37.200000000000003</v>
      </c>
      <c r="N332" s="49">
        <f t="shared" si="71"/>
        <v>12.1</v>
      </c>
      <c r="O332" s="607">
        <v>13550</v>
      </c>
      <c r="P332" s="306"/>
    </row>
    <row r="333" spans="1:17" ht="31.5" customHeight="1" x14ac:dyDescent="0.25">
      <c r="A333" s="306"/>
      <c r="B333" s="306"/>
      <c r="C333" s="306"/>
      <c r="D333" s="306"/>
      <c r="E333" s="306"/>
      <c r="F333" s="306"/>
      <c r="G333" s="133" t="s">
        <v>49</v>
      </c>
      <c r="H333" s="49">
        <f t="shared" ref="H333:N336" si="72">SUM(H253,H258,H263,H268,H273,H278,H283,H288,H293,H298,H303,H308,H313,H318,H323,H328)</f>
        <v>72.8</v>
      </c>
      <c r="I333" s="49">
        <f t="shared" si="72"/>
        <v>18.899999999999999</v>
      </c>
      <c r="J333" s="49">
        <f t="shared" si="72"/>
        <v>7.9</v>
      </c>
      <c r="K333" s="49">
        <f t="shared" si="72"/>
        <v>22.9</v>
      </c>
      <c r="L333" s="49">
        <f t="shared" si="72"/>
        <v>15.2</v>
      </c>
      <c r="M333" s="49">
        <f t="shared" si="72"/>
        <v>7.9</v>
      </c>
      <c r="N333" s="49">
        <f t="shared" si="72"/>
        <v>0</v>
      </c>
      <c r="O333" s="607"/>
      <c r="P333" s="306"/>
    </row>
    <row r="334" spans="1:17" ht="36" x14ac:dyDescent="0.25">
      <c r="A334" s="306"/>
      <c r="B334" s="306"/>
      <c r="C334" s="306"/>
      <c r="D334" s="306"/>
      <c r="E334" s="306"/>
      <c r="F334" s="306"/>
      <c r="G334" s="133" t="s">
        <v>18</v>
      </c>
      <c r="H334" s="49">
        <f t="shared" si="72"/>
        <v>167.34180000000001</v>
      </c>
      <c r="I334" s="49">
        <f t="shared" si="72"/>
        <v>4.5999999999999996</v>
      </c>
      <c r="J334" s="49">
        <f t="shared" si="72"/>
        <v>114.1418</v>
      </c>
      <c r="K334" s="49">
        <f t="shared" si="72"/>
        <v>9.7999999999999989</v>
      </c>
      <c r="L334" s="49">
        <f t="shared" si="72"/>
        <v>0</v>
      </c>
      <c r="M334" s="49">
        <f t="shared" si="72"/>
        <v>27.299999999999997</v>
      </c>
      <c r="N334" s="49">
        <f t="shared" si="72"/>
        <v>11.5</v>
      </c>
      <c r="O334" s="607"/>
      <c r="P334" s="306"/>
    </row>
    <row r="335" spans="1:17" x14ac:dyDescent="0.25">
      <c r="A335" s="306"/>
      <c r="B335" s="306"/>
      <c r="C335" s="306"/>
      <c r="D335" s="306"/>
      <c r="E335" s="306"/>
      <c r="F335" s="306"/>
      <c r="G335" s="133" t="s">
        <v>19</v>
      </c>
      <c r="H335" s="49">
        <f t="shared" si="72"/>
        <v>39.483199999999997</v>
      </c>
      <c r="I335" s="49">
        <f t="shared" si="72"/>
        <v>0.2</v>
      </c>
      <c r="J335" s="49">
        <f t="shared" si="72"/>
        <v>34.283200000000001</v>
      </c>
      <c r="K335" s="49">
        <f t="shared" si="72"/>
        <v>1.2</v>
      </c>
      <c r="L335" s="49">
        <f t="shared" si="72"/>
        <v>1.2</v>
      </c>
      <c r="M335" s="49">
        <f t="shared" si="72"/>
        <v>2</v>
      </c>
      <c r="N335" s="49">
        <f t="shared" si="72"/>
        <v>0.6</v>
      </c>
      <c r="O335" s="607"/>
      <c r="P335" s="306"/>
    </row>
    <row r="336" spans="1:17" ht="24" x14ac:dyDescent="0.25">
      <c r="A336" s="306"/>
      <c r="B336" s="306"/>
      <c r="C336" s="306"/>
      <c r="D336" s="306"/>
      <c r="E336" s="306"/>
      <c r="F336" s="306"/>
      <c r="G336" s="133" t="s">
        <v>20</v>
      </c>
      <c r="H336" s="49">
        <f t="shared" si="72"/>
        <v>0</v>
      </c>
      <c r="I336" s="49">
        <f t="shared" si="72"/>
        <v>0</v>
      </c>
      <c r="J336" s="49">
        <f t="shared" si="72"/>
        <v>0</v>
      </c>
      <c r="K336" s="49">
        <f t="shared" si="72"/>
        <v>0</v>
      </c>
      <c r="L336" s="49">
        <f t="shared" si="72"/>
        <v>0</v>
      </c>
      <c r="M336" s="49">
        <f t="shared" si="72"/>
        <v>0</v>
      </c>
      <c r="N336" s="49">
        <f t="shared" si="72"/>
        <v>0</v>
      </c>
      <c r="O336" s="607"/>
      <c r="P336" s="306"/>
    </row>
    <row r="337" spans="1:17" x14ac:dyDescent="0.25">
      <c r="A337" s="294" t="s">
        <v>388</v>
      </c>
      <c r="B337" s="294"/>
      <c r="C337" s="294"/>
      <c r="D337" s="294"/>
      <c r="E337" s="294"/>
      <c r="F337" s="294"/>
      <c r="G337" s="294"/>
      <c r="H337" s="294"/>
      <c r="I337" s="294"/>
      <c r="J337" s="294"/>
      <c r="K337" s="294"/>
      <c r="L337" s="294"/>
      <c r="M337" s="294"/>
      <c r="N337" s="294"/>
      <c r="O337" s="294"/>
      <c r="P337" s="294"/>
    </row>
    <row r="338" spans="1:17" ht="49.5" customHeight="1" x14ac:dyDescent="0.25">
      <c r="A338" s="292" t="s">
        <v>3078</v>
      </c>
      <c r="B338" s="279" t="s">
        <v>3079</v>
      </c>
      <c r="C338" s="279" t="s">
        <v>388</v>
      </c>
      <c r="D338" s="279">
        <v>2025</v>
      </c>
      <c r="E338" s="279" t="s">
        <v>2075</v>
      </c>
      <c r="F338" s="281" t="s">
        <v>3080</v>
      </c>
      <c r="G338" s="79" t="s">
        <v>16</v>
      </c>
      <c r="H338" s="44">
        <f t="shared" ref="H338:N338" si="73">SUM(H339:H342)</f>
        <v>118.39999999999999</v>
      </c>
      <c r="I338" s="44">
        <f t="shared" si="73"/>
        <v>118.39999999999999</v>
      </c>
      <c r="J338" s="44">
        <f t="shared" si="73"/>
        <v>0</v>
      </c>
      <c r="K338" s="44">
        <f t="shared" si="73"/>
        <v>0</v>
      </c>
      <c r="L338" s="44">
        <f t="shared" si="73"/>
        <v>0</v>
      </c>
      <c r="M338" s="44">
        <f t="shared" si="73"/>
        <v>0</v>
      </c>
      <c r="N338" s="44">
        <f t="shared" si="73"/>
        <v>0</v>
      </c>
      <c r="O338" s="279">
        <v>912</v>
      </c>
      <c r="P338" s="279" t="s">
        <v>3081</v>
      </c>
      <c r="Q338" s="314" t="s">
        <v>4161</v>
      </c>
    </row>
    <row r="339" spans="1:17" ht="25.5" customHeight="1" x14ac:dyDescent="0.25">
      <c r="A339" s="292"/>
      <c r="B339" s="279"/>
      <c r="C339" s="279"/>
      <c r="D339" s="279"/>
      <c r="E339" s="279"/>
      <c r="F339" s="282"/>
      <c r="G339" s="79" t="s">
        <v>267</v>
      </c>
      <c r="H339" s="44">
        <f t="shared" ref="H339:H372" si="74">SUM(I339:N339)</f>
        <v>0</v>
      </c>
      <c r="I339" s="44">
        <v>0</v>
      </c>
      <c r="J339" s="44">
        <v>0</v>
      </c>
      <c r="K339" s="44">
        <v>0</v>
      </c>
      <c r="L339" s="44">
        <v>0</v>
      </c>
      <c r="M339" s="44">
        <v>0</v>
      </c>
      <c r="N339" s="44">
        <v>0</v>
      </c>
      <c r="O339" s="279"/>
      <c r="P339" s="279"/>
      <c r="Q339" s="315"/>
    </row>
    <row r="340" spans="1:17" ht="36" x14ac:dyDescent="0.25">
      <c r="A340" s="292"/>
      <c r="B340" s="279"/>
      <c r="C340" s="279"/>
      <c r="D340" s="279"/>
      <c r="E340" s="279"/>
      <c r="F340" s="282"/>
      <c r="G340" s="79" t="s">
        <v>18</v>
      </c>
      <c r="H340" s="44">
        <f t="shared" si="74"/>
        <v>78.099999999999994</v>
      </c>
      <c r="I340" s="44">
        <v>78.099999999999994</v>
      </c>
      <c r="J340" s="44">
        <v>0</v>
      </c>
      <c r="K340" s="44">
        <v>0</v>
      </c>
      <c r="L340" s="44">
        <v>0</v>
      </c>
      <c r="M340" s="44">
        <v>0</v>
      </c>
      <c r="N340" s="44">
        <v>0</v>
      </c>
      <c r="O340" s="279"/>
      <c r="P340" s="279"/>
      <c r="Q340" s="315"/>
    </row>
    <row r="341" spans="1:17" x14ac:dyDescent="0.25">
      <c r="A341" s="292"/>
      <c r="B341" s="279"/>
      <c r="C341" s="279"/>
      <c r="D341" s="279"/>
      <c r="E341" s="279"/>
      <c r="F341" s="282"/>
      <c r="G341" s="79" t="s">
        <v>19</v>
      </c>
      <c r="H341" s="44">
        <f t="shared" si="74"/>
        <v>40.299999999999997</v>
      </c>
      <c r="I341" s="44">
        <v>40.299999999999997</v>
      </c>
      <c r="J341" s="44">
        <v>0</v>
      </c>
      <c r="K341" s="44">
        <v>0</v>
      </c>
      <c r="L341" s="44">
        <v>0</v>
      </c>
      <c r="M341" s="44">
        <v>0</v>
      </c>
      <c r="N341" s="44">
        <v>0</v>
      </c>
      <c r="O341" s="279"/>
      <c r="P341" s="279"/>
      <c r="Q341" s="315"/>
    </row>
    <row r="342" spans="1:17" ht="24" x14ac:dyDescent="0.25">
      <c r="A342" s="292"/>
      <c r="B342" s="279"/>
      <c r="C342" s="279"/>
      <c r="D342" s="279"/>
      <c r="E342" s="279"/>
      <c r="F342" s="283"/>
      <c r="G342" s="79" t="s">
        <v>20</v>
      </c>
      <c r="H342" s="44">
        <f t="shared" si="74"/>
        <v>0</v>
      </c>
      <c r="I342" s="44">
        <v>0</v>
      </c>
      <c r="J342" s="44">
        <v>0</v>
      </c>
      <c r="K342" s="44">
        <v>0</v>
      </c>
      <c r="L342" s="44">
        <v>0</v>
      </c>
      <c r="M342" s="44">
        <v>0</v>
      </c>
      <c r="N342" s="44">
        <v>0</v>
      </c>
      <c r="O342" s="279"/>
      <c r="P342" s="279"/>
      <c r="Q342" s="315"/>
    </row>
    <row r="343" spans="1:17" ht="39.75" customHeight="1" x14ac:dyDescent="0.25">
      <c r="A343" s="292" t="s">
        <v>3082</v>
      </c>
      <c r="B343" s="279" t="s">
        <v>3083</v>
      </c>
      <c r="C343" s="279" t="s">
        <v>388</v>
      </c>
      <c r="D343" s="279" t="s">
        <v>3084</v>
      </c>
      <c r="E343" s="279" t="s">
        <v>3085</v>
      </c>
      <c r="F343" s="279" t="s">
        <v>3086</v>
      </c>
      <c r="G343" s="79" t="s">
        <v>16</v>
      </c>
      <c r="H343" s="44">
        <f t="shared" si="74"/>
        <v>6.6</v>
      </c>
      <c r="I343" s="44">
        <v>0.6</v>
      </c>
      <c r="J343" s="44">
        <v>6</v>
      </c>
      <c r="K343" s="44">
        <v>0</v>
      </c>
      <c r="L343" s="44">
        <v>0</v>
      </c>
      <c r="M343" s="44">
        <v>0</v>
      </c>
      <c r="N343" s="44">
        <v>0</v>
      </c>
      <c r="O343" s="279">
        <v>1049</v>
      </c>
      <c r="P343" s="281" t="s">
        <v>3087</v>
      </c>
      <c r="Q343" s="314" t="s">
        <v>4161</v>
      </c>
    </row>
    <row r="344" spans="1:17" ht="25.5" customHeight="1" x14ac:dyDescent="0.25">
      <c r="A344" s="292"/>
      <c r="B344" s="279"/>
      <c r="C344" s="279"/>
      <c r="D344" s="279"/>
      <c r="E344" s="279"/>
      <c r="F344" s="279"/>
      <c r="G344" s="79" t="s">
        <v>267</v>
      </c>
      <c r="H344" s="44">
        <f t="shared" si="74"/>
        <v>5.9</v>
      </c>
      <c r="I344" s="44">
        <v>0</v>
      </c>
      <c r="J344" s="44">
        <v>5.9</v>
      </c>
      <c r="K344" s="44">
        <v>0</v>
      </c>
      <c r="L344" s="44">
        <v>0</v>
      </c>
      <c r="M344" s="44">
        <v>0</v>
      </c>
      <c r="N344" s="44">
        <v>0</v>
      </c>
      <c r="O344" s="279"/>
      <c r="P344" s="282"/>
      <c r="Q344" s="315"/>
    </row>
    <row r="345" spans="1:17" ht="36" x14ac:dyDescent="0.25">
      <c r="A345" s="292"/>
      <c r="B345" s="279"/>
      <c r="C345" s="279"/>
      <c r="D345" s="279"/>
      <c r="E345" s="279"/>
      <c r="F345" s="279"/>
      <c r="G345" s="79" t="s">
        <v>18</v>
      </c>
      <c r="H345" s="44">
        <f t="shared" si="74"/>
        <v>0.1</v>
      </c>
      <c r="I345" s="44">
        <v>0</v>
      </c>
      <c r="J345" s="44">
        <v>0.1</v>
      </c>
      <c r="K345" s="44">
        <v>0</v>
      </c>
      <c r="L345" s="44">
        <v>0</v>
      </c>
      <c r="M345" s="44">
        <v>0</v>
      </c>
      <c r="N345" s="44">
        <v>0</v>
      </c>
      <c r="O345" s="279"/>
      <c r="P345" s="282"/>
      <c r="Q345" s="315"/>
    </row>
    <row r="346" spans="1:17" x14ac:dyDescent="0.25">
      <c r="A346" s="292"/>
      <c r="B346" s="279"/>
      <c r="C346" s="279"/>
      <c r="D346" s="279"/>
      <c r="E346" s="279"/>
      <c r="F346" s="279"/>
      <c r="G346" s="79" t="s">
        <v>19</v>
      </c>
      <c r="H346" s="44">
        <f t="shared" si="74"/>
        <v>0.6</v>
      </c>
      <c r="I346" s="44">
        <v>0.6</v>
      </c>
      <c r="J346" s="44">
        <v>0</v>
      </c>
      <c r="K346" s="44">
        <v>0</v>
      </c>
      <c r="L346" s="44">
        <v>0</v>
      </c>
      <c r="M346" s="44">
        <v>0</v>
      </c>
      <c r="N346" s="44">
        <v>0</v>
      </c>
      <c r="O346" s="279"/>
      <c r="P346" s="282"/>
      <c r="Q346" s="315"/>
    </row>
    <row r="347" spans="1:17" ht="24" x14ac:dyDescent="0.25">
      <c r="A347" s="292"/>
      <c r="B347" s="279"/>
      <c r="C347" s="279"/>
      <c r="D347" s="279"/>
      <c r="E347" s="279"/>
      <c r="F347" s="279"/>
      <c r="G347" s="79" t="s">
        <v>20</v>
      </c>
      <c r="H347" s="44">
        <f t="shared" si="74"/>
        <v>0</v>
      </c>
      <c r="I347" s="44">
        <v>0</v>
      </c>
      <c r="J347" s="44">
        <v>0</v>
      </c>
      <c r="K347" s="44">
        <v>0</v>
      </c>
      <c r="L347" s="44">
        <v>0</v>
      </c>
      <c r="M347" s="44">
        <v>0</v>
      </c>
      <c r="N347" s="44">
        <v>0</v>
      </c>
      <c r="O347" s="279"/>
      <c r="P347" s="283"/>
      <c r="Q347" s="315"/>
    </row>
    <row r="348" spans="1:17" ht="36" customHeight="1" x14ac:dyDescent="0.25">
      <c r="A348" s="292" t="s">
        <v>3088</v>
      </c>
      <c r="B348" s="279" t="s">
        <v>3083</v>
      </c>
      <c r="C348" s="279" t="s">
        <v>388</v>
      </c>
      <c r="D348" s="279" t="s">
        <v>3089</v>
      </c>
      <c r="E348" s="279" t="s">
        <v>3090</v>
      </c>
      <c r="F348" s="279" t="s">
        <v>3086</v>
      </c>
      <c r="G348" s="79" t="s">
        <v>16</v>
      </c>
      <c r="H348" s="44">
        <f t="shared" si="74"/>
        <v>13.6</v>
      </c>
      <c r="I348" s="44">
        <v>0</v>
      </c>
      <c r="J348" s="44">
        <v>1.6</v>
      </c>
      <c r="K348" s="44">
        <v>12</v>
      </c>
      <c r="L348" s="44">
        <v>0</v>
      </c>
      <c r="M348" s="44">
        <v>0</v>
      </c>
      <c r="N348" s="44">
        <v>0</v>
      </c>
      <c r="O348" s="279">
        <v>905</v>
      </c>
      <c r="P348" s="612"/>
      <c r="Q348" s="314" t="s">
        <v>4161</v>
      </c>
    </row>
    <row r="349" spans="1:17" ht="33" customHeight="1" x14ac:dyDescent="0.25">
      <c r="A349" s="292"/>
      <c r="B349" s="279"/>
      <c r="C349" s="279"/>
      <c r="D349" s="279"/>
      <c r="E349" s="279"/>
      <c r="F349" s="279"/>
      <c r="G349" s="79" t="s">
        <v>267</v>
      </c>
      <c r="H349" s="44">
        <f t="shared" si="74"/>
        <v>11.9</v>
      </c>
      <c r="I349" s="44">
        <v>0</v>
      </c>
      <c r="J349" s="44">
        <v>0</v>
      </c>
      <c r="K349" s="44">
        <v>11.9</v>
      </c>
      <c r="L349" s="44">
        <v>0</v>
      </c>
      <c r="M349" s="44">
        <v>0</v>
      </c>
      <c r="N349" s="44">
        <v>0</v>
      </c>
      <c r="O349" s="279"/>
      <c r="P349" s="612"/>
      <c r="Q349" s="315"/>
    </row>
    <row r="350" spans="1:17" ht="36" x14ac:dyDescent="0.25">
      <c r="A350" s="292"/>
      <c r="B350" s="279"/>
      <c r="C350" s="279"/>
      <c r="D350" s="279"/>
      <c r="E350" s="279"/>
      <c r="F350" s="279"/>
      <c r="G350" s="79" t="s">
        <v>18</v>
      </c>
      <c r="H350" s="44">
        <f t="shared" si="74"/>
        <v>0.1</v>
      </c>
      <c r="I350" s="44">
        <v>0</v>
      </c>
      <c r="J350" s="44">
        <v>0</v>
      </c>
      <c r="K350" s="44">
        <v>0.1</v>
      </c>
      <c r="L350" s="44">
        <v>0</v>
      </c>
      <c r="M350" s="44">
        <v>0</v>
      </c>
      <c r="N350" s="44">
        <v>0</v>
      </c>
      <c r="O350" s="279"/>
      <c r="P350" s="612"/>
      <c r="Q350" s="315"/>
    </row>
    <row r="351" spans="1:17" x14ac:dyDescent="0.25">
      <c r="A351" s="292"/>
      <c r="B351" s="279"/>
      <c r="C351" s="279"/>
      <c r="D351" s="279"/>
      <c r="E351" s="279"/>
      <c r="F351" s="279"/>
      <c r="G351" s="79" t="s">
        <v>19</v>
      </c>
      <c r="H351" s="44">
        <f t="shared" si="74"/>
        <v>1.6</v>
      </c>
      <c r="I351" s="44">
        <v>0</v>
      </c>
      <c r="J351" s="44">
        <v>1.6</v>
      </c>
      <c r="K351" s="44">
        <v>0</v>
      </c>
      <c r="L351" s="44">
        <v>0</v>
      </c>
      <c r="M351" s="44">
        <v>0</v>
      </c>
      <c r="N351" s="44">
        <v>0</v>
      </c>
      <c r="O351" s="279"/>
      <c r="P351" s="612"/>
      <c r="Q351" s="315"/>
    </row>
    <row r="352" spans="1:17" ht="24" x14ac:dyDescent="0.25">
      <c r="A352" s="292"/>
      <c r="B352" s="279"/>
      <c r="C352" s="279"/>
      <c r="D352" s="279"/>
      <c r="E352" s="279"/>
      <c r="F352" s="279"/>
      <c r="G352" s="79" t="s">
        <v>20</v>
      </c>
      <c r="H352" s="44">
        <f t="shared" si="74"/>
        <v>0</v>
      </c>
      <c r="I352" s="44">
        <v>0</v>
      </c>
      <c r="J352" s="44">
        <v>0</v>
      </c>
      <c r="K352" s="44">
        <v>0</v>
      </c>
      <c r="L352" s="44">
        <v>0</v>
      </c>
      <c r="M352" s="44">
        <v>0</v>
      </c>
      <c r="N352" s="44">
        <v>0</v>
      </c>
      <c r="O352" s="279"/>
      <c r="P352" s="612"/>
      <c r="Q352" s="315"/>
    </row>
    <row r="353" spans="1:17" ht="36" customHeight="1" x14ac:dyDescent="0.25">
      <c r="A353" s="292" t="s">
        <v>3091</v>
      </c>
      <c r="B353" s="279" t="s">
        <v>3083</v>
      </c>
      <c r="C353" s="279" t="s">
        <v>388</v>
      </c>
      <c r="D353" s="279" t="s">
        <v>3092</v>
      </c>
      <c r="E353" s="328" t="s">
        <v>3093</v>
      </c>
      <c r="F353" s="279" t="s">
        <v>3086</v>
      </c>
      <c r="G353" s="79" t="s">
        <v>16</v>
      </c>
      <c r="H353" s="44">
        <f t="shared" si="74"/>
        <v>25.3</v>
      </c>
      <c r="I353" s="44">
        <v>0</v>
      </c>
      <c r="J353" s="44">
        <v>0</v>
      </c>
      <c r="K353" s="44">
        <v>2.2000000000000002</v>
      </c>
      <c r="L353" s="44">
        <v>23.1</v>
      </c>
      <c r="M353" s="44">
        <v>0</v>
      </c>
      <c r="N353" s="44">
        <v>0</v>
      </c>
      <c r="O353" s="279">
        <v>1073</v>
      </c>
      <c r="P353" s="281" t="s">
        <v>3094</v>
      </c>
      <c r="Q353" s="314" t="s">
        <v>4161</v>
      </c>
    </row>
    <row r="354" spans="1:17" ht="32.25" customHeight="1" x14ac:dyDescent="0.25">
      <c r="A354" s="292"/>
      <c r="B354" s="279"/>
      <c r="C354" s="279"/>
      <c r="D354" s="279"/>
      <c r="E354" s="328"/>
      <c r="F354" s="279"/>
      <c r="G354" s="79" t="s">
        <v>267</v>
      </c>
      <c r="H354" s="44">
        <f t="shared" si="74"/>
        <v>17.8</v>
      </c>
      <c r="I354" s="44">
        <v>0</v>
      </c>
      <c r="J354" s="44">
        <v>0</v>
      </c>
      <c r="K354" s="44">
        <v>0</v>
      </c>
      <c r="L354" s="44">
        <v>17.8</v>
      </c>
      <c r="M354" s="44">
        <v>0</v>
      </c>
      <c r="N354" s="44">
        <v>0</v>
      </c>
      <c r="O354" s="279"/>
      <c r="P354" s="282"/>
      <c r="Q354" s="315"/>
    </row>
    <row r="355" spans="1:17" ht="36" x14ac:dyDescent="0.25">
      <c r="A355" s="292"/>
      <c r="B355" s="279"/>
      <c r="C355" s="279"/>
      <c r="D355" s="279"/>
      <c r="E355" s="328"/>
      <c r="F355" s="279"/>
      <c r="G355" s="79" t="s">
        <v>18</v>
      </c>
      <c r="H355" s="44">
        <f t="shared" si="74"/>
        <v>5</v>
      </c>
      <c r="I355" s="44">
        <v>0</v>
      </c>
      <c r="J355" s="44">
        <v>0</v>
      </c>
      <c r="K355" s="44">
        <v>0</v>
      </c>
      <c r="L355" s="44">
        <v>5</v>
      </c>
      <c r="M355" s="44">
        <v>0</v>
      </c>
      <c r="N355" s="44">
        <v>0</v>
      </c>
      <c r="O355" s="279"/>
      <c r="P355" s="282"/>
      <c r="Q355" s="315"/>
    </row>
    <row r="356" spans="1:17" x14ac:dyDescent="0.25">
      <c r="A356" s="292"/>
      <c r="B356" s="279"/>
      <c r="C356" s="279"/>
      <c r="D356" s="279"/>
      <c r="E356" s="328"/>
      <c r="F356" s="279"/>
      <c r="G356" s="79" t="s">
        <v>19</v>
      </c>
      <c r="H356" s="44">
        <f t="shared" si="74"/>
        <v>2.5</v>
      </c>
      <c r="I356" s="44">
        <v>0</v>
      </c>
      <c r="J356" s="44">
        <v>0</v>
      </c>
      <c r="K356" s="44">
        <v>2.2000000000000002</v>
      </c>
      <c r="L356" s="44">
        <v>0.3</v>
      </c>
      <c r="M356" s="44">
        <v>0</v>
      </c>
      <c r="N356" s="44">
        <v>0</v>
      </c>
      <c r="O356" s="279"/>
      <c r="P356" s="282"/>
      <c r="Q356" s="315"/>
    </row>
    <row r="357" spans="1:17" ht="24" x14ac:dyDescent="0.25">
      <c r="A357" s="292"/>
      <c r="B357" s="279"/>
      <c r="C357" s="279"/>
      <c r="D357" s="279"/>
      <c r="E357" s="328"/>
      <c r="F357" s="279"/>
      <c r="G357" s="79" t="s">
        <v>20</v>
      </c>
      <c r="H357" s="44">
        <f t="shared" si="74"/>
        <v>0</v>
      </c>
      <c r="I357" s="44">
        <v>0</v>
      </c>
      <c r="J357" s="44">
        <v>0</v>
      </c>
      <c r="K357" s="44">
        <v>0</v>
      </c>
      <c r="L357" s="44">
        <v>0</v>
      </c>
      <c r="M357" s="44">
        <v>0</v>
      </c>
      <c r="N357" s="44">
        <v>0</v>
      </c>
      <c r="O357" s="279"/>
      <c r="P357" s="283"/>
      <c r="Q357" s="315"/>
    </row>
    <row r="358" spans="1:17" ht="36" customHeight="1" x14ac:dyDescent="0.25">
      <c r="A358" s="292" t="s">
        <v>3095</v>
      </c>
      <c r="B358" s="279" t="s">
        <v>3083</v>
      </c>
      <c r="C358" s="279" t="s">
        <v>388</v>
      </c>
      <c r="D358" s="279" t="s">
        <v>3096</v>
      </c>
      <c r="E358" s="328" t="s">
        <v>3085</v>
      </c>
      <c r="F358" s="279" t="s">
        <v>3086</v>
      </c>
      <c r="G358" s="79" t="s">
        <v>16</v>
      </c>
      <c r="H358" s="44">
        <f t="shared" si="74"/>
        <v>27.3</v>
      </c>
      <c r="I358" s="44">
        <v>0</v>
      </c>
      <c r="J358" s="44">
        <v>0</v>
      </c>
      <c r="K358" s="44">
        <v>0</v>
      </c>
      <c r="L358" s="44">
        <v>2.2000000000000002</v>
      </c>
      <c r="M358" s="44">
        <v>25.1</v>
      </c>
      <c r="N358" s="44">
        <v>0</v>
      </c>
      <c r="O358" s="279">
        <v>1144</v>
      </c>
      <c r="P358" s="279"/>
      <c r="Q358" s="314" t="s">
        <v>4161</v>
      </c>
    </row>
    <row r="359" spans="1:17" ht="34.5" customHeight="1" x14ac:dyDescent="0.25">
      <c r="A359" s="292"/>
      <c r="B359" s="279"/>
      <c r="C359" s="279"/>
      <c r="D359" s="279"/>
      <c r="E359" s="328"/>
      <c r="F359" s="279"/>
      <c r="G359" s="79" t="s">
        <v>267</v>
      </c>
      <c r="H359" s="44">
        <f t="shared" si="74"/>
        <v>19.8</v>
      </c>
      <c r="I359" s="44">
        <v>0</v>
      </c>
      <c r="J359" s="44">
        <v>0</v>
      </c>
      <c r="K359" s="44">
        <v>0</v>
      </c>
      <c r="L359" s="44">
        <v>0</v>
      </c>
      <c r="M359" s="44">
        <v>19.8</v>
      </c>
      <c r="N359" s="44">
        <v>0</v>
      </c>
      <c r="O359" s="279"/>
      <c r="P359" s="279"/>
      <c r="Q359" s="315"/>
    </row>
    <row r="360" spans="1:17" ht="36" x14ac:dyDescent="0.25">
      <c r="A360" s="292"/>
      <c r="B360" s="279"/>
      <c r="C360" s="279"/>
      <c r="D360" s="279"/>
      <c r="E360" s="328"/>
      <c r="F360" s="279"/>
      <c r="G360" s="79" t="s">
        <v>18</v>
      </c>
      <c r="H360" s="44">
        <f t="shared" si="74"/>
        <v>5</v>
      </c>
      <c r="I360" s="44">
        <v>0</v>
      </c>
      <c r="J360" s="44">
        <v>0</v>
      </c>
      <c r="K360" s="44">
        <v>0</v>
      </c>
      <c r="L360" s="44">
        <v>0</v>
      </c>
      <c r="M360" s="44">
        <v>5</v>
      </c>
      <c r="N360" s="44">
        <v>0</v>
      </c>
      <c r="O360" s="279"/>
      <c r="P360" s="279"/>
      <c r="Q360" s="315"/>
    </row>
    <row r="361" spans="1:17" x14ac:dyDescent="0.25">
      <c r="A361" s="292"/>
      <c r="B361" s="279"/>
      <c r="C361" s="279"/>
      <c r="D361" s="279"/>
      <c r="E361" s="328"/>
      <c r="F361" s="279"/>
      <c r="G361" s="79" t="s">
        <v>19</v>
      </c>
      <c r="H361" s="44">
        <f t="shared" si="74"/>
        <v>2.5</v>
      </c>
      <c r="I361" s="44">
        <v>0</v>
      </c>
      <c r="J361" s="44">
        <v>0</v>
      </c>
      <c r="K361" s="44">
        <v>0</v>
      </c>
      <c r="L361" s="44">
        <v>2.2000000000000002</v>
      </c>
      <c r="M361" s="44">
        <v>0.3</v>
      </c>
      <c r="N361" s="44">
        <v>0</v>
      </c>
      <c r="O361" s="279"/>
      <c r="P361" s="279"/>
      <c r="Q361" s="315"/>
    </row>
    <row r="362" spans="1:17" ht="24" x14ac:dyDescent="0.25">
      <c r="A362" s="292"/>
      <c r="B362" s="279"/>
      <c r="C362" s="279"/>
      <c r="D362" s="279"/>
      <c r="E362" s="328"/>
      <c r="F362" s="279"/>
      <c r="G362" s="79" t="s">
        <v>20</v>
      </c>
      <c r="H362" s="44">
        <f t="shared" si="74"/>
        <v>0</v>
      </c>
      <c r="I362" s="44">
        <v>0</v>
      </c>
      <c r="J362" s="44">
        <v>0</v>
      </c>
      <c r="K362" s="44">
        <v>0</v>
      </c>
      <c r="L362" s="44">
        <v>0</v>
      </c>
      <c r="M362" s="44">
        <v>0</v>
      </c>
      <c r="N362" s="44">
        <v>0</v>
      </c>
      <c r="O362" s="279"/>
      <c r="P362" s="279"/>
      <c r="Q362" s="315"/>
    </row>
    <row r="363" spans="1:17" ht="36" customHeight="1" x14ac:dyDescent="0.25">
      <c r="A363" s="292" t="s">
        <v>3097</v>
      </c>
      <c r="B363" s="279" t="s">
        <v>3083</v>
      </c>
      <c r="C363" s="279" t="s">
        <v>388</v>
      </c>
      <c r="D363" s="279" t="s">
        <v>3098</v>
      </c>
      <c r="E363" s="328" t="s">
        <v>3099</v>
      </c>
      <c r="F363" s="279" t="s">
        <v>3086</v>
      </c>
      <c r="G363" s="79" t="s">
        <v>16</v>
      </c>
      <c r="H363" s="44">
        <f t="shared" si="74"/>
        <v>13.6</v>
      </c>
      <c r="I363" s="44">
        <v>0.6</v>
      </c>
      <c r="J363" s="44">
        <v>5</v>
      </c>
      <c r="K363" s="44">
        <v>8</v>
      </c>
      <c r="L363" s="44">
        <v>0</v>
      </c>
      <c r="M363" s="44">
        <v>0</v>
      </c>
      <c r="N363" s="44">
        <v>0</v>
      </c>
      <c r="O363" s="279">
        <v>1073</v>
      </c>
      <c r="P363" s="279" t="s">
        <v>3100</v>
      </c>
      <c r="Q363" s="314" t="s">
        <v>4161</v>
      </c>
    </row>
    <row r="364" spans="1:17" ht="36.75" customHeight="1" x14ac:dyDescent="0.25">
      <c r="A364" s="292"/>
      <c r="B364" s="279"/>
      <c r="C364" s="279"/>
      <c r="D364" s="279"/>
      <c r="E364" s="328"/>
      <c r="F364" s="279"/>
      <c r="G364" s="79" t="s">
        <v>267</v>
      </c>
      <c r="H364" s="44">
        <f t="shared" si="74"/>
        <v>12.8</v>
      </c>
      <c r="I364" s="44">
        <v>0</v>
      </c>
      <c r="J364" s="44">
        <v>5</v>
      </c>
      <c r="K364" s="44">
        <v>7.8</v>
      </c>
      <c r="L364" s="44">
        <v>0</v>
      </c>
      <c r="M364" s="44">
        <v>0</v>
      </c>
      <c r="N364" s="44">
        <v>0</v>
      </c>
      <c r="O364" s="279"/>
      <c r="P364" s="279"/>
      <c r="Q364" s="315"/>
    </row>
    <row r="365" spans="1:17" ht="36" x14ac:dyDescent="0.25">
      <c r="A365" s="292"/>
      <c r="B365" s="279"/>
      <c r="C365" s="279"/>
      <c r="D365" s="279"/>
      <c r="E365" s="328"/>
      <c r="F365" s="279"/>
      <c r="G365" s="79" t="s">
        <v>18</v>
      </c>
      <c r="H365" s="44">
        <f t="shared" si="74"/>
        <v>0.1</v>
      </c>
      <c r="I365" s="44">
        <v>0</v>
      </c>
      <c r="J365" s="44">
        <v>0</v>
      </c>
      <c r="K365" s="44">
        <v>0.1</v>
      </c>
      <c r="L365" s="44">
        <v>0</v>
      </c>
      <c r="M365" s="44">
        <v>0</v>
      </c>
      <c r="N365" s="44">
        <v>0</v>
      </c>
      <c r="O365" s="279"/>
      <c r="P365" s="279"/>
      <c r="Q365" s="315"/>
    </row>
    <row r="366" spans="1:17" x14ac:dyDescent="0.25">
      <c r="A366" s="292"/>
      <c r="B366" s="279"/>
      <c r="C366" s="279"/>
      <c r="D366" s="279"/>
      <c r="E366" s="328"/>
      <c r="F366" s="279"/>
      <c r="G366" s="79" t="s">
        <v>19</v>
      </c>
      <c r="H366" s="44">
        <f t="shared" si="74"/>
        <v>0.7</v>
      </c>
      <c r="I366" s="44">
        <v>0.6</v>
      </c>
      <c r="J366" s="44">
        <v>0</v>
      </c>
      <c r="K366" s="44">
        <v>0.1</v>
      </c>
      <c r="L366" s="44">
        <v>0</v>
      </c>
      <c r="M366" s="44">
        <v>0</v>
      </c>
      <c r="N366" s="44">
        <v>0</v>
      </c>
      <c r="O366" s="279"/>
      <c r="P366" s="279"/>
      <c r="Q366" s="315"/>
    </row>
    <row r="367" spans="1:17" ht="24" x14ac:dyDescent="0.25">
      <c r="A367" s="292"/>
      <c r="B367" s="279"/>
      <c r="C367" s="279"/>
      <c r="D367" s="279"/>
      <c r="E367" s="328"/>
      <c r="F367" s="279"/>
      <c r="G367" s="79" t="s">
        <v>20</v>
      </c>
      <c r="H367" s="44">
        <f t="shared" si="74"/>
        <v>0</v>
      </c>
      <c r="I367" s="44">
        <v>0</v>
      </c>
      <c r="J367" s="44">
        <v>0</v>
      </c>
      <c r="K367" s="44">
        <v>0</v>
      </c>
      <c r="L367" s="44">
        <v>0</v>
      </c>
      <c r="M367" s="44">
        <v>0</v>
      </c>
      <c r="N367" s="44">
        <v>0</v>
      </c>
      <c r="O367" s="279"/>
      <c r="P367" s="279"/>
      <c r="Q367" s="315"/>
    </row>
    <row r="368" spans="1:17" ht="36" customHeight="1" x14ac:dyDescent="0.25">
      <c r="A368" s="292" t="s">
        <v>3101</v>
      </c>
      <c r="B368" s="279" t="s">
        <v>3102</v>
      </c>
      <c r="C368" s="279" t="s">
        <v>388</v>
      </c>
      <c r="D368" s="279" t="s">
        <v>22</v>
      </c>
      <c r="E368" s="279" t="s">
        <v>3103</v>
      </c>
      <c r="F368" s="279" t="s">
        <v>3104</v>
      </c>
      <c r="G368" s="79" t="s">
        <v>16</v>
      </c>
      <c r="H368" s="44">
        <f t="shared" si="74"/>
        <v>600</v>
      </c>
      <c r="I368" s="44">
        <v>0</v>
      </c>
      <c r="J368" s="44">
        <v>80</v>
      </c>
      <c r="K368" s="44">
        <v>510</v>
      </c>
      <c r="L368" s="44">
        <v>10</v>
      </c>
      <c r="M368" s="44">
        <v>0</v>
      </c>
      <c r="N368" s="44">
        <v>0</v>
      </c>
      <c r="O368" s="297">
        <v>30000</v>
      </c>
      <c r="P368" s="279" t="s">
        <v>404</v>
      </c>
      <c r="Q368" s="314" t="s">
        <v>4161</v>
      </c>
    </row>
    <row r="369" spans="1:17" x14ac:dyDescent="0.25">
      <c r="A369" s="292"/>
      <c r="B369" s="279"/>
      <c r="C369" s="279"/>
      <c r="D369" s="279"/>
      <c r="E369" s="279"/>
      <c r="F369" s="279"/>
      <c r="G369" s="79" t="s">
        <v>17</v>
      </c>
      <c r="H369" s="44">
        <f t="shared" si="74"/>
        <v>593.70000000000005</v>
      </c>
      <c r="I369" s="44">
        <v>0</v>
      </c>
      <c r="J369" s="44">
        <v>79.2</v>
      </c>
      <c r="K369" s="44">
        <v>504.6</v>
      </c>
      <c r="L369" s="44">
        <v>9.9</v>
      </c>
      <c r="M369" s="44">
        <v>0</v>
      </c>
      <c r="N369" s="44">
        <v>0</v>
      </c>
      <c r="O369" s="297"/>
      <c r="P369" s="279"/>
      <c r="Q369" s="315"/>
    </row>
    <row r="370" spans="1:17" ht="36" x14ac:dyDescent="0.25">
      <c r="A370" s="292"/>
      <c r="B370" s="279"/>
      <c r="C370" s="279"/>
      <c r="D370" s="279"/>
      <c r="E370" s="279"/>
      <c r="F370" s="279"/>
      <c r="G370" s="79" t="s">
        <v>18</v>
      </c>
      <c r="H370" s="44">
        <f t="shared" si="74"/>
        <v>5.9999999999999991</v>
      </c>
      <c r="I370" s="44">
        <v>0</v>
      </c>
      <c r="J370" s="44">
        <v>0.8</v>
      </c>
      <c r="K370" s="44">
        <v>5.0999999999999996</v>
      </c>
      <c r="L370" s="44">
        <v>0.1</v>
      </c>
      <c r="M370" s="44">
        <v>0</v>
      </c>
      <c r="N370" s="44">
        <v>0</v>
      </c>
      <c r="O370" s="297"/>
      <c r="P370" s="279"/>
      <c r="Q370" s="315"/>
    </row>
    <row r="371" spans="1:17" x14ac:dyDescent="0.25">
      <c r="A371" s="292"/>
      <c r="B371" s="279"/>
      <c r="C371" s="279"/>
      <c r="D371" s="279"/>
      <c r="E371" s="279"/>
      <c r="F371" s="279"/>
      <c r="G371" s="79" t="s">
        <v>19</v>
      </c>
      <c r="H371" s="44">
        <f t="shared" si="74"/>
        <v>0.3</v>
      </c>
      <c r="I371" s="44">
        <v>0</v>
      </c>
      <c r="J371" s="44">
        <v>0</v>
      </c>
      <c r="K371" s="44">
        <v>0.3</v>
      </c>
      <c r="L371" s="44">
        <v>0</v>
      </c>
      <c r="M371" s="44">
        <v>0</v>
      </c>
      <c r="N371" s="44">
        <v>0</v>
      </c>
      <c r="O371" s="297"/>
      <c r="P371" s="279"/>
      <c r="Q371" s="315"/>
    </row>
    <row r="372" spans="1:17" ht="24" x14ac:dyDescent="0.25">
      <c r="A372" s="292"/>
      <c r="B372" s="279"/>
      <c r="C372" s="279"/>
      <c r="D372" s="279"/>
      <c r="E372" s="279"/>
      <c r="F372" s="279"/>
      <c r="G372" s="79" t="s">
        <v>20</v>
      </c>
      <c r="H372" s="44">
        <f t="shared" si="74"/>
        <v>0</v>
      </c>
      <c r="I372" s="44">
        <v>0</v>
      </c>
      <c r="J372" s="44">
        <v>0</v>
      </c>
      <c r="K372" s="44">
        <v>0</v>
      </c>
      <c r="L372" s="44">
        <v>0</v>
      </c>
      <c r="M372" s="44">
        <v>0</v>
      </c>
      <c r="N372" s="44">
        <v>0</v>
      </c>
      <c r="O372" s="297"/>
      <c r="P372" s="279"/>
      <c r="Q372" s="315"/>
    </row>
    <row r="373" spans="1:17" ht="36" customHeight="1" x14ac:dyDescent="0.25">
      <c r="A373" s="292" t="s">
        <v>3107</v>
      </c>
      <c r="B373" s="279" t="s">
        <v>3102</v>
      </c>
      <c r="C373" s="279" t="s">
        <v>388</v>
      </c>
      <c r="D373" s="279" t="s">
        <v>86</v>
      </c>
      <c r="E373" s="279" t="s">
        <v>3108</v>
      </c>
      <c r="F373" s="279" t="s">
        <v>3106</v>
      </c>
      <c r="G373" s="79" t="s">
        <v>16</v>
      </c>
      <c r="H373" s="44">
        <f t="shared" ref="H373:H387" si="75">SUM(I373:N373)</f>
        <v>18</v>
      </c>
      <c r="I373" s="44">
        <v>0</v>
      </c>
      <c r="J373" s="44">
        <v>0</v>
      </c>
      <c r="K373" s="44">
        <v>0</v>
      </c>
      <c r="L373" s="44">
        <v>3</v>
      </c>
      <c r="M373" s="44">
        <v>15</v>
      </c>
      <c r="N373" s="44">
        <v>0</v>
      </c>
      <c r="O373" s="297">
        <v>10000</v>
      </c>
      <c r="P373" s="279" t="s">
        <v>404</v>
      </c>
      <c r="Q373" s="314" t="s">
        <v>4161</v>
      </c>
    </row>
    <row r="374" spans="1:17" x14ac:dyDescent="0.25">
      <c r="A374" s="292"/>
      <c r="B374" s="279"/>
      <c r="C374" s="279"/>
      <c r="D374" s="279"/>
      <c r="E374" s="279"/>
      <c r="F374" s="279"/>
      <c r="G374" s="79" t="s">
        <v>17</v>
      </c>
      <c r="H374" s="44">
        <f t="shared" si="75"/>
        <v>17.8</v>
      </c>
      <c r="I374" s="44">
        <v>0</v>
      </c>
      <c r="J374" s="44">
        <v>0</v>
      </c>
      <c r="K374" s="44">
        <v>0</v>
      </c>
      <c r="L374" s="44">
        <v>3</v>
      </c>
      <c r="M374" s="44">
        <v>14.8</v>
      </c>
      <c r="N374" s="44">
        <v>0</v>
      </c>
      <c r="O374" s="297"/>
      <c r="P374" s="279"/>
      <c r="Q374" s="315"/>
    </row>
    <row r="375" spans="1:17" ht="36" x14ac:dyDescent="0.25">
      <c r="A375" s="292"/>
      <c r="B375" s="279"/>
      <c r="C375" s="279"/>
      <c r="D375" s="279"/>
      <c r="E375" s="279"/>
      <c r="F375" s="279"/>
      <c r="G375" s="79" t="s">
        <v>18</v>
      </c>
      <c r="H375" s="44">
        <f t="shared" si="75"/>
        <v>0.2</v>
      </c>
      <c r="I375" s="44">
        <v>0</v>
      </c>
      <c r="J375" s="44">
        <v>0</v>
      </c>
      <c r="K375" s="44">
        <v>0</v>
      </c>
      <c r="L375" s="44">
        <v>0</v>
      </c>
      <c r="M375" s="44">
        <v>0.2</v>
      </c>
      <c r="N375" s="44">
        <v>0</v>
      </c>
      <c r="O375" s="297"/>
      <c r="P375" s="279"/>
      <c r="Q375" s="315"/>
    </row>
    <row r="376" spans="1:17" x14ac:dyDescent="0.25">
      <c r="A376" s="292"/>
      <c r="B376" s="279"/>
      <c r="C376" s="279"/>
      <c r="D376" s="279"/>
      <c r="E376" s="279"/>
      <c r="F376" s="279"/>
      <c r="G376" s="79" t="s">
        <v>19</v>
      </c>
      <c r="H376" s="44">
        <f t="shared" si="75"/>
        <v>0</v>
      </c>
      <c r="I376" s="44">
        <v>0</v>
      </c>
      <c r="J376" s="44">
        <v>0</v>
      </c>
      <c r="K376" s="44">
        <v>0</v>
      </c>
      <c r="L376" s="44">
        <v>0</v>
      </c>
      <c r="M376" s="44">
        <v>0</v>
      </c>
      <c r="N376" s="44">
        <v>0</v>
      </c>
      <c r="O376" s="297"/>
      <c r="P376" s="279"/>
      <c r="Q376" s="315"/>
    </row>
    <row r="377" spans="1:17" ht="24" x14ac:dyDescent="0.25">
      <c r="A377" s="292"/>
      <c r="B377" s="279"/>
      <c r="C377" s="279"/>
      <c r="D377" s="279"/>
      <c r="E377" s="279"/>
      <c r="F377" s="279"/>
      <c r="G377" s="79" t="s">
        <v>20</v>
      </c>
      <c r="H377" s="44">
        <f t="shared" si="75"/>
        <v>0</v>
      </c>
      <c r="I377" s="44">
        <v>0</v>
      </c>
      <c r="J377" s="44">
        <v>0</v>
      </c>
      <c r="K377" s="44">
        <v>0</v>
      </c>
      <c r="L377" s="44">
        <v>0</v>
      </c>
      <c r="M377" s="44">
        <v>0</v>
      </c>
      <c r="N377" s="44">
        <v>0</v>
      </c>
      <c r="O377" s="297"/>
      <c r="P377" s="279"/>
      <c r="Q377" s="315"/>
    </row>
    <row r="378" spans="1:17" ht="36" customHeight="1" x14ac:dyDescent="0.25">
      <c r="A378" s="292" t="s">
        <v>3109</v>
      </c>
      <c r="B378" s="279" t="s">
        <v>3110</v>
      </c>
      <c r="C378" s="279" t="s">
        <v>388</v>
      </c>
      <c r="D378" s="279">
        <v>2029</v>
      </c>
      <c r="E378" s="279"/>
      <c r="F378" s="279" t="s">
        <v>3105</v>
      </c>
      <c r="G378" s="79" t="s">
        <v>16</v>
      </c>
      <c r="H378" s="44">
        <f t="shared" si="75"/>
        <v>60</v>
      </c>
      <c r="I378" s="44">
        <v>0</v>
      </c>
      <c r="J378" s="44">
        <v>0</v>
      </c>
      <c r="K378" s="44">
        <v>0</v>
      </c>
      <c r="L378" s="44">
        <v>0</v>
      </c>
      <c r="M378" s="44">
        <v>60</v>
      </c>
      <c r="N378" s="44">
        <v>0</v>
      </c>
      <c r="O378" s="297">
        <v>30000</v>
      </c>
      <c r="P378" s="279" t="s">
        <v>404</v>
      </c>
      <c r="Q378" s="314" t="s">
        <v>4161</v>
      </c>
    </row>
    <row r="379" spans="1:17" x14ac:dyDescent="0.25">
      <c r="A379" s="292"/>
      <c r="B379" s="279"/>
      <c r="C379" s="279"/>
      <c r="D379" s="279"/>
      <c r="E379" s="279"/>
      <c r="F379" s="279"/>
      <c r="G379" s="79" t="s">
        <v>17</v>
      </c>
      <c r="H379" s="44">
        <f t="shared" si="75"/>
        <v>59.4</v>
      </c>
      <c r="I379" s="44">
        <v>0</v>
      </c>
      <c r="J379" s="44">
        <v>0</v>
      </c>
      <c r="K379" s="44">
        <v>0</v>
      </c>
      <c r="L379" s="44">
        <v>0</v>
      </c>
      <c r="M379" s="44">
        <v>59.4</v>
      </c>
      <c r="N379" s="44">
        <v>0</v>
      </c>
      <c r="O379" s="297"/>
      <c r="P379" s="279"/>
      <c r="Q379" s="315"/>
    </row>
    <row r="380" spans="1:17" ht="36" x14ac:dyDescent="0.25">
      <c r="A380" s="292"/>
      <c r="B380" s="279"/>
      <c r="C380" s="279"/>
      <c r="D380" s="279"/>
      <c r="E380" s="279"/>
      <c r="F380" s="279"/>
      <c r="G380" s="79" t="s">
        <v>18</v>
      </c>
      <c r="H380" s="44">
        <f t="shared" si="75"/>
        <v>0.6</v>
      </c>
      <c r="I380" s="44">
        <v>0</v>
      </c>
      <c r="J380" s="44">
        <v>0</v>
      </c>
      <c r="K380" s="44">
        <v>0</v>
      </c>
      <c r="L380" s="44">
        <v>0</v>
      </c>
      <c r="M380" s="44">
        <v>0.6</v>
      </c>
      <c r="N380" s="44">
        <v>0</v>
      </c>
      <c r="O380" s="297"/>
      <c r="P380" s="279"/>
      <c r="Q380" s="315"/>
    </row>
    <row r="381" spans="1:17" x14ac:dyDescent="0.25">
      <c r="A381" s="292"/>
      <c r="B381" s="279"/>
      <c r="C381" s="279"/>
      <c r="D381" s="279"/>
      <c r="E381" s="279"/>
      <c r="F381" s="279"/>
      <c r="G381" s="79" t="s">
        <v>19</v>
      </c>
      <c r="H381" s="44">
        <f t="shared" si="75"/>
        <v>0</v>
      </c>
      <c r="I381" s="44">
        <v>0</v>
      </c>
      <c r="J381" s="44">
        <v>0</v>
      </c>
      <c r="K381" s="44">
        <v>0</v>
      </c>
      <c r="L381" s="44">
        <v>0</v>
      </c>
      <c r="M381" s="44">
        <v>0</v>
      </c>
      <c r="N381" s="44">
        <v>0</v>
      </c>
      <c r="O381" s="297"/>
      <c r="P381" s="279"/>
      <c r="Q381" s="315"/>
    </row>
    <row r="382" spans="1:17" ht="24" x14ac:dyDescent="0.25">
      <c r="A382" s="292"/>
      <c r="B382" s="279"/>
      <c r="C382" s="279"/>
      <c r="D382" s="279"/>
      <c r="E382" s="279"/>
      <c r="F382" s="279"/>
      <c r="G382" s="79" t="s">
        <v>20</v>
      </c>
      <c r="H382" s="44">
        <f t="shared" si="75"/>
        <v>0</v>
      </c>
      <c r="I382" s="44">
        <v>0</v>
      </c>
      <c r="J382" s="44">
        <v>0</v>
      </c>
      <c r="K382" s="44">
        <v>0</v>
      </c>
      <c r="L382" s="44">
        <v>0</v>
      </c>
      <c r="M382" s="44">
        <v>0</v>
      </c>
      <c r="N382" s="44">
        <v>0</v>
      </c>
      <c r="O382" s="297"/>
      <c r="P382" s="279"/>
      <c r="Q382" s="315"/>
    </row>
    <row r="383" spans="1:17" ht="36" customHeight="1" x14ac:dyDescent="0.25">
      <c r="A383" s="292" t="s">
        <v>3111</v>
      </c>
      <c r="B383" s="279" t="s">
        <v>3110</v>
      </c>
      <c r="C383" s="279" t="s">
        <v>388</v>
      </c>
      <c r="D383" s="279">
        <v>2029</v>
      </c>
      <c r="E383" s="279" t="s">
        <v>3108</v>
      </c>
      <c r="F383" s="279" t="s">
        <v>3106</v>
      </c>
      <c r="G383" s="79" t="s">
        <v>16</v>
      </c>
      <c r="H383" s="44">
        <f t="shared" si="75"/>
        <v>3</v>
      </c>
      <c r="I383" s="44">
        <v>0</v>
      </c>
      <c r="J383" s="44">
        <v>0</v>
      </c>
      <c r="K383" s="44">
        <v>0</v>
      </c>
      <c r="L383" s="44">
        <v>0</v>
      </c>
      <c r="M383" s="44">
        <v>3</v>
      </c>
      <c r="N383" s="44">
        <v>0</v>
      </c>
      <c r="O383" s="297">
        <v>10000</v>
      </c>
      <c r="P383" s="279" t="s">
        <v>404</v>
      </c>
      <c r="Q383" s="314" t="s">
        <v>4161</v>
      </c>
    </row>
    <row r="384" spans="1:17" x14ac:dyDescent="0.25">
      <c r="A384" s="292"/>
      <c r="B384" s="279"/>
      <c r="C384" s="279"/>
      <c r="D384" s="279"/>
      <c r="E384" s="279"/>
      <c r="F384" s="279"/>
      <c r="G384" s="79" t="s">
        <v>17</v>
      </c>
      <c r="H384" s="44">
        <f t="shared" si="75"/>
        <v>3</v>
      </c>
      <c r="I384" s="44">
        <v>0</v>
      </c>
      <c r="J384" s="44">
        <v>0</v>
      </c>
      <c r="K384" s="44">
        <v>0</v>
      </c>
      <c r="L384" s="44">
        <v>0</v>
      </c>
      <c r="M384" s="44">
        <v>3</v>
      </c>
      <c r="N384" s="44">
        <v>0</v>
      </c>
      <c r="O384" s="297"/>
      <c r="P384" s="279"/>
      <c r="Q384" s="315"/>
    </row>
    <row r="385" spans="1:17" ht="36" x14ac:dyDescent="0.25">
      <c r="A385" s="292"/>
      <c r="B385" s="279"/>
      <c r="C385" s="279"/>
      <c r="D385" s="279"/>
      <c r="E385" s="279"/>
      <c r="F385" s="279"/>
      <c r="G385" s="79" t="s">
        <v>18</v>
      </c>
      <c r="H385" s="44">
        <f t="shared" si="75"/>
        <v>0</v>
      </c>
      <c r="I385" s="44">
        <v>0</v>
      </c>
      <c r="J385" s="44">
        <v>0</v>
      </c>
      <c r="K385" s="44">
        <v>0</v>
      </c>
      <c r="L385" s="44">
        <v>0</v>
      </c>
      <c r="M385" s="44">
        <v>0</v>
      </c>
      <c r="N385" s="44">
        <v>0</v>
      </c>
      <c r="O385" s="297"/>
      <c r="P385" s="279"/>
      <c r="Q385" s="315"/>
    </row>
    <row r="386" spans="1:17" x14ac:dyDescent="0.25">
      <c r="A386" s="292"/>
      <c r="B386" s="279"/>
      <c r="C386" s="279"/>
      <c r="D386" s="279"/>
      <c r="E386" s="279"/>
      <c r="F386" s="279"/>
      <c r="G386" s="79" t="s">
        <v>19</v>
      </c>
      <c r="H386" s="44">
        <f t="shared" si="75"/>
        <v>0</v>
      </c>
      <c r="I386" s="44">
        <v>0</v>
      </c>
      <c r="J386" s="44">
        <v>0</v>
      </c>
      <c r="K386" s="44">
        <v>0</v>
      </c>
      <c r="L386" s="44">
        <v>0</v>
      </c>
      <c r="M386" s="44">
        <v>0</v>
      </c>
      <c r="N386" s="44">
        <v>0</v>
      </c>
      <c r="O386" s="297"/>
      <c r="P386" s="279"/>
      <c r="Q386" s="315"/>
    </row>
    <row r="387" spans="1:17" ht="24" x14ac:dyDescent="0.25">
      <c r="A387" s="292"/>
      <c r="B387" s="279"/>
      <c r="C387" s="279"/>
      <c r="D387" s="279"/>
      <c r="E387" s="279"/>
      <c r="F387" s="279"/>
      <c r="G387" s="79" t="s">
        <v>20</v>
      </c>
      <c r="H387" s="44">
        <f t="shared" si="75"/>
        <v>0</v>
      </c>
      <c r="I387" s="44">
        <v>0</v>
      </c>
      <c r="J387" s="44">
        <v>0</v>
      </c>
      <c r="K387" s="44">
        <v>0</v>
      </c>
      <c r="L387" s="44">
        <v>0</v>
      </c>
      <c r="M387" s="44">
        <v>0</v>
      </c>
      <c r="N387" s="44">
        <v>0</v>
      </c>
      <c r="O387" s="297"/>
      <c r="P387" s="279"/>
      <c r="Q387" s="315"/>
    </row>
    <row r="388" spans="1:17" ht="36" customHeight="1" x14ac:dyDescent="0.25">
      <c r="A388" s="284" t="s">
        <v>3112</v>
      </c>
      <c r="B388" s="281" t="s">
        <v>3072</v>
      </c>
      <c r="C388" s="279" t="s">
        <v>388</v>
      </c>
      <c r="D388" s="281">
        <v>2026</v>
      </c>
      <c r="E388" s="281" t="s">
        <v>2075</v>
      </c>
      <c r="F388" s="284" t="s">
        <v>3074</v>
      </c>
      <c r="G388" s="43" t="s">
        <v>16</v>
      </c>
      <c r="H388" s="44">
        <f t="shared" ref="H388:H392" si="76">I388+J388+K388+L388+M388+N388</f>
        <v>108.8374</v>
      </c>
      <c r="I388" s="44">
        <f t="shared" ref="I388:N388" si="77">I389+I390+I391+I392</f>
        <v>0</v>
      </c>
      <c r="J388" s="44">
        <f t="shared" si="77"/>
        <v>108.8374</v>
      </c>
      <c r="K388" s="44">
        <f t="shared" si="77"/>
        <v>0</v>
      </c>
      <c r="L388" s="44">
        <f t="shared" si="77"/>
        <v>0</v>
      </c>
      <c r="M388" s="44">
        <f t="shared" si="77"/>
        <v>0</v>
      </c>
      <c r="N388" s="44">
        <f t="shared" si="77"/>
        <v>0</v>
      </c>
      <c r="O388" s="484">
        <v>1408</v>
      </c>
      <c r="P388" s="284" t="s">
        <v>3075</v>
      </c>
      <c r="Q388" s="314" t="s">
        <v>4161</v>
      </c>
    </row>
    <row r="389" spans="1:17" ht="33.75" customHeight="1" x14ac:dyDescent="0.25">
      <c r="A389" s="285"/>
      <c r="B389" s="282"/>
      <c r="C389" s="279"/>
      <c r="D389" s="282"/>
      <c r="E389" s="282"/>
      <c r="F389" s="285"/>
      <c r="G389" s="43" t="s">
        <v>17</v>
      </c>
      <c r="H389" s="44">
        <f t="shared" si="76"/>
        <v>0</v>
      </c>
      <c r="I389" s="44">
        <v>0</v>
      </c>
      <c r="J389" s="44">
        <v>0</v>
      </c>
      <c r="K389" s="44">
        <v>0</v>
      </c>
      <c r="L389" s="44">
        <v>0</v>
      </c>
      <c r="M389" s="44">
        <v>0</v>
      </c>
      <c r="N389" s="44">
        <v>0</v>
      </c>
      <c r="O389" s="485"/>
      <c r="P389" s="285"/>
      <c r="Q389" s="315"/>
    </row>
    <row r="390" spans="1:17" ht="36" x14ac:dyDescent="0.25">
      <c r="A390" s="285"/>
      <c r="B390" s="282"/>
      <c r="C390" s="279"/>
      <c r="D390" s="282"/>
      <c r="E390" s="282"/>
      <c r="F390" s="285"/>
      <c r="G390" s="43" t="s">
        <v>18</v>
      </c>
      <c r="H390" s="44">
        <f t="shared" si="76"/>
        <v>80.099999999999994</v>
      </c>
      <c r="I390" s="44">
        <v>0</v>
      </c>
      <c r="J390" s="44">
        <v>80.099999999999994</v>
      </c>
      <c r="K390" s="44">
        <v>0</v>
      </c>
      <c r="L390" s="44">
        <v>0</v>
      </c>
      <c r="M390" s="44">
        <v>0</v>
      </c>
      <c r="N390" s="44">
        <v>0</v>
      </c>
      <c r="O390" s="485"/>
      <c r="P390" s="285"/>
      <c r="Q390" s="315"/>
    </row>
    <row r="391" spans="1:17" x14ac:dyDescent="0.25">
      <c r="A391" s="285"/>
      <c r="B391" s="282"/>
      <c r="C391" s="279"/>
      <c r="D391" s="282"/>
      <c r="E391" s="282"/>
      <c r="F391" s="285"/>
      <c r="G391" s="43" t="s">
        <v>19</v>
      </c>
      <c r="H391" s="44">
        <f t="shared" si="76"/>
        <v>28.737400000000001</v>
      </c>
      <c r="I391" s="44">
        <v>0</v>
      </c>
      <c r="J391" s="44">
        <v>28.737400000000001</v>
      </c>
      <c r="K391" s="44">
        <v>0</v>
      </c>
      <c r="L391" s="44">
        <v>0</v>
      </c>
      <c r="M391" s="44">
        <v>0</v>
      </c>
      <c r="N391" s="44">
        <v>0</v>
      </c>
      <c r="O391" s="485"/>
      <c r="P391" s="285"/>
      <c r="Q391" s="315"/>
    </row>
    <row r="392" spans="1:17" ht="24" x14ac:dyDescent="0.25">
      <c r="A392" s="286"/>
      <c r="B392" s="283"/>
      <c r="C392" s="279"/>
      <c r="D392" s="283"/>
      <c r="E392" s="283"/>
      <c r="F392" s="286"/>
      <c r="G392" s="43" t="s">
        <v>20</v>
      </c>
      <c r="H392" s="44">
        <f t="shared" si="76"/>
        <v>0</v>
      </c>
      <c r="I392" s="44">
        <v>0</v>
      </c>
      <c r="J392" s="44">
        <v>0</v>
      </c>
      <c r="K392" s="44">
        <v>0</v>
      </c>
      <c r="L392" s="44">
        <v>0</v>
      </c>
      <c r="M392" s="44">
        <v>0</v>
      </c>
      <c r="N392" s="44">
        <v>0</v>
      </c>
      <c r="O392" s="487"/>
      <c r="P392" s="286"/>
      <c r="Q392" s="315"/>
    </row>
    <row r="393" spans="1:17" ht="36" x14ac:dyDescent="0.25">
      <c r="A393" s="306" t="s">
        <v>26</v>
      </c>
      <c r="B393" s="306"/>
      <c r="C393" s="306"/>
      <c r="D393" s="306"/>
      <c r="E393" s="306"/>
      <c r="F393" s="306"/>
      <c r="G393" s="133" t="s">
        <v>16</v>
      </c>
      <c r="H393" s="49">
        <f>SUM(H338,H343,H348,H353,H358,H363,H368,H373,H378,H383,H388)</f>
        <v>994.63739999999996</v>
      </c>
      <c r="I393" s="49">
        <f t="shared" ref="I393:N393" si="78">SUM(I338,I343,I348,I353,I358,I363,I368,I373,I378,I383,I388)</f>
        <v>119.59999999999998</v>
      </c>
      <c r="J393" s="49">
        <f t="shared" si="78"/>
        <v>201.4374</v>
      </c>
      <c r="K393" s="49">
        <f t="shared" si="78"/>
        <v>532.20000000000005</v>
      </c>
      <c r="L393" s="49">
        <f t="shared" si="78"/>
        <v>38.299999999999997</v>
      </c>
      <c r="M393" s="49">
        <f t="shared" si="78"/>
        <v>103.1</v>
      </c>
      <c r="N393" s="49">
        <f t="shared" si="78"/>
        <v>0</v>
      </c>
      <c r="O393" s="279"/>
      <c r="P393" s="279"/>
    </row>
    <row r="394" spans="1:17" ht="36" customHeight="1" x14ac:dyDescent="0.25">
      <c r="A394" s="306"/>
      <c r="B394" s="306"/>
      <c r="C394" s="306"/>
      <c r="D394" s="306"/>
      <c r="E394" s="306"/>
      <c r="F394" s="306"/>
      <c r="G394" s="133" t="s">
        <v>267</v>
      </c>
      <c r="H394" s="49">
        <f t="shared" ref="H394:N397" si="79">SUM(H339,H344,H349,H354,H359,H364,H369,H374,H379,H384,H389)</f>
        <v>742.1</v>
      </c>
      <c r="I394" s="49">
        <f t="shared" si="79"/>
        <v>0</v>
      </c>
      <c r="J394" s="49">
        <f t="shared" si="79"/>
        <v>90.100000000000009</v>
      </c>
      <c r="K394" s="49">
        <f t="shared" si="79"/>
        <v>524.30000000000007</v>
      </c>
      <c r="L394" s="49">
        <f t="shared" si="79"/>
        <v>30.700000000000003</v>
      </c>
      <c r="M394" s="49">
        <f t="shared" si="79"/>
        <v>97</v>
      </c>
      <c r="N394" s="49">
        <f t="shared" si="79"/>
        <v>0</v>
      </c>
      <c r="O394" s="279"/>
      <c r="P394" s="279"/>
    </row>
    <row r="395" spans="1:17" ht="36" x14ac:dyDescent="0.25">
      <c r="A395" s="306"/>
      <c r="B395" s="306"/>
      <c r="C395" s="306"/>
      <c r="D395" s="306"/>
      <c r="E395" s="306"/>
      <c r="F395" s="306"/>
      <c r="G395" s="133" t="s">
        <v>18</v>
      </c>
      <c r="H395" s="49">
        <f t="shared" si="79"/>
        <v>175.29999999999995</v>
      </c>
      <c r="I395" s="49">
        <f t="shared" si="79"/>
        <v>78.099999999999994</v>
      </c>
      <c r="J395" s="49">
        <f t="shared" si="79"/>
        <v>81</v>
      </c>
      <c r="K395" s="49">
        <f t="shared" si="79"/>
        <v>5.3</v>
      </c>
      <c r="L395" s="49">
        <f t="shared" si="79"/>
        <v>5.0999999999999996</v>
      </c>
      <c r="M395" s="49">
        <f t="shared" si="79"/>
        <v>5.8</v>
      </c>
      <c r="N395" s="49">
        <f t="shared" si="79"/>
        <v>0</v>
      </c>
      <c r="O395" s="279"/>
      <c r="P395" s="279"/>
    </row>
    <row r="396" spans="1:17" x14ac:dyDescent="0.25">
      <c r="A396" s="306"/>
      <c r="B396" s="306"/>
      <c r="C396" s="306"/>
      <c r="D396" s="306"/>
      <c r="E396" s="306"/>
      <c r="F396" s="306"/>
      <c r="G396" s="133" t="s">
        <v>19</v>
      </c>
      <c r="H396" s="49">
        <f t="shared" si="79"/>
        <v>77.237400000000008</v>
      </c>
      <c r="I396" s="49">
        <f t="shared" si="79"/>
        <v>41.5</v>
      </c>
      <c r="J396" s="49">
        <f t="shared" si="79"/>
        <v>30.337400000000002</v>
      </c>
      <c r="K396" s="49">
        <f t="shared" si="79"/>
        <v>2.6</v>
      </c>
      <c r="L396" s="49">
        <f t="shared" si="79"/>
        <v>2.5</v>
      </c>
      <c r="M396" s="49">
        <f t="shared" si="79"/>
        <v>0.3</v>
      </c>
      <c r="N396" s="49">
        <f t="shared" si="79"/>
        <v>0</v>
      </c>
      <c r="O396" s="279"/>
      <c r="P396" s="279"/>
    </row>
    <row r="397" spans="1:17" ht="24" x14ac:dyDescent="0.25">
      <c r="A397" s="306"/>
      <c r="B397" s="306"/>
      <c r="C397" s="306"/>
      <c r="D397" s="306"/>
      <c r="E397" s="306"/>
      <c r="F397" s="306"/>
      <c r="G397" s="133" t="s">
        <v>20</v>
      </c>
      <c r="H397" s="49">
        <f t="shared" si="79"/>
        <v>0</v>
      </c>
      <c r="I397" s="49">
        <f t="shared" si="79"/>
        <v>0</v>
      </c>
      <c r="J397" s="49">
        <f t="shared" si="79"/>
        <v>0</v>
      </c>
      <c r="K397" s="49">
        <f t="shared" si="79"/>
        <v>0</v>
      </c>
      <c r="L397" s="49">
        <f t="shared" si="79"/>
        <v>0</v>
      </c>
      <c r="M397" s="49">
        <f t="shared" si="79"/>
        <v>0</v>
      </c>
      <c r="N397" s="49">
        <f t="shared" si="79"/>
        <v>0</v>
      </c>
      <c r="O397" s="279"/>
      <c r="P397" s="279"/>
    </row>
    <row r="398" spans="1:17" x14ac:dyDescent="0.25">
      <c r="A398" s="666" t="s">
        <v>443</v>
      </c>
      <c r="B398" s="667"/>
      <c r="C398" s="667"/>
      <c r="D398" s="667"/>
      <c r="E398" s="667"/>
      <c r="F398" s="667"/>
      <c r="G398" s="667"/>
      <c r="H398" s="667"/>
      <c r="I398" s="667"/>
      <c r="J398" s="667"/>
      <c r="K398" s="667"/>
      <c r="L398" s="667"/>
      <c r="M398" s="667"/>
      <c r="N398" s="667"/>
      <c r="O398" s="667"/>
      <c r="P398" s="668"/>
    </row>
    <row r="399" spans="1:17" ht="36" customHeight="1" x14ac:dyDescent="0.25">
      <c r="A399" s="292" t="s">
        <v>3113</v>
      </c>
      <c r="B399" s="279" t="s">
        <v>573</v>
      </c>
      <c r="C399" s="279" t="s">
        <v>443</v>
      </c>
      <c r="D399" s="279" t="s">
        <v>160</v>
      </c>
      <c r="E399" s="279"/>
      <c r="F399" s="279" t="s">
        <v>1973</v>
      </c>
      <c r="G399" s="79" t="s">
        <v>16</v>
      </c>
      <c r="H399" s="44">
        <f t="shared" ref="H399:N399" si="80">SUM(H400:H403)</f>
        <v>45.8</v>
      </c>
      <c r="I399" s="44">
        <f t="shared" si="80"/>
        <v>45.8</v>
      </c>
      <c r="J399" s="44">
        <f t="shared" si="80"/>
        <v>0</v>
      </c>
      <c r="K399" s="44">
        <f t="shared" si="80"/>
        <v>0</v>
      </c>
      <c r="L399" s="44">
        <f t="shared" si="80"/>
        <v>0</v>
      </c>
      <c r="M399" s="44">
        <f t="shared" si="80"/>
        <v>0</v>
      </c>
      <c r="N399" s="44">
        <f t="shared" si="80"/>
        <v>0</v>
      </c>
      <c r="O399" s="279">
        <v>394</v>
      </c>
      <c r="P399" s="279" t="s">
        <v>3114</v>
      </c>
      <c r="Q399" s="314" t="s">
        <v>4188</v>
      </c>
    </row>
    <row r="400" spans="1:17" ht="30" customHeight="1" x14ac:dyDescent="0.25">
      <c r="A400" s="292"/>
      <c r="B400" s="279"/>
      <c r="C400" s="279"/>
      <c r="D400" s="279"/>
      <c r="E400" s="279"/>
      <c r="F400" s="279"/>
      <c r="G400" s="79" t="s">
        <v>267</v>
      </c>
      <c r="H400" s="44">
        <f t="shared" ref="H400:H463" si="81">SUM(I400:N400)</f>
        <v>0</v>
      </c>
      <c r="I400" s="44">
        <v>0</v>
      </c>
      <c r="J400" s="44">
        <v>0</v>
      </c>
      <c r="K400" s="44">
        <v>0</v>
      </c>
      <c r="L400" s="44">
        <v>0</v>
      </c>
      <c r="M400" s="44">
        <v>0</v>
      </c>
      <c r="N400" s="44">
        <v>0</v>
      </c>
      <c r="O400" s="279"/>
      <c r="P400" s="279"/>
      <c r="Q400" s="315"/>
    </row>
    <row r="401" spans="1:17" ht="36" x14ac:dyDescent="0.25">
      <c r="A401" s="292"/>
      <c r="B401" s="279"/>
      <c r="C401" s="279"/>
      <c r="D401" s="279"/>
      <c r="E401" s="279"/>
      <c r="F401" s="279"/>
      <c r="G401" s="79" t="s">
        <v>18</v>
      </c>
      <c r="H401" s="44">
        <f t="shared" si="81"/>
        <v>28.5</v>
      </c>
      <c r="I401" s="44">
        <v>28.5</v>
      </c>
      <c r="J401" s="44">
        <v>0</v>
      </c>
      <c r="K401" s="44">
        <v>0</v>
      </c>
      <c r="L401" s="44">
        <v>0</v>
      </c>
      <c r="M401" s="44">
        <v>0</v>
      </c>
      <c r="N401" s="44">
        <v>0</v>
      </c>
      <c r="O401" s="279"/>
      <c r="P401" s="279"/>
      <c r="Q401" s="315"/>
    </row>
    <row r="402" spans="1:17" x14ac:dyDescent="0.25">
      <c r="A402" s="292"/>
      <c r="B402" s="279"/>
      <c r="C402" s="279"/>
      <c r="D402" s="279"/>
      <c r="E402" s="279"/>
      <c r="F402" s="279"/>
      <c r="G402" s="79" t="s">
        <v>19</v>
      </c>
      <c r="H402" s="44">
        <f t="shared" si="81"/>
        <v>17.3</v>
      </c>
      <c r="I402" s="44">
        <v>17.3</v>
      </c>
      <c r="J402" s="44">
        <v>0</v>
      </c>
      <c r="K402" s="44">
        <v>0</v>
      </c>
      <c r="L402" s="44">
        <v>0</v>
      </c>
      <c r="M402" s="44">
        <v>0</v>
      </c>
      <c r="N402" s="44">
        <v>0</v>
      </c>
      <c r="O402" s="279"/>
      <c r="P402" s="279"/>
      <c r="Q402" s="315"/>
    </row>
    <row r="403" spans="1:17" ht="24" x14ac:dyDescent="0.25">
      <c r="A403" s="292"/>
      <c r="B403" s="279"/>
      <c r="C403" s="279"/>
      <c r="D403" s="279"/>
      <c r="E403" s="279"/>
      <c r="F403" s="279"/>
      <c r="G403" s="79" t="s">
        <v>20</v>
      </c>
      <c r="H403" s="44">
        <f t="shared" si="81"/>
        <v>0</v>
      </c>
      <c r="I403" s="44">
        <v>0</v>
      </c>
      <c r="J403" s="44">
        <v>0</v>
      </c>
      <c r="K403" s="44">
        <v>0</v>
      </c>
      <c r="L403" s="44">
        <v>0</v>
      </c>
      <c r="M403" s="44">
        <v>0</v>
      </c>
      <c r="N403" s="44">
        <v>0</v>
      </c>
      <c r="O403" s="279"/>
      <c r="P403" s="279"/>
      <c r="Q403" s="315"/>
    </row>
    <row r="404" spans="1:17" ht="60" customHeight="1" x14ac:dyDescent="0.25">
      <c r="A404" s="292" t="s">
        <v>3115</v>
      </c>
      <c r="B404" s="279" t="s">
        <v>3116</v>
      </c>
      <c r="C404" s="279" t="s">
        <v>443</v>
      </c>
      <c r="D404" s="279">
        <v>2029</v>
      </c>
      <c r="E404" s="279">
        <v>313</v>
      </c>
      <c r="F404" s="279" t="s">
        <v>675</v>
      </c>
      <c r="G404" s="79" t="s">
        <v>16</v>
      </c>
      <c r="H404" s="44">
        <f t="shared" ref="H404:N404" si="82">SUM(H405:H408)</f>
        <v>110.89999999999999</v>
      </c>
      <c r="I404" s="44">
        <f t="shared" si="82"/>
        <v>0</v>
      </c>
      <c r="J404" s="44">
        <f t="shared" si="82"/>
        <v>0</v>
      </c>
      <c r="K404" s="44">
        <f t="shared" si="82"/>
        <v>0</v>
      </c>
      <c r="L404" s="44">
        <f t="shared" si="82"/>
        <v>0</v>
      </c>
      <c r="M404" s="44">
        <f t="shared" si="82"/>
        <v>110.89999999999999</v>
      </c>
      <c r="N404" s="44">
        <f t="shared" si="82"/>
        <v>0</v>
      </c>
      <c r="O404" s="279">
        <v>5062</v>
      </c>
      <c r="P404" s="279" t="s">
        <v>3117</v>
      </c>
      <c r="Q404" s="314" t="s">
        <v>4188</v>
      </c>
    </row>
    <row r="405" spans="1:17" x14ac:dyDescent="0.25">
      <c r="A405" s="292"/>
      <c r="B405" s="279"/>
      <c r="C405" s="279"/>
      <c r="D405" s="279"/>
      <c r="E405" s="279"/>
      <c r="F405" s="279"/>
      <c r="G405" s="79" t="s">
        <v>17</v>
      </c>
      <c r="H405" s="44">
        <f t="shared" si="81"/>
        <v>98.7</v>
      </c>
      <c r="I405" s="44">
        <v>0</v>
      </c>
      <c r="J405" s="44">
        <v>0</v>
      </c>
      <c r="K405" s="44">
        <v>0</v>
      </c>
      <c r="L405" s="44">
        <v>0</v>
      </c>
      <c r="M405" s="44">
        <v>98.7</v>
      </c>
      <c r="N405" s="44">
        <v>0</v>
      </c>
      <c r="O405" s="279"/>
      <c r="P405" s="279"/>
      <c r="Q405" s="315"/>
    </row>
    <row r="406" spans="1:17" ht="36" x14ac:dyDescent="0.25">
      <c r="A406" s="292"/>
      <c r="B406" s="279"/>
      <c r="C406" s="279"/>
      <c r="D406" s="279"/>
      <c r="E406" s="279"/>
      <c r="F406" s="279"/>
      <c r="G406" s="79" t="s">
        <v>18</v>
      </c>
      <c r="H406" s="44">
        <f t="shared" si="81"/>
        <v>1</v>
      </c>
      <c r="I406" s="44">
        <v>0</v>
      </c>
      <c r="J406" s="44">
        <v>0</v>
      </c>
      <c r="K406" s="44">
        <v>0</v>
      </c>
      <c r="L406" s="44">
        <v>0</v>
      </c>
      <c r="M406" s="44">
        <v>1</v>
      </c>
      <c r="N406" s="44">
        <v>0</v>
      </c>
      <c r="O406" s="279"/>
      <c r="P406" s="279"/>
      <c r="Q406" s="315"/>
    </row>
    <row r="407" spans="1:17" x14ac:dyDescent="0.25">
      <c r="A407" s="292"/>
      <c r="B407" s="279"/>
      <c r="C407" s="279"/>
      <c r="D407" s="279"/>
      <c r="E407" s="279"/>
      <c r="F407" s="279"/>
      <c r="G407" s="79" t="s">
        <v>19</v>
      </c>
      <c r="H407" s="44">
        <f t="shared" si="81"/>
        <v>0.1</v>
      </c>
      <c r="I407" s="44">
        <v>0</v>
      </c>
      <c r="J407" s="44">
        <v>0</v>
      </c>
      <c r="K407" s="44">
        <v>0</v>
      </c>
      <c r="L407" s="44">
        <v>0</v>
      </c>
      <c r="M407" s="44">
        <v>0.1</v>
      </c>
      <c r="N407" s="44">
        <v>0</v>
      </c>
      <c r="O407" s="279"/>
      <c r="P407" s="279"/>
      <c r="Q407" s="315"/>
    </row>
    <row r="408" spans="1:17" ht="24" x14ac:dyDescent="0.25">
      <c r="A408" s="292"/>
      <c r="B408" s="279"/>
      <c r="C408" s="279"/>
      <c r="D408" s="279"/>
      <c r="E408" s="279"/>
      <c r="F408" s="279"/>
      <c r="G408" s="79" t="s">
        <v>20</v>
      </c>
      <c r="H408" s="44">
        <f t="shared" si="81"/>
        <v>11.1</v>
      </c>
      <c r="I408" s="44">
        <v>0</v>
      </c>
      <c r="J408" s="44">
        <v>0</v>
      </c>
      <c r="K408" s="44">
        <v>0</v>
      </c>
      <c r="L408" s="44">
        <v>0</v>
      </c>
      <c r="M408" s="44">
        <v>11.1</v>
      </c>
      <c r="N408" s="44">
        <v>0</v>
      </c>
      <c r="O408" s="279"/>
      <c r="P408" s="279"/>
      <c r="Q408" s="315"/>
    </row>
    <row r="409" spans="1:17" ht="60" customHeight="1" x14ac:dyDescent="0.25">
      <c r="A409" s="292" t="s">
        <v>3118</v>
      </c>
      <c r="B409" s="279" t="s">
        <v>3116</v>
      </c>
      <c r="C409" s="279" t="s">
        <v>443</v>
      </c>
      <c r="D409" s="279">
        <v>2025</v>
      </c>
      <c r="E409" s="279">
        <v>264</v>
      </c>
      <c r="F409" s="279" t="s">
        <v>675</v>
      </c>
      <c r="G409" s="79" t="s">
        <v>16</v>
      </c>
      <c r="H409" s="44">
        <f t="shared" ref="H409:N409" si="83">SUM(H410:H413)</f>
        <v>2</v>
      </c>
      <c r="I409" s="44">
        <f t="shared" si="83"/>
        <v>2</v>
      </c>
      <c r="J409" s="44">
        <f t="shared" si="83"/>
        <v>0</v>
      </c>
      <c r="K409" s="44">
        <f t="shared" si="83"/>
        <v>0</v>
      </c>
      <c r="L409" s="44">
        <f t="shared" si="83"/>
        <v>0</v>
      </c>
      <c r="M409" s="44">
        <f t="shared" si="83"/>
        <v>0</v>
      </c>
      <c r="N409" s="44">
        <f t="shared" si="83"/>
        <v>0</v>
      </c>
      <c r="O409" s="279">
        <v>5062</v>
      </c>
      <c r="P409" s="279" t="s">
        <v>3119</v>
      </c>
      <c r="Q409" s="314" t="s">
        <v>4188</v>
      </c>
    </row>
    <row r="410" spans="1:17" x14ac:dyDescent="0.25">
      <c r="A410" s="292"/>
      <c r="B410" s="279"/>
      <c r="C410" s="279"/>
      <c r="D410" s="279"/>
      <c r="E410" s="279"/>
      <c r="F410" s="279"/>
      <c r="G410" s="79" t="s">
        <v>17</v>
      </c>
      <c r="H410" s="44">
        <f t="shared" si="81"/>
        <v>1.8</v>
      </c>
      <c r="I410" s="44">
        <v>1.8</v>
      </c>
      <c r="J410" s="44">
        <v>0</v>
      </c>
      <c r="K410" s="44">
        <v>0</v>
      </c>
      <c r="L410" s="44">
        <v>0</v>
      </c>
      <c r="M410" s="44">
        <v>0</v>
      </c>
      <c r="N410" s="44">
        <v>0</v>
      </c>
      <c r="O410" s="279"/>
      <c r="P410" s="279"/>
      <c r="Q410" s="315"/>
    </row>
    <row r="411" spans="1:17" ht="36" x14ac:dyDescent="0.25">
      <c r="A411" s="292"/>
      <c r="B411" s="279"/>
      <c r="C411" s="279"/>
      <c r="D411" s="279"/>
      <c r="E411" s="279"/>
      <c r="F411" s="279"/>
      <c r="G411" s="79" t="s">
        <v>18</v>
      </c>
      <c r="H411" s="44">
        <f t="shared" si="81"/>
        <v>0</v>
      </c>
      <c r="I411" s="44">
        <v>0</v>
      </c>
      <c r="J411" s="44">
        <v>0</v>
      </c>
      <c r="K411" s="44">
        <v>0</v>
      </c>
      <c r="L411" s="44">
        <v>0</v>
      </c>
      <c r="M411" s="44">
        <v>0</v>
      </c>
      <c r="N411" s="44">
        <v>0</v>
      </c>
      <c r="O411" s="279"/>
      <c r="P411" s="279"/>
      <c r="Q411" s="315"/>
    </row>
    <row r="412" spans="1:17" x14ac:dyDescent="0.25">
      <c r="A412" s="292"/>
      <c r="B412" s="279"/>
      <c r="C412" s="279"/>
      <c r="D412" s="279"/>
      <c r="E412" s="279"/>
      <c r="F412" s="279"/>
      <c r="G412" s="79" t="s">
        <v>19</v>
      </c>
      <c r="H412" s="44">
        <f t="shared" si="81"/>
        <v>0</v>
      </c>
      <c r="I412" s="44">
        <v>0</v>
      </c>
      <c r="J412" s="44">
        <v>0</v>
      </c>
      <c r="K412" s="44">
        <v>0</v>
      </c>
      <c r="L412" s="44">
        <v>0</v>
      </c>
      <c r="M412" s="44">
        <v>0</v>
      </c>
      <c r="N412" s="44">
        <v>0</v>
      </c>
      <c r="O412" s="279"/>
      <c r="P412" s="279"/>
      <c r="Q412" s="315"/>
    </row>
    <row r="413" spans="1:17" ht="24" x14ac:dyDescent="0.25">
      <c r="A413" s="292"/>
      <c r="B413" s="279"/>
      <c r="C413" s="279"/>
      <c r="D413" s="279"/>
      <c r="E413" s="279"/>
      <c r="F413" s="279"/>
      <c r="G413" s="79" t="s">
        <v>20</v>
      </c>
      <c r="H413" s="44">
        <f t="shared" si="81"/>
        <v>0.2</v>
      </c>
      <c r="I413" s="44">
        <v>0.2</v>
      </c>
      <c r="J413" s="44">
        <v>0</v>
      </c>
      <c r="K413" s="44">
        <v>0</v>
      </c>
      <c r="L413" s="44">
        <v>0</v>
      </c>
      <c r="M413" s="44">
        <v>0</v>
      </c>
      <c r="N413" s="44">
        <v>0</v>
      </c>
      <c r="O413" s="279"/>
      <c r="P413" s="279"/>
      <c r="Q413" s="315"/>
    </row>
    <row r="414" spans="1:17" ht="60" customHeight="1" x14ac:dyDescent="0.25">
      <c r="A414" s="292" t="s">
        <v>3120</v>
      </c>
      <c r="B414" s="279" t="s">
        <v>3121</v>
      </c>
      <c r="C414" s="279" t="s">
        <v>443</v>
      </c>
      <c r="D414" s="279">
        <v>2028</v>
      </c>
      <c r="E414" s="279">
        <v>300</v>
      </c>
      <c r="F414" s="279" t="s">
        <v>1317</v>
      </c>
      <c r="G414" s="79" t="s">
        <v>16</v>
      </c>
      <c r="H414" s="44">
        <f t="shared" ref="H414:N414" si="84">SUM(H415:H418)</f>
        <v>14.8</v>
      </c>
      <c r="I414" s="44">
        <f t="shared" si="84"/>
        <v>0</v>
      </c>
      <c r="J414" s="44">
        <f t="shared" si="84"/>
        <v>0</v>
      </c>
      <c r="K414" s="44">
        <f t="shared" si="84"/>
        <v>0</v>
      </c>
      <c r="L414" s="44">
        <f t="shared" si="84"/>
        <v>14.8</v>
      </c>
      <c r="M414" s="44">
        <f t="shared" si="84"/>
        <v>0</v>
      </c>
      <c r="N414" s="44">
        <f t="shared" si="84"/>
        <v>0</v>
      </c>
      <c r="O414" s="279">
        <v>721</v>
      </c>
      <c r="P414" s="279" t="s">
        <v>3117</v>
      </c>
      <c r="Q414" s="314" t="s">
        <v>4188</v>
      </c>
    </row>
    <row r="415" spans="1:17" x14ac:dyDescent="0.25">
      <c r="A415" s="292"/>
      <c r="B415" s="279"/>
      <c r="C415" s="279"/>
      <c r="D415" s="279"/>
      <c r="E415" s="279"/>
      <c r="F415" s="279"/>
      <c r="G415" s="79" t="s">
        <v>17</v>
      </c>
      <c r="H415" s="44">
        <f t="shared" si="81"/>
        <v>0</v>
      </c>
      <c r="I415" s="44">
        <v>0</v>
      </c>
      <c r="J415" s="44">
        <v>0</v>
      </c>
      <c r="K415" s="44">
        <v>0</v>
      </c>
      <c r="L415" s="44">
        <v>0</v>
      </c>
      <c r="M415" s="44">
        <v>0</v>
      </c>
      <c r="N415" s="44">
        <v>0</v>
      </c>
      <c r="O415" s="279"/>
      <c r="P415" s="279"/>
      <c r="Q415" s="315"/>
    </row>
    <row r="416" spans="1:17" ht="36" x14ac:dyDescent="0.25">
      <c r="A416" s="292"/>
      <c r="B416" s="279"/>
      <c r="C416" s="279"/>
      <c r="D416" s="279"/>
      <c r="E416" s="279"/>
      <c r="F416" s="279"/>
      <c r="G416" s="79" t="s">
        <v>18</v>
      </c>
      <c r="H416" s="44">
        <f t="shared" si="81"/>
        <v>13.8</v>
      </c>
      <c r="I416" s="44">
        <v>0</v>
      </c>
      <c r="J416" s="44">
        <v>0</v>
      </c>
      <c r="K416" s="44">
        <v>0</v>
      </c>
      <c r="L416" s="44">
        <v>13.8</v>
      </c>
      <c r="M416" s="44">
        <v>0</v>
      </c>
      <c r="N416" s="44">
        <v>0</v>
      </c>
      <c r="O416" s="279"/>
      <c r="P416" s="279"/>
      <c r="Q416" s="315"/>
    </row>
    <row r="417" spans="1:17" x14ac:dyDescent="0.25">
      <c r="A417" s="292"/>
      <c r="B417" s="279"/>
      <c r="C417" s="279"/>
      <c r="D417" s="279"/>
      <c r="E417" s="279"/>
      <c r="F417" s="279"/>
      <c r="G417" s="79" t="s">
        <v>19</v>
      </c>
      <c r="H417" s="44">
        <f t="shared" si="81"/>
        <v>1</v>
      </c>
      <c r="I417" s="44">
        <v>0</v>
      </c>
      <c r="J417" s="44">
        <v>0</v>
      </c>
      <c r="K417" s="44">
        <v>0</v>
      </c>
      <c r="L417" s="44">
        <v>1</v>
      </c>
      <c r="M417" s="44">
        <v>0</v>
      </c>
      <c r="N417" s="44">
        <v>0</v>
      </c>
      <c r="O417" s="279"/>
      <c r="P417" s="279"/>
      <c r="Q417" s="315"/>
    </row>
    <row r="418" spans="1:17" ht="24" x14ac:dyDescent="0.25">
      <c r="A418" s="292"/>
      <c r="B418" s="279"/>
      <c r="C418" s="279"/>
      <c r="D418" s="279"/>
      <c r="E418" s="279"/>
      <c r="F418" s="279"/>
      <c r="G418" s="79" t="s">
        <v>20</v>
      </c>
      <c r="H418" s="44">
        <f t="shared" si="81"/>
        <v>0</v>
      </c>
      <c r="I418" s="44">
        <v>0</v>
      </c>
      <c r="J418" s="44">
        <v>0</v>
      </c>
      <c r="K418" s="44">
        <v>0</v>
      </c>
      <c r="L418" s="44">
        <v>0</v>
      </c>
      <c r="M418" s="44">
        <v>0</v>
      </c>
      <c r="N418" s="44">
        <v>0</v>
      </c>
      <c r="O418" s="279"/>
      <c r="P418" s="279"/>
      <c r="Q418" s="315"/>
    </row>
    <row r="419" spans="1:17" ht="36" customHeight="1" x14ac:dyDescent="0.25">
      <c r="A419" s="299" t="s">
        <v>3122</v>
      </c>
      <c r="B419" s="279" t="s">
        <v>3121</v>
      </c>
      <c r="C419" s="279" t="s">
        <v>443</v>
      </c>
      <c r="D419" s="279">
        <v>2026</v>
      </c>
      <c r="E419" s="279">
        <v>150</v>
      </c>
      <c r="F419" s="281" t="s">
        <v>3123</v>
      </c>
      <c r="G419" s="79" t="s">
        <v>16</v>
      </c>
      <c r="H419" s="44">
        <f t="shared" ref="H419:N419" si="85">SUM(H420:H423)</f>
        <v>25.1</v>
      </c>
      <c r="I419" s="44">
        <f t="shared" si="85"/>
        <v>0</v>
      </c>
      <c r="J419" s="44">
        <f t="shared" si="85"/>
        <v>25.1</v>
      </c>
      <c r="K419" s="44">
        <f t="shared" si="85"/>
        <v>0</v>
      </c>
      <c r="L419" s="44">
        <f t="shared" si="85"/>
        <v>0</v>
      </c>
      <c r="M419" s="44">
        <f t="shared" si="85"/>
        <v>0</v>
      </c>
      <c r="N419" s="44">
        <f t="shared" si="85"/>
        <v>0</v>
      </c>
      <c r="O419" s="279">
        <v>339</v>
      </c>
      <c r="P419" s="612"/>
      <c r="Q419" s="314" t="s">
        <v>4188</v>
      </c>
    </row>
    <row r="420" spans="1:17" x14ac:dyDescent="0.25">
      <c r="A420" s="374"/>
      <c r="B420" s="279"/>
      <c r="C420" s="279"/>
      <c r="D420" s="279"/>
      <c r="E420" s="279"/>
      <c r="F420" s="282"/>
      <c r="G420" s="79" t="s">
        <v>17</v>
      </c>
      <c r="H420" s="44">
        <f t="shared" si="81"/>
        <v>0</v>
      </c>
      <c r="I420" s="44">
        <v>0</v>
      </c>
      <c r="J420" s="44">
        <v>0</v>
      </c>
      <c r="K420" s="44">
        <v>0</v>
      </c>
      <c r="L420" s="44">
        <v>0</v>
      </c>
      <c r="M420" s="44">
        <v>0</v>
      </c>
      <c r="N420" s="44">
        <v>0</v>
      </c>
      <c r="O420" s="279"/>
      <c r="P420" s="612"/>
      <c r="Q420" s="315"/>
    </row>
    <row r="421" spans="1:17" ht="36" x14ac:dyDescent="0.25">
      <c r="A421" s="374"/>
      <c r="B421" s="279"/>
      <c r="C421" s="279"/>
      <c r="D421" s="279"/>
      <c r="E421" s="279"/>
      <c r="F421" s="282"/>
      <c r="G421" s="79" t="s">
        <v>18</v>
      </c>
      <c r="H421" s="44">
        <f t="shared" si="81"/>
        <v>23.3</v>
      </c>
      <c r="I421" s="44">
        <v>0</v>
      </c>
      <c r="J421" s="44">
        <v>23.3</v>
      </c>
      <c r="K421" s="44">
        <v>0</v>
      </c>
      <c r="L421" s="44">
        <v>0</v>
      </c>
      <c r="M421" s="44">
        <v>0</v>
      </c>
      <c r="N421" s="44">
        <v>0</v>
      </c>
      <c r="O421" s="279"/>
      <c r="P421" s="612"/>
      <c r="Q421" s="315"/>
    </row>
    <row r="422" spans="1:17" x14ac:dyDescent="0.25">
      <c r="A422" s="374"/>
      <c r="B422" s="279"/>
      <c r="C422" s="279"/>
      <c r="D422" s="279"/>
      <c r="E422" s="279"/>
      <c r="F422" s="282"/>
      <c r="G422" s="79" t="s">
        <v>19</v>
      </c>
      <c r="H422" s="44">
        <f t="shared" si="81"/>
        <v>1.8</v>
      </c>
      <c r="I422" s="44">
        <v>0</v>
      </c>
      <c r="J422" s="44">
        <v>1.8</v>
      </c>
      <c r="K422" s="44">
        <v>0</v>
      </c>
      <c r="L422" s="44">
        <v>0</v>
      </c>
      <c r="M422" s="44">
        <v>0</v>
      </c>
      <c r="N422" s="44">
        <v>0</v>
      </c>
      <c r="O422" s="279"/>
      <c r="P422" s="612"/>
      <c r="Q422" s="315"/>
    </row>
    <row r="423" spans="1:17" ht="24" x14ac:dyDescent="0.25">
      <c r="A423" s="375"/>
      <c r="B423" s="279"/>
      <c r="C423" s="279"/>
      <c r="D423" s="279"/>
      <c r="E423" s="279"/>
      <c r="F423" s="283"/>
      <c r="G423" s="79" t="s">
        <v>20</v>
      </c>
      <c r="H423" s="44">
        <f t="shared" si="81"/>
        <v>0</v>
      </c>
      <c r="I423" s="44">
        <v>0</v>
      </c>
      <c r="J423" s="44">
        <v>0</v>
      </c>
      <c r="K423" s="44">
        <v>0</v>
      </c>
      <c r="L423" s="44">
        <v>0</v>
      </c>
      <c r="M423" s="44">
        <v>0</v>
      </c>
      <c r="N423" s="44">
        <v>0</v>
      </c>
      <c r="O423" s="279"/>
      <c r="P423" s="612"/>
      <c r="Q423" s="315"/>
    </row>
    <row r="424" spans="1:17" ht="60" customHeight="1" x14ac:dyDescent="0.25">
      <c r="A424" s="299" t="s">
        <v>3124</v>
      </c>
      <c r="B424" s="279" t="s">
        <v>3121</v>
      </c>
      <c r="C424" s="279" t="s">
        <v>443</v>
      </c>
      <c r="D424" s="279">
        <v>2027</v>
      </c>
      <c r="E424" s="279">
        <v>300</v>
      </c>
      <c r="F424" s="279" t="s">
        <v>3123</v>
      </c>
      <c r="G424" s="79" t="s">
        <v>16</v>
      </c>
      <c r="H424" s="44">
        <f t="shared" ref="H424:N424" si="86">SUM(H425:H428)</f>
        <v>40</v>
      </c>
      <c r="I424" s="44">
        <f t="shared" si="86"/>
        <v>0</v>
      </c>
      <c r="J424" s="44">
        <f t="shared" si="86"/>
        <v>0</v>
      </c>
      <c r="K424" s="44">
        <f t="shared" si="86"/>
        <v>40</v>
      </c>
      <c r="L424" s="44">
        <f t="shared" si="86"/>
        <v>0</v>
      </c>
      <c r="M424" s="44">
        <f t="shared" si="86"/>
        <v>0</v>
      </c>
      <c r="N424" s="44">
        <f t="shared" si="86"/>
        <v>0</v>
      </c>
      <c r="O424" s="279">
        <v>372</v>
      </c>
      <c r="P424" s="612"/>
      <c r="Q424" s="314" t="s">
        <v>4188</v>
      </c>
    </row>
    <row r="425" spans="1:17" ht="27" customHeight="1" x14ac:dyDescent="0.25">
      <c r="A425" s="374"/>
      <c r="B425" s="279"/>
      <c r="C425" s="279"/>
      <c r="D425" s="279"/>
      <c r="E425" s="279"/>
      <c r="F425" s="279"/>
      <c r="G425" s="79" t="s">
        <v>309</v>
      </c>
      <c r="H425" s="44">
        <f t="shared" si="81"/>
        <v>0</v>
      </c>
      <c r="I425" s="44">
        <v>0</v>
      </c>
      <c r="J425" s="44">
        <v>0</v>
      </c>
      <c r="K425" s="44">
        <v>0</v>
      </c>
      <c r="L425" s="44">
        <v>0</v>
      </c>
      <c r="M425" s="44">
        <v>0</v>
      </c>
      <c r="N425" s="44">
        <v>0</v>
      </c>
      <c r="O425" s="279"/>
      <c r="P425" s="612"/>
      <c r="Q425" s="315"/>
    </row>
    <row r="426" spans="1:17" ht="36" x14ac:dyDescent="0.25">
      <c r="A426" s="374"/>
      <c r="B426" s="279"/>
      <c r="C426" s="279"/>
      <c r="D426" s="279"/>
      <c r="E426" s="279"/>
      <c r="F426" s="279"/>
      <c r="G426" s="79" t="s">
        <v>18</v>
      </c>
      <c r="H426" s="44">
        <f t="shared" si="81"/>
        <v>37.200000000000003</v>
      </c>
      <c r="I426" s="44">
        <v>0</v>
      </c>
      <c r="J426" s="44">
        <v>0</v>
      </c>
      <c r="K426" s="44">
        <v>37.200000000000003</v>
      </c>
      <c r="L426" s="44">
        <v>0</v>
      </c>
      <c r="M426" s="44">
        <v>0</v>
      </c>
      <c r="N426" s="44">
        <v>0</v>
      </c>
      <c r="O426" s="279"/>
      <c r="P426" s="612"/>
      <c r="Q426" s="315"/>
    </row>
    <row r="427" spans="1:17" x14ac:dyDescent="0.25">
      <c r="A427" s="374"/>
      <c r="B427" s="279"/>
      <c r="C427" s="279"/>
      <c r="D427" s="279"/>
      <c r="E427" s="279"/>
      <c r="F427" s="279"/>
      <c r="G427" s="79" t="s">
        <v>19</v>
      </c>
      <c r="H427" s="44">
        <f t="shared" si="81"/>
        <v>2.8</v>
      </c>
      <c r="I427" s="44">
        <v>0</v>
      </c>
      <c r="J427" s="44">
        <v>0</v>
      </c>
      <c r="K427" s="44">
        <v>2.8</v>
      </c>
      <c r="L427" s="44">
        <v>0</v>
      </c>
      <c r="M427" s="44">
        <v>0</v>
      </c>
      <c r="N427" s="44">
        <v>0</v>
      </c>
      <c r="O427" s="279"/>
      <c r="P427" s="612"/>
      <c r="Q427" s="315"/>
    </row>
    <row r="428" spans="1:17" ht="24" x14ac:dyDescent="0.25">
      <c r="A428" s="375"/>
      <c r="B428" s="279"/>
      <c r="C428" s="279"/>
      <c r="D428" s="279"/>
      <c r="E428" s="279"/>
      <c r="F428" s="279"/>
      <c r="G428" s="79" t="s">
        <v>20</v>
      </c>
      <c r="H428" s="44">
        <f t="shared" si="81"/>
        <v>0</v>
      </c>
      <c r="I428" s="44">
        <v>0</v>
      </c>
      <c r="J428" s="44">
        <v>0</v>
      </c>
      <c r="K428" s="44">
        <v>0</v>
      </c>
      <c r="L428" s="44">
        <v>0</v>
      </c>
      <c r="M428" s="44">
        <v>0</v>
      </c>
      <c r="N428" s="44">
        <v>0</v>
      </c>
      <c r="O428" s="279"/>
      <c r="P428" s="612"/>
      <c r="Q428" s="315"/>
    </row>
    <row r="429" spans="1:17" ht="48" customHeight="1" x14ac:dyDescent="0.25">
      <c r="A429" s="299" t="s">
        <v>3125</v>
      </c>
      <c r="B429" s="279" t="s">
        <v>3121</v>
      </c>
      <c r="C429" s="279" t="s">
        <v>443</v>
      </c>
      <c r="D429" s="279">
        <v>2028</v>
      </c>
      <c r="E429" s="279">
        <v>300</v>
      </c>
      <c r="F429" s="279" t="s">
        <v>3123</v>
      </c>
      <c r="G429" s="79" t="s">
        <v>16</v>
      </c>
      <c r="H429" s="44">
        <f t="shared" ref="H429:N429" si="87">SUM(H430:H433)</f>
        <v>40</v>
      </c>
      <c r="I429" s="44">
        <f t="shared" si="87"/>
        <v>0</v>
      </c>
      <c r="J429" s="44">
        <f t="shared" si="87"/>
        <v>0</v>
      </c>
      <c r="K429" s="44">
        <f t="shared" si="87"/>
        <v>0</v>
      </c>
      <c r="L429" s="44">
        <f t="shared" si="87"/>
        <v>40</v>
      </c>
      <c r="M429" s="44">
        <f t="shared" si="87"/>
        <v>0</v>
      </c>
      <c r="N429" s="44">
        <f t="shared" si="87"/>
        <v>0</v>
      </c>
      <c r="O429" s="279">
        <v>917</v>
      </c>
      <c r="P429" s="279" t="s">
        <v>3126</v>
      </c>
      <c r="Q429" s="314" t="s">
        <v>4188</v>
      </c>
    </row>
    <row r="430" spans="1:17" ht="30" customHeight="1" x14ac:dyDescent="0.25">
      <c r="A430" s="374"/>
      <c r="B430" s="279"/>
      <c r="C430" s="279"/>
      <c r="D430" s="279"/>
      <c r="E430" s="279"/>
      <c r="F430" s="279"/>
      <c r="G430" s="79" t="s">
        <v>309</v>
      </c>
      <c r="H430" s="44">
        <f t="shared" si="81"/>
        <v>0</v>
      </c>
      <c r="I430" s="44">
        <v>0</v>
      </c>
      <c r="J430" s="44">
        <v>0</v>
      </c>
      <c r="K430" s="44">
        <v>0</v>
      </c>
      <c r="L430" s="44">
        <v>0</v>
      </c>
      <c r="M430" s="44">
        <v>0</v>
      </c>
      <c r="N430" s="44">
        <v>0</v>
      </c>
      <c r="O430" s="279"/>
      <c r="P430" s="279"/>
      <c r="Q430" s="315"/>
    </row>
    <row r="431" spans="1:17" ht="36" x14ac:dyDescent="0.25">
      <c r="A431" s="374"/>
      <c r="B431" s="279"/>
      <c r="C431" s="279"/>
      <c r="D431" s="279"/>
      <c r="E431" s="279"/>
      <c r="F431" s="279"/>
      <c r="G431" s="79" t="s">
        <v>18</v>
      </c>
      <c r="H431" s="44">
        <f t="shared" si="81"/>
        <v>37.200000000000003</v>
      </c>
      <c r="I431" s="44">
        <v>0</v>
      </c>
      <c r="J431" s="44">
        <v>0</v>
      </c>
      <c r="K431" s="44">
        <v>0</v>
      </c>
      <c r="L431" s="44">
        <v>37.200000000000003</v>
      </c>
      <c r="M431" s="44">
        <v>0</v>
      </c>
      <c r="N431" s="44">
        <v>0</v>
      </c>
      <c r="O431" s="279"/>
      <c r="P431" s="279"/>
      <c r="Q431" s="315"/>
    </row>
    <row r="432" spans="1:17" x14ac:dyDescent="0.25">
      <c r="A432" s="374"/>
      <c r="B432" s="279"/>
      <c r="C432" s="279"/>
      <c r="D432" s="279"/>
      <c r="E432" s="279"/>
      <c r="F432" s="279"/>
      <c r="G432" s="79" t="s">
        <v>19</v>
      </c>
      <c r="H432" s="44">
        <f t="shared" si="81"/>
        <v>2.8</v>
      </c>
      <c r="I432" s="44">
        <v>0</v>
      </c>
      <c r="J432" s="44">
        <v>0</v>
      </c>
      <c r="K432" s="44">
        <v>0</v>
      </c>
      <c r="L432" s="44">
        <v>2.8</v>
      </c>
      <c r="M432" s="44">
        <v>0</v>
      </c>
      <c r="N432" s="44">
        <v>0</v>
      </c>
      <c r="O432" s="279"/>
      <c r="P432" s="279"/>
      <c r="Q432" s="315"/>
    </row>
    <row r="433" spans="1:17" ht="24" x14ac:dyDescent="0.25">
      <c r="A433" s="375"/>
      <c r="B433" s="279"/>
      <c r="C433" s="279"/>
      <c r="D433" s="279"/>
      <c r="E433" s="279"/>
      <c r="F433" s="279"/>
      <c r="G433" s="79" t="s">
        <v>20</v>
      </c>
      <c r="H433" s="44">
        <f t="shared" si="81"/>
        <v>0</v>
      </c>
      <c r="I433" s="44">
        <v>0</v>
      </c>
      <c r="J433" s="44">
        <v>0</v>
      </c>
      <c r="K433" s="44">
        <v>0</v>
      </c>
      <c r="L433" s="44">
        <v>0</v>
      </c>
      <c r="M433" s="44">
        <v>0</v>
      </c>
      <c r="N433" s="44">
        <v>0</v>
      </c>
      <c r="O433" s="279"/>
      <c r="P433" s="279"/>
      <c r="Q433" s="315"/>
    </row>
    <row r="434" spans="1:17" ht="36" customHeight="1" x14ac:dyDescent="0.25">
      <c r="A434" s="292" t="s">
        <v>3127</v>
      </c>
      <c r="B434" s="279" t="s">
        <v>3121</v>
      </c>
      <c r="C434" s="279" t="s">
        <v>443</v>
      </c>
      <c r="D434" s="279">
        <v>2028</v>
      </c>
      <c r="E434" s="279">
        <v>600</v>
      </c>
      <c r="F434" s="279" t="s">
        <v>3128</v>
      </c>
      <c r="G434" s="79" t="s">
        <v>16</v>
      </c>
      <c r="H434" s="44">
        <f t="shared" ref="H434:N434" si="88">SUM(H435:H438)</f>
        <v>60</v>
      </c>
      <c r="I434" s="44">
        <f t="shared" si="88"/>
        <v>0</v>
      </c>
      <c r="J434" s="44">
        <f t="shared" si="88"/>
        <v>0</v>
      </c>
      <c r="K434" s="44">
        <f t="shared" si="88"/>
        <v>0</v>
      </c>
      <c r="L434" s="44">
        <f t="shared" si="88"/>
        <v>60</v>
      </c>
      <c r="M434" s="44">
        <f t="shared" si="88"/>
        <v>0</v>
      </c>
      <c r="N434" s="44">
        <f t="shared" si="88"/>
        <v>0</v>
      </c>
      <c r="O434" s="279">
        <v>812</v>
      </c>
      <c r="P434" s="279" t="s">
        <v>3129</v>
      </c>
      <c r="Q434" s="314" t="s">
        <v>4188</v>
      </c>
    </row>
    <row r="435" spans="1:17" ht="33" customHeight="1" x14ac:dyDescent="0.25">
      <c r="A435" s="292"/>
      <c r="B435" s="279"/>
      <c r="C435" s="279"/>
      <c r="D435" s="279"/>
      <c r="E435" s="279"/>
      <c r="F435" s="279"/>
      <c r="G435" s="79" t="s">
        <v>309</v>
      </c>
      <c r="H435" s="44">
        <f t="shared" si="81"/>
        <v>0</v>
      </c>
      <c r="I435" s="44">
        <v>0</v>
      </c>
      <c r="J435" s="44">
        <v>0</v>
      </c>
      <c r="K435" s="44">
        <v>0</v>
      </c>
      <c r="L435" s="44">
        <v>0</v>
      </c>
      <c r="M435" s="44">
        <v>0</v>
      </c>
      <c r="N435" s="44">
        <v>0</v>
      </c>
      <c r="O435" s="279"/>
      <c r="P435" s="279"/>
      <c r="Q435" s="315"/>
    </row>
    <row r="436" spans="1:17" ht="36" x14ac:dyDescent="0.25">
      <c r="A436" s="292"/>
      <c r="B436" s="279"/>
      <c r="C436" s="279"/>
      <c r="D436" s="279"/>
      <c r="E436" s="279"/>
      <c r="F436" s="279"/>
      <c r="G436" s="79" t="s">
        <v>18</v>
      </c>
      <c r="H436" s="44">
        <f t="shared" si="81"/>
        <v>55.8</v>
      </c>
      <c r="I436" s="44">
        <v>0</v>
      </c>
      <c r="J436" s="44">
        <v>0</v>
      </c>
      <c r="K436" s="44">
        <v>0</v>
      </c>
      <c r="L436" s="44">
        <v>55.8</v>
      </c>
      <c r="M436" s="44">
        <v>0</v>
      </c>
      <c r="N436" s="44">
        <v>0</v>
      </c>
      <c r="O436" s="279"/>
      <c r="P436" s="279"/>
      <c r="Q436" s="315"/>
    </row>
    <row r="437" spans="1:17" x14ac:dyDescent="0.25">
      <c r="A437" s="292"/>
      <c r="B437" s="279"/>
      <c r="C437" s="279"/>
      <c r="D437" s="279"/>
      <c r="E437" s="279"/>
      <c r="F437" s="279"/>
      <c r="G437" s="79" t="s">
        <v>19</v>
      </c>
      <c r="H437" s="44">
        <f t="shared" si="81"/>
        <v>4.2</v>
      </c>
      <c r="I437" s="44">
        <v>0</v>
      </c>
      <c r="J437" s="44">
        <v>0</v>
      </c>
      <c r="K437" s="44">
        <v>0</v>
      </c>
      <c r="L437" s="44">
        <v>4.2</v>
      </c>
      <c r="M437" s="44">
        <v>0</v>
      </c>
      <c r="N437" s="44">
        <v>0</v>
      </c>
      <c r="O437" s="279"/>
      <c r="P437" s="279"/>
      <c r="Q437" s="315"/>
    </row>
    <row r="438" spans="1:17" ht="24" x14ac:dyDescent="0.25">
      <c r="A438" s="292"/>
      <c r="B438" s="279"/>
      <c r="C438" s="279"/>
      <c r="D438" s="279"/>
      <c r="E438" s="279"/>
      <c r="F438" s="279"/>
      <c r="G438" s="79" t="s">
        <v>20</v>
      </c>
      <c r="H438" s="44">
        <f t="shared" si="81"/>
        <v>0</v>
      </c>
      <c r="I438" s="44">
        <v>0</v>
      </c>
      <c r="J438" s="44">
        <v>0</v>
      </c>
      <c r="K438" s="44">
        <v>0</v>
      </c>
      <c r="L438" s="44">
        <v>0</v>
      </c>
      <c r="M438" s="44">
        <v>0</v>
      </c>
      <c r="N438" s="44">
        <v>0</v>
      </c>
      <c r="O438" s="279"/>
      <c r="P438" s="279"/>
      <c r="Q438" s="315"/>
    </row>
    <row r="439" spans="1:17" ht="37.5" customHeight="1" x14ac:dyDescent="0.25">
      <c r="A439" s="299" t="s">
        <v>3130</v>
      </c>
      <c r="B439" s="279" t="s">
        <v>3121</v>
      </c>
      <c r="C439" s="279" t="s">
        <v>443</v>
      </c>
      <c r="D439" s="279">
        <v>2029</v>
      </c>
      <c r="E439" s="279">
        <v>150</v>
      </c>
      <c r="F439" s="279" t="s">
        <v>3123</v>
      </c>
      <c r="G439" s="79" t="s">
        <v>16</v>
      </c>
      <c r="H439" s="44">
        <f t="shared" ref="H439:N439" si="89">SUM(H440:H443)</f>
        <v>40</v>
      </c>
      <c r="I439" s="44">
        <f t="shared" si="89"/>
        <v>0</v>
      </c>
      <c r="J439" s="44">
        <f t="shared" si="89"/>
        <v>0</v>
      </c>
      <c r="K439" s="44">
        <f t="shared" si="89"/>
        <v>0</v>
      </c>
      <c r="L439" s="44">
        <f t="shared" si="89"/>
        <v>0</v>
      </c>
      <c r="M439" s="44">
        <f t="shared" si="89"/>
        <v>40</v>
      </c>
      <c r="N439" s="44">
        <f t="shared" si="89"/>
        <v>0</v>
      </c>
      <c r="O439" s="279">
        <v>226</v>
      </c>
      <c r="P439" s="279" t="s">
        <v>3131</v>
      </c>
      <c r="Q439" s="314" t="s">
        <v>4188</v>
      </c>
    </row>
    <row r="440" spans="1:17" x14ac:dyDescent="0.25">
      <c r="A440" s="374"/>
      <c r="B440" s="279"/>
      <c r="C440" s="279"/>
      <c r="D440" s="279"/>
      <c r="E440" s="279"/>
      <c r="F440" s="279"/>
      <c r="G440" s="79" t="s">
        <v>309</v>
      </c>
      <c r="H440" s="44">
        <f t="shared" si="81"/>
        <v>0</v>
      </c>
      <c r="I440" s="44">
        <v>0</v>
      </c>
      <c r="J440" s="44">
        <v>0</v>
      </c>
      <c r="K440" s="44">
        <v>0</v>
      </c>
      <c r="L440" s="44">
        <v>0</v>
      </c>
      <c r="M440" s="44">
        <v>0</v>
      </c>
      <c r="N440" s="44">
        <v>0</v>
      </c>
      <c r="O440" s="279"/>
      <c r="P440" s="279"/>
      <c r="Q440" s="315"/>
    </row>
    <row r="441" spans="1:17" ht="36" x14ac:dyDescent="0.25">
      <c r="A441" s="374"/>
      <c r="B441" s="279"/>
      <c r="C441" s="279"/>
      <c r="D441" s="279"/>
      <c r="E441" s="279"/>
      <c r="F441" s="279"/>
      <c r="G441" s="79" t="s">
        <v>18</v>
      </c>
      <c r="H441" s="44">
        <f t="shared" si="81"/>
        <v>37.200000000000003</v>
      </c>
      <c r="I441" s="44">
        <v>0</v>
      </c>
      <c r="J441" s="44">
        <v>0</v>
      </c>
      <c r="K441" s="44">
        <v>0</v>
      </c>
      <c r="L441" s="44">
        <v>0</v>
      </c>
      <c r="M441" s="44">
        <v>37.200000000000003</v>
      </c>
      <c r="N441" s="44">
        <v>0</v>
      </c>
      <c r="O441" s="279"/>
      <c r="P441" s="279"/>
      <c r="Q441" s="315"/>
    </row>
    <row r="442" spans="1:17" x14ac:dyDescent="0.25">
      <c r="A442" s="374"/>
      <c r="B442" s="279"/>
      <c r="C442" s="279"/>
      <c r="D442" s="279"/>
      <c r="E442" s="279"/>
      <c r="F442" s="279"/>
      <c r="G442" s="79" t="s">
        <v>19</v>
      </c>
      <c r="H442" s="44">
        <f t="shared" si="81"/>
        <v>2.8</v>
      </c>
      <c r="I442" s="44">
        <v>0</v>
      </c>
      <c r="J442" s="44">
        <v>0</v>
      </c>
      <c r="K442" s="44">
        <v>0</v>
      </c>
      <c r="L442" s="44">
        <v>0</v>
      </c>
      <c r="M442" s="44">
        <v>2.8</v>
      </c>
      <c r="N442" s="44">
        <v>0</v>
      </c>
      <c r="O442" s="279"/>
      <c r="P442" s="279"/>
      <c r="Q442" s="315"/>
    </row>
    <row r="443" spans="1:17" ht="24" x14ac:dyDescent="0.25">
      <c r="A443" s="375"/>
      <c r="B443" s="279"/>
      <c r="C443" s="279"/>
      <c r="D443" s="279"/>
      <c r="E443" s="279"/>
      <c r="F443" s="279"/>
      <c r="G443" s="79" t="s">
        <v>20</v>
      </c>
      <c r="H443" s="44">
        <f t="shared" si="81"/>
        <v>0</v>
      </c>
      <c r="I443" s="44">
        <v>0</v>
      </c>
      <c r="J443" s="44">
        <v>0</v>
      </c>
      <c r="K443" s="44">
        <v>0</v>
      </c>
      <c r="L443" s="44">
        <v>0</v>
      </c>
      <c r="M443" s="44">
        <v>0</v>
      </c>
      <c r="N443" s="44">
        <v>0</v>
      </c>
      <c r="O443" s="279"/>
      <c r="P443" s="279"/>
      <c r="Q443" s="315"/>
    </row>
    <row r="444" spans="1:17" ht="36" customHeight="1" x14ac:dyDescent="0.25">
      <c r="A444" s="299" t="s">
        <v>3132</v>
      </c>
      <c r="B444" s="279" t="s">
        <v>3121</v>
      </c>
      <c r="C444" s="279" t="s">
        <v>443</v>
      </c>
      <c r="D444" s="279">
        <v>2030</v>
      </c>
      <c r="E444" s="279">
        <v>75</v>
      </c>
      <c r="F444" s="279" t="s">
        <v>3123</v>
      </c>
      <c r="G444" s="79" t="s">
        <v>16</v>
      </c>
      <c r="H444" s="44">
        <f t="shared" ref="H444:N444" si="90">SUM(H445:H448)</f>
        <v>19</v>
      </c>
      <c r="I444" s="44">
        <f t="shared" si="90"/>
        <v>0</v>
      </c>
      <c r="J444" s="44">
        <f t="shared" si="90"/>
        <v>0</v>
      </c>
      <c r="K444" s="44">
        <f t="shared" si="90"/>
        <v>0</v>
      </c>
      <c r="L444" s="44">
        <f t="shared" si="90"/>
        <v>0</v>
      </c>
      <c r="M444" s="44">
        <f t="shared" si="90"/>
        <v>0</v>
      </c>
      <c r="N444" s="44">
        <f t="shared" si="90"/>
        <v>19</v>
      </c>
      <c r="O444" s="279">
        <v>194</v>
      </c>
      <c r="P444" s="279" t="s">
        <v>3133</v>
      </c>
      <c r="Q444" s="314" t="s">
        <v>4188</v>
      </c>
    </row>
    <row r="445" spans="1:17" x14ac:dyDescent="0.25">
      <c r="A445" s="374"/>
      <c r="B445" s="279"/>
      <c r="C445" s="279"/>
      <c r="D445" s="279"/>
      <c r="E445" s="279"/>
      <c r="F445" s="279"/>
      <c r="G445" s="79" t="s">
        <v>309</v>
      </c>
      <c r="H445" s="44">
        <f t="shared" si="81"/>
        <v>0</v>
      </c>
      <c r="I445" s="44">
        <v>0</v>
      </c>
      <c r="J445" s="44">
        <v>0</v>
      </c>
      <c r="K445" s="44">
        <v>0</v>
      </c>
      <c r="L445" s="44">
        <v>0</v>
      </c>
      <c r="M445" s="44">
        <v>0</v>
      </c>
      <c r="N445" s="44">
        <v>0</v>
      </c>
      <c r="O445" s="279"/>
      <c r="P445" s="279"/>
      <c r="Q445" s="315"/>
    </row>
    <row r="446" spans="1:17" ht="36" x14ac:dyDescent="0.25">
      <c r="A446" s="374"/>
      <c r="B446" s="279"/>
      <c r="C446" s="279"/>
      <c r="D446" s="279"/>
      <c r="E446" s="279"/>
      <c r="F446" s="279"/>
      <c r="G446" s="79" t="s">
        <v>18</v>
      </c>
      <c r="H446" s="44">
        <f t="shared" si="81"/>
        <v>16.7</v>
      </c>
      <c r="I446" s="44">
        <v>0</v>
      </c>
      <c r="J446" s="44">
        <v>0</v>
      </c>
      <c r="K446" s="44">
        <v>0</v>
      </c>
      <c r="L446" s="44">
        <v>0</v>
      </c>
      <c r="M446" s="44">
        <v>0</v>
      </c>
      <c r="N446" s="44">
        <v>16.7</v>
      </c>
      <c r="O446" s="279"/>
      <c r="P446" s="279"/>
      <c r="Q446" s="315"/>
    </row>
    <row r="447" spans="1:17" x14ac:dyDescent="0.25">
      <c r="A447" s="374"/>
      <c r="B447" s="279"/>
      <c r="C447" s="279"/>
      <c r="D447" s="279"/>
      <c r="E447" s="279"/>
      <c r="F447" s="279"/>
      <c r="G447" s="79" t="s">
        <v>19</v>
      </c>
      <c r="H447" s="44">
        <f t="shared" si="81"/>
        <v>2.2999999999999998</v>
      </c>
      <c r="I447" s="44">
        <v>0</v>
      </c>
      <c r="J447" s="44">
        <v>0</v>
      </c>
      <c r="K447" s="44">
        <v>0</v>
      </c>
      <c r="L447" s="44">
        <v>0</v>
      </c>
      <c r="M447" s="44">
        <v>0</v>
      </c>
      <c r="N447" s="44">
        <v>2.2999999999999998</v>
      </c>
      <c r="O447" s="279"/>
      <c r="P447" s="279"/>
      <c r="Q447" s="315"/>
    </row>
    <row r="448" spans="1:17" ht="24" x14ac:dyDescent="0.25">
      <c r="A448" s="375"/>
      <c r="B448" s="279"/>
      <c r="C448" s="279"/>
      <c r="D448" s="279"/>
      <c r="E448" s="279"/>
      <c r="F448" s="279"/>
      <c r="G448" s="79" t="s">
        <v>20</v>
      </c>
      <c r="H448" s="44">
        <f t="shared" si="81"/>
        <v>0</v>
      </c>
      <c r="I448" s="44">
        <v>0</v>
      </c>
      <c r="J448" s="44">
        <v>0</v>
      </c>
      <c r="K448" s="44">
        <v>0</v>
      </c>
      <c r="L448" s="44">
        <v>0</v>
      </c>
      <c r="M448" s="44">
        <v>0</v>
      </c>
      <c r="N448" s="44">
        <v>0</v>
      </c>
      <c r="O448" s="279"/>
      <c r="P448" s="279"/>
      <c r="Q448" s="315"/>
    </row>
    <row r="449" spans="1:17" ht="36" customHeight="1" x14ac:dyDescent="0.25">
      <c r="A449" s="292" t="s">
        <v>3134</v>
      </c>
      <c r="B449" s="279" t="s">
        <v>573</v>
      </c>
      <c r="C449" s="279" t="s">
        <v>443</v>
      </c>
      <c r="D449" s="279" t="s">
        <v>1871</v>
      </c>
      <c r="E449" s="279"/>
      <c r="F449" s="279" t="s">
        <v>1973</v>
      </c>
      <c r="G449" s="79" t="s">
        <v>16</v>
      </c>
      <c r="H449" s="44">
        <f t="shared" ref="H449:N449" si="91">SUM(H450:H453)</f>
        <v>200</v>
      </c>
      <c r="I449" s="44">
        <f t="shared" si="91"/>
        <v>0</v>
      </c>
      <c r="J449" s="44">
        <f t="shared" si="91"/>
        <v>200</v>
      </c>
      <c r="K449" s="44">
        <f t="shared" si="91"/>
        <v>0</v>
      </c>
      <c r="L449" s="44">
        <f t="shared" si="91"/>
        <v>0</v>
      </c>
      <c r="M449" s="44">
        <f t="shared" si="91"/>
        <v>0</v>
      </c>
      <c r="N449" s="44">
        <f t="shared" si="91"/>
        <v>0</v>
      </c>
      <c r="O449" s="279">
        <v>4914</v>
      </c>
      <c r="P449" s="279" t="s">
        <v>3135</v>
      </c>
      <c r="Q449" s="314" t="s">
        <v>4188</v>
      </c>
    </row>
    <row r="450" spans="1:17" ht="32.25" customHeight="1" x14ac:dyDescent="0.25">
      <c r="A450" s="292"/>
      <c r="B450" s="279"/>
      <c r="C450" s="279"/>
      <c r="D450" s="279"/>
      <c r="E450" s="279"/>
      <c r="F450" s="279"/>
      <c r="G450" s="79" t="s">
        <v>267</v>
      </c>
      <c r="H450" s="44">
        <f t="shared" si="81"/>
        <v>186</v>
      </c>
      <c r="I450" s="44">
        <v>0</v>
      </c>
      <c r="J450" s="44">
        <v>186</v>
      </c>
      <c r="K450" s="44">
        <v>0</v>
      </c>
      <c r="L450" s="44">
        <v>0</v>
      </c>
      <c r="M450" s="44">
        <v>0</v>
      </c>
      <c r="N450" s="44">
        <v>0</v>
      </c>
      <c r="O450" s="279"/>
      <c r="P450" s="279"/>
      <c r="Q450" s="315"/>
    </row>
    <row r="451" spans="1:17" ht="36" x14ac:dyDescent="0.25">
      <c r="A451" s="292"/>
      <c r="B451" s="279"/>
      <c r="C451" s="279"/>
      <c r="D451" s="279"/>
      <c r="E451" s="279"/>
      <c r="F451" s="279"/>
      <c r="G451" s="79" t="s">
        <v>18</v>
      </c>
      <c r="H451" s="44">
        <f t="shared" si="81"/>
        <v>14</v>
      </c>
      <c r="I451" s="44">
        <v>0</v>
      </c>
      <c r="J451" s="44">
        <v>14</v>
      </c>
      <c r="K451" s="44">
        <v>0</v>
      </c>
      <c r="L451" s="44">
        <v>0</v>
      </c>
      <c r="M451" s="44">
        <v>0</v>
      </c>
      <c r="N451" s="44">
        <v>0</v>
      </c>
      <c r="O451" s="279"/>
      <c r="P451" s="279"/>
      <c r="Q451" s="315"/>
    </row>
    <row r="452" spans="1:17" x14ac:dyDescent="0.25">
      <c r="A452" s="292"/>
      <c r="B452" s="279"/>
      <c r="C452" s="279"/>
      <c r="D452" s="279"/>
      <c r="E452" s="279"/>
      <c r="F452" s="279"/>
      <c r="G452" s="79" t="s">
        <v>19</v>
      </c>
      <c r="H452" s="44">
        <f t="shared" si="81"/>
        <v>0</v>
      </c>
      <c r="I452" s="44">
        <v>0</v>
      </c>
      <c r="J452" s="44">
        <v>0</v>
      </c>
      <c r="K452" s="44">
        <v>0</v>
      </c>
      <c r="L452" s="44">
        <v>0</v>
      </c>
      <c r="M452" s="44">
        <v>0</v>
      </c>
      <c r="N452" s="44">
        <v>0</v>
      </c>
      <c r="O452" s="279"/>
      <c r="P452" s="279"/>
      <c r="Q452" s="315"/>
    </row>
    <row r="453" spans="1:17" ht="24" x14ac:dyDescent="0.25">
      <c r="A453" s="292"/>
      <c r="B453" s="279"/>
      <c r="C453" s="279"/>
      <c r="D453" s="279"/>
      <c r="E453" s="279"/>
      <c r="F453" s="279"/>
      <c r="G453" s="79" t="s">
        <v>20</v>
      </c>
      <c r="H453" s="44">
        <f t="shared" si="81"/>
        <v>0</v>
      </c>
      <c r="I453" s="44">
        <v>0</v>
      </c>
      <c r="J453" s="44">
        <v>0</v>
      </c>
      <c r="K453" s="44">
        <v>0</v>
      </c>
      <c r="L453" s="44">
        <v>0</v>
      </c>
      <c r="M453" s="44">
        <v>0</v>
      </c>
      <c r="N453" s="44">
        <v>0</v>
      </c>
      <c r="O453" s="279"/>
      <c r="P453" s="279"/>
      <c r="Q453" s="315"/>
    </row>
    <row r="454" spans="1:17" ht="36" customHeight="1" x14ac:dyDescent="0.25">
      <c r="A454" s="292" t="s">
        <v>3136</v>
      </c>
      <c r="B454" s="279" t="s">
        <v>3121</v>
      </c>
      <c r="C454" s="279" t="s">
        <v>443</v>
      </c>
      <c r="D454" s="279">
        <v>2030</v>
      </c>
      <c r="E454" s="279">
        <v>75</v>
      </c>
      <c r="F454" s="279" t="s">
        <v>3123</v>
      </c>
      <c r="G454" s="79" t="s">
        <v>16</v>
      </c>
      <c r="H454" s="44">
        <f t="shared" ref="H454:N454" si="92">SUM(H455:H458)</f>
        <v>63.1</v>
      </c>
      <c r="I454" s="44">
        <f t="shared" si="92"/>
        <v>0</v>
      </c>
      <c r="J454" s="44">
        <f t="shared" si="92"/>
        <v>0</v>
      </c>
      <c r="K454" s="44">
        <f t="shared" si="92"/>
        <v>0</v>
      </c>
      <c r="L454" s="44">
        <f t="shared" si="92"/>
        <v>0</v>
      </c>
      <c r="M454" s="44">
        <f t="shared" si="92"/>
        <v>0</v>
      </c>
      <c r="N454" s="44">
        <f t="shared" si="92"/>
        <v>63.1</v>
      </c>
      <c r="O454" s="279">
        <v>4914</v>
      </c>
      <c r="P454" s="279" t="s">
        <v>3137</v>
      </c>
      <c r="Q454" s="314" t="s">
        <v>4188</v>
      </c>
    </row>
    <row r="455" spans="1:17" ht="30.75" customHeight="1" x14ac:dyDescent="0.25">
      <c r="A455" s="292"/>
      <c r="B455" s="279"/>
      <c r="C455" s="279"/>
      <c r="D455" s="279"/>
      <c r="E455" s="279"/>
      <c r="F455" s="279"/>
      <c r="G455" s="79" t="s">
        <v>309</v>
      </c>
      <c r="H455" s="44">
        <f t="shared" si="81"/>
        <v>0</v>
      </c>
      <c r="I455" s="44">
        <v>0</v>
      </c>
      <c r="J455" s="44">
        <v>0</v>
      </c>
      <c r="K455" s="44">
        <v>0</v>
      </c>
      <c r="L455" s="44">
        <v>0</v>
      </c>
      <c r="M455" s="44">
        <v>0</v>
      </c>
      <c r="N455" s="44">
        <v>0</v>
      </c>
      <c r="O455" s="279"/>
      <c r="P455" s="279"/>
      <c r="Q455" s="315"/>
    </row>
    <row r="456" spans="1:17" ht="36" x14ac:dyDescent="0.25">
      <c r="A456" s="292"/>
      <c r="B456" s="279"/>
      <c r="C456" s="279"/>
      <c r="D456" s="279"/>
      <c r="E456" s="279"/>
      <c r="F456" s="279"/>
      <c r="G456" s="79" t="s">
        <v>18</v>
      </c>
      <c r="H456" s="44">
        <f t="shared" si="81"/>
        <v>58.7</v>
      </c>
      <c r="I456" s="44">
        <v>0</v>
      </c>
      <c r="J456" s="44">
        <v>0</v>
      </c>
      <c r="K456" s="44">
        <v>0</v>
      </c>
      <c r="L456" s="44">
        <v>0</v>
      </c>
      <c r="M456" s="44">
        <v>0</v>
      </c>
      <c r="N456" s="44">
        <v>58.7</v>
      </c>
      <c r="O456" s="279"/>
      <c r="P456" s="279"/>
      <c r="Q456" s="315"/>
    </row>
    <row r="457" spans="1:17" x14ac:dyDescent="0.25">
      <c r="A457" s="292"/>
      <c r="B457" s="279"/>
      <c r="C457" s="279"/>
      <c r="D457" s="279"/>
      <c r="E457" s="279"/>
      <c r="F457" s="279"/>
      <c r="G457" s="79" t="s">
        <v>19</v>
      </c>
      <c r="H457" s="44">
        <f t="shared" si="81"/>
        <v>4.4000000000000004</v>
      </c>
      <c r="I457" s="44">
        <v>0</v>
      </c>
      <c r="J457" s="44">
        <v>0</v>
      </c>
      <c r="K457" s="44">
        <v>0</v>
      </c>
      <c r="L457" s="44">
        <v>0</v>
      </c>
      <c r="M457" s="44">
        <v>0</v>
      </c>
      <c r="N457" s="44">
        <v>4.4000000000000004</v>
      </c>
      <c r="O457" s="279"/>
      <c r="P457" s="279"/>
      <c r="Q457" s="315"/>
    </row>
    <row r="458" spans="1:17" ht="24" x14ac:dyDescent="0.25">
      <c r="A458" s="292"/>
      <c r="B458" s="279"/>
      <c r="C458" s="279"/>
      <c r="D458" s="279"/>
      <c r="E458" s="279"/>
      <c r="F458" s="279"/>
      <c r="G458" s="79" t="s">
        <v>20</v>
      </c>
      <c r="H458" s="44">
        <f t="shared" si="81"/>
        <v>0</v>
      </c>
      <c r="I458" s="44">
        <v>0</v>
      </c>
      <c r="J458" s="44">
        <v>0</v>
      </c>
      <c r="K458" s="44">
        <v>0</v>
      </c>
      <c r="L458" s="44">
        <v>0</v>
      </c>
      <c r="M458" s="44">
        <v>0</v>
      </c>
      <c r="N458" s="44">
        <v>0</v>
      </c>
      <c r="O458" s="279"/>
      <c r="P458" s="279"/>
      <c r="Q458" s="315"/>
    </row>
    <row r="459" spans="1:17" ht="36" customHeight="1" x14ac:dyDescent="0.25">
      <c r="A459" s="292" t="s">
        <v>3138</v>
      </c>
      <c r="B459" s="279" t="s">
        <v>3121</v>
      </c>
      <c r="C459" s="279" t="s">
        <v>443</v>
      </c>
      <c r="D459" s="279">
        <v>2027</v>
      </c>
      <c r="E459" s="279"/>
      <c r="F459" s="279" t="s">
        <v>461</v>
      </c>
      <c r="G459" s="79" t="s">
        <v>16</v>
      </c>
      <c r="H459" s="44">
        <f t="shared" ref="H459:N459" si="93">SUM(H460:H463)</f>
        <v>8</v>
      </c>
      <c r="I459" s="44">
        <f t="shared" si="93"/>
        <v>0</v>
      </c>
      <c r="J459" s="44">
        <f t="shared" si="93"/>
        <v>0</v>
      </c>
      <c r="K459" s="44">
        <f t="shared" si="93"/>
        <v>8</v>
      </c>
      <c r="L459" s="44">
        <f t="shared" si="93"/>
        <v>0</v>
      </c>
      <c r="M459" s="44">
        <f t="shared" si="93"/>
        <v>0</v>
      </c>
      <c r="N459" s="44">
        <f t="shared" si="93"/>
        <v>0</v>
      </c>
      <c r="O459" s="279">
        <v>1024</v>
      </c>
      <c r="P459" s="279"/>
      <c r="Q459" s="314" t="s">
        <v>4188</v>
      </c>
    </row>
    <row r="460" spans="1:17" ht="36.75" customHeight="1" x14ac:dyDescent="0.25">
      <c r="A460" s="292"/>
      <c r="B460" s="279"/>
      <c r="C460" s="279"/>
      <c r="D460" s="279"/>
      <c r="E460" s="279"/>
      <c r="F460" s="279"/>
      <c r="G460" s="79" t="s">
        <v>309</v>
      </c>
      <c r="H460" s="44">
        <f t="shared" si="81"/>
        <v>7.9</v>
      </c>
      <c r="I460" s="44">
        <v>0</v>
      </c>
      <c r="J460" s="44">
        <v>0</v>
      </c>
      <c r="K460" s="44">
        <v>7.9</v>
      </c>
      <c r="L460" s="44">
        <v>0</v>
      </c>
      <c r="M460" s="44">
        <v>0</v>
      </c>
      <c r="N460" s="44">
        <v>0</v>
      </c>
      <c r="O460" s="279"/>
      <c r="P460" s="279"/>
      <c r="Q460" s="315"/>
    </row>
    <row r="461" spans="1:17" ht="36" x14ac:dyDescent="0.25">
      <c r="A461" s="292"/>
      <c r="B461" s="279"/>
      <c r="C461" s="279"/>
      <c r="D461" s="279"/>
      <c r="E461" s="279"/>
      <c r="F461" s="279"/>
      <c r="G461" s="79" t="s">
        <v>18</v>
      </c>
      <c r="H461" s="44">
        <f t="shared" si="81"/>
        <v>0.1</v>
      </c>
      <c r="I461" s="44">
        <v>0</v>
      </c>
      <c r="J461" s="44">
        <v>0</v>
      </c>
      <c r="K461" s="44">
        <v>0.1</v>
      </c>
      <c r="L461" s="44">
        <v>0</v>
      </c>
      <c r="M461" s="44">
        <v>0</v>
      </c>
      <c r="N461" s="44">
        <v>0</v>
      </c>
      <c r="O461" s="279"/>
      <c r="P461" s="279"/>
      <c r="Q461" s="315"/>
    </row>
    <row r="462" spans="1:17" x14ac:dyDescent="0.25">
      <c r="A462" s="292"/>
      <c r="B462" s="279"/>
      <c r="C462" s="279"/>
      <c r="D462" s="279"/>
      <c r="E462" s="279"/>
      <c r="F462" s="279"/>
      <c r="G462" s="79" t="s">
        <v>19</v>
      </c>
      <c r="H462" s="44">
        <f t="shared" si="81"/>
        <v>0</v>
      </c>
      <c r="I462" s="44">
        <v>0</v>
      </c>
      <c r="J462" s="44">
        <v>0</v>
      </c>
      <c r="K462" s="44">
        <v>0</v>
      </c>
      <c r="L462" s="44">
        <v>0</v>
      </c>
      <c r="M462" s="44">
        <v>0</v>
      </c>
      <c r="N462" s="44">
        <v>0</v>
      </c>
      <c r="O462" s="279"/>
      <c r="P462" s="279"/>
      <c r="Q462" s="315"/>
    </row>
    <row r="463" spans="1:17" ht="24" x14ac:dyDescent="0.25">
      <c r="A463" s="292"/>
      <c r="B463" s="279"/>
      <c r="C463" s="279"/>
      <c r="D463" s="279"/>
      <c r="E463" s="279"/>
      <c r="F463" s="279"/>
      <c r="G463" s="79" t="s">
        <v>20</v>
      </c>
      <c r="H463" s="44">
        <f t="shared" si="81"/>
        <v>0</v>
      </c>
      <c r="I463" s="44">
        <v>0</v>
      </c>
      <c r="J463" s="44">
        <v>0</v>
      </c>
      <c r="K463" s="44">
        <v>0</v>
      </c>
      <c r="L463" s="44">
        <v>0</v>
      </c>
      <c r="M463" s="44">
        <v>0</v>
      </c>
      <c r="N463" s="44">
        <v>0</v>
      </c>
      <c r="O463" s="279"/>
      <c r="P463" s="279"/>
      <c r="Q463" s="315"/>
    </row>
    <row r="464" spans="1:17" ht="36" customHeight="1" x14ac:dyDescent="0.25">
      <c r="A464" s="292" t="s">
        <v>3139</v>
      </c>
      <c r="B464" s="279" t="s">
        <v>3121</v>
      </c>
      <c r="C464" s="279" t="s">
        <v>443</v>
      </c>
      <c r="D464" s="279">
        <v>2029</v>
      </c>
      <c r="E464" s="279"/>
      <c r="F464" s="279" t="s">
        <v>461</v>
      </c>
      <c r="G464" s="79" t="s">
        <v>16</v>
      </c>
      <c r="H464" s="44">
        <f t="shared" ref="H464:N464" si="94">SUM(H465:H468)</f>
        <v>8</v>
      </c>
      <c r="I464" s="44">
        <f t="shared" si="94"/>
        <v>0</v>
      </c>
      <c r="J464" s="44">
        <f t="shared" si="94"/>
        <v>0</v>
      </c>
      <c r="K464" s="44">
        <f t="shared" si="94"/>
        <v>0</v>
      </c>
      <c r="L464" s="44">
        <f t="shared" si="94"/>
        <v>0</v>
      </c>
      <c r="M464" s="44">
        <f t="shared" si="94"/>
        <v>8</v>
      </c>
      <c r="N464" s="44">
        <f t="shared" si="94"/>
        <v>0</v>
      </c>
      <c r="O464" s="279">
        <v>812</v>
      </c>
      <c r="P464" s="279"/>
      <c r="Q464" s="314" t="s">
        <v>4188</v>
      </c>
    </row>
    <row r="465" spans="1:17" ht="27" customHeight="1" x14ac:dyDescent="0.25">
      <c r="A465" s="292"/>
      <c r="B465" s="279"/>
      <c r="C465" s="279"/>
      <c r="D465" s="279"/>
      <c r="E465" s="279"/>
      <c r="F465" s="279"/>
      <c r="G465" s="79" t="s">
        <v>309</v>
      </c>
      <c r="H465" s="44">
        <f t="shared" ref="H465:H468" si="95">SUM(I465:N465)</f>
        <v>7.9</v>
      </c>
      <c r="I465" s="44">
        <v>0</v>
      </c>
      <c r="J465" s="44">
        <v>0</v>
      </c>
      <c r="K465" s="44">
        <v>0</v>
      </c>
      <c r="L465" s="44">
        <v>0</v>
      </c>
      <c r="M465" s="44">
        <v>7.9</v>
      </c>
      <c r="N465" s="44">
        <v>0</v>
      </c>
      <c r="O465" s="279"/>
      <c r="P465" s="279"/>
      <c r="Q465" s="315"/>
    </row>
    <row r="466" spans="1:17" ht="36" x14ac:dyDescent="0.25">
      <c r="A466" s="292"/>
      <c r="B466" s="279"/>
      <c r="C466" s="279"/>
      <c r="D466" s="279"/>
      <c r="E466" s="279"/>
      <c r="F466" s="279"/>
      <c r="G466" s="79" t="s">
        <v>18</v>
      </c>
      <c r="H466" s="44">
        <f t="shared" si="95"/>
        <v>0.1</v>
      </c>
      <c r="I466" s="44">
        <v>0</v>
      </c>
      <c r="J466" s="44">
        <v>0</v>
      </c>
      <c r="K466" s="44">
        <v>0</v>
      </c>
      <c r="L466" s="44">
        <v>0</v>
      </c>
      <c r="M466" s="44">
        <v>0.1</v>
      </c>
      <c r="N466" s="44">
        <v>0</v>
      </c>
      <c r="O466" s="279"/>
      <c r="P466" s="279"/>
      <c r="Q466" s="315"/>
    </row>
    <row r="467" spans="1:17" x14ac:dyDescent="0.25">
      <c r="A467" s="292"/>
      <c r="B467" s="279"/>
      <c r="C467" s="279"/>
      <c r="D467" s="279"/>
      <c r="E467" s="279"/>
      <c r="F467" s="279"/>
      <c r="G467" s="79" t="s">
        <v>19</v>
      </c>
      <c r="H467" s="44">
        <f t="shared" si="95"/>
        <v>0</v>
      </c>
      <c r="I467" s="44">
        <v>0</v>
      </c>
      <c r="J467" s="44">
        <v>0</v>
      </c>
      <c r="K467" s="44">
        <v>0</v>
      </c>
      <c r="L467" s="44">
        <v>0</v>
      </c>
      <c r="M467" s="44">
        <v>0</v>
      </c>
      <c r="N467" s="44">
        <v>0</v>
      </c>
      <c r="O467" s="279"/>
      <c r="P467" s="279"/>
      <c r="Q467" s="315"/>
    </row>
    <row r="468" spans="1:17" ht="24" x14ac:dyDescent="0.25">
      <c r="A468" s="292"/>
      <c r="B468" s="279"/>
      <c r="C468" s="279"/>
      <c r="D468" s="279"/>
      <c r="E468" s="279"/>
      <c r="F468" s="279"/>
      <c r="G468" s="79" t="s">
        <v>20</v>
      </c>
      <c r="H468" s="44">
        <f t="shared" si="95"/>
        <v>0</v>
      </c>
      <c r="I468" s="44">
        <v>0</v>
      </c>
      <c r="J468" s="44">
        <v>0</v>
      </c>
      <c r="K468" s="44">
        <v>0</v>
      </c>
      <c r="L468" s="44">
        <v>0</v>
      </c>
      <c r="M468" s="44">
        <v>0</v>
      </c>
      <c r="N468" s="44">
        <v>0</v>
      </c>
      <c r="O468" s="279"/>
      <c r="P468" s="279"/>
      <c r="Q468" s="315"/>
    </row>
    <row r="469" spans="1:17" ht="36" x14ac:dyDescent="0.25">
      <c r="A469" s="306" t="s">
        <v>26</v>
      </c>
      <c r="B469" s="306"/>
      <c r="C469" s="306"/>
      <c r="D469" s="306"/>
      <c r="E469" s="306"/>
      <c r="F469" s="306"/>
      <c r="G469" s="133" t="s">
        <v>16</v>
      </c>
      <c r="H469" s="49">
        <f>SUM(H399,H404,H409,H414,H419,H424,H429,H434,H439,H444,H449,H454,H459,H464)</f>
        <v>676.7</v>
      </c>
      <c r="I469" s="49">
        <f t="shared" ref="I469:N469" si="96">SUM(I399,I404,I409,I414,I419,I424,I429,I434,I439,I444,I449,I454,I459,I464)</f>
        <v>47.8</v>
      </c>
      <c r="J469" s="49">
        <f t="shared" si="96"/>
        <v>225.1</v>
      </c>
      <c r="K469" s="49">
        <f t="shared" si="96"/>
        <v>48</v>
      </c>
      <c r="L469" s="49">
        <f t="shared" si="96"/>
        <v>114.8</v>
      </c>
      <c r="M469" s="49">
        <f t="shared" si="96"/>
        <v>158.89999999999998</v>
      </c>
      <c r="N469" s="49">
        <f t="shared" si="96"/>
        <v>82.1</v>
      </c>
      <c r="O469" s="279"/>
      <c r="P469" s="279"/>
    </row>
    <row r="470" spans="1:17" ht="37.5" customHeight="1" x14ac:dyDescent="0.25">
      <c r="A470" s="306"/>
      <c r="B470" s="306"/>
      <c r="C470" s="306"/>
      <c r="D470" s="306"/>
      <c r="E470" s="306"/>
      <c r="F470" s="306"/>
      <c r="G470" s="133" t="s">
        <v>267</v>
      </c>
      <c r="H470" s="49">
        <f t="shared" ref="H470:N473" si="97">SUM(H400,H405,H410,H415,H420,H425,H430,H435,H440,H445,H450,H455,H460,H465)</f>
        <v>302.29999999999995</v>
      </c>
      <c r="I470" s="49">
        <f t="shared" si="97"/>
        <v>1.8</v>
      </c>
      <c r="J470" s="49">
        <f t="shared" si="97"/>
        <v>186</v>
      </c>
      <c r="K470" s="49">
        <f t="shared" si="97"/>
        <v>7.9</v>
      </c>
      <c r="L470" s="49">
        <f t="shared" si="97"/>
        <v>0</v>
      </c>
      <c r="M470" s="49">
        <f t="shared" si="97"/>
        <v>106.60000000000001</v>
      </c>
      <c r="N470" s="49">
        <f t="shared" si="97"/>
        <v>0</v>
      </c>
      <c r="O470" s="279"/>
      <c r="P470" s="279"/>
    </row>
    <row r="471" spans="1:17" ht="36" x14ac:dyDescent="0.25">
      <c r="A471" s="306"/>
      <c r="B471" s="306"/>
      <c r="C471" s="306"/>
      <c r="D471" s="306"/>
      <c r="E471" s="306"/>
      <c r="F471" s="306"/>
      <c r="G471" s="133" t="s">
        <v>18</v>
      </c>
      <c r="H471" s="49">
        <f t="shared" si="97"/>
        <v>323.60000000000002</v>
      </c>
      <c r="I471" s="49">
        <f t="shared" si="97"/>
        <v>28.5</v>
      </c>
      <c r="J471" s="49">
        <f t="shared" si="97"/>
        <v>37.299999999999997</v>
      </c>
      <c r="K471" s="49">
        <f t="shared" si="97"/>
        <v>37.300000000000004</v>
      </c>
      <c r="L471" s="49">
        <f t="shared" si="97"/>
        <v>106.8</v>
      </c>
      <c r="M471" s="49">
        <f t="shared" si="97"/>
        <v>38.300000000000004</v>
      </c>
      <c r="N471" s="49">
        <f t="shared" si="97"/>
        <v>75.400000000000006</v>
      </c>
      <c r="O471" s="279"/>
      <c r="P471" s="279"/>
    </row>
    <row r="472" spans="1:17" x14ac:dyDescent="0.25">
      <c r="A472" s="306"/>
      <c r="B472" s="306"/>
      <c r="C472" s="306"/>
      <c r="D472" s="306"/>
      <c r="E472" s="306"/>
      <c r="F472" s="306"/>
      <c r="G472" s="133" t="s">
        <v>19</v>
      </c>
      <c r="H472" s="49">
        <f t="shared" si="97"/>
        <v>39.5</v>
      </c>
      <c r="I472" s="49">
        <f t="shared" si="97"/>
        <v>17.3</v>
      </c>
      <c r="J472" s="49">
        <f t="shared" si="97"/>
        <v>1.8</v>
      </c>
      <c r="K472" s="49">
        <f t="shared" si="97"/>
        <v>2.8</v>
      </c>
      <c r="L472" s="49">
        <f t="shared" si="97"/>
        <v>8</v>
      </c>
      <c r="M472" s="49">
        <f t="shared" si="97"/>
        <v>2.9</v>
      </c>
      <c r="N472" s="49">
        <f t="shared" si="97"/>
        <v>6.7</v>
      </c>
      <c r="O472" s="279"/>
      <c r="P472" s="279"/>
    </row>
    <row r="473" spans="1:17" ht="24" x14ac:dyDescent="0.25">
      <c r="A473" s="306"/>
      <c r="B473" s="306"/>
      <c r="C473" s="306"/>
      <c r="D473" s="306"/>
      <c r="E473" s="306"/>
      <c r="F473" s="306"/>
      <c r="G473" s="133" t="s">
        <v>20</v>
      </c>
      <c r="H473" s="49">
        <f t="shared" si="97"/>
        <v>11.299999999999999</v>
      </c>
      <c r="I473" s="49">
        <f t="shared" si="97"/>
        <v>0.2</v>
      </c>
      <c r="J473" s="49">
        <f t="shared" si="97"/>
        <v>0</v>
      </c>
      <c r="K473" s="49">
        <f t="shared" si="97"/>
        <v>0</v>
      </c>
      <c r="L473" s="49">
        <f t="shared" si="97"/>
        <v>0</v>
      </c>
      <c r="M473" s="49">
        <f t="shared" si="97"/>
        <v>11.1</v>
      </c>
      <c r="N473" s="49">
        <f t="shared" si="97"/>
        <v>0</v>
      </c>
      <c r="O473" s="279"/>
      <c r="P473" s="279"/>
    </row>
    <row r="474" spans="1:17" x14ac:dyDescent="0.25">
      <c r="A474" s="666" t="s">
        <v>486</v>
      </c>
      <c r="B474" s="667"/>
      <c r="C474" s="667"/>
      <c r="D474" s="667"/>
      <c r="E474" s="667"/>
      <c r="F474" s="667"/>
      <c r="G474" s="667"/>
      <c r="H474" s="667"/>
      <c r="I474" s="667"/>
      <c r="J474" s="667"/>
      <c r="K474" s="667"/>
      <c r="L474" s="667"/>
      <c r="M474" s="667"/>
      <c r="N474" s="667"/>
      <c r="O474" s="667"/>
      <c r="P474" s="668"/>
    </row>
    <row r="475" spans="1:17" ht="36" customHeight="1" x14ac:dyDescent="0.25">
      <c r="A475" s="292" t="s">
        <v>3141</v>
      </c>
      <c r="B475" s="279" t="s">
        <v>3142</v>
      </c>
      <c r="C475" s="279" t="s">
        <v>486</v>
      </c>
      <c r="D475" s="279" t="s">
        <v>160</v>
      </c>
      <c r="E475" s="279" t="s">
        <v>3143</v>
      </c>
      <c r="F475" s="281" t="s">
        <v>1485</v>
      </c>
      <c r="G475" s="79" t="s">
        <v>16</v>
      </c>
      <c r="H475" s="44">
        <f t="shared" ref="H475:N475" si="98">SUM(H476:H479)</f>
        <v>26.6</v>
      </c>
      <c r="I475" s="44">
        <f t="shared" si="98"/>
        <v>0</v>
      </c>
      <c r="J475" s="44">
        <f t="shared" si="98"/>
        <v>16.600000000000001</v>
      </c>
      <c r="K475" s="44">
        <f t="shared" si="98"/>
        <v>0</v>
      </c>
      <c r="L475" s="44">
        <f t="shared" si="98"/>
        <v>0</v>
      </c>
      <c r="M475" s="44">
        <f t="shared" si="98"/>
        <v>10</v>
      </c>
      <c r="N475" s="44">
        <f t="shared" si="98"/>
        <v>0</v>
      </c>
      <c r="O475" s="279">
        <v>626</v>
      </c>
      <c r="P475" s="279"/>
      <c r="Q475" s="314" t="s">
        <v>4207</v>
      </c>
    </row>
    <row r="476" spans="1:17" ht="29.25" customHeight="1" x14ac:dyDescent="0.25">
      <c r="A476" s="292"/>
      <c r="B476" s="279"/>
      <c r="C476" s="279"/>
      <c r="D476" s="279"/>
      <c r="E476" s="279"/>
      <c r="F476" s="282"/>
      <c r="G476" s="79" t="s">
        <v>267</v>
      </c>
      <c r="H476" s="44">
        <f t="shared" ref="H476:H534" si="99">SUM(I476:N476)</f>
        <v>0</v>
      </c>
      <c r="I476" s="44">
        <v>0</v>
      </c>
      <c r="J476" s="44">
        <v>0</v>
      </c>
      <c r="K476" s="44">
        <v>0</v>
      </c>
      <c r="L476" s="44">
        <v>0</v>
      </c>
      <c r="M476" s="44">
        <v>0</v>
      </c>
      <c r="N476" s="44">
        <v>0</v>
      </c>
      <c r="O476" s="279"/>
      <c r="P476" s="279"/>
      <c r="Q476" s="315"/>
    </row>
    <row r="477" spans="1:17" ht="36" x14ac:dyDescent="0.25">
      <c r="A477" s="292"/>
      <c r="B477" s="279"/>
      <c r="C477" s="279"/>
      <c r="D477" s="279"/>
      <c r="E477" s="279"/>
      <c r="F477" s="282"/>
      <c r="G477" s="79" t="s">
        <v>18</v>
      </c>
      <c r="H477" s="44">
        <f t="shared" si="99"/>
        <v>24.1</v>
      </c>
      <c r="I477" s="44">
        <v>0</v>
      </c>
      <c r="J477" s="44">
        <v>14.8</v>
      </c>
      <c r="K477" s="44">
        <v>0</v>
      </c>
      <c r="L477" s="44">
        <v>0</v>
      </c>
      <c r="M477" s="44">
        <v>9.3000000000000007</v>
      </c>
      <c r="N477" s="44">
        <v>0</v>
      </c>
      <c r="O477" s="279"/>
      <c r="P477" s="279"/>
      <c r="Q477" s="315"/>
    </row>
    <row r="478" spans="1:17" x14ac:dyDescent="0.25">
      <c r="A478" s="292"/>
      <c r="B478" s="279"/>
      <c r="C478" s="279"/>
      <c r="D478" s="279"/>
      <c r="E478" s="279"/>
      <c r="F478" s="282"/>
      <c r="G478" s="79" t="s">
        <v>19</v>
      </c>
      <c r="H478" s="44">
        <f t="shared" si="99"/>
        <v>2.5</v>
      </c>
      <c r="I478" s="44">
        <v>0</v>
      </c>
      <c r="J478" s="44">
        <v>1.8</v>
      </c>
      <c r="K478" s="44">
        <v>0</v>
      </c>
      <c r="L478" s="44">
        <v>0</v>
      </c>
      <c r="M478" s="44">
        <v>0.7</v>
      </c>
      <c r="N478" s="44">
        <v>0</v>
      </c>
      <c r="O478" s="279"/>
      <c r="P478" s="279"/>
      <c r="Q478" s="315"/>
    </row>
    <row r="479" spans="1:17" ht="24" x14ac:dyDescent="0.25">
      <c r="A479" s="292"/>
      <c r="B479" s="279"/>
      <c r="C479" s="279"/>
      <c r="D479" s="279"/>
      <c r="E479" s="279"/>
      <c r="F479" s="283"/>
      <c r="G479" s="79" t="s">
        <v>20</v>
      </c>
      <c r="H479" s="44">
        <f t="shared" si="99"/>
        <v>0</v>
      </c>
      <c r="I479" s="44">
        <v>0</v>
      </c>
      <c r="J479" s="44">
        <v>0</v>
      </c>
      <c r="K479" s="44">
        <v>0</v>
      </c>
      <c r="L479" s="44">
        <v>0</v>
      </c>
      <c r="M479" s="44">
        <v>0</v>
      </c>
      <c r="N479" s="44">
        <v>0</v>
      </c>
      <c r="O479" s="279"/>
      <c r="P479" s="279"/>
      <c r="Q479" s="315"/>
    </row>
    <row r="480" spans="1:17" ht="36" customHeight="1" x14ac:dyDescent="0.25">
      <c r="A480" s="292" t="s">
        <v>3144</v>
      </c>
      <c r="B480" s="279" t="s">
        <v>3142</v>
      </c>
      <c r="C480" s="279" t="s">
        <v>486</v>
      </c>
      <c r="D480" s="279" t="s">
        <v>30</v>
      </c>
      <c r="E480" s="279" t="s">
        <v>3145</v>
      </c>
      <c r="F480" s="279" t="s">
        <v>1485</v>
      </c>
      <c r="G480" s="79" t="s">
        <v>16</v>
      </c>
      <c r="H480" s="44">
        <f t="shared" ref="H480:N480" si="100">SUM(H481:H484)</f>
        <v>11.6</v>
      </c>
      <c r="I480" s="44">
        <f t="shared" si="100"/>
        <v>0</v>
      </c>
      <c r="J480" s="44">
        <f t="shared" si="100"/>
        <v>0</v>
      </c>
      <c r="K480" s="44">
        <f t="shared" si="100"/>
        <v>11.6</v>
      </c>
      <c r="L480" s="44">
        <f t="shared" si="100"/>
        <v>0</v>
      </c>
      <c r="M480" s="44">
        <f t="shared" si="100"/>
        <v>0</v>
      </c>
      <c r="N480" s="44">
        <f t="shared" si="100"/>
        <v>0</v>
      </c>
      <c r="O480" s="279">
        <v>338</v>
      </c>
      <c r="P480" s="279" t="s">
        <v>3146</v>
      </c>
      <c r="Q480" s="314" t="s">
        <v>4207</v>
      </c>
    </row>
    <row r="481" spans="1:17" ht="22.5" customHeight="1" x14ac:dyDescent="0.25">
      <c r="A481" s="292"/>
      <c r="B481" s="279"/>
      <c r="C481" s="279"/>
      <c r="D481" s="279"/>
      <c r="E481" s="279"/>
      <c r="F481" s="279"/>
      <c r="G481" s="79" t="s">
        <v>267</v>
      </c>
      <c r="H481" s="44">
        <f t="shared" si="99"/>
        <v>0</v>
      </c>
      <c r="I481" s="44">
        <v>0</v>
      </c>
      <c r="J481" s="44">
        <v>0</v>
      </c>
      <c r="K481" s="44">
        <v>0</v>
      </c>
      <c r="L481" s="44">
        <v>0</v>
      </c>
      <c r="M481" s="44">
        <v>0</v>
      </c>
      <c r="N481" s="44">
        <v>0</v>
      </c>
      <c r="O481" s="279"/>
      <c r="P481" s="279"/>
      <c r="Q481" s="315"/>
    </row>
    <row r="482" spans="1:17" ht="36" x14ac:dyDescent="0.25">
      <c r="A482" s="292"/>
      <c r="B482" s="279"/>
      <c r="C482" s="279"/>
      <c r="D482" s="279"/>
      <c r="E482" s="279"/>
      <c r="F482" s="279"/>
      <c r="G482" s="79" t="s">
        <v>18</v>
      </c>
      <c r="H482" s="44">
        <f t="shared" si="99"/>
        <v>10.199999999999999</v>
      </c>
      <c r="I482" s="44">
        <v>0</v>
      </c>
      <c r="J482" s="44">
        <v>0</v>
      </c>
      <c r="K482" s="44">
        <v>10.199999999999999</v>
      </c>
      <c r="L482" s="44">
        <v>0</v>
      </c>
      <c r="M482" s="44">
        <v>0</v>
      </c>
      <c r="N482" s="44">
        <v>0</v>
      </c>
      <c r="O482" s="279"/>
      <c r="P482" s="279"/>
      <c r="Q482" s="315"/>
    </row>
    <row r="483" spans="1:17" x14ac:dyDescent="0.25">
      <c r="A483" s="292"/>
      <c r="B483" s="279"/>
      <c r="C483" s="279"/>
      <c r="D483" s="279"/>
      <c r="E483" s="279"/>
      <c r="F483" s="279"/>
      <c r="G483" s="79" t="s">
        <v>19</v>
      </c>
      <c r="H483" s="44">
        <f t="shared" si="99"/>
        <v>1.4</v>
      </c>
      <c r="I483" s="44">
        <v>0</v>
      </c>
      <c r="J483" s="44">
        <v>0</v>
      </c>
      <c r="K483" s="44">
        <v>1.4</v>
      </c>
      <c r="L483" s="44">
        <v>0</v>
      </c>
      <c r="M483" s="44">
        <v>0</v>
      </c>
      <c r="N483" s="44">
        <v>0</v>
      </c>
      <c r="O483" s="279"/>
      <c r="P483" s="279"/>
      <c r="Q483" s="315"/>
    </row>
    <row r="484" spans="1:17" ht="24" x14ac:dyDescent="0.25">
      <c r="A484" s="292"/>
      <c r="B484" s="279"/>
      <c r="C484" s="279"/>
      <c r="D484" s="279"/>
      <c r="E484" s="279"/>
      <c r="F484" s="279"/>
      <c r="G484" s="79" t="s">
        <v>20</v>
      </c>
      <c r="H484" s="44">
        <f t="shared" si="99"/>
        <v>0</v>
      </c>
      <c r="I484" s="44">
        <v>0</v>
      </c>
      <c r="J484" s="44">
        <v>0</v>
      </c>
      <c r="K484" s="44">
        <v>0</v>
      </c>
      <c r="L484" s="44">
        <v>0</v>
      </c>
      <c r="M484" s="44">
        <v>0</v>
      </c>
      <c r="N484" s="44">
        <v>0</v>
      </c>
      <c r="O484" s="279"/>
      <c r="P484" s="279"/>
      <c r="Q484" s="315"/>
    </row>
    <row r="485" spans="1:17" ht="36" customHeight="1" x14ac:dyDescent="0.25">
      <c r="A485" s="292" t="s">
        <v>3147</v>
      </c>
      <c r="B485" s="281" t="s">
        <v>3148</v>
      </c>
      <c r="C485" s="279" t="s">
        <v>486</v>
      </c>
      <c r="D485" s="279" t="s">
        <v>30</v>
      </c>
      <c r="E485" s="279" t="s">
        <v>3149</v>
      </c>
      <c r="F485" s="281" t="s">
        <v>3150</v>
      </c>
      <c r="G485" s="79" t="s">
        <v>16</v>
      </c>
      <c r="H485" s="44">
        <f t="shared" ref="H485:N485" si="101">SUM(H486:H489)</f>
        <v>31.599999999999998</v>
      </c>
      <c r="I485" s="44">
        <f t="shared" si="101"/>
        <v>0</v>
      </c>
      <c r="J485" s="44">
        <f t="shared" si="101"/>
        <v>0</v>
      </c>
      <c r="K485" s="44">
        <f t="shared" si="101"/>
        <v>31.599999999999998</v>
      </c>
      <c r="L485" s="44">
        <f t="shared" si="101"/>
        <v>0</v>
      </c>
      <c r="M485" s="44">
        <f t="shared" si="101"/>
        <v>0</v>
      </c>
      <c r="N485" s="44">
        <f t="shared" si="101"/>
        <v>0</v>
      </c>
      <c r="O485" s="279">
        <v>410</v>
      </c>
      <c r="P485" s="279" t="s">
        <v>3151</v>
      </c>
      <c r="Q485" s="314" t="s">
        <v>4207</v>
      </c>
    </row>
    <row r="486" spans="1:17" ht="26.25" customHeight="1" x14ac:dyDescent="0.25">
      <c r="A486" s="292"/>
      <c r="B486" s="282"/>
      <c r="C486" s="279"/>
      <c r="D486" s="279"/>
      <c r="E486" s="279"/>
      <c r="F486" s="282"/>
      <c r="G486" s="79" t="s">
        <v>267</v>
      </c>
      <c r="H486" s="44">
        <f t="shared" si="99"/>
        <v>29.4</v>
      </c>
      <c r="I486" s="44">
        <v>0</v>
      </c>
      <c r="J486" s="44">
        <v>0</v>
      </c>
      <c r="K486" s="44">
        <v>29.4</v>
      </c>
      <c r="L486" s="44">
        <v>0</v>
      </c>
      <c r="M486" s="44">
        <v>0</v>
      </c>
      <c r="N486" s="44">
        <v>0</v>
      </c>
      <c r="O486" s="279"/>
      <c r="P486" s="279"/>
      <c r="Q486" s="315"/>
    </row>
    <row r="487" spans="1:17" ht="36" x14ac:dyDescent="0.25">
      <c r="A487" s="292"/>
      <c r="B487" s="282"/>
      <c r="C487" s="279"/>
      <c r="D487" s="279"/>
      <c r="E487" s="279"/>
      <c r="F487" s="282"/>
      <c r="G487" s="79" t="s">
        <v>18</v>
      </c>
      <c r="H487" s="44">
        <f t="shared" si="99"/>
        <v>1.2</v>
      </c>
      <c r="I487" s="44">
        <v>0</v>
      </c>
      <c r="J487" s="44">
        <v>0</v>
      </c>
      <c r="K487" s="44">
        <v>1.2</v>
      </c>
      <c r="L487" s="44">
        <v>0</v>
      </c>
      <c r="M487" s="44">
        <v>0</v>
      </c>
      <c r="N487" s="44">
        <v>0</v>
      </c>
      <c r="O487" s="279"/>
      <c r="P487" s="279"/>
      <c r="Q487" s="315"/>
    </row>
    <row r="488" spans="1:17" x14ac:dyDescent="0.25">
      <c r="A488" s="292"/>
      <c r="B488" s="282"/>
      <c r="C488" s="279"/>
      <c r="D488" s="279"/>
      <c r="E488" s="279"/>
      <c r="F488" s="282"/>
      <c r="G488" s="79" t="s">
        <v>19</v>
      </c>
      <c r="H488" s="44">
        <f t="shared" si="99"/>
        <v>1</v>
      </c>
      <c r="I488" s="44">
        <v>0</v>
      </c>
      <c r="J488" s="44">
        <v>0</v>
      </c>
      <c r="K488" s="44">
        <v>1</v>
      </c>
      <c r="L488" s="44">
        <v>0</v>
      </c>
      <c r="M488" s="44">
        <v>0</v>
      </c>
      <c r="N488" s="44">
        <v>0</v>
      </c>
      <c r="O488" s="279"/>
      <c r="P488" s="279"/>
      <c r="Q488" s="315"/>
    </row>
    <row r="489" spans="1:17" ht="24" x14ac:dyDescent="0.25">
      <c r="A489" s="292"/>
      <c r="B489" s="283"/>
      <c r="C489" s="279"/>
      <c r="D489" s="279"/>
      <c r="E489" s="279"/>
      <c r="F489" s="283"/>
      <c r="G489" s="79" t="s">
        <v>20</v>
      </c>
      <c r="H489" s="44">
        <f t="shared" si="99"/>
        <v>0</v>
      </c>
      <c r="I489" s="44">
        <v>0</v>
      </c>
      <c r="J489" s="44">
        <v>0</v>
      </c>
      <c r="K489" s="44">
        <v>0</v>
      </c>
      <c r="L489" s="44">
        <v>0</v>
      </c>
      <c r="M489" s="44">
        <v>0</v>
      </c>
      <c r="N489" s="44">
        <v>0</v>
      </c>
      <c r="O489" s="279"/>
      <c r="P489" s="279"/>
      <c r="Q489" s="315"/>
    </row>
    <row r="490" spans="1:17" ht="36" customHeight="1" x14ac:dyDescent="0.25">
      <c r="A490" s="292" t="s">
        <v>3152</v>
      </c>
      <c r="B490" s="279" t="s">
        <v>3153</v>
      </c>
      <c r="C490" s="279" t="s">
        <v>486</v>
      </c>
      <c r="D490" s="279" t="s">
        <v>421</v>
      </c>
      <c r="E490" s="279" t="s">
        <v>3154</v>
      </c>
      <c r="F490" s="281" t="s">
        <v>3150</v>
      </c>
      <c r="G490" s="79" t="s">
        <v>16</v>
      </c>
      <c r="H490" s="44">
        <f t="shared" ref="H490:N490" si="102">SUM(H491:H494)</f>
        <v>31.599999999999998</v>
      </c>
      <c r="I490" s="44">
        <f t="shared" si="102"/>
        <v>0</v>
      </c>
      <c r="J490" s="44">
        <f t="shared" si="102"/>
        <v>0</v>
      </c>
      <c r="K490" s="44">
        <f t="shared" si="102"/>
        <v>0</v>
      </c>
      <c r="L490" s="44">
        <f t="shared" si="102"/>
        <v>31.599999999999998</v>
      </c>
      <c r="M490" s="44">
        <f t="shared" si="102"/>
        <v>0</v>
      </c>
      <c r="N490" s="44">
        <f t="shared" si="102"/>
        <v>0</v>
      </c>
      <c r="O490" s="279">
        <v>717</v>
      </c>
      <c r="P490" s="279"/>
      <c r="Q490" s="314" t="s">
        <v>4207</v>
      </c>
    </row>
    <row r="491" spans="1:17" ht="29.25" customHeight="1" x14ac:dyDescent="0.25">
      <c r="A491" s="292"/>
      <c r="B491" s="279"/>
      <c r="C491" s="279"/>
      <c r="D491" s="279"/>
      <c r="E491" s="279"/>
      <c r="F491" s="282"/>
      <c r="G491" s="79" t="s">
        <v>267</v>
      </c>
      <c r="H491" s="44">
        <f t="shared" si="99"/>
        <v>29.4</v>
      </c>
      <c r="I491" s="44">
        <v>0</v>
      </c>
      <c r="J491" s="44">
        <v>0</v>
      </c>
      <c r="K491" s="44">
        <v>0</v>
      </c>
      <c r="L491" s="44">
        <v>29.4</v>
      </c>
      <c r="M491" s="44">
        <v>0</v>
      </c>
      <c r="N491" s="44">
        <v>0</v>
      </c>
      <c r="O491" s="279"/>
      <c r="P491" s="279"/>
      <c r="Q491" s="315"/>
    </row>
    <row r="492" spans="1:17" ht="36" x14ac:dyDescent="0.25">
      <c r="A492" s="292"/>
      <c r="B492" s="279"/>
      <c r="C492" s="279"/>
      <c r="D492" s="279"/>
      <c r="E492" s="279"/>
      <c r="F492" s="282"/>
      <c r="G492" s="79" t="s">
        <v>18</v>
      </c>
      <c r="H492" s="44">
        <f t="shared" si="99"/>
        <v>1.2</v>
      </c>
      <c r="I492" s="44">
        <v>0</v>
      </c>
      <c r="J492" s="44">
        <v>0</v>
      </c>
      <c r="K492" s="44">
        <v>0</v>
      </c>
      <c r="L492" s="44">
        <v>1.2</v>
      </c>
      <c r="M492" s="44">
        <v>0</v>
      </c>
      <c r="N492" s="44">
        <v>0</v>
      </c>
      <c r="O492" s="279"/>
      <c r="P492" s="279"/>
      <c r="Q492" s="315"/>
    </row>
    <row r="493" spans="1:17" x14ac:dyDescent="0.25">
      <c r="A493" s="292"/>
      <c r="B493" s="279"/>
      <c r="C493" s="279"/>
      <c r="D493" s="279"/>
      <c r="E493" s="279"/>
      <c r="F493" s="282"/>
      <c r="G493" s="79" t="s">
        <v>19</v>
      </c>
      <c r="H493" s="44">
        <f t="shared" si="99"/>
        <v>1</v>
      </c>
      <c r="I493" s="44">
        <v>0</v>
      </c>
      <c r="J493" s="44">
        <v>0</v>
      </c>
      <c r="K493" s="44">
        <v>0</v>
      </c>
      <c r="L493" s="44">
        <v>1</v>
      </c>
      <c r="M493" s="44">
        <v>0</v>
      </c>
      <c r="N493" s="44">
        <v>0</v>
      </c>
      <c r="O493" s="279"/>
      <c r="P493" s="279"/>
      <c r="Q493" s="315"/>
    </row>
    <row r="494" spans="1:17" ht="24" x14ac:dyDescent="0.25">
      <c r="A494" s="292"/>
      <c r="B494" s="279"/>
      <c r="C494" s="279"/>
      <c r="D494" s="279"/>
      <c r="E494" s="279"/>
      <c r="F494" s="283"/>
      <c r="G494" s="79" t="s">
        <v>20</v>
      </c>
      <c r="H494" s="44">
        <f t="shared" si="99"/>
        <v>0</v>
      </c>
      <c r="I494" s="44">
        <v>0</v>
      </c>
      <c r="J494" s="44">
        <v>0</v>
      </c>
      <c r="K494" s="44">
        <v>0</v>
      </c>
      <c r="L494" s="44">
        <v>0</v>
      </c>
      <c r="M494" s="44">
        <v>0</v>
      </c>
      <c r="N494" s="44">
        <v>0</v>
      </c>
      <c r="O494" s="279"/>
      <c r="P494" s="279"/>
      <c r="Q494" s="315"/>
    </row>
    <row r="495" spans="1:17" ht="36" customHeight="1" x14ac:dyDescent="0.25">
      <c r="A495" s="292" t="s">
        <v>3155</v>
      </c>
      <c r="B495" s="279" t="s">
        <v>3142</v>
      </c>
      <c r="C495" s="279" t="s">
        <v>486</v>
      </c>
      <c r="D495" s="279" t="s">
        <v>86</v>
      </c>
      <c r="E495" s="279" t="s">
        <v>3156</v>
      </c>
      <c r="F495" s="281" t="s">
        <v>1485</v>
      </c>
      <c r="G495" s="79" t="s">
        <v>16</v>
      </c>
      <c r="H495" s="44">
        <f t="shared" ref="H495:N495" si="103">SUM(H496:H499)</f>
        <v>21.6</v>
      </c>
      <c r="I495" s="44">
        <f t="shared" si="103"/>
        <v>0</v>
      </c>
      <c r="J495" s="44">
        <f t="shared" si="103"/>
        <v>0</v>
      </c>
      <c r="K495" s="44">
        <f t="shared" si="103"/>
        <v>0</v>
      </c>
      <c r="L495" s="44">
        <f t="shared" si="103"/>
        <v>0</v>
      </c>
      <c r="M495" s="44">
        <f t="shared" si="103"/>
        <v>21.6</v>
      </c>
      <c r="N495" s="44">
        <f t="shared" si="103"/>
        <v>0</v>
      </c>
      <c r="O495" s="279">
        <v>580</v>
      </c>
      <c r="P495" s="279"/>
      <c r="Q495" s="314" t="s">
        <v>4207</v>
      </c>
    </row>
    <row r="496" spans="1:17" ht="27" customHeight="1" x14ac:dyDescent="0.25">
      <c r="A496" s="292"/>
      <c r="B496" s="279"/>
      <c r="C496" s="279"/>
      <c r="D496" s="279"/>
      <c r="E496" s="279"/>
      <c r="F496" s="282"/>
      <c r="G496" s="79" t="s">
        <v>267</v>
      </c>
      <c r="H496" s="44">
        <f t="shared" si="99"/>
        <v>0</v>
      </c>
      <c r="I496" s="44">
        <v>0</v>
      </c>
      <c r="J496" s="44">
        <v>0</v>
      </c>
      <c r="K496" s="44">
        <v>0</v>
      </c>
      <c r="L496" s="44">
        <v>0</v>
      </c>
      <c r="M496" s="44">
        <v>0</v>
      </c>
      <c r="N496" s="44">
        <v>0</v>
      </c>
      <c r="O496" s="279"/>
      <c r="P496" s="279"/>
      <c r="Q496" s="315"/>
    </row>
    <row r="497" spans="1:17" ht="36" x14ac:dyDescent="0.25">
      <c r="A497" s="292"/>
      <c r="B497" s="279"/>
      <c r="C497" s="279"/>
      <c r="D497" s="279"/>
      <c r="E497" s="279"/>
      <c r="F497" s="282"/>
      <c r="G497" s="79" t="s">
        <v>18</v>
      </c>
      <c r="H497" s="44">
        <f t="shared" si="99"/>
        <v>19.5</v>
      </c>
      <c r="I497" s="44">
        <v>0</v>
      </c>
      <c r="J497" s="44">
        <v>0</v>
      </c>
      <c r="K497" s="44">
        <v>0</v>
      </c>
      <c r="L497" s="44">
        <v>0</v>
      </c>
      <c r="M497" s="44">
        <v>19.5</v>
      </c>
      <c r="N497" s="44">
        <v>0</v>
      </c>
      <c r="O497" s="279"/>
      <c r="P497" s="279"/>
      <c r="Q497" s="315"/>
    </row>
    <row r="498" spans="1:17" x14ac:dyDescent="0.25">
      <c r="A498" s="292"/>
      <c r="B498" s="279"/>
      <c r="C498" s="279"/>
      <c r="D498" s="279"/>
      <c r="E498" s="279"/>
      <c r="F498" s="282"/>
      <c r="G498" s="79" t="s">
        <v>19</v>
      </c>
      <c r="H498" s="44">
        <f t="shared" si="99"/>
        <v>2.1</v>
      </c>
      <c r="I498" s="44">
        <v>0</v>
      </c>
      <c r="J498" s="44">
        <v>0</v>
      </c>
      <c r="K498" s="44">
        <v>0</v>
      </c>
      <c r="L498" s="44">
        <v>0</v>
      </c>
      <c r="M498" s="44">
        <v>2.1</v>
      </c>
      <c r="N498" s="44">
        <v>0</v>
      </c>
      <c r="O498" s="279"/>
      <c r="P498" s="279"/>
      <c r="Q498" s="315"/>
    </row>
    <row r="499" spans="1:17" ht="24" x14ac:dyDescent="0.25">
      <c r="A499" s="292"/>
      <c r="B499" s="279"/>
      <c r="C499" s="279"/>
      <c r="D499" s="279"/>
      <c r="E499" s="279"/>
      <c r="F499" s="283"/>
      <c r="G499" s="79" t="s">
        <v>20</v>
      </c>
      <c r="H499" s="44">
        <f t="shared" si="99"/>
        <v>0</v>
      </c>
      <c r="I499" s="44">
        <v>0</v>
      </c>
      <c r="J499" s="44">
        <v>0</v>
      </c>
      <c r="K499" s="44">
        <v>0</v>
      </c>
      <c r="L499" s="44">
        <v>0</v>
      </c>
      <c r="M499" s="44">
        <v>0</v>
      </c>
      <c r="N499" s="44">
        <v>0</v>
      </c>
      <c r="O499" s="279"/>
      <c r="P499" s="279"/>
      <c r="Q499" s="315"/>
    </row>
    <row r="500" spans="1:17" ht="36" customHeight="1" x14ac:dyDescent="0.25">
      <c r="A500" s="292" t="s">
        <v>3157</v>
      </c>
      <c r="B500" s="279" t="s">
        <v>3148</v>
      </c>
      <c r="C500" s="279" t="s">
        <v>486</v>
      </c>
      <c r="D500" s="279" t="s">
        <v>86</v>
      </c>
      <c r="E500" s="279" t="s">
        <v>3154</v>
      </c>
      <c r="F500" s="281" t="s">
        <v>3150</v>
      </c>
      <c r="G500" s="79" t="s">
        <v>16</v>
      </c>
      <c r="H500" s="44">
        <f t="shared" ref="H500:N500" si="104">SUM(H501:H504)</f>
        <v>31.599999999999998</v>
      </c>
      <c r="I500" s="44">
        <f t="shared" si="104"/>
        <v>0</v>
      </c>
      <c r="J500" s="44">
        <f t="shared" si="104"/>
        <v>0</v>
      </c>
      <c r="K500" s="44">
        <f t="shared" si="104"/>
        <v>0</v>
      </c>
      <c r="L500" s="44">
        <f t="shared" si="104"/>
        <v>0</v>
      </c>
      <c r="M500" s="44">
        <f t="shared" si="104"/>
        <v>31.599999999999998</v>
      </c>
      <c r="N500" s="44">
        <f t="shared" si="104"/>
        <v>0</v>
      </c>
      <c r="O500" s="279">
        <v>1459</v>
      </c>
      <c r="P500" s="279"/>
      <c r="Q500" s="314" t="s">
        <v>4207</v>
      </c>
    </row>
    <row r="501" spans="1:17" ht="28.5" customHeight="1" x14ac:dyDescent="0.25">
      <c r="A501" s="292"/>
      <c r="B501" s="279"/>
      <c r="C501" s="279"/>
      <c r="D501" s="279"/>
      <c r="E501" s="279"/>
      <c r="F501" s="282"/>
      <c r="G501" s="79" t="s">
        <v>267</v>
      </c>
      <c r="H501" s="44">
        <f t="shared" si="99"/>
        <v>29.4</v>
      </c>
      <c r="I501" s="44">
        <v>0</v>
      </c>
      <c r="J501" s="44">
        <v>0</v>
      </c>
      <c r="K501" s="44">
        <v>0</v>
      </c>
      <c r="L501" s="44">
        <v>0</v>
      </c>
      <c r="M501" s="44">
        <v>29.4</v>
      </c>
      <c r="N501" s="44">
        <v>0</v>
      </c>
      <c r="O501" s="279"/>
      <c r="P501" s="279"/>
      <c r="Q501" s="315"/>
    </row>
    <row r="502" spans="1:17" ht="36" x14ac:dyDescent="0.25">
      <c r="A502" s="292"/>
      <c r="B502" s="279"/>
      <c r="C502" s="279"/>
      <c r="D502" s="279"/>
      <c r="E502" s="279"/>
      <c r="F502" s="282"/>
      <c r="G502" s="79" t="s">
        <v>18</v>
      </c>
      <c r="H502" s="44">
        <f t="shared" si="99"/>
        <v>1.2</v>
      </c>
      <c r="I502" s="44">
        <v>0</v>
      </c>
      <c r="J502" s="44">
        <v>0</v>
      </c>
      <c r="K502" s="44">
        <v>0</v>
      </c>
      <c r="L502" s="44">
        <v>0</v>
      </c>
      <c r="M502" s="44">
        <v>1.2</v>
      </c>
      <c r="N502" s="44">
        <v>0</v>
      </c>
      <c r="O502" s="279"/>
      <c r="P502" s="279"/>
      <c r="Q502" s="315"/>
    </row>
    <row r="503" spans="1:17" x14ac:dyDescent="0.25">
      <c r="A503" s="292"/>
      <c r="B503" s="279"/>
      <c r="C503" s="279"/>
      <c r="D503" s="279"/>
      <c r="E503" s="279"/>
      <c r="F503" s="282"/>
      <c r="G503" s="79" t="s">
        <v>19</v>
      </c>
      <c r="H503" s="44">
        <f t="shared" si="99"/>
        <v>1</v>
      </c>
      <c r="I503" s="44">
        <v>0</v>
      </c>
      <c r="J503" s="44">
        <v>0</v>
      </c>
      <c r="K503" s="44">
        <v>0</v>
      </c>
      <c r="L503" s="44">
        <v>0</v>
      </c>
      <c r="M503" s="44">
        <v>1</v>
      </c>
      <c r="N503" s="44">
        <v>0</v>
      </c>
      <c r="O503" s="279"/>
      <c r="P503" s="279"/>
      <c r="Q503" s="315"/>
    </row>
    <row r="504" spans="1:17" ht="24" x14ac:dyDescent="0.25">
      <c r="A504" s="292"/>
      <c r="B504" s="279"/>
      <c r="C504" s="279"/>
      <c r="D504" s="279"/>
      <c r="E504" s="279"/>
      <c r="F504" s="283"/>
      <c r="G504" s="79" t="s">
        <v>20</v>
      </c>
      <c r="H504" s="44">
        <f t="shared" si="99"/>
        <v>0</v>
      </c>
      <c r="I504" s="44">
        <v>0</v>
      </c>
      <c r="J504" s="44">
        <v>0</v>
      </c>
      <c r="K504" s="44">
        <v>0</v>
      </c>
      <c r="L504" s="44">
        <v>0</v>
      </c>
      <c r="M504" s="44">
        <v>0</v>
      </c>
      <c r="N504" s="44">
        <v>0</v>
      </c>
      <c r="O504" s="279"/>
      <c r="P504" s="279"/>
      <c r="Q504" s="315"/>
    </row>
    <row r="505" spans="1:17" ht="36" customHeight="1" x14ac:dyDescent="0.25">
      <c r="A505" s="292" t="s">
        <v>3158</v>
      </c>
      <c r="B505" s="279" t="s">
        <v>3148</v>
      </c>
      <c r="C505" s="279" t="s">
        <v>486</v>
      </c>
      <c r="D505" s="279" t="s">
        <v>484</v>
      </c>
      <c r="E505" s="279" t="s">
        <v>3159</v>
      </c>
      <c r="F505" s="281" t="s">
        <v>3150</v>
      </c>
      <c r="G505" s="79" t="s">
        <v>16</v>
      </c>
      <c r="H505" s="44">
        <f t="shared" ref="H505:N505" si="105">SUM(H506:H509)</f>
        <v>31.599999999999998</v>
      </c>
      <c r="I505" s="44">
        <f t="shared" si="105"/>
        <v>0</v>
      </c>
      <c r="J505" s="44">
        <f t="shared" si="105"/>
        <v>0</v>
      </c>
      <c r="K505" s="44">
        <f t="shared" si="105"/>
        <v>0</v>
      </c>
      <c r="L505" s="44">
        <f t="shared" si="105"/>
        <v>0</v>
      </c>
      <c r="M505" s="44">
        <f t="shared" si="105"/>
        <v>0</v>
      </c>
      <c r="N505" s="44">
        <f t="shared" si="105"/>
        <v>31.599999999999998</v>
      </c>
      <c r="O505" s="279">
        <v>509</v>
      </c>
      <c r="P505" s="279"/>
      <c r="Q505" s="314" t="s">
        <v>4207</v>
      </c>
    </row>
    <row r="506" spans="1:17" ht="28.5" customHeight="1" x14ac:dyDescent="0.25">
      <c r="A506" s="292"/>
      <c r="B506" s="279"/>
      <c r="C506" s="279"/>
      <c r="D506" s="279"/>
      <c r="E506" s="279"/>
      <c r="F506" s="282"/>
      <c r="G506" s="79" t="s">
        <v>267</v>
      </c>
      <c r="H506" s="44">
        <f t="shared" si="99"/>
        <v>29.4</v>
      </c>
      <c r="I506" s="44">
        <v>0</v>
      </c>
      <c r="J506" s="44">
        <v>0</v>
      </c>
      <c r="K506" s="44">
        <v>0</v>
      </c>
      <c r="L506" s="44">
        <v>0</v>
      </c>
      <c r="M506" s="44">
        <v>0</v>
      </c>
      <c r="N506" s="44">
        <v>29.4</v>
      </c>
      <c r="O506" s="279"/>
      <c r="P506" s="279"/>
      <c r="Q506" s="315"/>
    </row>
    <row r="507" spans="1:17" ht="36" x14ac:dyDescent="0.25">
      <c r="A507" s="292"/>
      <c r="B507" s="279"/>
      <c r="C507" s="279"/>
      <c r="D507" s="279"/>
      <c r="E507" s="279"/>
      <c r="F507" s="282"/>
      <c r="G507" s="79" t="s">
        <v>18</v>
      </c>
      <c r="H507" s="44">
        <f t="shared" si="99"/>
        <v>1.2</v>
      </c>
      <c r="I507" s="44">
        <v>0</v>
      </c>
      <c r="J507" s="44">
        <v>0</v>
      </c>
      <c r="K507" s="44">
        <v>0</v>
      </c>
      <c r="L507" s="44">
        <v>0</v>
      </c>
      <c r="M507" s="44">
        <v>0</v>
      </c>
      <c r="N507" s="44">
        <v>1.2</v>
      </c>
      <c r="O507" s="279"/>
      <c r="P507" s="279"/>
      <c r="Q507" s="315"/>
    </row>
    <row r="508" spans="1:17" x14ac:dyDescent="0.25">
      <c r="A508" s="292"/>
      <c r="B508" s="279"/>
      <c r="C508" s="279"/>
      <c r="D508" s="279"/>
      <c r="E508" s="279"/>
      <c r="F508" s="282"/>
      <c r="G508" s="79" t="s">
        <v>19</v>
      </c>
      <c r="H508" s="44">
        <f t="shared" si="99"/>
        <v>1</v>
      </c>
      <c r="I508" s="44">
        <v>0</v>
      </c>
      <c r="J508" s="44">
        <v>0</v>
      </c>
      <c r="K508" s="44">
        <v>0</v>
      </c>
      <c r="L508" s="44">
        <v>0</v>
      </c>
      <c r="M508" s="44">
        <v>0</v>
      </c>
      <c r="N508" s="44">
        <v>1</v>
      </c>
      <c r="O508" s="279"/>
      <c r="P508" s="279"/>
      <c r="Q508" s="315"/>
    </row>
    <row r="509" spans="1:17" ht="24" x14ac:dyDescent="0.25">
      <c r="A509" s="292"/>
      <c r="B509" s="279"/>
      <c r="C509" s="279"/>
      <c r="D509" s="279"/>
      <c r="E509" s="279"/>
      <c r="F509" s="283"/>
      <c r="G509" s="79" t="s">
        <v>20</v>
      </c>
      <c r="H509" s="44">
        <f t="shared" si="99"/>
        <v>0</v>
      </c>
      <c r="I509" s="44">
        <v>0</v>
      </c>
      <c r="J509" s="44">
        <v>0</v>
      </c>
      <c r="K509" s="44">
        <v>0</v>
      </c>
      <c r="L509" s="44">
        <v>0</v>
      </c>
      <c r="M509" s="44">
        <v>0</v>
      </c>
      <c r="N509" s="44">
        <v>0</v>
      </c>
      <c r="O509" s="279"/>
      <c r="P509" s="279"/>
      <c r="Q509" s="315"/>
    </row>
    <row r="510" spans="1:17" ht="36" customHeight="1" x14ac:dyDescent="0.25">
      <c r="A510" s="292" t="s">
        <v>3160</v>
      </c>
      <c r="B510" s="279" t="s">
        <v>3142</v>
      </c>
      <c r="C510" s="279" t="s">
        <v>486</v>
      </c>
      <c r="D510" s="279" t="s">
        <v>484</v>
      </c>
      <c r="E510" s="279" t="s">
        <v>3143</v>
      </c>
      <c r="F510" s="279" t="s">
        <v>3161</v>
      </c>
      <c r="G510" s="79" t="s">
        <v>16</v>
      </c>
      <c r="H510" s="44">
        <f t="shared" ref="H510:N510" si="106">SUM(H511:H514)</f>
        <v>31.6</v>
      </c>
      <c r="I510" s="44">
        <f t="shared" si="106"/>
        <v>0</v>
      </c>
      <c r="J510" s="44">
        <f t="shared" si="106"/>
        <v>0</v>
      </c>
      <c r="K510" s="44">
        <f t="shared" si="106"/>
        <v>0</v>
      </c>
      <c r="L510" s="44">
        <f t="shared" si="106"/>
        <v>0</v>
      </c>
      <c r="M510" s="44">
        <f t="shared" si="106"/>
        <v>0</v>
      </c>
      <c r="N510" s="44">
        <f t="shared" si="106"/>
        <v>31.6</v>
      </c>
      <c r="O510" s="279">
        <v>498</v>
      </c>
      <c r="P510" s="279"/>
      <c r="Q510" s="314" t="s">
        <v>4207</v>
      </c>
    </row>
    <row r="511" spans="1:17" ht="30.75" customHeight="1" x14ac:dyDescent="0.25">
      <c r="A511" s="292"/>
      <c r="B511" s="279"/>
      <c r="C511" s="279"/>
      <c r="D511" s="279"/>
      <c r="E511" s="279"/>
      <c r="F511" s="279"/>
      <c r="G511" s="79" t="s">
        <v>267</v>
      </c>
      <c r="H511" s="44">
        <f t="shared" si="99"/>
        <v>0</v>
      </c>
      <c r="I511" s="44">
        <v>0</v>
      </c>
      <c r="J511" s="44">
        <v>0</v>
      </c>
      <c r="K511" s="44">
        <v>0</v>
      </c>
      <c r="L511" s="44">
        <v>0</v>
      </c>
      <c r="M511" s="44">
        <v>0</v>
      </c>
      <c r="N511" s="44">
        <v>0</v>
      </c>
      <c r="O511" s="279"/>
      <c r="P511" s="279"/>
      <c r="Q511" s="315"/>
    </row>
    <row r="512" spans="1:17" ht="36" x14ac:dyDescent="0.25">
      <c r="A512" s="292"/>
      <c r="B512" s="279"/>
      <c r="C512" s="279"/>
      <c r="D512" s="279"/>
      <c r="E512" s="279"/>
      <c r="F512" s="279"/>
      <c r="G512" s="79" t="s">
        <v>18</v>
      </c>
      <c r="H512" s="44">
        <f t="shared" si="99"/>
        <v>28.8</v>
      </c>
      <c r="I512" s="44">
        <v>0</v>
      </c>
      <c r="J512" s="44">
        <v>0</v>
      </c>
      <c r="K512" s="44">
        <v>0</v>
      </c>
      <c r="L512" s="44">
        <v>0</v>
      </c>
      <c r="M512" s="44">
        <v>0</v>
      </c>
      <c r="N512" s="44">
        <v>28.8</v>
      </c>
      <c r="O512" s="279"/>
      <c r="P512" s="279"/>
      <c r="Q512" s="315"/>
    </row>
    <row r="513" spans="1:17" x14ac:dyDescent="0.25">
      <c r="A513" s="292"/>
      <c r="B513" s="279"/>
      <c r="C513" s="279"/>
      <c r="D513" s="279"/>
      <c r="E513" s="279"/>
      <c r="F513" s="279"/>
      <c r="G513" s="79" t="s">
        <v>19</v>
      </c>
      <c r="H513" s="44">
        <f t="shared" si="99"/>
        <v>2.8</v>
      </c>
      <c r="I513" s="44">
        <v>0</v>
      </c>
      <c r="J513" s="44">
        <v>0</v>
      </c>
      <c r="K513" s="44">
        <v>0</v>
      </c>
      <c r="L513" s="44">
        <v>0</v>
      </c>
      <c r="M513" s="44">
        <v>0</v>
      </c>
      <c r="N513" s="44">
        <v>2.8</v>
      </c>
      <c r="O513" s="279"/>
      <c r="P513" s="279"/>
      <c r="Q513" s="315"/>
    </row>
    <row r="514" spans="1:17" ht="24" x14ac:dyDescent="0.25">
      <c r="A514" s="292"/>
      <c r="B514" s="279"/>
      <c r="C514" s="279"/>
      <c r="D514" s="279"/>
      <c r="E514" s="279"/>
      <c r="F514" s="279"/>
      <c r="G514" s="79" t="s">
        <v>20</v>
      </c>
      <c r="H514" s="44">
        <f t="shared" si="99"/>
        <v>0</v>
      </c>
      <c r="I514" s="44">
        <v>0</v>
      </c>
      <c r="J514" s="44">
        <v>0</v>
      </c>
      <c r="K514" s="44">
        <v>0</v>
      </c>
      <c r="L514" s="44">
        <v>0</v>
      </c>
      <c r="M514" s="44">
        <v>0</v>
      </c>
      <c r="N514" s="44">
        <v>0</v>
      </c>
      <c r="O514" s="279"/>
      <c r="P514" s="279"/>
      <c r="Q514" s="315"/>
    </row>
    <row r="515" spans="1:17" ht="36" customHeight="1" x14ac:dyDescent="0.25">
      <c r="A515" s="292" t="s">
        <v>3162</v>
      </c>
      <c r="B515" s="279" t="s">
        <v>3140</v>
      </c>
      <c r="C515" s="279" t="s">
        <v>486</v>
      </c>
      <c r="D515" s="279" t="s">
        <v>160</v>
      </c>
      <c r="E515" s="279" t="s">
        <v>3163</v>
      </c>
      <c r="F515" s="279" t="s">
        <v>3106</v>
      </c>
      <c r="G515" s="79" t="s">
        <v>16</v>
      </c>
      <c r="H515" s="44">
        <f t="shared" ref="H515:N515" si="107">SUM(H516:H519)</f>
        <v>70.099999999999994</v>
      </c>
      <c r="I515" s="44">
        <f t="shared" si="107"/>
        <v>0.1</v>
      </c>
      <c r="J515" s="44">
        <f t="shared" si="107"/>
        <v>70</v>
      </c>
      <c r="K515" s="44">
        <f t="shared" si="107"/>
        <v>0</v>
      </c>
      <c r="L515" s="44">
        <f t="shared" si="107"/>
        <v>0</v>
      </c>
      <c r="M515" s="44">
        <f t="shared" si="107"/>
        <v>0</v>
      </c>
      <c r="N515" s="44">
        <f t="shared" si="107"/>
        <v>0</v>
      </c>
      <c r="O515" s="279">
        <v>1757</v>
      </c>
      <c r="P515" s="279"/>
      <c r="Q515" s="314" t="s">
        <v>4207</v>
      </c>
    </row>
    <row r="516" spans="1:17" ht="25.5" customHeight="1" x14ac:dyDescent="0.25">
      <c r="A516" s="292"/>
      <c r="B516" s="279"/>
      <c r="C516" s="279"/>
      <c r="D516" s="279"/>
      <c r="E516" s="279"/>
      <c r="F516" s="279"/>
      <c r="G516" s="79" t="s">
        <v>267</v>
      </c>
      <c r="H516" s="44">
        <f t="shared" si="99"/>
        <v>68.599999999999994</v>
      </c>
      <c r="I516" s="44">
        <v>0</v>
      </c>
      <c r="J516" s="44">
        <v>68.599999999999994</v>
      </c>
      <c r="K516" s="44">
        <v>0</v>
      </c>
      <c r="L516" s="44">
        <v>0</v>
      </c>
      <c r="M516" s="44">
        <v>0</v>
      </c>
      <c r="N516" s="44">
        <v>0</v>
      </c>
      <c r="O516" s="279"/>
      <c r="P516" s="279"/>
      <c r="Q516" s="315"/>
    </row>
    <row r="517" spans="1:17" ht="36" x14ac:dyDescent="0.25">
      <c r="A517" s="292"/>
      <c r="B517" s="279"/>
      <c r="C517" s="279"/>
      <c r="D517" s="279"/>
      <c r="E517" s="279"/>
      <c r="F517" s="279"/>
      <c r="G517" s="79" t="s">
        <v>18</v>
      </c>
      <c r="H517" s="44">
        <f t="shared" si="99"/>
        <v>0.7</v>
      </c>
      <c r="I517" s="44">
        <v>0</v>
      </c>
      <c r="J517" s="44">
        <v>0.7</v>
      </c>
      <c r="K517" s="44">
        <v>0</v>
      </c>
      <c r="L517" s="44">
        <v>0</v>
      </c>
      <c r="M517" s="44">
        <v>0</v>
      </c>
      <c r="N517" s="44">
        <v>0</v>
      </c>
      <c r="O517" s="279"/>
      <c r="P517" s="279"/>
      <c r="Q517" s="315"/>
    </row>
    <row r="518" spans="1:17" x14ac:dyDescent="0.25">
      <c r="A518" s="292"/>
      <c r="B518" s="279"/>
      <c r="C518" s="279"/>
      <c r="D518" s="279"/>
      <c r="E518" s="279"/>
      <c r="F518" s="279"/>
      <c r="G518" s="79" t="s">
        <v>19</v>
      </c>
      <c r="H518" s="44">
        <f t="shared" si="99"/>
        <v>0.79999999999999993</v>
      </c>
      <c r="I518" s="44">
        <v>0.1</v>
      </c>
      <c r="J518" s="44">
        <v>0.7</v>
      </c>
      <c r="K518" s="44">
        <v>0</v>
      </c>
      <c r="L518" s="44">
        <v>0</v>
      </c>
      <c r="M518" s="44">
        <v>0</v>
      </c>
      <c r="N518" s="44">
        <v>0</v>
      </c>
      <c r="O518" s="279"/>
      <c r="P518" s="279"/>
      <c r="Q518" s="315"/>
    </row>
    <row r="519" spans="1:17" ht="24" x14ac:dyDescent="0.25">
      <c r="A519" s="292"/>
      <c r="B519" s="279"/>
      <c r="C519" s="279"/>
      <c r="D519" s="279"/>
      <c r="E519" s="279"/>
      <c r="F519" s="279"/>
      <c r="G519" s="79" t="s">
        <v>20</v>
      </c>
      <c r="H519" s="44">
        <f t="shared" si="99"/>
        <v>0</v>
      </c>
      <c r="I519" s="44">
        <v>0</v>
      </c>
      <c r="J519" s="44">
        <v>0</v>
      </c>
      <c r="K519" s="44">
        <v>0</v>
      </c>
      <c r="L519" s="44">
        <v>0</v>
      </c>
      <c r="M519" s="44">
        <v>0</v>
      </c>
      <c r="N519" s="44">
        <v>0</v>
      </c>
      <c r="O519" s="279"/>
      <c r="P519" s="279"/>
      <c r="Q519" s="315"/>
    </row>
    <row r="520" spans="1:17" ht="36" customHeight="1" x14ac:dyDescent="0.25">
      <c r="A520" s="292" t="s">
        <v>3164</v>
      </c>
      <c r="B520" s="279" t="s">
        <v>3140</v>
      </c>
      <c r="C520" s="279" t="s">
        <v>486</v>
      </c>
      <c r="D520" s="279" t="s">
        <v>421</v>
      </c>
      <c r="E520" s="279" t="s">
        <v>3165</v>
      </c>
      <c r="F520" s="279" t="s">
        <v>3106</v>
      </c>
      <c r="G520" s="79" t="s">
        <v>16</v>
      </c>
      <c r="H520" s="44">
        <f t="shared" ref="H520:N520" si="108">SUM(H521:H524)</f>
        <v>15.099999999999998</v>
      </c>
      <c r="I520" s="44">
        <f t="shared" si="108"/>
        <v>0</v>
      </c>
      <c r="J520" s="44">
        <f t="shared" si="108"/>
        <v>0</v>
      </c>
      <c r="K520" s="44">
        <f t="shared" si="108"/>
        <v>0</v>
      </c>
      <c r="L520" s="44">
        <f t="shared" si="108"/>
        <v>15.099999999999998</v>
      </c>
      <c r="M520" s="44">
        <f t="shared" si="108"/>
        <v>0</v>
      </c>
      <c r="N520" s="44">
        <f t="shared" si="108"/>
        <v>0</v>
      </c>
      <c r="O520" s="279">
        <v>469</v>
      </c>
      <c r="P520" s="279"/>
      <c r="Q520" s="314" t="s">
        <v>4207</v>
      </c>
    </row>
    <row r="521" spans="1:17" ht="30" customHeight="1" x14ac:dyDescent="0.25">
      <c r="A521" s="292"/>
      <c r="B521" s="279"/>
      <c r="C521" s="279"/>
      <c r="D521" s="279"/>
      <c r="E521" s="279"/>
      <c r="F521" s="279"/>
      <c r="G521" s="79" t="s">
        <v>267</v>
      </c>
      <c r="H521" s="44">
        <f t="shared" si="99"/>
        <v>14.7</v>
      </c>
      <c r="I521" s="44">
        <v>0</v>
      </c>
      <c r="J521" s="44">
        <v>0</v>
      </c>
      <c r="K521" s="44">
        <v>0</v>
      </c>
      <c r="L521" s="44">
        <v>14.7</v>
      </c>
      <c r="M521" s="44">
        <v>0</v>
      </c>
      <c r="N521" s="44">
        <v>0</v>
      </c>
      <c r="O521" s="279"/>
      <c r="P521" s="279"/>
      <c r="Q521" s="315"/>
    </row>
    <row r="522" spans="1:17" ht="36" x14ac:dyDescent="0.25">
      <c r="A522" s="292"/>
      <c r="B522" s="279"/>
      <c r="C522" s="279"/>
      <c r="D522" s="279"/>
      <c r="E522" s="279"/>
      <c r="F522" s="279"/>
      <c r="G522" s="79" t="s">
        <v>18</v>
      </c>
      <c r="H522" s="44">
        <f t="shared" si="99"/>
        <v>0.2</v>
      </c>
      <c r="I522" s="44">
        <v>0</v>
      </c>
      <c r="J522" s="44">
        <v>0</v>
      </c>
      <c r="K522" s="44">
        <v>0</v>
      </c>
      <c r="L522" s="44">
        <v>0.2</v>
      </c>
      <c r="M522" s="44">
        <v>0</v>
      </c>
      <c r="N522" s="44">
        <v>0</v>
      </c>
      <c r="O522" s="279"/>
      <c r="P522" s="279"/>
      <c r="Q522" s="315"/>
    </row>
    <row r="523" spans="1:17" x14ac:dyDescent="0.25">
      <c r="A523" s="292"/>
      <c r="B523" s="279"/>
      <c r="C523" s="279"/>
      <c r="D523" s="279"/>
      <c r="E523" s="279"/>
      <c r="F523" s="279"/>
      <c r="G523" s="79" t="s">
        <v>19</v>
      </c>
      <c r="H523" s="44">
        <f t="shared" si="99"/>
        <v>0.2</v>
      </c>
      <c r="I523" s="44">
        <v>0</v>
      </c>
      <c r="J523" s="44">
        <v>0</v>
      </c>
      <c r="K523" s="44">
        <v>0</v>
      </c>
      <c r="L523" s="44">
        <v>0.2</v>
      </c>
      <c r="M523" s="44">
        <v>0</v>
      </c>
      <c r="N523" s="44">
        <v>0</v>
      </c>
      <c r="O523" s="279"/>
      <c r="P523" s="279"/>
      <c r="Q523" s="315"/>
    </row>
    <row r="524" spans="1:17" ht="24" x14ac:dyDescent="0.25">
      <c r="A524" s="292"/>
      <c r="B524" s="279"/>
      <c r="C524" s="279"/>
      <c r="D524" s="279"/>
      <c r="E524" s="279"/>
      <c r="F524" s="279"/>
      <c r="G524" s="79" t="s">
        <v>20</v>
      </c>
      <c r="H524" s="44">
        <f t="shared" si="99"/>
        <v>0</v>
      </c>
      <c r="I524" s="44">
        <v>0</v>
      </c>
      <c r="J524" s="44">
        <v>0</v>
      </c>
      <c r="K524" s="44">
        <v>0</v>
      </c>
      <c r="L524" s="44">
        <v>0</v>
      </c>
      <c r="M524" s="44">
        <v>0</v>
      </c>
      <c r="N524" s="44">
        <v>0</v>
      </c>
      <c r="O524" s="279"/>
      <c r="P524" s="279"/>
      <c r="Q524" s="315"/>
    </row>
    <row r="525" spans="1:17" ht="36" customHeight="1" x14ac:dyDescent="0.25">
      <c r="A525" s="292" t="s">
        <v>3166</v>
      </c>
      <c r="B525" s="279" t="s">
        <v>3140</v>
      </c>
      <c r="C525" s="279" t="s">
        <v>486</v>
      </c>
      <c r="D525" s="279">
        <v>2026</v>
      </c>
      <c r="E525" s="279" t="s">
        <v>3167</v>
      </c>
      <c r="F525" s="279" t="s">
        <v>545</v>
      </c>
      <c r="G525" s="79" t="s">
        <v>16</v>
      </c>
      <c r="H525" s="44">
        <f t="shared" ref="H525:N525" si="109">SUM(H526:H529)</f>
        <v>10</v>
      </c>
      <c r="I525" s="44">
        <f t="shared" si="109"/>
        <v>0</v>
      </c>
      <c r="J525" s="44">
        <f t="shared" si="109"/>
        <v>10</v>
      </c>
      <c r="K525" s="44">
        <f t="shared" si="109"/>
        <v>0</v>
      </c>
      <c r="L525" s="44">
        <f t="shared" si="109"/>
        <v>0</v>
      </c>
      <c r="M525" s="44">
        <f t="shared" si="109"/>
        <v>0</v>
      </c>
      <c r="N525" s="44">
        <f t="shared" si="109"/>
        <v>0</v>
      </c>
      <c r="O525" s="279">
        <v>792</v>
      </c>
      <c r="P525" s="279"/>
      <c r="Q525" s="314" t="s">
        <v>4207</v>
      </c>
    </row>
    <row r="526" spans="1:17" ht="30" customHeight="1" x14ac:dyDescent="0.25">
      <c r="A526" s="292"/>
      <c r="B526" s="279"/>
      <c r="C526" s="279"/>
      <c r="D526" s="279"/>
      <c r="E526" s="279"/>
      <c r="F526" s="279"/>
      <c r="G526" s="79" t="s">
        <v>267</v>
      </c>
      <c r="H526" s="44">
        <f t="shared" si="99"/>
        <v>9.8000000000000007</v>
      </c>
      <c r="I526" s="44">
        <v>0</v>
      </c>
      <c r="J526" s="44">
        <v>9.8000000000000007</v>
      </c>
      <c r="K526" s="44">
        <v>0</v>
      </c>
      <c r="L526" s="44">
        <v>0</v>
      </c>
      <c r="M526" s="44">
        <v>0</v>
      </c>
      <c r="N526" s="44">
        <v>0</v>
      </c>
      <c r="O526" s="279"/>
      <c r="P526" s="279"/>
      <c r="Q526" s="315"/>
    </row>
    <row r="527" spans="1:17" ht="36" x14ac:dyDescent="0.25">
      <c r="A527" s="292"/>
      <c r="B527" s="279"/>
      <c r="C527" s="279"/>
      <c r="D527" s="279"/>
      <c r="E527" s="279"/>
      <c r="F527" s="279"/>
      <c r="G527" s="79" t="s">
        <v>18</v>
      </c>
      <c r="H527" s="44">
        <f t="shared" si="99"/>
        <v>0.1</v>
      </c>
      <c r="I527" s="44">
        <v>0</v>
      </c>
      <c r="J527" s="44">
        <v>0.1</v>
      </c>
      <c r="K527" s="44">
        <v>0</v>
      </c>
      <c r="L527" s="44">
        <v>0</v>
      </c>
      <c r="M527" s="44">
        <v>0</v>
      </c>
      <c r="N527" s="44">
        <v>0</v>
      </c>
      <c r="O527" s="279"/>
      <c r="P527" s="279"/>
      <c r="Q527" s="315"/>
    </row>
    <row r="528" spans="1:17" x14ac:dyDescent="0.25">
      <c r="A528" s="292"/>
      <c r="B528" s="279"/>
      <c r="C528" s="279"/>
      <c r="D528" s="279"/>
      <c r="E528" s="279"/>
      <c r="F528" s="279"/>
      <c r="G528" s="79" t="s">
        <v>19</v>
      </c>
      <c r="H528" s="44">
        <f t="shared" si="99"/>
        <v>0.1</v>
      </c>
      <c r="I528" s="44">
        <v>0</v>
      </c>
      <c r="J528" s="44">
        <v>0.1</v>
      </c>
      <c r="K528" s="44">
        <v>0</v>
      </c>
      <c r="L528" s="44">
        <v>0</v>
      </c>
      <c r="M528" s="44">
        <v>0</v>
      </c>
      <c r="N528" s="44">
        <v>0</v>
      </c>
      <c r="O528" s="279"/>
      <c r="P528" s="279"/>
      <c r="Q528" s="315"/>
    </row>
    <row r="529" spans="1:17" ht="24" x14ac:dyDescent="0.25">
      <c r="A529" s="292"/>
      <c r="B529" s="279"/>
      <c r="C529" s="279"/>
      <c r="D529" s="279"/>
      <c r="E529" s="279"/>
      <c r="F529" s="279"/>
      <c r="G529" s="79" t="s">
        <v>20</v>
      </c>
      <c r="H529" s="44">
        <f t="shared" si="99"/>
        <v>0</v>
      </c>
      <c r="I529" s="44">
        <v>0</v>
      </c>
      <c r="J529" s="44">
        <v>0</v>
      </c>
      <c r="K529" s="44">
        <v>0</v>
      </c>
      <c r="L529" s="44">
        <v>0</v>
      </c>
      <c r="M529" s="44">
        <v>0</v>
      </c>
      <c r="N529" s="44">
        <v>0</v>
      </c>
      <c r="O529" s="279"/>
      <c r="P529" s="279"/>
      <c r="Q529" s="315"/>
    </row>
    <row r="530" spans="1:17" ht="36" customHeight="1" x14ac:dyDescent="0.25">
      <c r="A530" s="292" t="s">
        <v>3168</v>
      </c>
      <c r="B530" s="279" t="s">
        <v>3140</v>
      </c>
      <c r="C530" s="279" t="s">
        <v>486</v>
      </c>
      <c r="D530" s="279">
        <v>2028</v>
      </c>
      <c r="E530" s="279" t="s">
        <v>3169</v>
      </c>
      <c r="F530" s="279" t="s">
        <v>3170</v>
      </c>
      <c r="G530" s="79" t="s">
        <v>16</v>
      </c>
      <c r="H530" s="44">
        <f t="shared" ref="H530:N530" si="110">SUM(H531:H534)</f>
        <v>10</v>
      </c>
      <c r="I530" s="44">
        <f t="shared" si="110"/>
        <v>0</v>
      </c>
      <c r="J530" s="44">
        <f t="shared" si="110"/>
        <v>0</v>
      </c>
      <c r="K530" s="44">
        <f t="shared" si="110"/>
        <v>0</v>
      </c>
      <c r="L530" s="44">
        <f t="shared" si="110"/>
        <v>10</v>
      </c>
      <c r="M530" s="44">
        <f t="shared" si="110"/>
        <v>0</v>
      </c>
      <c r="N530" s="44">
        <f t="shared" si="110"/>
        <v>0</v>
      </c>
      <c r="O530" s="279">
        <v>1757</v>
      </c>
      <c r="P530" s="279"/>
      <c r="Q530" s="314" t="s">
        <v>4207</v>
      </c>
    </row>
    <row r="531" spans="1:17" ht="33.75" customHeight="1" x14ac:dyDescent="0.25">
      <c r="A531" s="292"/>
      <c r="B531" s="279"/>
      <c r="C531" s="279"/>
      <c r="D531" s="279"/>
      <c r="E531" s="279"/>
      <c r="F531" s="279"/>
      <c r="G531" s="79" t="s">
        <v>267</v>
      </c>
      <c r="H531" s="44">
        <f t="shared" si="99"/>
        <v>9.8000000000000007</v>
      </c>
      <c r="I531" s="44">
        <v>0</v>
      </c>
      <c r="J531" s="44">
        <v>0</v>
      </c>
      <c r="K531" s="44">
        <v>0</v>
      </c>
      <c r="L531" s="44">
        <v>9.8000000000000007</v>
      </c>
      <c r="M531" s="44">
        <v>0</v>
      </c>
      <c r="N531" s="44">
        <v>0</v>
      </c>
      <c r="O531" s="279"/>
      <c r="P531" s="279"/>
      <c r="Q531" s="315"/>
    </row>
    <row r="532" spans="1:17" ht="36" x14ac:dyDescent="0.25">
      <c r="A532" s="292"/>
      <c r="B532" s="279"/>
      <c r="C532" s="279"/>
      <c r="D532" s="279"/>
      <c r="E532" s="279"/>
      <c r="F532" s="279"/>
      <c r="G532" s="79" t="s">
        <v>18</v>
      </c>
      <c r="H532" s="44">
        <f t="shared" si="99"/>
        <v>0.1</v>
      </c>
      <c r="I532" s="44">
        <v>0</v>
      </c>
      <c r="J532" s="44">
        <v>0</v>
      </c>
      <c r="K532" s="44">
        <v>0</v>
      </c>
      <c r="L532" s="44">
        <v>0.1</v>
      </c>
      <c r="M532" s="44">
        <v>0</v>
      </c>
      <c r="N532" s="44">
        <v>0</v>
      </c>
      <c r="O532" s="279"/>
      <c r="P532" s="279"/>
      <c r="Q532" s="315"/>
    </row>
    <row r="533" spans="1:17" x14ac:dyDescent="0.25">
      <c r="A533" s="292"/>
      <c r="B533" s="279"/>
      <c r="C533" s="279"/>
      <c r="D533" s="279"/>
      <c r="E533" s="279"/>
      <c r="F533" s="279"/>
      <c r="G533" s="79" t="s">
        <v>19</v>
      </c>
      <c r="H533" s="44">
        <f t="shared" si="99"/>
        <v>0.1</v>
      </c>
      <c r="I533" s="44">
        <v>0</v>
      </c>
      <c r="J533" s="44">
        <v>0</v>
      </c>
      <c r="K533" s="44">
        <v>0</v>
      </c>
      <c r="L533" s="44">
        <v>0.1</v>
      </c>
      <c r="M533" s="44">
        <v>0</v>
      </c>
      <c r="N533" s="44">
        <v>0</v>
      </c>
      <c r="O533" s="279"/>
      <c r="P533" s="279"/>
      <c r="Q533" s="315"/>
    </row>
    <row r="534" spans="1:17" ht="24" x14ac:dyDescent="0.25">
      <c r="A534" s="292"/>
      <c r="B534" s="279"/>
      <c r="C534" s="279"/>
      <c r="D534" s="279"/>
      <c r="E534" s="279"/>
      <c r="F534" s="279"/>
      <c r="G534" s="79" t="s">
        <v>20</v>
      </c>
      <c r="H534" s="44">
        <f t="shared" si="99"/>
        <v>0</v>
      </c>
      <c r="I534" s="44">
        <v>0</v>
      </c>
      <c r="J534" s="44">
        <v>0</v>
      </c>
      <c r="K534" s="44">
        <v>0</v>
      </c>
      <c r="L534" s="44">
        <v>0</v>
      </c>
      <c r="M534" s="44">
        <v>0</v>
      </c>
      <c r="N534" s="44">
        <v>0</v>
      </c>
      <c r="O534" s="279"/>
      <c r="P534" s="279"/>
      <c r="Q534" s="315"/>
    </row>
    <row r="535" spans="1:17" ht="36" customHeight="1" x14ac:dyDescent="0.25">
      <c r="A535" s="292" t="s">
        <v>3171</v>
      </c>
      <c r="B535" s="279" t="s">
        <v>3140</v>
      </c>
      <c r="C535" s="279" t="s">
        <v>486</v>
      </c>
      <c r="D535" s="279" t="s">
        <v>30</v>
      </c>
      <c r="E535" s="279" t="s">
        <v>3172</v>
      </c>
      <c r="F535" s="279" t="s">
        <v>545</v>
      </c>
      <c r="G535" s="79" t="s">
        <v>16</v>
      </c>
      <c r="H535" s="44">
        <f t="shared" ref="H535:N535" si="111">SUM(H536:H539)</f>
        <v>11.600000000000001</v>
      </c>
      <c r="I535" s="44">
        <f t="shared" si="111"/>
        <v>0</v>
      </c>
      <c r="J535" s="44">
        <f t="shared" si="111"/>
        <v>0</v>
      </c>
      <c r="K535" s="44">
        <f t="shared" si="111"/>
        <v>11.600000000000001</v>
      </c>
      <c r="L535" s="44">
        <f t="shared" si="111"/>
        <v>0</v>
      </c>
      <c r="M535" s="44">
        <f t="shared" si="111"/>
        <v>0</v>
      </c>
      <c r="N535" s="44">
        <f t="shared" si="111"/>
        <v>0</v>
      </c>
      <c r="O535" s="279">
        <v>485</v>
      </c>
      <c r="P535" s="279"/>
      <c r="Q535" s="314" t="s">
        <v>4207</v>
      </c>
    </row>
    <row r="536" spans="1:17" ht="24.75" customHeight="1" x14ac:dyDescent="0.25">
      <c r="A536" s="292"/>
      <c r="B536" s="279"/>
      <c r="C536" s="279"/>
      <c r="D536" s="279"/>
      <c r="E536" s="279"/>
      <c r="F536" s="279"/>
      <c r="G536" s="79" t="s">
        <v>267</v>
      </c>
      <c r="H536" s="44">
        <f t="shared" ref="H536:H539" si="112">SUM(I536:N536)</f>
        <v>9.8000000000000007</v>
      </c>
      <c r="I536" s="44">
        <v>0</v>
      </c>
      <c r="J536" s="44">
        <v>0</v>
      </c>
      <c r="K536" s="44">
        <v>9.8000000000000007</v>
      </c>
      <c r="L536" s="44">
        <v>0</v>
      </c>
      <c r="M536" s="44">
        <v>0</v>
      </c>
      <c r="N536" s="44">
        <v>0</v>
      </c>
      <c r="O536" s="279"/>
      <c r="P536" s="279"/>
      <c r="Q536" s="315"/>
    </row>
    <row r="537" spans="1:17" ht="36" x14ac:dyDescent="0.25">
      <c r="A537" s="292"/>
      <c r="B537" s="279"/>
      <c r="C537" s="279"/>
      <c r="D537" s="279"/>
      <c r="E537" s="279"/>
      <c r="F537" s="279"/>
      <c r="G537" s="79" t="s">
        <v>18</v>
      </c>
      <c r="H537" s="44">
        <f t="shared" si="112"/>
        <v>1</v>
      </c>
      <c r="I537" s="44">
        <v>0</v>
      </c>
      <c r="J537" s="44">
        <v>0</v>
      </c>
      <c r="K537" s="44">
        <v>1</v>
      </c>
      <c r="L537" s="44">
        <v>0</v>
      </c>
      <c r="M537" s="44">
        <v>0</v>
      </c>
      <c r="N537" s="44">
        <v>0</v>
      </c>
      <c r="O537" s="279"/>
      <c r="P537" s="279"/>
      <c r="Q537" s="315"/>
    </row>
    <row r="538" spans="1:17" x14ac:dyDescent="0.25">
      <c r="A538" s="292"/>
      <c r="B538" s="279"/>
      <c r="C538" s="279"/>
      <c r="D538" s="279"/>
      <c r="E538" s="279"/>
      <c r="F538" s="279"/>
      <c r="G538" s="79" t="s">
        <v>19</v>
      </c>
      <c r="H538" s="44">
        <f t="shared" si="112"/>
        <v>0.8</v>
      </c>
      <c r="I538" s="44">
        <v>0</v>
      </c>
      <c r="J538" s="44">
        <v>0</v>
      </c>
      <c r="K538" s="44">
        <v>0.8</v>
      </c>
      <c r="L538" s="44">
        <v>0</v>
      </c>
      <c r="M538" s="44">
        <v>0</v>
      </c>
      <c r="N538" s="44">
        <v>0</v>
      </c>
      <c r="O538" s="279"/>
      <c r="P538" s="279"/>
      <c r="Q538" s="315"/>
    </row>
    <row r="539" spans="1:17" ht="24" x14ac:dyDescent="0.25">
      <c r="A539" s="292"/>
      <c r="B539" s="279"/>
      <c r="C539" s="279"/>
      <c r="D539" s="279"/>
      <c r="E539" s="279"/>
      <c r="F539" s="279"/>
      <c r="G539" s="79" t="s">
        <v>20</v>
      </c>
      <c r="H539" s="44">
        <f t="shared" si="112"/>
        <v>0</v>
      </c>
      <c r="I539" s="44">
        <v>0</v>
      </c>
      <c r="J539" s="44">
        <v>0</v>
      </c>
      <c r="K539" s="44">
        <v>0</v>
      </c>
      <c r="L539" s="44">
        <v>0</v>
      </c>
      <c r="M539" s="44">
        <v>0</v>
      </c>
      <c r="N539" s="44">
        <v>0</v>
      </c>
      <c r="O539" s="279"/>
      <c r="P539" s="279"/>
      <c r="Q539" s="315"/>
    </row>
    <row r="540" spans="1:17" ht="36" x14ac:dyDescent="0.25">
      <c r="A540" s="284" t="s">
        <v>3174</v>
      </c>
      <c r="B540" s="281" t="s">
        <v>3173</v>
      </c>
      <c r="C540" s="301" t="s">
        <v>486</v>
      </c>
      <c r="D540" s="281">
        <v>2025</v>
      </c>
      <c r="E540" s="301" t="s">
        <v>3052</v>
      </c>
      <c r="F540" s="281" t="s">
        <v>607</v>
      </c>
      <c r="G540" s="134" t="s">
        <v>16</v>
      </c>
      <c r="H540" s="44">
        <f t="shared" ref="H540:N540" si="113">SUM(H541:H544)</f>
        <v>17.52</v>
      </c>
      <c r="I540" s="47">
        <f t="shared" si="113"/>
        <v>17.52</v>
      </c>
      <c r="J540" s="44">
        <f t="shared" si="113"/>
        <v>0</v>
      </c>
      <c r="K540" s="47">
        <f t="shared" si="113"/>
        <v>0</v>
      </c>
      <c r="L540" s="44">
        <f t="shared" si="113"/>
        <v>0</v>
      </c>
      <c r="M540" s="47">
        <f t="shared" si="113"/>
        <v>0</v>
      </c>
      <c r="N540" s="44">
        <f t="shared" si="113"/>
        <v>0</v>
      </c>
      <c r="O540" s="301">
        <v>1114</v>
      </c>
      <c r="P540" s="305" t="s">
        <v>3175</v>
      </c>
      <c r="Q540" s="314" t="s">
        <v>4207</v>
      </c>
    </row>
    <row r="541" spans="1:17" ht="28.5" customHeight="1" x14ac:dyDescent="0.25">
      <c r="A541" s="285"/>
      <c r="B541" s="282"/>
      <c r="C541" s="301"/>
      <c r="D541" s="282"/>
      <c r="E541" s="301"/>
      <c r="F541" s="282"/>
      <c r="G541" s="79" t="s">
        <v>267</v>
      </c>
      <c r="H541" s="47">
        <f t="shared" ref="H541:H544" si="114">SUM(I541:N541)</f>
        <v>0</v>
      </c>
      <c r="I541" s="44">
        <v>0</v>
      </c>
      <c r="J541" s="47">
        <v>0</v>
      </c>
      <c r="K541" s="44">
        <v>0</v>
      </c>
      <c r="L541" s="47">
        <v>0</v>
      </c>
      <c r="M541" s="44">
        <v>0</v>
      </c>
      <c r="N541" s="44">
        <v>0</v>
      </c>
      <c r="O541" s="301"/>
      <c r="P541" s="303"/>
      <c r="Q541" s="315"/>
    </row>
    <row r="542" spans="1:17" ht="36" x14ac:dyDescent="0.25">
      <c r="A542" s="285"/>
      <c r="B542" s="282"/>
      <c r="C542" s="301"/>
      <c r="D542" s="282"/>
      <c r="E542" s="301"/>
      <c r="F542" s="282"/>
      <c r="G542" s="134" t="s">
        <v>18</v>
      </c>
      <c r="H542" s="161">
        <f t="shared" si="114"/>
        <v>16.3</v>
      </c>
      <c r="I542" s="47">
        <v>16.3</v>
      </c>
      <c r="J542" s="44">
        <v>0</v>
      </c>
      <c r="K542" s="47">
        <v>0</v>
      </c>
      <c r="L542" s="44">
        <v>0</v>
      </c>
      <c r="M542" s="47">
        <v>0</v>
      </c>
      <c r="N542" s="44">
        <v>0</v>
      </c>
      <c r="O542" s="301"/>
      <c r="P542" s="303"/>
      <c r="Q542" s="315"/>
    </row>
    <row r="543" spans="1:17" x14ac:dyDescent="0.25">
      <c r="A543" s="285"/>
      <c r="B543" s="282"/>
      <c r="C543" s="301"/>
      <c r="D543" s="282"/>
      <c r="E543" s="301"/>
      <c r="F543" s="282"/>
      <c r="G543" s="79" t="s">
        <v>19</v>
      </c>
      <c r="H543" s="162">
        <f t="shared" si="114"/>
        <v>1.22</v>
      </c>
      <c r="I543" s="44">
        <v>1.22</v>
      </c>
      <c r="J543" s="47">
        <v>0</v>
      </c>
      <c r="K543" s="44">
        <v>0</v>
      </c>
      <c r="L543" s="47">
        <v>0</v>
      </c>
      <c r="M543" s="44">
        <v>0</v>
      </c>
      <c r="N543" s="44">
        <v>0</v>
      </c>
      <c r="O543" s="301"/>
      <c r="P543" s="303"/>
      <c r="Q543" s="315"/>
    </row>
    <row r="544" spans="1:17" ht="24" x14ac:dyDescent="0.25">
      <c r="A544" s="286"/>
      <c r="B544" s="283"/>
      <c r="C544" s="301"/>
      <c r="D544" s="283"/>
      <c r="E544" s="301"/>
      <c r="F544" s="283"/>
      <c r="G544" s="134" t="s">
        <v>20</v>
      </c>
      <c r="H544" s="44">
        <f t="shared" si="114"/>
        <v>0</v>
      </c>
      <c r="I544" s="47">
        <v>0</v>
      </c>
      <c r="J544" s="44">
        <v>0</v>
      </c>
      <c r="K544" s="47">
        <v>0</v>
      </c>
      <c r="L544" s="44">
        <v>0</v>
      </c>
      <c r="M544" s="47">
        <v>0</v>
      </c>
      <c r="N544" s="44">
        <v>0</v>
      </c>
      <c r="O544" s="301"/>
      <c r="P544" s="305"/>
      <c r="Q544" s="315"/>
    </row>
    <row r="545" spans="1:17" ht="36" x14ac:dyDescent="0.25">
      <c r="A545" s="306" t="s">
        <v>26</v>
      </c>
      <c r="B545" s="306"/>
      <c r="C545" s="306"/>
      <c r="D545" s="306"/>
      <c r="E545" s="306"/>
      <c r="F545" s="306"/>
      <c r="G545" s="133" t="s">
        <v>16</v>
      </c>
      <c r="H545" s="49">
        <f>SUM(H475,H480,H485,H490,H495,H500,H505,H510,H515,H520,H525,H530,H535,H540)</f>
        <v>352.12</v>
      </c>
      <c r="I545" s="49">
        <f t="shared" ref="I545:N545" si="115">SUM(I475,I480,I485,I490,I495,I500,I505,I510,I515,I520,I525,I530,I535,I540)</f>
        <v>17.62</v>
      </c>
      <c r="J545" s="49">
        <f t="shared" si="115"/>
        <v>96.6</v>
      </c>
      <c r="K545" s="49">
        <f t="shared" si="115"/>
        <v>54.8</v>
      </c>
      <c r="L545" s="49">
        <f t="shared" si="115"/>
        <v>56.699999999999996</v>
      </c>
      <c r="M545" s="49">
        <f t="shared" si="115"/>
        <v>63.2</v>
      </c>
      <c r="N545" s="49">
        <f t="shared" si="115"/>
        <v>63.2</v>
      </c>
      <c r="O545" s="279">
        <v>39363</v>
      </c>
      <c r="P545" s="279"/>
    </row>
    <row r="546" spans="1:17" ht="25.5" customHeight="1" x14ac:dyDescent="0.25">
      <c r="A546" s="306"/>
      <c r="B546" s="306"/>
      <c r="C546" s="306"/>
      <c r="D546" s="306"/>
      <c r="E546" s="306"/>
      <c r="F546" s="306"/>
      <c r="G546" s="133" t="s">
        <v>49</v>
      </c>
      <c r="H546" s="49">
        <f t="shared" ref="H546:N549" si="116">SUM(H476,H481,H486,H491,H496,H501,H506,H511,H516,H521,H526,H531,H536,H541)</f>
        <v>230.3</v>
      </c>
      <c r="I546" s="49">
        <f t="shared" si="116"/>
        <v>0</v>
      </c>
      <c r="J546" s="49">
        <f t="shared" si="116"/>
        <v>78.399999999999991</v>
      </c>
      <c r="K546" s="49">
        <f t="shared" si="116"/>
        <v>39.200000000000003</v>
      </c>
      <c r="L546" s="49">
        <f t="shared" si="116"/>
        <v>53.899999999999991</v>
      </c>
      <c r="M546" s="49">
        <f t="shared" si="116"/>
        <v>29.4</v>
      </c>
      <c r="N546" s="49">
        <f t="shared" si="116"/>
        <v>29.4</v>
      </c>
      <c r="O546" s="279"/>
      <c r="P546" s="279"/>
    </row>
    <row r="547" spans="1:17" ht="36" x14ac:dyDescent="0.25">
      <c r="A547" s="306"/>
      <c r="B547" s="306"/>
      <c r="C547" s="306"/>
      <c r="D547" s="306"/>
      <c r="E547" s="306"/>
      <c r="F547" s="306"/>
      <c r="G547" s="133" t="s">
        <v>18</v>
      </c>
      <c r="H547" s="49">
        <f t="shared" si="116"/>
        <v>105.8</v>
      </c>
      <c r="I547" s="49">
        <f t="shared" si="116"/>
        <v>16.3</v>
      </c>
      <c r="J547" s="49">
        <f t="shared" si="116"/>
        <v>15.6</v>
      </c>
      <c r="K547" s="49">
        <f t="shared" si="116"/>
        <v>12.399999999999999</v>
      </c>
      <c r="L547" s="49">
        <f t="shared" si="116"/>
        <v>1.5</v>
      </c>
      <c r="M547" s="49">
        <f t="shared" si="116"/>
        <v>30</v>
      </c>
      <c r="N547" s="49">
        <f t="shared" si="116"/>
        <v>30</v>
      </c>
      <c r="O547" s="279"/>
      <c r="P547" s="279"/>
    </row>
    <row r="548" spans="1:17" x14ac:dyDescent="0.25">
      <c r="A548" s="306"/>
      <c r="B548" s="306"/>
      <c r="C548" s="306"/>
      <c r="D548" s="306"/>
      <c r="E548" s="306"/>
      <c r="F548" s="306"/>
      <c r="G548" s="133" t="s">
        <v>19</v>
      </c>
      <c r="H548" s="49">
        <f t="shared" si="116"/>
        <v>16.02</v>
      </c>
      <c r="I548" s="49">
        <f t="shared" si="116"/>
        <v>1.32</v>
      </c>
      <c r="J548" s="49">
        <f t="shared" si="116"/>
        <v>2.6</v>
      </c>
      <c r="K548" s="49">
        <f t="shared" si="116"/>
        <v>3.2</v>
      </c>
      <c r="L548" s="49">
        <f t="shared" si="116"/>
        <v>1.3</v>
      </c>
      <c r="M548" s="49">
        <f t="shared" si="116"/>
        <v>3.8</v>
      </c>
      <c r="N548" s="49">
        <f t="shared" si="116"/>
        <v>3.8</v>
      </c>
      <c r="O548" s="279"/>
      <c r="P548" s="279"/>
    </row>
    <row r="549" spans="1:17" ht="24" x14ac:dyDescent="0.25">
      <c r="A549" s="306"/>
      <c r="B549" s="306"/>
      <c r="C549" s="306"/>
      <c r="D549" s="306"/>
      <c r="E549" s="306"/>
      <c r="F549" s="306"/>
      <c r="G549" s="133" t="s">
        <v>20</v>
      </c>
      <c r="H549" s="49">
        <f t="shared" si="116"/>
        <v>0</v>
      </c>
      <c r="I549" s="49">
        <f t="shared" si="116"/>
        <v>0</v>
      </c>
      <c r="J549" s="49">
        <f t="shared" si="116"/>
        <v>0</v>
      </c>
      <c r="K549" s="49">
        <f t="shared" si="116"/>
        <v>0</v>
      </c>
      <c r="L549" s="49">
        <f t="shared" si="116"/>
        <v>0</v>
      </c>
      <c r="M549" s="49">
        <f t="shared" si="116"/>
        <v>0</v>
      </c>
      <c r="N549" s="49">
        <f t="shared" si="116"/>
        <v>0</v>
      </c>
      <c r="O549" s="279"/>
      <c r="P549" s="279"/>
    </row>
    <row r="550" spans="1:17" x14ac:dyDescent="0.25">
      <c r="A550" s="666" t="s">
        <v>3176</v>
      </c>
      <c r="B550" s="667"/>
      <c r="C550" s="667"/>
      <c r="D550" s="667"/>
      <c r="E550" s="667"/>
      <c r="F550" s="667"/>
      <c r="G550" s="667"/>
      <c r="H550" s="667"/>
      <c r="I550" s="667"/>
      <c r="J550" s="667"/>
      <c r="K550" s="667"/>
      <c r="L550" s="667"/>
      <c r="M550" s="667"/>
      <c r="N550" s="667"/>
      <c r="O550" s="667"/>
      <c r="P550" s="668"/>
    </row>
    <row r="551" spans="1:17" ht="73.5" customHeight="1" x14ac:dyDescent="0.25">
      <c r="A551" s="299" t="s">
        <v>3177</v>
      </c>
      <c r="B551" s="279" t="s">
        <v>3178</v>
      </c>
      <c r="C551" s="279" t="s">
        <v>3176</v>
      </c>
      <c r="D551" s="279">
        <v>2030</v>
      </c>
      <c r="E551" s="279" t="s">
        <v>3143</v>
      </c>
      <c r="F551" s="281" t="s">
        <v>3179</v>
      </c>
      <c r="G551" s="79" t="s">
        <v>16</v>
      </c>
      <c r="H551" s="44">
        <f t="shared" ref="H551:N551" si="117">SUM(H552:H555)</f>
        <v>113</v>
      </c>
      <c r="I551" s="44">
        <f t="shared" si="117"/>
        <v>0</v>
      </c>
      <c r="J551" s="44">
        <f t="shared" si="117"/>
        <v>0</v>
      </c>
      <c r="K551" s="44">
        <f t="shared" si="117"/>
        <v>0</v>
      </c>
      <c r="L551" s="44">
        <f t="shared" si="117"/>
        <v>0</v>
      </c>
      <c r="M551" s="44">
        <f t="shared" si="117"/>
        <v>0</v>
      </c>
      <c r="N551" s="44">
        <f t="shared" si="117"/>
        <v>113</v>
      </c>
      <c r="O551" s="279">
        <v>2084</v>
      </c>
      <c r="P551" s="279" t="s">
        <v>3180</v>
      </c>
      <c r="Q551" s="314" t="s">
        <v>4189</v>
      </c>
    </row>
    <row r="552" spans="1:17" x14ac:dyDescent="0.25">
      <c r="A552" s="374"/>
      <c r="B552" s="279"/>
      <c r="C552" s="279"/>
      <c r="D552" s="279"/>
      <c r="E552" s="279"/>
      <c r="F552" s="282"/>
      <c r="G552" s="79" t="s">
        <v>17</v>
      </c>
      <c r="H552" s="44">
        <f t="shared" ref="H552:H580" si="118">SUM(I552:N552)</f>
        <v>0</v>
      </c>
      <c r="I552" s="44">
        <v>0</v>
      </c>
      <c r="J552" s="44">
        <v>0</v>
      </c>
      <c r="K552" s="44">
        <v>0</v>
      </c>
      <c r="L552" s="44">
        <v>0</v>
      </c>
      <c r="M552" s="44">
        <v>0</v>
      </c>
      <c r="N552" s="44">
        <v>0</v>
      </c>
      <c r="O552" s="279"/>
      <c r="P552" s="279"/>
      <c r="Q552" s="315"/>
    </row>
    <row r="553" spans="1:17" ht="36" x14ac:dyDescent="0.25">
      <c r="A553" s="374"/>
      <c r="B553" s="279"/>
      <c r="C553" s="279"/>
      <c r="D553" s="279"/>
      <c r="E553" s="279"/>
      <c r="F553" s="282"/>
      <c r="G553" s="79" t="s">
        <v>18</v>
      </c>
      <c r="H553" s="44">
        <f t="shared" si="118"/>
        <v>81.099999999999994</v>
      </c>
      <c r="I553" s="44">
        <v>0</v>
      </c>
      <c r="J553" s="44">
        <v>0</v>
      </c>
      <c r="K553" s="44">
        <v>0</v>
      </c>
      <c r="L553" s="44">
        <v>0</v>
      </c>
      <c r="M553" s="44">
        <v>0</v>
      </c>
      <c r="N553" s="44">
        <v>81.099999999999994</v>
      </c>
      <c r="O553" s="279"/>
      <c r="P553" s="279"/>
      <c r="Q553" s="315"/>
    </row>
    <row r="554" spans="1:17" x14ac:dyDescent="0.25">
      <c r="A554" s="374"/>
      <c r="B554" s="279"/>
      <c r="C554" s="279"/>
      <c r="D554" s="279"/>
      <c r="E554" s="279"/>
      <c r="F554" s="282"/>
      <c r="G554" s="79" t="s">
        <v>19</v>
      </c>
      <c r="H554" s="44">
        <f t="shared" si="118"/>
        <v>31.9</v>
      </c>
      <c r="I554" s="44">
        <v>0</v>
      </c>
      <c r="J554" s="44">
        <v>0</v>
      </c>
      <c r="K554" s="44">
        <v>0</v>
      </c>
      <c r="L554" s="44">
        <v>0</v>
      </c>
      <c r="M554" s="44">
        <v>0</v>
      </c>
      <c r="N554" s="44">
        <v>31.9</v>
      </c>
      <c r="O554" s="279"/>
      <c r="P554" s="279"/>
      <c r="Q554" s="315"/>
    </row>
    <row r="555" spans="1:17" ht="24" x14ac:dyDescent="0.25">
      <c r="A555" s="375"/>
      <c r="B555" s="279"/>
      <c r="C555" s="279"/>
      <c r="D555" s="279"/>
      <c r="E555" s="279"/>
      <c r="F555" s="283"/>
      <c r="G555" s="79" t="s">
        <v>20</v>
      </c>
      <c r="H555" s="44">
        <f t="shared" si="118"/>
        <v>0</v>
      </c>
      <c r="I555" s="44">
        <v>0</v>
      </c>
      <c r="J555" s="44">
        <v>0</v>
      </c>
      <c r="K555" s="44">
        <v>0</v>
      </c>
      <c r="L555" s="44">
        <v>0</v>
      </c>
      <c r="M555" s="44">
        <v>0</v>
      </c>
      <c r="N555" s="44">
        <v>0</v>
      </c>
      <c r="O555" s="279"/>
      <c r="P555" s="279"/>
      <c r="Q555" s="315"/>
    </row>
    <row r="556" spans="1:17" ht="73.5" customHeight="1" x14ac:dyDescent="0.25">
      <c r="A556" s="292" t="s">
        <v>3181</v>
      </c>
      <c r="B556" s="279" t="s">
        <v>3182</v>
      </c>
      <c r="C556" s="279" t="s">
        <v>3176</v>
      </c>
      <c r="D556" s="279">
        <v>2028</v>
      </c>
      <c r="E556" s="279" t="s">
        <v>3143</v>
      </c>
      <c r="F556" s="279" t="s">
        <v>607</v>
      </c>
      <c r="G556" s="79" t="s">
        <v>16</v>
      </c>
      <c r="H556" s="44">
        <f t="shared" ref="H556:N556" si="119">SUM(H557:H560)</f>
        <v>4.5</v>
      </c>
      <c r="I556" s="44">
        <f t="shared" si="119"/>
        <v>0</v>
      </c>
      <c r="J556" s="44">
        <f t="shared" si="119"/>
        <v>0</v>
      </c>
      <c r="K556" s="44">
        <f t="shared" si="119"/>
        <v>0</v>
      </c>
      <c r="L556" s="44">
        <f t="shared" si="119"/>
        <v>4.5</v>
      </c>
      <c r="M556" s="44">
        <f t="shared" si="119"/>
        <v>0</v>
      </c>
      <c r="N556" s="44">
        <f t="shared" si="119"/>
        <v>0</v>
      </c>
      <c r="O556" s="279">
        <v>2084</v>
      </c>
      <c r="P556" s="279" t="s">
        <v>3183</v>
      </c>
      <c r="Q556" s="314" t="s">
        <v>4189</v>
      </c>
    </row>
    <row r="557" spans="1:17" ht="30.75" customHeight="1" x14ac:dyDescent="0.25">
      <c r="A557" s="292"/>
      <c r="B557" s="279"/>
      <c r="C557" s="279"/>
      <c r="D557" s="279"/>
      <c r="E557" s="279"/>
      <c r="F557" s="279"/>
      <c r="G557" s="79" t="s">
        <v>267</v>
      </c>
      <c r="H557" s="44">
        <f t="shared" si="118"/>
        <v>0</v>
      </c>
      <c r="I557" s="44">
        <v>0</v>
      </c>
      <c r="J557" s="44">
        <v>0</v>
      </c>
      <c r="K557" s="44">
        <v>0</v>
      </c>
      <c r="L557" s="44">
        <v>0</v>
      </c>
      <c r="M557" s="44">
        <v>0</v>
      </c>
      <c r="N557" s="44">
        <v>0</v>
      </c>
      <c r="O557" s="279"/>
      <c r="P557" s="279"/>
      <c r="Q557" s="315"/>
    </row>
    <row r="558" spans="1:17" ht="36" x14ac:dyDescent="0.25">
      <c r="A558" s="292"/>
      <c r="B558" s="279"/>
      <c r="C558" s="279"/>
      <c r="D558" s="279"/>
      <c r="E558" s="279"/>
      <c r="F558" s="279"/>
      <c r="G558" s="79" t="s">
        <v>18</v>
      </c>
      <c r="H558" s="44">
        <f t="shared" si="118"/>
        <v>4.3</v>
      </c>
      <c r="I558" s="44">
        <v>0</v>
      </c>
      <c r="J558" s="44">
        <v>0</v>
      </c>
      <c r="K558" s="44">
        <v>0</v>
      </c>
      <c r="L558" s="44">
        <v>4.3</v>
      </c>
      <c r="M558" s="44">
        <v>0</v>
      </c>
      <c r="N558" s="44">
        <v>0</v>
      </c>
      <c r="O558" s="279"/>
      <c r="P558" s="279"/>
      <c r="Q558" s="315"/>
    </row>
    <row r="559" spans="1:17" x14ac:dyDescent="0.25">
      <c r="A559" s="292"/>
      <c r="B559" s="279"/>
      <c r="C559" s="279"/>
      <c r="D559" s="279"/>
      <c r="E559" s="279"/>
      <c r="F559" s="279"/>
      <c r="G559" s="79" t="s">
        <v>19</v>
      </c>
      <c r="H559" s="44">
        <f t="shared" si="118"/>
        <v>0.2</v>
      </c>
      <c r="I559" s="44">
        <v>0</v>
      </c>
      <c r="J559" s="44">
        <v>0</v>
      </c>
      <c r="K559" s="44">
        <v>0</v>
      </c>
      <c r="L559" s="44">
        <v>0.2</v>
      </c>
      <c r="M559" s="44">
        <v>0</v>
      </c>
      <c r="N559" s="44">
        <v>0</v>
      </c>
      <c r="O559" s="279"/>
      <c r="P559" s="279"/>
      <c r="Q559" s="315"/>
    </row>
    <row r="560" spans="1:17" ht="24" x14ac:dyDescent="0.25">
      <c r="A560" s="292"/>
      <c r="B560" s="279"/>
      <c r="C560" s="279"/>
      <c r="D560" s="279"/>
      <c r="E560" s="279"/>
      <c r="F560" s="279"/>
      <c r="G560" s="79" t="s">
        <v>20</v>
      </c>
      <c r="H560" s="44">
        <f t="shared" si="118"/>
        <v>0</v>
      </c>
      <c r="I560" s="44">
        <v>0</v>
      </c>
      <c r="J560" s="44">
        <v>0</v>
      </c>
      <c r="K560" s="44">
        <v>0</v>
      </c>
      <c r="L560" s="44">
        <v>0</v>
      </c>
      <c r="M560" s="44">
        <v>0</v>
      </c>
      <c r="N560" s="44">
        <v>0</v>
      </c>
      <c r="O560" s="279"/>
      <c r="P560" s="279"/>
      <c r="Q560" s="315"/>
    </row>
    <row r="561" spans="1:17" ht="61.5" customHeight="1" x14ac:dyDescent="0.25">
      <c r="A561" s="292" t="s">
        <v>3184</v>
      </c>
      <c r="B561" s="279" t="s">
        <v>3185</v>
      </c>
      <c r="C561" s="279" t="s">
        <v>3176</v>
      </c>
      <c r="D561" s="279" t="s">
        <v>3186</v>
      </c>
      <c r="E561" s="279" t="s">
        <v>3187</v>
      </c>
      <c r="F561" s="279" t="s">
        <v>3188</v>
      </c>
      <c r="G561" s="79" t="s">
        <v>16</v>
      </c>
      <c r="H561" s="44">
        <f t="shared" ref="H561:N561" si="120">SUM(H562:H565)</f>
        <v>5.7</v>
      </c>
      <c r="I561" s="44">
        <f t="shared" si="120"/>
        <v>0</v>
      </c>
      <c r="J561" s="44">
        <f t="shared" si="120"/>
        <v>0</v>
      </c>
      <c r="K561" s="44">
        <f t="shared" si="120"/>
        <v>0</v>
      </c>
      <c r="L561" s="44">
        <f t="shared" si="120"/>
        <v>0.2</v>
      </c>
      <c r="M561" s="44">
        <f t="shared" si="120"/>
        <v>5.5</v>
      </c>
      <c r="N561" s="44">
        <f t="shared" si="120"/>
        <v>0</v>
      </c>
      <c r="O561" s="279">
        <v>1348</v>
      </c>
      <c r="P561" s="279" t="s">
        <v>3189</v>
      </c>
      <c r="Q561" s="314" t="s">
        <v>4189</v>
      </c>
    </row>
    <row r="562" spans="1:17" ht="29.25" customHeight="1" x14ac:dyDescent="0.25">
      <c r="A562" s="292"/>
      <c r="B562" s="279"/>
      <c r="C562" s="279"/>
      <c r="D562" s="279"/>
      <c r="E562" s="279"/>
      <c r="F562" s="279"/>
      <c r="G562" s="79" t="s">
        <v>267</v>
      </c>
      <c r="H562" s="44">
        <f t="shared" si="118"/>
        <v>5.4</v>
      </c>
      <c r="I562" s="44">
        <v>0</v>
      </c>
      <c r="J562" s="44">
        <v>0</v>
      </c>
      <c r="K562" s="44">
        <v>0</v>
      </c>
      <c r="L562" s="44">
        <v>0</v>
      </c>
      <c r="M562" s="44">
        <v>5.4</v>
      </c>
      <c r="N562" s="44">
        <v>0</v>
      </c>
      <c r="O562" s="279"/>
      <c r="P562" s="279"/>
      <c r="Q562" s="315"/>
    </row>
    <row r="563" spans="1:17" ht="36" x14ac:dyDescent="0.25">
      <c r="A563" s="292"/>
      <c r="B563" s="279"/>
      <c r="C563" s="279"/>
      <c r="D563" s="279"/>
      <c r="E563" s="279"/>
      <c r="F563" s="279"/>
      <c r="G563" s="79" t="s">
        <v>18</v>
      </c>
      <c r="H563" s="44">
        <f t="shared" si="118"/>
        <v>0.30000000000000004</v>
      </c>
      <c r="I563" s="44">
        <v>0</v>
      </c>
      <c r="J563" s="44">
        <v>0</v>
      </c>
      <c r="K563" s="44">
        <v>0</v>
      </c>
      <c r="L563" s="44">
        <v>0.2</v>
      </c>
      <c r="M563" s="44">
        <v>0.1</v>
      </c>
      <c r="N563" s="44">
        <v>0</v>
      </c>
      <c r="O563" s="279"/>
      <c r="P563" s="279"/>
      <c r="Q563" s="315"/>
    </row>
    <row r="564" spans="1:17" x14ac:dyDescent="0.25">
      <c r="A564" s="292"/>
      <c r="B564" s="279"/>
      <c r="C564" s="279"/>
      <c r="D564" s="279"/>
      <c r="E564" s="279"/>
      <c r="F564" s="279"/>
      <c r="G564" s="79" t="s">
        <v>19</v>
      </c>
      <c r="H564" s="44">
        <f t="shared" si="118"/>
        <v>0</v>
      </c>
      <c r="I564" s="44">
        <v>0</v>
      </c>
      <c r="J564" s="44">
        <v>0</v>
      </c>
      <c r="K564" s="44">
        <v>0</v>
      </c>
      <c r="L564" s="44">
        <v>0</v>
      </c>
      <c r="M564" s="44">
        <v>0</v>
      </c>
      <c r="N564" s="44">
        <v>0</v>
      </c>
      <c r="O564" s="279"/>
      <c r="P564" s="279"/>
      <c r="Q564" s="315"/>
    </row>
    <row r="565" spans="1:17" ht="24" x14ac:dyDescent="0.25">
      <c r="A565" s="292"/>
      <c r="B565" s="279"/>
      <c r="C565" s="279"/>
      <c r="D565" s="279"/>
      <c r="E565" s="279"/>
      <c r="F565" s="279"/>
      <c r="G565" s="79" t="s">
        <v>20</v>
      </c>
      <c r="H565" s="44">
        <f t="shared" si="118"/>
        <v>0</v>
      </c>
      <c r="I565" s="44">
        <v>0</v>
      </c>
      <c r="J565" s="44">
        <v>0</v>
      </c>
      <c r="K565" s="44">
        <v>0</v>
      </c>
      <c r="L565" s="44">
        <v>0</v>
      </c>
      <c r="M565" s="44">
        <v>0</v>
      </c>
      <c r="N565" s="44">
        <v>0</v>
      </c>
      <c r="O565" s="279"/>
      <c r="P565" s="279"/>
      <c r="Q565" s="315"/>
    </row>
    <row r="566" spans="1:17" ht="36" customHeight="1" x14ac:dyDescent="0.25">
      <c r="A566" s="292" t="s">
        <v>3190</v>
      </c>
      <c r="B566" s="279" t="s">
        <v>3191</v>
      </c>
      <c r="C566" s="279" t="s">
        <v>3176</v>
      </c>
      <c r="D566" s="279">
        <v>2028</v>
      </c>
      <c r="E566" s="279" t="s">
        <v>3143</v>
      </c>
      <c r="F566" s="281" t="s">
        <v>3192</v>
      </c>
      <c r="G566" s="79" t="s">
        <v>16</v>
      </c>
      <c r="H566" s="44">
        <f t="shared" ref="H566:N566" si="121">SUM(H567:H570)</f>
        <v>4.9999999999999991</v>
      </c>
      <c r="I566" s="44">
        <f t="shared" si="121"/>
        <v>0</v>
      </c>
      <c r="J566" s="44">
        <f t="shared" si="121"/>
        <v>0</v>
      </c>
      <c r="K566" s="44">
        <f t="shared" si="121"/>
        <v>0</v>
      </c>
      <c r="L566" s="44">
        <f t="shared" si="121"/>
        <v>4.9999999999999991</v>
      </c>
      <c r="M566" s="44">
        <f t="shared" si="121"/>
        <v>0</v>
      </c>
      <c r="N566" s="44">
        <f t="shared" si="121"/>
        <v>0</v>
      </c>
      <c r="O566" s="279">
        <v>869</v>
      </c>
      <c r="P566" s="279"/>
      <c r="Q566" s="314" t="s">
        <v>4189</v>
      </c>
    </row>
    <row r="567" spans="1:17" ht="29.25" customHeight="1" x14ac:dyDescent="0.25">
      <c r="A567" s="292"/>
      <c r="B567" s="279"/>
      <c r="C567" s="279"/>
      <c r="D567" s="279"/>
      <c r="E567" s="279"/>
      <c r="F567" s="282"/>
      <c r="G567" s="79" t="s">
        <v>267</v>
      </c>
      <c r="H567" s="44">
        <f t="shared" si="118"/>
        <v>4.8</v>
      </c>
      <c r="I567" s="44">
        <v>0</v>
      </c>
      <c r="J567" s="44">
        <v>0</v>
      </c>
      <c r="K567" s="44">
        <v>0</v>
      </c>
      <c r="L567" s="44">
        <v>4.8</v>
      </c>
      <c r="M567" s="44">
        <v>0</v>
      </c>
      <c r="N567" s="44">
        <v>0</v>
      </c>
      <c r="O567" s="279"/>
      <c r="P567" s="279"/>
      <c r="Q567" s="315"/>
    </row>
    <row r="568" spans="1:17" ht="36" x14ac:dyDescent="0.25">
      <c r="A568" s="292"/>
      <c r="B568" s="279"/>
      <c r="C568" s="279"/>
      <c r="D568" s="279"/>
      <c r="E568" s="279"/>
      <c r="F568" s="282"/>
      <c r="G568" s="79" t="s">
        <v>18</v>
      </c>
      <c r="H568" s="44">
        <f t="shared" si="118"/>
        <v>0.1</v>
      </c>
      <c r="I568" s="44">
        <v>0</v>
      </c>
      <c r="J568" s="44">
        <v>0</v>
      </c>
      <c r="K568" s="44">
        <v>0</v>
      </c>
      <c r="L568" s="44">
        <v>0.1</v>
      </c>
      <c r="M568" s="44">
        <v>0</v>
      </c>
      <c r="N568" s="44">
        <v>0</v>
      </c>
      <c r="O568" s="279"/>
      <c r="P568" s="279"/>
      <c r="Q568" s="315"/>
    </row>
    <row r="569" spans="1:17" x14ac:dyDescent="0.25">
      <c r="A569" s="292"/>
      <c r="B569" s="279"/>
      <c r="C569" s="279"/>
      <c r="D569" s="279"/>
      <c r="E569" s="279"/>
      <c r="F569" s="282"/>
      <c r="G569" s="79" t="s">
        <v>19</v>
      </c>
      <c r="H569" s="44">
        <f t="shared" si="118"/>
        <v>0.1</v>
      </c>
      <c r="I569" s="44">
        <v>0</v>
      </c>
      <c r="J569" s="44">
        <v>0</v>
      </c>
      <c r="K569" s="44">
        <v>0</v>
      </c>
      <c r="L569" s="44">
        <v>0.1</v>
      </c>
      <c r="M569" s="44">
        <v>0</v>
      </c>
      <c r="N569" s="44">
        <v>0</v>
      </c>
      <c r="O569" s="279"/>
      <c r="P569" s="279"/>
      <c r="Q569" s="315"/>
    </row>
    <row r="570" spans="1:17" ht="24" x14ac:dyDescent="0.25">
      <c r="A570" s="292"/>
      <c r="B570" s="279"/>
      <c r="C570" s="279"/>
      <c r="D570" s="279"/>
      <c r="E570" s="279"/>
      <c r="F570" s="283"/>
      <c r="G570" s="79" t="s">
        <v>20</v>
      </c>
      <c r="H570" s="44">
        <f t="shared" si="118"/>
        <v>0</v>
      </c>
      <c r="I570" s="44">
        <v>0</v>
      </c>
      <c r="J570" s="44">
        <v>0</v>
      </c>
      <c r="K570" s="44">
        <v>0</v>
      </c>
      <c r="L570" s="44">
        <v>0</v>
      </c>
      <c r="M570" s="44">
        <v>0</v>
      </c>
      <c r="N570" s="44">
        <v>0</v>
      </c>
      <c r="O570" s="279"/>
      <c r="P570" s="279"/>
      <c r="Q570" s="315"/>
    </row>
    <row r="571" spans="1:17" ht="36" customHeight="1" x14ac:dyDescent="0.25">
      <c r="A571" s="292" t="s">
        <v>3193</v>
      </c>
      <c r="B571" s="279" t="s">
        <v>3194</v>
      </c>
      <c r="C571" s="279" t="s">
        <v>3176</v>
      </c>
      <c r="D571" s="279" t="s">
        <v>3186</v>
      </c>
      <c r="E571" s="279"/>
      <c r="F571" s="279" t="s">
        <v>3195</v>
      </c>
      <c r="G571" s="79" t="s">
        <v>16</v>
      </c>
      <c r="H571" s="44">
        <f t="shared" ref="H571:N571" si="122">SUM(H572:H575)</f>
        <v>12.3</v>
      </c>
      <c r="I571" s="44">
        <f t="shared" si="122"/>
        <v>0</v>
      </c>
      <c r="J571" s="44">
        <f t="shared" si="122"/>
        <v>0</v>
      </c>
      <c r="K571" s="44">
        <f t="shared" si="122"/>
        <v>0</v>
      </c>
      <c r="L571" s="44">
        <f t="shared" si="122"/>
        <v>0.4</v>
      </c>
      <c r="M571" s="44">
        <f t="shared" si="122"/>
        <v>1.9</v>
      </c>
      <c r="N571" s="44">
        <f t="shared" si="122"/>
        <v>9.9999999999999982</v>
      </c>
      <c r="O571" s="279">
        <v>1348</v>
      </c>
      <c r="P571" s="279" t="s">
        <v>3189</v>
      </c>
      <c r="Q571" s="314" t="s">
        <v>4189</v>
      </c>
    </row>
    <row r="572" spans="1:17" ht="27" customHeight="1" x14ac:dyDescent="0.25">
      <c r="A572" s="292"/>
      <c r="B572" s="279"/>
      <c r="C572" s="279"/>
      <c r="D572" s="279"/>
      <c r="E572" s="279"/>
      <c r="F572" s="279"/>
      <c r="G572" s="79" t="s">
        <v>267</v>
      </c>
      <c r="H572" s="44">
        <f t="shared" si="118"/>
        <v>11.5</v>
      </c>
      <c r="I572" s="44">
        <v>0</v>
      </c>
      <c r="J572" s="44">
        <v>0</v>
      </c>
      <c r="K572" s="44">
        <v>0</v>
      </c>
      <c r="L572" s="44">
        <v>0</v>
      </c>
      <c r="M572" s="44">
        <v>1.9</v>
      </c>
      <c r="N572" s="44">
        <v>9.6</v>
      </c>
      <c r="O572" s="279"/>
      <c r="P572" s="279"/>
      <c r="Q572" s="315"/>
    </row>
    <row r="573" spans="1:17" ht="36" x14ac:dyDescent="0.25">
      <c r="A573" s="292"/>
      <c r="B573" s="279"/>
      <c r="C573" s="279"/>
      <c r="D573" s="279"/>
      <c r="E573" s="279"/>
      <c r="F573" s="279"/>
      <c r="G573" s="79" t="s">
        <v>18</v>
      </c>
      <c r="H573" s="44">
        <f t="shared" si="118"/>
        <v>0.4</v>
      </c>
      <c r="I573" s="44">
        <v>0</v>
      </c>
      <c r="J573" s="44">
        <v>0</v>
      </c>
      <c r="K573" s="44">
        <v>0</v>
      </c>
      <c r="L573" s="44">
        <v>0.2</v>
      </c>
      <c r="M573" s="44">
        <v>0</v>
      </c>
      <c r="N573" s="44">
        <v>0.2</v>
      </c>
      <c r="O573" s="279"/>
      <c r="P573" s="279"/>
      <c r="Q573" s="315"/>
    </row>
    <row r="574" spans="1:17" x14ac:dyDescent="0.25">
      <c r="A574" s="292"/>
      <c r="B574" s="279"/>
      <c r="C574" s="279"/>
      <c r="D574" s="279"/>
      <c r="E574" s="279"/>
      <c r="F574" s="279"/>
      <c r="G574" s="79" t="s">
        <v>19</v>
      </c>
      <c r="H574" s="44">
        <f t="shared" si="118"/>
        <v>0.4</v>
      </c>
      <c r="I574" s="44">
        <v>0</v>
      </c>
      <c r="J574" s="44">
        <v>0</v>
      </c>
      <c r="K574" s="44">
        <v>0</v>
      </c>
      <c r="L574" s="44">
        <v>0.2</v>
      </c>
      <c r="M574" s="44">
        <v>0</v>
      </c>
      <c r="N574" s="44">
        <v>0.2</v>
      </c>
      <c r="O574" s="279"/>
      <c r="P574" s="279"/>
      <c r="Q574" s="315"/>
    </row>
    <row r="575" spans="1:17" ht="24" x14ac:dyDescent="0.25">
      <c r="A575" s="292"/>
      <c r="B575" s="279"/>
      <c r="C575" s="279"/>
      <c r="D575" s="279"/>
      <c r="E575" s="279"/>
      <c r="F575" s="279"/>
      <c r="G575" s="79" t="s">
        <v>20</v>
      </c>
      <c r="H575" s="44">
        <f t="shared" si="118"/>
        <v>0</v>
      </c>
      <c r="I575" s="44">
        <v>0</v>
      </c>
      <c r="J575" s="44">
        <v>0</v>
      </c>
      <c r="K575" s="44">
        <v>0</v>
      </c>
      <c r="L575" s="44">
        <v>0</v>
      </c>
      <c r="M575" s="44">
        <v>0</v>
      </c>
      <c r="N575" s="44">
        <v>0</v>
      </c>
      <c r="O575" s="279"/>
      <c r="P575" s="279"/>
      <c r="Q575" s="315"/>
    </row>
    <row r="576" spans="1:17" ht="36" customHeight="1" x14ac:dyDescent="0.25">
      <c r="A576" s="292" t="s">
        <v>3196</v>
      </c>
      <c r="B576" s="279" t="s">
        <v>3197</v>
      </c>
      <c r="C576" s="279" t="s">
        <v>3176</v>
      </c>
      <c r="D576" s="279">
        <v>2026</v>
      </c>
      <c r="E576" s="279"/>
      <c r="F576" s="279" t="s">
        <v>545</v>
      </c>
      <c r="G576" s="79" t="s">
        <v>16</v>
      </c>
      <c r="H576" s="44">
        <f t="shared" ref="H576:N576" si="123">SUM(H577:H580)</f>
        <v>9.9999999999999982</v>
      </c>
      <c r="I576" s="44">
        <f t="shared" si="123"/>
        <v>0</v>
      </c>
      <c r="J576" s="44">
        <f t="shared" si="123"/>
        <v>9.9999999999999982</v>
      </c>
      <c r="K576" s="44">
        <f t="shared" si="123"/>
        <v>0</v>
      </c>
      <c r="L576" s="44">
        <f t="shared" si="123"/>
        <v>0</v>
      </c>
      <c r="M576" s="44">
        <f t="shared" si="123"/>
        <v>0</v>
      </c>
      <c r="N576" s="44">
        <f t="shared" si="123"/>
        <v>0</v>
      </c>
      <c r="O576" s="279">
        <v>1509</v>
      </c>
      <c r="P576" s="279"/>
      <c r="Q576" s="314" t="s">
        <v>4189</v>
      </c>
    </row>
    <row r="577" spans="1:17" x14ac:dyDescent="0.25">
      <c r="A577" s="292"/>
      <c r="B577" s="279"/>
      <c r="C577" s="279"/>
      <c r="D577" s="279"/>
      <c r="E577" s="279"/>
      <c r="F577" s="279"/>
      <c r="G577" s="79" t="s">
        <v>17</v>
      </c>
      <c r="H577" s="44">
        <f t="shared" si="118"/>
        <v>9.6</v>
      </c>
      <c r="I577" s="44">
        <v>0</v>
      </c>
      <c r="J577" s="44">
        <v>9.6</v>
      </c>
      <c r="K577" s="44">
        <v>0</v>
      </c>
      <c r="L577" s="44">
        <v>0</v>
      </c>
      <c r="M577" s="44">
        <v>0</v>
      </c>
      <c r="N577" s="44">
        <v>0</v>
      </c>
      <c r="O577" s="279"/>
      <c r="P577" s="279"/>
      <c r="Q577" s="315"/>
    </row>
    <row r="578" spans="1:17" ht="36" x14ac:dyDescent="0.25">
      <c r="A578" s="292"/>
      <c r="B578" s="279"/>
      <c r="C578" s="279"/>
      <c r="D578" s="279"/>
      <c r="E578" s="279"/>
      <c r="F578" s="279"/>
      <c r="G578" s="79" t="s">
        <v>18</v>
      </c>
      <c r="H578" s="44">
        <f t="shared" si="118"/>
        <v>0.2</v>
      </c>
      <c r="I578" s="44">
        <v>0</v>
      </c>
      <c r="J578" s="44">
        <v>0.2</v>
      </c>
      <c r="K578" s="44">
        <v>0</v>
      </c>
      <c r="L578" s="44">
        <v>0</v>
      </c>
      <c r="M578" s="44">
        <v>0</v>
      </c>
      <c r="N578" s="44">
        <v>0</v>
      </c>
      <c r="O578" s="279"/>
      <c r="P578" s="279"/>
      <c r="Q578" s="315"/>
    </row>
    <row r="579" spans="1:17" x14ac:dyDescent="0.25">
      <c r="A579" s="292"/>
      <c r="B579" s="279"/>
      <c r="C579" s="279"/>
      <c r="D579" s="279"/>
      <c r="E579" s="279"/>
      <c r="F579" s="279"/>
      <c r="G579" s="79" t="s">
        <v>19</v>
      </c>
      <c r="H579" s="44">
        <f t="shared" si="118"/>
        <v>0.2</v>
      </c>
      <c r="I579" s="44">
        <v>0</v>
      </c>
      <c r="J579" s="44">
        <v>0.2</v>
      </c>
      <c r="K579" s="44">
        <v>0</v>
      </c>
      <c r="L579" s="44">
        <v>0</v>
      </c>
      <c r="M579" s="44">
        <v>0</v>
      </c>
      <c r="N579" s="44">
        <v>0</v>
      </c>
      <c r="O579" s="279"/>
      <c r="P579" s="279"/>
      <c r="Q579" s="315"/>
    </row>
    <row r="580" spans="1:17" ht="24" x14ac:dyDescent="0.25">
      <c r="A580" s="292"/>
      <c r="B580" s="279"/>
      <c r="C580" s="279"/>
      <c r="D580" s="279"/>
      <c r="E580" s="279"/>
      <c r="F580" s="279"/>
      <c r="G580" s="79" t="s">
        <v>20</v>
      </c>
      <c r="H580" s="44">
        <f t="shared" si="118"/>
        <v>0</v>
      </c>
      <c r="I580" s="44">
        <v>0</v>
      </c>
      <c r="J580" s="44">
        <v>0</v>
      </c>
      <c r="K580" s="44">
        <v>0</v>
      </c>
      <c r="L580" s="44">
        <v>0</v>
      </c>
      <c r="M580" s="44">
        <v>0</v>
      </c>
      <c r="N580" s="44">
        <v>0</v>
      </c>
      <c r="O580" s="279"/>
      <c r="P580" s="279"/>
      <c r="Q580" s="315"/>
    </row>
    <row r="581" spans="1:17" ht="36" x14ac:dyDescent="0.25">
      <c r="A581" s="306" t="s">
        <v>26</v>
      </c>
      <c r="B581" s="306"/>
      <c r="C581" s="306"/>
      <c r="D581" s="306"/>
      <c r="E581" s="306"/>
      <c r="F581" s="306"/>
      <c r="G581" s="133" t="s">
        <v>16</v>
      </c>
      <c r="H581" s="49">
        <f>SUM(H551,H556,H561,H566,H571,H576)</f>
        <v>150.5</v>
      </c>
      <c r="I581" s="49">
        <f t="shared" ref="I581:N581" si="124">SUM(I551,I556,I561,I566,I571,I576)</f>
        <v>0</v>
      </c>
      <c r="J581" s="49">
        <f t="shared" si="124"/>
        <v>9.9999999999999982</v>
      </c>
      <c r="K581" s="49">
        <f t="shared" si="124"/>
        <v>0</v>
      </c>
      <c r="L581" s="49">
        <f t="shared" si="124"/>
        <v>10.1</v>
      </c>
      <c r="M581" s="49">
        <f t="shared" si="124"/>
        <v>7.4</v>
      </c>
      <c r="N581" s="49">
        <f t="shared" si="124"/>
        <v>123</v>
      </c>
      <c r="O581" s="279"/>
      <c r="P581" s="279"/>
    </row>
    <row r="582" spans="1:17" ht="24" x14ac:dyDescent="0.25">
      <c r="A582" s="306"/>
      <c r="B582" s="306"/>
      <c r="C582" s="306"/>
      <c r="D582" s="306"/>
      <c r="E582" s="306"/>
      <c r="F582" s="306"/>
      <c r="G582" s="133" t="s">
        <v>267</v>
      </c>
      <c r="H582" s="49">
        <f t="shared" ref="H582:N585" si="125">SUM(H552,H557,H562,H567,H572,H577)</f>
        <v>31.299999999999997</v>
      </c>
      <c r="I582" s="49">
        <f t="shared" si="125"/>
        <v>0</v>
      </c>
      <c r="J582" s="49">
        <f t="shared" si="125"/>
        <v>9.6</v>
      </c>
      <c r="K582" s="49">
        <f t="shared" si="125"/>
        <v>0</v>
      </c>
      <c r="L582" s="49">
        <f t="shared" si="125"/>
        <v>4.8</v>
      </c>
      <c r="M582" s="49">
        <f t="shared" si="125"/>
        <v>7.3000000000000007</v>
      </c>
      <c r="N582" s="49">
        <f t="shared" si="125"/>
        <v>9.6</v>
      </c>
      <c r="O582" s="279"/>
      <c r="P582" s="279"/>
    </row>
    <row r="583" spans="1:17" ht="36" x14ac:dyDescent="0.25">
      <c r="A583" s="306"/>
      <c r="B583" s="306"/>
      <c r="C583" s="306"/>
      <c r="D583" s="306"/>
      <c r="E583" s="306"/>
      <c r="F583" s="306"/>
      <c r="G583" s="133" t="s">
        <v>18</v>
      </c>
      <c r="H583" s="49">
        <f t="shared" si="125"/>
        <v>86.399999999999991</v>
      </c>
      <c r="I583" s="49">
        <f t="shared" si="125"/>
        <v>0</v>
      </c>
      <c r="J583" s="49">
        <f t="shared" si="125"/>
        <v>0.2</v>
      </c>
      <c r="K583" s="49">
        <f t="shared" si="125"/>
        <v>0</v>
      </c>
      <c r="L583" s="49">
        <f t="shared" si="125"/>
        <v>4.8</v>
      </c>
      <c r="M583" s="49">
        <f t="shared" si="125"/>
        <v>0.1</v>
      </c>
      <c r="N583" s="49">
        <f t="shared" si="125"/>
        <v>81.3</v>
      </c>
      <c r="O583" s="279"/>
      <c r="P583" s="279"/>
    </row>
    <row r="584" spans="1:17" x14ac:dyDescent="0.25">
      <c r="A584" s="306"/>
      <c r="B584" s="306"/>
      <c r="C584" s="306"/>
      <c r="D584" s="306"/>
      <c r="E584" s="306"/>
      <c r="F584" s="306"/>
      <c r="G584" s="133" t="s">
        <v>19</v>
      </c>
      <c r="H584" s="49">
        <f t="shared" si="125"/>
        <v>32.800000000000004</v>
      </c>
      <c r="I584" s="49">
        <f t="shared" si="125"/>
        <v>0</v>
      </c>
      <c r="J584" s="49">
        <f t="shared" si="125"/>
        <v>0.2</v>
      </c>
      <c r="K584" s="49">
        <f t="shared" si="125"/>
        <v>0</v>
      </c>
      <c r="L584" s="49">
        <f t="shared" si="125"/>
        <v>0.5</v>
      </c>
      <c r="M584" s="49">
        <f t="shared" si="125"/>
        <v>0</v>
      </c>
      <c r="N584" s="49">
        <f t="shared" si="125"/>
        <v>32.1</v>
      </c>
      <c r="O584" s="279"/>
      <c r="P584" s="279"/>
    </row>
    <row r="585" spans="1:17" ht="24" x14ac:dyDescent="0.25">
      <c r="A585" s="306"/>
      <c r="B585" s="306"/>
      <c r="C585" s="306"/>
      <c r="D585" s="306"/>
      <c r="E585" s="306"/>
      <c r="F585" s="306"/>
      <c r="G585" s="133" t="s">
        <v>20</v>
      </c>
      <c r="H585" s="49">
        <f t="shared" si="125"/>
        <v>0</v>
      </c>
      <c r="I585" s="49">
        <f t="shared" si="125"/>
        <v>0</v>
      </c>
      <c r="J585" s="49">
        <f t="shared" si="125"/>
        <v>0</v>
      </c>
      <c r="K585" s="49">
        <f t="shared" si="125"/>
        <v>0</v>
      </c>
      <c r="L585" s="49">
        <f t="shared" si="125"/>
        <v>0</v>
      </c>
      <c r="M585" s="49">
        <f t="shared" si="125"/>
        <v>0</v>
      </c>
      <c r="N585" s="49">
        <f t="shared" si="125"/>
        <v>0</v>
      </c>
      <c r="O585" s="279"/>
      <c r="P585" s="279"/>
    </row>
    <row r="586" spans="1:17" x14ac:dyDescent="0.25">
      <c r="A586" s="666" t="s">
        <v>142</v>
      </c>
      <c r="B586" s="667"/>
      <c r="C586" s="667"/>
      <c r="D586" s="667"/>
      <c r="E586" s="667"/>
      <c r="F586" s="667"/>
      <c r="G586" s="667"/>
      <c r="H586" s="667"/>
      <c r="I586" s="667"/>
      <c r="J586" s="667"/>
      <c r="K586" s="667"/>
      <c r="L586" s="667"/>
      <c r="M586" s="667"/>
      <c r="N586" s="667"/>
      <c r="O586" s="667"/>
      <c r="P586" s="668"/>
    </row>
    <row r="587" spans="1:17" ht="36" customHeight="1" x14ac:dyDescent="0.25">
      <c r="A587" s="292" t="s">
        <v>4310</v>
      </c>
      <c r="B587" s="279" t="s">
        <v>3198</v>
      </c>
      <c r="C587" s="279" t="s">
        <v>142</v>
      </c>
      <c r="D587" s="279">
        <v>2028</v>
      </c>
      <c r="E587" s="279" t="s">
        <v>3199</v>
      </c>
      <c r="F587" s="281" t="s">
        <v>3200</v>
      </c>
      <c r="G587" s="79" t="s">
        <v>16</v>
      </c>
      <c r="H587" s="44">
        <f t="shared" ref="H587:N587" si="126">SUM(H588:H591)</f>
        <v>20</v>
      </c>
      <c r="I587" s="44">
        <f t="shared" si="126"/>
        <v>0</v>
      </c>
      <c r="J587" s="44">
        <f t="shared" si="126"/>
        <v>0</v>
      </c>
      <c r="K587" s="44">
        <f t="shared" si="126"/>
        <v>0</v>
      </c>
      <c r="L587" s="44">
        <f t="shared" si="126"/>
        <v>20</v>
      </c>
      <c r="M587" s="44">
        <f t="shared" si="126"/>
        <v>0</v>
      </c>
      <c r="N587" s="44">
        <f t="shared" si="126"/>
        <v>0</v>
      </c>
      <c r="O587" s="279">
        <v>2600</v>
      </c>
      <c r="P587" s="279"/>
      <c r="Q587" s="314" t="s">
        <v>4208</v>
      </c>
    </row>
    <row r="588" spans="1:17" x14ac:dyDescent="0.25">
      <c r="A588" s="292"/>
      <c r="B588" s="279"/>
      <c r="C588" s="279"/>
      <c r="D588" s="279"/>
      <c r="E588" s="279"/>
      <c r="F588" s="282"/>
      <c r="G588" s="79" t="s">
        <v>17</v>
      </c>
      <c r="H588" s="44">
        <f t="shared" ref="H588:H651" si="127">SUM(I588:N588)</f>
        <v>0</v>
      </c>
      <c r="I588" s="44">
        <v>0</v>
      </c>
      <c r="J588" s="44">
        <v>0</v>
      </c>
      <c r="K588" s="44">
        <v>0</v>
      </c>
      <c r="L588" s="44">
        <v>0</v>
      </c>
      <c r="M588" s="44">
        <v>0</v>
      </c>
      <c r="N588" s="44">
        <v>0</v>
      </c>
      <c r="O588" s="279"/>
      <c r="P588" s="279"/>
      <c r="Q588" s="315"/>
    </row>
    <row r="589" spans="1:17" ht="36" x14ac:dyDescent="0.25">
      <c r="A589" s="292"/>
      <c r="B589" s="279"/>
      <c r="C589" s="279"/>
      <c r="D589" s="279"/>
      <c r="E589" s="279"/>
      <c r="F589" s="282"/>
      <c r="G589" s="79" t="s">
        <v>18</v>
      </c>
      <c r="H589" s="44">
        <f t="shared" si="127"/>
        <v>18</v>
      </c>
      <c r="I589" s="44">
        <v>0</v>
      </c>
      <c r="J589" s="44">
        <v>0</v>
      </c>
      <c r="K589" s="44">
        <v>0</v>
      </c>
      <c r="L589" s="44">
        <v>18</v>
      </c>
      <c r="M589" s="44">
        <v>0</v>
      </c>
      <c r="N589" s="44">
        <v>0</v>
      </c>
      <c r="O589" s="279"/>
      <c r="P589" s="279"/>
      <c r="Q589" s="315"/>
    </row>
    <row r="590" spans="1:17" x14ac:dyDescent="0.25">
      <c r="A590" s="292"/>
      <c r="B590" s="279"/>
      <c r="C590" s="279"/>
      <c r="D590" s="279"/>
      <c r="E590" s="279"/>
      <c r="F590" s="282"/>
      <c r="G590" s="79" t="s">
        <v>19</v>
      </c>
      <c r="H590" s="44">
        <f t="shared" si="127"/>
        <v>2</v>
      </c>
      <c r="I590" s="44">
        <v>0</v>
      </c>
      <c r="J590" s="44">
        <v>0</v>
      </c>
      <c r="K590" s="44">
        <v>0</v>
      </c>
      <c r="L590" s="44">
        <v>2</v>
      </c>
      <c r="M590" s="44">
        <v>0</v>
      </c>
      <c r="N590" s="44">
        <v>0</v>
      </c>
      <c r="O590" s="279"/>
      <c r="P590" s="279"/>
      <c r="Q590" s="315"/>
    </row>
    <row r="591" spans="1:17" ht="24" x14ac:dyDescent="0.25">
      <c r="A591" s="292"/>
      <c r="B591" s="279"/>
      <c r="C591" s="279"/>
      <c r="D591" s="279"/>
      <c r="E591" s="279"/>
      <c r="F591" s="283"/>
      <c r="G591" s="79" t="s">
        <v>20</v>
      </c>
      <c r="H591" s="44">
        <f t="shared" si="127"/>
        <v>0</v>
      </c>
      <c r="I591" s="44">
        <v>0</v>
      </c>
      <c r="J591" s="44">
        <v>0</v>
      </c>
      <c r="K591" s="44">
        <v>0</v>
      </c>
      <c r="L591" s="44">
        <v>0</v>
      </c>
      <c r="M591" s="44">
        <v>0</v>
      </c>
      <c r="N591" s="44">
        <v>0</v>
      </c>
      <c r="O591" s="279"/>
      <c r="P591" s="279"/>
      <c r="Q591" s="315"/>
    </row>
    <row r="592" spans="1:17" ht="36" customHeight="1" x14ac:dyDescent="0.25">
      <c r="A592" s="292" t="s">
        <v>3201</v>
      </c>
      <c r="B592" s="279" t="s">
        <v>3198</v>
      </c>
      <c r="C592" s="279" t="s">
        <v>142</v>
      </c>
      <c r="D592" s="279">
        <v>2028</v>
      </c>
      <c r="E592" s="279" t="s">
        <v>3202</v>
      </c>
      <c r="F592" s="281" t="s">
        <v>3203</v>
      </c>
      <c r="G592" s="79" t="s">
        <v>16</v>
      </c>
      <c r="H592" s="44">
        <f t="shared" ref="H592:N592" si="128">SUM(H593:H596)</f>
        <v>40</v>
      </c>
      <c r="I592" s="44">
        <f t="shared" si="128"/>
        <v>0</v>
      </c>
      <c r="J592" s="44">
        <f t="shared" si="128"/>
        <v>0</v>
      </c>
      <c r="K592" s="44">
        <f t="shared" si="128"/>
        <v>0</v>
      </c>
      <c r="L592" s="44">
        <f t="shared" si="128"/>
        <v>40</v>
      </c>
      <c r="M592" s="44">
        <f t="shared" si="128"/>
        <v>0</v>
      </c>
      <c r="N592" s="44">
        <f t="shared" si="128"/>
        <v>0</v>
      </c>
      <c r="O592" s="279">
        <v>42000</v>
      </c>
      <c r="P592" s="279" t="s">
        <v>3204</v>
      </c>
      <c r="Q592" s="314" t="s">
        <v>4208</v>
      </c>
    </row>
    <row r="593" spans="1:17" x14ac:dyDescent="0.25">
      <c r="A593" s="292"/>
      <c r="B593" s="279"/>
      <c r="C593" s="279"/>
      <c r="D593" s="279"/>
      <c r="E593" s="279"/>
      <c r="F593" s="282"/>
      <c r="G593" s="79" t="s">
        <v>17</v>
      </c>
      <c r="H593" s="44">
        <f t="shared" si="127"/>
        <v>0</v>
      </c>
      <c r="I593" s="44">
        <v>0</v>
      </c>
      <c r="J593" s="44">
        <v>0</v>
      </c>
      <c r="K593" s="44">
        <v>0</v>
      </c>
      <c r="L593" s="44">
        <v>0</v>
      </c>
      <c r="M593" s="44">
        <v>0</v>
      </c>
      <c r="N593" s="44">
        <v>0</v>
      </c>
      <c r="O593" s="279"/>
      <c r="P593" s="279"/>
      <c r="Q593" s="315"/>
    </row>
    <row r="594" spans="1:17" ht="36" x14ac:dyDescent="0.25">
      <c r="A594" s="292"/>
      <c r="B594" s="279"/>
      <c r="C594" s="279"/>
      <c r="D594" s="279"/>
      <c r="E594" s="279"/>
      <c r="F594" s="282"/>
      <c r="G594" s="79" t="s">
        <v>18</v>
      </c>
      <c r="H594" s="44">
        <f t="shared" si="127"/>
        <v>37</v>
      </c>
      <c r="I594" s="44">
        <v>0</v>
      </c>
      <c r="J594" s="44">
        <v>0</v>
      </c>
      <c r="K594" s="44">
        <v>0</v>
      </c>
      <c r="L594" s="44">
        <v>37</v>
      </c>
      <c r="M594" s="44">
        <v>0</v>
      </c>
      <c r="N594" s="44">
        <v>0</v>
      </c>
      <c r="O594" s="279"/>
      <c r="P594" s="279"/>
      <c r="Q594" s="315"/>
    </row>
    <row r="595" spans="1:17" x14ac:dyDescent="0.25">
      <c r="A595" s="292"/>
      <c r="B595" s="279"/>
      <c r="C595" s="279"/>
      <c r="D595" s="279"/>
      <c r="E595" s="279"/>
      <c r="F595" s="282"/>
      <c r="G595" s="79" t="s">
        <v>19</v>
      </c>
      <c r="H595" s="44">
        <f t="shared" si="127"/>
        <v>3</v>
      </c>
      <c r="I595" s="44">
        <v>0</v>
      </c>
      <c r="J595" s="44">
        <v>0</v>
      </c>
      <c r="K595" s="44">
        <v>0</v>
      </c>
      <c r="L595" s="44">
        <v>3</v>
      </c>
      <c r="M595" s="44">
        <v>0</v>
      </c>
      <c r="N595" s="44">
        <v>0</v>
      </c>
      <c r="O595" s="279"/>
      <c r="P595" s="279"/>
      <c r="Q595" s="315"/>
    </row>
    <row r="596" spans="1:17" ht="24" x14ac:dyDescent="0.25">
      <c r="A596" s="292"/>
      <c r="B596" s="279"/>
      <c r="C596" s="279"/>
      <c r="D596" s="279"/>
      <c r="E596" s="279"/>
      <c r="F596" s="283"/>
      <c r="G596" s="79" t="s">
        <v>20</v>
      </c>
      <c r="H596" s="44">
        <f t="shared" si="127"/>
        <v>0</v>
      </c>
      <c r="I596" s="44">
        <v>0</v>
      </c>
      <c r="J596" s="44">
        <v>0</v>
      </c>
      <c r="K596" s="44">
        <v>0</v>
      </c>
      <c r="L596" s="44">
        <v>0</v>
      </c>
      <c r="M596" s="44">
        <v>0</v>
      </c>
      <c r="N596" s="44">
        <v>0</v>
      </c>
      <c r="O596" s="279"/>
      <c r="P596" s="279"/>
      <c r="Q596" s="315"/>
    </row>
    <row r="597" spans="1:17" ht="45" customHeight="1" x14ac:dyDescent="0.25">
      <c r="A597" s="292" t="s">
        <v>3205</v>
      </c>
      <c r="B597" s="279" t="s">
        <v>3198</v>
      </c>
      <c r="C597" s="279" t="s">
        <v>142</v>
      </c>
      <c r="D597" s="279" t="s">
        <v>66</v>
      </c>
      <c r="E597" s="279" t="s">
        <v>3206</v>
      </c>
      <c r="F597" s="281" t="s">
        <v>3207</v>
      </c>
      <c r="G597" s="79" t="s">
        <v>16</v>
      </c>
      <c r="H597" s="44">
        <f t="shared" ref="H597:N597" si="129">SUM(H598:H601)</f>
        <v>20</v>
      </c>
      <c r="I597" s="44">
        <f t="shared" si="129"/>
        <v>0</v>
      </c>
      <c r="J597" s="44">
        <f t="shared" si="129"/>
        <v>0</v>
      </c>
      <c r="K597" s="44">
        <f t="shared" si="129"/>
        <v>0</v>
      </c>
      <c r="L597" s="44">
        <f t="shared" si="129"/>
        <v>8</v>
      </c>
      <c r="M597" s="44">
        <f t="shared" si="129"/>
        <v>8</v>
      </c>
      <c r="N597" s="44">
        <f t="shared" si="129"/>
        <v>4</v>
      </c>
      <c r="O597" s="279">
        <v>10000</v>
      </c>
      <c r="P597" s="279" t="s">
        <v>3208</v>
      </c>
      <c r="Q597" s="314" t="s">
        <v>4208</v>
      </c>
    </row>
    <row r="598" spans="1:17" x14ac:dyDescent="0.25">
      <c r="A598" s="292"/>
      <c r="B598" s="279"/>
      <c r="C598" s="279"/>
      <c r="D598" s="279"/>
      <c r="E598" s="279"/>
      <c r="F598" s="282"/>
      <c r="G598" s="79" t="s">
        <v>17</v>
      </c>
      <c r="H598" s="44">
        <f t="shared" si="127"/>
        <v>0</v>
      </c>
      <c r="I598" s="44">
        <v>0</v>
      </c>
      <c r="J598" s="44">
        <v>0</v>
      </c>
      <c r="K598" s="44">
        <v>0</v>
      </c>
      <c r="L598" s="44">
        <v>0</v>
      </c>
      <c r="M598" s="44">
        <v>0</v>
      </c>
      <c r="N598" s="44">
        <v>0</v>
      </c>
      <c r="O598" s="279"/>
      <c r="P598" s="279"/>
      <c r="Q598" s="315"/>
    </row>
    <row r="599" spans="1:17" ht="36" x14ac:dyDescent="0.25">
      <c r="A599" s="292"/>
      <c r="B599" s="279"/>
      <c r="C599" s="279"/>
      <c r="D599" s="279"/>
      <c r="E599" s="279"/>
      <c r="F599" s="282"/>
      <c r="G599" s="79" t="s">
        <v>18</v>
      </c>
      <c r="H599" s="44">
        <f t="shared" si="127"/>
        <v>18</v>
      </c>
      <c r="I599" s="44">
        <v>0</v>
      </c>
      <c r="J599" s="44">
        <v>0</v>
      </c>
      <c r="K599" s="44">
        <v>0</v>
      </c>
      <c r="L599" s="44">
        <v>7</v>
      </c>
      <c r="M599" s="44">
        <v>7</v>
      </c>
      <c r="N599" s="44">
        <v>4</v>
      </c>
      <c r="O599" s="279"/>
      <c r="P599" s="279"/>
      <c r="Q599" s="315"/>
    </row>
    <row r="600" spans="1:17" x14ac:dyDescent="0.25">
      <c r="A600" s="292"/>
      <c r="B600" s="279"/>
      <c r="C600" s="279"/>
      <c r="D600" s="279"/>
      <c r="E600" s="279"/>
      <c r="F600" s="282"/>
      <c r="G600" s="79" t="s">
        <v>19</v>
      </c>
      <c r="H600" s="44">
        <f t="shared" si="127"/>
        <v>2</v>
      </c>
      <c r="I600" s="44">
        <v>0</v>
      </c>
      <c r="J600" s="44">
        <v>0</v>
      </c>
      <c r="K600" s="44">
        <v>0</v>
      </c>
      <c r="L600" s="44">
        <v>1</v>
      </c>
      <c r="M600" s="44">
        <v>1</v>
      </c>
      <c r="N600" s="44">
        <v>0</v>
      </c>
      <c r="O600" s="279"/>
      <c r="P600" s="279"/>
      <c r="Q600" s="315"/>
    </row>
    <row r="601" spans="1:17" ht="24" x14ac:dyDescent="0.25">
      <c r="A601" s="292"/>
      <c r="B601" s="279"/>
      <c r="C601" s="279"/>
      <c r="D601" s="279"/>
      <c r="E601" s="279"/>
      <c r="F601" s="283"/>
      <c r="G601" s="79" t="s">
        <v>20</v>
      </c>
      <c r="H601" s="44">
        <f t="shared" si="127"/>
        <v>0</v>
      </c>
      <c r="I601" s="44">
        <v>0</v>
      </c>
      <c r="J601" s="44">
        <v>0</v>
      </c>
      <c r="K601" s="44">
        <v>0</v>
      </c>
      <c r="L601" s="44">
        <v>0</v>
      </c>
      <c r="M601" s="44">
        <v>0</v>
      </c>
      <c r="N601" s="44">
        <v>0</v>
      </c>
      <c r="O601" s="279"/>
      <c r="P601" s="279"/>
      <c r="Q601" s="315"/>
    </row>
    <row r="602" spans="1:17" ht="36" customHeight="1" x14ac:dyDescent="0.25">
      <c r="A602" s="292" t="s">
        <v>3209</v>
      </c>
      <c r="B602" s="279" t="s">
        <v>3198</v>
      </c>
      <c r="C602" s="279" t="s">
        <v>142</v>
      </c>
      <c r="D602" s="279" t="s">
        <v>86</v>
      </c>
      <c r="E602" s="281" t="s">
        <v>3210</v>
      </c>
      <c r="F602" s="281" t="s">
        <v>3211</v>
      </c>
      <c r="G602" s="79" t="s">
        <v>16</v>
      </c>
      <c r="H602" s="44">
        <f t="shared" ref="H602:N602" si="130">SUM(H603:H606)</f>
        <v>30</v>
      </c>
      <c r="I602" s="44">
        <f t="shared" si="130"/>
        <v>0</v>
      </c>
      <c r="J602" s="44">
        <f t="shared" si="130"/>
        <v>0</v>
      </c>
      <c r="K602" s="44">
        <f t="shared" si="130"/>
        <v>0</v>
      </c>
      <c r="L602" s="44">
        <f t="shared" si="130"/>
        <v>15</v>
      </c>
      <c r="M602" s="44">
        <f t="shared" si="130"/>
        <v>15</v>
      </c>
      <c r="N602" s="44">
        <f t="shared" si="130"/>
        <v>0</v>
      </c>
      <c r="O602" s="279">
        <v>10000</v>
      </c>
      <c r="P602" s="279" t="s">
        <v>3212</v>
      </c>
      <c r="Q602" s="314" t="s">
        <v>4208</v>
      </c>
    </row>
    <row r="603" spans="1:17" x14ac:dyDescent="0.25">
      <c r="A603" s="292"/>
      <c r="B603" s="279"/>
      <c r="C603" s="279"/>
      <c r="D603" s="279"/>
      <c r="E603" s="282"/>
      <c r="F603" s="282"/>
      <c r="G603" s="79" t="s">
        <v>17</v>
      </c>
      <c r="H603" s="44">
        <f t="shared" si="127"/>
        <v>0</v>
      </c>
      <c r="I603" s="44">
        <v>0</v>
      </c>
      <c r="J603" s="44">
        <v>0</v>
      </c>
      <c r="K603" s="44">
        <v>0</v>
      </c>
      <c r="L603" s="44">
        <v>0</v>
      </c>
      <c r="M603" s="44">
        <v>0</v>
      </c>
      <c r="N603" s="44">
        <v>0</v>
      </c>
      <c r="O603" s="279"/>
      <c r="P603" s="279"/>
      <c r="Q603" s="315"/>
    </row>
    <row r="604" spans="1:17" ht="36" x14ac:dyDescent="0.25">
      <c r="A604" s="292"/>
      <c r="B604" s="279"/>
      <c r="C604" s="279"/>
      <c r="D604" s="279"/>
      <c r="E604" s="282"/>
      <c r="F604" s="282"/>
      <c r="G604" s="79" t="s">
        <v>18</v>
      </c>
      <c r="H604" s="44">
        <f t="shared" si="127"/>
        <v>27</v>
      </c>
      <c r="I604" s="44">
        <v>0</v>
      </c>
      <c r="J604" s="44">
        <v>0</v>
      </c>
      <c r="K604" s="44">
        <v>0</v>
      </c>
      <c r="L604" s="44">
        <v>13.5</v>
      </c>
      <c r="M604" s="44">
        <v>13.5</v>
      </c>
      <c r="N604" s="44">
        <v>0</v>
      </c>
      <c r="O604" s="279"/>
      <c r="P604" s="279"/>
      <c r="Q604" s="315"/>
    </row>
    <row r="605" spans="1:17" x14ac:dyDescent="0.25">
      <c r="A605" s="292"/>
      <c r="B605" s="279"/>
      <c r="C605" s="279"/>
      <c r="D605" s="279"/>
      <c r="E605" s="282"/>
      <c r="F605" s="282"/>
      <c r="G605" s="79" t="s">
        <v>19</v>
      </c>
      <c r="H605" s="44">
        <f t="shared" si="127"/>
        <v>3</v>
      </c>
      <c r="I605" s="44">
        <v>0</v>
      </c>
      <c r="J605" s="44">
        <v>0</v>
      </c>
      <c r="K605" s="44">
        <v>0</v>
      </c>
      <c r="L605" s="44">
        <v>1.5</v>
      </c>
      <c r="M605" s="44">
        <v>1.5</v>
      </c>
      <c r="N605" s="44">
        <v>0</v>
      </c>
      <c r="O605" s="279"/>
      <c r="P605" s="279"/>
      <c r="Q605" s="315"/>
    </row>
    <row r="606" spans="1:17" ht="24" x14ac:dyDescent="0.25">
      <c r="A606" s="292"/>
      <c r="B606" s="279"/>
      <c r="C606" s="279"/>
      <c r="D606" s="279"/>
      <c r="E606" s="283"/>
      <c r="F606" s="283"/>
      <c r="G606" s="79" t="s">
        <v>20</v>
      </c>
      <c r="H606" s="44">
        <f t="shared" si="127"/>
        <v>0</v>
      </c>
      <c r="I606" s="44">
        <v>0</v>
      </c>
      <c r="J606" s="44">
        <v>0</v>
      </c>
      <c r="K606" s="44">
        <v>0</v>
      </c>
      <c r="L606" s="44">
        <v>0</v>
      </c>
      <c r="M606" s="44">
        <v>0</v>
      </c>
      <c r="N606" s="44">
        <v>0</v>
      </c>
      <c r="O606" s="279"/>
      <c r="P606" s="279"/>
      <c r="Q606" s="315"/>
    </row>
    <row r="607" spans="1:17" ht="36" customHeight="1" x14ac:dyDescent="0.25">
      <c r="A607" s="292" t="s">
        <v>3213</v>
      </c>
      <c r="B607" s="279" t="s">
        <v>3198</v>
      </c>
      <c r="C607" s="279" t="s">
        <v>142</v>
      </c>
      <c r="D607" s="279" t="s">
        <v>484</v>
      </c>
      <c r="E607" s="279" t="s">
        <v>3214</v>
      </c>
      <c r="F607" s="281" t="s">
        <v>3215</v>
      </c>
      <c r="G607" s="79" t="s">
        <v>16</v>
      </c>
      <c r="H607" s="44">
        <f t="shared" ref="H607:N607" si="131">SUM(H608:H611)</f>
        <v>20</v>
      </c>
      <c r="I607" s="44">
        <f t="shared" si="131"/>
        <v>0</v>
      </c>
      <c r="J607" s="44">
        <f t="shared" si="131"/>
        <v>0</v>
      </c>
      <c r="K607" s="44">
        <f t="shared" si="131"/>
        <v>0</v>
      </c>
      <c r="L607" s="44">
        <f t="shared" si="131"/>
        <v>0</v>
      </c>
      <c r="M607" s="44">
        <f t="shared" si="131"/>
        <v>10</v>
      </c>
      <c r="N607" s="44">
        <f t="shared" si="131"/>
        <v>10</v>
      </c>
      <c r="O607" s="279">
        <v>4000</v>
      </c>
      <c r="P607" s="279" t="s">
        <v>3216</v>
      </c>
      <c r="Q607" s="314" t="s">
        <v>4208</v>
      </c>
    </row>
    <row r="608" spans="1:17" x14ac:dyDescent="0.25">
      <c r="A608" s="292"/>
      <c r="B608" s="279"/>
      <c r="C608" s="279"/>
      <c r="D608" s="279"/>
      <c r="E608" s="279"/>
      <c r="F608" s="282"/>
      <c r="G608" s="79" t="s">
        <v>17</v>
      </c>
      <c r="H608" s="44">
        <f t="shared" si="127"/>
        <v>0</v>
      </c>
      <c r="I608" s="44">
        <v>0</v>
      </c>
      <c r="J608" s="44">
        <v>0</v>
      </c>
      <c r="K608" s="44">
        <v>0</v>
      </c>
      <c r="L608" s="44">
        <v>0</v>
      </c>
      <c r="M608" s="44">
        <v>0</v>
      </c>
      <c r="N608" s="44">
        <v>0</v>
      </c>
      <c r="O608" s="279"/>
      <c r="P608" s="279"/>
      <c r="Q608" s="315"/>
    </row>
    <row r="609" spans="1:17" ht="36" x14ac:dyDescent="0.25">
      <c r="A609" s="292"/>
      <c r="B609" s="279"/>
      <c r="C609" s="279"/>
      <c r="D609" s="279"/>
      <c r="E609" s="279"/>
      <c r="F609" s="282"/>
      <c r="G609" s="79" t="s">
        <v>18</v>
      </c>
      <c r="H609" s="44">
        <f t="shared" si="127"/>
        <v>18</v>
      </c>
      <c r="I609" s="44">
        <v>0</v>
      </c>
      <c r="J609" s="44">
        <v>0</v>
      </c>
      <c r="K609" s="44">
        <v>0</v>
      </c>
      <c r="L609" s="44">
        <v>0</v>
      </c>
      <c r="M609" s="44">
        <v>9</v>
      </c>
      <c r="N609" s="44">
        <v>9</v>
      </c>
      <c r="O609" s="279"/>
      <c r="P609" s="279"/>
      <c r="Q609" s="315"/>
    </row>
    <row r="610" spans="1:17" x14ac:dyDescent="0.25">
      <c r="A610" s="292"/>
      <c r="B610" s="279"/>
      <c r="C610" s="279"/>
      <c r="D610" s="279"/>
      <c r="E610" s="279"/>
      <c r="F610" s="282"/>
      <c r="G610" s="79" t="s">
        <v>19</v>
      </c>
      <c r="H610" s="44">
        <f t="shared" si="127"/>
        <v>2</v>
      </c>
      <c r="I610" s="44">
        <v>0</v>
      </c>
      <c r="J610" s="44">
        <v>0</v>
      </c>
      <c r="K610" s="44">
        <v>0</v>
      </c>
      <c r="L610" s="44">
        <v>0</v>
      </c>
      <c r="M610" s="44">
        <v>1</v>
      </c>
      <c r="N610" s="44">
        <v>1</v>
      </c>
      <c r="O610" s="279"/>
      <c r="P610" s="279"/>
      <c r="Q610" s="315"/>
    </row>
    <row r="611" spans="1:17" ht="24" x14ac:dyDescent="0.25">
      <c r="A611" s="292"/>
      <c r="B611" s="279"/>
      <c r="C611" s="279"/>
      <c r="D611" s="279"/>
      <c r="E611" s="279"/>
      <c r="F611" s="283"/>
      <c r="G611" s="79" t="s">
        <v>20</v>
      </c>
      <c r="H611" s="44">
        <f t="shared" si="127"/>
        <v>0</v>
      </c>
      <c r="I611" s="44">
        <v>0</v>
      </c>
      <c r="J611" s="44">
        <v>0</v>
      </c>
      <c r="K611" s="44">
        <v>0</v>
      </c>
      <c r="L611" s="44">
        <v>0</v>
      </c>
      <c r="M611" s="44">
        <v>0</v>
      </c>
      <c r="N611" s="44">
        <v>0</v>
      </c>
      <c r="O611" s="279"/>
      <c r="P611" s="279"/>
      <c r="Q611" s="315"/>
    </row>
    <row r="612" spans="1:17" ht="36" customHeight="1" x14ac:dyDescent="0.25">
      <c r="A612" s="299" t="s">
        <v>3217</v>
      </c>
      <c r="B612" s="279" t="s">
        <v>3218</v>
      </c>
      <c r="C612" s="279" t="s">
        <v>142</v>
      </c>
      <c r="D612" s="279">
        <v>2029</v>
      </c>
      <c r="E612" s="328">
        <v>200</v>
      </c>
      <c r="F612" s="279" t="s">
        <v>3219</v>
      </c>
      <c r="G612" s="79" t="s">
        <v>16</v>
      </c>
      <c r="H612" s="44">
        <f t="shared" ref="H612:N612" si="132">SUM(H613:H616)</f>
        <v>33.800000000000004</v>
      </c>
      <c r="I612" s="44">
        <f t="shared" si="132"/>
        <v>0</v>
      </c>
      <c r="J612" s="44">
        <f t="shared" si="132"/>
        <v>0</v>
      </c>
      <c r="K612" s="44">
        <f t="shared" si="132"/>
        <v>0</v>
      </c>
      <c r="L612" s="44">
        <f t="shared" si="132"/>
        <v>0</v>
      </c>
      <c r="M612" s="44">
        <f t="shared" si="132"/>
        <v>33.800000000000004</v>
      </c>
      <c r="N612" s="44">
        <f t="shared" si="132"/>
        <v>0</v>
      </c>
      <c r="O612" s="279">
        <v>839</v>
      </c>
      <c r="P612" s="279" t="s">
        <v>576</v>
      </c>
      <c r="Q612" s="314" t="s">
        <v>4208</v>
      </c>
    </row>
    <row r="613" spans="1:17" ht="29.25" customHeight="1" x14ac:dyDescent="0.25">
      <c r="A613" s="374"/>
      <c r="B613" s="279"/>
      <c r="C613" s="279"/>
      <c r="D613" s="279"/>
      <c r="E613" s="328"/>
      <c r="F613" s="279"/>
      <c r="G613" s="79" t="s">
        <v>267</v>
      </c>
      <c r="H613" s="44">
        <f t="shared" si="127"/>
        <v>0</v>
      </c>
      <c r="I613" s="44">
        <v>0</v>
      </c>
      <c r="J613" s="44">
        <v>0</v>
      </c>
      <c r="K613" s="44">
        <v>0</v>
      </c>
      <c r="L613" s="44">
        <v>0</v>
      </c>
      <c r="M613" s="44">
        <v>0</v>
      </c>
      <c r="N613" s="44">
        <v>0</v>
      </c>
      <c r="O613" s="279"/>
      <c r="P613" s="279"/>
      <c r="Q613" s="315"/>
    </row>
    <row r="614" spans="1:17" ht="36" x14ac:dyDescent="0.25">
      <c r="A614" s="374"/>
      <c r="B614" s="279"/>
      <c r="C614" s="279"/>
      <c r="D614" s="279"/>
      <c r="E614" s="328"/>
      <c r="F614" s="279"/>
      <c r="G614" s="79" t="s">
        <v>18</v>
      </c>
      <c r="H614" s="44">
        <f t="shared" si="127"/>
        <v>32.1</v>
      </c>
      <c r="I614" s="44">
        <v>0</v>
      </c>
      <c r="J614" s="44">
        <v>0</v>
      </c>
      <c r="K614" s="44">
        <v>0</v>
      </c>
      <c r="L614" s="44">
        <v>0</v>
      </c>
      <c r="M614" s="44">
        <v>32.1</v>
      </c>
      <c r="N614" s="44">
        <v>0</v>
      </c>
      <c r="O614" s="279"/>
      <c r="P614" s="279"/>
      <c r="Q614" s="315"/>
    </row>
    <row r="615" spans="1:17" x14ac:dyDescent="0.25">
      <c r="A615" s="374"/>
      <c r="B615" s="279"/>
      <c r="C615" s="279"/>
      <c r="D615" s="279"/>
      <c r="E615" s="328"/>
      <c r="F615" s="279"/>
      <c r="G615" s="79" t="s">
        <v>19</v>
      </c>
      <c r="H615" s="44">
        <f t="shared" si="127"/>
        <v>1.7</v>
      </c>
      <c r="I615" s="44">
        <v>0</v>
      </c>
      <c r="J615" s="44">
        <v>0</v>
      </c>
      <c r="K615" s="44">
        <v>0</v>
      </c>
      <c r="L615" s="44">
        <v>0</v>
      </c>
      <c r="M615" s="44">
        <v>1.7</v>
      </c>
      <c r="N615" s="44">
        <v>0</v>
      </c>
      <c r="O615" s="279"/>
      <c r="P615" s="279"/>
      <c r="Q615" s="315"/>
    </row>
    <row r="616" spans="1:17" ht="24" x14ac:dyDescent="0.25">
      <c r="A616" s="375"/>
      <c r="B616" s="279"/>
      <c r="C616" s="279"/>
      <c r="D616" s="279"/>
      <c r="E616" s="328"/>
      <c r="F616" s="279"/>
      <c r="G616" s="79" t="s">
        <v>20</v>
      </c>
      <c r="H616" s="44">
        <f t="shared" si="127"/>
        <v>0</v>
      </c>
      <c r="I616" s="44">
        <v>0</v>
      </c>
      <c r="J616" s="44">
        <v>0</v>
      </c>
      <c r="K616" s="44">
        <v>0</v>
      </c>
      <c r="L616" s="44">
        <v>0</v>
      </c>
      <c r="M616" s="44">
        <v>0</v>
      </c>
      <c r="N616" s="44">
        <v>0</v>
      </c>
      <c r="O616" s="279"/>
      <c r="P616" s="279"/>
      <c r="Q616" s="315"/>
    </row>
    <row r="617" spans="1:17" ht="38.25" customHeight="1" x14ac:dyDescent="0.25">
      <c r="A617" s="292" t="s">
        <v>3220</v>
      </c>
      <c r="B617" s="279" t="s">
        <v>3221</v>
      </c>
      <c r="C617" s="279" t="s">
        <v>142</v>
      </c>
      <c r="D617" s="279">
        <v>2026</v>
      </c>
      <c r="E617" s="279">
        <v>400</v>
      </c>
      <c r="F617" s="279" t="s">
        <v>3222</v>
      </c>
      <c r="G617" s="79" t="s">
        <v>16</v>
      </c>
      <c r="H617" s="44">
        <f t="shared" ref="H617:N617" si="133">SUM(H618:H621)</f>
        <v>15.3</v>
      </c>
      <c r="I617" s="44">
        <f t="shared" si="133"/>
        <v>0</v>
      </c>
      <c r="J617" s="44">
        <f t="shared" si="133"/>
        <v>15.3</v>
      </c>
      <c r="K617" s="44">
        <f t="shared" si="133"/>
        <v>0</v>
      </c>
      <c r="L617" s="44">
        <f t="shared" si="133"/>
        <v>0</v>
      </c>
      <c r="M617" s="44">
        <f t="shared" si="133"/>
        <v>0</v>
      </c>
      <c r="N617" s="44">
        <f t="shared" si="133"/>
        <v>0</v>
      </c>
      <c r="O617" s="279">
        <v>925</v>
      </c>
      <c r="P617" s="279" t="s">
        <v>576</v>
      </c>
      <c r="Q617" s="314" t="s">
        <v>4208</v>
      </c>
    </row>
    <row r="618" spans="1:17" ht="33.75" customHeight="1" x14ac:dyDescent="0.25">
      <c r="A618" s="292"/>
      <c r="B618" s="279"/>
      <c r="C618" s="279"/>
      <c r="D618" s="279"/>
      <c r="E618" s="279"/>
      <c r="F618" s="279"/>
      <c r="G618" s="79" t="s">
        <v>267</v>
      </c>
      <c r="H618" s="44">
        <f t="shared" si="127"/>
        <v>0</v>
      </c>
      <c r="I618" s="44">
        <v>0</v>
      </c>
      <c r="J618" s="44">
        <v>0</v>
      </c>
      <c r="K618" s="44">
        <v>0</v>
      </c>
      <c r="L618" s="44">
        <v>0</v>
      </c>
      <c r="M618" s="44">
        <v>0</v>
      </c>
      <c r="N618" s="44">
        <v>0</v>
      </c>
      <c r="O618" s="279"/>
      <c r="P618" s="279"/>
      <c r="Q618" s="315"/>
    </row>
    <row r="619" spans="1:17" ht="36" x14ac:dyDescent="0.25">
      <c r="A619" s="292"/>
      <c r="B619" s="279"/>
      <c r="C619" s="279"/>
      <c r="D619" s="279"/>
      <c r="E619" s="279"/>
      <c r="F619" s="279"/>
      <c r="G619" s="79" t="s">
        <v>18</v>
      </c>
      <c r="H619" s="44">
        <f t="shared" si="127"/>
        <v>14.5</v>
      </c>
      <c r="I619" s="44">
        <v>0</v>
      </c>
      <c r="J619" s="44">
        <v>14.5</v>
      </c>
      <c r="K619" s="44">
        <v>0</v>
      </c>
      <c r="L619" s="44">
        <v>0</v>
      </c>
      <c r="M619" s="44">
        <v>0</v>
      </c>
      <c r="N619" s="44">
        <v>0</v>
      </c>
      <c r="O619" s="279"/>
      <c r="P619" s="279"/>
      <c r="Q619" s="315"/>
    </row>
    <row r="620" spans="1:17" x14ac:dyDescent="0.25">
      <c r="A620" s="292"/>
      <c r="B620" s="279"/>
      <c r="C620" s="279"/>
      <c r="D620" s="279"/>
      <c r="E620" s="279"/>
      <c r="F620" s="279"/>
      <c r="G620" s="79" t="s">
        <v>19</v>
      </c>
      <c r="H620" s="44">
        <f t="shared" si="127"/>
        <v>0.8</v>
      </c>
      <c r="I620" s="44">
        <v>0</v>
      </c>
      <c r="J620" s="44">
        <v>0.8</v>
      </c>
      <c r="K620" s="44">
        <v>0</v>
      </c>
      <c r="L620" s="44">
        <v>0</v>
      </c>
      <c r="M620" s="44">
        <v>0</v>
      </c>
      <c r="N620" s="44">
        <v>0</v>
      </c>
      <c r="O620" s="279"/>
      <c r="P620" s="279"/>
      <c r="Q620" s="315"/>
    </row>
    <row r="621" spans="1:17" ht="24" x14ac:dyDescent="0.25">
      <c r="A621" s="292"/>
      <c r="B621" s="279"/>
      <c r="C621" s="279"/>
      <c r="D621" s="279"/>
      <c r="E621" s="279"/>
      <c r="F621" s="279"/>
      <c r="G621" s="79" t="s">
        <v>20</v>
      </c>
      <c r="H621" s="44">
        <f t="shared" si="127"/>
        <v>0</v>
      </c>
      <c r="I621" s="44">
        <v>0</v>
      </c>
      <c r="J621" s="44">
        <v>0</v>
      </c>
      <c r="K621" s="44">
        <v>0</v>
      </c>
      <c r="L621" s="44">
        <v>0</v>
      </c>
      <c r="M621" s="44">
        <v>0</v>
      </c>
      <c r="N621" s="44">
        <v>0</v>
      </c>
      <c r="O621" s="279"/>
      <c r="P621" s="279"/>
      <c r="Q621" s="315"/>
    </row>
    <row r="622" spans="1:17" ht="48.75" customHeight="1" x14ac:dyDescent="0.25">
      <c r="A622" s="292" t="s">
        <v>3223</v>
      </c>
      <c r="B622" s="279" t="s">
        <v>3224</v>
      </c>
      <c r="C622" s="279" t="s">
        <v>142</v>
      </c>
      <c r="D622" s="279">
        <v>2027</v>
      </c>
      <c r="E622" s="279">
        <v>200</v>
      </c>
      <c r="F622" s="279" t="s">
        <v>3225</v>
      </c>
      <c r="G622" s="79" t="s">
        <v>16</v>
      </c>
      <c r="H622" s="44">
        <f t="shared" ref="H622:N622" si="134">SUM(H623:H626)</f>
        <v>11.8</v>
      </c>
      <c r="I622" s="44">
        <f t="shared" si="134"/>
        <v>0</v>
      </c>
      <c r="J622" s="44">
        <f t="shared" si="134"/>
        <v>0</v>
      </c>
      <c r="K622" s="44">
        <f t="shared" si="134"/>
        <v>11.8</v>
      </c>
      <c r="L622" s="44">
        <f t="shared" si="134"/>
        <v>0</v>
      </c>
      <c r="M622" s="44">
        <f t="shared" si="134"/>
        <v>0</v>
      </c>
      <c r="N622" s="44">
        <f t="shared" si="134"/>
        <v>0</v>
      </c>
      <c r="O622" s="279">
        <v>293</v>
      </c>
      <c r="P622" s="612"/>
      <c r="Q622" s="314" t="s">
        <v>4208</v>
      </c>
    </row>
    <row r="623" spans="1:17" ht="23.25" customHeight="1" x14ac:dyDescent="0.25">
      <c r="A623" s="292"/>
      <c r="B623" s="279"/>
      <c r="C623" s="279"/>
      <c r="D623" s="279"/>
      <c r="E623" s="279"/>
      <c r="F623" s="279"/>
      <c r="G623" s="79" t="s">
        <v>267</v>
      </c>
      <c r="H623" s="44">
        <f t="shared" si="127"/>
        <v>0</v>
      </c>
      <c r="I623" s="44">
        <v>0</v>
      </c>
      <c r="J623" s="44">
        <v>0</v>
      </c>
      <c r="K623" s="44">
        <v>0</v>
      </c>
      <c r="L623" s="44">
        <v>0</v>
      </c>
      <c r="M623" s="44">
        <v>0</v>
      </c>
      <c r="N623" s="44">
        <v>0</v>
      </c>
      <c r="O623" s="279"/>
      <c r="P623" s="612"/>
      <c r="Q623" s="315"/>
    </row>
    <row r="624" spans="1:17" ht="36" x14ac:dyDescent="0.25">
      <c r="A624" s="292"/>
      <c r="B624" s="279"/>
      <c r="C624" s="279"/>
      <c r="D624" s="279"/>
      <c r="E624" s="279"/>
      <c r="F624" s="279"/>
      <c r="G624" s="79" t="s">
        <v>18</v>
      </c>
      <c r="H624" s="44">
        <f t="shared" si="127"/>
        <v>11.3</v>
      </c>
      <c r="I624" s="44">
        <v>0</v>
      </c>
      <c r="J624" s="44">
        <v>0</v>
      </c>
      <c r="K624" s="44">
        <v>11.3</v>
      </c>
      <c r="L624" s="44">
        <v>0</v>
      </c>
      <c r="M624" s="44">
        <v>0</v>
      </c>
      <c r="N624" s="44">
        <v>0</v>
      </c>
      <c r="O624" s="279"/>
      <c r="P624" s="612"/>
      <c r="Q624" s="315"/>
    </row>
    <row r="625" spans="1:17" x14ac:dyDescent="0.25">
      <c r="A625" s="292"/>
      <c r="B625" s="279"/>
      <c r="C625" s="279"/>
      <c r="D625" s="279"/>
      <c r="E625" s="279"/>
      <c r="F625" s="279"/>
      <c r="G625" s="79" t="s">
        <v>19</v>
      </c>
      <c r="H625" s="44">
        <f t="shared" si="127"/>
        <v>0.5</v>
      </c>
      <c r="I625" s="44">
        <v>0</v>
      </c>
      <c r="J625" s="44">
        <v>0</v>
      </c>
      <c r="K625" s="44">
        <v>0.5</v>
      </c>
      <c r="L625" s="44">
        <v>0</v>
      </c>
      <c r="M625" s="44">
        <v>0</v>
      </c>
      <c r="N625" s="44">
        <v>0</v>
      </c>
      <c r="O625" s="279"/>
      <c r="P625" s="612"/>
      <c r="Q625" s="315"/>
    </row>
    <row r="626" spans="1:17" ht="24" x14ac:dyDescent="0.25">
      <c r="A626" s="292"/>
      <c r="B626" s="279"/>
      <c r="C626" s="279"/>
      <c r="D626" s="279"/>
      <c r="E626" s="279"/>
      <c r="F626" s="279"/>
      <c r="G626" s="79" t="s">
        <v>20</v>
      </c>
      <c r="H626" s="44">
        <f t="shared" si="127"/>
        <v>0</v>
      </c>
      <c r="I626" s="44">
        <v>0</v>
      </c>
      <c r="J626" s="44">
        <v>0</v>
      </c>
      <c r="K626" s="44">
        <v>0</v>
      </c>
      <c r="L626" s="44">
        <v>0</v>
      </c>
      <c r="M626" s="44">
        <v>0</v>
      </c>
      <c r="N626" s="44">
        <v>0</v>
      </c>
      <c r="O626" s="279"/>
      <c r="P626" s="612"/>
      <c r="Q626" s="315"/>
    </row>
    <row r="627" spans="1:17" ht="36" customHeight="1" x14ac:dyDescent="0.25">
      <c r="A627" s="292" t="s">
        <v>3226</v>
      </c>
      <c r="B627" s="279" t="s">
        <v>3224</v>
      </c>
      <c r="C627" s="279" t="s">
        <v>142</v>
      </c>
      <c r="D627" s="279">
        <v>2027</v>
      </c>
      <c r="E627" s="279">
        <v>200</v>
      </c>
      <c r="F627" s="279" t="s">
        <v>3227</v>
      </c>
      <c r="G627" s="79" t="s">
        <v>16</v>
      </c>
      <c r="H627" s="44">
        <f t="shared" ref="H627:N627" si="135">SUM(H628:H631)</f>
        <v>10.7</v>
      </c>
      <c r="I627" s="44">
        <f t="shared" si="135"/>
        <v>0</v>
      </c>
      <c r="J627" s="44">
        <f t="shared" si="135"/>
        <v>0</v>
      </c>
      <c r="K627" s="44">
        <f t="shared" si="135"/>
        <v>10.7</v>
      </c>
      <c r="L627" s="44">
        <f t="shared" si="135"/>
        <v>0</v>
      </c>
      <c r="M627" s="44">
        <f t="shared" si="135"/>
        <v>0</v>
      </c>
      <c r="N627" s="44">
        <f t="shared" si="135"/>
        <v>0</v>
      </c>
      <c r="O627" s="279">
        <v>648</v>
      </c>
      <c r="P627" s="612"/>
      <c r="Q627" s="314" t="s">
        <v>4208</v>
      </c>
    </row>
    <row r="628" spans="1:17" ht="28.5" customHeight="1" x14ac:dyDescent="0.25">
      <c r="A628" s="292"/>
      <c r="B628" s="279"/>
      <c r="C628" s="279"/>
      <c r="D628" s="279"/>
      <c r="E628" s="279"/>
      <c r="F628" s="279"/>
      <c r="G628" s="79" t="s">
        <v>267</v>
      </c>
      <c r="H628" s="44">
        <f t="shared" si="127"/>
        <v>0</v>
      </c>
      <c r="I628" s="44">
        <v>0</v>
      </c>
      <c r="J628" s="44">
        <v>0</v>
      </c>
      <c r="K628" s="44">
        <v>0</v>
      </c>
      <c r="L628" s="44">
        <v>0</v>
      </c>
      <c r="M628" s="44">
        <v>0</v>
      </c>
      <c r="N628" s="44">
        <v>0</v>
      </c>
      <c r="O628" s="279"/>
      <c r="P628" s="612"/>
      <c r="Q628" s="315"/>
    </row>
    <row r="629" spans="1:17" ht="36" x14ac:dyDescent="0.25">
      <c r="A629" s="292"/>
      <c r="B629" s="279"/>
      <c r="C629" s="279"/>
      <c r="D629" s="279"/>
      <c r="E629" s="279"/>
      <c r="F629" s="279"/>
      <c r="G629" s="79" t="s">
        <v>18</v>
      </c>
      <c r="H629" s="44">
        <f t="shared" si="127"/>
        <v>10.199999999999999</v>
      </c>
      <c r="I629" s="44">
        <v>0</v>
      </c>
      <c r="J629" s="44">
        <v>0</v>
      </c>
      <c r="K629" s="44">
        <v>10.199999999999999</v>
      </c>
      <c r="L629" s="44">
        <v>0</v>
      </c>
      <c r="M629" s="44">
        <v>0</v>
      </c>
      <c r="N629" s="44">
        <v>0</v>
      </c>
      <c r="O629" s="279"/>
      <c r="P629" s="612"/>
      <c r="Q629" s="315"/>
    </row>
    <row r="630" spans="1:17" x14ac:dyDescent="0.25">
      <c r="A630" s="292"/>
      <c r="B630" s="279"/>
      <c r="C630" s="279"/>
      <c r="D630" s="279"/>
      <c r="E630" s="279"/>
      <c r="F630" s="279"/>
      <c r="G630" s="79" t="s">
        <v>19</v>
      </c>
      <c r="H630" s="44">
        <f t="shared" si="127"/>
        <v>0.5</v>
      </c>
      <c r="I630" s="44">
        <v>0</v>
      </c>
      <c r="J630" s="44">
        <v>0</v>
      </c>
      <c r="K630" s="44">
        <v>0.5</v>
      </c>
      <c r="L630" s="44">
        <v>0</v>
      </c>
      <c r="M630" s="44">
        <v>0</v>
      </c>
      <c r="N630" s="44">
        <v>0</v>
      </c>
      <c r="O630" s="279"/>
      <c r="P630" s="612"/>
      <c r="Q630" s="315"/>
    </row>
    <row r="631" spans="1:17" ht="24" x14ac:dyDescent="0.25">
      <c r="A631" s="292"/>
      <c r="B631" s="279"/>
      <c r="C631" s="279"/>
      <c r="D631" s="279"/>
      <c r="E631" s="279"/>
      <c r="F631" s="279"/>
      <c r="G631" s="79" t="s">
        <v>20</v>
      </c>
      <c r="H631" s="44">
        <f t="shared" si="127"/>
        <v>0</v>
      </c>
      <c r="I631" s="44">
        <v>0</v>
      </c>
      <c r="J631" s="44">
        <v>0</v>
      </c>
      <c r="K631" s="44">
        <v>0</v>
      </c>
      <c r="L631" s="44">
        <v>0</v>
      </c>
      <c r="M631" s="44">
        <v>0</v>
      </c>
      <c r="N631" s="44">
        <v>0</v>
      </c>
      <c r="O631" s="279"/>
      <c r="P631" s="612"/>
      <c r="Q631" s="315"/>
    </row>
    <row r="632" spans="1:17" ht="36" customHeight="1" x14ac:dyDescent="0.25">
      <c r="A632" s="292" t="s">
        <v>3228</v>
      </c>
      <c r="B632" s="279" t="s">
        <v>3224</v>
      </c>
      <c r="C632" s="279" t="s">
        <v>142</v>
      </c>
      <c r="D632" s="279">
        <v>2030</v>
      </c>
      <c r="E632" s="279">
        <v>250</v>
      </c>
      <c r="F632" s="281" t="s">
        <v>3229</v>
      </c>
      <c r="G632" s="79" t="s">
        <v>16</v>
      </c>
      <c r="H632" s="44">
        <f t="shared" ref="H632:N632" si="136">SUM(H633:H636)</f>
        <v>25.2</v>
      </c>
      <c r="I632" s="44">
        <f t="shared" si="136"/>
        <v>0</v>
      </c>
      <c r="J632" s="44">
        <f t="shared" si="136"/>
        <v>0</v>
      </c>
      <c r="K632" s="44">
        <f t="shared" si="136"/>
        <v>0</v>
      </c>
      <c r="L632" s="44">
        <f t="shared" si="136"/>
        <v>0</v>
      </c>
      <c r="M632" s="44">
        <f t="shared" si="136"/>
        <v>0</v>
      </c>
      <c r="N632" s="44">
        <f t="shared" si="136"/>
        <v>25.2</v>
      </c>
      <c r="O632" s="279">
        <v>1174</v>
      </c>
      <c r="P632" s="279" t="s">
        <v>1472</v>
      </c>
      <c r="Q632" s="314" t="s">
        <v>4208</v>
      </c>
    </row>
    <row r="633" spans="1:17" ht="41.25" customHeight="1" x14ac:dyDescent="0.25">
      <c r="A633" s="292"/>
      <c r="B633" s="279"/>
      <c r="C633" s="279"/>
      <c r="D633" s="279"/>
      <c r="E633" s="279"/>
      <c r="F633" s="282"/>
      <c r="G633" s="79" t="s">
        <v>267</v>
      </c>
      <c r="H633" s="44">
        <f t="shared" si="127"/>
        <v>0</v>
      </c>
      <c r="I633" s="44">
        <v>0</v>
      </c>
      <c r="J633" s="44">
        <v>0</v>
      </c>
      <c r="K633" s="44">
        <v>0</v>
      </c>
      <c r="L633" s="44">
        <v>0</v>
      </c>
      <c r="M633" s="44">
        <v>0</v>
      </c>
      <c r="N633" s="44">
        <v>0</v>
      </c>
      <c r="O633" s="279"/>
      <c r="P633" s="279"/>
      <c r="Q633" s="315"/>
    </row>
    <row r="634" spans="1:17" ht="36" x14ac:dyDescent="0.25">
      <c r="A634" s="292"/>
      <c r="B634" s="279"/>
      <c r="C634" s="279"/>
      <c r="D634" s="279"/>
      <c r="E634" s="279"/>
      <c r="F634" s="282"/>
      <c r="G634" s="79" t="s">
        <v>18</v>
      </c>
      <c r="H634" s="44">
        <f t="shared" si="127"/>
        <v>23.9</v>
      </c>
      <c r="I634" s="44">
        <v>0</v>
      </c>
      <c r="J634" s="44">
        <v>0</v>
      </c>
      <c r="K634" s="44">
        <v>0</v>
      </c>
      <c r="L634" s="44">
        <v>0</v>
      </c>
      <c r="M634" s="44">
        <v>0</v>
      </c>
      <c r="N634" s="44">
        <v>23.9</v>
      </c>
      <c r="O634" s="279"/>
      <c r="P634" s="279"/>
      <c r="Q634" s="315"/>
    </row>
    <row r="635" spans="1:17" x14ac:dyDescent="0.25">
      <c r="A635" s="292"/>
      <c r="B635" s="279"/>
      <c r="C635" s="279"/>
      <c r="D635" s="279"/>
      <c r="E635" s="279"/>
      <c r="F635" s="282"/>
      <c r="G635" s="79" t="s">
        <v>19</v>
      </c>
      <c r="H635" s="44">
        <f t="shared" si="127"/>
        <v>1.3</v>
      </c>
      <c r="I635" s="44">
        <v>0</v>
      </c>
      <c r="J635" s="44">
        <v>0</v>
      </c>
      <c r="K635" s="44">
        <v>0</v>
      </c>
      <c r="L635" s="44">
        <v>0</v>
      </c>
      <c r="M635" s="44">
        <v>0</v>
      </c>
      <c r="N635" s="44">
        <v>1.3</v>
      </c>
      <c r="O635" s="279"/>
      <c r="P635" s="279"/>
      <c r="Q635" s="315"/>
    </row>
    <row r="636" spans="1:17" ht="24" x14ac:dyDescent="0.25">
      <c r="A636" s="292"/>
      <c r="B636" s="279"/>
      <c r="C636" s="279"/>
      <c r="D636" s="279"/>
      <c r="E636" s="279"/>
      <c r="F636" s="283"/>
      <c r="G636" s="79" t="s">
        <v>20</v>
      </c>
      <c r="H636" s="44">
        <f t="shared" si="127"/>
        <v>0</v>
      </c>
      <c r="I636" s="44">
        <v>0</v>
      </c>
      <c r="J636" s="44">
        <v>0</v>
      </c>
      <c r="K636" s="44">
        <v>0</v>
      </c>
      <c r="L636" s="44">
        <v>0</v>
      </c>
      <c r="M636" s="44">
        <v>0</v>
      </c>
      <c r="N636" s="44">
        <v>0</v>
      </c>
      <c r="O636" s="279"/>
      <c r="P636" s="279"/>
      <c r="Q636" s="315"/>
    </row>
    <row r="637" spans="1:17" ht="49.5" customHeight="1" x14ac:dyDescent="0.25">
      <c r="A637" s="292" t="s">
        <v>3230</v>
      </c>
      <c r="B637" s="279" t="s">
        <v>3224</v>
      </c>
      <c r="C637" s="279" t="s">
        <v>142</v>
      </c>
      <c r="D637" s="279">
        <v>2029</v>
      </c>
      <c r="E637" s="279">
        <v>379.9</v>
      </c>
      <c r="F637" s="281" t="s">
        <v>3231</v>
      </c>
      <c r="G637" s="79" t="s">
        <v>16</v>
      </c>
      <c r="H637" s="44">
        <f t="shared" ref="H637:N637" si="137">SUM(H638:H641)</f>
        <v>27.5</v>
      </c>
      <c r="I637" s="44">
        <f t="shared" si="137"/>
        <v>0</v>
      </c>
      <c r="J637" s="44">
        <f t="shared" si="137"/>
        <v>0</v>
      </c>
      <c r="K637" s="44">
        <f t="shared" si="137"/>
        <v>0</v>
      </c>
      <c r="L637" s="44">
        <f t="shared" si="137"/>
        <v>0</v>
      </c>
      <c r="M637" s="44">
        <f t="shared" si="137"/>
        <v>27.5</v>
      </c>
      <c r="N637" s="44">
        <f t="shared" si="137"/>
        <v>0</v>
      </c>
      <c r="O637" s="297">
        <v>32000</v>
      </c>
      <c r="P637" s="279" t="s">
        <v>1472</v>
      </c>
      <c r="Q637" s="314" t="s">
        <v>4208</v>
      </c>
    </row>
    <row r="638" spans="1:17" ht="30.75" customHeight="1" x14ac:dyDescent="0.25">
      <c r="A638" s="292"/>
      <c r="B638" s="279"/>
      <c r="C638" s="279"/>
      <c r="D638" s="279"/>
      <c r="E638" s="279"/>
      <c r="F638" s="282"/>
      <c r="G638" s="79" t="s">
        <v>267</v>
      </c>
      <c r="H638" s="44">
        <f t="shared" si="127"/>
        <v>0</v>
      </c>
      <c r="I638" s="44">
        <v>0</v>
      </c>
      <c r="J638" s="44">
        <v>0</v>
      </c>
      <c r="K638" s="44">
        <v>0</v>
      </c>
      <c r="L638" s="44">
        <v>0</v>
      </c>
      <c r="M638" s="44">
        <v>0</v>
      </c>
      <c r="N638" s="44">
        <v>0</v>
      </c>
      <c r="O638" s="297"/>
      <c r="P638" s="279"/>
      <c r="Q638" s="315"/>
    </row>
    <row r="639" spans="1:17" ht="36" x14ac:dyDescent="0.25">
      <c r="A639" s="292"/>
      <c r="B639" s="279"/>
      <c r="C639" s="279"/>
      <c r="D639" s="279"/>
      <c r="E639" s="279"/>
      <c r="F639" s="282"/>
      <c r="G639" s="79" t="s">
        <v>18</v>
      </c>
      <c r="H639" s="44">
        <f t="shared" si="127"/>
        <v>26.1</v>
      </c>
      <c r="I639" s="44">
        <v>0</v>
      </c>
      <c r="J639" s="44">
        <v>0</v>
      </c>
      <c r="K639" s="44">
        <v>0</v>
      </c>
      <c r="L639" s="44">
        <v>0</v>
      </c>
      <c r="M639" s="44">
        <v>26.1</v>
      </c>
      <c r="N639" s="44">
        <v>0</v>
      </c>
      <c r="O639" s="297"/>
      <c r="P639" s="279"/>
      <c r="Q639" s="315"/>
    </row>
    <row r="640" spans="1:17" x14ac:dyDescent="0.25">
      <c r="A640" s="292"/>
      <c r="B640" s="279"/>
      <c r="C640" s="279"/>
      <c r="D640" s="279"/>
      <c r="E640" s="279"/>
      <c r="F640" s="282"/>
      <c r="G640" s="79" t="s">
        <v>19</v>
      </c>
      <c r="H640" s="44">
        <f t="shared" si="127"/>
        <v>1.4</v>
      </c>
      <c r="I640" s="44">
        <v>0</v>
      </c>
      <c r="J640" s="44">
        <v>0</v>
      </c>
      <c r="K640" s="44">
        <v>0</v>
      </c>
      <c r="L640" s="44">
        <v>0</v>
      </c>
      <c r="M640" s="44">
        <v>1.4</v>
      </c>
      <c r="N640" s="44">
        <v>0</v>
      </c>
      <c r="O640" s="297"/>
      <c r="P640" s="279"/>
      <c r="Q640" s="315"/>
    </row>
    <row r="641" spans="1:17" ht="24" x14ac:dyDescent="0.25">
      <c r="A641" s="292"/>
      <c r="B641" s="279"/>
      <c r="C641" s="279"/>
      <c r="D641" s="279"/>
      <c r="E641" s="279"/>
      <c r="F641" s="283"/>
      <c r="G641" s="79" t="s">
        <v>20</v>
      </c>
      <c r="H641" s="44">
        <f t="shared" si="127"/>
        <v>0</v>
      </c>
      <c r="I641" s="44">
        <v>0</v>
      </c>
      <c r="J641" s="44">
        <v>0</v>
      </c>
      <c r="K641" s="44">
        <v>0</v>
      </c>
      <c r="L641" s="44">
        <v>0</v>
      </c>
      <c r="M641" s="44">
        <v>0</v>
      </c>
      <c r="N641" s="44">
        <v>0</v>
      </c>
      <c r="O641" s="297"/>
      <c r="P641" s="279"/>
      <c r="Q641" s="315"/>
    </row>
    <row r="642" spans="1:17" ht="54" customHeight="1" x14ac:dyDescent="0.25">
      <c r="A642" s="292" t="s">
        <v>3232</v>
      </c>
      <c r="B642" s="279" t="s">
        <v>3233</v>
      </c>
      <c r="C642" s="279" t="s">
        <v>142</v>
      </c>
      <c r="D642" s="279">
        <v>2025</v>
      </c>
      <c r="E642" s="279">
        <v>150.19999999999999</v>
      </c>
      <c r="F642" s="279" t="s">
        <v>3234</v>
      </c>
      <c r="G642" s="79" t="s">
        <v>16</v>
      </c>
      <c r="H642" s="44">
        <f t="shared" ref="H642:N642" si="138">SUM(H643:H646)</f>
        <v>15.100000000000001</v>
      </c>
      <c r="I642" s="44">
        <f t="shared" si="138"/>
        <v>15.100000000000001</v>
      </c>
      <c r="J642" s="44">
        <f t="shared" si="138"/>
        <v>0</v>
      </c>
      <c r="K642" s="44">
        <f t="shared" si="138"/>
        <v>0</v>
      </c>
      <c r="L642" s="44">
        <f t="shared" si="138"/>
        <v>0</v>
      </c>
      <c r="M642" s="44">
        <f t="shared" si="138"/>
        <v>0</v>
      </c>
      <c r="N642" s="44">
        <f t="shared" si="138"/>
        <v>0</v>
      </c>
      <c r="O642" s="279">
        <v>120</v>
      </c>
      <c r="P642" s="279" t="s">
        <v>1472</v>
      </c>
      <c r="Q642" s="314" t="s">
        <v>4208</v>
      </c>
    </row>
    <row r="643" spans="1:17" ht="36" customHeight="1" x14ac:dyDescent="0.25">
      <c r="A643" s="292"/>
      <c r="B643" s="279"/>
      <c r="C643" s="279"/>
      <c r="D643" s="279"/>
      <c r="E643" s="279"/>
      <c r="F643" s="279"/>
      <c r="G643" s="79" t="s">
        <v>267</v>
      </c>
      <c r="H643" s="44">
        <f t="shared" si="127"/>
        <v>13.5</v>
      </c>
      <c r="I643" s="44">
        <v>13.5</v>
      </c>
      <c r="J643" s="44">
        <v>0</v>
      </c>
      <c r="K643" s="44">
        <v>0</v>
      </c>
      <c r="L643" s="44">
        <v>0</v>
      </c>
      <c r="M643" s="44">
        <v>0</v>
      </c>
      <c r="N643" s="44">
        <v>0</v>
      </c>
      <c r="O643" s="279"/>
      <c r="P643" s="279"/>
      <c r="Q643" s="315"/>
    </row>
    <row r="644" spans="1:17" ht="36" x14ac:dyDescent="0.25">
      <c r="A644" s="292"/>
      <c r="B644" s="279"/>
      <c r="C644" s="279"/>
      <c r="D644" s="279"/>
      <c r="E644" s="279"/>
      <c r="F644" s="279"/>
      <c r="G644" s="79" t="s">
        <v>18</v>
      </c>
      <c r="H644" s="44">
        <f t="shared" si="127"/>
        <v>0.8</v>
      </c>
      <c r="I644" s="44">
        <v>0.8</v>
      </c>
      <c r="J644" s="44">
        <v>0</v>
      </c>
      <c r="K644" s="44">
        <v>0</v>
      </c>
      <c r="L644" s="44">
        <v>0</v>
      </c>
      <c r="M644" s="44">
        <v>0</v>
      </c>
      <c r="N644" s="44">
        <v>0</v>
      </c>
      <c r="O644" s="279"/>
      <c r="P644" s="279"/>
      <c r="Q644" s="315"/>
    </row>
    <row r="645" spans="1:17" x14ac:dyDescent="0.25">
      <c r="A645" s="292"/>
      <c r="B645" s="279"/>
      <c r="C645" s="279"/>
      <c r="D645" s="279"/>
      <c r="E645" s="279"/>
      <c r="F645" s="279"/>
      <c r="G645" s="79" t="s">
        <v>19</v>
      </c>
      <c r="H645" s="44">
        <f t="shared" si="127"/>
        <v>0.8</v>
      </c>
      <c r="I645" s="44">
        <v>0.8</v>
      </c>
      <c r="J645" s="44">
        <v>0</v>
      </c>
      <c r="K645" s="44">
        <v>0</v>
      </c>
      <c r="L645" s="44">
        <v>0</v>
      </c>
      <c r="M645" s="44">
        <v>0</v>
      </c>
      <c r="N645" s="44">
        <v>0</v>
      </c>
      <c r="O645" s="279"/>
      <c r="P645" s="279"/>
      <c r="Q645" s="315"/>
    </row>
    <row r="646" spans="1:17" ht="24" x14ac:dyDescent="0.25">
      <c r="A646" s="292"/>
      <c r="B646" s="279"/>
      <c r="C646" s="279"/>
      <c r="D646" s="279"/>
      <c r="E646" s="279"/>
      <c r="F646" s="279"/>
      <c r="G646" s="79" t="s">
        <v>20</v>
      </c>
      <c r="H646" s="44">
        <f t="shared" si="127"/>
        <v>0</v>
      </c>
      <c r="I646" s="44">
        <v>0</v>
      </c>
      <c r="J646" s="44">
        <v>0</v>
      </c>
      <c r="K646" s="44">
        <v>0</v>
      </c>
      <c r="L646" s="44">
        <v>0</v>
      </c>
      <c r="M646" s="44">
        <v>0</v>
      </c>
      <c r="N646" s="44">
        <v>0</v>
      </c>
      <c r="O646" s="279"/>
      <c r="P646" s="279"/>
      <c r="Q646" s="315"/>
    </row>
    <row r="647" spans="1:17" ht="36" customHeight="1" x14ac:dyDescent="0.25">
      <c r="A647" s="292" t="s">
        <v>3235</v>
      </c>
      <c r="B647" s="279" t="s">
        <v>3224</v>
      </c>
      <c r="C647" s="279" t="s">
        <v>142</v>
      </c>
      <c r="D647" s="279">
        <v>2030</v>
      </c>
      <c r="E647" s="279">
        <v>200</v>
      </c>
      <c r="F647" s="279" t="s">
        <v>3236</v>
      </c>
      <c r="G647" s="79" t="s">
        <v>16</v>
      </c>
      <c r="H647" s="44">
        <f t="shared" ref="H647:N647" si="139">SUM(H648:H651)</f>
        <v>15</v>
      </c>
      <c r="I647" s="44">
        <f t="shared" si="139"/>
        <v>0</v>
      </c>
      <c r="J647" s="44">
        <f t="shared" si="139"/>
        <v>0</v>
      </c>
      <c r="K647" s="44">
        <f t="shared" si="139"/>
        <v>0</v>
      </c>
      <c r="L647" s="44">
        <f t="shared" si="139"/>
        <v>0</v>
      </c>
      <c r="M647" s="44">
        <f t="shared" si="139"/>
        <v>0</v>
      </c>
      <c r="N647" s="44">
        <f t="shared" si="139"/>
        <v>15</v>
      </c>
      <c r="O647" s="279">
        <v>1221</v>
      </c>
      <c r="P647" s="279" t="s">
        <v>1472</v>
      </c>
      <c r="Q647" s="314" t="s">
        <v>4208</v>
      </c>
    </row>
    <row r="648" spans="1:17" ht="36" customHeight="1" x14ac:dyDescent="0.25">
      <c r="A648" s="292"/>
      <c r="B648" s="279"/>
      <c r="C648" s="279"/>
      <c r="D648" s="279"/>
      <c r="E648" s="279"/>
      <c r="F648" s="279"/>
      <c r="G648" s="79" t="s">
        <v>267</v>
      </c>
      <c r="H648" s="44">
        <f t="shared" si="127"/>
        <v>0</v>
      </c>
      <c r="I648" s="44">
        <v>0</v>
      </c>
      <c r="J648" s="44">
        <v>0</v>
      </c>
      <c r="K648" s="44">
        <v>0</v>
      </c>
      <c r="L648" s="44">
        <v>0</v>
      </c>
      <c r="M648" s="44">
        <v>0</v>
      </c>
      <c r="N648" s="44">
        <v>0</v>
      </c>
      <c r="O648" s="279"/>
      <c r="P648" s="279"/>
      <c r="Q648" s="315"/>
    </row>
    <row r="649" spans="1:17" ht="36" x14ac:dyDescent="0.25">
      <c r="A649" s="292"/>
      <c r="B649" s="279"/>
      <c r="C649" s="279"/>
      <c r="D649" s="279"/>
      <c r="E649" s="279"/>
      <c r="F649" s="279"/>
      <c r="G649" s="79" t="s">
        <v>18</v>
      </c>
      <c r="H649" s="44">
        <f t="shared" si="127"/>
        <v>14.3</v>
      </c>
      <c r="I649" s="44">
        <v>0</v>
      </c>
      <c r="J649" s="44">
        <v>0</v>
      </c>
      <c r="K649" s="44">
        <v>0</v>
      </c>
      <c r="L649" s="44">
        <v>0</v>
      </c>
      <c r="M649" s="44">
        <v>0</v>
      </c>
      <c r="N649" s="44">
        <v>14.3</v>
      </c>
      <c r="O649" s="279"/>
      <c r="P649" s="279"/>
      <c r="Q649" s="315"/>
    </row>
    <row r="650" spans="1:17" x14ac:dyDescent="0.25">
      <c r="A650" s="292"/>
      <c r="B650" s="279"/>
      <c r="C650" s="279"/>
      <c r="D650" s="279"/>
      <c r="E650" s="279"/>
      <c r="F650" s="279"/>
      <c r="G650" s="79" t="s">
        <v>19</v>
      </c>
      <c r="H650" s="44">
        <f t="shared" si="127"/>
        <v>0.7</v>
      </c>
      <c r="I650" s="44">
        <v>0</v>
      </c>
      <c r="J650" s="44">
        <v>0</v>
      </c>
      <c r="K650" s="44">
        <v>0</v>
      </c>
      <c r="L650" s="44">
        <v>0</v>
      </c>
      <c r="M650" s="44">
        <v>0</v>
      </c>
      <c r="N650" s="44">
        <v>0.7</v>
      </c>
      <c r="O650" s="279"/>
      <c r="P650" s="279"/>
      <c r="Q650" s="315"/>
    </row>
    <row r="651" spans="1:17" ht="24" x14ac:dyDescent="0.25">
      <c r="A651" s="292"/>
      <c r="B651" s="279"/>
      <c r="C651" s="279"/>
      <c r="D651" s="279"/>
      <c r="E651" s="279"/>
      <c r="F651" s="279"/>
      <c r="G651" s="79" t="s">
        <v>20</v>
      </c>
      <c r="H651" s="44">
        <f t="shared" si="127"/>
        <v>0</v>
      </c>
      <c r="I651" s="44">
        <v>0</v>
      </c>
      <c r="J651" s="44">
        <v>0</v>
      </c>
      <c r="K651" s="44">
        <v>0</v>
      </c>
      <c r="L651" s="44">
        <v>0</v>
      </c>
      <c r="M651" s="44">
        <v>0</v>
      </c>
      <c r="N651" s="44">
        <v>0</v>
      </c>
      <c r="O651" s="279"/>
      <c r="P651" s="279"/>
      <c r="Q651" s="315"/>
    </row>
    <row r="652" spans="1:17" ht="36" customHeight="1" x14ac:dyDescent="0.25">
      <c r="A652" s="292" t="s">
        <v>3237</v>
      </c>
      <c r="B652" s="279" t="s">
        <v>3224</v>
      </c>
      <c r="C652" s="279" t="s">
        <v>142</v>
      </c>
      <c r="D652" s="279">
        <v>2029</v>
      </c>
      <c r="E652" s="279">
        <v>200</v>
      </c>
      <c r="F652" s="279" t="s">
        <v>3238</v>
      </c>
      <c r="G652" s="79" t="s">
        <v>16</v>
      </c>
      <c r="H652" s="44">
        <f t="shared" ref="H652:N652" si="140">SUM(H653:H656)</f>
        <v>20</v>
      </c>
      <c r="I652" s="44">
        <f t="shared" si="140"/>
        <v>0</v>
      </c>
      <c r="J652" s="44">
        <f t="shared" si="140"/>
        <v>0</v>
      </c>
      <c r="K652" s="44">
        <f t="shared" si="140"/>
        <v>0</v>
      </c>
      <c r="L652" s="44">
        <f t="shared" si="140"/>
        <v>0</v>
      </c>
      <c r="M652" s="44">
        <f t="shared" si="140"/>
        <v>20</v>
      </c>
      <c r="N652" s="44">
        <f t="shared" si="140"/>
        <v>0</v>
      </c>
      <c r="O652" s="279">
        <v>834</v>
      </c>
      <c r="P652" s="279" t="s">
        <v>1472</v>
      </c>
      <c r="Q652" s="314" t="s">
        <v>4208</v>
      </c>
    </row>
    <row r="653" spans="1:17" ht="51" customHeight="1" x14ac:dyDescent="0.25">
      <c r="A653" s="292"/>
      <c r="B653" s="279"/>
      <c r="C653" s="279"/>
      <c r="D653" s="279"/>
      <c r="E653" s="279"/>
      <c r="F653" s="279"/>
      <c r="G653" s="79" t="s">
        <v>267</v>
      </c>
      <c r="H653" s="44">
        <f t="shared" ref="H653:H661" si="141">SUM(I653:N653)</f>
        <v>0</v>
      </c>
      <c r="I653" s="44">
        <v>0</v>
      </c>
      <c r="J653" s="44">
        <v>0</v>
      </c>
      <c r="K653" s="44">
        <v>0</v>
      </c>
      <c r="L653" s="44">
        <v>0</v>
      </c>
      <c r="M653" s="44">
        <v>0</v>
      </c>
      <c r="N653" s="44">
        <v>0</v>
      </c>
      <c r="O653" s="279"/>
      <c r="P653" s="279"/>
      <c r="Q653" s="315"/>
    </row>
    <row r="654" spans="1:17" ht="36" x14ac:dyDescent="0.25">
      <c r="A654" s="292"/>
      <c r="B654" s="279"/>
      <c r="C654" s="279"/>
      <c r="D654" s="279"/>
      <c r="E654" s="279"/>
      <c r="F654" s="279"/>
      <c r="G654" s="79" t="s">
        <v>18</v>
      </c>
      <c r="H654" s="44">
        <f t="shared" si="141"/>
        <v>19</v>
      </c>
      <c r="I654" s="44">
        <v>0</v>
      </c>
      <c r="J654" s="44">
        <v>0</v>
      </c>
      <c r="K654" s="44">
        <v>0</v>
      </c>
      <c r="L654" s="44">
        <v>0</v>
      </c>
      <c r="M654" s="44">
        <v>19</v>
      </c>
      <c r="N654" s="44">
        <v>0</v>
      </c>
      <c r="O654" s="279"/>
      <c r="P654" s="279"/>
      <c r="Q654" s="315"/>
    </row>
    <row r="655" spans="1:17" x14ac:dyDescent="0.25">
      <c r="A655" s="292"/>
      <c r="B655" s="279"/>
      <c r="C655" s="279"/>
      <c r="D655" s="279"/>
      <c r="E655" s="279"/>
      <c r="F655" s="279"/>
      <c r="G655" s="79" t="s">
        <v>19</v>
      </c>
      <c r="H655" s="44">
        <f t="shared" si="141"/>
        <v>1</v>
      </c>
      <c r="I655" s="44">
        <v>0</v>
      </c>
      <c r="J655" s="44">
        <v>0</v>
      </c>
      <c r="K655" s="44">
        <v>0</v>
      </c>
      <c r="L655" s="44">
        <v>0</v>
      </c>
      <c r="M655" s="44">
        <v>1</v>
      </c>
      <c r="N655" s="44">
        <v>0</v>
      </c>
      <c r="O655" s="279"/>
      <c r="P655" s="279"/>
      <c r="Q655" s="315"/>
    </row>
    <row r="656" spans="1:17" ht="24" x14ac:dyDescent="0.25">
      <c r="A656" s="292"/>
      <c r="B656" s="279"/>
      <c r="C656" s="279"/>
      <c r="D656" s="279"/>
      <c r="E656" s="279"/>
      <c r="F656" s="279"/>
      <c r="G656" s="79" t="s">
        <v>20</v>
      </c>
      <c r="H656" s="44">
        <f t="shared" si="141"/>
        <v>0</v>
      </c>
      <c r="I656" s="44">
        <v>0</v>
      </c>
      <c r="J656" s="44">
        <v>0</v>
      </c>
      <c r="K656" s="44">
        <v>0</v>
      </c>
      <c r="L656" s="44">
        <v>0</v>
      </c>
      <c r="M656" s="44">
        <v>0</v>
      </c>
      <c r="N656" s="44">
        <v>0</v>
      </c>
      <c r="O656" s="279"/>
      <c r="P656" s="279"/>
      <c r="Q656" s="315"/>
    </row>
    <row r="657" spans="1:17" ht="36" customHeight="1" x14ac:dyDescent="0.25">
      <c r="A657" s="299" t="s">
        <v>3239</v>
      </c>
      <c r="B657" s="279" t="s">
        <v>3224</v>
      </c>
      <c r="C657" s="279" t="s">
        <v>142</v>
      </c>
      <c r="D657" s="279">
        <v>2026</v>
      </c>
      <c r="E657" s="279">
        <v>200</v>
      </c>
      <c r="F657" s="279" t="s">
        <v>3238</v>
      </c>
      <c r="G657" s="79" t="s">
        <v>16</v>
      </c>
      <c r="H657" s="44">
        <f t="shared" ref="H657:N657" si="142">SUM(H658:H661)</f>
        <v>20</v>
      </c>
      <c r="I657" s="44">
        <f t="shared" si="142"/>
        <v>0</v>
      </c>
      <c r="J657" s="44">
        <f t="shared" si="142"/>
        <v>20</v>
      </c>
      <c r="K657" s="44">
        <f t="shared" si="142"/>
        <v>0</v>
      </c>
      <c r="L657" s="44">
        <f t="shared" si="142"/>
        <v>0</v>
      </c>
      <c r="M657" s="44">
        <f t="shared" si="142"/>
        <v>0</v>
      </c>
      <c r="N657" s="44">
        <f t="shared" si="142"/>
        <v>0</v>
      </c>
      <c r="O657" s="279">
        <v>848</v>
      </c>
      <c r="P657" s="279" t="s">
        <v>1472</v>
      </c>
      <c r="Q657" s="314" t="s">
        <v>4208</v>
      </c>
    </row>
    <row r="658" spans="1:17" ht="54.75" customHeight="1" x14ac:dyDescent="0.25">
      <c r="A658" s="374"/>
      <c r="B658" s="279"/>
      <c r="C658" s="279"/>
      <c r="D658" s="279"/>
      <c r="E658" s="279"/>
      <c r="F658" s="279"/>
      <c r="G658" s="79" t="s">
        <v>267</v>
      </c>
      <c r="H658" s="44">
        <f t="shared" si="141"/>
        <v>0</v>
      </c>
      <c r="I658" s="44">
        <v>0</v>
      </c>
      <c r="J658" s="44">
        <v>0</v>
      </c>
      <c r="K658" s="44">
        <v>0</v>
      </c>
      <c r="L658" s="44">
        <v>0</v>
      </c>
      <c r="M658" s="44">
        <v>0</v>
      </c>
      <c r="N658" s="44">
        <v>0</v>
      </c>
      <c r="O658" s="279"/>
      <c r="P658" s="279"/>
      <c r="Q658" s="315"/>
    </row>
    <row r="659" spans="1:17" ht="36" x14ac:dyDescent="0.25">
      <c r="A659" s="374"/>
      <c r="B659" s="279"/>
      <c r="C659" s="279"/>
      <c r="D659" s="279"/>
      <c r="E659" s="279"/>
      <c r="F659" s="279"/>
      <c r="G659" s="79" t="s">
        <v>18</v>
      </c>
      <c r="H659" s="44">
        <f t="shared" si="141"/>
        <v>19</v>
      </c>
      <c r="I659" s="44">
        <v>0</v>
      </c>
      <c r="J659" s="44">
        <v>19</v>
      </c>
      <c r="K659" s="44">
        <v>0</v>
      </c>
      <c r="L659" s="44">
        <v>0</v>
      </c>
      <c r="M659" s="44">
        <v>0</v>
      </c>
      <c r="N659" s="44">
        <v>0</v>
      </c>
      <c r="O659" s="279"/>
      <c r="P659" s="279"/>
      <c r="Q659" s="315"/>
    </row>
    <row r="660" spans="1:17" x14ac:dyDescent="0.25">
      <c r="A660" s="374"/>
      <c r="B660" s="279"/>
      <c r="C660" s="279"/>
      <c r="D660" s="279"/>
      <c r="E660" s="279"/>
      <c r="F660" s="279"/>
      <c r="G660" s="79" t="s">
        <v>19</v>
      </c>
      <c r="H660" s="44">
        <f t="shared" si="141"/>
        <v>1</v>
      </c>
      <c r="I660" s="44">
        <v>0</v>
      </c>
      <c r="J660" s="44">
        <v>1</v>
      </c>
      <c r="K660" s="44">
        <v>0</v>
      </c>
      <c r="L660" s="44">
        <v>0</v>
      </c>
      <c r="M660" s="44">
        <v>0</v>
      </c>
      <c r="N660" s="44">
        <v>0</v>
      </c>
      <c r="O660" s="279"/>
      <c r="P660" s="279"/>
      <c r="Q660" s="315"/>
    </row>
    <row r="661" spans="1:17" ht="24" x14ac:dyDescent="0.25">
      <c r="A661" s="375"/>
      <c r="B661" s="279"/>
      <c r="C661" s="279"/>
      <c r="D661" s="279"/>
      <c r="E661" s="279"/>
      <c r="F661" s="279"/>
      <c r="G661" s="79" t="s">
        <v>20</v>
      </c>
      <c r="H661" s="44">
        <f t="shared" si="141"/>
        <v>0</v>
      </c>
      <c r="I661" s="44">
        <v>0</v>
      </c>
      <c r="J661" s="44">
        <v>0</v>
      </c>
      <c r="K661" s="44">
        <v>0</v>
      </c>
      <c r="L661" s="44">
        <v>0</v>
      </c>
      <c r="M661" s="44">
        <v>0</v>
      </c>
      <c r="N661" s="44">
        <v>0</v>
      </c>
      <c r="O661" s="279"/>
      <c r="P661" s="279"/>
      <c r="Q661" s="315"/>
    </row>
    <row r="662" spans="1:17" ht="36" x14ac:dyDescent="0.25">
      <c r="A662" s="306" t="s">
        <v>26</v>
      </c>
      <c r="B662" s="306"/>
      <c r="C662" s="306"/>
      <c r="D662" s="306"/>
      <c r="E662" s="306"/>
      <c r="F662" s="306"/>
      <c r="G662" s="133" t="s">
        <v>16</v>
      </c>
      <c r="H662" s="49">
        <f>SUM(H587,H592,H597,H602,H607,H612,H617,H622,H627,H632,H637,H642,H647,H652,H657)</f>
        <v>324.40000000000003</v>
      </c>
      <c r="I662" s="49">
        <f t="shared" ref="I662:N662" si="143">SUM(I587,I592,I597,I602,I607,I612,I617,I622,I627,I632,I637,I642,I647,I652,I657)</f>
        <v>15.100000000000001</v>
      </c>
      <c r="J662" s="49">
        <f t="shared" si="143"/>
        <v>35.299999999999997</v>
      </c>
      <c r="K662" s="49">
        <f t="shared" si="143"/>
        <v>22.5</v>
      </c>
      <c r="L662" s="49">
        <f t="shared" si="143"/>
        <v>83</v>
      </c>
      <c r="M662" s="49">
        <f t="shared" si="143"/>
        <v>114.30000000000001</v>
      </c>
      <c r="N662" s="49">
        <f t="shared" si="143"/>
        <v>54.2</v>
      </c>
      <c r="O662" s="281"/>
      <c r="P662" s="281"/>
    </row>
    <row r="663" spans="1:17" ht="30.75" customHeight="1" x14ac:dyDescent="0.25">
      <c r="A663" s="306"/>
      <c r="B663" s="306"/>
      <c r="C663" s="306"/>
      <c r="D663" s="306"/>
      <c r="E663" s="306"/>
      <c r="F663" s="306"/>
      <c r="G663" s="133" t="s">
        <v>267</v>
      </c>
      <c r="H663" s="49">
        <f t="shared" ref="H663:N666" si="144">SUM(H588,H593,H598,H603,H608,H613,H618,H623,H628,H633,H638,H643,H648,H653,H658)</f>
        <v>13.5</v>
      </c>
      <c r="I663" s="49">
        <f t="shared" si="144"/>
        <v>13.5</v>
      </c>
      <c r="J663" s="49">
        <f t="shared" si="144"/>
        <v>0</v>
      </c>
      <c r="K663" s="49">
        <f t="shared" si="144"/>
        <v>0</v>
      </c>
      <c r="L663" s="49">
        <f t="shared" si="144"/>
        <v>0</v>
      </c>
      <c r="M663" s="49">
        <f t="shared" si="144"/>
        <v>0</v>
      </c>
      <c r="N663" s="49">
        <f t="shared" si="144"/>
        <v>0</v>
      </c>
      <c r="O663" s="282"/>
      <c r="P663" s="282"/>
    </row>
    <row r="664" spans="1:17" ht="36" x14ac:dyDescent="0.25">
      <c r="A664" s="306"/>
      <c r="B664" s="306"/>
      <c r="C664" s="306"/>
      <c r="D664" s="306"/>
      <c r="E664" s="306"/>
      <c r="F664" s="306"/>
      <c r="G664" s="133" t="s">
        <v>18</v>
      </c>
      <c r="H664" s="49">
        <f t="shared" si="144"/>
        <v>289.20000000000005</v>
      </c>
      <c r="I664" s="49">
        <f t="shared" si="144"/>
        <v>0.8</v>
      </c>
      <c r="J664" s="49">
        <f t="shared" si="144"/>
        <v>33.5</v>
      </c>
      <c r="K664" s="49">
        <f t="shared" si="144"/>
        <v>21.5</v>
      </c>
      <c r="L664" s="49">
        <f t="shared" si="144"/>
        <v>75.5</v>
      </c>
      <c r="M664" s="49">
        <f t="shared" si="144"/>
        <v>106.7</v>
      </c>
      <c r="N664" s="49">
        <f t="shared" si="144"/>
        <v>51.2</v>
      </c>
      <c r="O664" s="282"/>
      <c r="P664" s="282"/>
    </row>
    <row r="665" spans="1:17" x14ac:dyDescent="0.25">
      <c r="A665" s="306"/>
      <c r="B665" s="306"/>
      <c r="C665" s="306"/>
      <c r="D665" s="306"/>
      <c r="E665" s="306"/>
      <c r="F665" s="306"/>
      <c r="G665" s="133" t="s">
        <v>19</v>
      </c>
      <c r="H665" s="49">
        <f t="shared" si="144"/>
        <v>21.7</v>
      </c>
      <c r="I665" s="49">
        <f t="shared" si="144"/>
        <v>0.8</v>
      </c>
      <c r="J665" s="49">
        <f t="shared" si="144"/>
        <v>1.8</v>
      </c>
      <c r="K665" s="49">
        <f t="shared" si="144"/>
        <v>1</v>
      </c>
      <c r="L665" s="49">
        <f t="shared" si="144"/>
        <v>7.5</v>
      </c>
      <c r="M665" s="49">
        <f t="shared" si="144"/>
        <v>7.6</v>
      </c>
      <c r="N665" s="49">
        <f t="shared" si="144"/>
        <v>3</v>
      </c>
      <c r="O665" s="282"/>
      <c r="P665" s="282"/>
    </row>
    <row r="666" spans="1:17" ht="24" x14ac:dyDescent="0.25">
      <c r="A666" s="306"/>
      <c r="B666" s="306"/>
      <c r="C666" s="306"/>
      <c r="D666" s="306"/>
      <c r="E666" s="306"/>
      <c r="F666" s="306"/>
      <c r="G666" s="133" t="s">
        <v>20</v>
      </c>
      <c r="H666" s="49">
        <f t="shared" si="144"/>
        <v>0</v>
      </c>
      <c r="I666" s="49">
        <f t="shared" si="144"/>
        <v>0</v>
      </c>
      <c r="J666" s="49">
        <f t="shared" si="144"/>
        <v>0</v>
      </c>
      <c r="K666" s="49">
        <f t="shared" si="144"/>
        <v>0</v>
      </c>
      <c r="L666" s="49">
        <f t="shared" si="144"/>
        <v>0</v>
      </c>
      <c r="M666" s="49">
        <f t="shared" si="144"/>
        <v>0</v>
      </c>
      <c r="N666" s="49">
        <f t="shared" si="144"/>
        <v>0</v>
      </c>
      <c r="O666" s="283"/>
      <c r="P666" s="283"/>
    </row>
    <row r="667" spans="1:17" x14ac:dyDescent="0.25">
      <c r="A667" s="666" t="s">
        <v>149</v>
      </c>
      <c r="B667" s="667"/>
      <c r="C667" s="667"/>
      <c r="D667" s="667"/>
      <c r="E667" s="667"/>
      <c r="F667" s="667"/>
      <c r="G667" s="667"/>
      <c r="H667" s="667"/>
      <c r="I667" s="667"/>
      <c r="J667" s="667"/>
      <c r="K667" s="667"/>
      <c r="L667" s="667"/>
      <c r="M667" s="667"/>
      <c r="N667" s="667"/>
      <c r="O667" s="667"/>
      <c r="P667" s="668"/>
    </row>
    <row r="668" spans="1:17" ht="55.5" customHeight="1" x14ac:dyDescent="0.25">
      <c r="A668" s="292" t="s">
        <v>3240</v>
      </c>
      <c r="B668" s="279" t="s">
        <v>3241</v>
      </c>
      <c r="C668" s="279" t="s">
        <v>149</v>
      </c>
      <c r="D668" s="279">
        <v>2025</v>
      </c>
      <c r="E668" s="279">
        <v>491.9</v>
      </c>
      <c r="F668" s="279" t="s">
        <v>3242</v>
      </c>
      <c r="G668" s="79" t="s">
        <v>16</v>
      </c>
      <c r="H668" s="44">
        <f t="shared" ref="H668:N668" si="145">SUM(H669:H672)</f>
        <v>0.4</v>
      </c>
      <c r="I668" s="44">
        <f t="shared" si="145"/>
        <v>0.4</v>
      </c>
      <c r="J668" s="44">
        <f t="shared" si="145"/>
        <v>0</v>
      </c>
      <c r="K668" s="44">
        <f t="shared" si="145"/>
        <v>0</v>
      </c>
      <c r="L668" s="44">
        <f t="shared" si="145"/>
        <v>0</v>
      </c>
      <c r="M668" s="44">
        <f t="shared" si="145"/>
        <v>0</v>
      </c>
      <c r="N668" s="44">
        <f t="shared" si="145"/>
        <v>0</v>
      </c>
      <c r="O668" s="279">
        <v>10359</v>
      </c>
      <c r="P668" s="279" t="s">
        <v>3243</v>
      </c>
      <c r="Q668" s="314" t="s">
        <v>4191</v>
      </c>
    </row>
    <row r="669" spans="1:17" ht="26.25" customHeight="1" x14ac:dyDescent="0.25">
      <c r="A669" s="292"/>
      <c r="B669" s="279"/>
      <c r="C669" s="279"/>
      <c r="D669" s="279"/>
      <c r="E669" s="279"/>
      <c r="F669" s="279"/>
      <c r="G669" s="79" t="s">
        <v>267</v>
      </c>
      <c r="H669" s="44">
        <f t="shared" ref="H669:H732" si="146">SUM(I669:N669)</f>
        <v>0</v>
      </c>
      <c r="I669" s="44">
        <v>0</v>
      </c>
      <c r="J669" s="44">
        <v>0</v>
      </c>
      <c r="K669" s="44">
        <v>0</v>
      </c>
      <c r="L669" s="44">
        <v>0</v>
      </c>
      <c r="M669" s="44">
        <v>0</v>
      </c>
      <c r="N669" s="44">
        <v>0</v>
      </c>
      <c r="O669" s="279"/>
      <c r="P669" s="279"/>
      <c r="Q669" s="315"/>
    </row>
    <row r="670" spans="1:17" ht="36" x14ac:dyDescent="0.25">
      <c r="A670" s="292"/>
      <c r="B670" s="279"/>
      <c r="C670" s="279"/>
      <c r="D670" s="279"/>
      <c r="E670" s="279"/>
      <c r="F670" s="279"/>
      <c r="G670" s="79" t="s">
        <v>18</v>
      </c>
      <c r="H670" s="44">
        <f t="shared" si="146"/>
        <v>0</v>
      </c>
      <c r="I670" s="44">
        <v>0</v>
      </c>
      <c r="J670" s="44">
        <v>0</v>
      </c>
      <c r="K670" s="44">
        <v>0</v>
      </c>
      <c r="L670" s="44">
        <v>0</v>
      </c>
      <c r="M670" s="44">
        <v>0</v>
      </c>
      <c r="N670" s="44">
        <v>0</v>
      </c>
      <c r="O670" s="279"/>
      <c r="P670" s="279"/>
      <c r="Q670" s="315"/>
    </row>
    <row r="671" spans="1:17" x14ac:dyDescent="0.25">
      <c r="A671" s="292"/>
      <c r="B671" s="279"/>
      <c r="C671" s="279"/>
      <c r="D671" s="279"/>
      <c r="E671" s="279"/>
      <c r="F671" s="279"/>
      <c r="G671" s="79" t="s">
        <v>19</v>
      </c>
      <c r="H671" s="44">
        <f t="shared" si="146"/>
        <v>0.4</v>
      </c>
      <c r="I671" s="44">
        <v>0.4</v>
      </c>
      <c r="J671" s="44">
        <v>0</v>
      </c>
      <c r="K671" s="44">
        <v>0</v>
      </c>
      <c r="L671" s="44">
        <v>0</v>
      </c>
      <c r="M671" s="44">
        <v>0</v>
      </c>
      <c r="N671" s="44">
        <v>0</v>
      </c>
      <c r="O671" s="279"/>
      <c r="P671" s="279"/>
      <c r="Q671" s="315"/>
    </row>
    <row r="672" spans="1:17" ht="24" x14ac:dyDescent="0.25">
      <c r="A672" s="292"/>
      <c r="B672" s="279"/>
      <c r="C672" s="279"/>
      <c r="D672" s="279"/>
      <c r="E672" s="279"/>
      <c r="F672" s="279"/>
      <c r="G672" s="79" t="s">
        <v>20</v>
      </c>
      <c r="H672" s="44">
        <f t="shared" si="146"/>
        <v>0</v>
      </c>
      <c r="I672" s="44">
        <v>0</v>
      </c>
      <c r="J672" s="44">
        <v>0</v>
      </c>
      <c r="K672" s="44">
        <v>0</v>
      </c>
      <c r="L672" s="44">
        <v>0</v>
      </c>
      <c r="M672" s="44">
        <v>0</v>
      </c>
      <c r="N672" s="44">
        <v>0</v>
      </c>
      <c r="O672" s="279"/>
      <c r="P672" s="279"/>
      <c r="Q672" s="315"/>
    </row>
    <row r="673" spans="1:17" ht="45.75" customHeight="1" x14ac:dyDescent="0.25">
      <c r="A673" s="292" t="s">
        <v>3244</v>
      </c>
      <c r="B673" s="279" t="s">
        <v>3241</v>
      </c>
      <c r="C673" s="279" t="s">
        <v>149</v>
      </c>
      <c r="D673" s="279">
        <v>2026</v>
      </c>
      <c r="E673" s="279">
        <v>491.9</v>
      </c>
      <c r="F673" s="279" t="s">
        <v>3245</v>
      </c>
      <c r="G673" s="79" t="s">
        <v>16</v>
      </c>
      <c r="H673" s="44">
        <f t="shared" ref="H673:N673" si="147">SUM(H674:H677)</f>
        <v>9.5</v>
      </c>
      <c r="I673" s="44">
        <f t="shared" si="147"/>
        <v>0</v>
      </c>
      <c r="J673" s="44">
        <f t="shared" si="147"/>
        <v>9.5</v>
      </c>
      <c r="K673" s="44">
        <f t="shared" si="147"/>
        <v>0</v>
      </c>
      <c r="L673" s="44">
        <f t="shared" si="147"/>
        <v>0</v>
      </c>
      <c r="M673" s="44">
        <f t="shared" si="147"/>
        <v>0</v>
      </c>
      <c r="N673" s="44">
        <f t="shared" si="147"/>
        <v>0</v>
      </c>
      <c r="O673" s="279">
        <v>10359</v>
      </c>
      <c r="P673" s="279" t="s">
        <v>3246</v>
      </c>
      <c r="Q673" s="314" t="s">
        <v>4191</v>
      </c>
    </row>
    <row r="674" spans="1:17" ht="36.75" customHeight="1" x14ac:dyDescent="0.25">
      <c r="A674" s="292"/>
      <c r="B674" s="279"/>
      <c r="C674" s="279"/>
      <c r="D674" s="279"/>
      <c r="E674" s="279"/>
      <c r="F674" s="279"/>
      <c r="G674" s="79" t="s">
        <v>267</v>
      </c>
      <c r="H674" s="44">
        <f t="shared" si="146"/>
        <v>9.4</v>
      </c>
      <c r="I674" s="44">
        <v>0</v>
      </c>
      <c r="J674" s="44">
        <v>9.4</v>
      </c>
      <c r="K674" s="44">
        <v>0</v>
      </c>
      <c r="L674" s="44">
        <v>0</v>
      </c>
      <c r="M674" s="44">
        <v>0</v>
      </c>
      <c r="N674" s="44">
        <v>0</v>
      </c>
      <c r="O674" s="279"/>
      <c r="P674" s="279"/>
      <c r="Q674" s="315"/>
    </row>
    <row r="675" spans="1:17" ht="36" x14ac:dyDescent="0.25">
      <c r="A675" s="292"/>
      <c r="B675" s="279"/>
      <c r="C675" s="279"/>
      <c r="D675" s="279"/>
      <c r="E675" s="279"/>
      <c r="F675" s="279"/>
      <c r="G675" s="79" t="s">
        <v>18</v>
      </c>
      <c r="H675" s="44">
        <f t="shared" si="146"/>
        <v>0.1</v>
      </c>
      <c r="I675" s="44">
        <v>0</v>
      </c>
      <c r="J675" s="44">
        <v>0.1</v>
      </c>
      <c r="K675" s="44">
        <v>0</v>
      </c>
      <c r="L675" s="44">
        <v>0</v>
      </c>
      <c r="M675" s="44">
        <v>0</v>
      </c>
      <c r="N675" s="44">
        <v>0</v>
      </c>
      <c r="O675" s="279"/>
      <c r="P675" s="279"/>
      <c r="Q675" s="315"/>
    </row>
    <row r="676" spans="1:17" x14ac:dyDescent="0.25">
      <c r="A676" s="292"/>
      <c r="B676" s="279"/>
      <c r="C676" s="279"/>
      <c r="D676" s="279"/>
      <c r="E676" s="279"/>
      <c r="F676" s="279"/>
      <c r="G676" s="79" t="s">
        <v>19</v>
      </c>
      <c r="H676" s="44">
        <f t="shared" si="146"/>
        <v>0</v>
      </c>
      <c r="I676" s="44">
        <v>0</v>
      </c>
      <c r="J676" s="44">
        <v>0</v>
      </c>
      <c r="K676" s="44">
        <v>0</v>
      </c>
      <c r="L676" s="44">
        <v>0</v>
      </c>
      <c r="M676" s="44">
        <v>0</v>
      </c>
      <c r="N676" s="44">
        <v>0</v>
      </c>
      <c r="O676" s="279"/>
      <c r="P676" s="279"/>
      <c r="Q676" s="315"/>
    </row>
    <row r="677" spans="1:17" ht="24" x14ac:dyDescent="0.25">
      <c r="A677" s="292"/>
      <c r="B677" s="279"/>
      <c r="C677" s="279"/>
      <c r="D677" s="279"/>
      <c r="E677" s="279"/>
      <c r="F677" s="279"/>
      <c r="G677" s="79" t="s">
        <v>20</v>
      </c>
      <c r="H677" s="44">
        <f t="shared" si="146"/>
        <v>0</v>
      </c>
      <c r="I677" s="44">
        <v>0</v>
      </c>
      <c r="J677" s="44">
        <v>0</v>
      </c>
      <c r="K677" s="44">
        <v>0</v>
      </c>
      <c r="L677" s="44">
        <v>0</v>
      </c>
      <c r="M677" s="44">
        <v>0</v>
      </c>
      <c r="N677" s="44">
        <v>0</v>
      </c>
      <c r="O677" s="279"/>
      <c r="P677" s="279"/>
      <c r="Q677" s="315"/>
    </row>
    <row r="678" spans="1:17" ht="50.25" customHeight="1" x14ac:dyDescent="0.25">
      <c r="A678" s="292" t="s">
        <v>3247</v>
      </c>
      <c r="B678" s="279" t="s">
        <v>3241</v>
      </c>
      <c r="C678" s="279" t="s">
        <v>149</v>
      </c>
      <c r="D678" s="279">
        <v>2027</v>
      </c>
      <c r="E678" s="279">
        <v>491.9</v>
      </c>
      <c r="F678" s="279" t="s">
        <v>3248</v>
      </c>
      <c r="G678" s="79" t="s">
        <v>16</v>
      </c>
      <c r="H678" s="44">
        <f t="shared" ref="H678:N678" si="148">SUM(H679:H682)</f>
        <v>10</v>
      </c>
      <c r="I678" s="44">
        <f t="shared" si="148"/>
        <v>0</v>
      </c>
      <c r="J678" s="44">
        <f t="shared" si="148"/>
        <v>0</v>
      </c>
      <c r="K678" s="44">
        <f t="shared" si="148"/>
        <v>10</v>
      </c>
      <c r="L678" s="44">
        <f t="shared" si="148"/>
        <v>0</v>
      </c>
      <c r="M678" s="44">
        <f t="shared" si="148"/>
        <v>0</v>
      </c>
      <c r="N678" s="44">
        <f t="shared" si="148"/>
        <v>0</v>
      </c>
      <c r="O678" s="279">
        <v>10359</v>
      </c>
      <c r="P678" s="279" t="s">
        <v>3249</v>
      </c>
      <c r="Q678" s="314" t="s">
        <v>4191</v>
      </c>
    </row>
    <row r="679" spans="1:17" ht="33.75" customHeight="1" x14ac:dyDescent="0.25">
      <c r="A679" s="292"/>
      <c r="B679" s="279"/>
      <c r="C679" s="279"/>
      <c r="D679" s="279"/>
      <c r="E679" s="279"/>
      <c r="F679" s="279"/>
      <c r="G679" s="79" t="s">
        <v>267</v>
      </c>
      <c r="H679" s="44">
        <f t="shared" si="146"/>
        <v>9.8000000000000007</v>
      </c>
      <c r="I679" s="44">
        <v>0</v>
      </c>
      <c r="J679" s="44">
        <v>0</v>
      </c>
      <c r="K679" s="44">
        <v>9.8000000000000007</v>
      </c>
      <c r="L679" s="44">
        <v>0</v>
      </c>
      <c r="M679" s="44">
        <v>0</v>
      </c>
      <c r="N679" s="44">
        <v>0</v>
      </c>
      <c r="O679" s="279"/>
      <c r="P679" s="279"/>
      <c r="Q679" s="315"/>
    </row>
    <row r="680" spans="1:17" ht="36" x14ac:dyDescent="0.25">
      <c r="A680" s="292"/>
      <c r="B680" s="279"/>
      <c r="C680" s="279"/>
      <c r="D680" s="279"/>
      <c r="E680" s="279"/>
      <c r="F680" s="279"/>
      <c r="G680" s="79" t="s">
        <v>18</v>
      </c>
      <c r="H680" s="44">
        <f t="shared" si="146"/>
        <v>0.1</v>
      </c>
      <c r="I680" s="44">
        <v>0</v>
      </c>
      <c r="J680" s="44">
        <v>0</v>
      </c>
      <c r="K680" s="44">
        <v>0.1</v>
      </c>
      <c r="L680" s="44">
        <v>0</v>
      </c>
      <c r="M680" s="44">
        <v>0</v>
      </c>
      <c r="N680" s="44">
        <v>0</v>
      </c>
      <c r="O680" s="279"/>
      <c r="P680" s="279"/>
      <c r="Q680" s="315"/>
    </row>
    <row r="681" spans="1:17" x14ac:dyDescent="0.25">
      <c r="A681" s="292"/>
      <c r="B681" s="279"/>
      <c r="C681" s="279"/>
      <c r="D681" s="279"/>
      <c r="E681" s="279"/>
      <c r="F681" s="279"/>
      <c r="G681" s="79" t="s">
        <v>19</v>
      </c>
      <c r="H681" s="44">
        <f t="shared" si="146"/>
        <v>0.1</v>
      </c>
      <c r="I681" s="44">
        <v>0</v>
      </c>
      <c r="J681" s="44">
        <v>0</v>
      </c>
      <c r="K681" s="44">
        <v>0.1</v>
      </c>
      <c r="L681" s="44">
        <v>0</v>
      </c>
      <c r="M681" s="44">
        <v>0</v>
      </c>
      <c r="N681" s="44">
        <v>0</v>
      </c>
      <c r="O681" s="279"/>
      <c r="P681" s="279"/>
      <c r="Q681" s="315"/>
    </row>
    <row r="682" spans="1:17" ht="24" x14ac:dyDescent="0.25">
      <c r="A682" s="292"/>
      <c r="B682" s="279"/>
      <c r="C682" s="279"/>
      <c r="D682" s="279"/>
      <c r="E682" s="279"/>
      <c r="F682" s="279"/>
      <c r="G682" s="79" t="s">
        <v>20</v>
      </c>
      <c r="H682" s="44">
        <f t="shared" si="146"/>
        <v>0</v>
      </c>
      <c r="I682" s="44">
        <v>0</v>
      </c>
      <c r="J682" s="44">
        <v>0</v>
      </c>
      <c r="K682" s="44">
        <v>0</v>
      </c>
      <c r="L682" s="44">
        <v>0</v>
      </c>
      <c r="M682" s="44">
        <v>0</v>
      </c>
      <c r="N682" s="44">
        <v>0</v>
      </c>
      <c r="O682" s="279"/>
      <c r="P682" s="279"/>
      <c r="Q682" s="315"/>
    </row>
    <row r="683" spans="1:17" ht="48.75" customHeight="1" x14ac:dyDescent="0.25">
      <c r="A683" s="292" t="s">
        <v>3250</v>
      </c>
      <c r="B683" s="279" t="s">
        <v>3251</v>
      </c>
      <c r="C683" s="279" t="s">
        <v>149</v>
      </c>
      <c r="D683" s="279">
        <v>2027</v>
      </c>
      <c r="E683" s="279">
        <v>164.8</v>
      </c>
      <c r="F683" s="279" t="s">
        <v>3252</v>
      </c>
      <c r="G683" s="79" t="s">
        <v>16</v>
      </c>
      <c r="H683" s="44">
        <f t="shared" ref="H683:N683" si="149">SUM(H684:H687)</f>
        <v>0.5</v>
      </c>
      <c r="I683" s="44">
        <f t="shared" si="149"/>
        <v>0</v>
      </c>
      <c r="J683" s="44">
        <f t="shared" si="149"/>
        <v>0</v>
      </c>
      <c r="K683" s="44">
        <f t="shared" si="149"/>
        <v>0.5</v>
      </c>
      <c r="L683" s="44">
        <f t="shared" si="149"/>
        <v>0</v>
      </c>
      <c r="M683" s="44">
        <f t="shared" si="149"/>
        <v>0</v>
      </c>
      <c r="N683" s="44">
        <f t="shared" si="149"/>
        <v>0</v>
      </c>
      <c r="O683" s="279">
        <v>756</v>
      </c>
      <c r="P683" s="279" t="s">
        <v>3253</v>
      </c>
      <c r="Q683" s="314" t="s">
        <v>4191</v>
      </c>
    </row>
    <row r="684" spans="1:17" ht="36.75" customHeight="1" x14ac:dyDescent="0.25">
      <c r="A684" s="292"/>
      <c r="B684" s="279"/>
      <c r="C684" s="279"/>
      <c r="D684" s="279"/>
      <c r="E684" s="279"/>
      <c r="F684" s="279"/>
      <c r="G684" s="79" t="s">
        <v>267</v>
      </c>
      <c r="H684" s="44">
        <f t="shared" si="146"/>
        <v>0</v>
      </c>
      <c r="I684" s="44">
        <v>0</v>
      </c>
      <c r="J684" s="44">
        <v>0</v>
      </c>
      <c r="K684" s="44">
        <v>0</v>
      </c>
      <c r="L684" s="44">
        <v>0</v>
      </c>
      <c r="M684" s="44">
        <v>0</v>
      </c>
      <c r="N684" s="44">
        <v>0</v>
      </c>
      <c r="O684" s="279"/>
      <c r="P684" s="279"/>
      <c r="Q684" s="315"/>
    </row>
    <row r="685" spans="1:17" ht="36" x14ac:dyDescent="0.25">
      <c r="A685" s="292"/>
      <c r="B685" s="279"/>
      <c r="C685" s="279"/>
      <c r="D685" s="279"/>
      <c r="E685" s="279"/>
      <c r="F685" s="279"/>
      <c r="G685" s="79" t="s">
        <v>18</v>
      </c>
      <c r="H685" s="44">
        <f t="shared" si="146"/>
        <v>0</v>
      </c>
      <c r="I685" s="44">
        <v>0</v>
      </c>
      <c r="J685" s="44">
        <v>0</v>
      </c>
      <c r="K685" s="44">
        <v>0</v>
      </c>
      <c r="L685" s="44">
        <v>0</v>
      </c>
      <c r="M685" s="44">
        <v>0</v>
      </c>
      <c r="N685" s="44">
        <v>0</v>
      </c>
      <c r="O685" s="279"/>
      <c r="P685" s="279"/>
      <c r="Q685" s="315"/>
    </row>
    <row r="686" spans="1:17" x14ac:dyDescent="0.25">
      <c r="A686" s="292"/>
      <c r="B686" s="279"/>
      <c r="C686" s="279"/>
      <c r="D686" s="279"/>
      <c r="E686" s="279"/>
      <c r="F686" s="279"/>
      <c r="G686" s="79" t="s">
        <v>19</v>
      </c>
      <c r="H686" s="44">
        <f t="shared" si="146"/>
        <v>0.5</v>
      </c>
      <c r="I686" s="44">
        <v>0</v>
      </c>
      <c r="J686" s="44">
        <v>0</v>
      </c>
      <c r="K686" s="44">
        <v>0.5</v>
      </c>
      <c r="L686" s="44">
        <v>0</v>
      </c>
      <c r="M686" s="44">
        <v>0</v>
      </c>
      <c r="N686" s="44">
        <v>0</v>
      </c>
      <c r="O686" s="279"/>
      <c r="P686" s="279"/>
      <c r="Q686" s="315"/>
    </row>
    <row r="687" spans="1:17" ht="24" x14ac:dyDescent="0.25">
      <c r="A687" s="292"/>
      <c r="B687" s="279"/>
      <c r="C687" s="279"/>
      <c r="D687" s="279"/>
      <c r="E687" s="279"/>
      <c r="F687" s="279"/>
      <c r="G687" s="79" t="s">
        <v>20</v>
      </c>
      <c r="H687" s="44">
        <f t="shared" si="146"/>
        <v>0</v>
      </c>
      <c r="I687" s="44">
        <v>0</v>
      </c>
      <c r="J687" s="44">
        <v>0</v>
      </c>
      <c r="K687" s="44">
        <v>0</v>
      </c>
      <c r="L687" s="44">
        <v>0</v>
      </c>
      <c r="M687" s="44">
        <v>0</v>
      </c>
      <c r="N687" s="44">
        <v>0</v>
      </c>
      <c r="O687" s="279"/>
      <c r="P687" s="279"/>
      <c r="Q687" s="315"/>
    </row>
    <row r="688" spans="1:17" ht="37.5" customHeight="1" x14ac:dyDescent="0.25">
      <c r="A688" s="292" t="s">
        <v>3254</v>
      </c>
      <c r="B688" s="279" t="s">
        <v>3251</v>
      </c>
      <c r="C688" s="279" t="s">
        <v>149</v>
      </c>
      <c r="D688" s="279">
        <v>2028</v>
      </c>
      <c r="E688" s="279">
        <v>164.8</v>
      </c>
      <c r="F688" s="279" t="s">
        <v>3245</v>
      </c>
      <c r="G688" s="79" t="s">
        <v>16</v>
      </c>
      <c r="H688" s="44">
        <f t="shared" ref="H688:N688" si="150">SUM(H689:H692)</f>
        <v>16.100000000000001</v>
      </c>
      <c r="I688" s="44">
        <f t="shared" si="150"/>
        <v>0</v>
      </c>
      <c r="J688" s="44">
        <f t="shared" si="150"/>
        <v>0</v>
      </c>
      <c r="K688" s="44">
        <f t="shared" si="150"/>
        <v>0</v>
      </c>
      <c r="L688" s="44">
        <f t="shared" si="150"/>
        <v>16.100000000000001</v>
      </c>
      <c r="M688" s="44">
        <f t="shared" si="150"/>
        <v>0</v>
      </c>
      <c r="N688" s="44">
        <f t="shared" si="150"/>
        <v>0</v>
      </c>
      <c r="O688" s="279">
        <v>756</v>
      </c>
      <c r="P688" s="279" t="s">
        <v>3253</v>
      </c>
      <c r="Q688" s="314" t="s">
        <v>4191</v>
      </c>
    </row>
    <row r="689" spans="1:17" ht="33.75" customHeight="1" x14ac:dyDescent="0.25">
      <c r="A689" s="292"/>
      <c r="B689" s="279"/>
      <c r="C689" s="279"/>
      <c r="D689" s="279"/>
      <c r="E689" s="279"/>
      <c r="F689" s="279"/>
      <c r="G689" s="79" t="s">
        <v>267</v>
      </c>
      <c r="H689" s="44">
        <f t="shared" si="146"/>
        <v>15.9</v>
      </c>
      <c r="I689" s="44">
        <v>0</v>
      </c>
      <c r="J689" s="44">
        <v>0</v>
      </c>
      <c r="K689" s="44">
        <v>0</v>
      </c>
      <c r="L689" s="44">
        <v>15.9</v>
      </c>
      <c r="M689" s="44">
        <v>0</v>
      </c>
      <c r="N689" s="44">
        <v>0</v>
      </c>
      <c r="O689" s="279"/>
      <c r="P689" s="279"/>
      <c r="Q689" s="315"/>
    </row>
    <row r="690" spans="1:17" ht="36" x14ac:dyDescent="0.25">
      <c r="A690" s="292"/>
      <c r="B690" s="279"/>
      <c r="C690" s="279"/>
      <c r="D690" s="279"/>
      <c r="E690" s="279"/>
      <c r="F690" s="279"/>
      <c r="G690" s="79" t="s">
        <v>18</v>
      </c>
      <c r="H690" s="44">
        <f t="shared" si="146"/>
        <v>0.2</v>
      </c>
      <c r="I690" s="44">
        <v>0</v>
      </c>
      <c r="J690" s="44">
        <v>0</v>
      </c>
      <c r="K690" s="44">
        <v>0</v>
      </c>
      <c r="L690" s="44">
        <v>0.2</v>
      </c>
      <c r="M690" s="44">
        <v>0</v>
      </c>
      <c r="N690" s="44">
        <v>0</v>
      </c>
      <c r="O690" s="279"/>
      <c r="P690" s="279"/>
      <c r="Q690" s="315"/>
    </row>
    <row r="691" spans="1:17" x14ac:dyDescent="0.25">
      <c r="A691" s="292"/>
      <c r="B691" s="279"/>
      <c r="C691" s="279"/>
      <c r="D691" s="279"/>
      <c r="E691" s="279"/>
      <c r="F691" s="279"/>
      <c r="G691" s="79" t="s">
        <v>19</v>
      </c>
      <c r="H691" s="44">
        <f t="shared" si="146"/>
        <v>0</v>
      </c>
      <c r="I691" s="44">
        <v>0</v>
      </c>
      <c r="J691" s="44">
        <v>0</v>
      </c>
      <c r="K691" s="44">
        <v>0</v>
      </c>
      <c r="L691" s="44">
        <v>0</v>
      </c>
      <c r="M691" s="44">
        <v>0</v>
      </c>
      <c r="N691" s="44">
        <v>0</v>
      </c>
      <c r="O691" s="279"/>
      <c r="P691" s="279"/>
      <c r="Q691" s="315"/>
    </row>
    <row r="692" spans="1:17" ht="24" x14ac:dyDescent="0.25">
      <c r="A692" s="292"/>
      <c r="B692" s="279"/>
      <c r="C692" s="279"/>
      <c r="D692" s="279"/>
      <c r="E692" s="279"/>
      <c r="F692" s="279"/>
      <c r="G692" s="79" t="s">
        <v>20</v>
      </c>
      <c r="H692" s="44">
        <f t="shared" si="146"/>
        <v>0</v>
      </c>
      <c r="I692" s="44">
        <v>0</v>
      </c>
      <c r="J692" s="44">
        <v>0</v>
      </c>
      <c r="K692" s="44">
        <v>0</v>
      </c>
      <c r="L692" s="44">
        <v>0</v>
      </c>
      <c r="M692" s="44">
        <v>0</v>
      </c>
      <c r="N692" s="44">
        <v>0</v>
      </c>
      <c r="O692" s="279"/>
      <c r="P692" s="279"/>
      <c r="Q692" s="315"/>
    </row>
    <row r="693" spans="1:17" ht="58.5" customHeight="1" x14ac:dyDescent="0.25">
      <c r="A693" s="292" t="s">
        <v>3255</v>
      </c>
      <c r="B693" s="279" t="s">
        <v>3251</v>
      </c>
      <c r="C693" s="279" t="s">
        <v>149</v>
      </c>
      <c r="D693" s="279">
        <v>2029</v>
      </c>
      <c r="E693" s="279">
        <v>164.8</v>
      </c>
      <c r="F693" s="279" t="s">
        <v>3245</v>
      </c>
      <c r="G693" s="79" t="s">
        <v>16</v>
      </c>
      <c r="H693" s="44">
        <f t="shared" ref="H693:N693" si="151">SUM(H694:H697)</f>
        <v>5.0999999999999996</v>
      </c>
      <c r="I693" s="44">
        <f t="shared" si="151"/>
        <v>0</v>
      </c>
      <c r="J693" s="44">
        <f t="shared" si="151"/>
        <v>0</v>
      </c>
      <c r="K693" s="44">
        <f t="shared" si="151"/>
        <v>0</v>
      </c>
      <c r="L693" s="44">
        <f t="shared" si="151"/>
        <v>0</v>
      </c>
      <c r="M693" s="44">
        <f t="shared" si="151"/>
        <v>5.0999999999999996</v>
      </c>
      <c r="N693" s="44">
        <f t="shared" si="151"/>
        <v>0</v>
      </c>
      <c r="O693" s="279">
        <v>756</v>
      </c>
      <c r="P693" s="279" t="s">
        <v>3253</v>
      </c>
      <c r="Q693" s="314" t="s">
        <v>4191</v>
      </c>
    </row>
    <row r="694" spans="1:17" ht="36" customHeight="1" x14ac:dyDescent="0.25">
      <c r="A694" s="292"/>
      <c r="B694" s="279"/>
      <c r="C694" s="279"/>
      <c r="D694" s="279"/>
      <c r="E694" s="279"/>
      <c r="F694" s="279"/>
      <c r="G694" s="79" t="s">
        <v>267</v>
      </c>
      <c r="H694" s="44">
        <f t="shared" si="146"/>
        <v>4.9000000000000004</v>
      </c>
      <c r="I694" s="44">
        <v>0</v>
      </c>
      <c r="J694" s="44">
        <v>0</v>
      </c>
      <c r="K694" s="44">
        <v>0</v>
      </c>
      <c r="L694" s="44">
        <v>0</v>
      </c>
      <c r="M694" s="44">
        <v>4.9000000000000004</v>
      </c>
      <c r="N694" s="44">
        <v>0</v>
      </c>
      <c r="O694" s="279"/>
      <c r="P694" s="279"/>
      <c r="Q694" s="315"/>
    </row>
    <row r="695" spans="1:17" ht="36" x14ac:dyDescent="0.25">
      <c r="A695" s="292"/>
      <c r="B695" s="279"/>
      <c r="C695" s="279"/>
      <c r="D695" s="279"/>
      <c r="E695" s="279"/>
      <c r="F695" s="279"/>
      <c r="G695" s="79" t="s">
        <v>18</v>
      </c>
      <c r="H695" s="44">
        <f t="shared" si="146"/>
        <v>0.1</v>
      </c>
      <c r="I695" s="44">
        <v>0</v>
      </c>
      <c r="J695" s="44">
        <v>0</v>
      </c>
      <c r="K695" s="44">
        <v>0</v>
      </c>
      <c r="L695" s="44">
        <v>0</v>
      </c>
      <c r="M695" s="44">
        <v>0.1</v>
      </c>
      <c r="N695" s="44">
        <v>0</v>
      </c>
      <c r="O695" s="279"/>
      <c r="P695" s="279"/>
      <c r="Q695" s="315"/>
    </row>
    <row r="696" spans="1:17" x14ac:dyDescent="0.25">
      <c r="A696" s="292"/>
      <c r="B696" s="279"/>
      <c r="C696" s="279"/>
      <c r="D696" s="279"/>
      <c r="E696" s="279"/>
      <c r="F696" s="279"/>
      <c r="G696" s="79" t="s">
        <v>19</v>
      </c>
      <c r="H696" s="44">
        <f t="shared" si="146"/>
        <v>0.1</v>
      </c>
      <c r="I696" s="44">
        <v>0</v>
      </c>
      <c r="J696" s="44">
        <v>0</v>
      </c>
      <c r="K696" s="44">
        <v>0</v>
      </c>
      <c r="L696" s="44">
        <v>0</v>
      </c>
      <c r="M696" s="44">
        <v>0.1</v>
      </c>
      <c r="N696" s="44">
        <v>0</v>
      </c>
      <c r="O696" s="279"/>
      <c r="P696" s="279"/>
      <c r="Q696" s="315"/>
    </row>
    <row r="697" spans="1:17" ht="24" x14ac:dyDescent="0.25">
      <c r="A697" s="292"/>
      <c r="B697" s="279"/>
      <c r="C697" s="279"/>
      <c r="D697" s="279"/>
      <c r="E697" s="279"/>
      <c r="F697" s="279"/>
      <c r="G697" s="79" t="s">
        <v>20</v>
      </c>
      <c r="H697" s="44">
        <f t="shared" si="146"/>
        <v>0</v>
      </c>
      <c r="I697" s="44">
        <v>0</v>
      </c>
      <c r="J697" s="44">
        <v>0</v>
      </c>
      <c r="K697" s="44">
        <v>0</v>
      </c>
      <c r="L697" s="44">
        <v>0</v>
      </c>
      <c r="M697" s="44">
        <v>0</v>
      </c>
      <c r="N697" s="44">
        <v>0</v>
      </c>
      <c r="O697" s="279"/>
      <c r="P697" s="279"/>
      <c r="Q697" s="315"/>
    </row>
    <row r="698" spans="1:17" ht="69" customHeight="1" x14ac:dyDescent="0.25">
      <c r="A698" s="292" t="s">
        <v>3256</v>
      </c>
      <c r="B698" s="279" t="s">
        <v>3257</v>
      </c>
      <c r="C698" s="279" t="s">
        <v>149</v>
      </c>
      <c r="D698" s="279">
        <v>2027</v>
      </c>
      <c r="E698" s="279" t="s">
        <v>3258</v>
      </c>
      <c r="F698" s="279" t="s">
        <v>3259</v>
      </c>
      <c r="G698" s="79" t="s">
        <v>16</v>
      </c>
      <c r="H698" s="44">
        <f t="shared" ref="H698:N698" si="152">SUM(H699:H702)</f>
        <v>0.8</v>
      </c>
      <c r="I698" s="44">
        <f t="shared" si="152"/>
        <v>0</v>
      </c>
      <c r="J698" s="44">
        <f t="shared" si="152"/>
        <v>0</v>
      </c>
      <c r="K698" s="44">
        <f t="shared" si="152"/>
        <v>0.8</v>
      </c>
      <c r="L698" s="44">
        <f t="shared" si="152"/>
        <v>0</v>
      </c>
      <c r="M698" s="44">
        <f t="shared" si="152"/>
        <v>0</v>
      </c>
      <c r="N698" s="44">
        <f t="shared" si="152"/>
        <v>0</v>
      </c>
      <c r="O698" s="279">
        <v>14831</v>
      </c>
      <c r="P698" s="279" t="s">
        <v>3260</v>
      </c>
      <c r="Q698" s="314" t="s">
        <v>4191</v>
      </c>
    </row>
    <row r="699" spans="1:17" ht="26.25" customHeight="1" x14ac:dyDescent="0.25">
      <c r="A699" s="292"/>
      <c r="B699" s="279"/>
      <c r="C699" s="279"/>
      <c r="D699" s="279"/>
      <c r="E699" s="279"/>
      <c r="F699" s="279"/>
      <c r="G699" s="79" t="s">
        <v>309</v>
      </c>
      <c r="H699" s="44">
        <f t="shared" si="146"/>
        <v>0</v>
      </c>
      <c r="I699" s="44">
        <v>0</v>
      </c>
      <c r="J699" s="44">
        <v>0</v>
      </c>
      <c r="K699" s="44">
        <v>0</v>
      </c>
      <c r="L699" s="44">
        <v>0</v>
      </c>
      <c r="M699" s="44">
        <v>0</v>
      </c>
      <c r="N699" s="44">
        <v>0</v>
      </c>
      <c r="O699" s="279"/>
      <c r="P699" s="279"/>
      <c r="Q699" s="315"/>
    </row>
    <row r="700" spans="1:17" ht="36" x14ac:dyDescent="0.25">
      <c r="A700" s="292"/>
      <c r="B700" s="279"/>
      <c r="C700" s="279"/>
      <c r="D700" s="279"/>
      <c r="E700" s="279"/>
      <c r="F700" s="279"/>
      <c r="G700" s="79" t="s">
        <v>18</v>
      </c>
      <c r="H700" s="44">
        <f t="shared" si="146"/>
        <v>0</v>
      </c>
      <c r="I700" s="44">
        <v>0</v>
      </c>
      <c r="J700" s="44">
        <v>0</v>
      </c>
      <c r="K700" s="44">
        <v>0</v>
      </c>
      <c r="L700" s="44">
        <v>0</v>
      </c>
      <c r="M700" s="44">
        <v>0</v>
      </c>
      <c r="N700" s="44">
        <v>0</v>
      </c>
      <c r="O700" s="279"/>
      <c r="P700" s="279"/>
      <c r="Q700" s="315"/>
    </row>
    <row r="701" spans="1:17" x14ac:dyDescent="0.25">
      <c r="A701" s="292"/>
      <c r="B701" s="279"/>
      <c r="C701" s="279"/>
      <c r="D701" s="279"/>
      <c r="E701" s="279"/>
      <c r="F701" s="279"/>
      <c r="G701" s="79" t="s">
        <v>19</v>
      </c>
      <c r="H701" s="44">
        <f t="shared" si="146"/>
        <v>0.8</v>
      </c>
      <c r="I701" s="44">
        <v>0</v>
      </c>
      <c r="J701" s="44">
        <v>0</v>
      </c>
      <c r="K701" s="44">
        <v>0.8</v>
      </c>
      <c r="L701" s="44">
        <v>0</v>
      </c>
      <c r="M701" s="44">
        <v>0</v>
      </c>
      <c r="N701" s="44">
        <v>0</v>
      </c>
      <c r="O701" s="279"/>
      <c r="P701" s="279"/>
      <c r="Q701" s="315"/>
    </row>
    <row r="702" spans="1:17" ht="24" x14ac:dyDescent="0.25">
      <c r="A702" s="292"/>
      <c r="B702" s="279"/>
      <c r="C702" s="279"/>
      <c r="D702" s="279"/>
      <c r="E702" s="279"/>
      <c r="F702" s="279"/>
      <c r="G702" s="79" t="s">
        <v>20</v>
      </c>
      <c r="H702" s="44">
        <f t="shared" si="146"/>
        <v>0</v>
      </c>
      <c r="I702" s="44">
        <v>0</v>
      </c>
      <c r="J702" s="44">
        <v>0</v>
      </c>
      <c r="K702" s="44">
        <v>0</v>
      </c>
      <c r="L702" s="44">
        <v>0</v>
      </c>
      <c r="M702" s="44">
        <v>0</v>
      </c>
      <c r="N702" s="44">
        <v>0</v>
      </c>
      <c r="O702" s="279"/>
      <c r="P702" s="279"/>
      <c r="Q702" s="315"/>
    </row>
    <row r="703" spans="1:17" ht="84.75" customHeight="1" x14ac:dyDescent="0.25">
      <c r="A703" s="292" t="s">
        <v>3261</v>
      </c>
      <c r="B703" s="279" t="s">
        <v>3262</v>
      </c>
      <c r="C703" s="279" t="s">
        <v>149</v>
      </c>
      <c r="D703" s="279">
        <v>2028</v>
      </c>
      <c r="E703" s="279" t="s">
        <v>3258</v>
      </c>
      <c r="F703" s="279" t="s">
        <v>3263</v>
      </c>
      <c r="G703" s="79" t="s">
        <v>16</v>
      </c>
      <c r="H703" s="44">
        <f t="shared" ref="H703:N703" si="153">SUM(H704:H707)</f>
        <v>18</v>
      </c>
      <c r="I703" s="44">
        <f t="shared" si="153"/>
        <v>0</v>
      </c>
      <c r="J703" s="44">
        <f t="shared" si="153"/>
        <v>0</v>
      </c>
      <c r="K703" s="44">
        <f t="shared" si="153"/>
        <v>0</v>
      </c>
      <c r="L703" s="44">
        <f t="shared" si="153"/>
        <v>18</v>
      </c>
      <c r="M703" s="44">
        <f t="shared" si="153"/>
        <v>0</v>
      </c>
      <c r="N703" s="44">
        <f t="shared" si="153"/>
        <v>0</v>
      </c>
      <c r="O703" s="279">
        <v>14831</v>
      </c>
      <c r="P703" s="281" t="s">
        <v>3260</v>
      </c>
      <c r="Q703" s="314" t="s">
        <v>4191</v>
      </c>
    </row>
    <row r="704" spans="1:17" ht="32.25" customHeight="1" x14ac:dyDescent="0.25">
      <c r="A704" s="292"/>
      <c r="B704" s="279"/>
      <c r="C704" s="279"/>
      <c r="D704" s="279"/>
      <c r="E704" s="279"/>
      <c r="F704" s="279"/>
      <c r="G704" s="79" t="s">
        <v>309</v>
      </c>
      <c r="H704" s="44">
        <f t="shared" si="146"/>
        <v>17.8</v>
      </c>
      <c r="I704" s="44">
        <v>0</v>
      </c>
      <c r="J704" s="44">
        <v>0</v>
      </c>
      <c r="K704" s="44">
        <v>0</v>
      </c>
      <c r="L704" s="44">
        <v>17.8</v>
      </c>
      <c r="M704" s="44">
        <v>0</v>
      </c>
      <c r="N704" s="44">
        <v>0</v>
      </c>
      <c r="O704" s="279"/>
      <c r="P704" s="282"/>
      <c r="Q704" s="315"/>
    </row>
    <row r="705" spans="1:17" ht="36" x14ac:dyDescent="0.25">
      <c r="A705" s="292"/>
      <c r="B705" s="279"/>
      <c r="C705" s="279"/>
      <c r="D705" s="279"/>
      <c r="E705" s="279"/>
      <c r="F705" s="279"/>
      <c r="G705" s="79" t="s">
        <v>18</v>
      </c>
      <c r="H705" s="44">
        <f t="shared" si="146"/>
        <v>0.2</v>
      </c>
      <c r="I705" s="44">
        <v>0</v>
      </c>
      <c r="J705" s="44">
        <v>0</v>
      </c>
      <c r="K705" s="44">
        <v>0</v>
      </c>
      <c r="L705" s="44">
        <v>0.2</v>
      </c>
      <c r="M705" s="44">
        <v>0</v>
      </c>
      <c r="N705" s="44">
        <v>0</v>
      </c>
      <c r="O705" s="279"/>
      <c r="P705" s="282"/>
      <c r="Q705" s="315"/>
    </row>
    <row r="706" spans="1:17" x14ac:dyDescent="0.25">
      <c r="A706" s="292"/>
      <c r="B706" s="279"/>
      <c r="C706" s="279"/>
      <c r="D706" s="279"/>
      <c r="E706" s="279"/>
      <c r="F706" s="279"/>
      <c r="G706" s="79" t="s">
        <v>19</v>
      </c>
      <c r="H706" s="44">
        <f t="shared" si="146"/>
        <v>0</v>
      </c>
      <c r="I706" s="44">
        <v>0</v>
      </c>
      <c r="J706" s="44">
        <v>0</v>
      </c>
      <c r="K706" s="44">
        <v>0</v>
      </c>
      <c r="L706" s="44">
        <v>0</v>
      </c>
      <c r="M706" s="44">
        <v>0</v>
      </c>
      <c r="N706" s="44">
        <v>0</v>
      </c>
      <c r="O706" s="279"/>
      <c r="P706" s="282"/>
      <c r="Q706" s="315"/>
    </row>
    <row r="707" spans="1:17" ht="24" x14ac:dyDescent="0.25">
      <c r="A707" s="292"/>
      <c r="B707" s="279"/>
      <c r="C707" s="279"/>
      <c r="D707" s="279"/>
      <c r="E707" s="279"/>
      <c r="F707" s="279"/>
      <c r="G707" s="79" t="s">
        <v>20</v>
      </c>
      <c r="H707" s="44">
        <f t="shared" si="146"/>
        <v>0</v>
      </c>
      <c r="I707" s="44">
        <v>0</v>
      </c>
      <c r="J707" s="44">
        <v>0</v>
      </c>
      <c r="K707" s="44">
        <v>0</v>
      </c>
      <c r="L707" s="44">
        <v>0</v>
      </c>
      <c r="M707" s="44">
        <v>0</v>
      </c>
      <c r="N707" s="44">
        <v>0</v>
      </c>
      <c r="O707" s="279"/>
      <c r="P707" s="283"/>
      <c r="Q707" s="315"/>
    </row>
    <row r="708" spans="1:17" ht="117" customHeight="1" x14ac:dyDescent="0.25">
      <c r="A708" s="292" t="s">
        <v>3264</v>
      </c>
      <c r="B708" s="279" t="s">
        <v>3262</v>
      </c>
      <c r="C708" s="279" t="s">
        <v>149</v>
      </c>
      <c r="D708" s="279">
        <v>2025</v>
      </c>
      <c r="E708" s="279" t="s">
        <v>3265</v>
      </c>
      <c r="F708" s="279" t="s">
        <v>2962</v>
      </c>
      <c r="G708" s="79" t="s">
        <v>16</v>
      </c>
      <c r="H708" s="44">
        <f t="shared" ref="H708:N708" si="154">SUM(H709:H712)</f>
        <v>0.9</v>
      </c>
      <c r="I708" s="44">
        <f t="shared" si="154"/>
        <v>0.9</v>
      </c>
      <c r="J708" s="44">
        <f t="shared" si="154"/>
        <v>0</v>
      </c>
      <c r="K708" s="44">
        <f t="shared" si="154"/>
        <v>0</v>
      </c>
      <c r="L708" s="44">
        <f t="shared" si="154"/>
        <v>0</v>
      </c>
      <c r="M708" s="44">
        <f t="shared" si="154"/>
        <v>0</v>
      </c>
      <c r="N708" s="44">
        <f t="shared" si="154"/>
        <v>0</v>
      </c>
      <c r="O708" s="279">
        <v>493</v>
      </c>
      <c r="P708" s="281" t="s">
        <v>3266</v>
      </c>
      <c r="Q708" s="314" t="s">
        <v>4191</v>
      </c>
    </row>
    <row r="709" spans="1:17" ht="33" customHeight="1" x14ac:dyDescent="0.25">
      <c r="A709" s="292"/>
      <c r="B709" s="279"/>
      <c r="C709" s="279"/>
      <c r="D709" s="279"/>
      <c r="E709" s="279"/>
      <c r="F709" s="279"/>
      <c r="G709" s="79" t="s">
        <v>309</v>
      </c>
      <c r="H709" s="44">
        <f t="shared" si="146"/>
        <v>0</v>
      </c>
      <c r="I709" s="44">
        <v>0</v>
      </c>
      <c r="J709" s="44">
        <v>0</v>
      </c>
      <c r="K709" s="44">
        <v>0</v>
      </c>
      <c r="L709" s="44">
        <v>0</v>
      </c>
      <c r="M709" s="44">
        <v>0</v>
      </c>
      <c r="N709" s="44">
        <v>0</v>
      </c>
      <c r="O709" s="279"/>
      <c r="P709" s="282"/>
      <c r="Q709" s="315"/>
    </row>
    <row r="710" spans="1:17" ht="36" x14ac:dyDescent="0.25">
      <c r="A710" s="292"/>
      <c r="B710" s="279"/>
      <c r="C710" s="279"/>
      <c r="D710" s="279"/>
      <c r="E710" s="279"/>
      <c r="F710" s="279"/>
      <c r="G710" s="79" t="s">
        <v>18</v>
      </c>
      <c r="H710" s="44">
        <f t="shared" si="146"/>
        <v>0</v>
      </c>
      <c r="I710" s="44">
        <v>0</v>
      </c>
      <c r="J710" s="44">
        <v>0</v>
      </c>
      <c r="K710" s="44">
        <v>0</v>
      </c>
      <c r="L710" s="44">
        <v>0</v>
      </c>
      <c r="M710" s="44">
        <v>0</v>
      </c>
      <c r="N710" s="44">
        <v>0</v>
      </c>
      <c r="O710" s="279"/>
      <c r="P710" s="282"/>
      <c r="Q710" s="315"/>
    </row>
    <row r="711" spans="1:17" x14ac:dyDescent="0.25">
      <c r="A711" s="292"/>
      <c r="B711" s="279"/>
      <c r="C711" s="279"/>
      <c r="D711" s="279"/>
      <c r="E711" s="279"/>
      <c r="F711" s="279"/>
      <c r="G711" s="79" t="s">
        <v>19</v>
      </c>
      <c r="H711" s="44">
        <f t="shared" si="146"/>
        <v>0.9</v>
      </c>
      <c r="I711" s="44">
        <v>0.9</v>
      </c>
      <c r="J711" s="44">
        <v>0</v>
      </c>
      <c r="K711" s="44">
        <v>0</v>
      </c>
      <c r="L711" s="44">
        <v>0</v>
      </c>
      <c r="M711" s="44">
        <v>0</v>
      </c>
      <c r="N711" s="44">
        <v>0</v>
      </c>
      <c r="O711" s="279"/>
      <c r="P711" s="282"/>
      <c r="Q711" s="315"/>
    </row>
    <row r="712" spans="1:17" ht="24" x14ac:dyDescent="0.25">
      <c r="A712" s="292"/>
      <c r="B712" s="279"/>
      <c r="C712" s="279"/>
      <c r="D712" s="279"/>
      <c r="E712" s="279"/>
      <c r="F712" s="279"/>
      <c r="G712" s="79" t="s">
        <v>20</v>
      </c>
      <c r="H712" s="44">
        <f t="shared" si="146"/>
        <v>0</v>
      </c>
      <c r="I712" s="44">
        <v>0</v>
      </c>
      <c r="J712" s="44">
        <v>0</v>
      </c>
      <c r="K712" s="44">
        <v>0</v>
      </c>
      <c r="L712" s="44">
        <v>0</v>
      </c>
      <c r="M712" s="44">
        <v>0</v>
      </c>
      <c r="N712" s="44">
        <v>0</v>
      </c>
      <c r="O712" s="279"/>
      <c r="P712" s="283"/>
      <c r="Q712" s="315"/>
    </row>
    <row r="713" spans="1:17" ht="117.75" customHeight="1" x14ac:dyDescent="0.25">
      <c r="A713" s="292" t="s">
        <v>3267</v>
      </c>
      <c r="B713" s="279" t="s">
        <v>3262</v>
      </c>
      <c r="C713" s="279" t="s">
        <v>149</v>
      </c>
      <c r="D713" s="279">
        <v>2026</v>
      </c>
      <c r="E713" s="279" t="s">
        <v>3265</v>
      </c>
      <c r="F713" s="279" t="s">
        <v>3268</v>
      </c>
      <c r="G713" s="79" t="s">
        <v>16</v>
      </c>
      <c r="H713" s="44">
        <f t="shared" ref="H713:N713" si="155">SUM(H714:H717)</f>
        <v>19</v>
      </c>
      <c r="I713" s="44">
        <f t="shared" si="155"/>
        <v>0</v>
      </c>
      <c r="J713" s="44">
        <f t="shared" si="155"/>
        <v>19</v>
      </c>
      <c r="K713" s="44">
        <f t="shared" si="155"/>
        <v>0</v>
      </c>
      <c r="L713" s="44">
        <f t="shared" si="155"/>
        <v>0</v>
      </c>
      <c r="M713" s="44">
        <f t="shared" si="155"/>
        <v>0</v>
      </c>
      <c r="N713" s="44">
        <f t="shared" si="155"/>
        <v>0</v>
      </c>
      <c r="O713" s="279">
        <v>254</v>
      </c>
      <c r="P713" s="281" t="s">
        <v>3269</v>
      </c>
      <c r="Q713" s="314" t="s">
        <v>4191</v>
      </c>
    </row>
    <row r="714" spans="1:17" ht="37.5" customHeight="1" x14ac:dyDescent="0.25">
      <c r="A714" s="292"/>
      <c r="B714" s="279"/>
      <c r="C714" s="279"/>
      <c r="D714" s="279"/>
      <c r="E714" s="279"/>
      <c r="F714" s="279"/>
      <c r="G714" s="79" t="s">
        <v>309</v>
      </c>
      <c r="H714" s="44">
        <f t="shared" si="146"/>
        <v>18.8</v>
      </c>
      <c r="I714" s="44">
        <v>0</v>
      </c>
      <c r="J714" s="44">
        <v>18.8</v>
      </c>
      <c r="K714" s="44">
        <v>0</v>
      </c>
      <c r="L714" s="44">
        <v>0</v>
      </c>
      <c r="M714" s="44">
        <v>0</v>
      </c>
      <c r="N714" s="44">
        <v>0</v>
      </c>
      <c r="O714" s="279"/>
      <c r="P714" s="282"/>
      <c r="Q714" s="315"/>
    </row>
    <row r="715" spans="1:17" ht="36" x14ac:dyDescent="0.25">
      <c r="A715" s="292"/>
      <c r="B715" s="279"/>
      <c r="C715" s="279"/>
      <c r="D715" s="279"/>
      <c r="E715" s="279"/>
      <c r="F715" s="279"/>
      <c r="G715" s="79" t="s">
        <v>18</v>
      </c>
      <c r="H715" s="44">
        <f t="shared" si="146"/>
        <v>0.2</v>
      </c>
      <c r="I715" s="44">
        <v>0</v>
      </c>
      <c r="J715" s="44">
        <v>0.2</v>
      </c>
      <c r="K715" s="44">
        <v>0</v>
      </c>
      <c r="L715" s="44">
        <v>0</v>
      </c>
      <c r="M715" s="44">
        <v>0</v>
      </c>
      <c r="N715" s="44">
        <v>0</v>
      </c>
      <c r="O715" s="279"/>
      <c r="P715" s="282"/>
      <c r="Q715" s="315"/>
    </row>
    <row r="716" spans="1:17" x14ac:dyDescent="0.25">
      <c r="A716" s="292"/>
      <c r="B716" s="279"/>
      <c r="C716" s="279"/>
      <c r="D716" s="279"/>
      <c r="E716" s="279"/>
      <c r="F716" s="279"/>
      <c r="G716" s="79" t="s">
        <v>19</v>
      </c>
      <c r="H716" s="44">
        <f t="shared" si="146"/>
        <v>0</v>
      </c>
      <c r="I716" s="44">
        <v>0</v>
      </c>
      <c r="J716" s="44">
        <v>0</v>
      </c>
      <c r="K716" s="44">
        <v>0</v>
      </c>
      <c r="L716" s="44">
        <v>0</v>
      </c>
      <c r="M716" s="44">
        <v>0</v>
      </c>
      <c r="N716" s="44">
        <v>0</v>
      </c>
      <c r="O716" s="279"/>
      <c r="P716" s="282"/>
      <c r="Q716" s="315"/>
    </row>
    <row r="717" spans="1:17" ht="24" x14ac:dyDescent="0.25">
      <c r="A717" s="292"/>
      <c r="B717" s="279"/>
      <c r="C717" s="279"/>
      <c r="D717" s="279"/>
      <c r="E717" s="279"/>
      <c r="F717" s="279"/>
      <c r="G717" s="79" t="s">
        <v>20</v>
      </c>
      <c r="H717" s="44">
        <f t="shared" si="146"/>
        <v>0</v>
      </c>
      <c r="I717" s="44">
        <v>0</v>
      </c>
      <c r="J717" s="44">
        <v>0</v>
      </c>
      <c r="K717" s="44">
        <v>0</v>
      </c>
      <c r="L717" s="44">
        <v>0</v>
      </c>
      <c r="M717" s="44">
        <v>0</v>
      </c>
      <c r="N717" s="44">
        <v>0</v>
      </c>
      <c r="O717" s="279"/>
      <c r="P717" s="283"/>
      <c r="Q717" s="315"/>
    </row>
    <row r="718" spans="1:17" ht="97.5" customHeight="1" x14ac:dyDescent="0.25">
      <c r="A718" s="292" t="s">
        <v>3270</v>
      </c>
      <c r="B718" s="279" t="s">
        <v>3271</v>
      </c>
      <c r="C718" s="279" t="s">
        <v>149</v>
      </c>
      <c r="D718" s="279">
        <v>2027</v>
      </c>
      <c r="E718" s="279" t="s">
        <v>3265</v>
      </c>
      <c r="F718" s="279" t="s">
        <v>3272</v>
      </c>
      <c r="G718" s="79" t="s">
        <v>16</v>
      </c>
      <c r="H718" s="44">
        <f t="shared" ref="H718:N718" si="156">SUM(H719:H722)</f>
        <v>5.0999999999999996</v>
      </c>
      <c r="I718" s="44">
        <f t="shared" si="156"/>
        <v>0</v>
      </c>
      <c r="J718" s="44">
        <f t="shared" si="156"/>
        <v>0</v>
      </c>
      <c r="K718" s="44">
        <f t="shared" si="156"/>
        <v>5.0999999999999996</v>
      </c>
      <c r="L718" s="44">
        <f t="shared" si="156"/>
        <v>0</v>
      </c>
      <c r="M718" s="44">
        <f t="shared" si="156"/>
        <v>0</v>
      </c>
      <c r="N718" s="44">
        <f t="shared" si="156"/>
        <v>0</v>
      </c>
      <c r="O718" s="279">
        <v>422</v>
      </c>
      <c r="P718" s="281" t="s">
        <v>3269</v>
      </c>
      <c r="Q718" s="314" t="s">
        <v>4191</v>
      </c>
    </row>
    <row r="719" spans="1:17" ht="28.5" customHeight="1" x14ac:dyDescent="0.25">
      <c r="A719" s="292"/>
      <c r="B719" s="279"/>
      <c r="C719" s="279"/>
      <c r="D719" s="279"/>
      <c r="E719" s="279"/>
      <c r="F719" s="279"/>
      <c r="G719" s="79" t="s">
        <v>309</v>
      </c>
      <c r="H719" s="44">
        <f t="shared" si="146"/>
        <v>4.9000000000000004</v>
      </c>
      <c r="I719" s="44">
        <v>0</v>
      </c>
      <c r="J719" s="44">
        <v>0</v>
      </c>
      <c r="K719" s="44">
        <v>4.9000000000000004</v>
      </c>
      <c r="L719" s="44">
        <v>0</v>
      </c>
      <c r="M719" s="44">
        <v>0</v>
      </c>
      <c r="N719" s="44">
        <v>0</v>
      </c>
      <c r="O719" s="279"/>
      <c r="P719" s="282"/>
      <c r="Q719" s="315"/>
    </row>
    <row r="720" spans="1:17" ht="36" x14ac:dyDescent="0.25">
      <c r="A720" s="292"/>
      <c r="B720" s="279"/>
      <c r="C720" s="279"/>
      <c r="D720" s="279"/>
      <c r="E720" s="279"/>
      <c r="F720" s="279"/>
      <c r="G720" s="79" t="s">
        <v>18</v>
      </c>
      <c r="H720" s="44">
        <f t="shared" si="146"/>
        <v>0.1</v>
      </c>
      <c r="I720" s="44">
        <v>0</v>
      </c>
      <c r="J720" s="44">
        <v>0</v>
      </c>
      <c r="K720" s="44">
        <v>0.1</v>
      </c>
      <c r="L720" s="44">
        <v>0</v>
      </c>
      <c r="M720" s="44">
        <v>0</v>
      </c>
      <c r="N720" s="44">
        <v>0</v>
      </c>
      <c r="O720" s="279"/>
      <c r="P720" s="282"/>
      <c r="Q720" s="315"/>
    </row>
    <row r="721" spans="1:17" x14ac:dyDescent="0.25">
      <c r="A721" s="292"/>
      <c r="B721" s="279"/>
      <c r="C721" s="279"/>
      <c r="D721" s="279"/>
      <c r="E721" s="279"/>
      <c r="F721" s="279"/>
      <c r="G721" s="79" t="s">
        <v>19</v>
      </c>
      <c r="H721" s="44">
        <f t="shared" si="146"/>
        <v>0.1</v>
      </c>
      <c r="I721" s="44">
        <v>0</v>
      </c>
      <c r="J721" s="44">
        <v>0</v>
      </c>
      <c r="K721" s="44">
        <v>0.1</v>
      </c>
      <c r="L721" s="44">
        <v>0</v>
      </c>
      <c r="M721" s="44">
        <v>0</v>
      </c>
      <c r="N721" s="44">
        <v>0</v>
      </c>
      <c r="O721" s="279"/>
      <c r="P721" s="282"/>
      <c r="Q721" s="315"/>
    </row>
    <row r="722" spans="1:17" ht="24" x14ac:dyDescent="0.25">
      <c r="A722" s="292"/>
      <c r="B722" s="279"/>
      <c r="C722" s="279"/>
      <c r="D722" s="279"/>
      <c r="E722" s="279"/>
      <c r="F722" s="279"/>
      <c r="G722" s="79" t="s">
        <v>20</v>
      </c>
      <c r="H722" s="44">
        <f t="shared" si="146"/>
        <v>0</v>
      </c>
      <c r="I722" s="44">
        <v>0</v>
      </c>
      <c r="J722" s="44">
        <v>0</v>
      </c>
      <c r="K722" s="44">
        <v>0</v>
      </c>
      <c r="L722" s="44">
        <v>0</v>
      </c>
      <c r="M722" s="44">
        <v>0</v>
      </c>
      <c r="N722" s="44">
        <v>0</v>
      </c>
      <c r="O722" s="279"/>
      <c r="P722" s="283"/>
      <c r="Q722" s="315"/>
    </row>
    <row r="723" spans="1:17" ht="36" customHeight="1" x14ac:dyDescent="0.25">
      <c r="A723" s="292" t="s">
        <v>3273</v>
      </c>
      <c r="B723" s="279" t="s">
        <v>3262</v>
      </c>
      <c r="C723" s="279" t="s">
        <v>149</v>
      </c>
      <c r="D723" s="279">
        <v>2028</v>
      </c>
      <c r="E723" s="279" t="s">
        <v>3274</v>
      </c>
      <c r="F723" s="279" t="s">
        <v>2962</v>
      </c>
      <c r="G723" s="79" t="s">
        <v>16</v>
      </c>
      <c r="H723" s="44">
        <f t="shared" ref="H723:N723" si="157">SUM(H724:H727)</f>
        <v>0.7</v>
      </c>
      <c r="I723" s="44">
        <f t="shared" si="157"/>
        <v>0</v>
      </c>
      <c r="J723" s="44">
        <f t="shared" si="157"/>
        <v>0</v>
      </c>
      <c r="K723" s="44">
        <f t="shared" si="157"/>
        <v>0</v>
      </c>
      <c r="L723" s="44">
        <f t="shared" si="157"/>
        <v>0.7</v>
      </c>
      <c r="M723" s="44">
        <f t="shared" si="157"/>
        <v>0</v>
      </c>
      <c r="N723" s="44">
        <f t="shared" si="157"/>
        <v>0</v>
      </c>
      <c r="O723" s="279">
        <v>384</v>
      </c>
      <c r="P723" s="281" t="s">
        <v>3275</v>
      </c>
      <c r="Q723" s="314" t="s">
        <v>4191</v>
      </c>
    </row>
    <row r="724" spans="1:17" ht="33.75" customHeight="1" x14ac:dyDescent="0.25">
      <c r="A724" s="292"/>
      <c r="B724" s="279"/>
      <c r="C724" s="279"/>
      <c r="D724" s="279"/>
      <c r="E724" s="279"/>
      <c r="F724" s="279"/>
      <c r="G724" s="79" t="s">
        <v>309</v>
      </c>
      <c r="H724" s="44">
        <f t="shared" si="146"/>
        <v>0</v>
      </c>
      <c r="I724" s="44">
        <v>0</v>
      </c>
      <c r="J724" s="44">
        <v>0</v>
      </c>
      <c r="K724" s="44">
        <v>0</v>
      </c>
      <c r="L724" s="44">
        <v>0</v>
      </c>
      <c r="M724" s="44">
        <v>0</v>
      </c>
      <c r="N724" s="44">
        <v>0</v>
      </c>
      <c r="O724" s="279"/>
      <c r="P724" s="282"/>
      <c r="Q724" s="315"/>
    </row>
    <row r="725" spans="1:17" ht="36" x14ac:dyDescent="0.25">
      <c r="A725" s="292"/>
      <c r="B725" s="279"/>
      <c r="C725" s="279"/>
      <c r="D725" s="279"/>
      <c r="E725" s="279"/>
      <c r="F725" s="279"/>
      <c r="G725" s="79" t="s">
        <v>18</v>
      </c>
      <c r="H725" s="44">
        <f t="shared" si="146"/>
        <v>0</v>
      </c>
      <c r="I725" s="44">
        <v>0</v>
      </c>
      <c r="J725" s="44">
        <v>0</v>
      </c>
      <c r="K725" s="44">
        <v>0</v>
      </c>
      <c r="L725" s="44">
        <v>0</v>
      </c>
      <c r="M725" s="44">
        <v>0</v>
      </c>
      <c r="N725" s="44">
        <v>0</v>
      </c>
      <c r="O725" s="279"/>
      <c r="P725" s="282"/>
      <c r="Q725" s="315"/>
    </row>
    <row r="726" spans="1:17" x14ac:dyDescent="0.25">
      <c r="A726" s="292"/>
      <c r="B726" s="279"/>
      <c r="C726" s="279"/>
      <c r="D726" s="279"/>
      <c r="E726" s="279"/>
      <c r="F726" s="279"/>
      <c r="G726" s="79" t="s">
        <v>19</v>
      </c>
      <c r="H726" s="44">
        <f t="shared" si="146"/>
        <v>0.7</v>
      </c>
      <c r="I726" s="44">
        <v>0</v>
      </c>
      <c r="J726" s="44">
        <v>0</v>
      </c>
      <c r="K726" s="44">
        <v>0</v>
      </c>
      <c r="L726" s="44">
        <v>0.7</v>
      </c>
      <c r="M726" s="44">
        <v>0</v>
      </c>
      <c r="N726" s="44">
        <v>0</v>
      </c>
      <c r="O726" s="279"/>
      <c r="P726" s="282"/>
      <c r="Q726" s="315"/>
    </row>
    <row r="727" spans="1:17" ht="24" x14ac:dyDescent="0.25">
      <c r="A727" s="292"/>
      <c r="B727" s="279"/>
      <c r="C727" s="279"/>
      <c r="D727" s="279"/>
      <c r="E727" s="279"/>
      <c r="F727" s="279"/>
      <c r="G727" s="79" t="s">
        <v>20</v>
      </c>
      <c r="H727" s="44">
        <f t="shared" si="146"/>
        <v>0</v>
      </c>
      <c r="I727" s="44">
        <v>0</v>
      </c>
      <c r="J727" s="44">
        <v>0</v>
      </c>
      <c r="K727" s="44">
        <v>0</v>
      </c>
      <c r="L727" s="44">
        <v>0</v>
      </c>
      <c r="M727" s="44">
        <v>0</v>
      </c>
      <c r="N727" s="44">
        <v>0</v>
      </c>
      <c r="O727" s="279"/>
      <c r="P727" s="283"/>
      <c r="Q727" s="315"/>
    </row>
    <row r="728" spans="1:17" ht="36" customHeight="1" x14ac:dyDescent="0.25">
      <c r="A728" s="292" t="s">
        <v>3276</v>
      </c>
      <c r="B728" s="279" t="s">
        <v>3262</v>
      </c>
      <c r="C728" s="279" t="s">
        <v>149</v>
      </c>
      <c r="D728" s="279">
        <v>2029</v>
      </c>
      <c r="E728" s="279" t="s">
        <v>3277</v>
      </c>
      <c r="F728" s="279" t="s">
        <v>607</v>
      </c>
      <c r="G728" s="79" t="s">
        <v>16</v>
      </c>
      <c r="H728" s="44">
        <f t="shared" ref="H728:N728" si="158">SUM(H729:H732)</f>
        <v>12</v>
      </c>
      <c r="I728" s="44">
        <f t="shared" si="158"/>
        <v>0</v>
      </c>
      <c r="J728" s="44">
        <f t="shared" si="158"/>
        <v>0</v>
      </c>
      <c r="K728" s="44">
        <f t="shared" si="158"/>
        <v>0</v>
      </c>
      <c r="L728" s="44">
        <f t="shared" si="158"/>
        <v>0</v>
      </c>
      <c r="M728" s="44">
        <f t="shared" si="158"/>
        <v>12</v>
      </c>
      <c r="N728" s="44">
        <f t="shared" si="158"/>
        <v>0</v>
      </c>
      <c r="O728" s="279">
        <v>422</v>
      </c>
      <c r="P728" s="281" t="s">
        <v>3278</v>
      </c>
      <c r="Q728" s="314" t="s">
        <v>4191</v>
      </c>
    </row>
    <row r="729" spans="1:17" ht="32.25" customHeight="1" x14ac:dyDescent="0.25">
      <c r="A729" s="292"/>
      <c r="B729" s="279"/>
      <c r="C729" s="279"/>
      <c r="D729" s="279"/>
      <c r="E729" s="279"/>
      <c r="F729" s="279"/>
      <c r="G729" s="79" t="s">
        <v>309</v>
      </c>
      <c r="H729" s="44">
        <f t="shared" si="146"/>
        <v>11.9</v>
      </c>
      <c r="I729" s="44">
        <v>0</v>
      </c>
      <c r="J729" s="44">
        <v>0</v>
      </c>
      <c r="K729" s="44">
        <v>0</v>
      </c>
      <c r="L729" s="44">
        <v>0</v>
      </c>
      <c r="M729" s="44">
        <v>11.9</v>
      </c>
      <c r="N729" s="44">
        <v>0</v>
      </c>
      <c r="O729" s="279"/>
      <c r="P729" s="282"/>
      <c r="Q729" s="315"/>
    </row>
    <row r="730" spans="1:17" ht="36" x14ac:dyDescent="0.25">
      <c r="A730" s="292"/>
      <c r="B730" s="279"/>
      <c r="C730" s="279"/>
      <c r="D730" s="279"/>
      <c r="E730" s="279"/>
      <c r="F730" s="279"/>
      <c r="G730" s="79" t="s">
        <v>18</v>
      </c>
      <c r="H730" s="44">
        <f t="shared" si="146"/>
        <v>0.1</v>
      </c>
      <c r="I730" s="44">
        <v>0</v>
      </c>
      <c r="J730" s="44">
        <v>0</v>
      </c>
      <c r="K730" s="44">
        <v>0</v>
      </c>
      <c r="L730" s="44">
        <v>0</v>
      </c>
      <c r="M730" s="44">
        <v>0.1</v>
      </c>
      <c r="N730" s="44">
        <v>0</v>
      </c>
      <c r="O730" s="279"/>
      <c r="P730" s="282"/>
      <c r="Q730" s="315"/>
    </row>
    <row r="731" spans="1:17" x14ac:dyDescent="0.25">
      <c r="A731" s="292"/>
      <c r="B731" s="279"/>
      <c r="C731" s="279"/>
      <c r="D731" s="279"/>
      <c r="E731" s="279"/>
      <c r="F731" s="279"/>
      <c r="G731" s="79" t="s">
        <v>19</v>
      </c>
      <c r="H731" s="44">
        <f t="shared" si="146"/>
        <v>0</v>
      </c>
      <c r="I731" s="44">
        <v>0</v>
      </c>
      <c r="J731" s="44">
        <v>0</v>
      </c>
      <c r="K731" s="44">
        <v>0</v>
      </c>
      <c r="L731" s="44">
        <v>0</v>
      </c>
      <c r="M731" s="44">
        <v>0</v>
      </c>
      <c r="N731" s="44">
        <v>0</v>
      </c>
      <c r="O731" s="279"/>
      <c r="P731" s="282"/>
      <c r="Q731" s="315"/>
    </row>
    <row r="732" spans="1:17" ht="24" x14ac:dyDescent="0.25">
      <c r="A732" s="292"/>
      <c r="B732" s="279"/>
      <c r="C732" s="279"/>
      <c r="D732" s="279"/>
      <c r="E732" s="279"/>
      <c r="F732" s="279"/>
      <c r="G732" s="79" t="s">
        <v>20</v>
      </c>
      <c r="H732" s="44">
        <f t="shared" si="146"/>
        <v>0</v>
      </c>
      <c r="I732" s="44">
        <v>0</v>
      </c>
      <c r="J732" s="44">
        <v>0</v>
      </c>
      <c r="K732" s="44">
        <v>0</v>
      </c>
      <c r="L732" s="44">
        <v>0</v>
      </c>
      <c r="M732" s="44">
        <v>0</v>
      </c>
      <c r="N732" s="44">
        <v>0</v>
      </c>
      <c r="O732" s="279"/>
      <c r="P732" s="283"/>
      <c r="Q732" s="315"/>
    </row>
    <row r="733" spans="1:17" ht="85.5" customHeight="1" x14ac:dyDescent="0.25">
      <c r="A733" s="292" t="s">
        <v>3279</v>
      </c>
      <c r="B733" s="279" t="s">
        <v>3262</v>
      </c>
      <c r="C733" s="279" t="s">
        <v>149</v>
      </c>
      <c r="D733" s="279">
        <v>2026</v>
      </c>
      <c r="E733" s="279">
        <v>260</v>
      </c>
      <c r="F733" s="279" t="s">
        <v>3280</v>
      </c>
      <c r="G733" s="79" t="s">
        <v>16</v>
      </c>
      <c r="H733" s="44">
        <f t="shared" ref="H733:N733" si="159">SUM(H734:H737)</f>
        <v>0.8</v>
      </c>
      <c r="I733" s="44">
        <f t="shared" si="159"/>
        <v>0</v>
      </c>
      <c r="J733" s="44">
        <f t="shared" si="159"/>
        <v>0.8</v>
      </c>
      <c r="K733" s="44">
        <f t="shared" si="159"/>
        <v>0</v>
      </c>
      <c r="L733" s="44">
        <f t="shared" si="159"/>
        <v>0</v>
      </c>
      <c r="M733" s="44">
        <f t="shared" si="159"/>
        <v>0</v>
      </c>
      <c r="N733" s="44">
        <f t="shared" si="159"/>
        <v>0</v>
      </c>
      <c r="O733" s="279">
        <v>384</v>
      </c>
      <c r="P733" s="279" t="s">
        <v>3281</v>
      </c>
      <c r="Q733" s="314" t="s">
        <v>4191</v>
      </c>
    </row>
    <row r="734" spans="1:17" ht="38.25" customHeight="1" x14ac:dyDescent="0.25">
      <c r="A734" s="292"/>
      <c r="B734" s="279"/>
      <c r="C734" s="279"/>
      <c r="D734" s="279"/>
      <c r="E734" s="279"/>
      <c r="F734" s="279"/>
      <c r="G734" s="79" t="s">
        <v>309</v>
      </c>
      <c r="H734" s="44">
        <f t="shared" ref="H734:H762" si="160">SUM(I734:N734)</f>
        <v>0</v>
      </c>
      <c r="I734" s="44">
        <v>0</v>
      </c>
      <c r="J734" s="44">
        <v>0</v>
      </c>
      <c r="K734" s="44">
        <v>0</v>
      </c>
      <c r="L734" s="44">
        <v>0</v>
      </c>
      <c r="M734" s="44">
        <v>0</v>
      </c>
      <c r="N734" s="44">
        <v>0</v>
      </c>
      <c r="O734" s="279"/>
      <c r="P734" s="279"/>
      <c r="Q734" s="315"/>
    </row>
    <row r="735" spans="1:17" ht="36" x14ac:dyDescent="0.25">
      <c r="A735" s="292"/>
      <c r="B735" s="279"/>
      <c r="C735" s="279"/>
      <c r="D735" s="279"/>
      <c r="E735" s="279"/>
      <c r="F735" s="279"/>
      <c r="G735" s="79" t="s">
        <v>18</v>
      </c>
      <c r="H735" s="44">
        <f t="shared" si="160"/>
        <v>0</v>
      </c>
      <c r="I735" s="44">
        <v>0</v>
      </c>
      <c r="J735" s="44">
        <v>0</v>
      </c>
      <c r="K735" s="44">
        <v>0</v>
      </c>
      <c r="L735" s="44">
        <v>0</v>
      </c>
      <c r="M735" s="44">
        <v>0</v>
      </c>
      <c r="N735" s="44">
        <v>0</v>
      </c>
      <c r="O735" s="279"/>
      <c r="P735" s="279"/>
      <c r="Q735" s="315"/>
    </row>
    <row r="736" spans="1:17" x14ac:dyDescent="0.25">
      <c r="A736" s="292"/>
      <c r="B736" s="279"/>
      <c r="C736" s="279"/>
      <c r="D736" s="279"/>
      <c r="E736" s="279"/>
      <c r="F736" s="279"/>
      <c r="G736" s="79" t="s">
        <v>19</v>
      </c>
      <c r="H736" s="44">
        <f t="shared" si="160"/>
        <v>0.8</v>
      </c>
      <c r="I736" s="44">
        <v>0</v>
      </c>
      <c r="J736" s="44">
        <v>0.8</v>
      </c>
      <c r="K736" s="44">
        <v>0</v>
      </c>
      <c r="L736" s="44">
        <v>0</v>
      </c>
      <c r="M736" s="44">
        <v>0</v>
      </c>
      <c r="N736" s="44">
        <v>0</v>
      </c>
      <c r="O736" s="279"/>
      <c r="P736" s="279"/>
      <c r="Q736" s="315"/>
    </row>
    <row r="737" spans="1:17" ht="24" x14ac:dyDescent="0.25">
      <c r="A737" s="292"/>
      <c r="B737" s="279"/>
      <c r="C737" s="279"/>
      <c r="D737" s="279"/>
      <c r="E737" s="279"/>
      <c r="F737" s="279"/>
      <c r="G737" s="79" t="s">
        <v>20</v>
      </c>
      <c r="H737" s="44">
        <f t="shared" si="160"/>
        <v>0</v>
      </c>
      <c r="I737" s="44">
        <v>0</v>
      </c>
      <c r="J737" s="44">
        <v>0</v>
      </c>
      <c r="K737" s="44">
        <v>0</v>
      </c>
      <c r="L737" s="44">
        <v>0</v>
      </c>
      <c r="M737" s="44">
        <v>0</v>
      </c>
      <c r="N737" s="44">
        <v>0</v>
      </c>
      <c r="O737" s="279"/>
      <c r="P737" s="279"/>
      <c r="Q737" s="315"/>
    </row>
    <row r="738" spans="1:17" ht="85.5" customHeight="1" x14ac:dyDescent="0.25">
      <c r="A738" s="292" t="s">
        <v>3282</v>
      </c>
      <c r="B738" s="279" t="s">
        <v>3262</v>
      </c>
      <c r="C738" s="279" t="s">
        <v>149</v>
      </c>
      <c r="D738" s="279">
        <v>2028</v>
      </c>
      <c r="E738" s="279">
        <v>260</v>
      </c>
      <c r="F738" s="279" t="s">
        <v>3283</v>
      </c>
      <c r="G738" s="79" t="s">
        <v>16</v>
      </c>
      <c r="H738" s="44">
        <f t="shared" ref="H738:N738" si="161">SUM(H739:H742)</f>
        <v>18</v>
      </c>
      <c r="I738" s="44">
        <f t="shared" si="161"/>
        <v>0</v>
      </c>
      <c r="J738" s="44">
        <f t="shared" si="161"/>
        <v>0</v>
      </c>
      <c r="K738" s="44">
        <f t="shared" si="161"/>
        <v>0</v>
      </c>
      <c r="L738" s="44">
        <f t="shared" si="161"/>
        <v>18</v>
      </c>
      <c r="M738" s="44">
        <f t="shared" si="161"/>
        <v>0</v>
      </c>
      <c r="N738" s="44">
        <f t="shared" si="161"/>
        <v>0</v>
      </c>
      <c r="O738" s="279">
        <v>384</v>
      </c>
      <c r="P738" s="279" t="s">
        <v>3284</v>
      </c>
      <c r="Q738" s="314" t="s">
        <v>4191</v>
      </c>
    </row>
    <row r="739" spans="1:17" ht="28.5" customHeight="1" x14ac:dyDescent="0.25">
      <c r="A739" s="292"/>
      <c r="B739" s="279"/>
      <c r="C739" s="279"/>
      <c r="D739" s="279"/>
      <c r="E739" s="279"/>
      <c r="F739" s="279"/>
      <c r="G739" s="79" t="s">
        <v>309</v>
      </c>
      <c r="H739" s="44">
        <f t="shared" si="160"/>
        <v>17.8</v>
      </c>
      <c r="I739" s="44">
        <v>0</v>
      </c>
      <c r="J739" s="44">
        <v>0</v>
      </c>
      <c r="K739" s="44">
        <v>0</v>
      </c>
      <c r="L739" s="44">
        <v>17.8</v>
      </c>
      <c r="M739" s="44">
        <v>0</v>
      </c>
      <c r="N739" s="44">
        <v>0</v>
      </c>
      <c r="O739" s="279"/>
      <c r="P739" s="279"/>
      <c r="Q739" s="315"/>
    </row>
    <row r="740" spans="1:17" ht="36" x14ac:dyDescent="0.25">
      <c r="A740" s="292"/>
      <c r="B740" s="279"/>
      <c r="C740" s="279"/>
      <c r="D740" s="279"/>
      <c r="E740" s="279"/>
      <c r="F740" s="279"/>
      <c r="G740" s="79" t="s">
        <v>18</v>
      </c>
      <c r="H740" s="44">
        <f t="shared" si="160"/>
        <v>0.2</v>
      </c>
      <c r="I740" s="44">
        <v>0</v>
      </c>
      <c r="J740" s="44">
        <v>0</v>
      </c>
      <c r="K740" s="44">
        <v>0</v>
      </c>
      <c r="L740" s="44">
        <v>0.2</v>
      </c>
      <c r="M740" s="44">
        <v>0</v>
      </c>
      <c r="N740" s="44">
        <v>0</v>
      </c>
      <c r="O740" s="279"/>
      <c r="P740" s="279"/>
      <c r="Q740" s="315"/>
    </row>
    <row r="741" spans="1:17" x14ac:dyDescent="0.25">
      <c r="A741" s="292"/>
      <c r="B741" s="279"/>
      <c r="C741" s="279"/>
      <c r="D741" s="279"/>
      <c r="E741" s="279"/>
      <c r="F741" s="279"/>
      <c r="G741" s="79" t="s">
        <v>19</v>
      </c>
      <c r="H741" s="44">
        <f t="shared" si="160"/>
        <v>0</v>
      </c>
      <c r="I741" s="44">
        <v>0</v>
      </c>
      <c r="J741" s="44">
        <v>0</v>
      </c>
      <c r="K741" s="44">
        <v>0</v>
      </c>
      <c r="L741" s="44">
        <v>0</v>
      </c>
      <c r="M741" s="44">
        <v>0</v>
      </c>
      <c r="N741" s="44">
        <v>0</v>
      </c>
      <c r="O741" s="279"/>
      <c r="P741" s="279"/>
      <c r="Q741" s="315"/>
    </row>
    <row r="742" spans="1:17" ht="24" x14ac:dyDescent="0.25">
      <c r="A742" s="292"/>
      <c r="B742" s="279"/>
      <c r="C742" s="279"/>
      <c r="D742" s="279"/>
      <c r="E742" s="279"/>
      <c r="F742" s="279"/>
      <c r="G742" s="79" t="s">
        <v>20</v>
      </c>
      <c r="H742" s="44">
        <f t="shared" si="160"/>
        <v>0</v>
      </c>
      <c r="I742" s="44">
        <v>0</v>
      </c>
      <c r="J742" s="44">
        <v>0</v>
      </c>
      <c r="K742" s="44">
        <v>0</v>
      </c>
      <c r="L742" s="44">
        <v>0</v>
      </c>
      <c r="M742" s="44">
        <v>0</v>
      </c>
      <c r="N742" s="44">
        <v>0</v>
      </c>
      <c r="O742" s="279"/>
      <c r="P742" s="279"/>
      <c r="Q742" s="315"/>
    </row>
    <row r="743" spans="1:17" ht="36" customHeight="1" x14ac:dyDescent="0.25">
      <c r="A743" s="292" t="s">
        <v>3285</v>
      </c>
      <c r="B743" s="279" t="s">
        <v>3262</v>
      </c>
      <c r="C743" s="279" t="s">
        <v>149</v>
      </c>
      <c r="D743" s="279">
        <v>2028</v>
      </c>
      <c r="E743" s="279">
        <v>260</v>
      </c>
      <c r="F743" s="279" t="s">
        <v>3283</v>
      </c>
      <c r="G743" s="79" t="s">
        <v>16</v>
      </c>
      <c r="H743" s="44">
        <f t="shared" ref="H743:N743" si="162">SUM(H744:H747)</f>
        <v>5.0999999999999996</v>
      </c>
      <c r="I743" s="44">
        <f t="shared" si="162"/>
        <v>0</v>
      </c>
      <c r="J743" s="44">
        <f t="shared" si="162"/>
        <v>0</v>
      </c>
      <c r="K743" s="44">
        <f t="shared" si="162"/>
        <v>0</v>
      </c>
      <c r="L743" s="44">
        <f t="shared" si="162"/>
        <v>5.0999999999999996</v>
      </c>
      <c r="M743" s="44">
        <f t="shared" si="162"/>
        <v>0</v>
      </c>
      <c r="N743" s="44">
        <f t="shared" si="162"/>
        <v>0</v>
      </c>
      <c r="O743" s="279">
        <v>384</v>
      </c>
      <c r="P743" s="279" t="s">
        <v>3281</v>
      </c>
      <c r="Q743" s="314" t="s">
        <v>4191</v>
      </c>
    </row>
    <row r="744" spans="1:17" x14ac:dyDescent="0.25">
      <c r="A744" s="292"/>
      <c r="B744" s="279"/>
      <c r="C744" s="279"/>
      <c r="D744" s="279"/>
      <c r="E744" s="279"/>
      <c r="F744" s="279"/>
      <c r="G744" s="79" t="s">
        <v>309</v>
      </c>
      <c r="H744" s="44">
        <f t="shared" si="160"/>
        <v>4.9000000000000004</v>
      </c>
      <c r="I744" s="44">
        <v>0</v>
      </c>
      <c r="J744" s="44">
        <v>0</v>
      </c>
      <c r="K744" s="44">
        <v>0</v>
      </c>
      <c r="L744" s="44">
        <v>4.9000000000000004</v>
      </c>
      <c r="M744" s="44">
        <v>0</v>
      </c>
      <c r="N744" s="44">
        <v>0</v>
      </c>
      <c r="O744" s="279"/>
      <c r="P744" s="279"/>
      <c r="Q744" s="315"/>
    </row>
    <row r="745" spans="1:17" ht="36" x14ac:dyDescent="0.25">
      <c r="A745" s="292"/>
      <c r="B745" s="279"/>
      <c r="C745" s="279"/>
      <c r="D745" s="279"/>
      <c r="E745" s="279"/>
      <c r="F745" s="279"/>
      <c r="G745" s="79" t="s">
        <v>18</v>
      </c>
      <c r="H745" s="44">
        <f t="shared" si="160"/>
        <v>0.1</v>
      </c>
      <c r="I745" s="44">
        <v>0</v>
      </c>
      <c r="J745" s="44">
        <v>0</v>
      </c>
      <c r="K745" s="44">
        <v>0</v>
      </c>
      <c r="L745" s="44">
        <v>0.1</v>
      </c>
      <c r="M745" s="44">
        <v>0</v>
      </c>
      <c r="N745" s="44">
        <v>0</v>
      </c>
      <c r="O745" s="279"/>
      <c r="P745" s="279"/>
      <c r="Q745" s="315"/>
    </row>
    <row r="746" spans="1:17" x14ac:dyDescent="0.25">
      <c r="A746" s="292"/>
      <c r="B746" s="279"/>
      <c r="C746" s="279"/>
      <c r="D746" s="279"/>
      <c r="E746" s="279"/>
      <c r="F746" s="279"/>
      <c r="G746" s="79" t="s">
        <v>19</v>
      </c>
      <c r="H746" s="44">
        <f t="shared" si="160"/>
        <v>0.1</v>
      </c>
      <c r="I746" s="44">
        <v>0</v>
      </c>
      <c r="J746" s="44">
        <v>0</v>
      </c>
      <c r="K746" s="44">
        <v>0</v>
      </c>
      <c r="L746" s="44">
        <v>0.1</v>
      </c>
      <c r="M746" s="44">
        <v>0</v>
      </c>
      <c r="N746" s="44">
        <v>0</v>
      </c>
      <c r="O746" s="279"/>
      <c r="P746" s="279"/>
      <c r="Q746" s="315"/>
    </row>
    <row r="747" spans="1:17" ht="24" x14ac:dyDescent="0.25">
      <c r="A747" s="292"/>
      <c r="B747" s="279"/>
      <c r="C747" s="279"/>
      <c r="D747" s="279"/>
      <c r="E747" s="279"/>
      <c r="F747" s="279"/>
      <c r="G747" s="79" t="s">
        <v>20</v>
      </c>
      <c r="H747" s="44">
        <f t="shared" si="160"/>
        <v>0</v>
      </c>
      <c r="I747" s="44">
        <v>0</v>
      </c>
      <c r="J747" s="44">
        <v>0</v>
      </c>
      <c r="K747" s="44">
        <v>0</v>
      </c>
      <c r="L747" s="44">
        <v>0</v>
      </c>
      <c r="M747" s="44">
        <v>0</v>
      </c>
      <c r="N747" s="44">
        <v>0</v>
      </c>
      <c r="O747" s="279"/>
      <c r="P747" s="279"/>
      <c r="Q747" s="315"/>
    </row>
    <row r="748" spans="1:17" ht="36" customHeight="1" x14ac:dyDescent="0.25">
      <c r="A748" s="292" t="s">
        <v>3286</v>
      </c>
      <c r="B748" s="279" t="s">
        <v>3262</v>
      </c>
      <c r="C748" s="279" t="s">
        <v>149</v>
      </c>
      <c r="D748" s="279">
        <v>2029</v>
      </c>
      <c r="E748" s="279" t="s">
        <v>3287</v>
      </c>
      <c r="F748" s="279" t="s">
        <v>3288</v>
      </c>
      <c r="G748" s="79" t="s">
        <v>16</v>
      </c>
      <c r="H748" s="44">
        <f t="shared" ref="H748:N748" si="163">SUM(H749:H752)</f>
        <v>0.7</v>
      </c>
      <c r="I748" s="44">
        <f t="shared" si="163"/>
        <v>0</v>
      </c>
      <c r="J748" s="44">
        <f t="shared" si="163"/>
        <v>0</v>
      </c>
      <c r="K748" s="44">
        <f t="shared" si="163"/>
        <v>0</v>
      </c>
      <c r="L748" s="44">
        <f t="shared" si="163"/>
        <v>0</v>
      </c>
      <c r="M748" s="44">
        <f t="shared" si="163"/>
        <v>0.7</v>
      </c>
      <c r="N748" s="44">
        <f t="shared" si="163"/>
        <v>0</v>
      </c>
      <c r="O748" s="279">
        <v>894</v>
      </c>
      <c r="P748" s="279" t="s">
        <v>3289</v>
      </c>
      <c r="Q748" s="314" t="s">
        <v>4191</v>
      </c>
    </row>
    <row r="749" spans="1:17" ht="33" customHeight="1" x14ac:dyDescent="0.25">
      <c r="A749" s="292"/>
      <c r="B749" s="279"/>
      <c r="C749" s="279"/>
      <c r="D749" s="279"/>
      <c r="E749" s="279"/>
      <c r="F749" s="279"/>
      <c r="G749" s="79" t="s">
        <v>309</v>
      </c>
      <c r="H749" s="44">
        <f t="shared" si="160"/>
        <v>0</v>
      </c>
      <c r="I749" s="44">
        <v>0</v>
      </c>
      <c r="J749" s="44">
        <v>0</v>
      </c>
      <c r="K749" s="44">
        <v>0</v>
      </c>
      <c r="L749" s="44">
        <v>0</v>
      </c>
      <c r="M749" s="44">
        <v>0</v>
      </c>
      <c r="N749" s="44">
        <v>0</v>
      </c>
      <c r="O749" s="279"/>
      <c r="P749" s="279"/>
      <c r="Q749" s="315"/>
    </row>
    <row r="750" spans="1:17" ht="36" x14ac:dyDescent="0.25">
      <c r="A750" s="292"/>
      <c r="B750" s="279"/>
      <c r="C750" s="279"/>
      <c r="D750" s="279"/>
      <c r="E750" s="279"/>
      <c r="F750" s="279"/>
      <c r="G750" s="79" t="s">
        <v>18</v>
      </c>
      <c r="H750" s="44">
        <f t="shared" si="160"/>
        <v>0</v>
      </c>
      <c r="I750" s="44">
        <v>0</v>
      </c>
      <c r="J750" s="44">
        <v>0</v>
      </c>
      <c r="K750" s="44">
        <v>0</v>
      </c>
      <c r="L750" s="44">
        <v>0</v>
      </c>
      <c r="M750" s="44">
        <v>0</v>
      </c>
      <c r="N750" s="44">
        <v>0</v>
      </c>
      <c r="O750" s="279"/>
      <c r="P750" s="279"/>
      <c r="Q750" s="315"/>
    </row>
    <row r="751" spans="1:17" x14ac:dyDescent="0.25">
      <c r="A751" s="292"/>
      <c r="B751" s="279"/>
      <c r="C751" s="279"/>
      <c r="D751" s="279"/>
      <c r="E751" s="279"/>
      <c r="F751" s="279"/>
      <c r="G751" s="79" t="s">
        <v>19</v>
      </c>
      <c r="H751" s="44">
        <f t="shared" si="160"/>
        <v>0.7</v>
      </c>
      <c r="I751" s="44">
        <v>0</v>
      </c>
      <c r="J751" s="44">
        <v>0</v>
      </c>
      <c r="K751" s="44">
        <v>0</v>
      </c>
      <c r="L751" s="44">
        <v>0</v>
      </c>
      <c r="M751" s="44">
        <v>0.7</v>
      </c>
      <c r="N751" s="44">
        <v>0</v>
      </c>
      <c r="O751" s="279"/>
      <c r="P751" s="279"/>
      <c r="Q751" s="315"/>
    </row>
    <row r="752" spans="1:17" ht="24" x14ac:dyDescent="0.25">
      <c r="A752" s="292"/>
      <c r="B752" s="279"/>
      <c r="C752" s="279"/>
      <c r="D752" s="279"/>
      <c r="E752" s="279"/>
      <c r="F752" s="279"/>
      <c r="G752" s="79" t="s">
        <v>20</v>
      </c>
      <c r="H752" s="44">
        <f t="shared" si="160"/>
        <v>0</v>
      </c>
      <c r="I752" s="44">
        <v>0</v>
      </c>
      <c r="J752" s="44">
        <v>0</v>
      </c>
      <c r="K752" s="44">
        <v>0</v>
      </c>
      <c r="L752" s="44">
        <v>0</v>
      </c>
      <c r="M752" s="44">
        <v>0</v>
      </c>
      <c r="N752" s="44">
        <v>0</v>
      </c>
      <c r="O752" s="279"/>
      <c r="P752" s="279"/>
      <c r="Q752" s="315"/>
    </row>
    <row r="753" spans="1:17" ht="36" customHeight="1" x14ac:dyDescent="0.25">
      <c r="A753" s="292" t="s">
        <v>3290</v>
      </c>
      <c r="B753" s="279" t="s">
        <v>3271</v>
      </c>
      <c r="C753" s="279" t="s">
        <v>149</v>
      </c>
      <c r="D753" s="279">
        <v>2030</v>
      </c>
      <c r="E753" s="279" t="s">
        <v>3287</v>
      </c>
      <c r="F753" s="279" t="s">
        <v>3291</v>
      </c>
      <c r="G753" s="79" t="s">
        <v>16</v>
      </c>
      <c r="H753" s="44">
        <f t="shared" ref="H753:N753" si="164">SUM(H754:H757)</f>
        <v>16</v>
      </c>
      <c r="I753" s="44">
        <f t="shared" si="164"/>
        <v>0</v>
      </c>
      <c r="J753" s="44">
        <f t="shared" si="164"/>
        <v>0</v>
      </c>
      <c r="K753" s="44">
        <f t="shared" si="164"/>
        <v>0</v>
      </c>
      <c r="L753" s="44">
        <f t="shared" si="164"/>
        <v>0</v>
      </c>
      <c r="M753" s="44">
        <f t="shared" si="164"/>
        <v>0</v>
      </c>
      <c r="N753" s="44">
        <f t="shared" si="164"/>
        <v>16</v>
      </c>
      <c r="O753" s="328">
        <v>894</v>
      </c>
      <c r="P753" s="279" t="s">
        <v>3292</v>
      </c>
      <c r="Q753" s="314" t="s">
        <v>4191</v>
      </c>
    </row>
    <row r="754" spans="1:17" ht="32.25" customHeight="1" x14ac:dyDescent="0.25">
      <c r="A754" s="292"/>
      <c r="B754" s="279"/>
      <c r="C754" s="279"/>
      <c r="D754" s="279"/>
      <c r="E754" s="279"/>
      <c r="F754" s="279"/>
      <c r="G754" s="79" t="s">
        <v>309</v>
      </c>
      <c r="H754" s="44">
        <f t="shared" si="160"/>
        <v>15.8</v>
      </c>
      <c r="I754" s="44">
        <v>0</v>
      </c>
      <c r="J754" s="44">
        <v>0</v>
      </c>
      <c r="K754" s="44">
        <v>0</v>
      </c>
      <c r="L754" s="44">
        <v>0</v>
      </c>
      <c r="M754" s="44">
        <v>0</v>
      </c>
      <c r="N754" s="44">
        <v>15.8</v>
      </c>
      <c r="O754" s="328"/>
      <c r="P754" s="279"/>
      <c r="Q754" s="315"/>
    </row>
    <row r="755" spans="1:17" ht="36" x14ac:dyDescent="0.25">
      <c r="A755" s="292"/>
      <c r="B755" s="279"/>
      <c r="C755" s="279"/>
      <c r="D755" s="279"/>
      <c r="E755" s="279"/>
      <c r="F755" s="279"/>
      <c r="G755" s="79" t="s">
        <v>18</v>
      </c>
      <c r="H755" s="44">
        <f t="shared" si="160"/>
        <v>0.2</v>
      </c>
      <c r="I755" s="44">
        <v>0</v>
      </c>
      <c r="J755" s="44">
        <v>0</v>
      </c>
      <c r="K755" s="44">
        <v>0</v>
      </c>
      <c r="L755" s="44">
        <v>0</v>
      </c>
      <c r="M755" s="44">
        <v>0</v>
      </c>
      <c r="N755" s="44">
        <v>0.2</v>
      </c>
      <c r="O755" s="328"/>
      <c r="P755" s="279"/>
      <c r="Q755" s="315"/>
    </row>
    <row r="756" spans="1:17" x14ac:dyDescent="0.25">
      <c r="A756" s="292"/>
      <c r="B756" s="279"/>
      <c r="C756" s="279"/>
      <c r="D756" s="279"/>
      <c r="E756" s="279"/>
      <c r="F756" s="279"/>
      <c r="G756" s="79" t="s">
        <v>19</v>
      </c>
      <c r="H756" s="44">
        <f t="shared" si="160"/>
        <v>0</v>
      </c>
      <c r="I756" s="44">
        <v>0</v>
      </c>
      <c r="J756" s="44">
        <v>0</v>
      </c>
      <c r="K756" s="44">
        <v>0</v>
      </c>
      <c r="L756" s="44">
        <v>0</v>
      </c>
      <c r="M756" s="44">
        <v>0</v>
      </c>
      <c r="N756" s="44">
        <v>0</v>
      </c>
      <c r="O756" s="328"/>
      <c r="P756" s="279"/>
      <c r="Q756" s="315"/>
    </row>
    <row r="757" spans="1:17" ht="24" x14ac:dyDescent="0.25">
      <c r="A757" s="292"/>
      <c r="B757" s="279"/>
      <c r="C757" s="279"/>
      <c r="D757" s="279"/>
      <c r="E757" s="279"/>
      <c r="F757" s="279"/>
      <c r="G757" s="79" t="s">
        <v>20</v>
      </c>
      <c r="H757" s="44">
        <f t="shared" si="160"/>
        <v>0</v>
      </c>
      <c r="I757" s="44">
        <v>0</v>
      </c>
      <c r="J757" s="44">
        <v>0</v>
      </c>
      <c r="K757" s="44">
        <v>0</v>
      </c>
      <c r="L757" s="44">
        <v>0</v>
      </c>
      <c r="M757" s="44">
        <v>0</v>
      </c>
      <c r="N757" s="44">
        <v>0</v>
      </c>
      <c r="O757" s="328"/>
      <c r="P757" s="279"/>
      <c r="Q757" s="315"/>
    </row>
    <row r="758" spans="1:17" ht="36" customHeight="1" x14ac:dyDescent="0.25">
      <c r="A758" s="292" t="s">
        <v>3293</v>
      </c>
      <c r="B758" s="279" t="s">
        <v>3294</v>
      </c>
      <c r="C758" s="279" t="s">
        <v>149</v>
      </c>
      <c r="D758" s="279" t="s">
        <v>553</v>
      </c>
      <c r="E758" s="279" t="s">
        <v>3295</v>
      </c>
      <c r="F758" s="281" t="s">
        <v>3296</v>
      </c>
      <c r="G758" s="79" t="s">
        <v>16</v>
      </c>
      <c r="H758" s="44">
        <f t="shared" ref="H758:N758" si="165">SUM(H759:H762)</f>
        <v>103</v>
      </c>
      <c r="I758" s="44">
        <f t="shared" si="165"/>
        <v>3</v>
      </c>
      <c r="J758" s="44">
        <f t="shared" si="165"/>
        <v>100</v>
      </c>
      <c r="K758" s="44">
        <f t="shared" si="165"/>
        <v>0</v>
      </c>
      <c r="L758" s="44">
        <f t="shared" si="165"/>
        <v>0</v>
      </c>
      <c r="M758" s="44">
        <f t="shared" si="165"/>
        <v>0</v>
      </c>
      <c r="N758" s="44">
        <f t="shared" si="165"/>
        <v>0</v>
      </c>
      <c r="O758" s="328">
        <v>14831</v>
      </c>
      <c r="P758" s="281" t="s">
        <v>3297</v>
      </c>
      <c r="Q758" s="314" t="s">
        <v>4191</v>
      </c>
    </row>
    <row r="759" spans="1:17" ht="72" customHeight="1" x14ac:dyDescent="0.25">
      <c r="A759" s="292"/>
      <c r="B759" s="279"/>
      <c r="C759" s="279"/>
      <c r="D759" s="279"/>
      <c r="E759" s="279"/>
      <c r="F759" s="282"/>
      <c r="G759" s="79" t="s">
        <v>309</v>
      </c>
      <c r="H759" s="44">
        <f t="shared" si="160"/>
        <v>0</v>
      </c>
      <c r="I759" s="44">
        <v>0</v>
      </c>
      <c r="J759" s="44">
        <v>0</v>
      </c>
      <c r="K759" s="44">
        <v>0</v>
      </c>
      <c r="L759" s="44">
        <v>0</v>
      </c>
      <c r="M759" s="44">
        <v>0</v>
      </c>
      <c r="N759" s="44">
        <v>0</v>
      </c>
      <c r="O759" s="328"/>
      <c r="P759" s="282"/>
      <c r="Q759" s="315"/>
    </row>
    <row r="760" spans="1:17" ht="36" x14ac:dyDescent="0.25">
      <c r="A760" s="292"/>
      <c r="B760" s="279"/>
      <c r="C760" s="279"/>
      <c r="D760" s="279"/>
      <c r="E760" s="279"/>
      <c r="F760" s="282"/>
      <c r="G760" s="79" t="s">
        <v>18</v>
      </c>
      <c r="H760" s="44">
        <f t="shared" si="160"/>
        <v>103</v>
      </c>
      <c r="I760" s="44">
        <v>3</v>
      </c>
      <c r="J760" s="44">
        <v>100</v>
      </c>
      <c r="K760" s="44">
        <v>0</v>
      </c>
      <c r="L760" s="44">
        <v>0</v>
      </c>
      <c r="M760" s="44">
        <v>0</v>
      </c>
      <c r="N760" s="44">
        <v>0</v>
      </c>
      <c r="O760" s="328"/>
      <c r="P760" s="282"/>
      <c r="Q760" s="315"/>
    </row>
    <row r="761" spans="1:17" x14ac:dyDescent="0.25">
      <c r="A761" s="292"/>
      <c r="B761" s="279"/>
      <c r="C761" s="279"/>
      <c r="D761" s="279"/>
      <c r="E761" s="279"/>
      <c r="F761" s="282"/>
      <c r="G761" s="79" t="s">
        <v>19</v>
      </c>
      <c r="H761" s="44">
        <f t="shared" si="160"/>
        <v>0</v>
      </c>
      <c r="I761" s="44">
        <v>0</v>
      </c>
      <c r="J761" s="44">
        <v>0</v>
      </c>
      <c r="K761" s="44">
        <v>0</v>
      </c>
      <c r="L761" s="44">
        <v>0</v>
      </c>
      <c r="M761" s="44">
        <v>0</v>
      </c>
      <c r="N761" s="44">
        <v>0</v>
      </c>
      <c r="O761" s="328"/>
      <c r="P761" s="282"/>
      <c r="Q761" s="315"/>
    </row>
    <row r="762" spans="1:17" ht="24" x14ac:dyDescent="0.25">
      <c r="A762" s="292"/>
      <c r="B762" s="279"/>
      <c r="C762" s="279"/>
      <c r="D762" s="279"/>
      <c r="E762" s="279"/>
      <c r="F762" s="283"/>
      <c r="G762" s="79" t="s">
        <v>20</v>
      </c>
      <c r="H762" s="44">
        <f t="shared" si="160"/>
        <v>0</v>
      </c>
      <c r="I762" s="44">
        <v>0</v>
      </c>
      <c r="J762" s="44">
        <v>0</v>
      </c>
      <c r="K762" s="44">
        <v>0</v>
      </c>
      <c r="L762" s="44">
        <v>0</v>
      </c>
      <c r="M762" s="44">
        <v>0</v>
      </c>
      <c r="N762" s="44">
        <v>0</v>
      </c>
      <c r="O762" s="328"/>
      <c r="P762" s="283"/>
      <c r="Q762" s="315"/>
    </row>
    <row r="763" spans="1:17" ht="36" customHeight="1" x14ac:dyDescent="0.25">
      <c r="A763" s="292" t="s">
        <v>3298</v>
      </c>
      <c r="B763" s="292" t="s">
        <v>151</v>
      </c>
      <c r="C763" s="292" t="s">
        <v>149</v>
      </c>
      <c r="D763" s="328">
        <v>2028</v>
      </c>
      <c r="E763" s="310"/>
      <c r="F763" s="328" t="s">
        <v>111</v>
      </c>
      <c r="G763" s="43" t="s">
        <v>16</v>
      </c>
      <c r="H763" s="125">
        <f t="shared" ref="H763:N763" si="166">SUM(H764:H767)</f>
        <v>6.5</v>
      </c>
      <c r="I763" s="125">
        <f t="shared" si="166"/>
        <v>0</v>
      </c>
      <c r="J763" s="125">
        <f t="shared" si="166"/>
        <v>0</v>
      </c>
      <c r="K763" s="125">
        <f t="shared" si="166"/>
        <v>0</v>
      </c>
      <c r="L763" s="125">
        <f t="shared" si="166"/>
        <v>6.5</v>
      </c>
      <c r="M763" s="125">
        <f t="shared" si="166"/>
        <v>0</v>
      </c>
      <c r="N763" s="125">
        <f t="shared" si="166"/>
        <v>0</v>
      </c>
      <c r="O763" s="328">
        <v>14831</v>
      </c>
      <c r="P763" s="292" t="s">
        <v>3299</v>
      </c>
      <c r="Q763" s="314" t="s">
        <v>4191</v>
      </c>
    </row>
    <row r="764" spans="1:17" ht="48.75" customHeight="1" x14ac:dyDescent="0.25">
      <c r="A764" s="292"/>
      <c r="B764" s="292"/>
      <c r="C764" s="292"/>
      <c r="D764" s="328"/>
      <c r="E764" s="310"/>
      <c r="F764" s="328"/>
      <c r="G764" s="43" t="s">
        <v>58</v>
      </c>
      <c r="H764" s="125">
        <f t="shared" ref="H764:H767" si="167">SUM(I764:N764)</f>
        <v>0</v>
      </c>
      <c r="I764" s="44">
        <v>0</v>
      </c>
      <c r="J764" s="44">
        <v>0</v>
      </c>
      <c r="K764" s="44">
        <v>0</v>
      </c>
      <c r="L764" s="125">
        <v>0</v>
      </c>
      <c r="M764" s="44">
        <v>0</v>
      </c>
      <c r="N764" s="44">
        <v>0</v>
      </c>
      <c r="O764" s="328"/>
      <c r="P764" s="292"/>
      <c r="Q764" s="315"/>
    </row>
    <row r="765" spans="1:17" ht="36" x14ac:dyDescent="0.25">
      <c r="A765" s="292"/>
      <c r="B765" s="292"/>
      <c r="C765" s="292"/>
      <c r="D765" s="328"/>
      <c r="E765" s="310"/>
      <c r="F765" s="328"/>
      <c r="G765" s="43" t="s">
        <v>18</v>
      </c>
      <c r="H765" s="125">
        <f t="shared" si="167"/>
        <v>6.5</v>
      </c>
      <c r="I765" s="44">
        <v>0</v>
      </c>
      <c r="J765" s="44">
        <v>0</v>
      </c>
      <c r="K765" s="44">
        <v>0</v>
      </c>
      <c r="L765" s="125">
        <v>6.5</v>
      </c>
      <c r="M765" s="44">
        <v>0</v>
      </c>
      <c r="N765" s="44">
        <v>0</v>
      </c>
      <c r="O765" s="328"/>
      <c r="P765" s="292"/>
      <c r="Q765" s="315"/>
    </row>
    <row r="766" spans="1:17" x14ac:dyDescent="0.25">
      <c r="A766" s="292"/>
      <c r="B766" s="292"/>
      <c r="C766" s="292"/>
      <c r="D766" s="328"/>
      <c r="E766" s="310"/>
      <c r="F766" s="328"/>
      <c r="G766" s="43" t="s">
        <v>19</v>
      </c>
      <c r="H766" s="125">
        <f t="shared" si="167"/>
        <v>0</v>
      </c>
      <c r="I766" s="44">
        <v>0</v>
      </c>
      <c r="J766" s="44">
        <v>0</v>
      </c>
      <c r="K766" s="44">
        <v>0</v>
      </c>
      <c r="L766" s="125">
        <v>0</v>
      </c>
      <c r="M766" s="44">
        <v>0</v>
      </c>
      <c r="N766" s="44">
        <v>0</v>
      </c>
      <c r="O766" s="328"/>
      <c r="P766" s="292"/>
      <c r="Q766" s="315"/>
    </row>
    <row r="767" spans="1:17" ht="24" x14ac:dyDescent="0.25">
      <c r="A767" s="292"/>
      <c r="B767" s="292"/>
      <c r="C767" s="292"/>
      <c r="D767" s="328"/>
      <c r="E767" s="310"/>
      <c r="F767" s="328"/>
      <c r="G767" s="43" t="s">
        <v>20</v>
      </c>
      <c r="H767" s="125">
        <f t="shared" si="167"/>
        <v>0</v>
      </c>
      <c r="I767" s="44">
        <v>0</v>
      </c>
      <c r="J767" s="44">
        <v>0</v>
      </c>
      <c r="K767" s="44">
        <v>0</v>
      </c>
      <c r="L767" s="125">
        <v>0</v>
      </c>
      <c r="M767" s="44">
        <v>0</v>
      </c>
      <c r="N767" s="44">
        <v>0</v>
      </c>
      <c r="O767" s="328"/>
      <c r="P767" s="292"/>
      <c r="Q767" s="315"/>
    </row>
    <row r="768" spans="1:17" ht="36" customHeight="1" x14ac:dyDescent="0.25">
      <c r="A768" s="292" t="s">
        <v>3300</v>
      </c>
      <c r="B768" s="292" t="s">
        <v>151</v>
      </c>
      <c r="C768" s="292" t="s">
        <v>149</v>
      </c>
      <c r="D768" s="279">
        <v>2029</v>
      </c>
      <c r="E768" s="328" t="s">
        <v>3301</v>
      </c>
      <c r="F768" s="279" t="s">
        <v>3302</v>
      </c>
      <c r="G768" s="43" t="s">
        <v>16</v>
      </c>
      <c r="H768" s="44">
        <f t="shared" ref="H768:N768" si="168">SUM(H769:H772)</f>
        <v>67</v>
      </c>
      <c r="I768" s="44">
        <f t="shared" si="168"/>
        <v>0</v>
      </c>
      <c r="J768" s="44">
        <f t="shared" si="168"/>
        <v>0</v>
      </c>
      <c r="K768" s="44">
        <f t="shared" si="168"/>
        <v>0</v>
      </c>
      <c r="L768" s="44">
        <f t="shared" si="168"/>
        <v>0</v>
      </c>
      <c r="M768" s="44">
        <f t="shared" si="168"/>
        <v>67</v>
      </c>
      <c r="N768" s="44">
        <f t="shared" si="168"/>
        <v>0</v>
      </c>
      <c r="O768" s="328">
        <v>14831</v>
      </c>
      <c r="P768" s="292" t="s">
        <v>3303</v>
      </c>
      <c r="Q768" s="314" t="s">
        <v>4191</v>
      </c>
    </row>
    <row r="769" spans="1:17" x14ac:dyDescent="0.25">
      <c r="A769" s="292"/>
      <c r="B769" s="292"/>
      <c r="C769" s="292"/>
      <c r="D769" s="279"/>
      <c r="E769" s="328"/>
      <c r="F769" s="279"/>
      <c r="G769" s="43" t="s">
        <v>58</v>
      </c>
      <c r="H769" s="44">
        <f t="shared" ref="H769:H772" si="169">SUM(I769:N769)</f>
        <v>66.3</v>
      </c>
      <c r="I769" s="44">
        <v>0</v>
      </c>
      <c r="J769" s="44">
        <v>0</v>
      </c>
      <c r="K769" s="44">
        <v>0</v>
      </c>
      <c r="L769" s="44">
        <v>0</v>
      </c>
      <c r="M769" s="44">
        <v>66.3</v>
      </c>
      <c r="N769" s="44">
        <v>0</v>
      </c>
      <c r="O769" s="328"/>
      <c r="P769" s="292"/>
      <c r="Q769" s="315"/>
    </row>
    <row r="770" spans="1:17" ht="36" x14ac:dyDescent="0.25">
      <c r="A770" s="292"/>
      <c r="B770" s="292"/>
      <c r="C770" s="292"/>
      <c r="D770" s="279"/>
      <c r="E770" s="328"/>
      <c r="F770" s="279"/>
      <c r="G770" s="43" t="s">
        <v>18</v>
      </c>
      <c r="H770" s="44">
        <f t="shared" si="169"/>
        <v>0.7</v>
      </c>
      <c r="I770" s="44">
        <v>0</v>
      </c>
      <c r="J770" s="44">
        <v>0</v>
      </c>
      <c r="K770" s="44">
        <v>0</v>
      </c>
      <c r="L770" s="44">
        <v>0</v>
      </c>
      <c r="M770" s="44">
        <v>0.7</v>
      </c>
      <c r="N770" s="44">
        <v>0</v>
      </c>
      <c r="O770" s="328"/>
      <c r="P770" s="292"/>
      <c r="Q770" s="315"/>
    </row>
    <row r="771" spans="1:17" x14ac:dyDescent="0.25">
      <c r="A771" s="292"/>
      <c r="B771" s="292"/>
      <c r="C771" s="292"/>
      <c r="D771" s="279"/>
      <c r="E771" s="328"/>
      <c r="F771" s="279"/>
      <c r="G771" s="43" t="s">
        <v>19</v>
      </c>
      <c r="H771" s="44">
        <f t="shared" si="169"/>
        <v>0</v>
      </c>
      <c r="I771" s="44">
        <v>0</v>
      </c>
      <c r="J771" s="44">
        <v>0</v>
      </c>
      <c r="K771" s="44">
        <v>0</v>
      </c>
      <c r="L771" s="44">
        <v>0</v>
      </c>
      <c r="M771" s="44">
        <v>0</v>
      </c>
      <c r="N771" s="44">
        <v>0</v>
      </c>
      <c r="O771" s="328"/>
      <c r="P771" s="292"/>
      <c r="Q771" s="315"/>
    </row>
    <row r="772" spans="1:17" ht="24" x14ac:dyDescent="0.25">
      <c r="A772" s="292"/>
      <c r="B772" s="292"/>
      <c r="C772" s="292"/>
      <c r="D772" s="279"/>
      <c r="E772" s="328"/>
      <c r="F772" s="279"/>
      <c r="G772" s="43" t="s">
        <v>20</v>
      </c>
      <c r="H772" s="44">
        <f t="shared" si="169"/>
        <v>0</v>
      </c>
      <c r="I772" s="44">
        <v>0</v>
      </c>
      <c r="J772" s="44">
        <v>0</v>
      </c>
      <c r="K772" s="44">
        <v>0</v>
      </c>
      <c r="L772" s="44">
        <v>0</v>
      </c>
      <c r="M772" s="44">
        <v>0</v>
      </c>
      <c r="N772" s="44">
        <v>0</v>
      </c>
      <c r="O772" s="328"/>
      <c r="P772" s="292"/>
      <c r="Q772" s="315"/>
    </row>
    <row r="773" spans="1:17" ht="36" x14ac:dyDescent="0.25">
      <c r="A773" s="281" t="s">
        <v>3304</v>
      </c>
      <c r="B773" s="281" t="s">
        <v>3241</v>
      </c>
      <c r="C773" s="281" t="s">
        <v>149</v>
      </c>
      <c r="D773" s="281">
        <v>2026</v>
      </c>
      <c r="E773" s="281">
        <v>491.9</v>
      </c>
      <c r="F773" s="281" t="s">
        <v>3305</v>
      </c>
      <c r="G773" s="119" t="s">
        <v>16</v>
      </c>
      <c r="H773" s="47">
        <f t="shared" ref="H773:N773" si="170">SUM(H774:H777)</f>
        <v>5.4999999999999991</v>
      </c>
      <c r="I773" s="95">
        <f t="shared" si="170"/>
        <v>0</v>
      </c>
      <c r="J773" s="47">
        <f t="shared" si="170"/>
        <v>5.4999999999999991</v>
      </c>
      <c r="K773" s="95">
        <f t="shared" si="170"/>
        <v>0</v>
      </c>
      <c r="L773" s="47">
        <f t="shared" si="170"/>
        <v>0</v>
      </c>
      <c r="M773" s="95">
        <f t="shared" si="170"/>
        <v>0</v>
      </c>
      <c r="N773" s="47">
        <f t="shared" si="170"/>
        <v>0</v>
      </c>
      <c r="O773" s="281">
        <v>10359</v>
      </c>
      <c r="P773" s="281" t="s">
        <v>3246</v>
      </c>
      <c r="Q773" s="314" t="s">
        <v>4191</v>
      </c>
    </row>
    <row r="774" spans="1:17" ht="28.5" customHeight="1" x14ac:dyDescent="0.25">
      <c r="A774" s="279"/>
      <c r="B774" s="279"/>
      <c r="C774" s="279"/>
      <c r="D774" s="279"/>
      <c r="E774" s="279"/>
      <c r="F774" s="279"/>
      <c r="G774" s="134" t="s">
        <v>267</v>
      </c>
      <c r="H774" s="44">
        <f t="shared" ref="H774:H777" si="171">SUM(I774:N774)</f>
        <v>5.3</v>
      </c>
      <c r="I774" s="47">
        <v>0</v>
      </c>
      <c r="J774" s="44">
        <v>5.3</v>
      </c>
      <c r="K774" s="47">
        <v>0</v>
      </c>
      <c r="L774" s="44">
        <v>0</v>
      </c>
      <c r="M774" s="47">
        <v>0</v>
      </c>
      <c r="N774" s="44">
        <v>0</v>
      </c>
      <c r="O774" s="279"/>
      <c r="P774" s="279"/>
      <c r="Q774" s="315"/>
    </row>
    <row r="775" spans="1:17" ht="36" x14ac:dyDescent="0.25">
      <c r="A775" s="279"/>
      <c r="B775" s="279"/>
      <c r="C775" s="279"/>
      <c r="D775" s="279"/>
      <c r="E775" s="279"/>
      <c r="F775" s="279"/>
      <c r="G775" s="79" t="s">
        <v>18</v>
      </c>
      <c r="H775" s="47">
        <f t="shared" si="171"/>
        <v>0.1</v>
      </c>
      <c r="I775" s="44">
        <v>0</v>
      </c>
      <c r="J775" s="47">
        <v>0.1</v>
      </c>
      <c r="K775" s="44">
        <v>0</v>
      </c>
      <c r="L775" s="47">
        <v>0</v>
      </c>
      <c r="M775" s="44">
        <v>0</v>
      </c>
      <c r="N775" s="47">
        <v>0</v>
      </c>
      <c r="O775" s="279"/>
      <c r="P775" s="279"/>
      <c r="Q775" s="315"/>
    </row>
    <row r="776" spans="1:17" x14ac:dyDescent="0.25">
      <c r="A776" s="279"/>
      <c r="B776" s="279"/>
      <c r="C776" s="279"/>
      <c r="D776" s="279"/>
      <c r="E776" s="279"/>
      <c r="F776" s="279"/>
      <c r="G776" s="134" t="s">
        <v>19</v>
      </c>
      <c r="H776" s="44">
        <f t="shared" si="171"/>
        <v>0.1</v>
      </c>
      <c r="I776" s="47">
        <v>0</v>
      </c>
      <c r="J776" s="44">
        <v>0.1</v>
      </c>
      <c r="K776" s="47">
        <v>0</v>
      </c>
      <c r="L776" s="44">
        <v>0</v>
      </c>
      <c r="M776" s="47">
        <v>0</v>
      </c>
      <c r="N776" s="44">
        <v>0</v>
      </c>
      <c r="O776" s="279"/>
      <c r="P776" s="279"/>
      <c r="Q776" s="315"/>
    </row>
    <row r="777" spans="1:17" ht="24" x14ac:dyDescent="0.25">
      <c r="A777" s="279"/>
      <c r="B777" s="279"/>
      <c r="C777" s="281"/>
      <c r="D777" s="301"/>
      <c r="E777" s="281"/>
      <c r="F777" s="301"/>
      <c r="G777" s="122" t="s">
        <v>20</v>
      </c>
      <c r="H777" s="47">
        <f t="shared" si="171"/>
        <v>0</v>
      </c>
      <c r="I777" s="117">
        <v>0</v>
      </c>
      <c r="J777" s="47">
        <v>0</v>
      </c>
      <c r="K777" s="117">
        <v>0</v>
      </c>
      <c r="L777" s="47">
        <v>0</v>
      </c>
      <c r="M777" s="117">
        <v>0</v>
      </c>
      <c r="N777" s="47">
        <v>0</v>
      </c>
      <c r="O777" s="281"/>
      <c r="P777" s="279"/>
      <c r="Q777" s="315"/>
    </row>
    <row r="778" spans="1:17" ht="36" x14ac:dyDescent="0.25">
      <c r="A778" s="306" t="s">
        <v>26</v>
      </c>
      <c r="B778" s="306"/>
      <c r="C778" s="306"/>
      <c r="D778" s="306"/>
      <c r="E778" s="306"/>
      <c r="F778" s="306"/>
      <c r="G778" s="133" t="s">
        <v>16</v>
      </c>
      <c r="H778" s="49">
        <f>SUM(H668,H673,H678,H683,H688,H693,H698,H703,H708,H713,H718,H723,H728,H733,H738,H743,H748,H753,H758,H763,H768,H773)</f>
        <v>320.7</v>
      </c>
      <c r="I778" s="49">
        <f t="shared" ref="I778:N778" si="172">SUM(I668,I673,I678,I683,I688,I693,I698,I703,I708,I713,I718,I723,I728,I733,I738,I743,I748,I753,I758,I763,I768,I773)</f>
        <v>4.3</v>
      </c>
      <c r="J778" s="49">
        <f t="shared" si="172"/>
        <v>134.80000000000001</v>
      </c>
      <c r="K778" s="49">
        <f t="shared" si="172"/>
        <v>16.399999999999999</v>
      </c>
      <c r="L778" s="49">
        <f t="shared" si="172"/>
        <v>64.400000000000006</v>
      </c>
      <c r="M778" s="49">
        <f t="shared" si="172"/>
        <v>84.8</v>
      </c>
      <c r="N778" s="49">
        <f t="shared" si="172"/>
        <v>16</v>
      </c>
      <c r="O778" s="279"/>
      <c r="P778" s="279"/>
    </row>
    <row r="779" spans="1:17" ht="38.25" customHeight="1" x14ac:dyDescent="0.25">
      <c r="A779" s="306"/>
      <c r="B779" s="306"/>
      <c r="C779" s="306"/>
      <c r="D779" s="306"/>
      <c r="E779" s="306"/>
      <c r="F779" s="306"/>
      <c r="G779" s="133" t="s">
        <v>49</v>
      </c>
      <c r="H779" s="49">
        <f t="shared" ref="H779:N782" si="173">SUM(H669,H674,H679,H684,H689,H694,H699,H704,H709,H714,H719,H724,H729,H734,H739,H744,H749,H754,H759,H764,H769,H774)</f>
        <v>203.5</v>
      </c>
      <c r="I779" s="49">
        <f t="shared" si="173"/>
        <v>0</v>
      </c>
      <c r="J779" s="49">
        <f t="shared" si="173"/>
        <v>33.5</v>
      </c>
      <c r="K779" s="49">
        <f t="shared" si="173"/>
        <v>14.700000000000001</v>
      </c>
      <c r="L779" s="49">
        <f t="shared" si="173"/>
        <v>56.4</v>
      </c>
      <c r="M779" s="49">
        <f t="shared" si="173"/>
        <v>83.1</v>
      </c>
      <c r="N779" s="49">
        <f t="shared" si="173"/>
        <v>15.8</v>
      </c>
      <c r="O779" s="279"/>
      <c r="P779" s="279"/>
    </row>
    <row r="780" spans="1:17" ht="36" x14ac:dyDescent="0.25">
      <c r="A780" s="306"/>
      <c r="B780" s="306"/>
      <c r="C780" s="306"/>
      <c r="D780" s="306"/>
      <c r="E780" s="306"/>
      <c r="F780" s="306"/>
      <c r="G780" s="133" t="s">
        <v>18</v>
      </c>
      <c r="H780" s="49">
        <f t="shared" si="173"/>
        <v>111.89999999999999</v>
      </c>
      <c r="I780" s="49">
        <f t="shared" si="173"/>
        <v>3</v>
      </c>
      <c r="J780" s="49">
        <f t="shared" si="173"/>
        <v>100.39999999999999</v>
      </c>
      <c r="K780" s="49">
        <f t="shared" si="173"/>
        <v>0.2</v>
      </c>
      <c r="L780" s="49">
        <f t="shared" si="173"/>
        <v>7.2</v>
      </c>
      <c r="M780" s="49">
        <f t="shared" si="173"/>
        <v>0.89999999999999991</v>
      </c>
      <c r="N780" s="49">
        <f t="shared" si="173"/>
        <v>0.2</v>
      </c>
      <c r="O780" s="279"/>
      <c r="P780" s="279"/>
    </row>
    <row r="781" spans="1:17" x14ac:dyDescent="0.25">
      <c r="A781" s="306"/>
      <c r="B781" s="306"/>
      <c r="C781" s="306"/>
      <c r="D781" s="306"/>
      <c r="E781" s="306"/>
      <c r="F781" s="306"/>
      <c r="G781" s="133" t="s">
        <v>19</v>
      </c>
      <c r="H781" s="49">
        <f t="shared" si="173"/>
        <v>5.3</v>
      </c>
      <c r="I781" s="49">
        <f t="shared" si="173"/>
        <v>1.3</v>
      </c>
      <c r="J781" s="49">
        <f t="shared" si="173"/>
        <v>0.9</v>
      </c>
      <c r="K781" s="49">
        <f t="shared" si="173"/>
        <v>1.5</v>
      </c>
      <c r="L781" s="49">
        <f t="shared" si="173"/>
        <v>0.79999999999999993</v>
      </c>
      <c r="M781" s="49">
        <f t="shared" si="173"/>
        <v>0.79999999999999993</v>
      </c>
      <c r="N781" s="49">
        <f t="shared" si="173"/>
        <v>0</v>
      </c>
      <c r="O781" s="279"/>
      <c r="P781" s="279"/>
    </row>
    <row r="782" spans="1:17" ht="24" x14ac:dyDescent="0.25">
      <c r="A782" s="306"/>
      <c r="B782" s="306"/>
      <c r="C782" s="306"/>
      <c r="D782" s="306"/>
      <c r="E782" s="306"/>
      <c r="F782" s="306"/>
      <c r="G782" s="133" t="s">
        <v>20</v>
      </c>
      <c r="H782" s="49">
        <f t="shared" si="173"/>
        <v>0</v>
      </c>
      <c r="I782" s="49">
        <f t="shared" si="173"/>
        <v>0</v>
      </c>
      <c r="J782" s="49">
        <f t="shared" si="173"/>
        <v>0</v>
      </c>
      <c r="K782" s="49">
        <f t="shared" si="173"/>
        <v>0</v>
      </c>
      <c r="L782" s="49">
        <f t="shared" si="173"/>
        <v>0</v>
      </c>
      <c r="M782" s="49">
        <f t="shared" si="173"/>
        <v>0</v>
      </c>
      <c r="N782" s="49">
        <f t="shared" si="173"/>
        <v>0</v>
      </c>
      <c r="O782" s="279"/>
      <c r="P782" s="279"/>
    </row>
    <row r="783" spans="1:17" x14ac:dyDescent="0.25">
      <c r="A783" s="666" t="s">
        <v>13</v>
      </c>
      <c r="B783" s="667"/>
      <c r="C783" s="667"/>
      <c r="D783" s="667"/>
      <c r="E783" s="667"/>
      <c r="F783" s="667"/>
      <c r="G783" s="667"/>
      <c r="H783" s="667"/>
      <c r="I783" s="667"/>
      <c r="J783" s="667"/>
      <c r="K783" s="667"/>
      <c r="L783" s="667"/>
      <c r="M783" s="667"/>
      <c r="N783" s="667"/>
      <c r="O783" s="667"/>
      <c r="P783" s="668"/>
    </row>
    <row r="784" spans="1:17" ht="36" customHeight="1" x14ac:dyDescent="0.25">
      <c r="A784" s="292" t="s">
        <v>3306</v>
      </c>
      <c r="B784" s="279" t="s">
        <v>3031</v>
      </c>
      <c r="C784" s="279" t="s">
        <v>13</v>
      </c>
      <c r="D784" s="279" t="s">
        <v>3307</v>
      </c>
      <c r="E784" s="279" t="s">
        <v>3308</v>
      </c>
      <c r="F784" s="279" t="s">
        <v>3309</v>
      </c>
      <c r="G784" s="79" t="s">
        <v>16</v>
      </c>
      <c r="H784" s="44">
        <f t="shared" ref="H784:N784" si="174">SUM(H785:H788)</f>
        <v>200</v>
      </c>
      <c r="I784" s="44">
        <f t="shared" si="174"/>
        <v>0</v>
      </c>
      <c r="J784" s="44">
        <f t="shared" si="174"/>
        <v>0</v>
      </c>
      <c r="K784" s="44">
        <f t="shared" si="174"/>
        <v>200</v>
      </c>
      <c r="L784" s="44">
        <f t="shared" si="174"/>
        <v>0</v>
      </c>
      <c r="M784" s="44">
        <f t="shared" si="174"/>
        <v>0</v>
      </c>
      <c r="N784" s="44">
        <f t="shared" si="174"/>
        <v>0</v>
      </c>
      <c r="O784" s="669">
        <v>20409</v>
      </c>
      <c r="P784" s="279" t="s">
        <v>975</v>
      </c>
      <c r="Q784" s="314" t="s">
        <v>4192</v>
      </c>
    </row>
    <row r="785" spans="1:17" x14ac:dyDescent="0.25">
      <c r="A785" s="292"/>
      <c r="B785" s="279"/>
      <c r="C785" s="279"/>
      <c r="D785" s="279"/>
      <c r="E785" s="279"/>
      <c r="F785" s="279"/>
      <c r="G785" s="79" t="s">
        <v>17</v>
      </c>
      <c r="H785" s="44">
        <f t="shared" ref="H785:H848" si="175">SUM(I785:N785)</f>
        <v>0</v>
      </c>
      <c r="I785" s="44">
        <v>0</v>
      </c>
      <c r="J785" s="44">
        <v>0</v>
      </c>
      <c r="K785" s="44">
        <v>0</v>
      </c>
      <c r="L785" s="44">
        <v>0</v>
      </c>
      <c r="M785" s="44">
        <v>0</v>
      </c>
      <c r="N785" s="44">
        <v>0</v>
      </c>
      <c r="O785" s="669"/>
      <c r="P785" s="279"/>
      <c r="Q785" s="315"/>
    </row>
    <row r="786" spans="1:17" ht="36" x14ac:dyDescent="0.25">
      <c r="A786" s="292"/>
      <c r="B786" s="279"/>
      <c r="C786" s="279"/>
      <c r="D786" s="279"/>
      <c r="E786" s="279"/>
      <c r="F786" s="279"/>
      <c r="G786" s="79" t="s">
        <v>18</v>
      </c>
      <c r="H786" s="44">
        <f t="shared" si="175"/>
        <v>188</v>
      </c>
      <c r="I786" s="44">
        <v>0</v>
      </c>
      <c r="J786" s="44">
        <v>0</v>
      </c>
      <c r="K786" s="44">
        <v>188</v>
      </c>
      <c r="L786" s="44">
        <v>0</v>
      </c>
      <c r="M786" s="44">
        <v>0</v>
      </c>
      <c r="N786" s="44">
        <v>0</v>
      </c>
      <c r="O786" s="669"/>
      <c r="P786" s="279"/>
      <c r="Q786" s="315"/>
    </row>
    <row r="787" spans="1:17" x14ac:dyDescent="0.25">
      <c r="A787" s="292"/>
      <c r="B787" s="279"/>
      <c r="C787" s="279"/>
      <c r="D787" s="279"/>
      <c r="E787" s="279"/>
      <c r="F787" s="279"/>
      <c r="G787" s="79" t="s">
        <v>19</v>
      </c>
      <c r="H787" s="44">
        <f t="shared" si="175"/>
        <v>12</v>
      </c>
      <c r="I787" s="44">
        <v>0</v>
      </c>
      <c r="J787" s="44">
        <v>0</v>
      </c>
      <c r="K787" s="44">
        <v>12</v>
      </c>
      <c r="L787" s="44">
        <v>0</v>
      </c>
      <c r="M787" s="44">
        <v>0</v>
      </c>
      <c r="N787" s="44">
        <v>0</v>
      </c>
      <c r="O787" s="669"/>
      <c r="P787" s="279"/>
      <c r="Q787" s="315"/>
    </row>
    <row r="788" spans="1:17" ht="24" x14ac:dyDescent="0.25">
      <c r="A788" s="292"/>
      <c r="B788" s="279"/>
      <c r="C788" s="279"/>
      <c r="D788" s="279"/>
      <c r="E788" s="279"/>
      <c r="F788" s="279"/>
      <c r="G788" s="79" t="s">
        <v>20</v>
      </c>
      <c r="H788" s="44">
        <f t="shared" si="175"/>
        <v>0</v>
      </c>
      <c r="I788" s="44">
        <v>0</v>
      </c>
      <c r="J788" s="44">
        <v>0</v>
      </c>
      <c r="K788" s="44">
        <v>0</v>
      </c>
      <c r="L788" s="44">
        <v>0</v>
      </c>
      <c r="M788" s="44">
        <v>0</v>
      </c>
      <c r="N788" s="44">
        <v>0</v>
      </c>
      <c r="O788" s="669"/>
      <c r="P788" s="279"/>
      <c r="Q788" s="315"/>
    </row>
    <row r="789" spans="1:17" ht="61.5" customHeight="1" x14ac:dyDescent="0.25">
      <c r="A789" s="292" t="s">
        <v>3310</v>
      </c>
      <c r="B789" s="279" t="s">
        <v>3311</v>
      </c>
      <c r="C789" s="279" t="s">
        <v>13</v>
      </c>
      <c r="D789" s="279">
        <v>2029</v>
      </c>
      <c r="E789" s="279" t="s">
        <v>3312</v>
      </c>
      <c r="F789" s="279" t="s">
        <v>3313</v>
      </c>
      <c r="G789" s="79" t="s">
        <v>16</v>
      </c>
      <c r="H789" s="44">
        <f t="shared" ref="H789:N789" si="176">SUM(H790:H793)</f>
        <v>32</v>
      </c>
      <c r="I789" s="44">
        <f t="shared" si="176"/>
        <v>0</v>
      </c>
      <c r="J789" s="44">
        <f t="shared" si="176"/>
        <v>0</v>
      </c>
      <c r="K789" s="44">
        <f t="shared" si="176"/>
        <v>0</v>
      </c>
      <c r="L789" s="44">
        <f t="shared" si="176"/>
        <v>0</v>
      </c>
      <c r="M789" s="44">
        <f t="shared" si="176"/>
        <v>32</v>
      </c>
      <c r="N789" s="44">
        <f t="shared" si="176"/>
        <v>0</v>
      </c>
      <c r="O789" s="669">
        <v>3260</v>
      </c>
      <c r="P789" s="281" t="s">
        <v>3314</v>
      </c>
      <c r="Q789" s="314" t="s">
        <v>4192</v>
      </c>
    </row>
    <row r="790" spans="1:17" x14ac:dyDescent="0.25">
      <c r="A790" s="292"/>
      <c r="B790" s="279"/>
      <c r="C790" s="279"/>
      <c r="D790" s="279"/>
      <c r="E790" s="279"/>
      <c r="F790" s="279"/>
      <c r="G790" s="79" t="s">
        <v>17</v>
      </c>
      <c r="H790" s="44">
        <f t="shared" si="175"/>
        <v>31.7</v>
      </c>
      <c r="I790" s="44">
        <v>0</v>
      </c>
      <c r="J790" s="44">
        <v>0</v>
      </c>
      <c r="K790" s="44">
        <v>0</v>
      </c>
      <c r="L790" s="44">
        <v>0</v>
      </c>
      <c r="M790" s="44">
        <v>31.7</v>
      </c>
      <c r="N790" s="44">
        <v>0</v>
      </c>
      <c r="O790" s="669"/>
      <c r="P790" s="282"/>
      <c r="Q790" s="315"/>
    </row>
    <row r="791" spans="1:17" ht="36" x14ac:dyDescent="0.25">
      <c r="A791" s="292"/>
      <c r="B791" s="279"/>
      <c r="C791" s="279"/>
      <c r="D791" s="279"/>
      <c r="E791" s="279"/>
      <c r="F791" s="279"/>
      <c r="G791" s="79" t="s">
        <v>18</v>
      </c>
      <c r="H791" s="44">
        <f t="shared" si="175"/>
        <v>0.3</v>
      </c>
      <c r="I791" s="44">
        <v>0</v>
      </c>
      <c r="J791" s="44">
        <v>0</v>
      </c>
      <c r="K791" s="44">
        <v>0</v>
      </c>
      <c r="L791" s="44">
        <v>0</v>
      </c>
      <c r="M791" s="44">
        <v>0.3</v>
      </c>
      <c r="N791" s="44">
        <v>0</v>
      </c>
      <c r="O791" s="669"/>
      <c r="P791" s="282"/>
      <c r="Q791" s="315"/>
    </row>
    <row r="792" spans="1:17" x14ac:dyDescent="0.25">
      <c r="A792" s="292"/>
      <c r="B792" s="279"/>
      <c r="C792" s="279"/>
      <c r="D792" s="279"/>
      <c r="E792" s="279"/>
      <c r="F792" s="279"/>
      <c r="G792" s="79" t="s">
        <v>19</v>
      </c>
      <c r="H792" s="44">
        <f t="shared" si="175"/>
        <v>0</v>
      </c>
      <c r="I792" s="44">
        <v>0</v>
      </c>
      <c r="J792" s="44">
        <v>0</v>
      </c>
      <c r="K792" s="44">
        <v>0</v>
      </c>
      <c r="L792" s="44">
        <v>0</v>
      </c>
      <c r="M792" s="44">
        <v>0</v>
      </c>
      <c r="N792" s="44">
        <v>0</v>
      </c>
      <c r="O792" s="669"/>
      <c r="P792" s="282"/>
      <c r="Q792" s="315"/>
    </row>
    <row r="793" spans="1:17" ht="24" x14ac:dyDescent="0.25">
      <c r="A793" s="292"/>
      <c r="B793" s="279"/>
      <c r="C793" s="279"/>
      <c r="D793" s="279"/>
      <c r="E793" s="279"/>
      <c r="F793" s="279"/>
      <c r="G793" s="79" t="s">
        <v>20</v>
      </c>
      <c r="H793" s="44">
        <f t="shared" si="175"/>
        <v>0</v>
      </c>
      <c r="I793" s="44">
        <v>0</v>
      </c>
      <c r="J793" s="44">
        <v>0</v>
      </c>
      <c r="K793" s="44">
        <v>0</v>
      </c>
      <c r="L793" s="44">
        <v>0</v>
      </c>
      <c r="M793" s="44">
        <v>0</v>
      </c>
      <c r="N793" s="44">
        <v>0</v>
      </c>
      <c r="O793" s="669"/>
      <c r="P793" s="283"/>
      <c r="Q793" s="315"/>
    </row>
    <row r="794" spans="1:17" ht="57.75" customHeight="1" x14ac:dyDescent="0.25">
      <c r="A794" s="299" t="s">
        <v>3315</v>
      </c>
      <c r="B794" s="279" t="s">
        <v>3316</v>
      </c>
      <c r="C794" s="279" t="s">
        <v>13</v>
      </c>
      <c r="D794" s="279" t="s">
        <v>3317</v>
      </c>
      <c r="E794" s="279" t="s">
        <v>3318</v>
      </c>
      <c r="F794" s="279" t="s">
        <v>3319</v>
      </c>
      <c r="G794" s="79" t="s">
        <v>16</v>
      </c>
      <c r="H794" s="44">
        <f t="shared" ref="H794:N794" si="177">SUM(H795:H798)</f>
        <v>5.5</v>
      </c>
      <c r="I794" s="44">
        <f t="shared" si="177"/>
        <v>0</v>
      </c>
      <c r="J794" s="44">
        <f t="shared" si="177"/>
        <v>5.5</v>
      </c>
      <c r="K794" s="44">
        <f t="shared" si="177"/>
        <v>0</v>
      </c>
      <c r="L794" s="44">
        <f t="shared" si="177"/>
        <v>0</v>
      </c>
      <c r="M794" s="44">
        <f t="shared" si="177"/>
        <v>0</v>
      </c>
      <c r="N794" s="44">
        <f t="shared" si="177"/>
        <v>0</v>
      </c>
      <c r="O794" s="279">
        <v>650</v>
      </c>
      <c r="P794" s="670"/>
      <c r="Q794" s="314" t="s">
        <v>4192</v>
      </c>
    </row>
    <row r="795" spans="1:17" x14ac:dyDescent="0.25">
      <c r="A795" s="374"/>
      <c r="B795" s="279"/>
      <c r="C795" s="279"/>
      <c r="D795" s="279"/>
      <c r="E795" s="279"/>
      <c r="F795" s="279"/>
      <c r="G795" s="79" t="s">
        <v>17</v>
      </c>
      <c r="H795" s="44">
        <f t="shared" si="175"/>
        <v>5.4</v>
      </c>
      <c r="I795" s="44">
        <v>0</v>
      </c>
      <c r="J795" s="44">
        <v>5.4</v>
      </c>
      <c r="K795" s="44">
        <v>0</v>
      </c>
      <c r="L795" s="44">
        <v>0</v>
      </c>
      <c r="M795" s="44">
        <v>0</v>
      </c>
      <c r="N795" s="44">
        <v>0</v>
      </c>
      <c r="O795" s="279"/>
      <c r="P795" s="670"/>
      <c r="Q795" s="315"/>
    </row>
    <row r="796" spans="1:17" ht="36" x14ac:dyDescent="0.25">
      <c r="A796" s="374"/>
      <c r="B796" s="279"/>
      <c r="C796" s="279"/>
      <c r="D796" s="279"/>
      <c r="E796" s="279"/>
      <c r="F796" s="279"/>
      <c r="G796" s="79" t="s">
        <v>18</v>
      </c>
      <c r="H796" s="44">
        <f t="shared" si="175"/>
        <v>0.1</v>
      </c>
      <c r="I796" s="44">
        <v>0</v>
      </c>
      <c r="J796" s="44">
        <v>0.1</v>
      </c>
      <c r="K796" s="44">
        <v>0</v>
      </c>
      <c r="L796" s="44">
        <v>0</v>
      </c>
      <c r="M796" s="44">
        <v>0</v>
      </c>
      <c r="N796" s="44">
        <v>0</v>
      </c>
      <c r="O796" s="279"/>
      <c r="P796" s="670"/>
      <c r="Q796" s="315"/>
    </row>
    <row r="797" spans="1:17" x14ac:dyDescent="0.25">
      <c r="A797" s="374"/>
      <c r="B797" s="279"/>
      <c r="C797" s="279"/>
      <c r="D797" s="279"/>
      <c r="E797" s="279"/>
      <c r="F797" s="279"/>
      <c r="G797" s="79" t="s">
        <v>19</v>
      </c>
      <c r="H797" s="44">
        <f t="shared" si="175"/>
        <v>0</v>
      </c>
      <c r="I797" s="44">
        <v>0</v>
      </c>
      <c r="J797" s="44">
        <v>0</v>
      </c>
      <c r="K797" s="44">
        <v>0</v>
      </c>
      <c r="L797" s="44">
        <v>0</v>
      </c>
      <c r="M797" s="44">
        <v>0</v>
      </c>
      <c r="N797" s="44">
        <v>0</v>
      </c>
      <c r="O797" s="279"/>
      <c r="P797" s="670"/>
      <c r="Q797" s="315"/>
    </row>
    <row r="798" spans="1:17" ht="24" x14ac:dyDescent="0.25">
      <c r="A798" s="375"/>
      <c r="B798" s="279"/>
      <c r="C798" s="279"/>
      <c r="D798" s="279"/>
      <c r="E798" s="279"/>
      <c r="F798" s="279"/>
      <c r="G798" s="79" t="s">
        <v>20</v>
      </c>
      <c r="H798" s="44">
        <f t="shared" si="175"/>
        <v>0</v>
      </c>
      <c r="I798" s="44">
        <v>0</v>
      </c>
      <c r="J798" s="44">
        <v>0</v>
      </c>
      <c r="K798" s="44">
        <v>0</v>
      </c>
      <c r="L798" s="44">
        <v>0</v>
      </c>
      <c r="M798" s="44">
        <v>0</v>
      </c>
      <c r="N798" s="44">
        <v>0</v>
      </c>
      <c r="O798" s="279"/>
      <c r="P798" s="670"/>
      <c r="Q798" s="315"/>
    </row>
    <row r="799" spans="1:17" ht="36" customHeight="1" x14ac:dyDescent="0.25">
      <c r="A799" s="292" t="s">
        <v>3320</v>
      </c>
      <c r="B799" s="279" t="s">
        <v>3316</v>
      </c>
      <c r="C799" s="279" t="s">
        <v>13</v>
      </c>
      <c r="D799" s="279" t="s">
        <v>3321</v>
      </c>
      <c r="E799" s="279" t="s">
        <v>3085</v>
      </c>
      <c r="F799" s="279" t="s">
        <v>3086</v>
      </c>
      <c r="G799" s="79" t="s">
        <v>16</v>
      </c>
      <c r="H799" s="44">
        <f t="shared" ref="H799:N799" si="178">SUM(H800:H803)</f>
        <v>10</v>
      </c>
      <c r="I799" s="44">
        <f t="shared" si="178"/>
        <v>0</v>
      </c>
      <c r="J799" s="44">
        <f t="shared" si="178"/>
        <v>0</v>
      </c>
      <c r="K799" s="44">
        <f t="shared" si="178"/>
        <v>10</v>
      </c>
      <c r="L799" s="44">
        <f t="shared" si="178"/>
        <v>0</v>
      </c>
      <c r="M799" s="44">
        <f t="shared" si="178"/>
        <v>0</v>
      </c>
      <c r="N799" s="44">
        <f t="shared" si="178"/>
        <v>0</v>
      </c>
      <c r="O799" s="669">
        <v>1310</v>
      </c>
      <c r="P799" s="670"/>
      <c r="Q799" s="314" t="s">
        <v>4192</v>
      </c>
    </row>
    <row r="800" spans="1:17" x14ac:dyDescent="0.25">
      <c r="A800" s="292"/>
      <c r="B800" s="279"/>
      <c r="C800" s="279"/>
      <c r="D800" s="279"/>
      <c r="E800" s="279"/>
      <c r="F800" s="279"/>
      <c r="G800" s="79" t="s">
        <v>17</v>
      </c>
      <c r="H800" s="44">
        <f t="shared" si="175"/>
        <v>9.9</v>
      </c>
      <c r="I800" s="44">
        <v>0</v>
      </c>
      <c r="J800" s="44">
        <v>0</v>
      </c>
      <c r="K800" s="44">
        <v>9.9</v>
      </c>
      <c r="L800" s="44">
        <v>0</v>
      </c>
      <c r="M800" s="44">
        <v>0</v>
      </c>
      <c r="N800" s="44">
        <v>0</v>
      </c>
      <c r="O800" s="669"/>
      <c r="P800" s="670"/>
      <c r="Q800" s="315"/>
    </row>
    <row r="801" spans="1:17" ht="36" x14ac:dyDescent="0.25">
      <c r="A801" s="292"/>
      <c r="B801" s="279"/>
      <c r="C801" s="279"/>
      <c r="D801" s="279"/>
      <c r="E801" s="279"/>
      <c r="F801" s="279"/>
      <c r="G801" s="79" t="s">
        <v>18</v>
      </c>
      <c r="H801" s="44">
        <f t="shared" si="175"/>
        <v>0.1</v>
      </c>
      <c r="I801" s="44">
        <v>0</v>
      </c>
      <c r="J801" s="44">
        <v>0</v>
      </c>
      <c r="K801" s="44">
        <v>0.1</v>
      </c>
      <c r="L801" s="44">
        <v>0</v>
      </c>
      <c r="M801" s="44">
        <v>0</v>
      </c>
      <c r="N801" s="44">
        <v>0</v>
      </c>
      <c r="O801" s="669"/>
      <c r="P801" s="670"/>
      <c r="Q801" s="315"/>
    </row>
    <row r="802" spans="1:17" x14ac:dyDescent="0.25">
      <c r="A802" s="292"/>
      <c r="B802" s="279"/>
      <c r="C802" s="279"/>
      <c r="D802" s="279"/>
      <c r="E802" s="279"/>
      <c r="F802" s="279"/>
      <c r="G802" s="79" t="s">
        <v>19</v>
      </c>
      <c r="H802" s="44">
        <f t="shared" si="175"/>
        <v>0</v>
      </c>
      <c r="I802" s="44">
        <v>0</v>
      </c>
      <c r="J802" s="44">
        <v>0</v>
      </c>
      <c r="K802" s="44">
        <v>0</v>
      </c>
      <c r="L802" s="44">
        <v>0</v>
      </c>
      <c r="M802" s="44">
        <v>0</v>
      </c>
      <c r="N802" s="44">
        <v>0</v>
      </c>
      <c r="O802" s="669"/>
      <c r="P802" s="670"/>
      <c r="Q802" s="315"/>
    </row>
    <row r="803" spans="1:17" ht="24" x14ac:dyDescent="0.25">
      <c r="A803" s="292"/>
      <c r="B803" s="279"/>
      <c r="C803" s="279"/>
      <c r="D803" s="279"/>
      <c r="E803" s="279"/>
      <c r="F803" s="279"/>
      <c r="G803" s="79" t="s">
        <v>20</v>
      </c>
      <c r="H803" s="44">
        <f t="shared" si="175"/>
        <v>0</v>
      </c>
      <c r="I803" s="44">
        <v>0</v>
      </c>
      <c r="J803" s="44">
        <v>0</v>
      </c>
      <c r="K803" s="44">
        <v>0</v>
      </c>
      <c r="L803" s="44">
        <v>0</v>
      </c>
      <c r="M803" s="44">
        <v>0</v>
      </c>
      <c r="N803" s="44">
        <v>0</v>
      </c>
      <c r="O803" s="669"/>
      <c r="P803" s="670"/>
      <c r="Q803" s="315"/>
    </row>
    <row r="804" spans="1:17" ht="36" customHeight="1" x14ac:dyDescent="0.25">
      <c r="A804" s="299" t="s">
        <v>3322</v>
      </c>
      <c r="B804" s="279" t="s">
        <v>3316</v>
      </c>
      <c r="C804" s="279" t="s">
        <v>13</v>
      </c>
      <c r="D804" s="279" t="s">
        <v>3323</v>
      </c>
      <c r="E804" s="279" t="s">
        <v>3308</v>
      </c>
      <c r="F804" s="279" t="s">
        <v>3086</v>
      </c>
      <c r="G804" s="79" t="s">
        <v>16</v>
      </c>
      <c r="H804" s="44">
        <f t="shared" ref="H804:N804" si="179">SUM(H805:H808)</f>
        <v>35</v>
      </c>
      <c r="I804" s="44">
        <f t="shared" si="179"/>
        <v>0</v>
      </c>
      <c r="J804" s="44">
        <f t="shared" si="179"/>
        <v>0</v>
      </c>
      <c r="K804" s="44">
        <f t="shared" si="179"/>
        <v>0</v>
      </c>
      <c r="L804" s="44">
        <f t="shared" si="179"/>
        <v>35</v>
      </c>
      <c r="M804" s="44">
        <f t="shared" si="179"/>
        <v>0</v>
      </c>
      <c r="N804" s="44">
        <f t="shared" si="179"/>
        <v>0</v>
      </c>
      <c r="O804" s="279">
        <v>659</v>
      </c>
      <c r="P804" s="279" t="s">
        <v>975</v>
      </c>
      <c r="Q804" s="314" t="s">
        <v>4192</v>
      </c>
    </row>
    <row r="805" spans="1:17" x14ac:dyDescent="0.25">
      <c r="A805" s="374"/>
      <c r="B805" s="279"/>
      <c r="C805" s="279"/>
      <c r="D805" s="279"/>
      <c r="E805" s="279"/>
      <c r="F805" s="279"/>
      <c r="G805" s="79" t="s">
        <v>17</v>
      </c>
      <c r="H805" s="44">
        <f t="shared" si="175"/>
        <v>34.700000000000003</v>
      </c>
      <c r="I805" s="44">
        <v>0</v>
      </c>
      <c r="J805" s="44">
        <v>0</v>
      </c>
      <c r="K805" s="44">
        <v>0</v>
      </c>
      <c r="L805" s="44">
        <v>34.700000000000003</v>
      </c>
      <c r="M805" s="44">
        <v>0</v>
      </c>
      <c r="N805" s="44">
        <v>0</v>
      </c>
      <c r="O805" s="279"/>
      <c r="P805" s="279"/>
      <c r="Q805" s="315"/>
    </row>
    <row r="806" spans="1:17" ht="36" x14ac:dyDescent="0.25">
      <c r="A806" s="374"/>
      <c r="B806" s="279"/>
      <c r="C806" s="279"/>
      <c r="D806" s="279"/>
      <c r="E806" s="279"/>
      <c r="F806" s="279"/>
      <c r="G806" s="79" t="s">
        <v>18</v>
      </c>
      <c r="H806" s="44">
        <f t="shared" si="175"/>
        <v>0.3</v>
      </c>
      <c r="I806" s="44">
        <v>0</v>
      </c>
      <c r="J806" s="44">
        <v>0</v>
      </c>
      <c r="K806" s="44">
        <v>0</v>
      </c>
      <c r="L806" s="44">
        <v>0.3</v>
      </c>
      <c r="M806" s="44">
        <v>0</v>
      </c>
      <c r="N806" s="44">
        <v>0</v>
      </c>
      <c r="O806" s="279"/>
      <c r="P806" s="279"/>
      <c r="Q806" s="315"/>
    </row>
    <row r="807" spans="1:17" x14ac:dyDescent="0.25">
      <c r="A807" s="374"/>
      <c r="B807" s="279"/>
      <c r="C807" s="279"/>
      <c r="D807" s="279"/>
      <c r="E807" s="279"/>
      <c r="F807" s="279"/>
      <c r="G807" s="79" t="s">
        <v>19</v>
      </c>
      <c r="H807" s="44">
        <f t="shared" si="175"/>
        <v>0</v>
      </c>
      <c r="I807" s="44">
        <v>0</v>
      </c>
      <c r="J807" s="44">
        <v>0</v>
      </c>
      <c r="K807" s="44">
        <v>0</v>
      </c>
      <c r="L807" s="44">
        <v>0</v>
      </c>
      <c r="M807" s="44">
        <v>0</v>
      </c>
      <c r="N807" s="44">
        <v>0</v>
      </c>
      <c r="O807" s="279"/>
      <c r="P807" s="279"/>
      <c r="Q807" s="315"/>
    </row>
    <row r="808" spans="1:17" ht="24" x14ac:dyDescent="0.25">
      <c r="A808" s="375"/>
      <c r="B808" s="279"/>
      <c r="C808" s="279"/>
      <c r="D808" s="279"/>
      <c r="E808" s="279"/>
      <c r="F808" s="279"/>
      <c r="G808" s="79" t="s">
        <v>20</v>
      </c>
      <c r="H808" s="44">
        <f t="shared" si="175"/>
        <v>0</v>
      </c>
      <c r="I808" s="44">
        <v>0</v>
      </c>
      <c r="J808" s="44">
        <v>0</v>
      </c>
      <c r="K808" s="44">
        <v>0</v>
      </c>
      <c r="L808" s="44">
        <v>0</v>
      </c>
      <c r="M808" s="44">
        <v>0</v>
      </c>
      <c r="N808" s="44">
        <v>0</v>
      </c>
      <c r="O808" s="279"/>
      <c r="P808" s="279"/>
      <c r="Q808" s="315"/>
    </row>
    <row r="809" spans="1:17" ht="36" customHeight="1" x14ac:dyDescent="0.25">
      <c r="A809" s="292" t="s">
        <v>3324</v>
      </c>
      <c r="B809" s="279" t="s">
        <v>3316</v>
      </c>
      <c r="C809" s="279" t="s">
        <v>13</v>
      </c>
      <c r="D809" s="279" t="s">
        <v>3325</v>
      </c>
      <c r="E809" s="279" t="s">
        <v>3308</v>
      </c>
      <c r="F809" s="279" t="s">
        <v>3086</v>
      </c>
      <c r="G809" s="79" t="s">
        <v>16</v>
      </c>
      <c r="H809" s="44">
        <f t="shared" ref="H809:N809" si="180">SUM(H810:H813)</f>
        <v>35</v>
      </c>
      <c r="I809" s="44">
        <f t="shared" si="180"/>
        <v>0</v>
      </c>
      <c r="J809" s="44">
        <f t="shared" si="180"/>
        <v>0</v>
      </c>
      <c r="K809" s="44">
        <f t="shared" si="180"/>
        <v>0</v>
      </c>
      <c r="L809" s="44">
        <f t="shared" si="180"/>
        <v>35</v>
      </c>
      <c r="M809" s="44">
        <f t="shared" si="180"/>
        <v>0</v>
      </c>
      <c r="N809" s="44">
        <f t="shared" si="180"/>
        <v>0</v>
      </c>
      <c r="O809" s="669">
        <v>2290</v>
      </c>
      <c r="P809" s="279" t="s">
        <v>975</v>
      </c>
      <c r="Q809" s="314" t="s">
        <v>4192</v>
      </c>
    </row>
    <row r="810" spans="1:17" x14ac:dyDescent="0.25">
      <c r="A810" s="292"/>
      <c r="B810" s="279"/>
      <c r="C810" s="279"/>
      <c r="D810" s="279"/>
      <c r="E810" s="279"/>
      <c r="F810" s="279"/>
      <c r="G810" s="79" t="s">
        <v>17</v>
      </c>
      <c r="H810" s="44">
        <f t="shared" si="175"/>
        <v>34.700000000000003</v>
      </c>
      <c r="I810" s="44">
        <v>0</v>
      </c>
      <c r="J810" s="44">
        <v>0</v>
      </c>
      <c r="K810" s="44">
        <v>0</v>
      </c>
      <c r="L810" s="44">
        <v>34.700000000000003</v>
      </c>
      <c r="M810" s="44">
        <v>0</v>
      </c>
      <c r="N810" s="44">
        <v>0</v>
      </c>
      <c r="O810" s="669"/>
      <c r="P810" s="279"/>
      <c r="Q810" s="315"/>
    </row>
    <row r="811" spans="1:17" ht="36" x14ac:dyDescent="0.25">
      <c r="A811" s="292"/>
      <c r="B811" s="279"/>
      <c r="C811" s="279"/>
      <c r="D811" s="279"/>
      <c r="E811" s="279"/>
      <c r="F811" s="279"/>
      <c r="G811" s="79" t="s">
        <v>18</v>
      </c>
      <c r="H811" s="44">
        <f t="shared" si="175"/>
        <v>0.3</v>
      </c>
      <c r="I811" s="44">
        <v>0</v>
      </c>
      <c r="J811" s="44">
        <v>0</v>
      </c>
      <c r="K811" s="44">
        <v>0</v>
      </c>
      <c r="L811" s="44">
        <v>0.3</v>
      </c>
      <c r="M811" s="44">
        <v>0</v>
      </c>
      <c r="N811" s="44">
        <v>0</v>
      </c>
      <c r="O811" s="669"/>
      <c r="P811" s="279"/>
      <c r="Q811" s="315"/>
    </row>
    <row r="812" spans="1:17" x14ac:dyDescent="0.25">
      <c r="A812" s="292"/>
      <c r="B812" s="279"/>
      <c r="C812" s="279"/>
      <c r="D812" s="279"/>
      <c r="E812" s="279"/>
      <c r="F812" s="279"/>
      <c r="G812" s="79" t="s">
        <v>19</v>
      </c>
      <c r="H812" s="44">
        <f t="shared" si="175"/>
        <v>0</v>
      </c>
      <c r="I812" s="44">
        <v>0</v>
      </c>
      <c r="J812" s="44">
        <v>0</v>
      </c>
      <c r="K812" s="44">
        <v>0</v>
      </c>
      <c r="L812" s="44">
        <v>0</v>
      </c>
      <c r="M812" s="44">
        <v>0</v>
      </c>
      <c r="N812" s="44">
        <v>0</v>
      </c>
      <c r="O812" s="669"/>
      <c r="P812" s="279"/>
      <c r="Q812" s="315"/>
    </row>
    <row r="813" spans="1:17" ht="24" x14ac:dyDescent="0.25">
      <c r="A813" s="292"/>
      <c r="B813" s="279"/>
      <c r="C813" s="279"/>
      <c r="D813" s="279"/>
      <c r="E813" s="279"/>
      <c r="F813" s="279"/>
      <c r="G813" s="79" t="s">
        <v>20</v>
      </c>
      <c r="H813" s="44">
        <f t="shared" si="175"/>
        <v>0</v>
      </c>
      <c r="I813" s="44">
        <v>0</v>
      </c>
      <c r="J813" s="44">
        <v>0</v>
      </c>
      <c r="K813" s="44">
        <v>0</v>
      </c>
      <c r="L813" s="44">
        <v>0</v>
      </c>
      <c r="M813" s="44">
        <v>0</v>
      </c>
      <c r="N813" s="44">
        <v>0</v>
      </c>
      <c r="O813" s="669"/>
      <c r="P813" s="279"/>
      <c r="Q813" s="315"/>
    </row>
    <row r="814" spans="1:17" ht="36" customHeight="1" x14ac:dyDescent="0.25">
      <c r="A814" s="299" t="s">
        <v>3326</v>
      </c>
      <c r="B814" s="279" t="s">
        <v>3316</v>
      </c>
      <c r="C814" s="279" t="s">
        <v>13</v>
      </c>
      <c r="D814" s="279" t="s">
        <v>3327</v>
      </c>
      <c r="E814" s="279" t="s">
        <v>3077</v>
      </c>
      <c r="F814" s="279" t="s">
        <v>3086</v>
      </c>
      <c r="G814" s="79" t="s">
        <v>16</v>
      </c>
      <c r="H814" s="44">
        <f t="shared" ref="H814:N814" si="181">SUM(H815:H818)</f>
        <v>20</v>
      </c>
      <c r="I814" s="44">
        <f t="shared" si="181"/>
        <v>0</v>
      </c>
      <c r="J814" s="44">
        <f t="shared" si="181"/>
        <v>0</v>
      </c>
      <c r="K814" s="44">
        <f t="shared" si="181"/>
        <v>0</v>
      </c>
      <c r="L814" s="44">
        <f t="shared" si="181"/>
        <v>0</v>
      </c>
      <c r="M814" s="44">
        <f t="shared" si="181"/>
        <v>20</v>
      </c>
      <c r="N814" s="44">
        <f t="shared" si="181"/>
        <v>0</v>
      </c>
      <c r="O814" s="279">
        <v>297</v>
      </c>
      <c r="P814" s="279" t="s">
        <v>975</v>
      </c>
      <c r="Q814" s="314" t="s">
        <v>4192</v>
      </c>
    </row>
    <row r="815" spans="1:17" x14ac:dyDescent="0.25">
      <c r="A815" s="374"/>
      <c r="B815" s="279"/>
      <c r="C815" s="279"/>
      <c r="D815" s="279"/>
      <c r="E815" s="279"/>
      <c r="F815" s="279"/>
      <c r="G815" s="79" t="s">
        <v>17</v>
      </c>
      <c r="H815" s="44">
        <f t="shared" si="175"/>
        <v>19.8</v>
      </c>
      <c r="I815" s="44">
        <v>0</v>
      </c>
      <c r="J815" s="44">
        <v>0</v>
      </c>
      <c r="K815" s="44">
        <v>0</v>
      </c>
      <c r="L815" s="44">
        <v>0</v>
      </c>
      <c r="M815" s="44">
        <v>19.8</v>
      </c>
      <c r="N815" s="44">
        <v>0</v>
      </c>
      <c r="O815" s="279"/>
      <c r="P815" s="279"/>
      <c r="Q815" s="315"/>
    </row>
    <row r="816" spans="1:17" ht="36" x14ac:dyDescent="0.25">
      <c r="A816" s="374"/>
      <c r="B816" s="279"/>
      <c r="C816" s="279"/>
      <c r="D816" s="279"/>
      <c r="E816" s="279"/>
      <c r="F816" s="279"/>
      <c r="G816" s="79" t="s">
        <v>18</v>
      </c>
      <c r="H816" s="44">
        <f t="shared" si="175"/>
        <v>0.2</v>
      </c>
      <c r="I816" s="44">
        <v>0</v>
      </c>
      <c r="J816" s="44">
        <v>0</v>
      </c>
      <c r="K816" s="44">
        <v>0</v>
      </c>
      <c r="L816" s="44">
        <v>0</v>
      </c>
      <c r="M816" s="44">
        <v>0.2</v>
      </c>
      <c r="N816" s="44">
        <v>0</v>
      </c>
      <c r="O816" s="279"/>
      <c r="P816" s="279"/>
      <c r="Q816" s="315"/>
    </row>
    <row r="817" spans="1:17" x14ac:dyDescent="0.25">
      <c r="A817" s="374"/>
      <c r="B817" s="279"/>
      <c r="C817" s="279"/>
      <c r="D817" s="279"/>
      <c r="E817" s="279"/>
      <c r="F817" s="279"/>
      <c r="G817" s="79" t="s">
        <v>19</v>
      </c>
      <c r="H817" s="44">
        <f t="shared" si="175"/>
        <v>0</v>
      </c>
      <c r="I817" s="44">
        <v>0</v>
      </c>
      <c r="J817" s="44">
        <v>0</v>
      </c>
      <c r="K817" s="44">
        <v>0</v>
      </c>
      <c r="L817" s="44">
        <v>0</v>
      </c>
      <c r="M817" s="44">
        <v>0</v>
      </c>
      <c r="N817" s="44">
        <v>0</v>
      </c>
      <c r="O817" s="279"/>
      <c r="P817" s="279"/>
      <c r="Q817" s="315"/>
    </row>
    <row r="818" spans="1:17" ht="24" x14ac:dyDescent="0.25">
      <c r="A818" s="375"/>
      <c r="B818" s="279"/>
      <c r="C818" s="279"/>
      <c r="D818" s="279"/>
      <c r="E818" s="279"/>
      <c r="F818" s="279"/>
      <c r="G818" s="79" t="s">
        <v>20</v>
      </c>
      <c r="H818" s="44">
        <f t="shared" si="175"/>
        <v>0</v>
      </c>
      <c r="I818" s="44">
        <v>0</v>
      </c>
      <c r="J818" s="44">
        <v>0</v>
      </c>
      <c r="K818" s="44">
        <v>0</v>
      </c>
      <c r="L818" s="44">
        <v>0</v>
      </c>
      <c r="M818" s="44">
        <v>0</v>
      </c>
      <c r="N818" s="44">
        <v>0</v>
      </c>
      <c r="O818" s="279"/>
      <c r="P818" s="279"/>
      <c r="Q818" s="315"/>
    </row>
    <row r="819" spans="1:17" ht="36" customHeight="1" x14ac:dyDescent="0.25">
      <c r="A819" s="299" t="s">
        <v>3328</v>
      </c>
      <c r="B819" s="279" t="s">
        <v>3316</v>
      </c>
      <c r="C819" s="279" t="s">
        <v>13</v>
      </c>
      <c r="D819" s="279" t="s">
        <v>3329</v>
      </c>
      <c r="E819" s="279" t="s">
        <v>2075</v>
      </c>
      <c r="F819" s="279" t="s">
        <v>3086</v>
      </c>
      <c r="G819" s="79" t="s">
        <v>16</v>
      </c>
      <c r="H819" s="44">
        <f t="shared" ref="H819:N819" si="182">SUM(H820:H823)</f>
        <v>10</v>
      </c>
      <c r="I819" s="44">
        <f t="shared" si="182"/>
        <v>0</v>
      </c>
      <c r="J819" s="44">
        <f t="shared" si="182"/>
        <v>0</v>
      </c>
      <c r="K819" s="44">
        <f t="shared" si="182"/>
        <v>0</v>
      </c>
      <c r="L819" s="44">
        <f t="shared" si="182"/>
        <v>0</v>
      </c>
      <c r="M819" s="44">
        <f t="shared" si="182"/>
        <v>10</v>
      </c>
      <c r="N819" s="44">
        <f t="shared" si="182"/>
        <v>0</v>
      </c>
      <c r="O819" s="669">
        <v>1188</v>
      </c>
      <c r="P819" s="279" t="s">
        <v>3330</v>
      </c>
      <c r="Q819" s="314" t="s">
        <v>4192</v>
      </c>
    </row>
    <row r="820" spans="1:17" x14ac:dyDescent="0.25">
      <c r="A820" s="374"/>
      <c r="B820" s="279"/>
      <c r="C820" s="279"/>
      <c r="D820" s="279"/>
      <c r="E820" s="279"/>
      <c r="F820" s="279"/>
      <c r="G820" s="79" t="s">
        <v>17</v>
      </c>
      <c r="H820" s="44">
        <f t="shared" si="175"/>
        <v>9.9</v>
      </c>
      <c r="I820" s="44">
        <v>0</v>
      </c>
      <c r="J820" s="44">
        <v>0</v>
      </c>
      <c r="K820" s="44">
        <v>0</v>
      </c>
      <c r="L820" s="44">
        <v>0</v>
      </c>
      <c r="M820" s="44">
        <v>9.9</v>
      </c>
      <c r="N820" s="44">
        <v>0</v>
      </c>
      <c r="O820" s="669"/>
      <c r="P820" s="279"/>
      <c r="Q820" s="315"/>
    </row>
    <row r="821" spans="1:17" ht="36" x14ac:dyDescent="0.25">
      <c r="A821" s="374"/>
      <c r="B821" s="279"/>
      <c r="C821" s="279"/>
      <c r="D821" s="279"/>
      <c r="E821" s="279"/>
      <c r="F821" s="279"/>
      <c r="G821" s="79" t="s">
        <v>18</v>
      </c>
      <c r="H821" s="44">
        <f t="shared" si="175"/>
        <v>0.1</v>
      </c>
      <c r="I821" s="44">
        <v>0</v>
      </c>
      <c r="J821" s="44">
        <v>0</v>
      </c>
      <c r="K821" s="44">
        <v>0</v>
      </c>
      <c r="L821" s="44">
        <v>0</v>
      </c>
      <c r="M821" s="44">
        <v>0.1</v>
      </c>
      <c r="N821" s="44">
        <v>0</v>
      </c>
      <c r="O821" s="669"/>
      <c r="P821" s="279"/>
      <c r="Q821" s="315"/>
    </row>
    <row r="822" spans="1:17" x14ac:dyDescent="0.25">
      <c r="A822" s="374"/>
      <c r="B822" s="279"/>
      <c r="C822" s="279"/>
      <c r="D822" s="279"/>
      <c r="E822" s="279"/>
      <c r="F822" s="279"/>
      <c r="G822" s="79" t="s">
        <v>19</v>
      </c>
      <c r="H822" s="44">
        <f t="shared" si="175"/>
        <v>0</v>
      </c>
      <c r="I822" s="44">
        <v>0</v>
      </c>
      <c r="J822" s="44">
        <v>0</v>
      </c>
      <c r="K822" s="44">
        <v>0</v>
      </c>
      <c r="L822" s="44">
        <v>0</v>
      </c>
      <c r="M822" s="44">
        <v>0</v>
      </c>
      <c r="N822" s="44">
        <v>0</v>
      </c>
      <c r="O822" s="669"/>
      <c r="P822" s="279"/>
      <c r="Q822" s="315"/>
    </row>
    <row r="823" spans="1:17" ht="24" x14ac:dyDescent="0.25">
      <c r="A823" s="375"/>
      <c r="B823" s="279"/>
      <c r="C823" s="279"/>
      <c r="D823" s="279"/>
      <c r="E823" s="279"/>
      <c r="F823" s="279"/>
      <c r="G823" s="79" t="s">
        <v>20</v>
      </c>
      <c r="H823" s="44">
        <f t="shared" si="175"/>
        <v>0</v>
      </c>
      <c r="I823" s="44">
        <v>0</v>
      </c>
      <c r="J823" s="44">
        <v>0</v>
      </c>
      <c r="K823" s="44">
        <v>0</v>
      </c>
      <c r="L823" s="44">
        <v>0</v>
      </c>
      <c r="M823" s="44">
        <v>0</v>
      </c>
      <c r="N823" s="44">
        <v>0</v>
      </c>
      <c r="O823" s="669"/>
      <c r="P823" s="279"/>
      <c r="Q823" s="315"/>
    </row>
    <row r="824" spans="1:17" ht="36" customHeight="1" x14ac:dyDescent="0.25">
      <c r="A824" s="292" t="s">
        <v>3331</v>
      </c>
      <c r="B824" s="279" t="s">
        <v>3311</v>
      </c>
      <c r="C824" s="279" t="s">
        <v>13</v>
      </c>
      <c r="D824" s="279" t="s">
        <v>3332</v>
      </c>
      <c r="E824" s="279" t="s">
        <v>3333</v>
      </c>
      <c r="F824" s="279" t="s">
        <v>3086</v>
      </c>
      <c r="G824" s="79" t="s">
        <v>16</v>
      </c>
      <c r="H824" s="44">
        <f t="shared" ref="H824:N824" si="183">SUM(H825:H828)</f>
        <v>10</v>
      </c>
      <c r="I824" s="44">
        <f t="shared" si="183"/>
        <v>0</v>
      </c>
      <c r="J824" s="44">
        <f t="shared" si="183"/>
        <v>0</v>
      </c>
      <c r="K824" s="44">
        <f t="shared" si="183"/>
        <v>0</v>
      </c>
      <c r="L824" s="44">
        <f t="shared" si="183"/>
        <v>0</v>
      </c>
      <c r="M824" s="44">
        <f t="shared" si="183"/>
        <v>0</v>
      </c>
      <c r="N824" s="44">
        <f t="shared" si="183"/>
        <v>10</v>
      </c>
      <c r="O824" s="279" t="s">
        <v>3334</v>
      </c>
      <c r="P824" s="279" t="s">
        <v>3335</v>
      </c>
      <c r="Q824" s="314" t="s">
        <v>4192</v>
      </c>
    </row>
    <row r="825" spans="1:17" x14ac:dyDescent="0.25">
      <c r="A825" s="292"/>
      <c r="B825" s="279"/>
      <c r="C825" s="279"/>
      <c r="D825" s="279"/>
      <c r="E825" s="279"/>
      <c r="F825" s="279"/>
      <c r="G825" s="79" t="s">
        <v>17</v>
      </c>
      <c r="H825" s="44">
        <f t="shared" si="175"/>
        <v>9.9</v>
      </c>
      <c r="I825" s="44">
        <v>0</v>
      </c>
      <c r="J825" s="44">
        <v>0</v>
      </c>
      <c r="K825" s="44">
        <v>0</v>
      </c>
      <c r="L825" s="44">
        <v>0</v>
      </c>
      <c r="M825" s="44">
        <v>0</v>
      </c>
      <c r="N825" s="44">
        <v>9.9</v>
      </c>
      <c r="O825" s="279"/>
      <c r="P825" s="279"/>
      <c r="Q825" s="315"/>
    </row>
    <row r="826" spans="1:17" ht="36" x14ac:dyDescent="0.25">
      <c r="A826" s="292"/>
      <c r="B826" s="279"/>
      <c r="C826" s="279"/>
      <c r="D826" s="279"/>
      <c r="E826" s="279"/>
      <c r="F826" s="279"/>
      <c r="G826" s="79" t="s">
        <v>18</v>
      </c>
      <c r="H826" s="44">
        <f t="shared" si="175"/>
        <v>0.1</v>
      </c>
      <c r="I826" s="44">
        <v>0</v>
      </c>
      <c r="J826" s="44">
        <v>0</v>
      </c>
      <c r="K826" s="44">
        <v>0</v>
      </c>
      <c r="L826" s="44">
        <v>0</v>
      </c>
      <c r="M826" s="44">
        <v>0</v>
      </c>
      <c r="N826" s="44">
        <v>0.1</v>
      </c>
      <c r="O826" s="279"/>
      <c r="P826" s="279"/>
      <c r="Q826" s="315"/>
    </row>
    <row r="827" spans="1:17" x14ac:dyDescent="0.25">
      <c r="A827" s="292"/>
      <c r="B827" s="279"/>
      <c r="C827" s="279"/>
      <c r="D827" s="279"/>
      <c r="E827" s="279"/>
      <c r="F827" s="279"/>
      <c r="G827" s="79" t="s">
        <v>19</v>
      </c>
      <c r="H827" s="44">
        <f t="shared" si="175"/>
        <v>0</v>
      </c>
      <c r="I827" s="44">
        <v>0</v>
      </c>
      <c r="J827" s="44">
        <v>0</v>
      </c>
      <c r="K827" s="44">
        <v>0</v>
      </c>
      <c r="L827" s="44">
        <v>0</v>
      </c>
      <c r="M827" s="44">
        <v>0</v>
      </c>
      <c r="N827" s="44">
        <v>0</v>
      </c>
      <c r="O827" s="279"/>
      <c r="P827" s="279"/>
      <c r="Q827" s="315"/>
    </row>
    <row r="828" spans="1:17" ht="24" x14ac:dyDescent="0.25">
      <c r="A828" s="292"/>
      <c r="B828" s="279"/>
      <c r="C828" s="279"/>
      <c r="D828" s="279"/>
      <c r="E828" s="279"/>
      <c r="F828" s="279"/>
      <c r="G828" s="79" t="s">
        <v>20</v>
      </c>
      <c r="H828" s="44">
        <f t="shared" si="175"/>
        <v>0</v>
      </c>
      <c r="I828" s="44">
        <v>0</v>
      </c>
      <c r="J828" s="44">
        <v>0</v>
      </c>
      <c r="K828" s="44">
        <v>0</v>
      </c>
      <c r="L828" s="44">
        <v>0</v>
      </c>
      <c r="M828" s="44">
        <v>0</v>
      </c>
      <c r="N828" s="44">
        <v>0</v>
      </c>
      <c r="O828" s="279"/>
      <c r="P828" s="279"/>
      <c r="Q828" s="315"/>
    </row>
    <row r="829" spans="1:17" ht="36" customHeight="1" x14ac:dyDescent="0.25">
      <c r="A829" s="292" t="s">
        <v>3336</v>
      </c>
      <c r="B829" s="279" t="s">
        <v>3031</v>
      </c>
      <c r="C829" s="279" t="s">
        <v>13</v>
      </c>
      <c r="D829" s="279" t="s">
        <v>3337</v>
      </c>
      <c r="E829" s="279" t="s">
        <v>3338</v>
      </c>
      <c r="F829" s="279" t="s">
        <v>3339</v>
      </c>
      <c r="G829" s="79" t="s">
        <v>16</v>
      </c>
      <c r="H829" s="44">
        <f t="shared" ref="H829:N829" si="184">SUM(H830:H833)</f>
        <v>40</v>
      </c>
      <c r="I829" s="44">
        <f t="shared" si="184"/>
        <v>0</v>
      </c>
      <c r="J829" s="44">
        <f t="shared" si="184"/>
        <v>0</v>
      </c>
      <c r="K829" s="44">
        <f t="shared" si="184"/>
        <v>0</v>
      </c>
      <c r="L829" s="44">
        <f t="shared" si="184"/>
        <v>0</v>
      </c>
      <c r="M829" s="44">
        <f t="shared" si="184"/>
        <v>0</v>
      </c>
      <c r="N829" s="44">
        <f t="shared" si="184"/>
        <v>40</v>
      </c>
      <c r="O829" s="669">
        <v>20409</v>
      </c>
      <c r="P829" s="279" t="s">
        <v>3340</v>
      </c>
      <c r="Q829" s="314" t="s">
        <v>4192</v>
      </c>
    </row>
    <row r="830" spans="1:17" ht="49.5" customHeight="1" x14ac:dyDescent="0.25">
      <c r="A830" s="292"/>
      <c r="B830" s="279"/>
      <c r="C830" s="279"/>
      <c r="D830" s="279"/>
      <c r="E830" s="279"/>
      <c r="F830" s="279"/>
      <c r="G830" s="79" t="s">
        <v>17</v>
      </c>
      <c r="H830" s="44">
        <f t="shared" si="175"/>
        <v>39.6</v>
      </c>
      <c r="I830" s="44">
        <v>0</v>
      </c>
      <c r="J830" s="44">
        <v>0</v>
      </c>
      <c r="K830" s="44">
        <v>0</v>
      </c>
      <c r="L830" s="44">
        <v>0</v>
      </c>
      <c r="M830" s="44">
        <v>0</v>
      </c>
      <c r="N830" s="44">
        <v>39.6</v>
      </c>
      <c r="O830" s="669"/>
      <c r="P830" s="279"/>
      <c r="Q830" s="315"/>
    </row>
    <row r="831" spans="1:17" ht="36" x14ac:dyDescent="0.25">
      <c r="A831" s="292"/>
      <c r="B831" s="279"/>
      <c r="C831" s="279"/>
      <c r="D831" s="279"/>
      <c r="E831" s="279"/>
      <c r="F831" s="279"/>
      <c r="G831" s="79" t="s">
        <v>18</v>
      </c>
      <c r="H831" s="44">
        <f t="shared" si="175"/>
        <v>0.4</v>
      </c>
      <c r="I831" s="44">
        <v>0</v>
      </c>
      <c r="J831" s="44">
        <v>0</v>
      </c>
      <c r="K831" s="44">
        <v>0</v>
      </c>
      <c r="L831" s="44">
        <v>0</v>
      </c>
      <c r="M831" s="44">
        <v>0</v>
      </c>
      <c r="N831" s="44">
        <v>0.4</v>
      </c>
      <c r="O831" s="669"/>
      <c r="P831" s="279"/>
      <c r="Q831" s="315"/>
    </row>
    <row r="832" spans="1:17" x14ac:dyDescent="0.25">
      <c r="A832" s="292"/>
      <c r="B832" s="279"/>
      <c r="C832" s="279"/>
      <c r="D832" s="279"/>
      <c r="E832" s="279"/>
      <c r="F832" s="279"/>
      <c r="G832" s="79" t="s">
        <v>19</v>
      </c>
      <c r="H832" s="44">
        <f t="shared" si="175"/>
        <v>0</v>
      </c>
      <c r="I832" s="44">
        <v>0</v>
      </c>
      <c r="J832" s="44">
        <v>0</v>
      </c>
      <c r="K832" s="44">
        <v>0</v>
      </c>
      <c r="L832" s="44">
        <v>0</v>
      </c>
      <c r="M832" s="44">
        <v>0</v>
      </c>
      <c r="N832" s="44">
        <v>0</v>
      </c>
      <c r="O832" s="669"/>
      <c r="P832" s="279"/>
      <c r="Q832" s="315"/>
    </row>
    <row r="833" spans="1:17" ht="24" x14ac:dyDescent="0.25">
      <c r="A833" s="292"/>
      <c r="B833" s="279"/>
      <c r="C833" s="279"/>
      <c r="D833" s="279"/>
      <c r="E833" s="279"/>
      <c r="F833" s="279"/>
      <c r="G833" s="79" t="s">
        <v>20</v>
      </c>
      <c r="H833" s="44">
        <f t="shared" si="175"/>
        <v>0</v>
      </c>
      <c r="I833" s="44">
        <v>0</v>
      </c>
      <c r="J833" s="44">
        <v>0</v>
      </c>
      <c r="K833" s="44">
        <v>0</v>
      </c>
      <c r="L833" s="44">
        <v>0</v>
      </c>
      <c r="M833" s="44">
        <v>0</v>
      </c>
      <c r="N833" s="44">
        <v>0</v>
      </c>
      <c r="O833" s="669"/>
      <c r="P833" s="279"/>
      <c r="Q833" s="315"/>
    </row>
    <row r="834" spans="1:17" ht="36" customHeight="1" x14ac:dyDescent="0.25">
      <c r="A834" s="292" t="s">
        <v>3341</v>
      </c>
      <c r="B834" s="279" t="s">
        <v>3342</v>
      </c>
      <c r="C834" s="279" t="s">
        <v>13</v>
      </c>
      <c r="D834" s="279">
        <v>2025</v>
      </c>
      <c r="E834" s="279"/>
      <c r="F834" s="279" t="s">
        <v>3339</v>
      </c>
      <c r="G834" s="79" t="s">
        <v>16</v>
      </c>
      <c r="H834" s="44">
        <f t="shared" ref="H834:N834" si="185">SUM(H835:H838)</f>
        <v>8</v>
      </c>
      <c r="I834" s="44">
        <f t="shared" si="185"/>
        <v>8</v>
      </c>
      <c r="J834" s="44">
        <f t="shared" si="185"/>
        <v>0</v>
      </c>
      <c r="K834" s="44">
        <f t="shared" si="185"/>
        <v>0</v>
      </c>
      <c r="L834" s="44">
        <f t="shared" si="185"/>
        <v>0</v>
      </c>
      <c r="M834" s="44">
        <f t="shared" si="185"/>
        <v>0</v>
      </c>
      <c r="N834" s="44">
        <f t="shared" si="185"/>
        <v>0</v>
      </c>
      <c r="O834" s="669">
        <v>20409</v>
      </c>
      <c r="P834" s="279" t="s">
        <v>3343</v>
      </c>
      <c r="Q834" s="314" t="s">
        <v>4192</v>
      </c>
    </row>
    <row r="835" spans="1:17" x14ac:dyDescent="0.25">
      <c r="A835" s="292"/>
      <c r="B835" s="279"/>
      <c r="C835" s="279"/>
      <c r="D835" s="279"/>
      <c r="E835" s="279"/>
      <c r="F835" s="279"/>
      <c r="G835" s="79" t="s">
        <v>17</v>
      </c>
      <c r="H835" s="44">
        <f t="shared" si="175"/>
        <v>7.9</v>
      </c>
      <c r="I835" s="44">
        <v>7.9</v>
      </c>
      <c r="J835" s="44">
        <v>0</v>
      </c>
      <c r="K835" s="44">
        <v>0</v>
      </c>
      <c r="L835" s="44">
        <v>0</v>
      </c>
      <c r="M835" s="44">
        <v>0</v>
      </c>
      <c r="N835" s="44">
        <v>0</v>
      </c>
      <c r="O835" s="669"/>
      <c r="P835" s="279"/>
      <c r="Q835" s="315"/>
    </row>
    <row r="836" spans="1:17" ht="36" x14ac:dyDescent="0.25">
      <c r="A836" s="292"/>
      <c r="B836" s="279"/>
      <c r="C836" s="279"/>
      <c r="D836" s="279"/>
      <c r="E836" s="279"/>
      <c r="F836" s="279"/>
      <c r="G836" s="79" t="s">
        <v>18</v>
      </c>
      <c r="H836" s="44">
        <f t="shared" si="175"/>
        <v>0.1</v>
      </c>
      <c r="I836" s="44">
        <v>0.1</v>
      </c>
      <c r="J836" s="44">
        <v>0</v>
      </c>
      <c r="K836" s="44">
        <v>0</v>
      </c>
      <c r="L836" s="44">
        <v>0</v>
      </c>
      <c r="M836" s="44">
        <v>0</v>
      </c>
      <c r="N836" s="44">
        <v>0</v>
      </c>
      <c r="O836" s="669"/>
      <c r="P836" s="279"/>
      <c r="Q836" s="315"/>
    </row>
    <row r="837" spans="1:17" x14ac:dyDescent="0.25">
      <c r="A837" s="292"/>
      <c r="B837" s="279"/>
      <c r="C837" s="279"/>
      <c r="D837" s="279"/>
      <c r="E837" s="279"/>
      <c r="F837" s="279"/>
      <c r="G837" s="79" t="s">
        <v>19</v>
      </c>
      <c r="H837" s="44">
        <f t="shared" si="175"/>
        <v>0</v>
      </c>
      <c r="I837" s="44">
        <v>0</v>
      </c>
      <c r="J837" s="44">
        <v>0</v>
      </c>
      <c r="K837" s="44">
        <v>0</v>
      </c>
      <c r="L837" s="44">
        <v>0</v>
      </c>
      <c r="M837" s="44">
        <v>0</v>
      </c>
      <c r="N837" s="44">
        <v>0</v>
      </c>
      <c r="O837" s="669"/>
      <c r="P837" s="279"/>
      <c r="Q837" s="315"/>
    </row>
    <row r="838" spans="1:17" ht="24" x14ac:dyDescent="0.25">
      <c r="A838" s="292"/>
      <c r="B838" s="279"/>
      <c r="C838" s="279"/>
      <c r="D838" s="279"/>
      <c r="E838" s="279"/>
      <c r="F838" s="279"/>
      <c r="G838" s="79" t="s">
        <v>20</v>
      </c>
      <c r="H838" s="44">
        <f t="shared" si="175"/>
        <v>0</v>
      </c>
      <c r="I838" s="44">
        <v>0</v>
      </c>
      <c r="J838" s="44">
        <v>0</v>
      </c>
      <c r="K838" s="44">
        <v>0</v>
      </c>
      <c r="L838" s="44">
        <v>0</v>
      </c>
      <c r="M838" s="44">
        <v>0</v>
      </c>
      <c r="N838" s="44">
        <v>0</v>
      </c>
      <c r="O838" s="669"/>
      <c r="P838" s="279"/>
      <c r="Q838" s="315"/>
    </row>
    <row r="839" spans="1:17" ht="36" customHeight="1" x14ac:dyDescent="0.25">
      <c r="A839" s="292" t="s">
        <v>3344</v>
      </c>
      <c r="B839" s="279" t="s">
        <v>3342</v>
      </c>
      <c r="C839" s="279" t="s">
        <v>13</v>
      </c>
      <c r="D839" s="279">
        <v>2026</v>
      </c>
      <c r="E839" s="279"/>
      <c r="F839" s="279" t="s">
        <v>3339</v>
      </c>
      <c r="G839" s="79" t="s">
        <v>16</v>
      </c>
      <c r="H839" s="44">
        <f t="shared" ref="H839:N839" si="186">SUM(H840:H843)</f>
        <v>5</v>
      </c>
      <c r="I839" s="44">
        <f t="shared" si="186"/>
        <v>0</v>
      </c>
      <c r="J839" s="44">
        <f t="shared" si="186"/>
        <v>5</v>
      </c>
      <c r="K839" s="44">
        <f t="shared" si="186"/>
        <v>0</v>
      </c>
      <c r="L839" s="44">
        <f t="shared" si="186"/>
        <v>0</v>
      </c>
      <c r="M839" s="44">
        <f t="shared" si="186"/>
        <v>0</v>
      </c>
      <c r="N839" s="44">
        <f t="shared" si="186"/>
        <v>0</v>
      </c>
      <c r="O839" s="669">
        <v>1231</v>
      </c>
      <c r="P839" s="279" t="s">
        <v>3345</v>
      </c>
      <c r="Q839" s="314" t="s">
        <v>4192</v>
      </c>
    </row>
    <row r="840" spans="1:17" x14ac:dyDescent="0.25">
      <c r="A840" s="292"/>
      <c r="B840" s="279"/>
      <c r="C840" s="279"/>
      <c r="D840" s="279"/>
      <c r="E840" s="279"/>
      <c r="F840" s="279"/>
      <c r="G840" s="79" t="s">
        <v>17</v>
      </c>
      <c r="H840" s="44">
        <f t="shared" si="175"/>
        <v>0</v>
      </c>
      <c r="I840" s="44">
        <v>0</v>
      </c>
      <c r="J840" s="44">
        <v>0</v>
      </c>
      <c r="K840" s="44">
        <v>0</v>
      </c>
      <c r="L840" s="44">
        <v>0</v>
      </c>
      <c r="M840" s="44">
        <v>0</v>
      </c>
      <c r="N840" s="44">
        <v>0</v>
      </c>
      <c r="O840" s="669"/>
      <c r="P840" s="279"/>
      <c r="Q840" s="315"/>
    </row>
    <row r="841" spans="1:17" ht="36" x14ac:dyDescent="0.25">
      <c r="A841" s="292"/>
      <c r="B841" s="279"/>
      <c r="C841" s="279"/>
      <c r="D841" s="279"/>
      <c r="E841" s="279"/>
      <c r="F841" s="279"/>
      <c r="G841" s="79" t="s">
        <v>18</v>
      </c>
      <c r="H841" s="44">
        <f t="shared" si="175"/>
        <v>5</v>
      </c>
      <c r="I841" s="44">
        <v>0</v>
      </c>
      <c r="J841" s="44">
        <v>5</v>
      </c>
      <c r="K841" s="44">
        <v>0</v>
      </c>
      <c r="L841" s="44">
        <v>0</v>
      </c>
      <c r="M841" s="44">
        <v>0</v>
      </c>
      <c r="N841" s="44">
        <v>0</v>
      </c>
      <c r="O841" s="669"/>
      <c r="P841" s="279"/>
      <c r="Q841" s="315"/>
    </row>
    <row r="842" spans="1:17" x14ac:dyDescent="0.25">
      <c r="A842" s="292"/>
      <c r="B842" s="279"/>
      <c r="C842" s="279"/>
      <c r="D842" s="279"/>
      <c r="E842" s="279"/>
      <c r="F842" s="279"/>
      <c r="G842" s="79" t="s">
        <v>19</v>
      </c>
      <c r="H842" s="44">
        <f t="shared" si="175"/>
        <v>0</v>
      </c>
      <c r="I842" s="44">
        <v>0</v>
      </c>
      <c r="J842" s="44">
        <v>0</v>
      </c>
      <c r="K842" s="44">
        <v>0</v>
      </c>
      <c r="L842" s="44">
        <v>0</v>
      </c>
      <c r="M842" s="44">
        <v>0</v>
      </c>
      <c r="N842" s="44">
        <v>0</v>
      </c>
      <c r="O842" s="669"/>
      <c r="P842" s="279"/>
      <c r="Q842" s="315"/>
    </row>
    <row r="843" spans="1:17" ht="24" x14ac:dyDescent="0.25">
      <c r="A843" s="292"/>
      <c r="B843" s="279"/>
      <c r="C843" s="279"/>
      <c r="D843" s="279"/>
      <c r="E843" s="279"/>
      <c r="F843" s="279"/>
      <c r="G843" s="79" t="s">
        <v>20</v>
      </c>
      <c r="H843" s="44">
        <f t="shared" si="175"/>
        <v>0</v>
      </c>
      <c r="I843" s="44">
        <v>0</v>
      </c>
      <c r="J843" s="44">
        <v>0</v>
      </c>
      <c r="K843" s="44">
        <v>0</v>
      </c>
      <c r="L843" s="44">
        <v>0</v>
      </c>
      <c r="M843" s="44">
        <v>0</v>
      </c>
      <c r="N843" s="44">
        <v>0</v>
      </c>
      <c r="O843" s="669"/>
      <c r="P843" s="279"/>
      <c r="Q843" s="315"/>
    </row>
    <row r="844" spans="1:17" ht="36" customHeight="1" x14ac:dyDescent="0.25">
      <c r="A844" s="292" t="s">
        <v>3346</v>
      </c>
      <c r="B844" s="279" t="s">
        <v>3342</v>
      </c>
      <c r="C844" s="279" t="s">
        <v>13</v>
      </c>
      <c r="D844" s="279">
        <v>2029</v>
      </c>
      <c r="E844" s="279"/>
      <c r="F844" s="279" t="s">
        <v>3339</v>
      </c>
      <c r="G844" s="79" t="s">
        <v>16</v>
      </c>
      <c r="H844" s="44">
        <f t="shared" ref="H844:N844" si="187">SUM(H845:H848)</f>
        <v>5</v>
      </c>
      <c r="I844" s="44">
        <f t="shared" si="187"/>
        <v>0</v>
      </c>
      <c r="J844" s="44">
        <f t="shared" si="187"/>
        <v>5</v>
      </c>
      <c r="K844" s="44">
        <f t="shared" si="187"/>
        <v>0</v>
      </c>
      <c r="L844" s="44">
        <f t="shared" si="187"/>
        <v>0</v>
      </c>
      <c r="M844" s="44">
        <f t="shared" si="187"/>
        <v>0</v>
      </c>
      <c r="N844" s="44">
        <f t="shared" si="187"/>
        <v>0</v>
      </c>
      <c r="O844" s="279">
        <v>664</v>
      </c>
      <c r="P844" s="279" t="s">
        <v>3345</v>
      </c>
      <c r="Q844" s="314" t="s">
        <v>4192</v>
      </c>
    </row>
    <row r="845" spans="1:17" ht="27" customHeight="1" x14ac:dyDescent="0.25">
      <c r="A845" s="292"/>
      <c r="B845" s="279"/>
      <c r="C845" s="279"/>
      <c r="D845" s="279"/>
      <c r="E845" s="279"/>
      <c r="F845" s="279"/>
      <c r="G845" s="79" t="s">
        <v>17</v>
      </c>
      <c r="H845" s="44">
        <f>SUM(I845:N845)</f>
        <v>0</v>
      </c>
      <c r="I845" s="44">
        <v>0</v>
      </c>
      <c r="J845" s="44">
        <v>0</v>
      </c>
      <c r="K845" s="44">
        <v>0</v>
      </c>
      <c r="L845" s="44">
        <v>0</v>
      </c>
      <c r="M845" s="44">
        <v>0</v>
      </c>
      <c r="N845" s="44">
        <v>0</v>
      </c>
      <c r="O845" s="279"/>
      <c r="P845" s="279"/>
      <c r="Q845" s="315"/>
    </row>
    <row r="846" spans="1:17" ht="36" x14ac:dyDescent="0.25">
      <c r="A846" s="292"/>
      <c r="B846" s="279"/>
      <c r="C846" s="279"/>
      <c r="D846" s="279"/>
      <c r="E846" s="279"/>
      <c r="F846" s="279"/>
      <c r="G846" s="79" t="s">
        <v>18</v>
      </c>
      <c r="H846" s="44">
        <f t="shared" si="175"/>
        <v>5</v>
      </c>
      <c r="I846" s="44">
        <v>0</v>
      </c>
      <c r="J846" s="44">
        <v>5</v>
      </c>
      <c r="K846" s="44">
        <v>0</v>
      </c>
      <c r="L846" s="44">
        <v>0</v>
      </c>
      <c r="M846" s="44">
        <v>0</v>
      </c>
      <c r="N846" s="44">
        <v>0</v>
      </c>
      <c r="O846" s="279"/>
      <c r="P846" s="279"/>
      <c r="Q846" s="315"/>
    </row>
    <row r="847" spans="1:17" x14ac:dyDescent="0.25">
      <c r="A847" s="292"/>
      <c r="B847" s="279"/>
      <c r="C847" s="279"/>
      <c r="D847" s="279"/>
      <c r="E847" s="279"/>
      <c r="F847" s="279"/>
      <c r="G847" s="79" t="s">
        <v>19</v>
      </c>
      <c r="H847" s="44">
        <f t="shared" si="175"/>
        <v>0</v>
      </c>
      <c r="I847" s="44">
        <v>0</v>
      </c>
      <c r="J847" s="44">
        <v>0</v>
      </c>
      <c r="K847" s="44">
        <v>0</v>
      </c>
      <c r="L847" s="44">
        <v>0</v>
      </c>
      <c r="M847" s="44">
        <v>0</v>
      </c>
      <c r="N847" s="44">
        <v>0</v>
      </c>
      <c r="O847" s="279"/>
      <c r="P847" s="279"/>
      <c r="Q847" s="315"/>
    </row>
    <row r="848" spans="1:17" ht="24" x14ac:dyDescent="0.25">
      <c r="A848" s="292"/>
      <c r="B848" s="279"/>
      <c r="C848" s="279"/>
      <c r="D848" s="279"/>
      <c r="E848" s="279"/>
      <c r="F848" s="279"/>
      <c r="G848" s="79" t="s">
        <v>20</v>
      </c>
      <c r="H848" s="44">
        <f t="shared" si="175"/>
        <v>0</v>
      </c>
      <c r="I848" s="44">
        <v>0</v>
      </c>
      <c r="J848" s="44">
        <v>0</v>
      </c>
      <c r="K848" s="44">
        <v>0</v>
      </c>
      <c r="L848" s="44">
        <v>0</v>
      </c>
      <c r="M848" s="44">
        <v>0</v>
      </c>
      <c r="N848" s="44">
        <v>0</v>
      </c>
      <c r="O848" s="279"/>
      <c r="P848" s="279"/>
      <c r="Q848" s="315"/>
    </row>
    <row r="849" spans="1:17" ht="36" x14ac:dyDescent="0.25">
      <c r="A849" s="306" t="s">
        <v>26</v>
      </c>
      <c r="B849" s="306"/>
      <c r="C849" s="306"/>
      <c r="D849" s="306"/>
      <c r="E849" s="306"/>
      <c r="F849" s="306"/>
      <c r="G849" s="133" t="s">
        <v>16</v>
      </c>
      <c r="H849" s="49">
        <f>SUM(H784,H789,H794,H799,H804,H809,H814,H819,H824,H829,H834,H839,H844)</f>
        <v>415.5</v>
      </c>
      <c r="I849" s="49">
        <f t="shared" ref="I849:N849" si="188">SUM(I784,I789,I794,I799,I804,I809,I814,I819,I824,I829,I834,I839,I844)</f>
        <v>8</v>
      </c>
      <c r="J849" s="49">
        <f t="shared" si="188"/>
        <v>15.5</v>
      </c>
      <c r="K849" s="49">
        <f t="shared" si="188"/>
        <v>210</v>
      </c>
      <c r="L849" s="49">
        <f t="shared" si="188"/>
        <v>70</v>
      </c>
      <c r="M849" s="49">
        <f t="shared" si="188"/>
        <v>62</v>
      </c>
      <c r="N849" s="49">
        <f t="shared" si="188"/>
        <v>50</v>
      </c>
      <c r="O849" s="328"/>
      <c r="P849" s="328"/>
    </row>
    <row r="850" spans="1:17" ht="37.5" customHeight="1" x14ac:dyDescent="0.25">
      <c r="A850" s="306"/>
      <c r="B850" s="306"/>
      <c r="C850" s="306"/>
      <c r="D850" s="306"/>
      <c r="E850" s="306"/>
      <c r="F850" s="306"/>
      <c r="G850" s="133" t="s">
        <v>17</v>
      </c>
      <c r="H850" s="49">
        <f t="shared" ref="H850:N853" si="189">SUM(H785,H790,H795,H800,H805,H810,H815,H820,H825,H830,H835,H840,H845)</f>
        <v>203.50000000000003</v>
      </c>
      <c r="I850" s="49">
        <f t="shared" si="189"/>
        <v>7.9</v>
      </c>
      <c r="J850" s="49">
        <f t="shared" si="189"/>
        <v>5.4</v>
      </c>
      <c r="K850" s="49">
        <f t="shared" si="189"/>
        <v>9.9</v>
      </c>
      <c r="L850" s="49">
        <f t="shared" si="189"/>
        <v>69.400000000000006</v>
      </c>
      <c r="M850" s="49">
        <f t="shared" si="189"/>
        <v>61.4</v>
      </c>
      <c r="N850" s="49">
        <f t="shared" si="189"/>
        <v>49.5</v>
      </c>
      <c r="O850" s="328"/>
      <c r="P850" s="328"/>
    </row>
    <row r="851" spans="1:17" ht="36" x14ac:dyDescent="0.25">
      <c r="A851" s="306"/>
      <c r="B851" s="306"/>
      <c r="C851" s="306"/>
      <c r="D851" s="306"/>
      <c r="E851" s="306"/>
      <c r="F851" s="306"/>
      <c r="G851" s="133" t="s">
        <v>18</v>
      </c>
      <c r="H851" s="49">
        <f t="shared" si="189"/>
        <v>200</v>
      </c>
      <c r="I851" s="49">
        <f t="shared" si="189"/>
        <v>0.1</v>
      </c>
      <c r="J851" s="49">
        <f t="shared" si="189"/>
        <v>10.1</v>
      </c>
      <c r="K851" s="49">
        <f t="shared" si="189"/>
        <v>188.1</v>
      </c>
      <c r="L851" s="49">
        <f t="shared" si="189"/>
        <v>0.6</v>
      </c>
      <c r="M851" s="49">
        <f t="shared" si="189"/>
        <v>0.6</v>
      </c>
      <c r="N851" s="49">
        <f t="shared" si="189"/>
        <v>0.5</v>
      </c>
      <c r="O851" s="328"/>
      <c r="P851" s="328"/>
    </row>
    <row r="852" spans="1:17" x14ac:dyDescent="0.25">
      <c r="A852" s="306"/>
      <c r="B852" s="306"/>
      <c r="C852" s="306"/>
      <c r="D852" s="306"/>
      <c r="E852" s="306"/>
      <c r="F852" s="306"/>
      <c r="G852" s="133" t="s">
        <v>19</v>
      </c>
      <c r="H852" s="49">
        <f t="shared" si="189"/>
        <v>12</v>
      </c>
      <c r="I852" s="49">
        <f t="shared" si="189"/>
        <v>0</v>
      </c>
      <c r="J852" s="49">
        <f t="shared" si="189"/>
        <v>0</v>
      </c>
      <c r="K852" s="49">
        <f t="shared" si="189"/>
        <v>12</v>
      </c>
      <c r="L852" s="49">
        <f t="shared" si="189"/>
        <v>0</v>
      </c>
      <c r="M852" s="49">
        <f t="shared" si="189"/>
        <v>0</v>
      </c>
      <c r="N852" s="49">
        <f t="shared" si="189"/>
        <v>0</v>
      </c>
      <c r="O852" s="328"/>
      <c r="P852" s="328"/>
    </row>
    <row r="853" spans="1:17" ht="24" x14ac:dyDescent="0.25">
      <c r="A853" s="306"/>
      <c r="B853" s="306"/>
      <c r="C853" s="306"/>
      <c r="D853" s="306"/>
      <c r="E853" s="306"/>
      <c r="F853" s="306"/>
      <c r="G853" s="133" t="s">
        <v>20</v>
      </c>
      <c r="H853" s="49">
        <f t="shared" si="189"/>
        <v>0</v>
      </c>
      <c r="I853" s="49">
        <f t="shared" si="189"/>
        <v>0</v>
      </c>
      <c r="J853" s="49">
        <f t="shared" si="189"/>
        <v>0</v>
      </c>
      <c r="K853" s="49">
        <f t="shared" si="189"/>
        <v>0</v>
      </c>
      <c r="L853" s="49">
        <f t="shared" si="189"/>
        <v>0</v>
      </c>
      <c r="M853" s="49">
        <f t="shared" si="189"/>
        <v>0</v>
      </c>
      <c r="N853" s="49">
        <f t="shared" si="189"/>
        <v>0</v>
      </c>
      <c r="O853" s="328"/>
      <c r="P853" s="328"/>
    </row>
    <row r="854" spans="1:17" x14ac:dyDescent="0.25">
      <c r="A854" s="666" t="s">
        <v>21</v>
      </c>
      <c r="B854" s="667"/>
      <c r="C854" s="667"/>
      <c r="D854" s="667"/>
      <c r="E854" s="667"/>
      <c r="F854" s="667"/>
      <c r="G854" s="667"/>
      <c r="H854" s="667"/>
      <c r="I854" s="667"/>
      <c r="J854" s="667"/>
      <c r="K854" s="667"/>
      <c r="L854" s="667"/>
      <c r="M854" s="667"/>
      <c r="N854" s="667"/>
      <c r="O854" s="667"/>
      <c r="P854" s="668"/>
    </row>
    <row r="855" spans="1:17" ht="36" customHeight="1" x14ac:dyDescent="0.25">
      <c r="A855" s="292" t="s">
        <v>3347</v>
      </c>
      <c r="B855" s="279" t="s">
        <v>3116</v>
      </c>
      <c r="C855" s="279" t="s">
        <v>21</v>
      </c>
      <c r="D855" s="279" t="s">
        <v>311</v>
      </c>
      <c r="E855" s="279" t="s">
        <v>3308</v>
      </c>
      <c r="F855" s="299" t="s">
        <v>3348</v>
      </c>
      <c r="G855" s="79" t="s">
        <v>16</v>
      </c>
      <c r="H855" s="44">
        <f t="shared" ref="H855:N855" si="190">SUM(H856:H859)</f>
        <v>249.3</v>
      </c>
      <c r="I855" s="44">
        <f t="shared" si="190"/>
        <v>83.1</v>
      </c>
      <c r="J855" s="44">
        <f t="shared" si="190"/>
        <v>83.1</v>
      </c>
      <c r="K855" s="44">
        <f t="shared" si="190"/>
        <v>83.1</v>
      </c>
      <c r="L855" s="44">
        <f t="shared" si="190"/>
        <v>0</v>
      </c>
      <c r="M855" s="44">
        <f t="shared" si="190"/>
        <v>0</v>
      </c>
      <c r="N855" s="44">
        <f t="shared" si="190"/>
        <v>0</v>
      </c>
      <c r="O855" s="279">
        <v>6200</v>
      </c>
      <c r="P855" s="279" t="s">
        <v>3349</v>
      </c>
      <c r="Q855" s="314" t="s">
        <v>4193</v>
      </c>
    </row>
    <row r="856" spans="1:17" ht="30" customHeight="1" x14ac:dyDescent="0.25">
      <c r="A856" s="292"/>
      <c r="B856" s="279"/>
      <c r="C856" s="279"/>
      <c r="D856" s="279"/>
      <c r="E856" s="279"/>
      <c r="F856" s="374"/>
      <c r="G856" s="79" t="s">
        <v>267</v>
      </c>
      <c r="H856" s="44">
        <f t="shared" ref="H856:H919" si="191">SUM(I856:N856)</f>
        <v>221.1</v>
      </c>
      <c r="I856" s="44">
        <v>73.900000000000006</v>
      </c>
      <c r="J856" s="44">
        <v>73.599999999999994</v>
      </c>
      <c r="K856" s="44">
        <v>73.599999999999994</v>
      </c>
      <c r="L856" s="44">
        <v>0</v>
      </c>
      <c r="M856" s="44">
        <v>0</v>
      </c>
      <c r="N856" s="44">
        <v>0</v>
      </c>
      <c r="O856" s="279"/>
      <c r="P856" s="279"/>
      <c r="Q856" s="315"/>
    </row>
    <row r="857" spans="1:17" ht="36" x14ac:dyDescent="0.25">
      <c r="A857" s="292"/>
      <c r="B857" s="279"/>
      <c r="C857" s="279"/>
      <c r="D857" s="279"/>
      <c r="E857" s="279"/>
      <c r="F857" s="374"/>
      <c r="G857" s="79" t="s">
        <v>18</v>
      </c>
      <c r="H857" s="44">
        <f t="shared" si="191"/>
        <v>2.4000000000000004</v>
      </c>
      <c r="I857" s="44">
        <v>0.8</v>
      </c>
      <c r="J857" s="44">
        <v>0.8</v>
      </c>
      <c r="K857" s="44">
        <v>0.8</v>
      </c>
      <c r="L857" s="44">
        <v>0</v>
      </c>
      <c r="M857" s="44">
        <v>0</v>
      </c>
      <c r="N857" s="44">
        <v>0</v>
      </c>
      <c r="O857" s="279"/>
      <c r="P857" s="279"/>
      <c r="Q857" s="315"/>
    </row>
    <row r="858" spans="1:17" x14ac:dyDescent="0.25">
      <c r="A858" s="292"/>
      <c r="B858" s="279"/>
      <c r="C858" s="279"/>
      <c r="D858" s="279"/>
      <c r="E858" s="279"/>
      <c r="F858" s="374"/>
      <c r="G858" s="79" t="s">
        <v>19</v>
      </c>
      <c r="H858" s="44">
        <f t="shared" si="191"/>
        <v>0.9</v>
      </c>
      <c r="I858" s="44">
        <v>0.1</v>
      </c>
      <c r="J858" s="44">
        <v>0.4</v>
      </c>
      <c r="K858" s="44">
        <v>0.4</v>
      </c>
      <c r="L858" s="44">
        <v>0</v>
      </c>
      <c r="M858" s="44">
        <v>0</v>
      </c>
      <c r="N858" s="44">
        <v>0</v>
      </c>
      <c r="O858" s="279"/>
      <c r="P858" s="279"/>
      <c r="Q858" s="315"/>
    </row>
    <row r="859" spans="1:17" ht="24" x14ac:dyDescent="0.25">
      <c r="A859" s="292"/>
      <c r="B859" s="279"/>
      <c r="C859" s="279"/>
      <c r="D859" s="279"/>
      <c r="E859" s="279"/>
      <c r="F859" s="375"/>
      <c r="G859" s="79" t="s">
        <v>20</v>
      </c>
      <c r="H859" s="44">
        <f t="shared" si="191"/>
        <v>24.900000000000002</v>
      </c>
      <c r="I859" s="44">
        <v>8.3000000000000007</v>
      </c>
      <c r="J859" s="44">
        <v>8.3000000000000007</v>
      </c>
      <c r="K859" s="44">
        <v>8.3000000000000007</v>
      </c>
      <c r="L859" s="44">
        <v>0</v>
      </c>
      <c r="M859" s="44">
        <v>0</v>
      </c>
      <c r="N859" s="44">
        <v>0</v>
      </c>
      <c r="O859" s="279"/>
      <c r="P859" s="279"/>
      <c r="Q859" s="315"/>
    </row>
    <row r="860" spans="1:17" ht="36.75" customHeight="1" x14ac:dyDescent="0.25">
      <c r="A860" s="292" t="s">
        <v>3350</v>
      </c>
      <c r="B860" s="279" t="s">
        <v>3351</v>
      </c>
      <c r="C860" s="279" t="s">
        <v>21</v>
      </c>
      <c r="D860" s="328">
        <v>2027</v>
      </c>
      <c r="E860" s="328" t="s">
        <v>2075</v>
      </c>
      <c r="F860" s="279" t="s">
        <v>3352</v>
      </c>
      <c r="G860" s="79" t="s">
        <v>16</v>
      </c>
      <c r="H860" s="44">
        <f t="shared" ref="H860:N860" si="192">SUM(H861:H864)</f>
        <v>18</v>
      </c>
      <c r="I860" s="44">
        <f t="shared" si="192"/>
        <v>0</v>
      </c>
      <c r="J860" s="44">
        <f t="shared" si="192"/>
        <v>0</v>
      </c>
      <c r="K860" s="44">
        <f t="shared" si="192"/>
        <v>18</v>
      </c>
      <c r="L860" s="44">
        <f t="shared" si="192"/>
        <v>0</v>
      </c>
      <c r="M860" s="44">
        <f t="shared" si="192"/>
        <v>0</v>
      </c>
      <c r="N860" s="44">
        <f t="shared" si="192"/>
        <v>0</v>
      </c>
      <c r="O860" s="279">
        <v>324</v>
      </c>
      <c r="P860" s="557" t="s">
        <v>3353</v>
      </c>
      <c r="Q860" s="314" t="s">
        <v>4193</v>
      </c>
    </row>
    <row r="861" spans="1:17" ht="29.25" customHeight="1" x14ac:dyDescent="0.25">
      <c r="A861" s="292"/>
      <c r="B861" s="279"/>
      <c r="C861" s="279"/>
      <c r="D861" s="328"/>
      <c r="E861" s="328"/>
      <c r="F861" s="279"/>
      <c r="G861" s="79" t="s">
        <v>267</v>
      </c>
      <c r="H861" s="44">
        <f t="shared" si="191"/>
        <v>0</v>
      </c>
      <c r="I861" s="44">
        <v>0</v>
      </c>
      <c r="J861" s="44">
        <v>0</v>
      </c>
      <c r="K861" s="44">
        <v>0</v>
      </c>
      <c r="L861" s="44">
        <v>0</v>
      </c>
      <c r="M861" s="44">
        <v>0</v>
      </c>
      <c r="N861" s="44">
        <v>0</v>
      </c>
      <c r="O861" s="279"/>
      <c r="P861" s="557"/>
      <c r="Q861" s="315"/>
    </row>
    <row r="862" spans="1:17" ht="36" x14ac:dyDescent="0.25">
      <c r="A862" s="292"/>
      <c r="B862" s="279"/>
      <c r="C862" s="279"/>
      <c r="D862" s="328"/>
      <c r="E862" s="328"/>
      <c r="F862" s="279"/>
      <c r="G862" s="79" t="s">
        <v>18</v>
      </c>
      <c r="H862" s="44">
        <f t="shared" si="191"/>
        <v>16.7</v>
      </c>
      <c r="I862" s="44">
        <v>0</v>
      </c>
      <c r="J862" s="44">
        <v>0</v>
      </c>
      <c r="K862" s="44">
        <v>16.7</v>
      </c>
      <c r="L862" s="44">
        <v>0</v>
      </c>
      <c r="M862" s="44">
        <v>0</v>
      </c>
      <c r="N862" s="44">
        <v>0</v>
      </c>
      <c r="O862" s="279"/>
      <c r="P862" s="557"/>
      <c r="Q862" s="315"/>
    </row>
    <row r="863" spans="1:17" x14ac:dyDescent="0.25">
      <c r="A863" s="292"/>
      <c r="B863" s="279"/>
      <c r="C863" s="279"/>
      <c r="D863" s="328"/>
      <c r="E863" s="328"/>
      <c r="F863" s="279"/>
      <c r="G863" s="79" t="s">
        <v>19</v>
      </c>
      <c r="H863" s="44">
        <f t="shared" si="191"/>
        <v>1.3</v>
      </c>
      <c r="I863" s="44">
        <v>0</v>
      </c>
      <c r="J863" s="44">
        <v>0</v>
      </c>
      <c r="K863" s="44">
        <v>1.3</v>
      </c>
      <c r="L863" s="44">
        <v>0</v>
      </c>
      <c r="M863" s="44">
        <v>0</v>
      </c>
      <c r="N863" s="44">
        <v>0</v>
      </c>
      <c r="O863" s="279"/>
      <c r="P863" s="557"/>
      <c r="Q863" s="315"/>
    </row>
    <row r="864" spans="1:17" ht="24" x14ac:dyDescent="0.25">
      <c r="A864" s="292"/>
      <c r="B864" s="279"/>
      <c r="C864" s="279"/>
      <c r="D864" s="328"/>
      <c r="E864" s="328"/>
      <c r="F864" s="279"/>
      <c r="G864" s="79" t="s">
        <v>20</v>
      </c>
      <c r="H864" s="44">
        <f t="shared" si="191"/>
        <v>0</v>
      </c>
      <c r="I864" s="44">
        <v>0</v>
      </c>
      <c r="J864" s="44">
        <v>0</v>
      </c>
      <c r="K864" s="44">
        <v>0</v>
      </c>
      <c r="L864" s="44">
        <v>0</v>
      </c>
      <c r="M864" s="44">
        <v>0</v>
      </c>
      <c r="N864" s="44">
        <v>0</v>
      </c>
      <c r="O864" s="279"/>
      <c r="P864" s="557"/>
      <c r="Q864" s="315"/>
    </row>
    <row r="865" spans="1:17" ht="36" customHeight="1" x14ac:dyDescent="0.25">
      <c r="A865" s="292" t="s">
        <v>3354</v>
      </c>
      <c r="B865" s="279" t="s">
        <v>3351</v>
      </c>
      <c r="C865" s="279" t="s">
        <v>21</v>
      </c>
      <c r="D865" s="328">
        <v>2028</v>
      </c>
      <c r="E865" s="328" t="s">
        <v>3077</v>
      </c>
      <c r="F865" s="279" t="s">
        <v>3355</v>
      </c>
      <c r="G865" s="79" t="s">
        <v>16</v>
      </c>
      <c r="H865" s="44">
        <f t="shared" ref="H865:N865" si="193">SUM(H866:H869)</f>
        <v>10</v>
      </c>
      <c r="I865" s="44">
        <f t="shared" si="193"/>
        <v>0</v>
      </c>
      <c r="J865" s="44">
        <f t="shared" si="193"/>
        <v>0</v>
      </c>
      <c r="K865" s="44">
        <f t="shared" si="193"/>
        <v>0</v>
      </c>
      <c r="L865" s="44">
        <f t="shared" si="193"/>
        <v>10</v>
      </c>
      <c r="M865" s="44">
        <f t="shared" si="193"/>
        <v>0</v>
      </c>
      <c r="N865" s="44">
        <f t="shared" si="193"/>
        <v>0</v>
      </c>
      <c r="O865" s="279">
        <v>291</v>
      </c>
      <c r="P865" s="671" t="s">
        <v>3356</v>
      </c>
      <c r="Q865" s="314" t="s">
        <v>4193</v>
      </c>
    </row>
    <row r="866" spans="1:17" x14ac:dyDescent="0.25">
      <c r="A866" s="292"/>
      <c r="B866" s="279"/>
      <c r="C866" s="279"/>
      <c r="D866" s="328"/>
      <c r="E866" s="328"/>
      <c r="F866" s="279"/>
      <c r="G866" s="79" t="s">
        <v>17</v>
      </c>
      <c r="H866" s="44">
        <f t="shared" si="191"/>
        <v>9.3000000000000007</v>
      </c>
      <c r="I866" s="44">
        <v>0</v>
      </c>
      <c r="J866" s="44">
        <v>0</v>
      </c>
      <c r="K866" s="44">
        <v>0</v>
      </c>
      <c r="L866" s="44">
        <v>9.3000000000000007</v>
      </c>
      <c r="M866" s="44">
        <v>0</v>
      </c>
      <c r="N866" s="44">
        <v>0</v>
      </c>
      <c r="O866" s="279"/>
      <c r="P866" s="671"/>
      <c r="Q866" s="315"/>
    </row>
    <row r="867" spans="1:17" ht="36" x14ac:dyDescent="0.25">
      <c r="A867" s="292"/>
      <c r="B867" s="279"/>
      <c r="C867" s="279"/>
      <c r="D867" s="328"/>
      <c r="E867" s="328"/>
      <c r="F867" s="279"/>
      <c r="G867" s="79" t="s">
        <v>18</v>
      </c>
      <c r="H867" s="44">
        <f t="shared" si="191"/>
        <v>0.6</v>
      </c>
      <c r="I867" s="44">
        <v>0</v>
      </c>
      <c r="J867" s="44">
        <v>0</v>
      </c>
      <c r="K867" s="44">
        <v>0</v>
      </c>
      <c r="L867" s="44">
        <v>0.6</v>
      </c>
      <c r="M867" s="44">
        <v>0</v>
      </c>
      <c r="N867" s="44">
        <v>0</v>
      </c>
      <c r="O867" s="279"/>
      <c r="P867" s="671"/>
      <c r="Q867" s="315"/>
    </row>
    <row r="868" spans="1:17" x14ac:dyDescent="0.25">
      <c r="A868" s="292"/>
      <c r="B868" s="279"/>
      <c r="C868" s="279"/>
      <c r="D868" s="328"/>
      <c r="E868" s="328"/>
      <c r="F868" s="279"/>
      <c r="G868" s="79" t="s">
        <v>19</v>
      </c>
      <c r="H868" s="44">
        <f t="shared" si="191"/>
        <v>0.1</v>
      </c>
      <c r="I868" s="44">
        <v>0</v>
      </c>
      <c r="J868" s="44">
        <v>0</v>
      </c>
      <c r="K868" s="44">
        <v>0</v>
      </c>
      <c r="L868" s="44">
        <v>0.1</v>
      </c>
      <c r="M868" s="44">
        <v>0</v>
      </c>
      <c r="N868" s="44">
        <v>0</v>
      </c>
      <c r="O868" s="279"/>
      <c r="P868" s="671"/>
      <c r="Q868" s="315"/>
    </row>
    <row r="869" spans="1:17" ht="24" x14ac:dyDescent="0.25">
      <c r="A869" s="292"/>
      <c r="B869" s="279"/>
      <c r="C869" s="279"/>
      <c r="D869" s="328"/>
      <c r="E869" s="328"/>
      <c r="F869" s="279"/>
      <c r="G869" s="79" t="s">
        <v>20</v>
      </c>
      <c r="H869" s="44">
        <f t="shared" si="191"/>
        <v>0</v>
      </c>
      <c r="I869" s="44">
        <v>0</v>
      </c>
      <c r="J869" s="44">
        <v>0</v>
      </c>
      <c r="K869" s="44">
        <v>0</v>
      </c>
      <c r="L869" s="44">
        <v>0</v>
      </c>
      <c r="M869" s="44">
        <v>0</v>
      </c>
      <c r="N869" s="44">
        <v>0</v>
      </c>
      <c r="O869" s="279"/>
      <c r="P869" s="671"/>
      <c r="Q869" s="315"/>
    </row>
    <row r="870" spans="1:17" ht="36" customHeight="1" x14ac:dyDescent="0.25">
      <c r="A870" s="299" t="s">
        <v>3357</v>
      </c>
      <c r="B870" s="279" t="s">
        <v>3351</v>
      </c>
      <c r="C870" s="279" t="s">
        <v>21</v>
      </c>
      <c r="D870" s="328">
        <v>2026</v>
      </c>
      <c r="E870" s="328" t="s">
        <v>3085</v>
      </c>
      <c r="F870" s="279" t="s">
        <v>3355</v>
      </c>
      <c r="G870" s="79" t="s">
        <v>16</v>
      </c>
      <c r="H870" s="44">
        <f t="shared" ref="H870:N870" si="194">SUM(H871:H874)</f>
        <v>25.1</v>
      </c>
      <c r="I870" s="44">
        <f t="shared" si="194"/>
        <v>0</v>
      </c>
      <c r="J870" s="44">
        <f t="shared" si="194"/>
        <v>25.1</v>
      </c>
      <c r="K870" s="44">
        <f t="shared" si="194"/>
        <v>0</v>
      </c>
      <c r="L870" s="44">
        <f t="shared" si="194"/>
        <v>0</v>
      </c>
      <c r="M870" s="44">
        <f t="shared" si="194"/>
        <v>0</v>
      </c>
      <c r="N870" s="44">
        <f t="shared" si="194"/>
        <v>0</v>
      </c>
      <c r="O870" s="279">
        <v>265</v>
      </c>
      <c r="P870" s="612"/>
      <c r="Q870" s="314" t="s">
        <v>4193</v>
      </c>
    </row>
    <row r="871" spans="1:17" ht="36.75" customHeight="1" x14ac:dyDescent="0.25">
      <c r="A871" s="374"/>
      <c r="B871" s="279"/>
      <c r="C871" s="279"/>
      <c r="D871" s="328"/>
      <c r="E871" s="328"/>
      <c r="F871" s="279"/>
      <c r="G871" s="79" t="s">
        <v>267</v>
      </c>
      <c r="H871" s="44">
        <f t="shared" si="191"/>
        <v>23.3</v>
      </c>
      <c r="I871" s="44">
        <v>0</v>
      </c>
      <c r="J871" s="44">
        <v>23.3</v>
      </c>
      <c r="K871" s="44">
        <v>0</v>
      </c>
      <c r="L871" s="44">
        <v>0</v>
      </c>
      <c r="M871" s="44">
        <v>0</v>
      </c>
      <c r="N871" s="44">
        <v>0</v>
      </c>
      <c r="O871" s="279"/>
      <c r="P871" s="612"/>
      <c r="Q871" s="315"/>
    </row>
    <row r="872" spans="1:17" ht="36" x14ac:dyDescent="0.25">
      <c r="A872" s="374"/>
      <c r="B872" s="279"/>
      <c r="C872" s="279"/>
      <c r="D872" s="328"/>
      <c r="E872" s="328"/>
      <c r="F872" s="279"/>
      <c r="G872" s="79" t="s">
        <v>18</v>
      </c>
      <c r="H872" s="44">
        <f t="shared" si="191"/>
        <v>1.7</v>
      </c>
      <c r="I872" s="44">
        <v>0</v>
      </c>
      <c r="J872" s="44">
        <v>1.7</v>
      </c>
      <c r="K872" s="44">
        <v>0</v>
      </c>
      <c r="L872" s="44">
        <v>0</v>
      </c>
      <c r="M872" s="44">
        <v>0</v>
      </c>
      <c r="N872" s="44">
        <v>0</v>
      </c>
      <c r="O872" s="279"/>
      <c r="P872" s="612"/>
      <c r="Q872" s="315"/>
    </row>
    <row r="873" spans="1:17" x14ac:dyDescent="0.25">
      <c r="A873" s="374"/>
      <c r="B873" s="279"/>
      <c r="C873" s="279"/>
      <c r="D873" s="328"/>
      <c r="E873" s="328"/>
      <c r="F873" s="279"/>
      <c r="G873" s="79" t="s">
        <v>19</v>
      </c>
      <c r="H873" s="44">
        <f t="shared" si="191"/>
        <v>0.1</v>
      </c>
      <c r="I873" s="44">
        <v>0</v>
      </c>
      <c r="J873" s="44">
        <v>0.1</v>
      </c>
      <c r="K873" s="44">
        <v>0</v>
      </c>
      <c r="L873" s="44">
        <v>0</v>
      </c>
      <c r="M873" s="44">
        <v>0</v>
      </c>
      <c r="N873" s="44">
        <v>0</v>
      </c>
      <c r="O873" s="279"/>
      <c r="P873" s="612"/>
      <c r="Q873" s="315"/>
    </row>
    <row r="874" spans="1:17" ht="24" x14ac:dyDescent="0.25">
      <c r="A874" s="375"/>
      <c r="B874" s="279"/>
      <c r="C874" s="279"/>
      <c r="D874" s="328"/>
      <c r="E874" s="328"/>
      <c r="F874" s="279"/>
      <c r="G874" s="79" t="s">
        <v>20</v>
      </c>
      <c r="H874" s="44">
        <f t="shared" si="191"/>
        <v>0</v>
      </c>
      <c r="I874" s="44">
        <v>0</v>
      </c>
      <c r="J874" s="44">
        <v>0</v>
      </c>
      <c r="K874" s="44">
        <v>0</v>
      </c>
      <c r="L874" s="44">
        <v>0</v>
      </c>
      <c r="M874" s="44">
        <v>0</v>
      </c>
      <c r="N874" s="44">
        <v>0</v>
      </c>
      <c r="O874" s="279"/>
      <c r="P874" s="612"/>
      <c r="Q874" s="315"/>
    </row>
    <row r="875" spans="1:17" ht="36" customHeight="1" x14ac:dyDescent="0.25">
      <c r="A875" s="292" t="s">
        <v>3358</v>
      </c>
      <c r="B875" s="279" t="s">
        <v>3351</v>
      </c>
      <c r="C875" s="279" t="s">
        <v>21</v>
      </c>
      <c r="D875" s="328">
        <v>2029</v>
      </c>
      <c r="E875" s="328" t="s">
        <v>3085</v>
      </c>
      <c r="F875" s="279" t="s">
        <v>3359</v>
      </c>
      <c r="G875" s="79" t="s">
        <v>16</v>
      </c>
      <c r="H875" s="44">
        <f t="shared" ref="H875:N875" si="195">SUM(H876:H879)</f>
        <v>23.2</v>
      </c>
      <c r="I875" s="44">
        <f t="shared" si="195"/>
        <v>0</v>
      </c>
      <c r="J875" s="44">
        <f t="shared" si="195"/>
        <v>0</v>
      </c>
      <c r="K875" s="44">
        <f t="shared" si="195"/>
        <v>0</v>
      </c>
      <c r="L875" s="44">
        <f t="shared" si="195"/>
        <v>0</v>
      </c>
      <c r="M875" s="44">
        <f t="shared" si="195"/>
        <v>23.2</v>
      </c>
      <c r="N875" s="44">
        <f t="shared" si="195"/>
        <v>0</v>
      </c>
      <c r="O875" s="279">
        <v>265</v>
      </c>
      <c r="P875" s="612"/>
      <c r="Q875" s="314" t="s">
        <v>4193</v>
      </c>
    </row>
    <row r="876" spans="1:17" ht="36" customHeight="1" x14ac:dyDescent="0.25">
      <c r="A876" s="292"/>
      <c r="B876" s="279"/>
      <c r="C876" s="279"/>
      <c r="D876" s="328"/>
      <c r="E876" s="328"/>
      <c r="F876" s="279"/>
      <c r="G876" s="79" t="s">
        <v>267</v>
      </c>
      <c r="H876" s="44">
        <f t="shared" si="191"/>
        <v>21.4</v>
      </c>
      <c r="I876" s="44">
        <v>0</v>
      </c>
      <c r="J876" s="44">
        <v>0</v>
      </c>
      <c r="K876" s="44">
        <v>0</v>
      </c>
      <c r="L876" s="44">
        <v>0</v>
      </c>
      <c r="M876" s="44">
        <v>21.4</v>
      </c>
      <c r="N876" s="44">
        <v>0</v>
      </c>
      <c r="O876" s="279"/>
      <c r="P876" s="612"/>
      <c r="Q876" s="315"/>
    </row>
    <row r="877" spans="1:17" ht="36" x14ac:dyDescent="0.25">
      <c r="A877" s="292"/>
      <c r="B877" s="279"/>
      <c r="C877" s="279"/>
      <c r="D877" s="328"/>
      <c r="E877" s="328"/>
      <c r="F877" s="279"/>
      <c r="G877" s="79" t="s">
        <v>18</v>
      </c>
      <c r="H877" s="44">
        <f t="shared" si="191"/>
        <v>1.6</v>
      </c>
      <c r="I877" s="44">
        <v>0</v>
      </c>
      <c r="J877" s="44">
        <v>0</v>
      </c>
      <c r="K877" s="44">
        <v>0</v>
      </c>
      <c r="L877" s="44">
        <v>0</v>
      </c>
      <c r="M877" s="44">
        <v>1.6</v>
      </c>
      <c r="N877" s="44">
        <v>0</v>
      </c>
      <c r="O877" s="279"/>
      <c r="P877" s="612"/>
      <c r="Q877" s="315"/>
    </row>
    <row r="878" spans="1:17" x14ac:dyDescent="0.25">
      <c r="A878" s="292"/>
      <c r="B878" s="279"/>
      <c r="C878" s="279"/>
      <c r="D878" s="328"/>
      <c r="E878" s="328"/>
      <c r="F878" s="279"/>
      <c r="G878" s="79" t="s">
        <v>19</v>
      </c>
      <c r="H878" s="44">
        <f t="shared" si="191"/>
        <v>0.2</v>
      </c>
      <c r="I878" s="44">
        <v>0</v>
      </c>
      <c r="J878" s="44">
        <v>0</v>
      </c>
      <c r="K878" s="44">
        <v>0</v>
      </c>
      <c r="L878" s="44">
        <v>0</v>
      </c>
      <c r="M878" s="44">
        <v>0.2</v>
      </c>
      <c r="N878" s="44">
        <v>0</v>
      </c>
      <c r="O878" s="279"/>
      <c r="P878" s="612"/>
      <c r="Q878" s="315"/>
    </row>
    <row r="879" spans="1:17" ht="24" x14ac:dyDescent="0.25">
      <c r="A879" s="292"/>
      <c r="B879" s="279"/>
      <c r="C879" s="279"/>
      <c r="D879" s="328"/>
      <c r="E879" s="328"/>
      <c r="F879" s="279"/>
      <c r="G879" s="79" t="s">
        <v>20</v>
      </c>
      <c r="H879" s="44">
        <f t="shared" si="191"/>
        <v>0</v>
      </c>
      <c r="I879" s="44">
        <v>0</v>
      </c>
      <c r="J879" s="44">
        <v>0</v>
      </c>
      <c r="K879" s="44">
        <v>0</v>
      </c>
      <c r="L879" s="44">
        <v>0</v>
      </c>
      <c r="M879" s="44">
        <v>0</v>
      </c>
      <c r="N879" s="44">
        <v>0</v>
      </c>
      <c r="O879" s="279"/>
      <c r="P879" s="612"/>
      <c r="Q879" s="315"/>
    </row>
    <row r="880" spans="1:17" ht="36" customHeight="1" x14ac:dyDescent="0.25">
      <c r="A880" s="292" t="s">
        <v>3360</v>
      </c>
      <c r="B880" s="279" t="s">
        <v>3351</v>
      </c>
      <c r="C880" s="279" t="s">
        <v>21</v>
      </c>
      <c r="D880" s="328">
        <v>2026</v>
      </c>
      <c r="E880" s="328" t="s">
        <v>3085</v>
      </c>
      <c r="F880" s="279" t="s">
        <v>3361</v>
      </c>
      <c r="G880" s="79" t="s">
        <v>16</v>
      </c>
      <c r="H880" s="44">
        <f t="shared" ref="H880:N880" si="196">SUM(H881:H884)</f>
        <v>18</v>
      </c>
      <c r="I880" s="44">
        <f t="shared" si="196"/>
        <v>0</v>
      </c>
      <c r="J880" s="44">
        <f t="shared" si="196"/>
        <v>18</v>
      </c>
      <c r="K880" s="44">
        <f t="shared" si="196"/>
        <v>0</v>
      </c>
      <c r="L880" s="44">
        <f t="shared" si="196"/>
        <v>0</v>
      </c>
      <c r="M880" s="44">
        <f t="shared" si="196"/>
        <v>0</v>
      </c>
      <c r="N880" s="44">
        <f t="shared" si="196"/>
        <v>0</v>
      </c>
      <c r="O880" s="279">
        <v>182</v>
      </c>
      <c r="P880" s="279" t="s">
        <v>3362</v>
      </c>
      <c r="Q880" s="314" t="s">
        <v>4193</v>
      </c>
    </row>
    <row r="881" spans="1:17" ht="29.25" customHeight="1" x14ac:dyDescent="0.25">
      <c r="A881" s="292"/>
      <c r="B881" s="279"/>
      <c r="C881" s="279"/>
      <c r="D881" s="328"/>
      <c r="E881" s="328"/>
      <c r="F881" s="279"/>
      <c r="G881" s="79" t="s">
        <v>267</v>
      </c>
      <c r="H881" s="44">
        <f t="shared" si="191"/>
        <v>0</v>
      </c>
      <c r="I881" s="44">
        <v>0</v>
      </c>
      <c r="J881" s="44">
        <v>0</v>
      </c>
      <c r="K881" s="44">
        <v>0</v>
      </c>
      <c r="L881" s="44">
        <v>0</v>
      </c>
      <c r="M881" s="44">
        <v>0</v>
      </c>
      <c r="N881" s="44">
        <v>0</v>
      </c>
      <c r="O881" s="279"/>
      <c r="P881" s="279"/>
      <c r="Q881" s="315"/>
    </row>
    <row r="882" spans="1:17" ht="36" x14ac:dyDescent="0.25">
      <c r="A882" s="292"/>
      <c r="B882" s="279"/>
      <c r="C882" s="279"/>
      <c r="D882" s="328"/>
      <c r="E882" s="328"/>
      <c r="F882" s="279"/>
      <c r="G882" s="79" t="s">
        <v>18</v>
      </c>
      <c r="H882" s="44">
        <f t="shared" si="191"/>
        <v>16.7</v>
      </c>
      <c r="I882" s="44">
        <v>0</v>
      </c>
      <c r="J882" s="44">
        <v>16.7</v>
      </c>
      <c r="K882" s="44">
        <v>0</v>
      </c>
      <c r="L882" s="44">
        <v>0</v>
      </c>
      <c r="M882" s="44">
        <v>0</v>
      </c>
      <c r="N882" s="44">
        <v>0</v>
      </c>
      <c r="O882" s="279"/>
      <c r="P882" s="279"/>
      <c r="Q882" s="315"/>
    </row>
    <row r="883" spans="1:17" x14ac:dyDescent="0.25">
      <c r="A883" s="292"/>
      <c r="B883" s="279"/>
      <c r="C883" s="279"/>
      <c r="D883" s="328"/>
      <c r="E883" s="328"/>
      <c r="F883" s="279"/>
      <c r="G883" s="79" t="s">
        <v>19</v>
      </c>
      <c r="H883" s="44">
        <f t="shared" si="191"/>
        <v>1.3</v>
      </c>
      <c r="I883" s="44">
        <v>0</v>
      </c>
      <c r="J883" s="44">
        <v>1.3</v>
      </c>
      <c r="K883" s="44">
        <v>0</v>
      </c>
      <c r="L883" s="44">
        <v>0</v>
      </c>
      <c r="M883" s="44">
        <v>0</v>
      </c>
      <c r="N883" s="44">
        <v>0</v>
      </c>
      <c r="O883" s="279"/>
      <c r="P883" s="279"/>
      <c r="Q883" s="315"/>
    </row>
    <row r="884" spans="1:17" ht="24" x14ac:dyDescent="0.25">
      <c r="A884" s="292"/>
      <c r="B884" s="279"/>
      <c r="C884" s="279"/>
      <c r="D884" s="328"/>
      <c r="E884" s="328"/>
      <c r="F884" s="279"/>
      <c r="G884" s="79" t="s">
        <v>20</v>
      </c>
      <c r="H884" s="44">
        <f t="shared" si="191"/>
        <v>0</v>
      </c>
      <c r="I884" s="44">
        <v>0</v>
      </c>
      <c r="J884" s="44">
        <v>0</v>
      </c>
      <c r="K884" s="44">
        <v>0</v>
      </c>
      <c r="L884" s="44">
        <v>0</v>
      </c>
      <c r="M884" s="44">
        <v>0</v>
      </c>
      <c r="N884" s="44">
        <v>0</v>
      </c>
      <c r="O884" s="279"/>
      <c r="P884" s="279"/>
      <c r="Q884" s="315"/>
    </row>
    <row r="885" spans="1:17" ht="60" customHeight="1" x14ac:dyDescent="0.25">
      <c r="A885" s="292" t="s">
        <v>3363</v>
      </c>
      <c r="B885" s="279" t="s">
        <v>3351</v>
      </c>
      <c r="C885" s="279" t="s">
        <v>21</v>
      </c>
      <c r="D885" s="279">
        <v>2030</v>
      </c>
      <c r="E885" s="279" t="s">
        <v>3085</v>
      </c>
      <c r="F885" s="279" t="s">
        <v>3355</v>
      </c>
      <c r="G885" s="79" t="s">
        <v>16</v>
      </c>
      <c r="H885" s="44">
        <f t="shared" ref="H885:N885" si="197">SUM(H886:H889)</f>
        <v>11.999999999999998</v>
      </c>
      <c r="I885" s="44">
        <f t="shared" si="197"/>
        <v>0</v>
      </c>
      <c r="J885" s="44">
        <f t="shared" si="197"/>
        <v>0</v>
      </c>
      <c r="K885" s="44">
        <f t="shared" si="197"/>
        <v>0</v>
      </c>
      <c r="L885" s="44">
        <f t="shared" si="197"/>
        <v>0</v>
      </c>
      <c r="M885" s="44">
        <f t="shared" si="197"/>
        <v>0</v>
      </c>
      <c r="N885" s="44">
        <f t="shared" si="197"/>
        <v>11.999999999999998</v>
      </c>
      <c r="O885" s="279">
        <v>105</v>
      </c>
      <c r="P885" s="279" t="s">
        <v>3364</v>
      </c>
      <c r="Q885" s="314" t="s">
        <v>4193</v>
      </c>
    </row>
    <row r="886" spans="1:17" ht="33.75" customHeight="1" x14ac:dyDescent="0.25">
      <c r="A886" s="292"/>
      <c r="B886" s="279"/>
      <c r="C886" s="279"/>
      <c r="D886" s="279"/>
      <c r="E886" s="279"/>
      <c r="F886" s="279"/>
      <c r="G886" s="79" t="s">
        <v>267</v>
      </c>
      <c r="H886" s="44">
        <f t="shared" si="191"/>
        <v>11.2</v>
      </c>
      <c r="I886" s="44">
        <v>0</v>
      </c>
      <c r="J886" s="44">
        <v>0</v>
      </c>
      <c r="K886" s="44">
        <v>0</v>
      </c>
      <c r="L886" s="44">
        <v>0</v>
      </c>
      <c r="M886" s="44">
        <v>0</v>
      </c>
      <c r="N886" s="44">
        <v>11.2</v>
      </c>
      <c r="O886" s="279"/>
      <c r="P886" s="279"/>
      <c r="Q886" s="315"/>
    </row>
    <row r="887" spans="1:17" ht="36" x14ac:dyDescent="0.25">
      <c r="A887" s="292"/>
      <c r="B887" s="279"/>
      <c r="C887" s="279"/>
      <c r="D887" s="279"/>
      <c r="E887" s="279"/>
      <c r="F887" s="279"/>
      <c r="G887" s="79" t="s">
        <v>18</v>
      </c>
      <c r="H887" s="44">
        <f t="shared" si="191"/>
        <v>0.7</v>
      </c>
      <c r="I887" s="44">
        <v>0</v>
      </c>
      <c r="J887" s="44">
        <v>0</v>
      </c>
      <c r="K887" s="44">
        <v>0</v>
      </c>
      <c r="L887" s="44">
        <v>0</v>
      </c>
      <c r="M887" s="44">
        <v>0</v>
      </c>
      <c r="N887" s="44">
        <v>0.7</v>
      </c>
      <c r="O887" s="279"/>
      <c r="P887" s="279"/>
      <c r="Q887" s="315"/>
    </row>
    <row r="888" spans="1:17" x14ac:dyDescent="0.25">
      <c r="A888" s="292"/>
      <c r="B888" s="279"/>
      <c r="C888" s="279"/>
      <c r="D888" s="279"/>
      <c r="E888" s="279"/>
      <c r="F888" s="279"/>
      <c r="G888" s="79" t="s">
        <v>19</v>
      </c>
      <c r="H888" s="44">
        <f t="shared" si="191"/>
        <v>0.1</v>
      </c>
      <c r="I888" s="44">
        <v>0</v>
      </c>
      <c r="J888" s="44">
        <v>0</v>
      </c>
      <c r="K888" s="44">
        <v>0</v>
      </c>
      <c r="L888" s="44">
        <v>0</v>
      </c>
      <c r="M888" s="44">
        <v>0</v>
      </c>
      <c r="N888" s="44">
        <v>0.1</v>
      </c>
      <c r="O888" s="279"/>
      <c r="P888" s="279"/>
      <c r="Q888" s="315"/>
    </row>
    <row r="889" spans="1:17" ht="24" x14ac:dyDescent="0.25">
      <c r="A889" s="292"/>
      <c r="B889" s="279"/>
      <c r="C889" s="279"/>
      <c r="D889" s="279"/>
      <c r="E889" s="279"/>
      <c r="F889" s="279"/>
      <c r="G889" s="79" t="s">
        <v>20</v>
      </c>
      <c r="H889" s="44">
        <f t="shared" si="191"/>
        <v>0</v>
      </c>
      <c r="I889" s="44">
        <v>0</v>
      </c>
      <c r="J889" s="44">
        <v>0</v>
      </c>
      <c r="K889" s="44">
        <v>0</v>
      </c>
      <c r="L889" s="44">
        <v>0</v>
      </c>
      <c r="M889" s="44">
        <v>0</v>
      </c>
      <c r="N889" s="44">
        <v>0</v>
      </c>
      <c r="O889" s="279"/>
      <c r="P889" s="279"/>
      <c r="Q889" s="315"/>
    </row>
    <row r="890" spans="1:17" ht="36" customHeight="1" x14ac:dyDescent="0.25">
      <c r="A890" s="292" t="s">
        <v>3365</v>
      </c>
      <c r="B890" s="279" t="s">
        <v>3351</v>
      </c>
      <c r="C890" s="279" t="s">
        <v>21</v>
      </c>
      <c r="D890" s="279">
        <v>2028</v>
      </c>
      <c r="E890" s="279"/>
      <c r="F890" s="279" t="s">
        <v>3355</v>
      </c>
      <c r="G890" s="79" t="s">
        <v>16</v>
      </c>
      <c r="H890" s="44">
        <f t="shared" ref="H890:N890" si="198">SUM(H891:H894)</f>
        <v>6</v>
      </c>
      <c r="I890" s="44">
        <f t="shared" si="198"/>
        <v>0</v>
      </c>
      <c r="J890" s="44">
        <f t="shared" si="198"/>
        <v>0</v>
      </c>
      <c r="K890" s="44">
        <f t="shared" si="198"/>
        <v>0</v>
      </c>
      <c r="L890" s="44">
        <f t="shared" si="198"/>
        <v>6</v>
      </c>
      <c r="M890" s="44">
        <f t="shared" si="198"/>
        <v>0</v>
      </c>
      <c r="N890" s="44">
        <f t="shared" si="198"/>
        <v>0</v>
      </c>
      <c r="O890" s="279">
        <v>243</v>
      </c>
      <c r="P890" s="279" t="s">
        <v>3364</v>
      </c>
      <c r="Q890" s="314" t="s">
        <v>4193</v>
      </c>
    </row>
    <row r="891" spans="1:17" ht="29.25" customHeight="1" x14ac:dyDescent="0.25">
      <c r="A891" s="292"/>
      <c r="B891" s="279"/>
      <c r="C891" s="279"/>
      <c r="D891" s="279"/>
      <c r="E891" s="279"/>
      <c r="F891" s="279"/>
      <c r="G891" s="79" t="s">
        <v>267</v>
      </c>
      <c r="H891" s="44">
        <f t="shared" si="191"/>
        <v>5.5</v>
      </c>
      <c r="I891" s="44">
        <v>0</v>
      </c>
      <c r="J891" s="44">
        <v>0</v>
      </c>
      <c r="K891" s="44">
        <v>0</v>
      </c>
      <c r="L891" s="44">
        <v>5.5</v>
      </c>
      <c r="M891" s="44">
        <v>0</v>
      </c>
      <c r="N891" s="44">
        <v>0</v>
      </c>
      <c r="O891" s="279"/>
      <c r="P891" s="279"/>
      <c r="Q891" s="315"/>
    </row>
    <row r="892" spans="1:17" ht="36" x14ac:dyDescent="0.25">
      <c r="A892" s="292"/>
      <c r="B892" s="279"/>
      <c r="C892" s="279"/>
      <c r="D892" s="279"/>
      <c r="E892" s="279"/>
      <c r="F892" s="279"/>
      <c r="G892" s="79" t="s">
        <v>18</v>
      </c>
      <c r="H892" s="44">
        <f t="shared" si="191"/>
        <v>0.4</v>
      </c>
      <c r="I892" s="44">
        <v>0</v>
      </c>
      <c r="J892" s="44">
        <v>0</v>
      </c>
      <c r="K892" s="44">
        <v>0</v>
      </c>
      <c r="L892" s="44">
        <v>0.4</v>
      </c>
      <c r="M892" s="44">
        <v>0</v>
      </c>
      <c r="N892" s="44">
        <v>0</v>
      </c>
      <c r="O892" s="279"/>
      <c r="P892" s="279"/>
      <c r="Q892" s="315"/>
    </row>
    <row r="893" spans="1:17" x14ac:dyDescent="0.25">
      <c r="A893" s="292"/>
      <c r="B893" s="279"/>
      <c r="C893" s="279"/>
      <c r="D893" s="279"/>
      <c r="E893" s="279"/>
      <c r="F893" s="279"/>
      <c r="G893" s="79" t="s">
        <v>19</v>
      </c>
      <c r="H893" s="44">
        <f t="shared" si="191"/>
        <v>0.1</v>
      </c>
      <c r="I893" s="44">
        <v>0</v>
      </c>
      <c r="J893" s="44">
        <v>0</v>
      </c>
      <c r="K893" s="44">
        <v>0</v>
      </c>
      <c r="L893" s="44">
        <v>0.1</v>
      </c>
      <c r="M893" s="44">
        <v>0</v>
      </c>
      <c r="N893" s="44">
        <v>0</v>
      </c>
      <c r="O893" s="279"/>
      <c r="P893" s="279"/>
      <c r="Q893" s="315"/>
    </row>
    <row r="894" spans="1:17" ht="24" x14ac:dyDescent="0.25">
      <c r="A894" s="292"/>
      <c r="B894" s="279"/>
      <c r="C894" s="279"/>
      <c r="D894" s="279"/>
      <c r="E894" s="279"/>
      <c r="F894" s="279"/>
      <c r="G894" s="79" t="s">
        <v>20</v>
      </c>
      <c r="H894" s="44">
        <f t="shared" si="191"/>
        <v>0</v>
      </c>
      <c r="I894" s="44">
        <v>0</v>
      </c>
      <c r="J894" s="44">
        <v>0</v>
      </c>
      <c r="K894" s="44">
        <v>0</v>
      </c>
      <c r="L894" s="44">
        <v>0</v>
      </c>
      <c r="M894" s="44">
        <v>0</v>
      </c>
      <c r="N894" s="44">
        <v>0</v>
      </c>
      <c r="O894" s="279"/>
      <c r="P894" s="279"/>
      <c r="Q894" s="315"/>
    </row>
    <row r="895" spans="1:17" ht="36" customHeight="1" x14ac:dyDescent="0.25">
      <c r="A895" s="292" t="s">
        <v>3366</v>
      </c>
      <c r="B895" s="279" t="s">
        <v>3351</v>
      </c>
      <c r="C895" s="279" t="s">
        <v>21</v>
      </c>
      <c r="D895" s="328">
        <v>2028</v>
      </c>
      <c r="E895" s="328" t="s">
        <v>3367</v>
      </c>
      <c r="F895" s="279" t="s">
        <v>3368</v>
      </c>
      <c r="G895" s="79" t="s">
        <v>16</v>
      </c>
      <c r="H895" s="44">
        <f t="shared" ref="H895:N895" si="199">SUM(H896:H899)</f>
        <v>37.999999999999993</v>
      </c>
      <c r="I895" s="44">
        <f t="shared" si="199"/>
        <v>0</v>
      </c>
      <c r="J895" s="44">
        <f t="shared" si="199"/>
        <v>0</v>
      </c>
      <c r="K895" s="44">
        <f t="shared" si="199"/>
        <v>0</v>
      </c>
      <c r="L895" s="44">
        <f t="shared" si="199"/>
        <v>37.999999999999993</v>
      </c>
      <c r="M895" s="44">
        <f t="shared" si="199"/>
        <v>0</v>
      </c>
      <c r="N895" s="44">
        <f t="shared" si="199"/>
        <v>0</v>
      </c>
      <c r="O895" s="279">
        <v>14136</v>
      </c>
      <c r="P895" s="279" t="s">
        <v>3369</v>
      </c>
      <c r="Q895" s="314" t="s">
        <v>4193</v>
      </c>
    </row>
    <row r="896" spans="1:17" ht="36" customHeight="1" x14ac:dyDescent="0.25">
      <c r="A896" s="292"/>
      <c r="B896" s="279"/>
      <c r="C896" s="279"/>
      <c r="D896" s="328"/>
      <c r="E896" s="328"/>
      <c r="F896" s="279"/>
      <c r="G896" s="79" t="s">
        <v>267</v>
      </c>
      <c r="H896" s="44">
        <f t="shared" si="191"/>
        <v>35.299999999999997</v>
      </c>
      <c r="I896" s="44">
        <v>0</v>
      </c>
      <c r="J896" s="44">
        <v>0</v>
      </c>
      <c r="K896" s="44">
        <v>0</v>
      </c>
      <c r="L896" s="44">
        <v>35.299999999999997</v>
      </c>
      <c r="M896" s="44">
        <v>0</v>
      </c>
      <c r="N896" s="44">
        <v>0</v>
      </c>
      <c r="O896" s="279"/>
      <c r="P896" s="279"/>
      <c r="Q896" s="315"/>
    </row>
    <row r="897" spans="1:17" ht="36" x14ac:dyDescent="0.25">
      <c r="A897" s="292"/>
      <c r="B897" s="279"/>
      <c r="C897" s="279"/>
      <c r="D897" s="328"/>
      <c r="E897" s="328"/>
      <c r="F897" s="279"/>
      <c r="G897" s="79" t="s">
        <v>18</v>
      </c>
      <c r="H897" s="44">
        <f t="shared" si="191"/>
        <v>2.2999999999999998</v>
      </c>
      <c r="I897" s="44">
        <v>0</v>
      </c>
      <c r="J897" s="44">
        <v>0</v>
      </c>
      <c r="K897" s="44">
        <v>0</v>
      </c>
      <c r="L897" s="44">
        <v>2.2999999999999998</v>
      </c>
      <c r="M897" s="44">
        <v>0</v>
      </c>
      <c r="N897" s="44">
        <v>0</v>
      </c>
      <c r="O897" s="279"/>
      <c r="P897" s="279"/>
      <c r="Q897" s="315"/>
    </row>
    <row r="898" spans="1:17" x14ac:dyDescent="0.25">
      <c r="A898" s="292"/>
      <c r="B898" s="279"/>
      <c r="C898" s="279"/>
      <c r="D898" s="328"/>
      <c r="E898" s="328"/>
      <c r="F898" s="279"/>
      <c r="G898" s="79" t="s">
        <v>19</v>
      </c>
      <c r="H898" s="44">
        <f t="shared" si="191"/>
        <v>0.4</v>
      </c>
      <c r="I898" s="44">
        <v>0</v>
      </c>
      <c r="J898" s="44">
        <v>0</v>
      </c>
      <c r="K898" s="44">
        <v>0</v>
      </c>
      <c r="L898" s="44">
        <v>0.4</v>
      </c>
      <c r="M898" s="44">
        <v>0</v>
      </c>
      <c r="N898" s="44">
        <v>0</v>
      </c>
      <c r="O898" s="279"/>
      <c r="P898" s="279"/>
      <c r="Q898" s="315"/>
    </row>
    <row r="899" spans="1:17" ht="24" x14ac:dyDescent="0.25">
      <c r="A899" s="292"/>
      <c r="B899" s="279"/>
      <c r="C899" s="279"/>
      <c r="D899" s="328"/>
      <c r="E899" s="328"/>
      <c r="F899" s="279"/>
      <c r="G899" s="79" t="s">
        <v>20</v>
      </c>
      <c r="H899" s="44">
        <f t="shared" si="191"/>
        <v>0</v>
      </c>
      <c r="I899" s="44">
        <v>0</v>
      </c>
      <c r="J899" s="44">
        <v>0</v>
      </c>
      <c r="K899" s="44">
        <v>0</v>
      </c>
      <c r="L899" s="44">
        <v>0</v>
      </c>
      <c r="M899" s="44">
        <v>0</v>
      </c>
      <c r="N899" s="44">
        <v>0</v>
      </c>
      <c r="O899" s="279"/>
      <c r="P899" s="279"/>
      <c r="Q899" s="315"/>
    </row>
    <row r="900" spans="1:17" ht="53.25" customHeight="1" x14ac:dyDescent="0.25">
      <c r="A900" s="292" t="s">
        <v>3370</v>
      </c>
      <c r="B900" s="279" t="s">
        <v>3371</v>
      </c>
      <c r="C900" s="279" t="s">
        <v>21</v>
      </c>
      <c r="D900" s="279">
        <v>2025</v>
      </c>
      <c r="E900" s="279" t="s">
        <v>3372</v>
      </c>
      <c r="F900" s="279" t="s">
        <v>3355</v>
      </c>
      <c r="G900" s="79" t="s">
        <v>16</v>
      </c>
      <c r="H900" s="44">
        <f t="shared" ref="H900:N900" si="200">SUM(H901:H904)</f>
        <v>10.75</v>
      </c>
      <c r="I900" s="44">
        <f t="shared" si="200"/>
        <v>10.75</v>
      </c>
      <c r="J900" s="44">
        <f t="shared" si="200"/>
        <v>0</v>
      </c>
      <c r="K900" s="44">
        <f t="shared" si="200"/>
        <v>0</v>
      </c>
      <c r="L900" s="44">
        <f t="shared" si="200"/>
        <v>0</v>
      </c>
      <c r="M900" s="44">
        <f t="shared" si="200"/>
        <v>0</v>
      </c>
      <c r="N900" s="44">
        <f t="shared" si="200"/>
        <v>0</v>
      </c>
      <c r="O900" s="279">
        <v>3823</v>
      </c>
      <c r="P900" s="672" t="s">
        <v>3373</v>
      </c>
      <c r="Q900" s="314" t="s">
        <v>4193</v>
      </c>
    </row>
    <row r="901" spans="1:17" ht="36.75" customHeight="1" x14ac:dyDescent="0.25">
      <c r="A901" s="292"/>
      <c r="B901" s="279"/>
      <c r="C901" s="279"/>
      <c r="D901" s="279"/>
      <c r="E901" s="279"/>
      <c r="F901" s="279"/>
      <c r="G901" s="79" t="s">
        <v>267</v>
      </c>
      <c r="H901" s="44">
        <f t="shared" si="191"/>
        <v>0</v>
      </c>
      <c r="I901" s="50">
        <v>0</v>
      </c>
      <c r="J901" s="44">
        <v>0</v>
      </c>
      <c r="K901" s="44">
        <v>0</v>
      </c>
      <c r="L901" s="44">
        <v>0</v>
      </c>
      <c r="M901" s="44">
        <v>0</v>
      </c>
      <c r="N901" s="44">
        <v>0</v>
      </c>
      <c r="O901" s="279"/>
      <c r="P901" s="673"/>
      <c r="Q901" s="315"/>
    </row>
    <row r="902" spans="1:17" ht="39.75" customHeight="1" x14ac:dyDescent="0.25">
      <c r="A902" s="292"/>
      <c r="B902" s="279"/>
      <c r="C902" s="279"/>
      <c r="D902" s="279"/>
      <c r="E902" s="279"/>
      <c r="F902" s="279"/>
      <c r="G902" s="79" t="s">
        <v>18</v>
      </c>
      <c r="H902" s="44">
        <f t="shared" si="191"/>
        <v>10</v>
      </c>
      <c r="I902" s="50">
        <v>10</v>
      </c>
      <c r="J902" s="44">
        <v>0</v>
      </c>
      <c r="K902" s="44">
        <v>0</v>
      </c>
      <c r="L902" s="44">
        <v>0</v>
      </c>
      <c r="M902" s="44">
        <v>0</v>
      </c>
      <c r="N902" s="44">
        <v>0</v>
      </c>
      <c r="O902" s="279"/>
      <c r="P902" s="673"/>
      <c r="Q902" s="315"/>
    </row>
    <row r="903" spans="1:17" ht="23.25" customHeight="1" x14ac:dyDescent="0.25">
      <c r="A903" s="292"/>
      <c r="B903" s="279"/>
      <c r="C903" s="279"/>
      <c r="D903" s="279"/>
      <c r="E903" s="279"/>
      <c r="F903" s="279"/>
      <c r="G903" s="79" t="s">
        <v>19</v>
      </c>
      <c r="H903" s="44">
        <f t="shared" si="191"/>
        <v>0.75</v>
      </c>
      <c r="I903" s="121">
        <v>0.75</v>
      </c>
      <c r="J903" s="44">
        <v>0</v>
      </c>
      <c r="K903" s="44">
        <v>0</v>
      </c>
      <c r="L903" s="44">
        <v>0</v>
      </c>
      <c r="M903" s="44">
        <v>0</v>
      </c>
      <c r="N903" s="44">
        <v>0</v>
      </c>
      <c r="O903" s="279"/>
      <c r="P903" s="673"/>
      <c r="Q903" s="315"/>
    </row>
    <row r="904" spans="1:17" ht="24" x14ac:dyDescent="0.25">
      <c r="A904" s="292"/>
      <c r="B904" s="279"/>
      <c r="C904" s="279"/>
      <c r="D904" s="279"/>
      <c r="E904" s="279"/>
      <c r="F904" s="279"/>
      <c r="G904" s="79" t="s">
        <v>20</v>
      </c>
      <c r="H904" s="44">
        <f t="shared" si="191"/>
        <v>0</v>
      </c>
      <c r="I904" s="44">
        <v>0</v>
      </c>
      <c r="J904" s="44">
        <v>0</v>
      </c>
      <c r="K904" s="44">
        <v>0</v>
      </c>
      <c r="L904" s="44">
        <v>0</v>
      </c>
      <c r="M904" s="44">
        <v>0</v>
      </c>
      <c r="N904" s="44">
        <v>0</v>
      </c>
      <c r="O904" s="279"/>
      <c r="P904" s="674"/>
      <c r="Q904" s="315"/>
    </row>
    <row r="905" spans="1:17" ht="36" customHeight="1" x14ac:dyDescent="0.25">
      <c r="A905" s="292" t="s">
        <v>3374</v>
      </c>
      <c r="B905" s="279" t="s">
        <v>3371</v>
      </c>
      <c r="C905" s="279" t="s">
        <v>21</v>
      </c>
      <c r="D905" s="279">
        <v>2026</v>
      </c>
      <c r="E905" s="279" t="s">
        <v>3375</v>
      </c>
      <c r="F905" s="279" t="s">
        <v>3355</v>
      </c>
      <c r="G905" s="79" t="s">
        <v>16</v>
      </c>
      <c r="H905" s="44">
        <f t="shared" ref="H905:N905" si="201">SUM(H906:H909)</f>
        <v>10.8</v>
      </c>
      <c r="I905" s="44">
        <f t="shared" si="201"/>
        <v>0</v>
      </c>
      <c r="J905" s="44">
        <f t="shared" si="201"/>
        <v>10.8</v>
      </c>
      <c r="K905" s="44">
        <f t="shared" si="201"/>
        <v>0</v>
      </c>
      <c r="L905" s="44">
        <f t="shared" si="201"/>
        <v>0</v>
      </c>
      <c r="M905" s="44">
        <f t="shared" si="201"/>
        <v>0</v>
      </c>
      <c r="N905" s="44">
        <f t="shared" si="201"/>
        <v>0</v>
      </c>
      <c r="O905" s="279">
        <v>182</v>
      </c>
      <c r="P905" s="279" t="s">
        <v>3369</v>
      </c>
      <c r="Q905" s="314" t="s">
        <v>4193</v>
      </c>
    </row>
    <row r="906" spans="1:17" ht="34.5" customHeight="1" x14ac:dyDescent="0.25">
      <c r="A906" s="292"/>
      <c r="B906" s="279"/>
      <c r="C906" s="279"/>
      <c r="D906" s="279"/>
      <c r="E906" s="279"/>
      <c r="F906" s="279"/>
      <c r="G906" s="79" t="s">
        <v>267</v>
      </c>
      <c r="H906" s="44">
        <f t="shared" si="191"/>
        <v>0</v>
      </c>
      <c r="I906" s="44">
        <v>0</v>
      </c>
      <c r="J906" s="44">
        <v>0</v>
      </c>
      <c r="K906" s="44">
        <v>0</v>
      </c>
      <c r="L906" s="44">
        <v>0</v>
      </c>
      <c r="M906" s="44">
        <v>0</v>
      </c>
      <c r="N906" s="44">
        <v>0</v>
      </c>
      <c r="O906" s="279"/>
      <c r="P906" s="279"/>
      <c r="Q906" s="315"/>
    </row>
    <row r="907" spans="1:17" ht="36" x14ac:dyDescent="0.25">
      <c r="A907" s="292"/>
      <c r="B907" s="279"/>
      <c r="C907" s="279"/>
      <c r="D907" s="279"/>
      <c r="E907" s="279"/>
      <c r="F907" s="279"/>
      <c r="G907" s="79" t="s">
        <v>18</v>
      </c>
      <c r="H907" s="44">
        <f t="shared" si="191"/>
        <v>10</v>
      </c>
      <c r="I907" s="44">
        <v>0</v>
      </c>
      <c r="J907" s="44">
        <v>10</v>
      </c>
      <c r="K907" s="44">
        <v>0</v>
      </c>
      <c r="L907" s="44">
        <v>0</v>
      </c>
      <c r="M907" s="44">
        <v>0</v>
      </c>
      <c r="N907" s="44">
        <v>0</v>
      </c>
      <c r="O907" s="279"/>
      <c r="P907" s="279"/>
      <c r="Q907" s="315"/>
    </row>
    <row r="908" spans="1:17" x14ac:dyDescent="0.25">
      <c r="A908" s="292"/>
      <c r="B908" s="279"/>
      <c r="C908" s="279"/>
      <c r="D908" s="279"/>
      <c r="E908" s="279"/>
      <c r="F908" s="279"/>
      <c r="G908" s="79" t="s">
        <v>19</v>
      </c>
      <c r="H908" s="44">
        <f t="shared" si="191"/>
        <v>0.8</v>
      </c>
      <c r="I908" s="44">
        <v>0</v>
      </c>
      <c r="J908" s="44">
        <v>0.8</v>
      </c>
      <c r="K908" s="44">
        <v>0</v>
      </c>
      <c r="L908" s="44">
        <v>0</v>
      </c>
      <c r="M908" s="44">
        <v>0</v>
      </c>
      <c r="N908" s="44">
        <v>0</v>
      </c>
      <c r="O908" s="279"/>
      <c r="P908" s="279"/>
      <c r="Q908" s="315"/>
    </row>
    <row r="909" spans="1:17" ht="24" x14ac:dyDescent="0.25">
      <c r="A909" s="292"/>
      <c r="B909" s="279"/>
      <c r="C909" s="279"/>
      <c r="D909" s="279"/>
      <c r="E909" s="279"/>
      <c r="F909" s="279"/>
      <c r="G909" s="79" t="s">
        <v>20</v>
      </c>
      <c r="H909" s="44">
        <f t="shared" si="191"/>
        <v>0</v>
      </c>
      <c r="I909" s="44">
        <v>0</v>
      </c>
      <c r="J909" s="44">
        <v>0</v>
      </c>
      <c r="K909" s="44">
        <v>0</v>
      </c>
      <c r="L909" s="44">
        <v>0</v>
      </c>
      <c r="M909" s="44">
        <v>0</v>
      </c>
      <c r="N909" s="44">
        <v>0</v>
      </c>
      <c r="O909" s="279"/>
      <c r="P909" s="279"/>
      <c r="Q909" s="315"/>
    </row>
    <row r="910" spans="1:17" ht="36" customHeight="1" x14ac:dyDescent="0.25">
      <c r="A910" s="299" t="s">
        <v>3376</v>
      </c>
      <c r="B910" s="279" t="s">
        <v>3079</v>
      </c>
      <c r="C910" s="279" t="s">
        <v>21</v>
      </c>
      <c r="D910" s="279">
        <v>2026</v>
      </c>
      <c r="E910" s="279"/>
      <c r="F910" s="279" t="s">
        <v>3355</v>
      </c>
      <c r="G910" s="79" t="s">
        <v>16</v>
      </c>
      <c r="H910" s="44">
        <f t="shared" ref="H910:N910" si="202">SUM(H911:H914)</f>
        <v>9.6999999999999993</v>
      </c>
      <c r="I910" s="44">
        <f t="shared" si="202"/>
        <v>0</v>
      </c>
      <c r="J910" s="44">
        <f t="shared" si="202"/>
        <v>9.6999999999999993</v>
      </c>
      <c r="K910" s="44">
        <f t="shared" si="202"/>
        <v>0</v>
      </c>
      <c r="L910" s="44">
        <f t="shared" si="202"/>
        <v>0</v>
      </c>
      <c r="M910" s="44">
        <f t="shared" si="202"/>
        <v>0</v>
      </c>
      <c r="N910" s="44">
        <f t="shared" si="202"/>
        <v>0</v>
      </c>
      <c r="O910" s="279">
        <v>3823</v>
      </c>
      <c r="P910" s="281" t="s">
        <v>3369</v>
      </c>
      <c r="Q910" s="314" t="s">
        <v>4193</v>
      </c>
    </row>
    <row r="911" spans="1:17" ht="33.75" customHeight="1" x14ac:dyDescent="0.25">
      <c r="A911" s="374"/>
      <c r="B911" s="279"/>
      <c r="C911" s="279"/>
      <c r="D911" s="279"/>
      <c r="E911" s="279"/>
      <c r="F911" s="279"/>
      <c r="G911" s="79" t="s">
        <v>267</v>
      </c>
      <c r="H911" s="44">
        <f t="shared" si="191"/>
        <v>0</v>
      </c>
      <c r="I911" s="44">
        <v>0</v>
      </c>
      <c r="J911" s="44">
        <v>0</v>
      </c>
      <c r="K911" s="44">
        <v>0</v>
      </c>
      <c r="L911" s="44">
        <v>0</v>
      </c>
      <c r="M911" s="44">
        <v>0</v>
      </c>
      <c r="N911" s="44">
        <v>0</v>
      </c>
      <c r="O911" s="279"/>
      <c r="P911" s="282"/>
      <c r="Q911" s="315"/>
    </row>
    <row r="912" spans="1:17" ht="36" x14ac:dyDescent="0.25">
      <c r="A912" s="374"/>
      <c r="B912" s="279"/>
      <c r="C912" s="279"/>
      <c r="D912" s="279"/>
      <c r="E912" s="279"/>
      <c r="F912" s="279"/>
      <c r="G912" s="79" t="s">
        <v>18</v>
      </c>
      <c r="H912" s="44">
        <f t="shared" si="191"/>
        <v>9</v>
      </c>
      <c r="I912" s="44">
        <v>0</v>
      </c>
      <c r="J912" s="44">
        <v>9</v>
      </c>
      <c r="K912" s="44">
        <v>0</v>
      </c>
      <c r="L912" s="44">
        <v>0</v>
      </c>
      <c r="M912" s="44">
        <v>0</v>
      </c>
      <c r="N912" s="44">
        <v>0</v>
      </c>
      <c r="O912" s="279"/>
      <c r="P912" s="282"/>
      <c r="Q912" s="315"/>
    </row>
    <row r="913" spans="1:17" x14ac:dyDescent="0.25">
      <c r="A913" s="374"/>
      <c r="B913" s="279"/>
      <c r="C913" s="279"/>
      <c r="D913" s="279"/>
      <c r="E913" s="279"/>
      <c r="F913" s="279"/>
      <c r="G913" s="79" t="s">
        <v>19</v>
      </c>
      <c r="H913" s="44">
        <f t="shared" si="191"/>
        <v>0.7</v>
      </c>
      <c r="I913" s="44">
        <v>0</v>
      </c>
      <c r="J913" s="44">
        <v>0.7</v>
      </c>
      <c r="K913" s="44">
        <v>0</v>
      </c>
      <c r="L913" s="44">
        <v>0</v>
      </c>
      <c r="M913" s="44">
        <v>0</v>
      </c>
      <c r="N913" s="44">
        <v>0</v>
      </c>
      <c r="O913" s="279"/>
      <c r="P913" s="282"/>
      <c r="Q913" s="315"/>
    </row>
    <row r="914" spans="1:17" ht="24" x14ac:dyDescent="0.25">
      <c r="A914" s="375"/>
      <c r="B914" s="279"/>
      <c r="C914" s="279"/>
      <c r="D914" s="279"/>
      <c r="E914" s="279"/>
      <c r="F914" s="279"/>
      <c r="G914" s="79" t="s">
        <v>20</v>
      </c>
      <c r="H914" s="44">
        <f t="shared" si="191"/>
        <v>0</v>
      </c>
      <c r="I914" s="44">
        <v>0</v>
      </c>
      <c r="J914" s="44">
        <v>0</v>
      </c>
      <c r="K914" s="44">
        <v>0</v>
      </c>
      <c r="L914" s="44">
        <v>0</v>
      </c>
      <c r="M914" s="44">
        <v>0</v>
      </c>
      <c r="N914" s="44">
        <v>0</v>
      </c>
      <c r="O914" s="279"/>
      <c r="P914" s="283"/>
      <c r="Q914" s="315"/>
    </row>
    <row r="915" spans="1:17" ht="36" customHeight="1" x14ac:dyDescent="0.25">
      <c r="A915" s="292" t="s">
        <v>3377</v>
      </c>
      <c r="B915" s="279" t="s">
        <v>3079</v>
      </c>
      <c r="C915" s="279" t="s">
        <v>21</v>
      </c>
      <c r="D915" s="279">
        <v>2027</v>
      </c>
      <c r="E915" s="279"/>
      <c r="F915" s="279" t="s">
        <v>3355</v>
      </c>
      <c r="G915" s="79" t="s">
        <v>16</v>
      </c>
      <c r="H915" s="44">
        <f t="shared" ref="H915:N915" si="203">SUM(H916:H919)</f>
        <v>8</v>
      </c>
      <c r="I915" s="44">
        <f t="shared" si="203"/>
        <v>0</v>
      </c>
      <c r="J915" s="44">
        <f t="shared" si="203"/>
        <v>0</v>
      </c>
      <c r="K915" s="44">
        <f t="shared" si="203"/>
        <v>8</v>
      </c>
      <c r="L915" s="44">
        <f t="shared" si="203"/>
        <v>0</v>
      </c>
      <c r="M915" s="44">
        <f t="shared" si="203"/>
        <v>0</v>
      </c>
      <c r="N915" s="44">
        <f t="shared" si="203"/>
        <v>0</v>
      </c>
      <c r="O915" s="279"/>
      <c r="P915" s="612"/>
      <c r="Q915" s="314" t="s">
        <v>4193</v>
      </c>
    </row>
    <row r="916" spans="1:17" ht="36.75" customHeight="1" x14ac:dyDescent="0.25">
      <c r="A916" s="292"/>
      <c r="B916" s="279"/>
      <c r="C916" s="279"/>
      <c r="D916" s="279"/>
      <c r="E916" s="279"/>
      <c r="F916" s="279"/>
      <c r="G916" s="79" t="s">
        <v>267</v>
      </c>
      <c r="H916" s="44">
        <f t="shared" si="191"/>
        <v>0</v>
      </c>
      <c r="I916" s="44">
        <v>0</v>
      </c>
      <c r="J916" s="44">
        <v>0</v>
      </c>
      <c r="K916" s="44">
        <v>0</v>
      </c>
      <c r="L916" s="44">
        <v>0</v>
      </c>
      <c r="M916" s="44">
        <v>0</v>
      </c>
      <c r="N916" s="44">
        <v>0</v>
      </c>
      <c r="O916" s="279"/>
      <c r="P916" s="612"/>
      <c r="Q916" s="315"/>
    </row>
    <row r="917" spans="1:17" ht="36" x14ac:dyDescent="0.25">
      <c r="A917" s="292"/>
      <c r="B917" s="279"/>
      <c r="C917" s="279"/>
      <c r="D917" s="279"/>
      <c r="E917" s="279"/>
      <c r="F917" s="279"/>
      <c r="G917" s="79" t="s">
        <v>18</v>
      </c>
      <c r="H917" s="44">
        <f t="shared" si="191"/>
        <v>7.4</v>
      </c>
      <c r="I917" s="44">
        <v>0</v>
      </c>
      <c r="J917" s="44">
        <v>0</v>
      </c>
      <c r="K917" s="44">
        <v>7.4</v>
      </c>
      <c r="L917" s="44">
        <v>0</v>
      </c>
      <c r="M917" s="44">
        <v>0</v>
      </c>
      <c r="N917" s="44">
        <v>0</v>
      </c>
      <c r="O917" s="279"/>
      <c r="P917" s="612"/>
      <c r="Q917" s="315"/>
    </row>
    <row r="918" spans="1:17" x14ac:dyDescent="0.25">
      <c r="A918" s="292"/>
      <c r="B918" s="279"/>
      <c r="C918" s="279"/>
      <c r="D918" s="279"/>
      <c r="E918" s="279"/>
      <c r="F918" s="279"/>
      <c r="G918" s="79" t="s">
        <v>19</v>
      </c>
      <c r="H918" s="44">
        <f t="shared" si="191"/>
        <v>0.6</v>
      </c>
      <c r="I918" s="44">
        <v>0</v>
      </c>
      <c r="J918" s="44">
        <v>0</v>
      </c>
      <c r="K918" s="44">
        <v>0.6</v>
      </c>
      <c r="L918" s="44">
        <v>0</v>
      </c>
      <c r="M918" s="44">
        <v>0</v>
      </c>
      <c r="N918" s="44">
        <v>0</v>
      </c>
      <c r="O918" s="279"/>
      <c r="P918" s="612"/>
      <c r="Q918" s="315"/>
    </row>
    <row r="919" spans="1:17" ht="24" x14ac:dyDescent="0.25">
      <c r="A919" s="292"/>
      <c r="B919" s="279"/>
      <c r="C919" s="279"/>
      <c r="D919" s="279"/>
      <c r="E919" s="279"/>
      <c r="F919" s="279"/>
      <c r="G919" s="79" t="s">
        <v>20</v>
      </c>
      <c r="H919" s="44">
        <f t="shared" si="191"/>
        <v>0</v>
      </c>
      <c r="I919" s="44">
        <v>0</v>
      </c>
      <c r="J919" s="44">
        <v>0</v>
      </c>
      <c r="K919" s="44">
        <v>0</v>
      </c>
      <c r="L919" s="44">
        <v>0</v>
      </c>
      <c r="M919" s="44">
        <v>0</v>
      </c>
      <c r="N919" s="44">
        <v>0</v>
      </c>
      <c r="O919" s="279"/>
      <c r="P919" s="612"/>
      <c r="Q919" s="315"/>
    </row>
    <row r="920" spans="1:17" ht="36" customHeight="1" x14ac:dyDescent="0.25">
      <c r="A920" s="292" t="s">
        <v>3378</v>
      </c>
      <c r="B920" s="279" t="s">
        <v>3079</v>
      </c>
      <c r="C920" s="279" t="s">
        <v>21</v>
      </c>
      <c r="D920" s="279">
        <v>2027</v>
      </c>
      <c r="E920" s="279"/>
      <c r="F920" s="279" t="s">
        <v>3355</v>
      </c>
      <c r="G920" s="79" t="s">
        <v>16</v>
      </c>
      <c r="H920" s="44">
        <f t="shared" ref="H920:N920" si="204">SUM(H921:H924)</f>
        <v>20</v>
      </c>
      <c r="I920" s="44">
        <f t="shared" si="204"/>
        <v>0</v>
      </c>
      <c r="J920" s="44">
        <f t="shared" si="204"/>
        <v>0</v>
      </c>
      <c r="K920" s="44">
        <f t="shared" si="204"/>
        <v>20</v>
      </c>
      <c r="L920" s="44">
        <f t="shared" si="204"/>
        <v>0</v>
      </c>
      <c r="M920" s="44">
        <f t="shared" si="204"/>
        <v>0</v>
      </c>
      <c r="N920" s="44">
        <f t="shared" si="204"/>
        <v>0</v>
      </c>
      <c r="O920" s="279"/>
      <c r="P920" s="279" t="s">
        <v>3369</v>
      </c>
      <c r="Q920" s="314" t="s">
        <v>4193</v>
      </c>
    </row>
    <row r="921" spans="1:17" ht="39" customHeight="1" x14ac:dyDescent="0.25">
      <c r="A921" s="292"/>
      <c r="B921" s="279"/>
      <c r="C921" s="279"/>
      <c r="D921" s="279"/>
      <c r="E921" s="279"/>
      <c r="F921" s="279"/>
      <c r="G921" s="79" t="s">
        <v>267</v>
      </c>
      <c r="H921" s="44">
        <f t="shared" ref="H921:H924" si="205">SUM(I921:N921)</f>
        <v>0</v>
      </c>
      <c r="I921" s="44">
        <v>0</v>
      </c>
      <c r="J921" s="44">
        <v>0</v>
      </c>
      <c r="K921" s="44">
        <v>0</v>
      </c>
      <c r="L921" s="44">
        <v>0</v>
      </c>
      <c r="M921" s="44">
        <v>0</v>
      </c>
      <c r="N921" s="44">
        <v>0</v>
      </c>
      <c r="O921" s="279"/>
      <c r="P921" s="279"/>
      <c r="Q921" s="315"/>
    </row>
    <row r="922" spans="1:17" ht="36" x14ac:dyDescent="0.25">
      <c r="A922" s="292"/>
      <c r="B922" s="279"/>
      <c r="C922" s="279"/>
      <c r="D922" s="279"/>
      <c r="E922" s="279"/>
      <c r="F922" s="279"/>
      <c r="G922" s="79" t="s">
        <v>18</v>
      </c>
      <c r="H922" s="44">
        <f t="shared" si="205"/>
        <v>18.600000000000001</v>
      </c>
      <c r="I922" s="44">
        <v>0</v>
      </c>
      <c r="J922" s="44">
        <v>0</v>
      </c>
      <c r="K922" s="44">
        <v>18.600000000000001</v>
      </c>
      <c r="L922" s="44">
        <v>0</v>
      </c>
      <c r="M922" s="44">
        <v>0</v>
      </c>
      <c r="N922" s="44">
        <v>0</v>
      </c>
      <c r="O922" s="279"/>
      <c r="P922" s="279"/>
      <c r="Q922" s="315"/>
    </row>
    <row r="923" spans="1:17" x14ac:dyDescent="0.25">
      <c r="A923" s="292"/>
      <c r="B923" s="279"/>
      <c r="C923" s="279"/>
      <c r="D923" s="279"/>
      <c r="E923" s="279"/>
      <c r="F923" s="279"/>
      <c r="G923" s="79" t="s">
        <v>19</v>
      </c>
      <c r="H923" s="44">
        <f t="shared" si="205"/>
        <v>1.4</v>
      </c>
      <c r="I923" s="44">
        <v>0</v>
      </c>
      <c r="J923" s="44">
        <v>0</v>
      </c>
      <c r="K923" s="44">
        <v>1.4</v>
      </c>
      <c r="L923" s="44">
        <v>0</v>
      </c>
      <c r="M923" s="44">
        <v>0</v>
      </c>
      <c r="N923" s="44">
        <v>0</v>
      </c>
      <c r="O923" s="279"/>
      <c r="P923" s="279"/>
      <c r="Q923" s="315"/>
    </row>
    <row r="924" spans="1:17" ht="24" x14ac:dyDescent="0.25">
      <c r="A924" s="284"/>
      <c r="B924" s="281"/>
      <c r="C924" s="281"/>
      <c r="D924" s="281"/>
      <c r="E924" s="281"/>
      <c r="F924" s="281"/>
      <c r="G924" s="122" t="s">
        <v>20</v>
      </c>
      <c r="H924" s="117">
        <f t="shared" si="205"/>
        <v>0</v>
      </c>
      <c r="I924" s="117">
        <v>0</v>
      </c>
      <c r="J924" s="117">
        <v>0</v>
      </c>
      <c r="K924" s="117">
        <v>0</v>
      </c>
      <c r="L924" s="117">
        <v>0</v>
      </c>
      <c r="M924" s="117">
        <v>0</v>
      </c>
      <c r="N924" s="117">
        <v>0</v>
      </c>
      <c r="O924" s="281"/>
      <c r="P924" s="281"/>
      <c r="Q924" s="315"/>
    </row>
    <row r="925" spans="1:17" ht="36" customHeight="1" x14ac:dyDescent="0.25">
      <c r="A925" s="300" t="s">
        <v>3379</v>
      </c>
      <c r="B925" s="279" t="s">
        <v>677</v>
      </c>
      <c r="C925" s="279" t="s">
        <v>21</v>
      </c>
      <c r="D925" s="279">
        <v>2025</v>
      </c>
      <c r="E925" s="279" t="s">
        <v>3380</v>
      </c>
      <c r="F925" s="279" t="s">
        <v>3381</v>
      </c>
      <c r="G925" s="43" t="s">
        <v>16</v>
      </c>
      <c r="H925" s="262">
        <f t="shared" ref="H925:N925" si="206">SUM(H926:H929)</f>
        <v>8</v>
      </c>
      <c r="I925" s="262">
        <f t="shared" si="206"/>
        <v>8</v>
      </c>
      <c r="J925" s="262">
        <f t="shared" si="206"/>
        <v>0</v>
      </c>
      <c r="K925" s="262">
        <f t="shared" si="206"/>
        <v>0</v>
      </c>
      <c r="L925" s="262">
        <f t="shared" si="206"/>
        <v>0</v>
      </c>
      <c r="M925" s="262">
        <f t="shared" si="206"/>
        <v>0</v>
      </c>
      <c r="N925" s="262">
        <f t="shared" si="206"/>
        <v>0</v>
      </c>
      <c r="O925" s="279">
        <v>1159</v>
      </c>
      <c r="P925" s="279" t="s">
        <v>3382</v>
      </c>
      <c r="Q925" s="314" t="s">
        <v>4193</v>
      </c>
    </row>
    <row r="926" spans="1:17" ht="21" customHeight="1" x14ac:dyDescent="0.25">
      <c r="A926" s="300"/>
      <c r="B926" s="279"/>
      <c r="C926" s="279"/>
      <c r="D926" s="279"/>
      <c r="E926" s="279"/>
      <c r="F926" s="279"/>
      <c r="G926" s="43" t="s">
        <v>17</v>
      </c>
      <c r="H926" s="262">
        <v>0</v>
      </c>
      <c r="I926" s="262">
        <v>0</v>
      </c>
      <c r="J926" s="262">
        <v>0</v>
      </c>
      <c r="K926" s="262">
        <v>0</v>
      </c>
      <c r="L926" s="262">
        <v>0</v>
      </c>
      <c r="M926" s="262">
        <v>0</v>
      </c>
      <c r="N926" s="262">
        <v>0</v>
      </c>
      <c r="O926" s="279"/>
      <c r="P926" s="279"/>
      <c r="Q926" s="315"/>
    </row>
    <row r="927" spans="1:17" ht="36" x14ac:dyDescent="0.25">
      <c r="A927" s="300"/>
      <c r="B927" s="279"/>
      <c r="C927" s="279"/>
      <c r="D927" s="279"/>
      <c r="E927" s="279"/>
      <c r="F927" s="279"/>
      <c r="G927" s="43" t="s">
        <v>18</v>
      </c>
      <c r="H927" s="262">
        <v>7.44</v>
      </c>
      <c r="I927" s="262">
        <v>6.4</v>
      </c>
      <c r="J927" s="262">
        <v>0</v>
      </c>
      <c r="K927" s="262">
        <v>0</v>
      </c>
      <c r="L927" s="262">
        <v>0</v>
      </c>
      <c r="M927" s="262">
        <v>0</v>
      </c>
      <c r="N927" s="262">
        <v>0</v>
      </c>
      <c r="O927" s="279"/>
      <c r="P927" s="279"/>
      <c r="Q927" s="315"/>
    </row>
    <row r="928" spans="1:17" x14ac:dyDescent="0.25">
      <c r="A928" s="300"/>
      <c r="B928" s="279"/>
      <c r="C928" s="279"/>
      <c r="D928" s="279"/>
      <c r="E928" s="279"/>
      <c r="F928" s="279"/>
      <c r="G928" s="43" t="s">
        <v>19</v>
      </c>
      <c r="H928" s="262">
        <v>0.56000000000000005</v>
      </c>
      <c r="I928" s="262">
        <v>1.2</v>
      </c>
      <c r="J928" s="262">
        <v>0</v>
      </c>
      <c r="K928" s="262">
        <v>0</v>
      </c>
      <c r="L928" s="262">
        <v>0</v>
      </c>
      <c r="M928" s="262">
        <v>0</v>
      </c>
      <c r="N928" s="262">
        <v>0</v>
      </c>
      <c r="O928" s="279"/>
      <c r="P928" s="279"/>
      <c r="Q928" s="315"/>
    </row>
    <row r="929" spans="1:17" ht="24" x14ac:dyDescent="0.25">
      <c r="A929" s="299"/>
      <c r="B929" s="281"/>
      <c r="C929" s="281"/>
      <c r="D929" s="281"/>
      <c r="E929" s="281"/>
      <c r="F929" s="281"/>
      <c r="G929" s="91" t="s">
        <v>20</v>
      </c>
      <c r="H929" s="117">
        <v>0</v>
      </c>
      <c r="I929" s="117">
        <v>0.4</v>
      </c>
      <c r="J929" s="117">
        <v>0</v>
      </c>
      <c r="K929" s="117">
        <v>0</v>
      </c>
      <c r="L929" s="117">
        <v>0</v>
      </c>
      <c r="M929" s="117">
        <v>0</v>
      </c>
      <c r="N929" s="117">
        <v>0</v>
      </c>
      <c r="O929" s="281"/>
      <c r="P929" s="281"/>
      <c r="Q929" s="315"/>
    </row>
    <row r="930" spans="1:17" ht="36" customHeight="1" x14ac:dyDescent="0.25">
      <c r="A930" s="300" t="s">
        <v>3383</v>
      </c>
      <c r="B930" s="279" t="s">
        <v>677</v>
      </c>
      <c r="C930" s="279" t="s">
        <v>21</v>
      </c>
      <c r="D930" s="279">
        <v>2026</v>
      </c>
      <c r="E930" s="279"/>
      <c r="F930" s="279" t="s">
        <v>3384</v>
      </c>
      <c r="G930" s="43" t="s">
        <v>16</v>
      </c>
      <c r="H930" s="262">
        <v>30</v>
      </c>
      <c r="I930" s="262">
        <f>SUM(I931:I934)</f>
        <v>0</v>
      </c>
      <c r="J930" s="262">
        <v>30</v>
      </c>
      <c r="K930" s="262">
        <f>SUM(K931:K934)</f>
        <v>0</v>
      </c>
      <c r="L930" s="262">
        <f>SUM(L931:L934)</f>
        <v>0</v>
      </c>
      <c r="M930" s="262">
        <f>SUM(M931:M934)</f>
        <v>0</v>
      </c>
      <c r="N930" s="262">
        <f>SUM(N931:N934)</f>
        <v>0</v>
      </c>
      <c r="O930" s="279">
        <v>1503</v>
      </c>
      <c r="P930" s="300" t="s">
        <v>3385</v>
      </c>
      <c r="Q930" s="314" t="s">
        <v>4193</v>
      </c>
    </row>
    <row r="931" spans="1:17" ht="19.5" customHeight="1" x14ac:dyDescent="0.25">
      <c r="A931" s="300"/>
      <c r="B931" s="279"/>
      <c r="C931" s="279"/>
      <c r="D931" s="279"/>
      <c r="E931" s="279"/>
      <c r="F931" s="279"/>
      <c r="G931" s="43" t="s">
        <v>17</v>
      </c>
      <c r="H931" s="262">
        <v>0</v>
      </c>
      <c r="I931" s="262">
        <v>0</v>
      </c>
      <c r="J931" s="262">
        <v>0</v>
      </c>
      <c r="K931" s="262">
        <v>0</v>
      </c>
      <c r="L931" s="262">
        <v>0</v>
      </c>
      <c r="M931" s="262">
        <v>0</v>
      </c>
      <c r="N931" s="262">
        <v>0</v>
      </c>
      <c r="O931" s="279"/>
      <c r="P931" s="300"/>
      <c r="Q931" s="315"/>
    </row>
    <row r="932" spans="1:17" ht="36" x14ac:dyDescent="0.25">
      <c r="A932" s="300"/>
      <c r="B932" s="279"/>
      <c r="C932" s="279"/>
      <c r="D932" s="279"/>
      <c r="E932" s="279"/>
      <c r="F932" s="279"/>
      <c r="G932" s="43" t="s">
        <v>18</v>
      </c>
      <c r="H932" s="262">
        <v>27.9</v>
      </c>
      <c r="I932" s="262">
        <v>0</v>
      </c>
      <c r="J932" s="262">
        <v>27.9</v>
      </c>
      <c r="K932" s="262">
        <v>0</v>
      </c>
      <c r="L932" s="262">
        <v>0</v>
      </c>
      <c r="M932" s="262">
        <v>0</v>
      </c>
      <c r="N932" s="262">
        <v>0</v>
      </c>
      <c r="O932" s="279"/>
      <c r="P932" s="300"/>
      <c r="Q932" s="315"/>
    </row>
    <row r="933" spans="1:17" x14ac:dyDescent="0.25">
      <c r="A933" s="300"/>
      <c r="B933" s="279"/>
      <c r="C933" s="279"/>
      <c r="D933" s="279"/>
      <c r="E933" s="279"/>
      <c r="F933" s="279"/>
      <c r="G933" s="43" t="s">
        <v>19</v>
      </c>
      <c r="H933" s="262">
        <v>2.1</v>
      </c>
      <c r="I933" s="262">
        <v>0</v>
      </c>
      <c r="J933" s="262">
        <v>2.1</v>
      </c>
      <c r="K933" s="262">
        <v>0</v>
      </c>
      <c r="L933" s="262">
        <v>0</v>
      </c>
      <c r="M933" s="262">
        <v>0</v>
      </c>
      <c r="N933" s="262">
        <v>0</v>
      </c>
      <c r="O933" s="279"/>
      <c r="P933" s="300"/>
      <c r="Q933" s="315"/>
    </row>
    <row r="934" spans="1:17" ht="24" x14ac:dyDescent="0.25">
      <c r="A934" s="299"/>
      <c r="B934" s="281"/>
      <c r="C934" s="281"/>
      <c r="D934" s="281"/>
      <c r="E934" s="281"/>
      <c r="F934" s="281"/>
      <c r="G934" s="91" t="s">
        <v>20</v>
      </c>
      <c r="H934" s="117">
        <v>0</v>
      </c>
      <c r="I934" s="117">
        <v>0</v>
      </c>
      <c r="J934" s="117">
        <v>0</v>
      </c>
      <c r="K934" s="117">
        <v>0</v>
      </c>
      <c r="L934" s="117">
        <v>0</v>
      </c>
      <c r="M934" s="117">
        <v>0</v>
      </c>
      <c r="N934" s="117">
        <v>0</v>
      </c>
      <c r="O934" s="281"/>
      <c r="P934" s="299"/>
      <c r="Q934" s="315"/>
    </row>
    <row r="935" spans="1:17" ht="36" customHeight="1" x14ac:dyDescent="0.25">
      <c r="A935" s="300" t="s">
        <v>3386</v>
      </c>
      <c r="B935" s="279" t="s">
        <v>677</v>
      </c>
      <c r="C935" s="279" t="s">
        <v>21</v>
      </c>
      <c r="D935" s="279">
        <v>2026</v>
      </c>
      <c r="E935" s="279"/>
      <c r="F935" s="279" t="s">
        <v>3384</v>
      </c>
      <c r="G935" s="43" t="s">
        <v>16</v>
      </c>
      <c r="H935" s="262">
        <v>30</v>
      </c>
      <c r="I935" s="262">
        <f>SUM(I936:I939)</f>
        <v>0</v>
      </c>
      <c r="J935" s="262">
        <v>30</v>
      </c>
      <c r="K935" s="262">
        <f>SUM(K936:K939)</f>
        <v>0</v>
      </c>
      <c r="L935" s="262">
        <f>SUM(L936:L939)</f>
        <v>0</v>
      </c>
      <c r="M935" s="262">
        <f>SUM(M936:M939)</f>
        <v>0</v>
      </c>
      <c r="N935" s="262">
        <f>SUM(N936:N939)</f>
        <v>0</v>
      </c>
      <c r="O935" s="279">
        <v>1094</v>
      </c>
      <c r="P935" s="300" t="s">
        <v>3385</v>
      </c>
      <c r="Q935" s="314" t="s">
        <v>4193</v>
      </c>
    </row>
    <row r="936" spans="1:17" x14ac:dyDescent="0.25">
      <c r="A936" s="300"/>
      <c r="B936" s="279"/>
      <c r="C936" s="279"/>
      <c r="D936" s="279"/>
      <c r="E936" s="279"/>
      <c r="F936" s="279"/>
      <c r="G936" s="43" t="s">
        <v>17</v>
      </c>
      <c r="H936" s="262">
        <v>0</v>
      </c>
      <c r="I936" s="262">
        <v>0</v>
      </c>
      <c r="J936" s="262">
        <v>0</v>
      </c>
      <c r="K936" s="262">
        <v>0</v>
      </c>
      <c r="L936" s="262">
        <v>0</v>
      </c>
      <c r="M936" s="262">
        <v>0</v>
      </c>
      <c r="N936" s="262">
        <v>0</v>
      </c>
      <c r="O936" s="279"/>
      <c r="P936" s="300"/>
      <c r="Q936" s="315"/>
    </row>
    <row r="937" spans="1:17" ht="36" x14ac:dyDescent="0.25">
      <c r="A937" s="300"/>
      <c r="B937" s="279"/>
      <c r="C937" s="279"/>
      <c r="D937" s="279"/>
      <c r="E937" s="279"/>
      <c r="F937" s="279"/>
      <c r="G937" s="43" t="s">
        <v>18</v>
      </c>
      <c r="H937" s="262">
        <v>27.9</v>
      </c>
      <c r="I937" s="262">
        <v>0</v>
      </c>
      <c r="J937" s="262">
        <v>27.9</v>
      </c>
      <c r="K937" s="262">
        <v>0</v>
      </c>
      <c r="L937" s="262">
        <v>0</v>
      </c>
      <c r="M937" s="262">
        <v>0</v>
      </c>
      <c r="N937" s="262">
        <v>0</v>
      </c>
      <c r="O937" s="279"/>
      <c r="P937" s="300"/>
      <c r="Q937" s="315"/>
    </row>
    <row r="938" spans="1:17" x14ac:dyDescent="0.25">
      <c r="A938" s="300"/>
      <c r="B938" s="279"/>
      <c r="C938" s="279"/>
      <c r="D938" s="279"/>
      <c r="E938" s="279"/>
      <c r="F938" s="279"/>
      <c r="G938" s="43" t="s">
        <v>19</v>
      </c>
      <c r="H938" s="262">
        <v>2.1</v>
      </c>
      <c r="I938" s="262">
        <v>0</v>
      </c>
      <c r="J938" s="262">
        <v>2.1</v>
      </c>
      <c r="K938" s="262">
        <v>0</v>
      </c>
      <c r="L938" s="262">
        <v>0</v>
      </c>
      <c r="M938" s="262">
        <v>0</v>
      </c>
      <c r="N938" s="262">
        <v>0</v>
      </c>
      <c r="O938" s="279"/>
      <c r="P938" s="300"/>
      <c r="Q938" s="315"/>
    </row>
    <row r="939" spans="1:17" ht="24" x14ac:dyDescent="0.25">
      <c r="A939" s="300"/>
      <c r="B939" s="279"/>
      <c r="C939" s="281"/>
      <c r="D939" s="279"/>
      <c r="E939" s="279"/>
      <c r="F939" s="279"/>
      <c r="G939" s="43" t="s">
        <v>20</v>
      </c>
      <c r="H939" s="262">
        <v>0</v>
      </c>
      <c r="I939" s="262">
        <v>0</v>
      </c>
      <c r="J939" s="262">
        <v>0</v>
      </c>
      <c r="K939" s="262">
        <v>0</v>
      </c>
      <c r="L939" s="262">
        <v>0</v>
      </c>
      <c r="M939" s="262">
        <v>0</v>
      </c>
      <c r="N939" s="262">
        <v>0</v>
      </c>
      <c r="O939" s="279"/>
      <c r="P939" s="300"/>
      <c r="Q939" s="315"/>
    </row>
    <row r="940" spans="1:17" ht="36" x14ac:dyDescent="0.25">
      <c r="A940" s="636" t="s">
        <v>26</v>
      </c>
      <c r="B940" s="636"/>
      <c r="C940" s="636"/>
      <c r="D940" s="636"/>
      <c r="E940" s="636"/>
      <c r="F940" s="636"/>
      <c r="G940" s="139" t="s">
        <v>16</v>
      </c>
      <c r="H940" s="131">
        <f>SUM(H855,H860,H865,H870,H875,H880,H885,H890,H895,H900,H905,H910,H915,H920,H925,H930,H935)</f>
        <v>526.85</v>
      </c>
      <c r="I940" s="131">
        <f t="shared" ref="I940:N940" si="207">SUM(I855,I860,I865,I870,I875,I880,I885,I890,I895,I900,I905,I910,I915,I920,I925,I930,I935)</f>
        <v>101.85</v>
      </c>
      <c r="J940" s="131">
        <f t="shared" si="207"/>
        <v>206.7</v>
      </c>
      <c r="K940" s="131">
        <f t="shared" si="207"/>
        <v>129.1</v>
      </c>
      <c r="L940" s="131">
        <f t="shared" si="207"/>
        <v>53.999999999999993</v>
      </c>
      <c r="M940" s="131">
        <f t="shared" si="207"/>
        <v>23.2</v>
      </c>
      <c r="N940" s="131">
        <f t="shared" si="207"/>
        <v>11.999999999999998</v>
      </c>
      <c r="O940" s="283"/>
      <c r="P940" s="283"/>
    </row>
    <row r="941" spans="1:17" ht="24" x14ac:dyDescent="0.25">
      <c r="A941" s="306"/>
      <c r="B941" s="306"/>
      <c r="C941" s="306"/>
      <c r="D941" s="306"/>
      <c r="E941" s="306"/>
      <c r="F941" s="306"/>
      <c r="G941" s="133" t="s">
        <v>267</v>
      </c>
      <c r="H941" s="131">
        <f t="shared" ref="H941:N944" si="208">SUM(H856,H861,H866,H871,H876,H881,H886,H891,H896,H901,H906,H911,H916,H921,H926,H931,H936)</f>
        <v>327.10000000000002</v>
      </c>
      <c r="I941" s="131">
        <f t="shared" si="208"/>
        <v>73.900000000000006</v>
      </c>
      <c r="J941" s="131">
        <f t="shared" si="208"/>
        <v>96.899999999999991</v>
      </c>
      <c r="K941" s="131">
        <f t="shared" si="208"/>
        <v>73.599999999999994</v>
      </c>
      <c r="L941" s="131">
        <f t="shared" si="208"/>
        <v>50.099999999999994</v>
      </c>
      <c r="M941" s="131">
        <f t="shared" si="208"/>
        <v>21.4</v>
      </c>
      <c r="N941" s="131">
        <f t="shared" si="208"/>
        <v>11.2</v>
      </c>
      <c r="O941" s="279"/>
      <c r="P941" s="279"/>
    </row>
    <row r="942" spans="1:17" ht="36" x14ac:dyDescent="0.25">
      <c r="A942" s="306"/>
      <c r="B942" s="306"/>
      <c r="C942" s="306"/>
      <c r="D942" s="306"/>
      <c r="E942" s="306"/>
      <c r="F942" s="306"/>
      <c r="G942" s="133" t="s">
        <v>18</v>
      </c>
      <c r="H942" s="131">
        <f t="shared" si="208"/>
        <v>161.34</v>
      </c>
      <c r="I942" s="131">
        <f t="shared" si="208"/>
        <v>17.200000000000003</v>
      </c>
      <c r="J942" s="131">
        <f t="shared" si="208"/>
        <v>94</v>
      </c>
      <c r="K942" s="131">
        <f t="shared" si="208"/>
        <v>43.5</v>
      </c>
      <c r="L942" s="131">
        <f t="shared" si="208"/>
        <v>3.3</v>
      </c>
      <c r="M942" s="131">
        <f t="shared" si="208"/>
        <v>1.6</v>
      </c>
      <c r="N942" s="131">
        <f t="shared" si="208"/>
        <v>0.7</v>
      </c>
      <c r="O942" s="279"/>
      <c r="P942" s="279"/>
    </row>
    <row r="943" spans="1:17" x14ac:dyDescent="0.25">
      <c r="A943" s="306"/>
      <c r="B943" s="306"/>
      <c r="C943" s="306"/>
      <c r="D943" s="306"/>
      <c r="E943" s="306"/>
      <c r="F943" s="306"/>
      <c r="G943" s="133" t="s">
        <v>19</v>
      </c>
      <c r="H943" s="131">
        <f t="shared" si="208"/>
        <v>13.51</v>
      </c>
      <c r="I943" s="131">
        <f t="shared" si="208"/>
        <v>2.0499999999999998</v>
      </c>
      <c r="J943" s="131">
        <f t="shared" si="208"/>
        <v>7.5</v>
      </c>
      <c r="K943" s="131">
        <f t="shared" si="208"/>
        <v>3.7</v>
      </c>
      <c r="L943" s="131">
        <f t="shared" si="208"/>
        <v>0.60000000000000009</v>
      </c>
      <c r="M943" s="131">
        <f t="shared" si="208"/>
        <v>0.2</v>
      </c>
      <c r="N943" s="131">
        <f t="shared" si="208"/>
        <v>0.1</v>
      </c>
      <c r="O943" s="279"/>
      <c r="P943" s="279"/>
    </row>
    <row r="944" spans="1:17" ht="24" x14ac:dyDescent="0.25">
      <c r="A944" s="306"/>
      <c r="B944" s="306"/>
      <c r="C944" s="306"/>
      <c r="D944" s="306"/>
      <c r="E944" s="306"/>
      <c r="F944" s="306"/>
      <c r="G944" s="133" t="s">
        <v>20</v>
      </c>
      <c r="H944" s="131">
        <f t="shared" si="208"/>
        <v>24.900000000000002</v>
      </c>
      <c r="I944" s="131">
        <f t="shared" si="208"/>
        <v>8.7000000000000011</v>
      </c>
      <c r="J944" s="131">
        <f t="shared" si="208"/>
        <v>8.3000000000000007</v>
      </c>
      <c r="K944" s="131">
        <f t="shared" si="208"/>
        <v>8.3000000000000007</v>
      </c>
      <c r="L944" s="131">
        <f t="shared" si="208"/>
        <v>0</v>
      </c>
      <c r="M944" s="131">
        <f t="shared" si="208"/>
        <v>0</v>
      </c>
      <c r="N944" s="131">
        <f t="shared" si="208"/>
        <v>0</v>
      </c>
      <c r="O944" s="279"/>
      <c r="P944" s="279"/>
    </row>
    <row r="945" spans="1:17" x14ac:dyDescent="0.25">
      <c r="A945" s="666" t="s">
        <v>186</v>
      </c>
      <c r="B945" s="667"/>
      <c r="C945" s="667"/>
      <c r="D945" s="667"/>
      <c r="E945" s="667"/>
      <c r="F945" s="667"/>
      <c r="G945" s="667"/>
      <c r="H945" s="667"/>
      <c r="I945" s="667"/>
      <c r="J945" s="667"/>
      <c r="K945" s="667"/>
      <c r="L945" s="667"/>
      <c r="M945" s="667"/>
      <c r="N945" s="667"/>
      <c r="O945" s="667"/>
      <c r="P945" s="668"/>
    </row>
    <row r="946" spans="1:17" ht="36" customHeight="1" x14ac:dyDescent="0.25">
      <c r="A946" s="292" t="s">
        <v>3387</v>
      </c>
      <c r="B946" s="279" t="s">
        <v>3031</v>
      </c>
      <c r="C946" s="279" t="s">
        <v>186</v>
      </c>
      <c r="D946" s="279">
        <v>2025</v>
      </c>
      <c r="E946" s="279" t="s">
        <v>3388</v>
      </c>
      <c r="F946" s="281" t="s">
        <v>3389</v>
      </c>
      <c r="G946" s="79" t="s">
        <v>16</v>
      </c>
      <c r="H946" s="44">
        <f t="shared" ref="H946:N946" si="209">SUM(H947:H950)</f>
        <v>30</v>
      </c>
      <c r="I946" s="44">
        <f t="shared" si="209"/>
        <v>30</v>
      </c>
      <c r="J946" s="44">
        <f t="shared" si="209"/>
        <v>0</v>
      </c>
      <c r="K946" s="44">
        <f t="shared" si="209"/>
        <v>0</v>
      </c>
      <c r="L946" s="44">
        <f t="shared" si="209"/>
        <v>0</v>
      </c>
      <c r="M946" s="44">
        <f t="shared" si="209"/>
        <v>0</v>
      </c>
      <c r="N946" s="44">
        <f t="shared" si="209"/>
        <v>0</v>
      </c>
      <c r="O946" s="279">
        <v>800</v>
      </c>
      <c r="P946" s="281" t="s">
        <v>3390</v>
      </c>
      <c r="Q946" s="314" t="s">
        <v>4194</v>
      </c>
    </row>
    <row r="947" spans="1:17" ht="33.75" customHeight="1" x14ac:dyDescent="0.25">
      <c r="A947" s="292"/>
      <c r="B947" s="279"/>
      <c r="C947" s="279"/>
      <c r="D947" s="279"/>
      <c r="E947" s="279"/>
      <c r="F947" s="282"/>
      <c r="G947" s="79" t="s">
        <v>267</v>
      </c>
      <c r="H947" s="44">
        <f t="shared" ref="H947:H1010" si="210">SUM(I947:N947)</f>
        <v>0</v>
      </c>
      <c r="I947" s="44">
        <v>0</v>
      </c>
      <c r="J947" s="44">
        <v>0</v>
      </c>
      <c r="K947" s="44">
        <v>0</v>
      </c>
      <c r="L947" s="44">
        <v>0</v>
      </c>
      <c r="M947" s="44">
        <v>0</v>
      </c>
      <c r="N947" s="44">
        <v>0</v>
      </c>
      <c r="O947" s="279"/>
      <c r="P947" s="282"/>
      <c r="Q947" s="315"/>
    </row>
    <row r="948" spans="1:17" ht="36" x14ac:dyDescent="0.25">
      <c r="A948" s="292"/>
      <c r="B948" s="279"/>
      <c r="C948" s="279"/>
      <c r="D948" s="279"/>
      <c r="E948" s="279"/>
      <c r="F948" s="282"/>
      <c r="G948" s="79" t="s">
        <v>18</v>
      </c>
      <c r="H948" s="44">
        <f t="shared" si="210"/>
        <v>28.5</v>
      </c>
      <c r="I948" s="44">
        <v>28.5</v>
      </c>
      <c r="J948" s="44">
        <v>0</v>
      </c>
      <c r="K948" s="44">
        <v>0</v>
      </c>
      <c r="L948" s="44">
        <v>0</v>
      </c>
      <c r="M948" s="44">
        <v>0</v>
      </c>
      <c r="N948" s="44">
        <v>0</v>
      </c>
      <c r="O948" s="279"/>
      <c r="P948" s="282"/>
      <c r="Q948" s="315"/>
    </row>
    <row r="949" spans="1:17" x14ac:dyDescent="0.25">
      <c r="A949" s="292"/>
      <c r="B949" s="279"/>
      <c r="C949" s="279"/>
      <c r="D949" s="279"/>
      <c r="E949" s="279"/>
      <c r="F949" s="282"/>
      <c r="G949" s="79" t="s">
        <v>19</v>
      </c>
      <c r="H949" s="44">
        <f t="shared" si="210"/>
        <v>1.5</v>
      </c>
      <c r="I949" s="44">
        <v>1.5</v>
      </c>
      <c r="J949" s="44">
        <v>0</v>
      </c>
      <c r="K949" s="44">
        <v>0</v>
      </c>
      <c r="L949" s="44">
        <v>0</v>
      </c>
      <c r="M949" s="44">
        <v>0</v>
      </c>
      <c r="N949" s="44">
        <v>0</v>
      </c>
      <c r="O949" s="279"/>
      <c r="P949" s="282"/>
      <c r="Q949" s="315"/>
    </row>
    <row r="950" spans="1:17" ht="24" x14ac:dyDescent="0.25">
      <c r="A950" s="292"/>
      <c r="B950" s="279"/>
      <c r="C950" s="279"/>
      <c r="D950" s="279"/>
      <c r="E950" s="279"/>
      <c r="F950" s="283"/>
      <c r="G950" s="79" t="s">
        <v>20</v>
      </c>
      <c r="H950" s="44">
        <f t="shared" si="210"/>
        <v>0</v>
      </c>
      <c r="I950" s="44">
        <v>0</v>
      </c>
      <c r="J950" s="44">
        <v>0</v>
      </c>
      <c r="K950" s="44">
        <v>0</v>
      </c>
      <c r="L950" s="44">
        <v>0</v>
      </c>
      <c r="M950" s="44">
        <v>0</v>
      </c>
      <c r="N950" s="44">
        <v>0</v>
      </c>
      <c r="O950" s="279"/>
      <c r="P950" s="283"/>
      <c r="Q950" s="315"/>
    </row>
    <row r="951" spans="1:17" ht="36" customHeight="1" x14ac:dyDescent="0.25">
      <c r="A951" s="292" t="s">
        <v>3391</v>
      </c>
      <c r="B951" s="279" t="s">
        <v>3031</v>
      </c>
      <c r="C951" s="279" t="s">
        <v>186</v>
      </c>
      <c r="D951" s="279">
        <v>2026</v>
      </c>
      <c r="E951" s="279" t="s">
        <v>3392</v>
      </c>
      <c r="F951" s="279" t="s">
        <v>3393</v>
      </c>
      <c r="G951" s="79" t="s">
        <v>16</v>
      </c>
      <c r="H951" s="44">
        <f t="shared" ref="H951:N951" si="211">SUM(H952:H955)</f>
        <v>10</v>
      </c>
      <c r="I951" s="44">
        <f t="shared" si="211"/>
        <v>0</v>
      </c>
      <c r="J951" s="44">
        <f t="shared" si="211"/>
        <v>10</v>
      </c>
      <c r="K951" s="44">
        <f t="shared" si="211"/>
        <v>0</v>
      </c>
      <c r="L951" s="44">
        <f t="shared" si="211"/>
        <v>0</v>
      </c>
      <c r="M951" s="44">
        <f t="shared" si="211"/>
        <v>0</v>
      </c>
      <c r="N951" s="44">
        <f t="shared" si="211"/>
        <v>0</v>
      </c>
      <c r="O951" s="279">
        <v>1125</v>
      </c>
      <c r="P951" s="281" t="s">
        <v>3394</v>
      </c>
      <c r="Q951" s="314" t="s">
        <v>4194</v>
      </c>
    </row>
    <row r="952" spans="1:17" ht="32.25" customHeight="1" x14ac:dyDescent="0.25">
      <c r="A952" s="292"/>
      <c r="B952" s="279"/>
      <c r="C952" s="279"/>
      <c r="D952" s="279"/>
      <c r="E952" s="279"/>
      <c r="F952" s="279"/>
      <c r="G952" s="79" t="s">
        <v>267</v>
      </c>
      <c r="H952" s="44">
        <f t="shared" si="210"/>
        <v>0</v>
      </c>
      <c r="I952" s="44">
        <v>0</v>
      </c>
      <c r="J952" s="44">
        <v>0</v>
      </c>
      <c r="K952" s="44">
        <v>0</v>
      </c>
      <c r="L952" s="44">
        <v>0</v>
      </c>
      <c r="M952" s="44">
        <v>0</v>
      </c>
      <c r="N952" s="44">
        <v>0</v>
      </c>
      <c r="O952" s="279"/>
      <c r="P952" s="282"/>
      <c r="Q952" s="315"/>
    </row>
    <row r="953" spans="1:17" ht="36" x14ac:dyDescent="0.25">
      <c r="A953" s="292"/>
      <c r="B953" s="279"/>
      <c r="C953" s="279"/>
      <c r="D953" s="279"/>
      <c r="E953" s="279"/>
      <c r="F953" s="279"/>
      <c r="G953" s="79" t="s">
        <v>18</v>
      </c>
      <c r="H953" s="44">
        <f t="shared" si="210"/>
        <v>9.5</v>
      </c>
      <c r="I953" s="44">
        <v>0</v>
      </c>
      <c r="J953" s="44">
        <v>9.5</v>
      </c>
      <c r="K953" s="44">
        <v>0</v>
      </c>
      <c r="L953" s="44">
        <v>0</v>
      </c>
      <c r="M953" s="44">
        <v>0</v>
      </c>
      <c r="N953" s="44">
        <v>0</v>
      </c>
      <c r="O953" s="279"/>
      <c r="P953" s="282"/>
      <c r="Q953" s="315"/>
    </row>
    <row r="954" spans="1:17" x14ac:dyDescent="0.25">
      <c r="A954" s="292"/>
      <c r="B954" s="279"/>
      <c r="C954" s="279"/>
      <c r="D954" s="279"/>
      <c r="E954" s="279"/>
      <c r="F954" s="279"/>
      <c r="G954" s="79" t="s">
        <v>19</v>
      </c>
      <c r="H954" s="44">
        <f t="shared" si="210"/>
        <v>0.5</v>
      </c>
      <c r="I954" s="44">
        <v>0</v>
      </c>
      <c r="J954" s="44">
        <v>0.5</v>
      </c>
      <c r="K954" s="44">
        <v>0</v>
      </c>
      <c r="L954" s="44">
        <v>0</v>
      </c>
      <c r="M954" s="44">
        <v>0</v>
      </c>
      <c r="N954" s="44">
        <v>0</v>
      </c>
      <c r="O954" s="279"/>
      <c r="P954" s="282"/>
      <c r="Q954" s="315"/>
    </row>
    <row r="955" spans="1:17" ht="24" x14ac:dyDescent="0.25">
      <c r="A955" s="292"/>
      <c r="B955" s="279"/>
      <c r="C955" s="279"/>
      <c r="D955" s="279"/>
      <c r="E955" s="279"/>
      <c r="F955" s="279"/>
      <c r="G955" s="79" t="s">
        <v>20</v>
      </c>
      <c r="H955" s="44">
        <f t="shared" si="210"/>
        <v>0</v>
      </c>
      <c r="I955" s="44">
        <v>0</v>
      </c>
      <c r="J955" s="44">
        <v>0</v>
      </c>
      <c r="K955" s="44">
        <v>0</v>
      </c>
      <c r="L955" s="44">
        <v>0</v>
      </c>
      <c r="M955" s="44">
        <v>0</v>
      </c>
      <c r="N955" s="44">
        <v>0</v>
      </c>
      <c r="O955" s="279"/>
      <c r="P955" s="283"/>
      <c r="Q955" s="315"/>
    </row>
    <row r="956" spans="1:17" ht="36" customHeight="1" x14ac:dyDescent="0.25">
      <c r="A956" s="299" t="s">
        <v>3395</v>
      </c>
      <c r="B956" s="279" t="s">
        <v>3031</v>
      </c>
      <c r="C956" s="279" t="s">
        <v>186</v>
      </c>
      <c r="D956" s="279">
        <v>2025</v>
      </c>
      <c r="E956" s="279" t="s">
        <v>3396</v>
      </c>
      <c r="F956" s="279" t="s">
        <v>3397</v>
      </c>
      <c r="G956" s="79" t="s">
        <v>16</v>
      </c>
      <c r="H956" s="44">
        <f t="shared" ref="H956:N956" si="212">SUM(H957:H960)</f>
        <v>40</v>
      </c>
      <c r="I956" s="44">
        <f t="shared" si="212"/>
        <v>40</v>
      </c>
      <c r="J956" s="44">
        <f t="shared" si="212"/>
        <v>0</v>
      </c>
      <c r="K956" s="44">
        <f t="shared" si="212"/>
        <v>0</v>
      </c>
      <c r="L956" s="44">
        <f t="shared" si="212"/>
        <v>0</v>
      </c>
      <c r="M956" s="44">
        <f t="shared" si="212"/>
        <v>0</v>
      </c>
      <c r="N956" s="44">
        <f t="shared" si="212"/>
        <v>0</v>
      </c>
      <c r="O956" s="279">
        <v>2281</v>
      </c>
      <c r="P956" s="281" t="s">
        <v>3398</v>
      </c>
      <c r="Q956" s="314" t="s">
        <v>4194</v>
      </c>
    </row>
    <row r="957" spans="1:17" ht="41.25" customHeight="1" x14ac:dyDescent="0.25">
      <c r="A957" s="374"/>
      <c r="B957" s="279"/>
      <c r="C957" s="279"/>
      <c r="D957" s="279"/>
      <c r="E957" s="279"/>
      <c r="F957" s="279"/>
      <c r="G957" s="79" t="s">
        <v>267</v>
      </c>
      <c r="H957" s="44">
        <f t="shared" si="210"/>
        <v>0</v>
      </c>
      <c r="I957" s="44">
        <v>0</v>
      </c>
      <c r="J957" s="44">
        <v>0</v>
      </c>
      <c r="K957" s="44">
        <v>0</v>
      </c>
      <c r="L957" s="44">
        <v>0</v>
      </c>
      <c r="M957" s="44">
        <v>0</v>
      </c>
      <c r="N957" s="44">
        <v>0</v>
      </c>
      <c r="O957" s="279"/>
      <c r="P957" s="282"/>
      <c r="Q957" s="315"/>
    </row>
    <row r="958" spans="1:17" ht="36" x14ac:dyDescent="0.25">
      <c r="A958" s="374"/>
      <c r="B958" s="279"/>
      <c r="C958" s="279"/>
      <c r="D958" s="279"/>
      <c r="E958" s="279"/>
      <c r="F958" s="279"/>
      <c r="G958" s="79" t="s">
        <v>18</v>
      </c>
      <c r="H958" s="44">
        <f t="shared" si="210"/>
        <v>38</v>
      </c>
      <c r="I958" s="44">
        <v>38</v>
      </c>
      <c r="J958" s="44">
        <v>0</v>
      </c>
      <c r="K958" s="44">
        <v>0</v>
      </c>
      <c r="L958" s="44">
        <v>0</v>
      </c>
      <c r="M958" s="44">
        <v>0</v>
      </c>
      <c r="N958" s="44">
        <v>0</v>
      </c>
      <c r="O958" s="279"/>
      <c r="P958" s="282"/>
      <c r="Q958" s="315"/>
    </row>
    <row r="959" spans="1:17" x14ac:dyDescent="0.25">
      <c r="A959" s="374"/>
      <c r="B959" s="279"/>
      <c r="C959" s="279"/>
      <c r="D959" s="279"/>
      <c r="E959" s="279"/>
      <c r="F959" s="279"/>
      <c r="G959" s="79" t="s">
        <v>19</v>
      </c>
      <c r="H959" s="44">
        <f t="shared" si="210"/>
        <v>2</v>
      </c>
      <c r="I959" s="44">
        <v>2</v>
      </c>
      <c r="J959" s="44">
        <v>0</v>
      </c>
      <c r="K959" s="44">
        <v>0</v>
      </c>
      <c r="L959" s="44">
        <v>0</v>
      </c>
      <c r="M959" s="44">
        <v>0</v>
      </c>
      <c r="N959" s="44">
        <v>0</v>
      </c>
      <c r="O959" s="279"/>
      <c r="P959" s="282"/>
      <c r="Q959" s="315"/>
    </row>
    <row r="960" spans="1:17" ht="24" x14ac:dyDescent="0.25">
      <c r="A960" s="375"/>
      <c r="B960" s="279"/>
      <c r="C960" s="279"/>
      <c r="D960" s="279"/>
      <c r="E960" s="279"/>
      <c r="F960" s="279"/>
      <c r="G960" s="79" t="s">
        <v>20</v>
      </c>
      <c r="H960" s="44">
        <f t="shared" si="210"/>
        <v>0</v>
      </c>
      <c r="I960" s="44">
        <v>0</v>
      </c>
      <c r="J960" s="44">
        <v>0</v>
      </c>
      <c r="K960" s="44">
        <v>0</v>
      </c>
      <c r="L960" s="44">
        <v>0</v>
      </c>
      <c r="M960" s="44">
        <v>0</v>
      </c>
      <c r="N960" s="44">
        <v>0</v>
      </c>
      <c r="O960" s="279"/>
      <c r="P960" s="283"/>
      <c r="Q960" s="315"/>
    </row>
    <row r="961" spans="1:17" ht="36" customHeight="1" x14ac:dyDescent="0.25">
      <c r="A961" s="292" t="s">
        <v>3399</v>
      </c>
      <c r="B961" s="279" t="s">
        <v>3031</v>
      </c>
      <c r="C961" s="279" t="s">
        <v>186</v>
      </c>
      <c r="D961" s="279">
        <v>2029</v>
      </c>
      <c r="E961" s="279" t="s">
        <v>3400</v>
      </c>
      <c r="F961" s="279" t="s">
        <v>3401</v>
      </c>
      <c r="G961" s="79" t="s">
        <v>16</v>
      </c>
      <c r="H961" s="44">
        <f t="shared" ref="H961:N961" si="213">SUM(H962:H965)</f>
        <v>15.100000000000001</v>
      </c>
      <c r="I961" s="44">
        <f t="shared" si="213"/>
        <v>0</v>
      </c>
      <c r="J961" s="44">
        <f t="shared" si="213"/>
        <v>0</v>
      </c>
      <c r="K961" s="44">
        <f t="shared" si="213"/>
        <v>0</v>
      </c>
      <c r="L961" s="44">
        <f t="shared" si="213"/>
        <v>0</v>
      </c>
      <c r="M961" s="44">
        <f t="shared" si="213"/>
        <v>15.100000000000001</v>
      </c>
      <c r="N961" s="44">
        <f t="shared" si="213"/>
        <v>0</v>
      </c>
      <c r="O961" s="279">
        <v>760</v>
      </c>
      <c r="P961" s="279" t="s">
        <v>3402</v>
      </c>
      <c r="Q961" s="314" t="s">
        <v>4194</v>
      </c>
    </row>
    <row r="962" spans="1:17" x14ac:dyDescent="0.25">
      <c r="A962" s="292"/>
      <c r="B962" s="279"/>
      <c r="C962" s="279"/>
      <c r="D962" s="279"/>
      <c r="E962" s="279"/>
      <c r="F962" s="279"/>
      <c r="G962" s="79" t="s">
        <v>17</v>
      </c>
      <c r="H962" s="44">
        <f t="shared" si="210"/>
        <v>0</v>
      </c>
      <c r="I962" s="44">
        <v>0</v>
      </c>
      <c r="J962" s="44">
        <v>0</v>
      </c>
      <c r="K962" s="44">
        <v>0</v>
      </c>
      <c r="L962" s="44">
        <v>0</v>
      </c>
      <c r="M962" s="44">
        <v>0</v>
      </c>
      <c r="N962" s="44">
        <v>0</v>
      </c>
      <c r="O962" s="279"/>
      <c r="P962" s="279"/>
      <c r="Q962" s="315"/>
    </row>
    <row r="963" spans="1:17" ht="24" x14ac:dyDescent="0.25">
      <c r="A963" s="292"/>
      <c r="B963" s="279"/>
      <c r="C963" s="279"/>
      <c r="D963" s="279"/>
      <c r="E963" s="279"/>
      <c r="F963" s="279"/>
      <c r="G963" s="79" t="s">
        <v>3403</v>
      </c>
      <c r="H963" s="44">
        <f t="shared" si="210"/>
        <v>14.3</v>
      </c>
      <c r="I963" s="44">
        <v>0</v>
      </c>
      <c r="J963" s="44">
        <v>0</v>
      </c>
      <c r="K963" s="44">
        <v>0</v>
      </c>
      <c r="L963" s="44">
        <v>0</v>
      </c>
      <c r="M963" s="44">
        <v>14.3</v>
      </c>
      <c r="N963" s="44">
        <v>0</v>
      </c>
      <c r="O963" s="279"/>
      <c r="P963" s="279"/>
      <c r="Q963" s="315"/>
    </row>
    <row r="964" spans="1:17" x14ac:dyDescent="0.25">
      <c r="A964" s="292"/>
      <c r="B964" s="279"/>
      <c r="C964" s="279"/>
      <c r="D964" s="279"/>
      <c r="E964" s="279"/>
      <c r="F964" s="279"/>
      <c r="G964" s="79" t="s">
        <v>19</v>
      </c>
      <c r="H964" s="44">
        <f t="shared" si="210"/>
        <v>0.8</v>
      </c>
      <c r="I964" s="44">
        <v>0</v>
      </c>
      <c r="J964" s="44">
        <v>0</v>
      </c>
      <c r="K964" s="44">
        <v>0</v>
      </c>
      <c r="L964" s="44">
        <v>0</v>
      </c>
      <c r="M964" s="44">
        <v>0.8</v>
      </c>
      <c r="N964" s="44">
        <v>0</v>
      </c>
      <c r="O964" s="279"/>
      <c r="P964" s="279"/>
      <c r="Q964" s="315"/>
    </row>
    <row r="965" spans="1:17" ht="24" x14ac:dyDescent="0.25">
      <c r="A965" s="292"/>
      <c r="B965" s="279"/>
      <c r="C965" s="279"/>
      <c r="D965" s="279"/>
      <c r="E965" s="279"/>
      <c r="F965" s="279"/>
      <c r="G965" s="79" t="s">
        <v>20</v>
      </c>
      <c r="H965" s="44">
        <f t="shared" si="210"/>
        <v>0</v>
      </c>
      <c r="I965" s="44">
        <v>0</v>
      </c>
      <c r="J965" s="44">
        <v>0</v>
      </c>
      <c r="K965" s="44">
        <v>0</v>
      </c>
      <c r="L965" s="44">
        <v>0</v>
      </c>
      <c r="M965" s="44">
        <v>0</v>
      </c>
      <c r="N965" s="44">
        <v>0</v>
      </c>
      <c r="O965" s="279"/>
      <c r="P965" s="279"/>
      <c r="Q965" s="315"/>
    </row>
    <row r="966" spans="1:17" ht="36" customHeight="1" x14ac:dyDescent="0.25">
      <c r="A966" s="292" t="s">
        <v>3404</v>
      </c>
      <c r="B966" s="279" t="s">
        <v>3405</v>
      </c>
      <c r="C966" s="279" t="s">
        <v>186</v>
      </c>
      <c r="D966" s="279">
        <v>2027</v>
      </c>
      <c r="E966" s="279" t="s">
        <v>3187</v>
      </c>
      <c r="F966" s="279" t="s">
        <v>3406</v>
      </c>
      <c r="G966" s="79" t="s">
        <v>16</v>
      </c>
      <c r="H966" s="44">
        <f t="shared" ref="H966:N966" si="214">SUM(H967:H970)</f>
        <v>30</v>
      </c>
      <c r="I966" s="44">
        <f t="shared" si="214"/>
        <v>0</v>
      </c>
      <c r="J966" s="44">
        <f t="shared" si="214"/>
        <v>0</v>
      </c>
      <c r="K966" s="44">
        <f t="shared" si="214"/>
        <v>30</v>
      </c>
      <c r="L966" s="44">
        <f t="shared" si="214"/>
        <v>0</v>
      </c>
      <c r="M966" s="44">
        <f t="shared" si="214"/>
        <v>0</v>
      </c>
      <c r="N966" s="44">
        <f t="shared" si="214"/>
        <v>0</v>
      </c>
      <c r="O966" s="279">
        <v>900</v>
      </c>
      <c r="P966" s="612"/>
      <c r="Q966" s="314" t="s">
        <v>4194</v>
      </c>
    </row>
    <row r="967" spans="1:17" x14ac:dyDescent="0.25">
      <c r="A967" s="292"/>
      <c r="B967" s="279"/>
      <c r="C967" s="279"/>
      <c r="D967" s="279"/>
      <c r="E967" s="279"/>
      <c r="F967" s="279"/>
      <c r="G967" s="79" t="s">
        <v>17</v>
      </c>
      <c r="H967" s="44">
        <f t="shared" si="210"/>
        <v>0</v>
      </c>
      <c r="I967" s="44">
        <v>0</v>
      </c>
      <c r="J967" s="44">
        <v>0</v>
      </c>
      <c r="K967" s="44">
        <v>0</v>
      </c>
      <c r="L967" s="44">
        <v>0</v>
      </c>
      <c r="M967" s="44">
        <v>0</v>
      </c>
      <c r="N967" s="44">
        <v>0</v>
      </c>
      <c r="O967" s="279"/>
      <c r="P967" s="612"/>
      <c r="Q967" s="315"/>
    </row>
    <row r="968" spans="1:17" ht="36" x14ac:dyDescent="0.25">
      <c r="A968" s="292"/>
      <c r="B968" s="279"/>
      <c r="C968" s="279"/>
      <c r="D968" s="279"/>
      <c r="E968" s="279"/>
      <c r="F968" s="279"/>
      <c r="G968" s="79" t="s">
        <v>18</v>
      </c>
      <c r="H968" s="44">
        <f t="shared" si="210"/>
        <v>28.5</v>
      </c>
      <c r="I968" s="44">
        <v>0</v>
      </c>
      <c r="J968" s="44">
        <v>0</v>
      </c>
      <c r="K968" s="44">
        <v>28.5</v>
      </c>
      <c r="L968" s="44">
        <v>0</v>
      </c>
      <c r="M968" s="44">
        <v>0</v>
      </c>
      <c r="N968" s="44">
        <v>0</v>
      </c>
      <c r="O968" s="279"/>
      <c r="P968" s="612"/>
      <c r="Q968" s="315"/>
    </row>
    <row r="969" spans="1:17" x14ac:dyDescent="0.25">
      <c r="A969" s="292"/>
      <c r="B969" s="279"/>
      <c r="C969" s="279"/>
      <c r="D969" s="279"/>
      <c r="E969" s="279"/>
      <c r="F969" s="279"/>
      <c r="G969" s="79" t="s">
        <v>19</v>
      </c>
      <c r="H969" s="44">
        <f t="shared" si="210"/>
        <v>1.5</v>
      </c>
      <c r="I969" s="44">
        <v>0</v>
      </c>
      <c r="J969" s="44">
        <v>0</v>
      </c>
      <c r="K969" s="44">
        <v>1.5</v>
      </c>
      <c r="L969" s="44">
        <v>0</v>
      </c>
      <c r="M969" s="44">
        <v>0</v>
      </c>
      <c r="N969" s="44">
        <v>0</v>
      </c>
      <c r="O969" s="279"/>
      <c r="P969" s="612"/>
      <c r="Q969" s="315"/>
    </row>
    <row r="970" spans="1:17" ht="24" x14ac:dyDescent="0.25">
      <c r="A970" s="292"/>
      <c r="B970" s="279"/>
      <c r="C970" s="279"/>
      <c r="D970" s="279"/>
      <c r="E970" s="279"/>
      <c r="F970" s="279"/>
      <c r="G970" s="79" t="s">
        <v>20</v>
      </c>
      <c r="H970" s="44">
        <f t="shared" si="210"/>
        <v>0</v>
      </c>
      <c r="I970" s="44">
        <v>0</v>
      </c>
      <c r="J970" s="44">
        <v>0</v>
      </c>
      <c r="K970" s="44">
        <v>0</v>
      </c>
      <c r="L970" s="44">
        <v>0</v>
      </c>
      <c r="M970" s="44">
        <v>0</v>
      </c>
      <c r="N970" s="44">
        <v>0</v>
      </c>
      <c r="O970" s="279"/>
      <c r="P970" s="612"/>
      <c r="Q970" s="315"/>
    </row>
    <row r="971" spans="1:17" ht="36" customHeight="1" x14ac:dyDescent="0.25">
      <c r="A971" s="292" t="s">
        <v>3407</v>
      </c>
      <c r="B971" s="279" t="s">
        <v>3031</v>
      </c>
      <c r="C971" s="279" t="s">
        <v>186</v>
      </c>
      <c r="D971" s="279">
        <v>2026</v>
      </c>
      <c r="E971" s="279" t="s">
        <v>3143</v>
      </c>
      <c r="F971" s="279" t="s">
        <v>3406</v>
      </c>
      <c r="G971" s="79" t="s">
        <v>16</v>
      </c>
      <c r="H971" s="44">
        <f t="shared" ref="H971:N971" si="215">SUM(H972:H975)</f>
        <v>30</v>
      </c>
      <c r="I971" s="44">
        <f t="shared" si="215"/>
        <v>0</v>
      </c>
      <c r="J971" s="44">
        <f t="shared" si="215"/>
        <v>30</v>
      </c>
      <c r="K971" s="44">
        <f t="shared" si="215"/>
        <v>0</v>
      </c>
      <c r="L971" s="44">
        <f t="shared" si="215"/>
        <v>0</v>
      </c>
      <c r="M971" s="44">
        <f t="shared" si="215"/>
        <v>0</v>
      </c>
      <c r="N971" s="44">
        <f t="shared" si="215"/>
        <v>0</v>
      </c>
      <c r="O971" s="279">
        <v>1140</v>
      </c>
      <c r="P971" s="612"/>
      <c r="Q971" s="314" t="s">
        <v>4194</v>
      </c>
    </row>
    <row r="972" spans="1:17" x14ac:dyDescent="0.25">
      <c r="A972" s="292"/>
      <c r="B972" s="279"/>
      <c r="C972" s="279"/>
      <c r="D972" s="279"/>
      <c r="E972" s="279"/>
      <c r="F972" s="279"/>
      <c r="G972" s="79" t="s">
        <v>17</v>
      </c>
      <c r="H972" s="44">
        <f t="shared" si="210"/>
        <v>0</v>
      </c>
      <c r="I972" s="44">
        <v>0</v>
      </c>
      <c r="J972" s="125">
        <v>0</v>
      </c>
      <c r="K972" s="44">
        <v>0</v>
      </c>
      <c r="L972" s="44">
        <v>0</v>
      </c>
      <c r="M972" s="44">
        <v>0</v>
      </c>
      <c r="N972" s="44">
        <v>0</v>
      </c>
      <c r="O972" s="279"/>
      <c r="P972" s="612"/>
      <c r="Q972" s="315"/>
    </row>
    <row r="973" spans="1:17" ht="36" x14ac:dyDescent="0.25">
      <c r="A973" s="292"/>
      <c r="B973" s="279"/>
      <c r="C973" s="279"/>
      <c r="D973" s="279"/>
      <c r="E973" s="279"/>
      <c r="F973" s="279"/>
      <c r="G973" s="79" t="s">
        <v>18</v>
      </c>
      <c r="H973" s="44">
        <f t="shared" si="210"/>
        <v>28.5</v>
      </c>
      <c r="I973" s="44">
        <v>0</v>
      </c>
      <c r="J973" s="44">
        <v>28.5</v>
      </c>
      <c r="K973" s="44">
        <v>0</v>
      </c>
      <c r="L973" s="44">
        <v>0</v>
      </c>
      <c r="M973" s="44">
        <v>0</v>
      </c>
      <c r="N973" s="44">
        <v>0</v>
      </c>
      <c r="O973" s="279"/>
      <c r="P973" s="612"/>
      <c r="Q973" s="315"/>
    </row>
    <row r="974" spans="1:17" x14ac:dyDescent="0.25">
      <c r="A974" s="292"/>
      <c r="B974" s="279"/>
      <c r="C974" s="279"/>
      <c r="D974" s="279"/>
      <c r="E974" s="279"/>
      <c r="F974" s="279"/>
      <c r="G974" s="79" t="s">
        <v>19</v>
      </c>
      <c r="H974" s="44">
        <f t="shared" si="210"/>
        <v>1.5</v>
      </c>
      <c r="I974" s="44">
        <v>0</v>
      </c>
      <c r="J974" s="44">
        <v>1.5</v>
      </c>
      <c r="K974" s="44">
        <v>0</v>
      </c>
      <c r="L974" s="44">
        <v>0</v>
      </c>
      <c r="M974" s="44">
        <v>0</v>
      </c>
      <c r="N974" s="44">
        <v>0</v>
      </c>
      <c r="O974" s="279"/>
      <c r="P974" s="612"/>
      <c r="Q974" s="315"/>
    </row>
    <row r="975" spans="1:17" ht="24" x14ac:dyDescent="0.25">
      <c r="A975" s="292"/>
      <c r="B975" s="279"/>
      <c r="C975" s="279"/>
      <c r="D975" s="279"/>
      <c r="E975" s="279"/>
      <c r="F975" s="279"/>
      <c r="G975" s="79" t="s">
        <v>20</v>
      </c>
      <c r="H975" s="44">
        <f t="shared" si="210"/>
        <v>0</v>
      </c>
      <c r="I975" s="44">
        <v>0</v>
      </c>
      <c r="J975" s="44">
        <v>0</v>
      </c>
      <c r="K975" s="44">
        <v>0</v>
      </c>
      <c r="L975" s="44">
        <v>0</v>
      </c>
      <c r="M975" s="44">
        <v>0</v>
      </c>
      <c r="N975" s="44">
        <v>0</v>
      </c>
      <c r="O975" s="279"/>
      <c r="P975" s="612"/>
      <c r="Q975" s="315"/>
    </row>
    <row r="976" spans="1:17" ht="36" customHeight="1" x14ac:dyDescent="0.25">
      <c r="A976" s="299" t="s">
        <v>3408</v>
      </c>
      <c r="B976" s="279" t="s">
        <v>3031</v>
      </c>
      <c r="C976" s="279" t="s">
        <v>186</v>
      </c>
      <c r="D976" s="279">
        <v>2026</v>
      </c>
      <c r="E976" s="279" t="s">
        <v>3409</v>
      </c>
      <c r="F976" s="279" t="s">
        <v>3406</v>
      </c>
      <c r="G976" s="79" t="s">
        <v>16</v>
      </c>
      <c r="H976" s="44">
        <f t="shared" ref="H976:N976" si="216">SUM(H977:H980)</f>
        <v>8</v>
      </c>
      <c r="I976" s="44">
        <f t="shared" si="216"/>
        <v>0</v>
      </c>
      <c r="J976" s="44">
        <f t="shared" si="216"/>
        <v>8</v>
      </c>
      <c r="K976" s="44">
        <f t="shared" si="216"/>
        <v>0</v>
      </c>
      <c r="L976" s="44">
        <f t="shared" si="216"/>
        <v>0</v>
      </c>
      <c r="M976" s="44">
        <f t="shared" si="216"/>
        <v>0</v>
      </c>
      <c r="N976" s="44">
        <f t="shared" si="216"/>
        <v>0</v>
      </c>
      <c r="O976" s="279">
        <v>808</v>
      </c>
      <c r="P976" s="279" t="s">
        <v>3402</v>
      </c>
      <c r="Q976" s="314" t="s">
        <v>4194</v>
      </c>
    </row>
    <row r="977" spans="1:17" x14ac:dyDescent="0.25">
      <c r="A977" s="374"/>
      <c r="B977" s="279"/>
      <c r="C977" s="279"/>
      <c r="D977" s="279"/>
      <c r="E977" s="279"/>
      <c r="F977" s="279"/>
      <c r="G977" s="79" t="s">
        <v>17</v>
      </c>
      <c r="H977" s="44">
        <f t="shared" si="210"/>
        <v>0</v>
      </c>
      <c r="I977" s="44">
        <v>0</v>
      </c>
      <c r="J977" s="44">
        <v>0</v>
      </c>
      <c r="K977" s="44">
        <v>0</v>
      </c>
      <c r="L977" s="44">
        <v>0</v>
      </c>
      <c r="M977" s="44">
        <v>0</v>
      </c>
      <c r="N977" s="44">
        <v>0</v>
      </c>
      <c r="O977" s="279"/>
      <c r="P977" s="279"/>
      <c r="Q977" s="315"/>
    </row>
    <row r="978" spans="1:17" ht="36" x14ac:dyDescent="0.25">
      <c r="A978" s="374"/>
      <c r="B978" s="279"/>
      <c r="C978" s="279"/>
      <c r="D978" s="279"/>
      <c r="E978" s="279"/>
      <c r="F978" s="279"/>
      <c r="G978" s="79" t="s">
        <v>18</v>
      </c>
      <c r="H978" s="44">
        <f t="shared" si="210"/>
        <v>7.6</v>
      </c>
      <c r="I978" s="44">
        <v>0</v>
      </c>
      <c r="J978" s="44">
        <v>7.6</v>
      </c>
      <c r="K978" s="44">
        <v>0</v>
      </c>
      <c r="L978" s="44">
        <v>0</v>
      </c>
      <c r="M978" s="44">
        <v>0</v>
      </c>
      <c r="N978" s="44">
        <v>0</v>
      </c>
      <c r="O978" s="279"/>
      <c r="P978" s="279"/>
      <c r="Q978" s="315"/>
    </row>
    <row r="979" spans="1:17" x14ac:dyDescent="0.25">
      <c r="A979" s="374"/>
      <c r="B979" s="279"/>
      <c r="C979" s="279"/>
      <c r="D979" s="279"/>
      <c r="E979" s="279"/>
      <c r="F979" s="279"/>
      <c r="G979" s="79" t="s">
        <v>19</v>
      </c>
      <c r="H979" s="44">
        <f t="shared" si="210"/>
        <v>0.4</v>
      </c>
      <c r="I979" s="44">
        <v>0</v>
      </c>
      <c r="J979" s="44">
        <v>0.4</v>
      </c>
      <c r="K979" s="44">
        <v>0</v>
      </c>
      <c r="L979" s="44">
        <v>0</v>
      </c>
      <c r="M979" s="44">
        <v>0</v>
      </c>
      <c r="N979" s="44">
        <v>0</v>
      </c>
      <c r="O979" s="279"/>
      <c r="P979" s="279"/>
      <c r="Q979" s="315"/>
    </row>
    <row r="980" spans="1:17" ht="24" x14ac:dyDescent="0.25">
      <c r="A980" s="375"/>
      <c r="B980" s="279"/>
      <c r="C980" s="279"/>
      <c r="D980" s="279"/>
      <c r="E980" s="279"/>
      <c r="F980" s="279"/>
      <c r="G980" s="79" t="s">
        <v>20</v>
      </c>
      <c r="H980" s="44">
        <f t="shared" si="210"/>
        <v>0</v>
      </c>
      <c r="I980" s="44">
        <v>0</v>
      </c>
      <c r="J980" s="44">
        <v>0</v>
      </c>
      <c r="K980" s="44">
        <v>0</v>
      </c>
      <c r="L980" s="44">
        <v>0</v>
      </c>
      <c r="M980" s="44">
        <v>0</v>
      </c>
      <c r="N980" s="44">
        <v>0</v>
      </c>
      <c r="O980" s="279"/>
      <c r="P980" s="279"/>
      <c r="Q980" s="315"/>
    </row>
    <row r="981" spans="1:17" ht="36" customHeight="1" x14ac:dyDescent="0.25">
      <c r="A981" s="292" t="s">
        <v>3410</v>
      </c>
      <c r="B981" s="279" t="s">
        <v>3031</v>
      </c>
      <c r="C981" s="279" t="s">
        <v>186</v>
      </c>
      <c r="D981" s="279">
        <v>2027</v>
      </c>
      <c r="E981" s="279" t="s">
        <v>3411</v>
      </c>
      <c r="F981" s="279" t="s">
        <v>3406</v>
      </c>
      <c r="G981" s="79" t="s">
        <v>16</v>
      </c>
      <c r="H981" s="44">
        <f t="shared" ref="H981:N981" si="217">SUM(H982:H985)</f>
        <v>8</v>
      </c>
      <c r="I981" s="44">
        <f t="shared" si="217"/>
        <v>0</v>
      </c>
      <c r="J981" s="44">
        <f t="shared" si="217"/>
        <v>0</v>
      </c>
      <c r="K981" s="44">
        <f t="shared" si="217"/>
        <v>8</v>
      </c>
      <c r="L981" s="44">
        <f t="shared" si="217"/>
        <v>0</v>
      </c>
      <c r="M981" s="44">
        <f t="shared" si="217"/>
        <v>0</v>
      </c>
      <c r="N981" s="44">
        <f t="shared" si="217"/>
        <v>0</v>
      </c>
      <c r="O981" s="279">
        <v>1315</v>
      </c>
      <c r="P981" s="279" t="s">
        <v>3402</v>
      </c>
      <c r="Q981" s="314" t="s">
        <v>4194</v>
      </c>
    </row>
    <row r="982" spans="1:17" x14ac:dyDescent="0.25">
      <c r="A982" s="292"/>
      <c r="B982" s="279"/>
      <c r="C982" s="279"/>
      <c r="D982" s="279"/>
      <c r="E982" s="279"/>
      <c r="F982" s="279"/>
      <c r="G982" s="79" t="s">
        <v>17</v>
      </c>
      <c r="H982" s="44">
        <f t="shared" si="210"/>
        <v>0</v>
      </c>
      <c r="I982" s="44">
        <v>0</v>
      </c>
      <c r="J982" s="44">
        <v>0</v>
      </c>
      <c r="K982" s="44">
        <v>0</v>
      </c>
      <c r="L982" s="44">
        <v>0</v>
      </c>
      <c r="M982" s="44">
        <v>0</v>
      </c>
      <c r="N982" s="44">
        <v>0</v>
      </c>
      <c r="O982" s="279"/>
      <c r="P982" s="279"/>
      <c r="Q982" s="315"/>
    </row>
    <row r="983" spans="1:17" ht="36" x14ac:dyDescent="0.25">
      <c r="A983" s="292"/>
      <c r="B983" s="279"/>
      <c r="C983" s="279"/>
      <c r="D983" s="279"/>
      <c r="E983" s="279"/>
      <c r="F983" s="279"/>
      <c r="G983" s="79" t="s">
        <v>18</v>
      </c>
      <c r="H983" s="44">
        <f t="shared" si="210"/>
        <v>7.6</v>
      </c>
      <c r="I983" s="44">
        <v>0</v>
      </c>
      <c r="J983" s="44">
        <v>0</v>
      </c>
      <c r="K983" s="44">
        <v>7.6</v>
      </c>
      <c r="L983" s="44">
        <v>0</v>
      </c>
      <c r="M983" s="44">
        <v>0</v>
      </c>
      <c r="N983" s="44">
        <v>0</v>
      </c>
      <c r="O983" s="279"/>
      <c r="P983" s="279"/>
      <c r="Q983" s="315"/>
    </row>
    <row r="984" spans="1:17" x14ac:dyDescent="0.25">
      <c r="A984" s="292"/>
      <c r="B984" s="279"/>
      <c r="C984" s="279"/>
      <c r="D984" s="279"/>
      <c r="E984" s="279"/>
      <c r="F984" s="279"/>
      <c r="G984" s="79" t="s">
        <v>19</v>
      </c>
      <c r="H984" s="44">
        <f t="shared" si="210"/>
        <v>0.4</v>
      </c>
      <c r="I984" s="44">
        <v>0</v>
      </c>
      <c r="J984" s="44">
        <v>0</v>
      </c>
      <c r="K984" s="44">
        <v>0.4</v>
      </c>
      <c r="L984" s="44">
        <v>0</v>
      </c>
      <c r="M984" s="44">
        <v>0</v>
      </c>
      <c r="N984" s="44">
        <v>0</v>
      </c>
      <c r="O984" s="279"/>
      <c r="P984" s="279"/>
      <c r="Q984" s="315"/>
    </row>
    <row r="985" spans="1:17" ht="24" x14ac:dyDescent="0.25">
      <c r="A985" s="292"/>
      <c r="B985" s="279"/>
      <c r="C985" s="279"/>
      <c r="D985" s="279"/>
      <c r="E985" s="279"/>
      <c r="F985" s="279"/>
      <c r="G985" s="79" t="s">
        <v>20</v>
      </c>
      <c r="H985" s="44">
        <f t="shared" si="210"/>
        <v>0</v>
      </c>
      <c r="I985" s="44">
        <v>0</v>
      </c>
      <c r="J985" s="44">
        <v>0</v>
      </c>
      <c r="K985" s="44">
        <v>0</v>
      </c>
      <c r="L985" s="44">
        <v>0</v>
      </c>
      <c r="M985" s="44">
        <v>0</v>
      </c>
      <c r="N985" s="44">
        <v>0</v>
      </c>
      <c r="O985" s="279"/>
      <c r="P985" s="279"/>
      <c r="Q985" s="315"/>
    </row>
    <row r="986" spans="1:17" ht="36" customHeight="1" x14ac:dyDescent="0.25">
      <c r="A986" s="292" t="s">
        <v>3412</v>
      </c>
      <c r="B986" s="279" t="s">
        <v>3031</v>
      </c>
      <c r="C986" s="279" t="s">
        <v>186</v>
      </c>
      <c r="D986" s="279">
        <v>2028</v>
      </c>
      <c r="E986" s="279" t="s">
        <v>3413</v>
      </c>
      <c r="F986" s="279" t="s">
        <v>3406</v>
      </c>
      <c r="G986" s="79" t="s">
        <v>16</v>
      </c>
      <c r="H986" s="44">
        <f t="shared" ref="H986:N986" si="218">SUM(H987:H990)</f>
        <v>8</v>
      </c>
      <c r="I986" s="44">
        <f t="shared" si="218"/>
        <v>0</v>
      </c>
      <c r="J986" s="44">
        <f t="shared" si="218"/>
        <v>0</v>
      </c>
      <c r="K986" s="44">
        <f t="shared" si="218"/>
        <v>0</v>
      </c>
      <c r="L986" s="44">
        <f t="shared" si="218"/>
        <v>8</v>
      </c>
      <c r="M986" s="44">
        <f t="shared" si="218"/>
        <v>0</v>
      </c>
      <c r="N986" s="44">
        <f t="shared" si="218"/>
        <v>0</v>
      </c>
      <c r="O986" s="279">
        <v>491</v>
      </c>
      <c r="P986" s="279" t="s">
        <v>3402</v>
      </c>
      <c r="Q986" s="314" t="s">
        <v>4194</v>
      </c>
    </row>
    <row r="987" spans="1:17" x14ac:dyDescent="0.25">
      <c r="A987" s="292"/>
      <c r="B987" s="279"/>
      <c r="C987" s="279"/>
      <c r="D987" s="279"/>
      <c r="E987" s="279"/>
      <c r="F987" s="279"/>
      <c r="G987" s="79" t="s">
        <v>17</v>
      </c>
      <c r="H987" s="44">
        <f t="shared" si="210"/>
        <v>0</v>
      </c>
      <c r="I987" s="44">
        <v>0</v>
      </c>
      <c r="J987" s="44">
        <v>0</v>
      </c>
      <c r="K987" s="44">
        <v>0</v>
      </c>
      <c r="L987" s="44">
        <v>0</v>
      </c>
      <c r="M987" s="44">
        <v>0</v>
      </c>
      <c r="N987" s="44">
        <v>0</v>
      </c>
      <c r="O987" s="279"/>
      <c r="P987" s="279"/>
      <c r="Q987" s="315"/>
    </row>
    <row r="988" spans="1:17" ht="36" x14ac:dyDescent="0.25">
      <c r="A988" s="292"/>
      <c r="B988" s="279"/>
      <c r="C988" s="279"/>
      <c r="D988" s="279"/>
      <c r="E988" s="279"/>
      <c r="F988" s="279"/>
      <c r="G988" s="79" t="s">
        <v>18</v>
      </c>
      <c r="H988" s="44">
        <f t="shared" si="210"/>
        <v>7.6</v>
      </c>
      <c r="I988" s="44">
        <v>0</v>
      </c>
      <c r="J988" s="44">
        <v>0</v>
      </c>
      <c r="K988" s="44">
        <v>0</v>
      </c>
      <c r="L988" s="44">
        <v>7.6</v>
      </c>
      <c r="M988" s="44">
        <v>0</v>
      </c>
      <c r="N988" s="44">
        <v>0</v>
      </c>
      <c r="O988" s="279"/>
      <c r="P988" s="279"/>
      <c r="Q988" s="315"/>
    </row>
    <row r="989" spans="1:17" x14ac:dyDescent="0.25">
      <c r="A989" s="292"/>
      <c r="B989" s="279"/>
      <c r="C989" s="279"/>
      <c r="D989" s="279"/>
      <c r="E989" s="279"/>
      <c r="F989" s="279"/>
      <c r="G989" s="79" t="s">
        <v>19</v>
      </c>
      <c r="H989" s="44">
        <f t="shared" si="210"/>
        <v>0.4</v>
      </c>
      <c r="I989" s="44">
        <v>0</v>
      </c>
      <c r="J989" s="44">
        <v>0</v>
      </c>
      <c r="K989" s="44">
        <v>0</v>
      </c>
      <c r="L989" s="44">
        <v>0.4</v>
      </c>
      <c r="M989" s="44">
        <v>0</v>
      </c>
      <c r="N989" s="44">
        <v>0</v>
      </c>
      <c r="O989" s="279"/>
      <c r="P989" s="279"/>
      <c r="Q989" s="315"/>
    </row>
    <row r="990" spans="1:17" ht="24" x14ac:dyDescent="0.25">
      <c r="A990" s="292"/>
      <c r="B990" s="279"/>
      <c r="C990" s="279"/>
      <c r="D990" s="279"/>
      <c r="E990" s="279"/>
      <c r="F990" s="279"/>
      <c r="G990" s="79" t="s">
        <v>20</v>
      </c>
      <c r="H990" s="44">
        <f t="shared" si="210"/>
        <v>0</v>
      </c>
      <c r="I990" s="44">
        <v>0</v>
      </c>
      <c r="J990" s="44">
        <v>0</v>
      </c>
      <c r="K990" s="44">
        <v>0</v>
      </c>
      <c r="L990" s="44">
        <v>0</v>
      </c>
      <c r="M990" s="44">
        <v>0</v>
      </c>
      <c r="N990" s="44">
        <v>0</v>
      </c>
      <c r="O990" s="279"/>
      <c r="P990" s="279"/>
      <c r="Q990" s="315"/>
    </row>
    <row r="991" spans="1:17" ht="36" customHeight="1" x14ac:dyDescent="0.25">
      <c r="A991" s="299" t="s">
        <v>3414</v>
      </c>
      <c r="B991" s="279" t="s">
        <v>3031</v>
      </c>
      <c r="C991" s="279" t="s">
        <v>186</v>
      </c>
      <c r="D991" s="279">
        <v>2027</v>
      </c>
      <c r="E991" s="279" t="s">
        <v>3077</v>
      </c>
      <c r="F991" s="279" t="s">
        <v>3406</v>
      </c>
      <c r="G991" s="79" t="s">
        <v>16</v>
      </c>
      <c r="H991" s="44">
        <f t="shared" ref="H991:N991" si="219">SUM(H992:H995)</f>
        <v>60</v>
      </c>
      <c r="I991" s="44">
        <f t="shared" si="219"/>
        <v>0</v>
      </c>
      <c r="J991" s="44">
        <f t="shared" si="219"/>
        <v>0</v>
      </c>
      <c r="K991" s="44">
        <f t="shared" si="219"/>
        <v>60</v>
      </c>
      <c r="L991" s="44">
        <f t="shared" si="219"/>
        <v>0</v>
      </c>
      <c r="M991" s="44">
        <f t="shared" si="219"/>
        <v>0</v>
      </c>
      <c r="N991" s="44">
        <f t="shared" si="219"/>
        <v>0</v>
      </c>
      <c r="O991" s="279">
        <v>900</v>
      </c>
      <c r="P991" s="279" t="s">
        <v>3402</v>
      </c>
      <c r="Q991" s="314" t="s">
        <v>4194</v>
      </c>
    </row>
    <row r="992" spans="1:17" x14ac:dyDescent="0.25">
      <c r="A992" s="374"/>
      <c r="B992" s="279"/>
      <c r="C992" s="279"/>
      <c r="D992" s="279"/>
      <c r="E992" s="279"/>
      <c r="F992" s="279"/>
      <c r="G992" s="79" t="s">
        <v>17</v>
      </c>
      <c r="H992" s="44">
        <f t="shared" si="210"/>
        <v>0</v>
      </c>
      <c r="I992" s="44">
        <v>0</v>
      </c>
      <c r="J992" s="44">
        <v>0</v>
      </c>
      <c r="K992" s="44">
        <v>0</v>
      </c>
      <c r="L992" s="44">
        <v>0</v>
      </c>
      <c r="M992" s="44">
        <v>0</v>
      </c>
      <c r="N992" s="44">
        <v>0</v>
      </c>
      <c r="O992" s="279"/>
      <c r="P992" s="279"/>
      <c r="Q992" s="315"/>
    </row>
    <row r="993" spans="1:17" ht="36" x14ac:dyDescent="0.25">
      <c r="A993" s="374"/>
      <c r="B993" s="279"/>
      <c r="C993" s="279"/>
      <c r="D993" s="279"/>
      <c r="E993" s="279"/>
      <c r="F993" s="279"/>
      <c r="G993" s="79" t="s">
        <v>18</v>
      </c>
      <c r="H993" s="44">
        <f t="shared" si="210"/>
        <v>57</v>
      </c>
      <c r="I993" s="44">
        <v>0</v>
      </c>
      <c r="J993" s="44">
        <v>0</v>
      </c>
      <c r="K993" s="44">
        <v>57</v>
      </c>
      <c r="L993" s="44">
        <v>0</v>
      </c>
      <c r="M993" s="44">
        <v>0</v>
      </c>
      <c r="N993" s="44">
        <v>0</v>
      </c>
      <c r="O993" s="279"/>
      <c r="P993" s="279"/>
      <c r="Q993" s="315"/>
    </row>
    <row r="994" spans="1:17" x14ac:dyDescent="0.25">
      <c r="A994" s="374"/>
      <c r="B994" s="279"/>
      <c r="C994" s="279"/>
      <c r="D994" s="279"/>
      <c r="E994" s="279"/>
      <c r="F994" s="279"/>
      <c r="G994" s="79" t="s">
        <v>19</v>
      </c>
      <c r="H994" s="44">
        <f t="shared" si="210"/>
        <v>3</v>
      </c>
      <c r="I994" s="44">
        <v>0</v>
      </c>
      <c r="J994" s="44">
        <v>0</v>
      </c>
      <c r="K994" s="44">
        <v>3</v>
      </c>
      <c r="L994" s="44">
        <v>0</v>
      </c>
      <c r="M994" s="44">
        <v>0</v>
      </c>
      <c r="N994" s="44">
        <v>0</v>
      </c>
      <c r="O994" s="279"/>
      <c r="P994" s="279"/>
      <c r="Q994" s="315"/>
    </row>
    <row r="995" spans="1:17" ht="24" x14ac:dyDescent="0.25">
      <c r="A995" s="375"/>
      <c r="B995" s="279"/>
      <c r="C995" s="279"/>
      <c r="D995" s="279"/>
      <c r="E995" s="279"/>
      <c r="F995" s="279"/>
      <c r="G995" s="79" t="s">
        <v>20</v>
      </c>
      <c r="H995" s="44">
        <f t="shared" si="210"/>
        <v>0</v>
      </c>
      <c r="I995" s="44">
        <v>0</v>
      </c>
      <c r="J995" s="44">
        <v>0</v>
      </c>
      <c r="K995" s="44">
        <v>0</v>
      </c>
      <c r="L995" s="44">
        <v>0</v>
      </c>
      <c r="M995" s="44">
        <v>0</v>
      </c>
      <c r="N995" s="44">
        <v>0</v>
      </c>
      <c r="O995" s="279"/>
      <c r="P995" s="279"/>
      <c r="Q995" s="315"/>
    </row>
    <row r="996" spans="1:17" ht="36" customHeight="1" x14ac:dyDescent="0.25">
      <c r="A996" s="299" t="s">
        <v>3415</v>
      </c>
      <c r="B996" s="279" t="s">
        <v>3031</v>
      </c>
      <c r="C996" s="279" t="s">
        <v>186</v>
      </c>
      <c r="D996" s="279">
        <v>2029</v>
      </c>
      <c r="E996" s="279" t="s">
        <v>3073</v>
      </c>
      <c r="F996" s="279" t="s">
        <v>3406</v>
      </c>
      <c r="G996" s="79" t="s">
        <v>16</v>
      </c>
      <c r="H996" s="44">
        <f t="shared" ref="H996:N996" si="220">SUM(H997:H1000)</f>
        <v>30</v>
      </c>
      <c r="I996" s="44">
        <f t="shared" si="220"/>
        <v>0</v>
      </c>
      <c r="J996" s="44">
        <f t="shared" si="220"/>
        <v>0</v>
      </c>
      <c r="K996" s="44">
        <f t="shared" si="220"/>
        <v>0</v>
      </c>
      <c r="L996" s="44">
        <f t="shared" si="220"/>
        <v>0</v>
      </c>
      <c r="M996" s="44">
        <f t="shared" si="220"/>
        <v>30</v>
      </c>
      <c r="N996" s="44">
        <f t="shared" si="220"/>
        <v>0</v>
      </c>
      <c r="O996" s="279">
        <v>165</v>
      </c>
      <c r="P996" s="279" t="s">
        <v>3402</v>
      </c>
      <c r="Q996" s="314" t="s">
        <v>4194</v>
      </c>
    </row>
    <row r="997" spans="1:17" x14ac:dyDescent="0.25">
      <c r="A997" s="374"/>
      <c r="B997" s="279"/>
      <c r="C997" s="279"/>
      <c r="D997" s="279"/>
      <c r="E997" s="279"/>
      <c r="F997" s="279"/>
      <c r="G997" s="79" t="s">
        <v>17</v>
      </c>
      <c r="H997" s="44">
        <f t="shared" si="210"/>
        <v>0</v>
      </c>
      <c r="I997" s="44">
        <v>0</v>
      </c>
      <c r="J997" s="44">
        <v>0</v>
      </c>
      <c r="K997" s="44">
        <v>0</v>
      </c>
      <c r="L997" s="44">
        <v>0</v>
      </c>
      <c r="M997" s="44">
        <v>0</v>
      </c>
      <c r="N997" s="44">
        <v>0</v>
      </c>
      <c r="O997" s="279"/>
      <c r="P997" s="279"/>
      <c r="Q997" s="315"/>
    </row>
    <row r="998" spans="1:17" ht="36" x14ac:dyDescent="0.25">
      <c r="A998" s="374"/>
      <c r="B998" s="279"/>
      <c r="C998" s="279"/>
      <c r="D998" s="279"/>
      <c r="E998" s="279"/>
      <c r="F998" s="279"/>
      <c r="G998" s="79" t="s">
        <v>18</v>
      </c>
      <c r="H998" s="44">
        <f t="shared" si="210"/>
        <v>28.5</v>
      </c>
      <c r="I998" s="44">
        <v>0</v>
      </c>
      <c r="J998" s="44">
        <v>0</v>
      </c>
      <c r="K998" s="44">
        <v>0</v>
      </c>
      <c r="L998" s="44">
        <v>0</v>
      </c>
      <c r="M998" s="44">
        <v>28.5</v>
      </c>
      <c r="N998" s="44">
        <v>0</v>
      </c>
      <c r="O998" s="279"/>
      <c r="P998" s="279"/>
      <c r="Q998" s="315"/>
    </row>
    <row r="999" spans="1:17" x14ac:dyDescent="0.25">
      <c r="A999" s="374"/>
      <c r="B999" s="279"/>
      <c r="C999" s="279"/>
      <c r="D999" s="279"/>
      <c r="E999" s="279"/>
      <c r="F999" s="279"/>
      <c r="G999" s="79" t="s">
        <v>19</v>
      </c>
      <c r="H999" s="44">
        <f t="shared" si="210"/>
        <v>1.5</v>
      </c>
      <c r="I999" s="44">
        <v>0</v>
      </c>
      <c r="J999" s="44">
        <v>0</v>
      </c>
      <c r="K999" s="44">
        <v>0</v>
      </c>
      <c r="L999" s="44">
        <v>0</v>
      </c>
      <c r="M999" s="44">
        <v>1.5</v>
      </c>
      <c r="N999" s="44">
        <v>0</v>
      </c>
      <c r="O999" s="279"/>
      <c r="P999" s="279"/>
      <c r="Q999" s="315"/>
    </row>
    <row r="1000" spans="1:17" ht="24" x14ac:dyDescent="0.25">
      <c r="A1000" s="375"/>
      <c r="B1000" s="279"/>
      <c r="C1000" s="279"/>
      <c r="D1000" s="279"/>
      <c r="E1000" s="279"/>
      <c r="F1000" s="279"/>
      <c r="G1000" s="79" t="s">
        <v>20</v>
      </c>
      <c r="H1000" s="44">
        <f t="shared" si="210"/>
        <v>0</v>
      </c>
      <c r="I1000" s="44">
        <v>0</v>
      </c>
      <c r="J1000" s="44">
        <v>0</v>
      </c>
      <c r="K1000" s="44">
        <v>0</v>
      </c>
      <c r="L1000" s="44">
        <v>0</v>
      </c>
      <c r="M1000" s="44">
        <v>0</v>
      </c>
      <c r="N1000" s="44">
        <v>0</v>
      </c>
      <c r="O1000" s="279"/>
      <c r="P1000" s="279"/>
      <c r="Q1000" s="315"/>
    </row>
    <row r="1001" spans="1:17" ht="36" customHeight="1" x14ac:dyDescent="0.25">
      <c r="A1001" s="299" t="s">
        <v>3416</v>
      </c>
      <c r="B1001" s="279" t="s">
        <v>3031</v>
      </c>
      <c r="C1001" s="279" t="s">
        <v>186</v>
      </c>
      <c r="D1001" s="279">
        <v>2026</v>
      </c>
      <c r="E1001" s="279" t="s">
        <v>3073</v>
      </c>
      <c r="F1001" s="279" t="s">
        <v>3406</v>
      </c>
      <c r="G1001" s="79" t="s">
        <v>16</v>
      </c>
      <c r="H1001" s="44">
        <f t="shared" ref="H1001:N1001" si="221">SUM(H1002:H1005)</f>
        <v>30</v>
      </c>
      <c r="I1001" s="44">
        <f t="shared" si="221"/>
        <v>0</v>
      </c>
      <c r="J1001" s="44">
        <f t="shared" si="221"/>
        <v>30</v>
      </c>
      <c r="K1001" s="44">
        <f t="shared" si="221"/>
        <v>0</v>
      </c>
      <c r="L1001" s="44">
        <f t="shared" si="221"/>
        <v>0</v>
      </c>
      <c r="M1001" s="44">
        <f t="shared" si="221"/>
        <v>0</v>
      </c>
      <c r="N1001" s="44">
        <f t="shared" si="221"/>
        <v>0</v>
      </c>
      <c r="O1001" s="279">
        <v>343</v>
      </c>
      <c r="P1001" s="279" t="s">
        <v>3402</v>
      </c>
      <c r="Q1001" s="314" t="s">
        <v>4194</v>
      </c>
    </row>
    <row r="1002" spans="1:17" x14ac:dyDescent="0.25">
      <c r="A1002" s="374"/>
      <c r="B1002" s="279"/>
      <c r="C1002" s="279"/>
      <c r="D1002" s="279"/>
      <c r="E1002" s="279"/>
      <c r="F1002" s="279"/>
      <c r="G1002" s="79" t="s">
        <v>17</v>
      </c>
      <c r="H1002" s="44">
        <f t="shared" si="210"/>
        <v>0</v>
      </c>
      <c r="I1002" s="44">
        <v>0</v>
      </c>
      <c r="J1002" s="44">
        <v>0</v>
      </c>
      <c r="K1002" s="44">
        <v>0</v>
      </c>
      <c r="L1002" s="44">
        <v>0</v>
      </c>
      <c r="M1002" s="44">
        <v>0</v>
      </c>
      <c r="N1002" s="44">
        <v>0</v>
      </c>
      <c r="O1002" s="279"/>
      <c r="P1002" s="279"/>
      <c r="Q1002" s="315"/>
    </row>
    <row r="1003" spans="1:17" ht="36" x14ac:dyDescent="0.25">
      <c r="A1003" s="374"/>
      <c r="B1003" s="279"/>
      <c r="C1003" s="279"/>
      <c r="D1003" s="279"/>
      <c r="E1003" s="279"/>
      <c r="F1003" s="279"/>
      <c r="G1003" s="79" t="s">
        <v>18</v>
      </c>
      <c r="H1003" s="44">
        <f t="shared" si="210"/>
        <v>28.5</v>
      </c>
      <c r="I1003" s="44">
        <v>0</v>
      </c>
      <c r="J1003" s="44">
        <v>28.5</v>
      </c>
      <c r="K1003" s="44">
        <v>0</v>
      </c>
      <c r="L1003" s="44">
        <v>0</v>
      </c>
      <c r="M1003" s="44">
        <v>0</v>
      </c>
      <c r="N1003" s="44">
        <v>0</v>
      </c>
      <c r="O1003" s="279"/>
      <c r="P1003" s="279"/>
      <c r="Q1003" s="315"/>
    </row>
    <row r="1004" spans="1:17" x14ac:dyDescent="0.25">
      <c r="A1004" s="374"/>
      <c r="B1004" s="279"/>
      <c r="C1004" s="279"/>
      <c r="D1004" s="279"/>
      <c r="E1004" s="279"/>
      <c r="F1004" s="279"/>
      <c r="G1004" s="79" t="s">
        <v>19</v>
      </c>
      <c r="H1004" s="44">
        <f t="shared" si="210"/>
        <v>1.5</v>
      </c>
      <c r="I1004" s="44">
        <v>0</v>
      </c>
      <c r="J1004" s="44">
        <v>1.5</v>
      </c>
      <c r="K1004" s="44">
        <v>0</v>
      </c>
      <c r="L1004" s="44">
        <v>0</v>
      </c>
      <c r="M1004" s="44">
        <v>0</v>
      </c>
      <c r="N1004" s="44">
        <v>0</v>
      </c>
      <c r="O1004" s="279"/>
      <c r="P1004" s="279"/>
      <c r="Q1004" s="315"/>
    </row>
    <row r="1005" spans="1:17" ht="24" x14ac:dyDescent="0.25">
      <c r="A1005" s="375"/>
      <c r="B1005" s="279"/>
      <c r="C1005" s="279"/>
      <c r="D1005" s="279"/>
      <c r="E1005" s="279"/>
      <c r="F1005" s="279"/>
      <c r="G1005" s="79" t="s">
        <v>20</v>
      </c>
      <c r="H1005" s="44">
        <f t="shared" si="210"/>
        <v>0</v>
      </c>
      <c r="I1005" s="44">
        <v>0</v>
      </c>
      <c r="J1005" s="44">
        <v>0</v>
      </c>
      <c r="K1005" s="44">
        <v>0</v>
      </c>
      <c r="L1005" s="44">
        <v>0</v>
      </c>
      <c r="M1005" s="44">
        <v>0</v>
      </c>
      <c r="N1005" s="44">
        <v>0</v>
      </c>
      <c r="O1005" s="279"/>
      <c r="P1005" s="279"/>
      <c r="Q1005" s="315"/>
    </row>
    <row r="1006" spans="1:17" ht="36" customHeight="1" x14ac:dyDescent="0.25">
      <c r="A1006" s="292" t="s">
        <v>3417</v>
      </c>
      <c r="B1006" s="279" t="s">
        <v>3031</v>
      </c>
      <c r="C1006" s="279" t="s">
        <v>186</v>
      </c>
      <c r="D1006" s="279">
        <v>2029</v>
      </c>
      <c r="E1006" s="279" t="s">
        <v>3411</v>
      </c>
      <c r="F1006" s="279" t="s">
        <v>3406</v>
      </c>
      <c r="G1006" s="79" t="s">
        <v>16</v>
      </c>
      <c r="H1006" s="44">
        <f t="shared" ref="H1006:N1006" si="222">SUM(H1007:H1010)</f>
        <v>8</v>
      </c>
      <c r="I1006" s="44">
        <f t="shared" si="222"/>
        <v>0</v>
      </c>
      <c r="J1006" s="44">
        <f t="shared" si="222"/>
        <v>0</v>
      </c>
      <c r="K1006" s="44">
        <f t="shared" si="222"/>
        <v>0</v>
      </c>
      <c r="L1006" s="44">
        <f t="shared" si="222"/>
        <v>0</v>
      </c>
      <c r="M1006" s="44">
        <f t="shared" si="222"/>
        <v>8</v>
      </c>
      <c r="N1006" s="44">
        <f t="shared" si="222"/>
        <v>0</v>
      </c>
      <c r="O1006" s="279">
        <v>1140</v>
      </c>
      <c r="P1006" s="279" t="s">
        <v>3402</v>
      </c>
      <c r="Q1006" s="314" t="s">
        <v>4194</v>
      </c>
    </row>
    <row r="1007" spans="1:17" x14ac:dyDescent="0.25">
      <c r="A1007" s="292"/>
      <c r="B1007" s="279"/>
      <c r="C1007" s="279"/>
      <c r="D1007" s="279"/>
      <c r="E1007" s="279"/>
      <c r="F1007" s="279"/>
      <c r="G1007" s="79" t="s">
        <v>17</v>
      </c>
      <c r="H1007" s="44">
        <f t="shared" si="210"/>
        <v>0</v>
      </c>
      <c r="I1007" s="44">
        <v>0</v>
      </c>
      <c r="J1007" s="44">
        <v>0</v>
      </c>
      <c r="K1007" s="44">
        <v>0</v>
      </c>
      <c r="L1007" s="44">
        <v>0</v>
      </c>
      <c r="M1007" s="44">
        <v>0</v>
      </c>
      <c r="N1007" s="44">
        <v>0</v>
      </c>
      <c r="O1007" s="279"/>
      <c r="P1007" s="279"/>
      <c r="Q1007" s="315"/>
    </row>
    <row r="1008" spans="1:17" ht="36" x14ac:dyDescent="0.25">
      <c r="A1008" s="292"/>
      <c r="B1008" s="279"/>
      <c r="C1008" s="279"/>
      <c r="D1008" s="279"/>
      <c r="E1008" s="279"/>
      <c r="F1008" s="279"/>
      <c r="G1008" s="79" t="s">
        <v>18</v>
      </c>
      <c r="H1008" s="44">
        <f t="shared" si="210"/>
        <v>7.6</v>
      </c>
      <c r="I1008" s="44">
        <v>0</v>
      </c>
      <c r="J1008" s="44">
        <v>0</v>
      </c>
      <c r="K1008" s="44">
        <v>0</v>
      </c>
      <c r="L1008" s="44">
        <v>0</v>
      </c>
      <c r="M1008" s="44">
        <v>7.6</v>
      </c>
      <c r="N1008" s="44">
        <v>0</v>
      </c>
      <c r="O1008" s="279"/>
      <c r="P1008" s="279"/>
      <c r="Q1008" s="315"/>
    </row>
    <row r="1009" spans="1:17" x14ac:dyDescent="0.25">
      <c r="A1009" s="292"/>
      <c r="B1009" s="279"/>
      <c r="C1009" s="279"/>
      <c r="D1009" s="279"/>
      <c r="E1009" s="279"/>
      <c r="F1009" s="279"/>
      <c r="G1009" s="79" t="s">
        <v>19</v>
      </c>
      <c r="H1009" s="44">
        <f t="shared" si="210"/>
        <v>0.4</v>
      </c>
      <c r="I1009" s="44">
        <v>0</v>
      </c>
      <c r="J1009" s="44">
        <v>0</v>
      </c>
      <c r="K1009" s="44">
        <v>0</v>
      </c>
      <c r="L1009" s="44">
        <v>0</v>
      </c>
      <c r="M1009" s="44">
        <v>0.4</v>
      </c>
      <c r="N1009" s="44">
        <v>0</v>
      </c>
      <c r="O1009" s="279"/>
      <c r="P1009" s="279"/>
      <c r="Q1009" s="315"/>
    </row>
    <row r="1010" spans="1:17" ht="24" x14ac:dyDescent="0.25">
      <c r="A1010" s="292"/>
      <c r="B1010" s="279"/>
      <c r="C1010" s="279"/>
      <c r="D1010" s="279"/>
      <c r="E1010" s="279"/>
      <c r="F1010" s="279"/>
      <c r="G1010" s="79" t="s">
        <v>20</v>
      </c>
      <c r="H1010" s="44">
        <f t="shared" si="210"/>
        <v>0</v>
      </c>
      <c r="I1010" s="44">
        <v>0</v>
      </c>
      <c r="J1010" s="44">
        <v>0</v>
      </c>
      <c r="K1010" s="44">
        <v>0</v>
      </c>
      <c r="L1010" s="44">
        <v>0</v>
      </c>
      <c r="M1010" s="44">
        <v>0</v>
      </c>
      <c r="N1010" s="44">
        <v>0</v>
      </c>
      <c r="O1010" s="279"/>
      <c r="P1010" s="279"/>
      <c r="Q1010" s="315"/>
    </row>
    <row r="1011" spans="1:17" ht="36" x14ac:dyDescent="0.25">
      <c r="A1011" s="284" t="s">
        <v>3418</v>
      </c>
      <c r="B1011" s="281" t="s">
        <v>3419</v>
      </c>
      <c r="C1011" s="282" t="s">
        <v>186</v>
      </c>
      <c r="D1011" s="301">
        <v>2026</v>
      </c>
      <c r="E1011" s="281" t="s">
        <v>3420</v>
      </c>
      <c r="F1011" s="301" t="s">
        <v>3421</v>
      </c>
      <c r="G1011" s="79" t="s">
        <v>16</v>
      </c>
      <c r="H1011" s="95">
        <f t="shared" ref="H1011:N1011" si="223">SUM(H1012:H1015)</f>
        <v>14.100000000000001</v>
      </c>
      <c r="I1011" s="47">
        <f t="shared" si="223"/>
        <v>0</v>
      </c>
      <c r="J1011" s="95">
        <f t="shared" si="223"/>
        <v>14.100000000000001</v>
      </c>
      <c r="K1011" s="47">
        <f t="shared" si="223"/>
        <v>0</v>
      </c>
      <c r="L1011" s="95">
        <f t="shared" si="223"/>
        <v>0</v>
      </c>
      <c r="M1011" s="47">
        <f t="shared" si="223"/>
        <v>0</v>
      </c>
      <c r="N1011" s="95">
        <f t="shared" si="223"/>
        <v>0</v>
      </c>
      <c r="O1011" s="301">
        <v>2600</v>
      </c>
      <c r="P1011" s="281"/>
      <c r="Q1011" s="314" t="s">
        <v>4194</v>
      </c>
    </row>
    <row r="1012" spans="1:17" x14ac:dyDescent="0.25">
      <c r="A1012" s="285"/>
      <c r="B1012" s="282"/>
      <c r="C1012" s="282"/>
      <c r="D1012" s="301"/>
      <c r="E1012" s="282"/>
      <c r="F1012" s="301"/>
      <c r="G1012" s="79" t="s">
        <v>17</v>
      </c>
      <c r="H1012" s="47">
        <f t="shared" ref="H1012:H1015" si="224">SUM(I1012:N1012)</f>
        <v>13.82</v>
      </c>
      <c r="I1012" s="44">
        <v>0</v>
      </c>
      <c r="J1012" s="47">
        <v>13.82</v>
      </c>
      <c r="K1012" s="44">
        <v>0</v>
      </c>
      <c r="L1012" s="47">
        <v>0</v>
      </c>
      <c r="M1012" s="44">
        <v>0</v>
      </c>
      <c r="N1012" s="44">
        <v>0</v>
      </c>
      <c r="O1012" s="301"/>
      <c r="P1012" s="282"/>
      <c r="Q1012" s="315"/>
    </row>
    <row r="1013" spans="1:17" ht="36" x14ac:dyDescent="0.25">
      <c r="A1013" s="285"/>
      <c r="B1013" s="282"/>
      <c r="C1013" s="282"/>
      <c r="D1013" s="301"/>
      <c r="E1013" s="282"/>
      <c r="F1013" s="301"/>
      <c r="G1013" s="79" t="s">
        <v>18</v>
      </c>
      <c r="H1013" s="44">
        <f t="shared" si="224"/>
        <v>0.14000000000000001</v>
      </c>
      <c r="I1013" s="47">
        <v>0</v>
      </c>
      <c r="J1013" s="44">
        <v>0.14000000000000001</v>
      </c>
      <c r="K1013" s="47">
        <v>0</v>
      </c>
      <c r="L1013" s="44">
        <v>0</v>
      </c>
      <c r="M1013" s="47">
        <v>0</v>
      </c>
      <c r="N1013" s="44">
        <v>0</v>
      </c>
      <c r="O1013" s="301"/>
      <c r="P1013" s="282"/>
      <c r="Q1013" s="315"/>
    </row>
    <row r="1014" spans="1:17" x14ac:dyDescent="0.25">
      <c r="A1014" s="285"/>
      <c r="B1014" s="282"/>
      <c r="C1014" s="282"/>
      <c r="D1014" s="301"/>
      <c r="E1014" s="282"/>
      <c r="F1014" s="301"/>
      <c r="G1014" s="79" t="s">
        <v>19</v>
      </c>
      <c r="H1014" s="47">
        <f t="shared" si="224"/>
        <v>0.14000000000000001</v>
      </c>
      <c r="I1014" s="44">
        <v>0</v>
      </c>
      <c r="J1014" s="47">
        <v>0.14000000000000001</v>
      </c>
      <c r="K1014" s="44">
        <v>0</v>
      </c>
      <c r="L1014" s="47">
        <v>0</v>
      </c>
      <c r="M1014" s="44">
        <v>0</v>
      </c>
      <c r="N1014" s="44">
        <v>0</v>
      </c>
      <c r="O1014" s="301"/>
      <c r="P1014" s="282"/>
      <c r="Q1014" s="315"/>
    </row>
    <row r="1015" spans="1:17" ht="24" x14ac:dyDescent="0.25">
      <c r="A1015" s="286"/>
      <c r="B1015" s="283"/>
      <c r="C1015" s="282"/>
      <c r="D1015" s="301"/>
      <c r="E1015" s="283"/>
      <c r="F1015" s="301"/>
      <c r="G1015" s="79" t="s">
        <v>20</v>
      </c>
      <c r="H1015" s="117">
        <f t="shared" si="224"/>
        <v>0</v>
      </c>
      <c r="I1015" s="47">
        <v>0</v>
      </c>
      <c r="J1015" s="117">
        <v>0</v>
      </c>
      <c r="K1015" s="47">
        <v>0</v>
      </c>
      <c r="L1015" s="117">
        <v>0</v>
      </c>
      <c r="M1015" s="47">
        <v>0</v>
      </c>
      <c r="N1015" s="117">
        <v>0</v>
      </c>
      <c r="O1015" s="301"/>
      <c r="P1015" s="283"/>
      <c r="Q1015" s="315"/>
    </row>
    <row r="1016" spans="1:17" ht="36" x14ac:dyDescent="0.25">
      <c r="A1016" s="306" t="s">
        <v>26</v>
      </c>
      <c r="B1016" s="306"/>
      <c r="C1016" s="306"/>
      <c r="D1016" s="306"/>
      <c r="E1016" s="306"/>
      <c r="F1016" s="306"/>
      <c r="G1016" s="133" t="s">
        <v>16</v>
      </c>
      <c r="H1016" s="49">
        <f>SUM(H946,H951,H956,H961,H966,H971,H976,H981,H986,H991,H996,H1001,H1006,H1011)</f>
        <v>321.20000000000005</v>
      </c>
      <c r="I1016" s="49">
        <f t="shared" ref="I1016:N1016" si="225">SUM(I946,I951,I956,I961,I966,I971,I976,I981,I986,I991,I996,I1001,I1006,I1011)</f>
        <v>70</v>
      </c>
      <c r="J1016" s="49">
        <f t="shared" si="225"/>
        <v>92.1</v>
      </c>
      <c r="K1016" s="49">
        <f t="shared" si="225"/>
        <v>98</v>
      </c>
      <c r="L1016" s="49">
        <f t="shared" si="225"/>
        <v>8</v>
      </c>
      <c r="M1016" s="49">
        <f t="shared" si="225"/>
        <v>53.1</v>
      </c>
      <c r="N1016" s="49">
        <f t="shared" si="225"/>
        <v>0</v>
      </c>
      <c r="O1016" s="279"/>
      <c r="P1016" s="279"/>
    </row>
    <row r="1017" spans="1:17" ht="24" x14ac:dyDescent="0.25">
      <c r="A1017" s="306"/>
      <c r="B1017" s="306"/>
      <c r="C1017" s="306"/>
      <c r="D1017" s="306"/>
      <c r="E1017" s="306"/>
      <c r="F1017" s="306"/>
      <c r="G1017" s="133" t="s">
        <v>17</v>
      </c>
      <c r="H1017" s="49">
        <f t="shared" ref="H1017:N1020" si="226">SUM(H947,H952,H957,H962,H967,H972,H977,H982,H987,H992,H997,H1002,H1007,H1012)</f>
        <v>13.82</v>
      </c>
      <c r="I1017" s="49">
        <f t="shared" si="226"/>
        <v>0</v>
      </c>
      <c r="J1017" s="49">
        <f t="shared" si="226"/>
        <v>13.82</v>
      </c>
      <c r="K1017" s="49">
        <f t="shared" si="226"/>
        <v>0</v>
      </c>
      <c r="L1017" s="49">
        <f t="shared" si="226"/>
        <v>0</v>
      </c>
      <c r="M1017" s="49">
        <f t="shared" si="226"/>
        <v>0</v>
      </c>
      <c r="N1017" s="49">
        <f t="shared" si="226"/>
        <v>0</v>
      </c>
      <c r="O1017" s="279"/>
      <c r="P1017" s="279"/>
    </row>
    <row r="1018" spans="1:17" ht="36" x14ac:dyDescent="0.25">
      <c r="A1018" s="306"/>
      <c r="B1018" s="306"/>
      <c r="C1018" s="306"/>
      <c r="D1018" s="306"/>
      <c r="E1018" s="306"/>
      <c r="F1018" s="306"/>
      <c r="G1018" s="133" t="s">
        <v>18</v>
      </c>
      <c r="H1018" s="49">
        <f t="shared" si="226"/>
        <v>291.84000000000003</v>
      </c>
      <c r="I1018" s="49">
        <f t="shared" si="226"/>
        <v>66.5</v>
      </c>
      <c r="J1018" s="49">
        <f t="shared" si="226"/>
        <v>74.239999999999995</v>
      </c>
      <c r="K1018" s="49">
        <f t="shared" si="226"/>
        <v>93.1</v>
      </c>
      <c r="L1018" s="49">
        <f t="shared" si="226"/>
        <v>7.6</v>
      </c>
      <c r="M1018" s="49">
        <f t="shared" si="226"/>
        <v>50.4</v>
      </c>
      <c r="N1018" s="49">
        <f t="shared" si="226"/>
        <v>0</v>
      </c>
      <c r="O1018" s="279"/>
      <c r="P1018" s="279"/>
    </row>
    <row r="1019" spans="1:17" x14ac:dyDescent="0.25">
      <c r="A1019" s="306"/>
      <c r="B1019" s="306"/>
      <c r="C1019" s="306"/>
      <c r="D1019" s="306"/>
      <c r="E1019" s="306"/>
      <c r="F1019" s="306"/>
      <c r="G1019" s="133" t="s">
        <v>19</v>
      </c>
      <c r="H1019" s="49">
        <f t="shared" si="226"/>
        <v>15.540000000000001</v>
      </c>
      <c r="I1019" s="49">
        <f t="shared" si="226"/>
        <v>3.5</v>
      </c>
      <c r="J1019" s="49">
        <f t="shared" si="226"/>
        <v>4.04</v>
      </c>
      <c r="K1019" s="49">
        <f t="shared" si="226"/>
        <v>4.9000000000000004</v>
      </c>
      <c r="L1019" s="49">
        <f t="shared" si="226"/>
        <v>0.4</v>
      </c>
      <c r="M1019" s="49">
        <f t="shared" si="226"/>
        <v>2.6999999999999997</v>
      </c>
      <c r="N1019" s="49">
        <f t="shared" si="226"/>
        <v>0</v>
      </c>
      <c r="O1019" s="279"/>
      <c r="P1019" s="279"/>
    </row>
    <row r="1020" spans="1:17" ht="24" x14ac:dyDescent="0.25">
      <c r="A1020" s="306"/>
      <c r="B1020" s="306"/>
      <c r="C1020" s="306"/>
      <c r="D1020" s="306"/>
      <c r="E1020" s="306"/>
      <c r="F1020" s="306"/>
      <c r="G1020" s="133" t="s">
        <v>20</v>
      </c>
      <c r="H1020" s="49">
        <f t="shared" si="226"/>
        <v>0</v>
      </c>
      <c r="I1020" s="49">
        <f t="shared" si="226"/>
        <v>0</v>
      </c>
      <c r="J1020" s="49">
        <f t="shared" si="226"/>
        <v>0</v>
      </c>
      <c r="K1020" s="49">
        <f t="shared" si="226"/>
        <v>0</v>
      </c>
      <c r="L1020" s="49">
        <f t="shared" si="226"/>
        <v>0</v>
      </c>
      <c r="M1020" s="49">
        <f t="shared" si="226"/>
        <v>0</v>
      </c>
      <c r="N1020" s="49">
        <f t="shared" si="226"/>
        <v>0</v>
      </c>
      <c r="O1020" s="279"/>
      <c r="P1020" s="279"/>
    </row>
    <row r="1021" spans="1:17" x14ac:dyDescent="0.25">
      <c r="A1021" s="666" t="s">
        <v>192</v>
      </c>
      <c r="B1021" s="667"/>
      <c r="C1021" s="667"/>
      <c r="D1021" s="667"/>
      <c r="E1021" s="667"/>
      <c r="F1021" s="667"/>
      <c r="G1021" s="667"/>
      <c r="H1021" s="667"/>
      <c r="I1021" s="667"/>
      <c r="J1021" s="667"/>
      <c r="K1021" s="667"/>
      <c r="L1021" s="667"/>
      <c r="M1021" s="667"/>
      <c r="N1021" s="667"/>
      <c r="O1021" s="667"/>
      <c r="P1021" s="668"/>
    </row>
    <row r="1022" spans="1:17" ht="36" customHeight="1" x14ac:dyDescent="0.25">
      <c r="A1022" s="292" t="s">
        <v>3422</v>
      </c>
      <c r="B1022" s="279" t="s">
        <v>3423</v>
      </c>
      <c r="C1022" s="279" t="s">
        <v>192</v>
      </c>
      <c r="D1022" s="279">
        <v>2025</v>
      </c>
      <c r="E1022" s="279"/>
      <c r="F1022" s="279" t="s">
        <v>2962</v>
      </c>
      <c r="G1022" s="79" t="s">
        <v>16</v>
      </c>
      <c r="H1022" s="44">
        <f t="shared" ref="H1022:N1022" si="227">SUM(H1023:H1026)</f>
        <v>0.3</v>
      </c>
      <c r="I1022" s="44">
        <f t="shared" si="227"/>
        <v>0.3</v>
      </c>
      <c r="J1022" s="44">
        <f t="shared" si="227"/>
        <v>0</v>
      </c>
      <c r="K1022" s="44">
        <f t="shared" si="227"/>
        <v>0</v>
      </c>
      <c r="L1022" s="44">
        <f t="shared" si="227"/>
        <v>0</v>
      </c>
      <c r="M1022" s="44">
        <f t="shared" si="227"/>
        <v>0</v>
      </c>
      <c r="N1022" s="44">
        <f t="shared" si="227"/>
        <v>0</v>
      </c>
      <c r="O1022" s="279"/>
      <c r="P1022" s="279" t="s">
        <v>753</v>
      </c>
      <c r="Q1022" s="314" t="s">
        <v>4163</v>
      </c>
    </row>
    <row r="1023" spans="1:17" ht="28.5" customHeight="1" x14ac:dyDescent="0.25">
      <c r="A1023" s="292"/>
      <c r="B1023" s="279"/>
      <c r="C1023" s="279"/>
      <c r="D1023" s="279"/>
      <c r="E1023" s="279"/>
      <c r="F1023" s="279"/>
      <c r="G1023" s="79" t="s">
        <v>267</v>
      </c>
      <c r="H1023" s="44">
        <f t="shared" ref="H1023:H1086" si="228">SUM(I1023:N1023)</f>
        <v>0</v>
      </c>
      <c r="I1023" s="44">
        <v>0</v>
      </c>
      <c r="J1023" s="44">
        <v>0</v>
      </c>
      <c r="K1023" s="44">
        <v>0</v>
      </c>
      <c r="L1023" s="44">
        <v>0</v>
      </c>
      <c r="M1023" s="44">
        <v>0</v>
      </c>
      <c r="N1023" s="44">
        <v>0</v>
      </c>
      <c r="O1023" s="279"/>
      <c r="P1023" s="279"/>
      <c r="Q1023" s="315"/>
    </row>
    <row r="1024" spans="1:17" ht="36" x14ac:dyDescent="0.25">
      <c r="A1024" s="292"/>
      <c r="B1024" s="279"/>
      <c r="C1024" s="279"/>
      <c r="D1024" s="279"/>
      <c r="E1024" s="279"/>
      <c r="F1024" s="279"/>
      <c r="G1024" s="79" t="s">
        <v>18</v>
      </c>
      <c r="H1024" s="44">
        <f t="shared" si="228"/>
        <v>0</v>
      </c>
      <c r="I1024" s="44">
        <v>0</v>
      </c>
      <c r="J1024" s="44">
        <v>0</v>
      </c>
      <c r="K1024" s="44">
        <v>0</v>
      </c>
      <c r="L1024" s="44">
        <v>0</v>
      </c>
      <c r="M1024" s="44">
        <v>0</v>
      </c>
      <c r="N1024" s="44">
        <v>0</v>
      </c>
      <c r="O1024" s="279"/>
      <c r="P1024" s="279"/>
      <c r="Q1024" s="315"/>
    </row>
    <row r="1025" spans="1:17" x14ac:dyDescent="0.25">
      <c r="A1025" s="292"/>
      <c r="B1025" s="279"/>
      <c r="C1025" s="279"/>
      <c r="D1025" s="279"/>
      <c r="E1025" s="279"/>
      <c r="F1025" s="279"/>
      <c r="G1025" s="79" t="s">
        <v>19</v>
      </c>
      <c r="H1025" s="44">
        <f t="shared" si="228"/>
        <v>0.3</v>
      </c>
      <c r="I1025" s="44">
        <v>0.3</v>
      </c>
      <c r="J1025" s="44">
        <v>0</v>
      </c>
      <c r="K1025" s="44">
        <v>0</v>
      </c>
      <c r="L1025" s="44">
        <v>0</v>
      </c>
      <c r="M1025" s="44">
        <v>0</v>
      </c>
      <c r="N1025" s="44">
        <v>0</v>
      </c>
      <c r="O1025" s="279"/>
      <c r="P1025" s="279"/>
      <c r="Q1025" s="315"/>
    </row>
    <row r="1026" spans="1:17" ht="24" x14ac:dyDescent="0.25">
      <c r="A1026" s="292"/>
      <c r="B1026" s="279"/>
      <c r="C1026" s="279"/>
      <c r="D1026" s="279"/>
      <c r="E1026" s="279"/>
      <c r="F1026" s="279"/>
      <c r="G1026" s="79" t="s">
        <v>20</v>
      </c>
      <c r="H1026" s="44">
        <f t="shared" si="228"/>
        <v>0</v>
      </c>
      <c r="I1026" s="44">
        <v>0</v>
      </c>
      <c r="J1026" s="44">
        <v>0</v>
      </c>
      <c r="K1026" s="44">
        <v>0</v>
      </c>
      <c r="L1026" s="44">
        <v>0</v>
      </c>
      <c r="M1026" s="44">
        <v>0</v>
      </c>
      <c r="N1026" s="44">
        <v>0</v>
      </c>
      <c r="O1026" s="279"/>
      <c r="P1026" s="279"/>
      <c r="Q1026" s="315"/>
    </row>
    <row r="1027" spans="1:17" ht="36" customHeight="1" x14ac:dyDescent="0.25">
      <c r="A1027" s="292" t="s">
        <v>3424</v>
      </c>
      <c r="B1027" s="279" t="s">
        <v>3425</v>
      </c>
      <c r="C1027" s="279" t="s">
        <v>192</v>
      </c>
      <c r="D1027" s="279">
        <v>2028</v>
      </c>
      <c r="E1027" s="279" t="s">
        <v>3426</v>
      </c>
      <c r="F1027" s="279" t="s">
        <v>3427</v>
      </c>
      <c r="G1027" s="79" t="s">
        <v>16</v>
      </c>
      <c r="H1027" s="44">
        <f t="shared" ref="H1027:N1027" si="229">SUM(H1028:H1031)</f>
        <v>14.999999999999998</v>
      </c>
      <c r="I1027" s="44">
        <f t="shared" si="229"/>
        <v>0</v>
      </c>
      <c r="J1027" s="44">
        <f t="shared" si="229"/>
        <v>0</v>
      </c>
      <c r="K1027" s="44">
        <f t="shared" si="229"/>
        <v>0</v>
      </c>
      <c r="L1027" s="44">
        <f t="shared" si="229"/>
        <v>14.999999999999998</v>
      </c>
      <c r="M1027" s="44">
        <f t="shared" si="229"/>
        <v>0</v>
      </c>
      <c r="N1027" s="44">
        <f t="shared" si="229"/>
        <v>0</v>
      </c>
      <c r="O1027" s="279">
        <v>471</v>
      </c>
      <c r="P1027" s="281" t="s">
        <v>3428</v>
      </c>
      <c r="Q1027" s="314" t="s">
        <v>4163</v>
      </c>
    </row>
    <row r="1028" spans="1:17" ht="30" customHeight="1" x14ac:dyDescent="0.25">
      <c r="A1028" s="292"/>
      <c r="B1028" s="279"/>
      <c r="C1028" s="279"/>
      <c r="D1028" s="279"/>
      <c r="E1028" s="279"/>
      <c r="F1028" s="279"/>
      <c r="G1028" s="79" t="s">
        <v>267</v>
      </c>
      <c r="H1028" s="44">
        <f t="shared" si="228"/>
        <v>8.6</v>
      </c>
      <c r="I1028" s="44">
        <v>0</v>
      </c>
      <c r="J1028" s="44">
        <v>0</v>
      </c>
      <c r="K1028" s="44">
        <v>0</v>
      </c>
      <c r="L1028" s="44">
        <v>8.6</v>
      </c>
      <c r="M1028" s="44">
        <v>0</v>
      </c>
      <c r="N1028" s="44">
        <v>0</v>
      </c>
      <c r="O1028" s="279"/>
      <c r="P1028" s="282"/>
      <c r="Q1028" s="315"/>
    </row>
    <row r="1029" spans="1:17" ht="36" x14ac:dyDescent="0.25">
      <c r="A1029" s="292"/>
      <c r="B1029" s="279"/>
      <c r="C1029" s="279"/>
      <c r="D1029" s="279"/>
      <c r="E1029" s="279"/>
      <c r="F1029" s="279"/>
      <c r="G1029" s="79" t="s">
        <v>18</v>
      </c>
      <c r="H1029" s="44">
        <f t="shared" si="228"/>
        <v>4.3</v>
      </c>
      <c r="I1029" s="44">
        <v>0</v>
      </c>
      <c r="J1029" s="44">
        <v>0</v>
      </c>
      <c r="K1029" s="44">
        <v>0</v>
      </c>
      <c r="L1029" s="44">
        <v>4.3</v>
      </c>
      <c r="M1029" s="44">
        <v>0</v>
      </c>
      <c r="N1029" s="44">
        <v>0</v>
      </c>
      <c r="O1029" s="279"/>
      <c r="P1029" s="282"/>
      <c r="Q1029" s="315"/>
    </row>
    <row r="1030" spans="1:17" x14ac:dyDescent="0.25">
      <c r="A1030" s="292"/>
      <c r="B1030" s="279"/>
      <c r="C1030" s="279"/>
      <c r="D1030" s="279"/>
      <c r="E1030" s="279"/>
      <c r="F1030" s="279"/>
      <c r="G1030" s="79" t="s">
        <v>19</v>
      </c>
      <c r="H1030" s="44">
        <f t="shared" si="228"/>
        <v>2.1</v>
      </c>
      <c r="I1030" s="44">
        <v>0</v>
      </c>
      <c r="J1030" s="44">
        <v>0</v>
      </c>
      <c r="K1030" s="44">
        <v>0</v>
      </c>
      <c r="L1030" s="44">
        <v>2.1</v>
      </c>
      <c r="M1030" s="44">
        <v>0</v>
      </c>
      <c r="N1030" s="44">
        <v>0</v>
      </c>
      <c r="O1030" s="279"/>
      <c r="P1030" s="282"/>
      <c r="Q1030" s="315"/>
    </row>
    <row r="1031" spans="1:17" ht="24" x14ac:dyDescent="0.25">
      <c r="A1031" s="292"/>
      <c r="B1031" s="279"/>
      <c r="C1031" s="279"/>
      <c r="D1031" s="279"/>
      <c r="E1031" s="279"/>
      <c r="F1031" s="279"/>
      <c r="G1031" s="79" t="s">
        <v>20</v>
      </c>
      <c r="H1031" s="44">
        <f t="shared" si="228"/>
        <v>0</v>
      </c>
      <c r="I1031" s="44">
        <v>0</v>
      </c>
      <c r="J1031" s="44">
        <v>0</v>
      </c>
      <c r="K1031" s="44">
        <v>0</v>
      </c>
      <c r="L1031" s="44">
        <v>0</v>
      </c>
      <c r="M1031" s="44">
        <v>0</v>
      </c>
      <c r="N1031" s="44">
        <v>0</v>
      </c>
      <c r="O1031" s="279"/>
      <c r="P1031" s="283"/>
      <c r="Q1031" s="315"/>
    </row>
    <row r="1032" spans="1:17" ht="36" customHeight="1" x14ac:dyDescent="0.25">
      <c r="A1032" s="292" t="s">
        <v>3429</v>
      </c>
      <c r="B1032" s="279" t="s">
        <v>3425</v>
      </c>
      <c r="C1032" s="279" t="s">
        <v>192</v>
      </c>
      <c r="D1032" s="279">
        <v>2027</v>
      </c>
      <c r="E1032" s="279" t="s">
        <v>3430</v>
      </c>
      <c r="F1032" s="279" t="s">
        <v>3427</v>
      </c>
      <c r="G1032" s="79" t="s">
        <v>16</v>
      </c>
      <c r="H1032" s="44">
        <f t="shared" ref="H1032:N1032" si="230">SUM(H1033:H1036)</f>
        <v>10</v>
      </c>
      <c r="I1032" s="44">
        <f t="shared" si="230"/>
        <v>0</v>
      </c>
      <c r="J1032" s="44">
        <f t="shared" si="230"/>
        <v>0</v>
      </c>
      <c r="K1032" s="44">
        <f t="shared" si="230"/>
        <v>10</v>
      </c>
      <c r="L1032" s="44">
        <f t="shared" si="230"/>
        <v>0</v>
      </c>
      <c r="M1032" s="44">
        <f t="shared" si="230"/>
        <v>0</v>
      </c>
      <c r="N1032" s="44">
        <f t="shared" si="230"/>
        <v>0</v>
      </c>
      <c r="O1032" s="279">
        <v>699</v>
      </c>
      <c r="P1032" s="281" t="s">
        <v>3428</v>
      </c>
      <c r="Q1032" s="314" t="s">
        <v>4163</v>
      </c>
    </row>
    <row r="1033" spans="1:17" ht="28.5" customHeight="1" x14ac:dyDescent="0.25">
      <c r="A1033" s="292"/>
      <c r="B1033" s="279"/>
      <c r="C1033" s="279"/>
      <c r="D1033" s="279"/>
      <c r="E1033" s="279"/>
      <c r="F1033" s="279"/>
      <c r="G1033" s="79" t="s">
        <v>267</v>
      </c>
      <c r="H1033" s="44">
        <f t="shared" si="228"/>
        <v>5.7</v>
      </c>
      <c r="I1033" s="44">
        <v>0</v>
      </c>
      <c r="J1033" s="44">
        <v>0</v>
      </c>
      <c r="K1033" s="44">
        <v>5.7</v>
      </c>
      <c r="L1033" s="44">
        <v>0</v>
      </c>
      <c r="M1033" s="44">
        <v>0</v>
      </c>
      <c r="N1033" s="44">
        <v>0</v>
      </c>
      <c r="O1033" s="279"/>
      <c r="P1033" s="282"/>
      <c r="Q1033" s="315"/>
    </row>
    <row r="1034" spans="1:17" ht="36" x14ac:dyDescent="0.25">
      <c r="A1034" s="292"/>
      <c r="B1034" s="279"/>
      <c r="C1034" s="279"/>
      <c r="D1034" s="279"/>
      <c r="E1034" s="279"/>
      <c r="F1034" s="279"/>
      <c r="G1034" s="79" t="s">
        <v>18</v>
      </c>
      <c r="H1034" s="44">
        <f t="shared" si="228"/>
        <v>2.9</v>
      </c>
      <c r="I1034" s="44">
        <v>0</v>
      </c>
      <c r="J1034" s="44">
        <v>0</v>
      </c>
      <c r="K1034" s="44">
        <v>2.9</v>
      </c>
      <c r="L1034" s="44">
        <v>0</v>
      </c>
      <c r="M1034" s="44">
        <v>0</v>
      </c>
      <c r="N1034" s="44">
        <v>0</v>
      </c>
      <c r="O1034" s="279"/>
      <c r="P1034" s="282"/>
      <c r="Q1034" s="315"/>
    </row>
    <row r="1035" spans="1:17" x14ac:dyDescent="0.25">
      <c r="A1035" s="292"/>
      <c r="B1035" s="279"/>
      <c r="C1035" s="279"/>
      <c r="D1035" s="279"/>
      <c r="E1035" s="279"/>
      <c r="F1035" s="279"/>
      <c r="G1035" s="79" t="s">
        <v>19</v>
      </c>
      <c r="H1035" s="44">
        <f t="shared" si="228"/>
        <v>1.4</v>
      </c>
      <c r="I1035" s="44">
        <v>0</v>
      </c>
      <c r="J1035" s="44">
        <v>0</v>
      </c>
      <c r="K1035" s="44">
        <v>1.4</v>
      </c>
      <c r="L1035" s="44">
        <v>0</v>
      </c>
      <c r="M1035" s="44">
        <v>0</v>
      </c>
      <c r="N1035" s="44">
        <v>0</v>
      </c>
      <c r="O1035" s="279"/>
      <c r="P1035" s="282"/>
      <c r="Q1035" s="315"/>
    </row>
    <row r="1036" spans="1:17" ht="24" x14ac:dyDescent="0.25">
      <c r="A1036" s="292"/>
      <c r="B1036" s="279"/>
      <c r="C1036" s="279"/>
      <c r="D1036" s="279"/>
      <c r="E1036" s="279"/>
      <c r="F1036" s="279"/>
      <c r="G1036" s="79" t="s">
        <v>20</v>
      </c>
      <c r="H1036" s="44">
        <f t="shared" si="228"/>
        <v>0</v>
      </c>
      <c r="I1036" s="44">
        <v>0</v>
      </c>
      <c r="J1036" s="44">
        <v>0</v>
      </c>
      <c r="K1036" s="44">
        <v>0</v>
      </c>
      <c r="L1036" s="44">
        <v>0</v>
      </c>
      <c r="M1036" s="44">
        <v>0</v>
      </c>
      <c r="N1036" s="44">
        <v>0</v>
      </c>
      <c r="O1036" s="279"/>
      <c r="P1036" s="283"/>
      <c r="Q1036" s="315"/>
    </row>
    <row r="1037" spans="1:17" ht="36" customHeight="1" x14ac:dyDescent="0.25">
      <c r="A1037" s="292" t="s">
        <v>3431</v>
      </c>
      <c r="B1037" s="279" t="s">
        <v>3425</v>
      </c>
      <c r="C1037" s="279" t="s">
        <v>192</v>
      </c>
      <c r="D1037" s="279">
        <v>2028</v>
      </c>
      <c r="E1037" s="279" t="s">
        <v>2851</v>
      </c>
      <c r="F1037" s="279" t="s">
        <v>3432</v>
      </c>
      <c r="G1037" s="79" t="s">
        <v>16</v>
      </c>
      <c r="H1037" s="44">
        <f t="shared" ref="H1037:N1037" si="231">SUM(H1038:H1041)</f>
        <v>13.000000000000002</v>
      </c>
      <c r="I1037" s="44">
        <f t="shared" si="231"/>
        <v>0</v>
      </c>
      <c r="J1037" s="44">
        <f t="shared" si="231"/>
        <v>0</v>
      </c>
      <c r="K1037" s="44">
        <f t="shared" si="231"/>
        <v>13.000000000000002</v>
      </c>
      <c r="L1037" s="44">
        <f t="shared" si="231"/>
        <v>0</v>
      </c>
      <c r="M1037" s="44">
        <f t="shared" si="231"/>
        <v>0</v>
      </c>
      <c r="N1037" s="44">
        <f t="shared" si="231"/>
        <v>0</v>
      </c>
      <c r="O1037" s="279">
        <v>7570</v>
      </c>
      <c r="P1037" s="281" t="s">
        <v>3428</v>
      </c>
      <c r="Q1037" s="314" t="s">
        <v>4163</v>
      </c>
    </row>
    <row r="1038" spans="1:17" ht="26.25" customHeight="1" x14ac:dyDescent="0.25">
      <c r="A1038" s="292"/>
      <c r="B1038" s="279"/>
      <c r="C1038" s="279"/>
      <c r="D1038" s="279"/>
      <c r="E1038" s="279"/>
      <c r="F1038" s="279"/>
      <c r="G1038" s="79" t="s">
        <v>267</v>
      </c>
      <c r="H1038" s="44">
        <f t="shared" si="228"/>
        <v>7.4</v>
      </c>
      <c r="I1038" s="44">
        <v>0</v>
      </c>
      <c r="J1038" s="44">
        <v>0</v>
      </c>
      <c r="K1038" s="44">
        <v>7.4</v>
      </c>
      <c r="L1038" s="44">
        <v>0</v>
      </c>
      <c r="M1038" s="44">
        <v>0</v>
      </c>
      <c r="N1038" s="44">
        <v>0</v>
      </c>
      <c r="O1038" s="279"/>
      <c r="P1038" s="282"/>
      <c r="Q1038" s="315"/>
    </row>
    <row r="1039" spans="1:17" ht="36" x14ac:dyDescent="0.25">
      <c r="A1039" s="292"/>
      <c r="B1039" s="279"/>
      <c r="C1039" s="279"/>
      <c r="D1039" s="279"/>
      <c r="E1039" s="279"/>
      <c r="F1039" s="279"/>
      <c r="G1039" s="79" t="s">
        <v>18</v>
      </c>
      <c r="H1039" s="44">
        <f t="shared" si="228"/>
        <v>3.7</v>
      </c>
      <c r="I1039" s="44">
        <v>0</v>
      </c>
      <c r="J1039" s="44">
        <v>0</v>
      </c>
      <c r="K1039" s="44">
        <v>3.7</v>
      </c>
      <c r="L1039" s="44">
        <v>0</v>
      </c>
      <c r="M1039" s="44">
        <v>0</v>
      </c>
      <c r="N1039" s="44">
        <v>0</v>
      </c>
      <c r="O1039" s="279"/>
      <c r="P1039" s="282"/>
      <c r="Q1039" s="315"/>
    </row>
    <row r="1040" spans="1:17" x14ac:dyDescent="0.25">
      <c r="A1040" s="292"/>
      <c r="B1040" s="279"/>
      <c r="C1040" s="279"/>
      <c r="D1040" s="279"/>
      <c r="E1040" s="279"/>
      <c r="F1040" s="279"/>
      <c r="G1040" s="79" t="s">
        <v>19</v>
      </c>
      <c r="H1040" s="44">
        <f t="shared" si="228"/>
        <v>1.9</v>
      </c>
      <c r="I1040" s="44">
        <v>0</v>
      </c>
      <c r="J1040" s="44">
        <v>0</v>
      </c>
      <c r="K1040" s="44">
        <v>1.9</v>
      </c>
      <c r="L1040" s="44">
        <v>0</v>
      </c>
      <c r="M1040" s="44">
        <v>0</v>
      </c>
      <c r="N1040" s="44">
        <v>0</v>
      </c>
      <c r="O1040" s="279"/>
      <c r="P1040" s="282"/>
      <c r="Q1040" s="315"/>
    </row>
    <row r="1041" spans="1:17" ht="24" x14ac:dyDescent="0.25">
      <c r="A1041" s="292"/>
      <c r="B1041" s="279"/>
      <c r="C1041" s="279"/>
      <c r="D1041" s="279"/>
      <c r="E1041" s="279"/>
      <c r="F1041" s="279"/>
      <c r="G1041" s="79" t="s">
        <v>20</v>
      </c>
      <c r="H1041" s="44">
        <f t="shared" si="228"/>
        <v>0</v>
      </c>
      <c r="I1041" s="44">
        <v>0</v>
      </c>
      <c r="J1041" s="44">
        <v>0</v>
      </c>
      <c r="K1041" s="44">
        <v>0</v>
      </c>
      <c r="L1041" s="44">
        <v>0</v>
      </c>
      <c r="M1041" s="44">
        <v>0</v>
      </c>
      <c r="N1041" s="44">
        <v>0</v>
      </c>
      <c r="O1041" s="279"/>
      <c r="P1041" s="283"/>
      <c r="Q1041" s="315"/>
    </row>
    <row r="1042" spans="1:17" ht="36" customHeight="1" x14ac:dyDescent="0.25">
      <c r="A1042" s="292" t="s">
        <v>3433</v>
      </c>
      <c r="B1042" s="279" t="s">
        <v>3425</v>
      </c>
      <c r="C1042" s="279" t="s">
        <v>192</v>
      </c>
      <c r="D1042" s="279">
        <v>2025</v>
      </c>
      <c r="E1042" s="279"/>
      <c r="F1042" s="279" t="s">
        <v>2962</v>
      </c>
      <c r="G1042" s="79" t="s">
        <v>16</v>
      </c>
      <c r="H1042" s="44">
        <f t="shared" ref="H1042:N1042" si="232">SUM(H1043:H1046)</f>
        <v>0.3</v>
      </c>
      <c r="I1042" s="44">
        <f t="shared" si="232"/>
        <v>0.3</v>
      </c>
      <c r="J1042" s="44">
        <f t="shared" si="232"/>
        <v>0</v>
      </c>
      <c r="K1042" s="44">
        <f t="shared" si="232"/>
        <v>0</v>
      </c>
      <c r="L1042" s="44">
        <f t="shared" si="232"/>
        <v>0</v>
      </c>
      <c r="M1042" s="44">
        <f t="shared" si="232"/>
        <v>0</v>
      </c>
      <c r="N1042" s="44">
        <f t="shared" si="232"/>
        <v>0</v>
      </c>
      <c r="O1042" s="279">
        <v>471</v>
      </c>
      <c r="P1042" s="281" t="s">
        <v>3428</v>
      </c>
      <c r="Q1042" s="314" t="s">
        <v>4163</v>
      </c>
    </row>
    <row r="1043" spans="1:17" ht="30.75" customHeight="1" x14ac:dyDescent="0.25">
      <c r="A1043" s="292"/>
      <c r="B1043" s="279"/>
      <c r="C1043" s="279"/>
      <c r="D1043" s="279"/>
      <c r="E1043" s="279"/>
      <c r="F1043" s="279"/>
      <c r="G1043" s="79" t="s">
        <v>267</v>
      </c>
      <c r="H1043" s="44">
        <f t="shared" si="228"/>
        <v>0</v>
      </c>
      <c r="I1043" s="44">
        <v>0</v>
      </c>
      <c r="J1043" s="44">
        <v>0</v>
      </c>
      <c r="K1043" s="44">
        <v>0</v>
      </c>
      <c r="L1043" s="44">
        <v>0</v>
      </c>
      <c r="M1043" s="44">
        <v>0</v>
      </c>
      <c r="N1043" s="44">
        <v>0</v>
      </c>
      <c r="O1043" s="279"/>
      <c r="P1043" s="282"/>
      <c r="Q1043" s="315"/>
    </row>
    <row r="1044" spans="1:17" ht="36" x14ac:dyDescent="0.25">
      <c r="A1044" s="292"/>
      <c r="B1044" s="279"/>
      <c r="C1044" s="279"/>
      <c r="D1044" s="279"/>
      <c r="E1044" s="279"/>
      <c r="F1044" s="279"/>
      <c r="G1044" s="79" t="s">
        <v>18</v>
      </c>
      <c r="H1044" s="44">
        <f t="shared" si="228"/>
        <v>0</v>
      </c>
      <c r="I1044" s="44">
        <v>0</v>
      </c>
      <c r="J1044" s="44">
        <v>0</v>
      </c>
      <c r="K1044" s="44">
        <v>0</v>
      </c>
      <c r="L1044" s="44">
        <v>0</v>
      </c>
      <c r="M1044" s="44">
        <v>0</v>
      </c>
      <c r="N1044" s="44">
        <v>0</v>
      </c>
      <c r="O1044" s="279"/>
      <c r="P1044" s="282"/>
      <c r="Q1044" s="315"/>
    </row>
    <row r="1045" spans="1:17" x14ac:dyDescent="0.25">
      <c r="A1045" s="292"/>
      <c r="B1045" s="279"/>
      <c r="C1045" s="279"/>
      <c r="D1045" s="279"/>
      <c r="E1045" s="279"/>
      <c r="F1045" s="279"/>
      <c r="G1045" s="79" t="s">
        <v>19</v>
      </c>
      <c r="H1045" s="44">
        <f t="shared" si="228"/>
        <v>0.3</v>
      </c>
      <c r="I1045" s="44">
        <v>0.3</v>
      </c>
      <c r="J1045" s="44">
        <v>0</v>
      </c>
      <c r="K1045" s="44">
        <v>0</v>
      </c>
      <c r="L1045" s="44">
        <v>0</v>
      </c>
      <c r="M1045" s="44">
        <v>0</v>
      </c>
      <c r="N1045" s="44">
        <v>0</v>
      </c>
      <c r="O1045" s="279"/>
      <c r="P1045" s="282"/>
      <c r="Q1045" s="315"/>
    </row>
    <row r="1046" spans="1:17" ht="24" x14ac:dyDescent="0.25">
      <c r="A1046" s="292"/>
      <c r="B1046" s="279"/>
      <c r="C1046" s="279"/>
      <c r="D1046" s="279"/>
      <c r="E1046" s="279"/>
      <c r="F1046" s="279"/>
      <c r="G1046" s="79" t="s">
        <v>20</v>
      </c>
      <c r="H1046" s="44">
        <f t="shared" si="228"/>
        <v>0</v>
      </c>
      <c r="I1046" s="44">
        <v>0</v>
      </c>
      <c r="J1046" s="44">
        <v>0</v>
      </c>
      <c r="K1046" s="44">
        <v>0</v>
      </c>
      <c r="L1046" s="44">
        <v>0</v>
      </c>
      <c r="M1046" s="44">
        <v>0</v>
      </c>
      <c r="N1046" s="44">
        <v>0</v>
      </c>
      <c r="O1046" s="279"/>
      <c r="P1046" s="283"/>
      <c r="Q1046" s="315"/>
    </row>
    <row r="1047" spans="1:17" ht="36" customHeight="1" x14ac:dyDescent="0.25">
      <c r="A1047" s="292" t="s">
        <v>3434</v>
      </c>
      <c r="B1047" s="279" t="s">
        <v>3435</v>
      </c>
      <c r="C1047" s="279" t="s">
        <v>192</v>
      </c>
      <c r="D1047" s="279">
        <v>2027</v>
      </c>
      <c r="E1047" s="279" t="s">
        <v>3436</v>
      </c>
      <c r="F1047" s="279" t="s">
        <v>545</v>
      </c>
      <c r="G1047" s="79" t="s">
        <v>16</v>
      </c>
      <c r="H1047" s="44">
        <f t="shared" ref="H1047:N1047" si="233">SUM(H1048:H1051)</f>
        <v>21</v>
      </c>
      <c r="I1047" s="44">
        <f t="shared" si="233"/>
        <v>0</v>
      </c>
      <c r="J1047" s="44">
        <f t="shared" si="233"/>
        <v>0</v>
      </c>
      <c r="K1047" s="44">
        <f t="shared" si="233"/>
        <v>8</v>
      </c>
      <c r="L1047" s="44">
        <f t="shared" si="233"/>
        <v>13</v>
      </c>
      <c r="M1047" s="44">
        <f t="shared" si="233"/>
        <v>0</v>
      </c>
      <c r="N1047" s="44">
        <f t="shared" si="233"/>
        <v>0</v>
      </c>
      <c r="O1047" s="279">
        <v>906</v>
      </c>
      <c r="P1047" s="281" t="s">
        <v>3428</v>
      </c>
      <c r="Q1047" s="314" t="s">
        <v>4163</v>
      </c>
    </row>
    <row r="1048" spans="1:17" ht="21.75" customHeight="1" x14ac:dyDescent="0.25">
      <c r="A1048" s="292"/>
      <c r="B1048" s="279"/>
      <c r="C1048" s="279"/>
      <c r="D1048" s="279"/>
      <c r="E1048" s="279"/>
      <c r="F1048" s="279"/>
      <c r="G1048" s="79" t="s">
        <v>267</v>
      </c>
      <c r="H1048" s="44">
        <f t="shared" si="228"/>
        <v>7.9</v>
      </c>
      <c r="I1048" s="44">
        <v>0</v>
      </c>
      <c r="J1048" s="44">
        <v>0</v>
      </c>
      <c r="K1048" s="44">
        <v>7.9</v>
      </c>
      <c r="L1048" s="44">
        <v>0</v>
      </c>
      <c r="M1048" s="44">
        <v>0</v>
      </c>
      <c r="N1048" s="44">
        <v>0</v>
      </c>
      <c r="O1048" s="279"/>
      <c r="P1048" s="282"/>
      <c r="Q1048" s="315"/>
    </row>
    <row r="1049" spans="1:17" ht="36" x14ac:dyDescent="0.25">
      <c r="A1049" s="292"/>
      <c r="B1049" s="279"/>
      <c r="C1049" s="279"/>
      <c r="D1049" s="279"/>
      <c r="E1049" s="279"/>
      <c r="F1049" s="279"/>
      <c r="G1049" s="79" t="s">
        <v>18</v>
      </c>
      <c r="H1049" s="44">
        <f t="shared" si="228"/>
        <v>12.5</v>
      </c>
      <c r="I1049" s="44">
        <v>0</v>
      </c>
      <c r="J1049" s="44">
        <v>0</v>
      </c>
      <c r="K1049" s="44">
        <v>0.1</v>
      </c>
      <c r="L1049" s="44">
        <v>12.4</v>
      </c>
      <c r="M1049" s="44">
        <v>0</v>
      </c>
      <c r="N1049" s="44">
        <v>0</v>
      </c>
      <c r="O1049" s="279"/>
      <c r="P1049" s="282"/>
      <c r="Q1049" s="315"/>
    </row>
    <row r="1050" spans="1:17" x14ac:dyDescent="0.25">
      <c r="A1050" s="292"/>
      <c r="B1050" s="279"/>
      <c r="C1050" s="279"/>
      <c r="D1050" s="279"/>
      <c r="E1050" s="279"/>
      <c r="F1050" s="279"/>
      <c r="G1050" s="79" t="s">
        <v>19</v>
      </c>
      <c r="H1050" s="44">
        <f t="shared" si="228"/>
        <v>0.6</v>
      </c>
      <c r="I1050" s="44">
        <v>0</v>
      </c>
      <c r="J1050" s="44">
        <v>0</v>
      </c>
      <c r="K1050" s="44">
        <v>0</v>
      </c>
      <c r="L1050" s="44">
        <v>0.6</v>
      </c>
      <c r="M1050" s="44">
        <v>0</v>
      </c>
      <c r="N1050" s="44">
        <v>0</v>
      </c>
      <c r="O1050" s="279"/>
      <c r="P1050" s="282"/>
      <c r="Q1050" s="315"/>
    </row>
    <row r="1051" spans="1:17" ht="24" x14ac:dyDescent="0.25">
      <c r="A1051" s="292"/>
      <c r="B1051" s="279"/>
      <c r="C1051" s="279"/>
      <c r="D1051" s="279"/>
      <c r="E1051" s="279"/>
      <c r="F1051" s="279"/>
      <c r="G1051" s="79" t="s">
        <v>20</v>
      </c>
      <c r="H1051" s="44">
        <f t="shared" si="228"/>
        <v>0</v>
      </c>
      <c r="I1051" s="44">
        <v>0</v>
      </c>
      <c r="J1051" s="44">
        <v>0</v>
      </c>
      <c r="K1051" s="44">
        <v>0</v>
      </c>
      <c r="L1051" s="44">
        <v>0</v>
      </c>
      <c r="M1051" s="44">
        <v>0</v>
      </c>
      <c r="N1051" s="44">
        <v>0</v>
      </c>
      <c r="O1051" s="279"/>
      <c r="P1051" s="283"/>
      <c r="Q1051" s="315"/>
    </row>
    <row r="1052" spans="1:17" ht="33.75" customHeight="1" x14ac:dyDescent="0.25">
      <c r="A1052" s="292" t="s">
        <v>3437</v>
      </c>
      <c r="B1052" s="279" t="s">
        <v>3435</v>
      </c>
      <c r="C1052" s="279" t="s">
        <v>192</v>
      </c>
      <c r="D1052" s="279">
        <v>2026</v>
      </c>
      <c r="E1052" s="279" t="s">
        <v>3438</v>
      </c>
      <c r="F1052" s="279" t="s">
        <v>3439</v>
      </c>
      <c r="G1052" s="79" t="s">
        <v>16</v>
      </c>
      <c r="H1052" s="44">
        <f t="shared" ref="H1052:N1052" si="234">SUM(H1053:H1056)</f>
        <v>8</v>
      </c>
      <c r="I1052" s="44">
        <f t="shared" si="234"/>
        <v>0</v>
      </c>
      <c r="J1052" s="44">
        <f t="shared" si="234"/>
        <v>0</v>
      </c>
      <c r="K1052" s="44">
        <f t="shared" si="234"/>
        <v>8</v>
      </c>
      <c r="L1052" s="44">
        <f t="shared" si="234"/>
        <v>0</v>
      </c>
      <c r="M1052" s="44">
        <f t="shared" si="234"/>
        <v>0</v>
      </c>
      <c r="N1052" s="44">
        <f t="shared" si="234"/>
        <v>0</v>
      </c>
      <c r="O1052" s="279">
        <v>1268</v>
      </c>
      <c r="P1052" s="281" t="s">
        <v>3428</v>
      </c>
      <c r="Q1052" s="314" t="s">
        <v>4163</v>
      </c>
    </row>
    <row r="1053" spans="1:17" ht="30.75" customHeight="1" x14ac:dyDescent="0.25">
      <c r="A1053" s="292"/>
      <c r="B1053" s="279"/>
      <c r="C1053" s="279"/>
      <c r="D1053" s="279"/>
      <c r="E1053" s="279"/>
      <c r="F1053" s="279"/>
      <c r="G1053" s="79" t="s">
        <v>267</v>
      </c>
      <c r="H1053" s="44">
        <f t="shared" si="228"/>
        <v>7.9</v>
      </c>
      <c r="I1053" s="44">
        <v>0</v>
      </c>
      <c r="J1053" s="44">
        <v>0</v>
      </c>
      <c r="K1053" s="44">
        <v>7.9</v>
      </c>
      <c r="L1053" s="44">
        <v>0</v>
      </c>
      <c r="M1053" s="44">
        <v>0</v>
      </c>
      <c r="N1053" s="44">
        <v>0</v>
      </c>
      <c r="O1053" s="279"/>
      <c r="P1053" s="282"/>
      <c r="Q1053" s="315"/>
    </row>
    <row r="1054" spans="1:17" ht="36" x14ac:dyDescent="0.25">
      <c r="A1054" s="292"/>
      <c r="B1054" s="279"/>
      <c r="C1054" s="279"/>
      <c r="D1054" s="279"/>
      <c r="E1054" s="279"/>
      <c r="F1054" s="279"/>
      <c r="G1054" s="79" t="s">
        <v>18</v>
      </c>
      <c r="H1054" s="44">
        <f t="shared" si="228"/>
        <v>0.1</v>
      </c>
      <c r="I1054" s="44">
        <v>0</v>
      </c>
      <c r="J1054" s="44">
        <v>0</v>
      </c>
      <c r="K1054" s="44">
        <v>0.1</v>
      </c>
      <c r="L1054" s="44">
        <v>0</v>
      </c>
      <c r="M1054" s="44">
        <v>0</v>
      </c>
      <c r="N1054" s="44">
        <v>0</v>
      </c>
      <c r="O1054" s="279"/>
      <c r="P1054" s="282"/>
      <c r="Q1054" s="315"/>
    </row>
    <row r="1055" spans="1:17" x14ac:dyDescent="0.25">
      <c r="A1055" s="292"/>
      <c r="B1055" s="279"/>
      <c r="C1055" s="279"/>
      <c r="D1055" s="279"/>
      <c r="E1055" s="279"/>
      <c r="F1055" s="279"/>
      <c r="G1055" s="79" t="s">
        <v>19</v>
      </c>
      <c r="H1055" s="44">
        <f t="shared" si="228"/>
        <v>0</v>
      </c>
      <c r="I1055" s="44">
        <v>0</v>
      </c>
      <c r="J1055" s="44">
        <v>0</v>
      </c>
      <c r="K1055" s="44">
        <v>0</v>
      </c>
      <c r="L1055" s="44">
        <v>0</v>
      </c>
      <c r="M1055" s="44">
        <v>0</v>
      </c>
      <c r="N1055" s="44">
        <v>0</v>
      </c>
      <c r="O1055" s="279"/>
      <c r="P1055" s="282"/>
      <c r="Q1055" s="315"/>
    </row>
    <row r="1056" spans="1:17" ht="24" x14ac:dyDescent="0.25">
      <c r="A1056" s="292"/>
      <c r="B1056" s="279"/>
      <c r="C1056" s="279"/>
      <c r="D1056" s="279"/>
      <c r="E1056" s="279"/>
      <c r="F1056" s="279"/>
      <c r="G1056" s="79" t="s">
        <v>20</v>
      </c>
      <c r="H1056" s="44">
        <f t="shared" si="228"/>
        <v>0</v>
      </c>
      <c r="I1056" s="44">
        <v>0</v>
      </c>
      <c r="J1056" s="44">
        <v>0</v>
      </c>
      <c r="K1056" s="44">
        <v>0</v>
      </c>
      <c r="L1056" s="44">
        <v>0</v>
      </c>
      <c r="M1056" s="44">
        <v>0</v>
      </c>
      <c r="N1056" s="44">
        <v>0</v>
      </c>
      <c r="O1056" s="279"/>
      <c r="P1056" s="283"/>
      <c r="Q1056" s="315"/>
    </row>
    <row r="1057" spans="1:17" ht="36" customHeight="1" x14ac:dyDescent="0.25">
      <c r="A1057" s="292" t="s">
        <v>3440</v>
      </c>
      <c r="B1057" s="279" t="s">
        <v>3425</v>
      </c>
      <c r="C1057" s="279" t="s">
        <v>192</v>
      </c>
      <c r="D1057" s="279">
        <v>2026</v>
      </c>
      <c r="E1057" s="279" t="s">
        <v>3430</v>
      </c>
      <c r="F1057" s="279" t="s">
        <v>2962</v>
      </c>
      <c r="G1057" s="79" t="s">
        <v>16</v>
      </c>
      <c r="H1057" s="44">
        <f t="shared" ref="H1057:N1057" si="235">SUM(H1058:H1061)</f>
        <v>0.3</v>
      </c>
      <c r="I1057" s="44">
        <f t="shared" si="235"/>
        <v>0</v>
      </c>
      <c r="J1057" s="44">
        <f t="shared" si="235"/>
        <v>0.3</v>
      </c>
      <c r="K1057" s="44">
        <f t="shared" si="235"/>
        <v>0</v>
      </c>
      <c r="L1057" s="44">
        <f t="shared" si="235"/>
        <v>0</v>
      </c>
      <c r="M1057" s="44">
        <f t="shared" si="235"/>
        <v>0</v>
      </c>
      <c r="N1057" s="44">
        <f t="shared" si="235"/>
        <v>0</v>
      </c>
      <c r="O1057" s="279">
        <v>471</v>
      </c>
      <c r="P1057" s="281" t="s">
        <v>3428</v>
      </c>
      <c r="Q1057" s="314" t="s">
        <v>4163</v>
      </c>
    </row>
    <row r="1058" spans="1:17" ht="29.25" customHeight="1" x14ac:dyDescent="0.25">
      <c r="A1058" s="292"/>
      <c r="B1058" s="279"/>
      <c r="C1058" s="279"/>
      <c r="D1058" s="279"/>
      <c r="E1058" s="279"/>
      <c r="F1058" s="279"/>
      <c r="G1058" s="79" t="s">
        <v>267</v>
      </c>
      <c r="H1058" s="44">
        <f t="shared" si="228"/>
        <v>0</v>
      </c>
      <c r="I1058" s="44">
        <v>0</v>
      </c>
      <c r="J1058" s="44">
        <v>0</v>
      </c>
      <c r="K1058" s="44">
        <v>0</v>
      </c>
      <c r="L1058" s="44">
        <v>0</v>
      </c>
      <c r="M1058" s="44">
        <v>0</v>
      </c>
      <c r="N1058" s="44">
        <v>0</v>
      </c>
      <c r="O1058" s="279"/>
      <c r="P1058" s="282"/>
      <c r="Q1058" s="315"/>
    </row>
    <row r="1059" spans="1:17" ht="36" x14ac:dyDescent="0.25">
      <c r="A1059" s="292"/>
      <c r="B1059" s="279"/>
      <c r="C1059" s="279"/>
      <c r="D1059" s="279"/>
      <c r="E1059" s="279"/>
      <c r="F1059" s="279"/>
      <c r="G1059" s="79" t="s">
        <v>18</v>
      </c>
      <c r="H1059" s="44">
        <f t="shared" si="228"/>
        <v>0</v>
      </c>
      <c r="I1059" s="44">
        <v>0</v>
      </c>
      <c r="J1059" s="44">
        <v>0</v>
      </c>
      <c r="K1059" s="44">
        <v>0</v>
      </c>
      <c r="L1059" s="44">
        <v>0</v>
      </c>
      <c r="M1059" s="44">
        <v>0</v>
      </c>
      <c r="N1059" s="44">
        <v>0</v>
      </c>
      <c r="O1059" s="279"/>
      <c r="P1059" s="282"/>
      <c r="Q1059" s="315"/>
    </row>
    <row r="1060" spans="1:17" x14ac:dyDescent="0.25">
      <c r="A1060" s="292"/>
      <c r="B1060" s="279"/>
      <c r="C1060" s="279"/>
      <c r="D1060" s="279"/>
      <c r="E1060" s="279"/>
      <c r="F1060" s="279"/>
      <c r="G1060" s="79" t="s">
        <v>19</v>
      </c>
      <c r="H1060" s="44">
        <f t="shared" si="228"/>
        <v>0.3</v>
      </c>
      <c r="I1060" s="44">
        <v>0</v>
      </c>
      <c r="J1060" s="44">
        <v>0.3</v>
      </c>
      <c r="K1060" s="44">
        <v>0</v>
      </c>
      <c r="L1060" s="44">
        <v>0</v>
      </c>
      <c r="M1060" s="44">
        <v>0</v>
      </c>
      <c r="N1060" s="44">
        <v>0</v>
      </c>
      <c r="O1060" s="279"/>
      <c r="P1060" s="282"/>
      <c r="Q1060" s="315"/>
    </row>
    <row r="1061" spans="1:17" ht="24" x14ac:dyDescent="0.25">
      <c r="A1061" s="292"/>
      <c r="B1061" s="279"/>
      <c r="C1061" s="279"/>
      <c r="D1061" s="279"/>
      <c r="E1061" s="279"/>
      <c r="F1061" s="279"/>
      <c r="G1061" s="79" t="s">
        <v>20</v>
      </c>
      <c r="H1061" s="44">
        <f t="shared" si="228"/>
        <v>0</v>
      </c>
      <c r="I1061" s="44">
        <v>0</v>
      </c>
      <c r="J1061" s="44">
        <v>0</v>
      </c>
      <c r="K1061" s="44">
        <v>0</v>
      </c>
      <c r="L1061" s="44">
        <v>0</v>
      </c>
      <c r="M1061" s="44">
        <v>0</v>
      </c>
      <c r="N1061" s="44">
        <v>0</v>
      </c>
      <c r="O1061" s="279"/>
      <c r="P1061" s="283"/>
      <c r="Q1061" s="315"/>
    </row>
    <row r="1062" spans="1:17" ht="60.75" customHeight="1" x14ac:dyDescent="0.25">
      <c r="A1062" s="292" t="s">
        <v>3441</v>
      </c>
      <c r="B1062" s="279" t="s">
        <v>3425</v>
      </c>
      <c r="C1062" s="279" t="s">
        <v>192</v>
      </c>
      <c r="D1062" s="279">
        <v>2027</v>
      </c>
      <c r="E1062" s="279" t="s">
        <v>2851</v>
      </c>
      <c r="F1062" s="279" t="s">
        <v>2962</v>
      </c>
      <c r="G1062" s="79" t="s">
        <v>16</v>
      </c>
      <c r="H1062" s="44">
        <f t="shared" ref="H1062:N1062" si="236">SUM(H1063:H1066)</f>
        <v>0.3</v>
      </c>
      <c r="I1062" s="44">
        <f t="shared" si="236"/>
        <v>0</v>
      </c>
      <c r="J1062" s="44">
        <f t="shared" si="236"/>
        <v>0</v>
      </c>
      <c r="K1062" s="44">
        <f t="shared" si="236"/>
        <v>0.3</v>
      </c>
      <c r="L1062" s="44">
        <f t="shared" si="236"/>
        <v>0</v>
      </c>
      <c r="M1062" s="44">
        <f t="shared" si="236"/>
        <v>0</v>
      </c>
      <c r="N1062" s="44">
        <f t="shared" si="236"/>
        <v>0</v>
      </c>
      <c r="O1062" s="279">
        <v>7570</v>
      </c>
      <c r="P1062" s="281" t="s">
        <v>3428</v>
      </c>
      <c r="Q1062" s="314" t="s">
        <v>4163</v>
      </c>
    </row>
    <row r="1063" spans="1:17" ht="32.25" customHeight="1" x14ac:dyDescent="0.25">
      <c r="A1063" s="292"/>
      <c r="B1063" s="279"/>
      <c r="C1063" s="279"/>
      <c r="D1063" s="279"/>
      <c r="E1063" s="279"/>
      <c r="F1063" s="279"/>
      <c r="G1063" s="79" t="s">
        <v>267</v>
      </c>
      <c r="H1063" s="44">
        <f t="shared" si="228"/>
        <v>0</v>
      </c>
      <c r="I1063" s="44">
        <v>0</v>
      </c>
      <c r="J1063" s="44">
        <v>0</v>
      </c>
      <c r="K1063" s="44">
        <v>0</v>
      </c>
      <c r="L1063" s="44">
        <v>0</v>
      </c>
      <c r="M1063" s="44">
        <v>0</v>
      </c>
      <c r="N1063" s="44">
        <v>0</v>
      </c>
      <c r="O1063" s="279"/>
      <c r="P1063" s="282"/>
      <c r="Q1063" s="315"/>
    </row>
    <row r="1064" spans="1:17" ht="36" x14ac:dyDescent="0.25">
      <c r="A1064" s="292"/>
      <c r="B1064" s="279"/>
      <c r="C1064" s="279"/>
      <c r="D1064" s="279"/>
      <c r="E1064" s="279"/>
      <c r="F1064" s="279"/>
      <c r="G1064" s="79" t="s">
        <v>18</v>
      </c>
      <c r="H1064" s="44">
        <f t="shared" si="228"/>
        <v>0</v>
      </c>
      <c r="I1064" s="44">
        <v>0</v>
      </c>
      <c r="J1064" s="44">
        <v>0</v>
      </c>
      <c r="K1064" s="44">
        <v>0</v>
      </c>
      <c r="L1064" s="44">
        <v>0</v>
      </c>
      <c r="M1064" s="44">
        <v>0</v>
      </c>
      <c r="N1064" s="44">
        <v>0</v>
      </c>
      <c r="O1064" s="279"/>
      <c r="P1064" s="282"/>
      <c r="Q1064" s="315"/>
    </row>
    <row r="1065" spans="1:17" x14ac:dyDescent="0.25">
      <c r="A1065" s="292"/>
      <c r="B1065" s="279"/>
      <c r="C1065" s="279"/>
      <c r="D1065" s="279"/>
      <c r="E1065" s="279"/>
      <c r="F1065" s="279"/>
      <c r="G1065" s="79" t="s">
        <v>19</v>
      </c>
      <c r="H1065" s="44">
        <f t="shared" si="228"/>
        <v>0.3</v>
      </c>
      <c r="I1065" s="44">
        <v>0</v>
      </c>
      <c r="J1065" s="44">
        <v>0</v>
      </c>
      <c r="K1065" s="44">
        <v>0.3</v>
      </c>
      <c r="L1065" s="44">
        <v>0</v>
      </c>
      <c r="M1065" s="44">
        <v>0</v>
      </c>
      <c r="N1065" s="44">
        <v>0</v>
      </c>
      <c r="O1065" s="279"/>
      <c r="P1065" s="282"/>
      <c r="Q1065" s="315"/>
    </row>
    <row r="1066" spans="1:17" ht="24" x14ac:dyDescent="0.25">
      <c r="A1066" s="292"/>
      <c r="B1066" s="279"/>
      <c r="C1066" s="279"/>
      <c r="D1066" s="279"/>
      <c r="E1066" s="279"/>
      <c r="F1066" s="279"/>
      <c r="G1066" s="79" t="s">
        <v>20</v>
      </c>
      <c r="H1066" s="44">
        <f t="shared" si="228"/>
        <v>0</v>
      </c>
      <c r="I1066" s="44">
        <v>0</v>
      </c>
      <c r="J1066" s="44">
        <v>0</v>
      </c>
      <c r="K1066" s="44">
        <v>0</v>
      </c>
      <c r="L1066" s="44">
        <v>0</v>
      </c>
      <c r="M1066" s="44">
        <v>0</v>
      </c>
      <c r="N1066" s="44">
        <v>0</v>
      </c>
      <c r="O1066" s="279"/>
      <c r="P1066" s="283"/>
      <c r="Q1066" s="315"/>
    </row>
    <row r="1067" spans="1:17" ht="50.25" customHeight="1" x14ac:dyDescent="0.25">
      <c r="A1067" s="292" t="s">
        <v>3442</v>
      </c>
      <c r="B1067" s="279" t="s">
        <v>3435</v>
      </c>
      <c r="C1067" s="279" t="s">
        <v>192</v>
      </c>
      <c r="D1067" s="279">
        <v>2028</v>
      </c>
      <c r="E1067" s="279" t="s">
        <v>3443</v>
      </c>
      <c r="F1067" s="279" t="s">
        <v>545</v>
      </c>
      <c r="G1067" s="79" t="s">
        <v>16</v>
      </c>
      <c r="H1067" s="44">
        <f t="shared" ref="H1067:N1067" si="237">SUM(H1068:H1071)</f>
        <v>8</v>
      </c>
      <c r="I1067" s="44">
        <f t="shared" si="237"/>
        <v>0</v>
      </c>
      <c r="J1067" s="44">
        <f t="shared" si="237"/>
        <v>0</v>
      </c>
      <c r="K1067" s="44">
        <f t="shared" si="237"/>
        <v>0</v>
      </c>
      <c r="L1067" s="44">
        <f t="shared" si="237"/>
        <v>0</v>
      </c>
      <c r="M1067" s="44">
        <f t="shared" si="237"/>
        <v>8</v>
      </c>
      <c r="N1067" s="44">
        <f t="shared" si="237"/>
        <v>0</v>
      </c>
      <c r="O1067" s="279">
        <v>2500</v>
      </c>
      <c r="P1067" s="279"/>
      <c r="Q1067" s="314" t="s">
        <v>4163</v>
      </c>
    </row>
    <row r="1068" spans="1:17" ht="30" customHeight="1" x14ac:dyDescent="0.25">
      <c r="A1068" s="292"/>
      <c r="B1068" s="279"/>
      <c r="C1068" s="279"/>
      <c r="D1068" s="279"/>
      <c r="E1068" s="279"/>
      <c r="F1068" s="279"/>
      <c r="G1068" s="79" t="s">
        <v>267</v>
      </c>
      <c r="H1068" s="44">
        <f t="shared" si="228"/>
        <v>7.9</v>
      </c>
      <c r="I1068" s="44">
        <v>0</v>
      </c>
      <c r="J1068" s="44">
        <v>0</v>
      </c>
      <c r="K1068" s="44">
        <v>0</v>
      </c>
      <c r="L1068" s="44">
        <v>0</v>
      </c>
      <c r="M1068" s="44">
        <v>7.9</v>
      </c>
      <c r="N1068" s="44">
        <v>0</v>
      </c>
      <c r="O1068" s="279"/>
      <c r="P1068" s="279"/>
      <c r="Q1068" s="315"/>
    </row>
    <row r="1069" spans="1:17" ht="36" x14ac:dyDescent="0.25">
      <c r="A1069" s="292"/>
      <c r="B1069" s="279"/>
      <c r="C1069" s="279"/>
      <c r="D1069" s="279"/>
      <c r="E1069" s="279"/>
      <c r="F1069" s="279"/>
      <c r="G1069" s="79" t="s">
        <v>18</v>
      </c>
      <c r="H1069" s="44">
        <f t="shared" si="228"/>
        <v>0.1</v>
      </c>
      <c r="I1069" s="44">
        <v>0</v>
      </c>
      <c r="J1069" s="44">
        <v>0</v>
      </c>
      <c r="K1069" s="44">
        <v>0</v>
      </c>
      <c r="L1069" s="44">
        <v>0</v>
      </c>
      <c r="M1069" s="44">
        <v>0.1</v>
      </c>
      <c r="N1069" s="44">
        <v>0</v>
      </c>
      <c r="O1069" s="279"/>
      <c r="P1069" s="279"/>
      <c r="Q1069" s="315"/>
    </row>
    <row r="1070" spans="1:17" x14ac:dyDescent="0.25">
      <c r="A1070" s="292"/>
      <c r="B1070" s="279"/>
      <c r="C1070" s="279"/>
      <c r="D1070" s="279"/>
      <c r="E1070" s="279"/>
      <c r="F1070" s="279"/>
      <c r="G1070" s="79" t="s">
        <v>19</v>
      </c>
      <c r="H1070" s="44">
        <f t="shared" si="228"/>
        <v>0</v>
      </c>
      <c r="I1070" s="44">
        <v>0</v>
      </c>
      <c r="J1070" s="44">
        <v>0</v>
      </c>
      <c r="K1070" s="44">
        <v>0</v>
      </c>
      <c r="L1070" s="44">
        <v>0</v>
      </c>
      <c r="M1070" s="44">
        <v>0</v>
      </c>
      <c r="N1070" s="44">
        <v>0</v>
      </c>
      <c r="O1070" s="279"/>
      <c r="P1070" s="279"/>
      <c r="Q1070" s="315"/>
    </row>
    <row r="1071" spans="1:17" ht="24" x14ac:dyDescent="0.25">
      <c r="A1071" s="292"/>
      <c r="B1071" s="279"/>
      <c r="C1071" s="279"/>
      <c r="D1071" s="279"/>
      <c r="E1071" s="279"/>
      <c r="F1071" s="279"/>
      <c r="G1071" s="79" t="s">
        <v>20</v>
      </c>
      <c r="H1071" s="44">
        <f t="shared" si="228"/>
        <v>0</v>
      </c>
      <c r="I1071" s="44">
        <v>0</v>
      </c>
      <c r="J1071" s="44">
        <v>0</v>
      </c>
      <c r="K1071" s="44">
        <v>0</v>
      </c>
      <c r="L1071" s="44">
        <v>0</v>
      </c>
      <c r="M1071" s="44">
        <v>0</v>
      </c>
      <c r="N1071" s="44">
        <v>0</v>
      </c>
      <c r="O1071" s="279"/>
      <c r="P1071" s="279"/>
      <c r="Q1071" s="315"/>
    </row>
    <row r="1072" spans="1:17" ht="36" customHeight="1" x14ac:dyDescent="0.25">
      <c r="A1072" s="292" t="s">
        <v>3444</v>
      </c>
      <c r="B1072" s="279" t="s">
        <v>3425</v>
      </c>
      <c r="C1072" s="279" t="s">
        <v>192</v>
      </c>
      <c r="D1072" s="279">
        <v>2028</v>
      </c>
      <c r="E1072" s="279">
        <v>288</v>
      </c>
      <c r="F1072" s="279" t="s">
        <v>2962</v>
      </c>
      <c r="G1072" s="79" t="s">
        <v>16</v>
      </c>
      <c r="H1072" s="44">
        <f t="shared" ref="H1072:N1072" si="238">SUM(H1073:H1076)</f>
        <v>0.5</v>
      </c>
      <c r="I1072" s="44">
        <f t="shared" si="238"/>
        <v>0</v>
      </c>
      <c r="J1072" s="44">
        <f t="shared" si="238"/>
        <v>0</v>
      </c>
      <c r="K1072" s="44">
        <f t="shared" si="238"/>
        <v>0</v>
      </c>
      <c r="L1072" s="44">
        <f t="shared" si="238"/>
        <v>0.5</v>
      </c>
      <c r="M1072" s="44">
        <f t="shared" si="238"/>
        <v>0</v>
      </c>
      <c r="N1072" s="44">
        <f t="shared" si="238"/>
        <v>0</v>
      </c>
      <c r="O1072" s="279">
        <v>7570</v>
      </c>
      <c r="P1072" s="281" t="s">
        <v>3428</v>
      </c>
      <c r="Q1072" s="314" t="s">
        <v>4163</v>
      </c>
    </row>
    <row r="1073" spans="1:17" ht="30" customHeight="1" x14ac:dyDescent="0.25">
      <c r="A1073" s="292"/>
      <c r="B1073" s="279"/>
      <c r="C1073" s="279"/>
      <c r="D1073" s="279"/>
      <c r="E1073" s="279"/>
      <c r="F1073" s="279"/>
      <c r="G1073" s="79" t="s">
        <v>267</v>
      </c>
      <c r="H1073" s="44">
        <f t="shared" si="228"/>
        <v>0</v>
      </c>
      <c r="I1073" s="44">
        <v>0</v>
      </c>
      <c r="J1073" s="44">
        <v>0</v>
      </c>
      <c r="K1073" s="44">
        <v>0</v>
      </c>
      <c r="L1073" s="44">
        <v>0</v>
      </c>
      <c r="M1073" s="44">
        <v>0</v>
      </c>
      <c r="N1073" s="44">
        <v>0</v>
      </c>
      <c r="O1073" s="279"/>
      <c r="P1073" s="282"/>
      <c r="Q1073" s="315"/>
    </row>
    <row r="1074" spans="1:17" ht="36" x14ac:dyDescent="0.25">
      <c r="A1074" s="292"/>
      <c r="B1074" s="279"/>
      <c r="C1074" s="279"/>
      <c r="D1074" s="279"/>
      <c r="E1074" s="279"/>
      <c r="F1074" s="279"/>
      <c r="G1074" s="79" t="s">
        <v>18</v>
      </c>
      <c r="H1074" s="44">
        <f t="shared" si="228"/>
        <v>0</v>
      </c>
      <c r="I1074" s="44">
        <v>0</v>
      </c>
      <c r="J1074" s="44">
        <v>0</v>
      </c>
      <c r="K1074" s="44">
        <v>0</v>
      </c>
      <c r="L1074" s="44">
        <v>0</v>
      </c>
      <c r="M1074" s="44">
        <v>0</v>
      </c>
      <c r="N1074" s="44">
        <v>0</v>
      </c>
      <c r="O1074" s="279"/>
      <c r="P1074" s="282"/>
      <c r="Q1074" s="315"/>
    </row>
    <row r="1075" spans="1:17" x14ac:dyDescent="0.25">
      <c r="A1075" s="292"/>
      <c r="B1075" s="279"/>
      <c r="C1075" s="279"/>
      <c r="D1075" s="279"/>
      <c r="E1075" s="279"/>
      <c r="F1075" s="279"/>
      <c r="G1075" s="79" t="s">
        <v>19</v>
      </c>
      <c r="H1075" s="44">
        <f t="shared" si="228"/>
        <v>0.5</v>
      </c>
      <c r="I1075" s="44">
        <v>0</v>
      </c>
      <c r="J1075" s="44">
        <v>0</v>
      </c>
      <c r="K1075" s="44">
        <v>0</v>
      </c>
      <c r="L1075" s="44">
        <v>0.5</v>
      </c>
      <c r="M1075" s="44">
        <v>0</v>
      </c>
      <c r="N1075" s="44">
        <v>0</v>
      </c>
      <c r="O1075" s="279"/>
      <c r="P1075" s="282"/>
      <c r="Q1075" s="315"/>
    </row>
    <row r="1076" spans="1:17" ht="24" x14ac:dyDescent="0.25">
      <c r="A1076" s="292"/>
      <c r="B1076" s="279"/>
      <c r="C1076" s="279"/>
      <c r="D1076" s="279"/>
      <c r="E1076" s="279"/>
      <c r="F1076" s="279"/>
      <c r="G1076" s="79" t="s">
        <v>20</v>
      </c>
      <c r="H1076" s="44">
        <f t="shared" si="228"/>
        <v>0</v>
      </c>
      <c r="I1076" s="44">
        <v>0</v>
      </c>
      <c r="J1076" s="44">
        <v>0</v>
      </c>
      <c r="K1076" s="44">
        <v>0</v>
      </c>
      <c r="L1076" s="44">
        <v>0</v>
      </c>
      <c r="M1076" s="44">
        <v>0</v>
      </c>
      <c r="N1076" s="44">
        <v>0</v>
      </c>
      <c r="O1076" s="279"/>
      <c r="P1076" s="283"/>
      <c r="Q1076" s="315"/>
    </row>
    <row r="1077" spans="1:17" ht="36" customHeight="1" x14ac:dyDescent="0.25">
      <c r="A1077" s="292" t="s">
        <v>3445</v>
      </c>
      <c r="B1077" s="279" t="s">
        <v>3435</v>
      </c>
      <c r="C1077" s="279" t="s">
        <v>192</v>
      </c>
      <c r="D1077" s="279">
        <v>2029</v>
      </c>
      <c r="E1077" s="279">
        <v>120</v>
      </c>
      <c r="F1077" s="279" t="s">
        <v>772</v>
      </c>
      <c r="G1077" s="79" t="s">
        <v>16</v>
      </c>
      <c r="H1077" s="44">
        <f t="shared" ref="H1077:N1077" si="239">SUM(H1078:H1081)</f>
        <v>30.000000000000004</v>
      </c>
      <c r="I1077" s="44">
        <f t="shared" si="239"/>
        <v>0</v>
      </c>
      <c r="J1077" s="44">
        <f t="shared" si="239"/>
        <v>0</v>
      </c>
      <c r="K1077" s="44">
        <f t="shared" si="239"/>
        <v>0</v>
      </c>
      <c r="L1077" s="44">
        <f t="shared" si="239"/>
        <v>0</v>
      </c>
      <c r="M1077" s="44">
        <f t="shared" si="239"/>
        <v>30.000000000000004</v>
      </c>
      <c r="N1077" s="44">
        <f t="shared" si="239"/>
        <v>0</v>
      </c>
      <c r="O1077" s="279">
        <v>7570</v>
      </c>
      <c r="P1077" s="281" t="s">
        <v>3428</v>
      </c>
      <c r="Q1077" s="314" t="s">
        <v>4163</v>
      </c>
    </row>
    <row r="1078" spans="1:17" ht="33.75" customHeight="1" x14ac:dyDescent="0.25">
      <c r="A1078" s="292"/>
      <c r="B1078" s="279"/>
      <c r="C1078" s="279"/>
      <c r="D1078" s="279"/>
      <c r="E1078" s="279"/>
      <c r="F1078" s="279"/>
      <c r="G1078" s="79" t="s">
        <v>267</v>
      </c>
      <c r="H1078" s="44">
        <f t="shared" si="228"/>
        <v>17.100000000000001</v>
      </c>
      <c r="I1078" s="44">
        <v>0</v>
      </c>
      <c r="J1078" s="44">
        <v>0</v>
      </c>
      <c r="K1078" s="44">
        <v>0</v>
      </c>
      <c r="L1078" s="44">
        <v>0</v>
      </c>
      <c r="M1078" s="44">
        <v>17.100000000000001</v>
      </c>
      <c r="N1078" s="44">
        <v>0</v>
      </c>
      <c r="O1078" s="279"/>
      <c r="P1078" s="282"/>
      <c r="Q1078" s="315"/>
    </row>
    <row r="1079" spans="1:17" ht="36" x14ac:dyDescent="0.25">
      <c r="A1079" s="292"/>
      <c r="B1079" s="279"/>
      <c r="C1079" s="279"/>
      <c r="D1079" s="279"/>
      <c r="E1079" s="279"/>
      <c r="F1079" s="279"/>
      <c r="G1079" s="79" t="s">
        <v>18</v>
      </c>
      <c r="H1079" s="44">
        <f t="shared" si="228"/>
        <v>8.6</v>
      </c>
      <c r="I1079" s="44">
        <v>0</v>
      </c>
      <c r="J1079" s="44">
        <v>0</v>
      </c>
      <c r="K1079" s="44">
        <v>0</v>
      </c>
      <c r="L1079" s="44">
        <v>0</v>
      </c>
      <c r="M1079" s="44">
        <v>8.6</v>
      </c>
      <c r="N1079" s="44">
        <v>0</v>
      </c>
      <c r="O1079" s="279"/>
      <c r="P1079" s="282"/>
      <c r="Q1079" s="315"/>
    </row>
    <row r="1080" spans="1:17" x14ac:dyDescent="0.25">
      <c r="A1080" s="292"/>
      <c r="B1080" s="279"/>
      <c r="C1080" s="279"/>
      <c r="D1080" s="279"/>
      <c r="E1080" s="279"/>
      <c r="F1080" s="279"/>
      <c r="G1080" s="79" t="s">
        <v>19</v>
      </c>
      <c r="H1080" s="44">
        <f t="shared" si="228"/>
        <v>4.3</v>
      </c>
      <c r="I1080" s="44">
        <v>0</v>
      </c>
      <c r="J1080" s="44">
        <v>0</v>
      </c>
      <c r="K1080" s="44">
        <v>0</v>
      </c>
      <c r="L1080" s="44">
        <v>0</v>
      </c>
      <c r="M1080" s="44">
        <v>4.3</v>
      </c>
      <c r="N1080" s="44">
        <v>0</v>
      </c>
      <c r="O1080" s="279"/>
      <c r="P1080" s="282"/>
      <c r="Q1080" s="315"/>
    </row>
    <row r="1081" spans="1:17" ht="24" x14ac:dyDescent="0.25">
      <c r="A1081" s="292"/>
      <c r="B1081" s="279"/>
      <c r="C1081" s="279"/>
      <c r="D1081" s="279"/>
      <c r="E1081" s="279"/>
      <c r="F1081" s="279"/>
      <c r="G1081" s="79" t="s">
        <v>20</v>
      </c>
      <c r="H1081" s="44">
        <f t="shared" si="228"/>
        <v>0</v>
      </c>
      <c r="I1081" s="44">
        <v>0</v>
      </c>
      <c r="J1081" s="44">
        <v>0</v>
      </c>
      <c r="K1081" s="44">
        <v>0</v>
      </c>
      <c r="L1081" s="44">
        <v>0</v>
      </c>
      <c r="M1081" s="44">
        <v>0</v>
      </c>
      <c r="N1081" s="44">
        <v>0</v>
      </c>
      <c r="O1081" s="279"/>
      <c r="P1081" s="283"/>
      <c r="Q1081" s="315"/>
    </row>
    <row r="1082" spans="1:17" ht="36" customHeight="1" x14ac:dyDescent="0.25">
      <c r="A1082" s="292" t="s">
        <v>3446</v>
      </c>
      <c r="B1082" s="279" t="s">
        <v>3435</v>
      </c>
      <c r="C1082" s="279" t="s">
        <v>192</v>
      </c>
      <c r="D1082" s="279">
        <v>2029</v>
      </c>
      <c r="E1082" s="279" t="s">
        <v>3447</v>
      </c>
      <c r="F1082" s="279" t="s">
        <v>772</v>
      </c>
      <c r="G1082" s="79" t="s">
        <v>16</v>
      </c>
      <c r="H1082" s="44">
        <f t="shared" ref="H1082:N1082" si="240">SUM(H1083:H1086)</f>
        <v>8</v>
      </c>
      <c r="I1082" s="44">
        <f t="shared" si="240"/>
        <v>0</v>
      </c>
      <c r="J1082" s="44">
        <f t="shared" si="240"/>
        <v>0</v>
      </c>
      <c r="K1082" s="44">
        <f t="shared" si="240"/>
        <v>0</v>
      </c>
      <c r="L1082" s="44">
        <f t="shared" si="240"/>
        <v>0</v>
      </c>
      <c r="M1082" s="44">
        <f t="shared" si="240"/>
        <v>8</v>
      </c>
      <c r="N1082" s="44">
        <f t="shared" si="240"/>
        <v>0</v>
      </c>
      <c r="O1082" s="279">
        <v>1500</v>
      </c>
      <c r="P1082" s="279"/>
      <c r="Q1082" s="314" t="s">
        <v>4163</v>
      </c>
    </row>
    <row r="1083" spans="1:17" ht="27" customHeight="1" x14ac:dyDescent="0.25">
      <c r="A1083" s="292"/>
      <c r="B1083" s="279"/>
      <c r="C1083" s="279"/>
      <c r="D1083" s="279"/>
      <c r="E1083" s="279"/>
      <c r="F1083" s="279"/>
      <c r="G1083" s="79" t="s">
        <v>267</v>
      </c>
      <c r="H1083" s="44">
        <f t="shared" si="228"/>
        <v>7.9</v>
      </c>
      <c r="I1083" s="44">
        <v>0</v>
      </c>
      <c r="J1083" s="44">
        <v>0</v>
      </c>
      <c r="K1083" s="44">
        <v>0</v>
      </c>
      <c r="L1083" s="44">
        <v>0</v>
      </c>
      <c r="M1083" s="44">
        <v>7.9</v>
      </c>
      <c r="N1083" s="44">
        <v>0</v>
      </c>
      <c r="O1083" s="279"/>
      <c r="P1083" s="279"/>
      <c r="Q1083" s="315"/>
    </row>
    <row r="1084" spans="1:17" ht="36" x14ac:dyDescent="0.25">
      <c r="A1084" s="292"/>
      <c r="B1084" s="279"/>
      <c r="C1084" s="279"/>
      <c r="D1084" s="279"/>
      <c r="E1084" s="279"/>
      <c r="F1084" s="279"/>
      <c r="G1084" s="79" t="s">
        <v>18</v>
      </c>
      <c r="H1084" s="44">
        <f t="shared" si="228"/>
        <v>0.1</v>
      </c>
      <c r="I1084" s="44">
        <v>0</v>
      </c>
      <c r="J1084" s="44">
        <v>0</v>
      </c>
      <c r="K1084" s="44">
        <v>0</v>
      </c>
      <c r="L1084" s="44">
        <v>0</v>
      </c>
      <c r="M1084" s="44">
        <v>0.1</v>
      </c>
      <c r="N1084" s="44">
        <v>0</v>
      </c>
      <c r="O1084" s="279"/>
      <c r="P1084" s="279"/>
      <c r="Q1084" s="315"/>
    </row>
    <row r="1085" spans="1:17" x14ac:dyDescent="0.25">
      <c r="A1085" s="292"/>
      <c r="B1085" s="279"/>
      <c r="C1085" s="279"/>
      <c r="D1085" s="279"/>
      <c r="E1085" s="279"/>
      <c r="F1085" s="279"/>
      <c r="G1085" s="79" t="s">
        <v>19</v>
      </c>
      <c r="H1085" s="44">
        <f t="shared" si="228"/>
        <v>0</v>
      </c>
      <c r="I1085" s="44">
        <v>0</v>
      </c>
      <c r="J1085" s="44">
        <v>0</v>
      </c>
      <c r="K1085" s="44">
        <v>0</v>
      </c>
      <c r="L1085" s="44">
        <v>0</v>
      </c>
      <c r="M1085" s="44">
        <v>0</v>
      </c>
      <c r="N1085" s="44">
        <v>0</v>
      </c>
      <c r="O1085" s="279"/>
      <c r="P1085" s="279"/>
      <c r="Q1085" s="315"/>
    </row>
    <row r="1086" spans="1:17" ht="24" x14ac:dyDescent="0.25">
      <c r="A1086" s="292"/>
      <c r="B1086" s="279"/>
      <c r="C1086" s="279"/>
      <c r="D1086" s="279"/>
      <c r="E1086" s="279"/>
      <c r="F1086" s="279"/>
      <c r="G1086" s="79" t="s">
        <v>20</v>
      </c>
      <c r="H1086" s="44">
        <f t="shared" si="228"/>
        <v>0</v>
      </c>
      <c r="I1086" s="44">
        <v>0</v>
      </c>
      <c r="J1086" s="44">
        <v>0</v>
      </c>
      <c r="K1086" s="44">
        <v>0</v>
      </c>
      <c r="L1086" s="44">
        <v>0</v>
      </c>
      <c r="M1086" s="44">
        <v>0</v>
      </c>
      <c r="N1086" s="44">
        <v>0</v>
      </c>
      <c r="O1086" s="279"/>
      <c r="P1086" s="279"/>
      <c r="Q1086" s="315"/>
    </row>
    <row r="1087" spans="1:17" ht="36" customHeight="1" x14ac:dyDescent="0.25">
      <c r="A1087" s="299" t="s">
        <v>3448</v>
      </c>
      <c r="B1087" s="279" t="s">
        <v>3435</v>
      </c>
      <c r="C1087" s="279" t="s">
        <v>192</v>
      </c>
      <c r="D1087" s="279">
        <v>2028</v>
      </c>
      <c r="E1087" s="279" t="s">
        <v>3449</v>
      </c>
      <c r="F1087" s="279" t="s">
        <v>3450</v>
      </c>
      <c r="G1087" s="79" t="s">
        <v>16</v>
      </c>
      <c r="H1087" s="44">
        <f t="shared" ref="H1087:N1087" si="241">SUM(H1088:H1091)</f>
        <v>16.600000000000001</v>
      </c>
      <c r="I1087" s="44">
        <f t="shared" si="241"/>
        <v>8.3000000000000007</v>
      </c>
      <c r="J1087" s="44">
        <f t="shared" si="241"/>
        <v>0</v>
      </c>
      <c r="K1087" s="44">
        <f t="shared" si="241"/>
        <v>0</v>
      </c>
      <c r="L1087" s="44">
        <f t="shared" si="241"/>
        <v>8.3000000000000007</v>
      </c>
      <c r="M1087" s="44">
        <f t="shared" si="241"/>
        <v>0</v>
      </c>
      <c r="N1087" s="44">
        <f t="shared" si="241"/>
        <v>0</v>
      </c>
      <c r="O1087" s="279">
        <v>7570</v>
      </c>
      <c r="P1087" s="279" t="s">
        <v>3451</v>
      </c>
      <c r="Q1087" s="314" t="s">
        <v>4163</v>
      </c>
    </row>
    <row r="1088" spans="1:17" ht="34.5" customHeight="1" x14ac:dyDescent="0.25">
      <c r="A1088" s="374"/>
      <c r="B1088" s="279"/>
      <c r="C1088" s="279"/>
      <c r="D1088" s="279"/>
      <c r="E1088" s="279"/>
      <c r="F1088" s="279"/>
      <c r="G1088" s="79" t="s">
        <v>267</v>
      </c>
      <c r="H1088" s="44">
        <f t="shared" ref="H1088:H1096" si="242">SUM(I1088:N1088)</f>
        <v>0</v>
      </c>
      <c r="I1088" s="44">
        <v>0</v>
      </c>
      <c r="J1088" s="44">
        <v>0</v>
      </c>
      <c r="K1088" s="44">
        <v>0</v>
      </c>
      <c r="L1088" s="44">
        <v>0</v>
      </c>
      <c r="M1088" s="44">
        <v>0</v>
      </c>
      <c r="N1088" s="44">
        <v>0</v>
      </c>
      <c r="O1088" s="279"/>
      <c r="P1088" s="279"/>
      <c r="Q1088" s="315"/>
    </row>
    <row r="1089" spans="1:17" ht="36" x14ac:dyDescent="0.25">
      <c r="A1089" s="374"/>
      <c r="B1089" s="279"/>
      <c r="C1089" s="279"/>
      <c r="D1089" s="279"/>
      <c r="E1089" s="279"/>
      <c r="F1089" s="279"/>
      <c r="G1089" s="79" t="s">
        <v>18</v>
      </c>
      <c r="H1089" s="44">
        <f t="shared" si="242"/>
        <v>15.8</v>
      </c>
      <c r="I1089" s="44">
        <v>7.9</v>
      </c>
      <c r="J1089" s="44">
        <v>0</v>
      </c>
      <c r="K1089" s="44">
        <v>0</v>
      </c>
      <c r="L1089" s="44">
        <v>7.9</v>
      </c>
      <c r="M1089" s="44">
        <v>0</v>
      </c>
      <c r="N1089" s="44">
        <v>0</v>
      </c>
      <c r="O1089" s="279"/>
      <c r="P1089" s="279"/>
      <c r="Q1089" s="315"/>
    </row>
    <row r="1090" spans="1:17" x14ac:dyDescent="0.25">
      <c r="A1090" s="374"/>
      <c r="B1090" s="279"/>
      <c r="C1090" s="279"/>
      <c r="D1090" s="279"/>
      <c r="E1090" s="279"/>
      <c r="F1090" s="279"/>
      <c r="G1090" s="79" t="s">
        <v>19</v>
      </c>
      <c r="H1090" s="44">
        <f t="shared" si="242"/>
        <v>0.8</v>
      </c>
      <c r="I1090" s="44">
        <v>0.4</v>
      </c>
      <c r="J1090" s="44">
        <v>0</v>
      </c>
      <c r="K1090" s="44">
        <v>0</v>
      </c>
      <c r="L1090" s="44">
        <v>0.4</v>
      </c>
      <c r="M1090" s="44">
        <v>0</v>
      </c>
      <c r="N1090" s="44">
        <v>0</v>
      </c>
      <c r="O1090" s="279"/>
      <c r="P1090" s="279"/>
      <c r="Q1090" s="315"/>
    </row>
    <row r="1091" spans="1:17" ht="24" x14ac:dyDescent="0.25">
      <c r="A1091" s="375"/>
      <c r="B1091" s="279"/>
      <c r="C1091" s="279"/>
      <c r="D1091" s="279"/>
      <c r="E1091" s="279"/>
      <c r="F1091" s="279"/>
      <c r="G1091" s="79" t="s">
        <v>20</v>
      </c>
      <c r="H1091" s="44">
        <f t="shared" si="242"/>
        <v>0</v>
      </c>
      <c r="I1091" s="44">
        <v>0</v>
      </c>
      <c r="J1091" s="44">
        <v>0</v>
      </c>
      <c r="K1091" s="44">
        <v>0</v>
      </c>
      <c r="L1091" s="44">
        <v>0</v>
      </c>
      <c r="M1091" s="44">
        <v>0</v>
      </c>
      <c r="N1091" s="44">
        <v>0</v>
      </c>
      <c r="O1091" s="279"/>
      <c r="P1091" s="279"/>
      <c r="Q1091" s="315"/>
    </row>
    <row r="1092" spans="1:17" ht="36" customHeight="1" x14ac:dyDescent="0.25">
      <c r="A1092" s="299" t="s">
        <v>3452</v>
      </c>
      <c r="B1092" s="279" t="s">
        <v>3453</v>
      </c>
      <c r="C1092" s="279" t="s">
        <v>192</v>
      </c>
      <c r="D1092" s="279" t="s">
        <v>3454</v>
      </c>
      <c r="E1092" s="279" t="s">
        <v>3455</v>
      </c>
      <c r="F1092" s="279" t="s">
        <v>193</v>
      </c>
      <c r="G1092" s="163" t="s">
        <v>16</v>
      </c>
      <c r="H1092" s="44">
        <f t="shared" ref="H1092:N1092" si="243">SUM(H1093:H1096)</f>
        <v>1894.2000000000003</v>
      </c>
      <c r="I1092" s="44">
        <f t="shared" si="243"/>
        <v>291.70000000000005</v>
      </c>
      <c r="J1092" s="44">
        <f t="shared" si="243"/>
        <v>359</v>
      </c>
      <c r="K1092" s="44">
        <f t="shared" si="243"/>
        <v>1243.5</v>
      </c>
      <c r="L1092" s="44">
        <f t="shared" si="243"/>
        <v>0</v>
      </c>
      <c r="M1092" s="44">
        <f t="shared" si="243"/>
        <v>0</v>
      </c>
      <c r="N1092" s="44">
        <f t="shared" si="243"/>
        <v>0</v>
      </c>
      <c r="O1092" s="279" t="s">
        <v>3456</v>
      </c>
      <c r="P1092" s="281" t="s">
        <v>3457</v>
      </c>
      <c r="Q1092" s="314" t="s">
        <v>4163</v>
      </c>
    </row>
    <row r="1093" spans="1:17" x14ac:dyDescent="0.25">
      <c r="A1093" s="374"/>
      <c r="B1093" s="279"/>
      <c r="C1093" s="279"/>
      <c r="D1093" s="279"/>
      <c r="E1093" s="279"/>
      <c r="F1093" s="279"/>
      <c r="G1093" s="79" t="s">
        <v>49</v>
      </c>
      <c r="H1093" s="44">
        <f t="shared" si="242"/>
        <v>825.30000000000007</v>
      </c>
      <c r="I1093" s="44">
        <v>275.10000000000002</v>
      </c>
      <c r="J1093" s="44">
        <v>275.10000000000002</v>
      </c>
      <c r="K1093" s="44">
        <v>275.10000000000002</v>
      </c>
      <c r="L1093" s="44">
        <v>0</v>
      </c>
      <c r="M1093" s="44">
        <v>0</v>
      </c>
      <c r="N1093" s="44">
        <v>0</v>
      </c>
      <c r="O1093" s="279"/>
      <c r="P1093" s="282"/>
      <c r="Q1093" s="315"/>
    </row>
    <row r="1094" spans="1:17" ht="36" x14ac:dyDescent="0.25">
      <c r="A1094" s="374"/>
      <c r="B1094" s="279"/>
      <c r="C1094" s="279"/>
      <c r="D1094" s="279"/>
      <c r="E1094" s="279"/>
      <c r="F1094" s="279"/>
      <c r="G1094" s="79" t="s">
        <v>18</v>
      </c>
      <c r="H1094" s="44">
        <f t="shared" si="242"/>
        <v>1068.9000000000001</v>
      </c>
      <c r="I1094" s="44">
        <v>16.600000000000001</v>
      </c>
      <c r="J1094" s="44">
        <v>83.9</v>
      </c>
      <c r="K1094" s="44">
        <v>968.4</v>
      </c>
      <c r="L1094" s="44">
        <v>0</v>
      </c>
      <c r="M1094" s="44">
        <v>0</v>
      </c>
      <c r="N1094" s="44">
        <v>0</v>
      </c>
      <c r="O1094" s="279"/>
      <c r="P1094" s="282"/>
      <c r="Q1094" s="315"/>
    </row>
    <row r="1095" spans="1:17" x14ac:dyDescent="0.25">
      <c r="A1095" s="374"/>
      <c r="B1095" s="279"/>
      <c r="C1095" s="279"/>
      <c r="D1095" s="279"/>
      <c r="E1095" s="279"/>
      <c r="F1095" s="279"/>
      <c r="G1095" s="79" t="s">
        <v>19</v>
      </c>
      <c r="H1095" s="44">
        <f t="shared" si="242"/>
        <v>0</v>
      </c>
      <c r="I1095" s="44">
        <v>0</v>
      </c>
      <c r="J1095" s="44">
        <v>0</v>
      </c>
      <c r="K1095" s="44">
        <v>0</v>
      </c>
      <c r="L1095" s="44">
        <v>0</v>
      </c>
      <c r="M1095" s="44">
        <v>0</v>
      </c>
      <c r="N1095" s="44">
        <v>0</v>
      </c>
      <c r="O1095" s="279"/>
      <c r="P1095" s="282"/>
      <c r="Q1095" s="315"/>
    </row>
    <row r="1096" spans="1:17" ht="24" x14ac:dyDescent="0.25">
      <c r="A1096" s="375"/>
      <c r="B1096" s="279"/>
      <c r="C1096" s="279"/>
      <c r="D1096" s="279"/>
      <c r="E1096" s="279"/>
      <c r="F1096" s="279"/>
      <c r="G1096" s="79" t="s">
        <v>20</v>
      </c>
      <c r="H1096" s="44">
        <f t="shared" si="242"/>
        <v>0</v>
      </c>
      <c r="I1096" s="44">
        <v>0</v>
      </c>
      <c r="J1096" s="44">
        <v>0</v>
      </c>
      <c r="K1096" s="44">
        <v>0</v>
      </c>
      <c r="L1096" s="44">
        <v>0</v>
      </c>
      <c r="M1096" s="44">
        <v>0</v>
      </c>
      <c r="N1096" s="44">
        <v>0</v>
      </c>
      <c r="O1096" s="279"/>
      <c r="P1096" s="283"/>
      <c r="Q1096" s="315"/>
    </row>
    <row r="1097" spans="1:17" ht="36" customHeight="1" x14ac:dyDescent="0.25">
      <c r="A1097" s="284" t="s">
        <v>3458</v>
      </c>
      <c r="B1097" s="281" t="s">
        <v>3002</v>
      </c>
      <c r="C1097" s="301" t="s">
        <v>192</v>
      </c>
      <c r="D1097" s="281">
        <v>2025</v>
      </c>
      <c r="E1097" s="301" t="s">
        <v>3459</v>
      </c>
      <c r="F1097" s="281" t="s">
        <v>3460</v>
      </c>
      <c r="G1097" s="134" t="s">
        <v>16</v>
      </c>
      <c r="H1097" s="44">
        <f t="shared" ref="H1097:N1097" si="244">SUM(H1098:H1101)</f>
        <v>5.2640000000000002</v>
      </c>
      <c r="I1097" s="47">
        <f t="shared" si="244"/>
        <v>5.2640000000000002</v>
      </c>
      <c r="J1097" s="44">
        <f t="shared" si="244"/>
        <v>0</v>
      </c>
      <c r="K1097" s="47">
        <f t="shared" si="244"/>
        <v>0</v>
      </c>
      <c r="L1097" s="44">
        <f t="shared" si="244"/>
        <v>0</v>
      </c>
      <c r="M1097" s="47">
        <f t="shared" si="244"/>
        <v>0</v>
      </c>
      <c r="N1097" s="44">
        <f t="shared" si="244"/>
        <v>0</v>
      </c>
      <c r="O1097" s="301">
        <v>1290</v>
      </c>
      <c r="P1097" s="281"/>
      <c r="Q1097" s="314" t="s">
        <v>4163</v>
      </c>
    </row>
    <row r="1098" spans="1:17" ht="32.25" customHeight="1" x14ac:dyDescent="0.25">
      <c r="A1098" s="285"/>
      <c r="B1098" s="282"/>
      <c r="C1098" s="301"/>
      <c r="D1098" s="282"/>
      <c r="E1098" s="301"/>
      <c r="F1098" s="282"/>
      <c r="G1098" s="79" t="s">
        <v>267</v>
      </c>
      <c r="H1098" s="47">
        <f t="shared" ref="H1098:H1101" si="245">SUM(I1098:N1098)</f>
        <v>0</v>
      </c>
      <c r="I1098" s="44">
        <v>0</v>
      </c>
      <c r="J1098" s="47">
        <v>0</v>
      </c>
      <c r="K1098" s="44">
        <v>0</v>
      </c>
      <c r="L1098" s="47">
        <v>0</v>
      </c>
      <c r="M1098" s="44">
        <v>0</v>
      </c>
      <c r="N1098" s="44">
        <v>0</v>
      </c>
      <c r="O1098" s="301"/>
      <c r="P1098" s="282"/>
      <c r="Q1098" s="315"/>
    </row>
    <row r="1099" spans="1:17" ht="36" x14ac:dyDescent="0.25">
      <c r="A1099" s="285"/>
      <c r="B1099" s="282"/>
      <c r="C1099" s="301"/>
      <c r="D1099" s="282"/>
      <c r="E1099" s="301"/>
      <c r="F1099" s="282"/>
      <c r="G1099" s="134" t="s">
        <v>18</v>
      </c>
      <c r="H1099" s="44">
        <f t="shared" si="245"/>
        <v>5</v>
      </c>
      <c r="I1099" s="47">
        <v>5</v>
      </c>
      <c r="J1099" s="44">
        <v>0</v>
      </c>
      <c r="K1099" s="47">
        <v>0</v>
      </c>
      <c r="L1099" s="44">
        <v>0</v>
      </c>
      <c r="M1099" s="47">
        <v>0</v>
      </c>
      <c r="N1099" s="44">
        <v>0</v>
      </c>
      <c r="O1099" s="301"/>
      <c r="P1099" s="282"/>
      <c r="Q1099" s="315"/>
    </row>
    <row r="1100" spans="1:17" x14ac:dyDescent="0.25">
      <c r="A1100" s="285"/>
      <c r="B1100" s="282"/>
      <c r="C1100" s="301"/>
      <c r="D1100" s="282"/>
      <c r="E1100" s="301"/>
      <c r="F1100" s="282"/>
      <c r="G1100" s="79" t="s">
        <v>19</v>
      </c>
      <c r="H1100" s="47">
        <f t="shared" si="245"/>
        <v>0.26400000000000001</v>
      </c>
      <c r="I1100" s="44">
        <v>0.26400000000000001</v>
      </c>
      <c r="J1100" s="47">
        <v>0</v>
      </c>
      <c r="K1100" s="44">
        <v>0</v>
      </c>
      <c r="L1100" s="47">
        <v>0</v>
      </c>
      <c r="M1100" s="44">
        <v>0</v>
      </c>
      <c r="N1100" s="44">
        <v>0</v>
      </c>
      <c r="O1100" s="301"/>
      <c r="P1100" s="282"/>
      <c r="Q1100" s="315"/>
    </row>
    <row r="1101" spans="1:17" ht="24" x14ac:dyDescent="0.25">
      <c r="A1101" s="286"/>
      <c r="B1101" s="283"/>
      <c r="C1101" s="301"/>
      <c r="D1101" s="283"/>
      <c r="E1101" s="301"/>
      <c r="F1101" s="283"/>
      <c r="G1101" s="134" t="s">
        <v>20</v>
      </c>
      <c r="H1101" s="44">
        <f t="shared" si="245"/>
        <v>0</v>
      </c>
      <c r="I1101" s="47">
        <v>0</v>
      </c>
      <c r="J1101" s="44">
        <v>0</v>
      </c>
      <c r="K1101" s="47">
        <v>0</v>
      </c>
      <c r="L1101" s="44">
        <v>0</v>
      </c>
      <c r="M1101" s="47">
        <v>0</v>
      </c>
      <c r="N1101" s="44">
        <v>0</v>
      </c>
      <c r="O1101" s="301"/>
      <c r="P1101" s="283"/>
      <c r="Q1101" s="315"/>
    </row>
    <row r="1102" spans="1:17" ht="36" x14ac:dyDescent="0.25">
      <c r="A1102" s="306" t="s">
        <v>26</v>
      </c>
      <c r="B1102" s="306"/>
      <c r="C1102" s="306"/>
      <c r="D1102" s="306"/>
      <c r="E1102" s="306"/>
      <c r="F1102" s="306"/>
      <c r="G1102" s="133" t="s">
        <v>16</v>
      </c>
      <c r="H1102" s="49">
        <f>SUM(H1022,H1027,H1032,H1037,H1042,H1047,H1052,H1057,H1062,H1067,H1072,H1077,H1082,H1087,H1092,H1097)</f>
        <v>2030.7640000000001</v>
      </c>
      <c r="I1102" s="49">
        <f t="shared" ref="I1102:N1102" si="246">SUM(I1022,I1027,I1032,I1037,I1042,I1047,I1052,I1057,I1062,I1067,I1072,I1077,I1082,I1087,I1092,I1097)</f>
        <v>305.86400000000003</v>
      </c>
      <c r="J1102" s="49">
        <f t="shared" si="246"/>
        <v>359.3</v>
      </c>
      <c r="K1102" s="49">
        <f t="shared" si="246"/>
        <v>1282.8</v>
      </c>
      <c r="L1102" s="49">
        <f t="shared" si="246"/>
        <v>36.799999999999997</v>
      </c>
      <c r="M1102" s="49">
        <f t="shared" si="246"/>
        <v>46</v>
      </c>
      <c r="N1102" s="49">
        <f t="shared" si="246"/>
        <v>0</v>
      </c>
      <c r="O1102" s="306"/>
      <c r="P1102" s="306"/>
    </row>
    <row r="1103" spans="1:17" ht="24" x14ac:dyDescent="0.25">
      <c r="A1103" s="306"/>
      <c r="B1103" s="306"/>
      <c r="C1103" s="306"/>
      <c r="D1103" s="306"/>
      <c r="E1103" s="306"/>
      <c r="F1103" s="306"/>
      <c r="G1103" s="133" t="s">
        <v>267</v>
      </c>
      <c r="H1103" s="49">
        <f t="shared" ref="H1103:N1106" si="247">SUM(H1023,H1028,H1033,H1038,H1043,H1048,H1053,H1058,H1063,H1068,H1073,H1078,H1083,H1088,H1093,H1098)</f>
        <v>895.7</v>
      </c>
      <c r="I1103" s="49">
        <f t="shared" si="247"/>
        <v>275.10000000000002</v>
      </c>
      <c r="J1103" s="49">
        <f t="shared" si="247"/>
        <v>275.10000000000002</v>
      </c>
      <c r="K1103" s="49">
        <f t="shared" si="247"/>
        <v>304</v>
      </c>
      <c r="L1103" s="49">
        <f t="shared" si="247"/>
        <v>8.6</v>
      </c>
      <c r="M1103" s="49">
        <f t="shared" si="247"/>
        <v>32.9</v>
      </c>
      <c r="N1103" s="49">
        <f t="shared" si="247"/>
        <v>0</v>
      </c>
      <c r="O1103" s="306"/>
      <c r="P1103" s="306"/>
    </row>
    <row r="1104" spans="1:17" ht="36" x14ac:dyDescent="0.25">
      <c r="A1104" s="306"/>
      <c r="B1104" s="306"/>
      <c r="C1104" s="306"/>
      <c r="D1104" s="306"/>
      <c r="E1104" s="306"/>
      <c r="F1104" s="306"/>
      <c r="G1104" s="133" t="s">
        <v>18</v>
      </c>
      <c r="H1104" s="49">
        <f t="shared" si="247"/>
        <v>1122</v>
      </c>
      <c r="I1104" s="49">
        <f t="shared" si="247"/>
        <v>29.5</v>
      </c>
      <c r="J1104" s="49">
        <f t="shared" si="247"/>
        <v>83.9</v>
      </c>
      <c r="K1104" s="49">
        <f t="shared" si="247"/>
        <v>975.19999999999993</v>
      </c>
      <c r="L1104" s="49">
        <f t="shared" si="247"/>
        <v>24.6</v>
      </c>
      <c r="M1104" s="49">
        <f t="shared" si="247"/>
        <v>8.7999999999999989</v>
      </c>
      <c r="N1104" s="49">
        <f t="shared" si="247"/>
        <v>0</v>
      </c>
      <c r="O1104" s="306"/>
      <c r="P1104" s="306"/>
    </row>
    <row r="1105" spans="1:17" x14ac:dyDescent="0.25">
      <c r="A1105" s="306"/>
      <c r="B1105" s="306"/>
      <c r="C1105" s="306"/>
      <c r="D1105" s="306"/>
      <c r="E1105" s="306"/>
      <c r="F1105" s="306"/>
      <c r="G1105" s="133" t="s">
        <v>19</v>
      </c>
      <c r="H1105" s="49">
        <f t="shared" si="247"/>
        <v>13.063999999999998</v>
      </c>
      <c r="I1105" s="49">
        <f t="shared" si="247"/>
        <v>1.264</v>
      </c>
      <c r="J1105" s="49">
        <f t="shared" si="247"/>
        <v>0.3</v>
      </c>
      <c r="K1105" s="49">
        <f t="shared" si="247"/>
        <v>3.5999999999999996</v>
      </c>
      <c r="L1105" s="49">
        <f t="shared" si="247"/>
        <v>3.6</v>
      </c>
      <c r="M1105" s="49">
        <f t="shared" si="247"/>
        <v>4.3</v>
      </c>
      <c r="N1105" s="49">
        <f t="shared" si="247"/>
        <v>0</v>
      </c>
      <c r="O1105" s="306"/>
      <c r="P1105" s="306"/>
    </row>
    <row r="1106" spans="1:17" ht="24" x14ac:dyDescent="0.25">
      <c r="A1106" s="306"/>
      <c r="B1106" s="306"/>
      <c r="C1106" s="306"/>
      <c r="D1106" s="306"/>
      <c r="E1106" s="306"/>
      <c r="F1106" s="306"/>
      <c r="G1106" s="133" t="s">
        <v>20</v>
      </c>
      <c r="H1106" s="49">
        <f t="shared" si="247"/>
        <v>0</v>
      </c>
      <c r="I1106" s="49">
        <f t="shared" si="247"/>
        <v>0</v>
      </c>
      <c r="J1106" s="49">
        <f t="shared" si="247"/>
        <v>0</v>
      </c>
      <c r="K1106" s="49">
        <f t="shared" si="247"/>
        <v>0</v>
      </c>
      <c r="L1106" s="49">
        <f t="shared" si="247"/>
        <v>0</v>
      </c>
      <c r="M1106" s="49">
        <f t="shared" si="247"/>
        <v>0</v>
      </c>
      <c r="N1106" s="49">
        <f t="shared" si="247"/>
        <v>0</v>
      </c>
      <c r="O1106" s="306"/>
      <c r="P1106" s="306"/>
    </row>
    <row r="1107" spans="1:17" x14ac:dyDescent="0.25">
      <c r="A1107" s="666" t="s">
        <v>775</v>
      </c>
      <c r="B1107" s="667"/>
      <c r="C1107" s="667"/>
      <c r="D1107" s="667"/>
      <c r="E1107" s="667"/>
      <c r="F1107" s="667"/>
      <c r="G1107" s="667"/>
      <c r="H1107" s="667"/>
      <c r="I1107" s="667"/>
      <c r="J1107" s="667"/>
      <c r="K1107" s="667"/>
      <c r="L1107" s="667"/>
      <c r="M1107" s="667"/>
      <c r="N1107" s="667"/>
      <c r="O1107" s="667"/>
      <c r="P1107" s="668"/>
    </row>
    <row r="1108" spans="1:17" ht="42.75" customHeight="1" x14ac:dyDescent="0.25">
      <c r="A1108" s="292" t="s">
        <v>3461</v>
      </c>
      <c r="B1108" s="279" t="s">
        <v>3462</v>
      </c>
      <c r="C1108" s="279" t="s">
        <v>775</v>
      </c>
      <c r="D1108" s="279">
        <v>2028</v>
      </c>
      <c r="E1108" s="279">
        <v>150</v>
      </c>
      <c r="F1108" s="279" t="s">
        <v>3463</v>
      </c>
      <c r="G1108" s="79" t="s">
        <v>16</v>
      </c>
      <c r="H1108" s="44">
        <f t="shared" ref="H1108:N1108" si="248">SUM(H1109:H1112)</f>
        <v>24.400000000000002</v>
      </c>
      <c r="I1108" s="44">
        <f t="shared" si="248"/>
        <v>0</v>
      </c>
      <c r="J1108" s="44">
        <f t="shared" si="248"/>
        <v>0</v>
      </c>
      <c r="K1108" s="44">
        <f t="shared" si="248"/>
        <v>0</v>
      </c>
      <c r="L1108" s="44">
        <f t="shared" si="248"/>
        <v>24.400000000000002</v>
      </c>
      <c r="M1108" s="44">
        <f t="shared" si="248"/>
        <v>0</v>
      </c>
      <c r="N1108" s="44">
        <f t="shared" si="248"/>
        <v>0</v>
      </c>
      <c r="O1108" s="279">
        <v>1660</v>
      </c>
      <c r="P1108" s="279" t="s">
        <v>3464</v>
      </c>
      <c r="Q1108" s="314" t="s">
        <v>4185</v>
      </c>
    </row>
    <row r="1109" spans="1:17" ht="28.5" customHeight="1" x14ac:dyDescent="0.25">
      <c r="A1109" s="292"/>
      <c r="B1109" s="279"/>
      <c r="C1109" s="279"/>
      <c r="D1109" s="279"/>
      <c r="E1109" s="279"/>
      <c r="F1109" s="279"/>
      <c r="G1109" s="79" t="s">
        <v>267</v>
      </c>
      <c r="H1109" s="44">
        <f t="shared" ref="H1109:H1157" si="249">SUM(I1109:N1109)</f>
        <v>24.1</v>
      </c>
      <c r="I1109" s="44">
        <v>0</v>
      </c>
      <c r="J1109" s="44">
        <v>0</v>
      </c>
      <c r="K1109" s="44">
        <v>0</v>
      </c>
      <c r="L1109" s="44">
        <v>24.1</v>
      </c>
      <c r="M1109" s="44">
        <v>0</v>
      </c>
      <c r="N1109" s="44">
        <v>0</v>
      </c>
      <c r="O1109" s="279"/>
      <c r="P1109" s="279"/>
      <c r="Q1109" s="315"/>
    </row>
    <row r="1110" spans="1:17" ht="36" x14ac:dyDescent="0.25">
      <c r="A1110" s="292"/>
      <c r="B1110" s="279"/>
      <c r="C1110" s="279"/>
      <c r="D1110" s="279"/>
      <c r="E1110" s="279"/>
      <c r="F1110" s="279"/>
      <c r="G1110" s="79" t="s">
        <v>1887</v>
      </c>
      <c r="H1110" s="44">
        <f t="shared" si="249"/>
        <v>0.3</v>
      </c>
      <c r="I1110" s="44">
        <v>0</v>
      </c>
      <c r="J1110" s="44">
        <v>0</v>
      </c>
      <c r="K1110" s="44">
        <v>0</v>
      </c>
      <c r="L1110" s="44">
        <v>0.3</v>
      </c>
      <c r="M1110" s="44">
        <v>0</v>
      </c>
      <c r="N1110" s="44">
        <v>0</v>
      </c>
      <c r="O1110" s="279"/>
      <c r="P1110" s="279"/>
      <c r="Q1110" s="315"/>
    </row>
    <row r="1111" spans="1:17" x14ac:dyDescent="0.25">
      <c r="A1111" s="292"/>
      <c r="B1111" s="279"/>
      <c r="C1111" s="279"/>
      <c r="D1111" s="279"/>
      <c r="E1111" s="279"/>
      <c r="F1111" s="279"/>
      <c r="G1111" s="79" t="s">
        <v>19</v>
      </c>
      <c r="H1111" s="44">
        <f t="shared" si="249"/>
        <v>0</v>
      </c>
      <c r="I1111" s="44">
        <v>0</v>
      </c>
      <c r="J1111" s="44">
        <v>0</v>
      </c>
      <c r="K1111" s="44">
        <v>0</v>
      </c>
      <c r="L1111" s="44">
        <v>0</v>
      </c>
      <c r="M1111" s="44">
        <v>0</v>
      </c>
      <c r="N1111" s="44">
        <v>0</v>
      </c>
      <c r="O1111" s="279"/>
      <c r="P1111" s="279"/>
      <c r="Q1111" s="315"/>
    </row>
    <row r="1112" spans="1:17" ht="24" x14ac:dyDescent="0.25">
      <c r="A1112" s="292"/>
      <c r="B1112" s="279"/>
      <c r="C1112" s="279"/>
      <c r="D1112" s="279"/>
      <c r="E1112" s="279"/>
      <c r="F1112" s="279"/>
      <c r="G1112" s="79" t="s">
        <v>20</v>
      </c>
      <c r="H1112" s="44">
        <f t="shared" si="249"/>
        <v>0</v>
      </c>
      <c r="I1112" s="44">
        <v>0</v>
      </c>
      <c r="J1112" s="44">
        <v>0</v>
      </c>
      <c r="K1112" s="44">
        <v>0</v>
      </c>
      <c r="L1112" s="44">
        <v>0</v>
      </c>
      <c r="M1112" s="44">
        <v>0</v>
      </c>
      <c r="N1112" s="44">
        <v>0</v>
      </c>
      <c r="O1112" s="279"/>
      <c r="P1112" s="279"/>
      <c r="Q1112" s="315"/>
    </row>
    <row r="1113" spans="1:17" ht="36" customHeight="1" x14ac:dyDescent="0.25">
      <c r="A1113" s="292" t="s">
        <v>3465</v>
      </c>
      <c r="B1113" s="279" t="s">
        <v>3462</v>
      </c>
      <c r="C1113" s="279" t="s">
        <v>775</v>
      </c>
      <c r="D1113" s="279">
        <v>2030</v>
      </c>
      <c r="E1113" s="279">
        <v>350</v>
      </c>
      <c r="F1113" s="279" t="s">
        <v>3466</v>
      </c>
      <c r="G1113" s="79" t="s">
        <v>16</v>
      </c>
      <c r="H1113" s="44">
        <f t="shared" ref="H1113:N1113" si="250">SUM(H1114:H1117)</f>
        <v>30</v>
      </c>
      <c r="I1113" s="44">
        <f t="shared" si="250"/>
        <v>0</v>
      </c>
      <c r="J1113" s="44">
        <f t="shared" si="250"/>
        <v>0</v>
      </c>
      <c r="K1113" s="44">
        <f t="shared" si="250"/>
        <v>0</v>
      </c>
      <c r="L1113" s="44">
        <f t="shared" si="250"/>
        <v>0</v>
      </c>
      <c r="M1113" s="44">
        <f t="shared" si="250"/>
        <v>0</v>
      </c>
      <c r="N1113" s="44">
        <f t="shared" si="250"/>
        <v>30</v>
      </c>
      <c r="O1113" s="279">
        <v>4300</v>
      </c>
      <c r="P1113" s="279" t="s">
        <v>3467</v>
      </c>
      <c r="Q1113" s="314" t="s">
        <v>4185</v>
      </c>
    </row>
    <row r="1114" spans="1:17" ht="36" customHeight="1" x14ac:dyDescent="0.25">
      <c r="A1114" s="292"/>
      <c r="B1114" s="279"/>
      <c r="C1114" s="279"/>
      <c r="D1114" s="279"/>
      <c r="E1114" s="279"/>
      <c r="F1114" s="279"/>
      <c r="G1114" s="79" t="s">
        <v>267</v>
      </c>
      <c r="H1114" s="44">
        <f t="shared" si="249"/>
        <v>29.7</v>
      </c>
      <c r="I1114" s="44">
        <v>0</v>
      </c>
      <c r="J1114" s="44">
        <v>0</v>
      </c>
      <c r="K1114" s="44">
        <v>0</v>
      </c>
      <c r="L1114" s="44">
        <v>0</v>
      </c>
      <c r="M1114" s="44">
        <v>0</v>
      </c>
      <c r="N1114" s="44">
        <v>29.7</v>
      </c>
      <c r="O1114" s="279"/>
      <c r="P1114" s="279"/>
      <c r="Q1114" s="315"/>
    </row>
    <row r="1115" spans="1:17" ht="36" x14ac:dyDescent="0.25">
      <c r="A1115" s="292"/>
      <c r="B1115" s="279"/>
      <c r="C1115" s="279"/>
      <c r="D1115" s="279"/>
      <c r="E1115" s="279"/>
      <c r="F1115" s="279"/>
      <c r="G1115" s="79" t="s">
        <v>1887</v>
      </c>
      <c r="H1115" s="44">
        <f t="shared" si="249"/>
        <v>0.3</v>
      </c>
      <c r="I1115" s="44">
        <v>0</v>
      </c>
      <c r="J1115" s="44">
        <v>0</v>
      </c>
      <c r="K1115" s="44">
        <v>0</v>
      </c>
      <c r="L1115" s="44">
        <v>0</v>
      </c>
      <c r="M1115" s="44">
        <v>0</v>
      </c>
      <c r="N1115" s="44">
        <v>0.3</v>
      </c>
      <c r="O1115" s="279"/>
      <c r="P1115" s="279"/>
      <c r="Q1115" s="315"/>
    </row>
    <row r="1116" spans="1:17" x14ac:dyDescent="0.25">
      <c r="A1116" s="292"/>
      <c r="B1116" s="279"/>
      <c r="C1116" s="279"/>
      <c r="D1116" s="279"/>
      <c r="E1116" s="279"/>
      <c r="F1116" s="279"/>
      <c r="G1116" s="79" t="s">
        <v>19</v>
      </c>
      <c r="H1116" s="44">
        <f t="shared" si="249"/>
        <v>0</v>
      </c>
      <c r="I1116" s="44">
        <v>0</v>
      </c>
      <c r="J1116" s="44">
        <v>0</v>
      </c>
      <c r="K1116" s="44">
        <v>0</v>
      </c>
      <c r="L1116" s="44">
        <v>0</v>
      </c>
      <c r="M1116" s="44">
        <v>0</v>
      </c>
      <c r="N1116" s="44">
        <v>0</v>
      </c>
      <c r="O1116" s="279"/>
      <c r="P1116" s="279"/>
      <c r="Q1116" s="315"/>
    </row>
    <row r="1117" spans="1:17" ht="24" x14ac:dyDescent="0.25">
      <c r="A1117" s="292"/>
      <c r="B1117" s="279"/>
      <c r="C1117" s="279"/>
      <c r="D1117" s="279"/>
      <c r="E1117" s="279"/>
      <c r="F1117" s="279"/>
      <c r="G1117" s="79" t="s">
        <v>20</v>
      </c>
      <c r="H1117" s="44">
        <f t="shared" si="249"/>
        <v>0</v>
      </c>
      <c r="I1117" s="44">
        <v>0</v>
      </c>
      <c r="J1117" s="44">
        <v>0</v>
      </c>
      <c r="K1117" s="44">
        <v>0</v>
      </c>
      <c r="L1117" s="44">
        <v>0</v>
      </c>
      <c r="M1117" s="44">
        <v>0</v>
      </c>
      <c r="N1117" s="44">
        <v>0</v>
      </c>
      <c r="O1117" s="279"/>
      <c r="P1117" s="279"/>
      <c r="Q1117" s="315"/>
    </row>
    <row r="1118" spans="1:17" ht="53.25" customHeight="1" x14ac:dyDescent="0.25">
      <c r="A1118" s="292" t="s">
        <v>3468</v>
      </c>
      <c r="B1118" s="279" t="s">
        <v>3462</v>
      </c>
      <c r="C1118" s="279" t="s">
        <v>775</v>
      </c>
      <c r="D1118" s="279">
        <v>2030</v>
      </c>
      <c r="E1118" s="279">
        <v>150</v>
      </c>
      <c r="F1118" s="279" t="s">
        <v>3466</v>
      </c>
      <c r="G1118" s="79" t="s">
        <v>16</v>
      </c>
      <c r="H1118" s="44">
        <f t="shared" ref="H1118:N1118" si="251">SUM(H1119:H1122)</f>
        <v>3</v>
      </c>
      <c r="I1118" s="44">
        <f t="shared" si="251"/>
        <v>0</v>
      </c>
      <c r="J1118" s="44">
        <f t="shared" si="251"/>
        <v>0</v>
      </c>
      <c r="K1118" s="44">
        <f t="shared" si="251"/>
        <v>0</v>
      </c>
      <c r="L1118" s="44">
        <f t="shared" si="251"/>
        <v>0</v>
      </c>
      <c r="M1118" s="44">
        <f t="shared" si="251"/>
        <v>0</v>
      </c>
      <c r="N1118" s="44">
        <f t="shared" si="251"/>
        <v>3</v>
      </c>
      <c r="O1118" s="279">
        <v>1700</v>
      </c>
      <c r="P1118" s="281" t="s">
        <v>3469</v>
      </c>
      <c r="Q1118" s="314" t="s">
        <v>4185</v>
      </c>
    </row>
    <row r="1119" spans="1:17" ht="26.25" customHeight="1" x14ac:dyDescent="0.25">
      <c r="A1119" s="292"/>
      <c r="B1119" s="279"/>
      <c r="C1119" s="279"/>
      <c r="D1119" s="279"/>
      <c r="E1119" s="279"/>
      <c r="F1119" s="279"/>
      <c r="G1119" s="79" t="s">
        <v>267</v>
      </c>
      <c r="H1119" s="44">
        <f t="shared" si="249"/>
        <v>3</v>
      </c>
      <c r="I1119" s="44">
        <v>0</v>
      </c>
      <c r="J1119" s="44">
        <v>0</v>
      </c>
      <c r="K1119" s="44">
        <v>0</v>
      </c>
      <c r="L1119" s="44">
        <v>0</v>
      </c>
      <c r="M1119" s="44">
        <v>0</v>
      </c>
      <c r="N1119" s="44">
        <v>3</v>
      </c>
      <c r="O1119" s="279"/>
      <c r="P1119" s="282"/>
      <c r="Q1119" s="315"/>
    </row>
    <row r="1120" spans="1:17" ht="36" x14ac:dyDescent="0.25">
      <c r="A1120" s="292"/>
      <c r="B1120" s="279"/>
      <c r="C1120" s="279"/>
      <c r="D1120" s="279"/>
      <c r="E1120" s="279"/>
      <c r="F1120" s="279"/>
      <c r="G1120" s="79" t="s">
        <v>3470</v>
      </c>
      <c r="H1120" s="44">
        <f t="shared" si="249"/>
        <v>0</v>
      </c>
      <c r="I1120" s="44">
        <v>0</v>
      </c>
      <c r="J1120" s="44">
        <v>0</v>
      </c>
      <c r="K1120" s="44">
        <v>0</v>
      </c>
      <c r="L1120" s="44">
        <v>0</v>
      </c>
      <c r="M1120" s="44">
        <v>0</v>
      </c>
      <c r="N1120" s="44">
        <v>0</v>
      </c>
      <c r="O1120" s="279"/>
      <c r="P1120" s="282"/>
      <c r="Q1120" s="315"/>
    </row>
    <row r="1121" spans="1:17" x14ac:dyDescent="0.25">
      <c r="A1121" s="292"/>
      <c r="B1121" s="279"/>
      <c r="C1121" s="279"/>
      <c r="D1121" s="279"/>
      <c r="E1121" s="279"/>
      <c r="F1121" s="279"/>
      <c r="G1121" s="79" t="s">
        <v>19</v>
      </c>
      <c r="H1121" s="44">
        <f t="shared" si="249"/>
        <v>0</v>
      </c>
      <c r="I1121" s="44">
        <v>0</v>
      </c>
      <c r="J1121" s="44">
        <v>0</v>
      </c>
      <c r="K1121" s="44">
        <v>0</v>
      </c>
      <c r="L1121" s="44">
        <v>0</v>
      </c>
      <c r="M1121" s="44">
        <v>0</v>
      </c>
      <c r="N1121" s="44">
        <v>0</v>
      </c>
      <c r="O1121" s="279"/>
      <c r="P1121" s="282"/>
      <c r="Q1121" s="315"/>
    </row>
    <row r="1122" spans="1:17" ht="24" x14ac:dyDescent="0.25">
      <c r="A1122" s="292"/>
      <c r="B1122" s="279"/>
      <c r="C1122" s="279"/>
      <c r="D1122" s="279"/>
      <c r="E1122" s="279"/>
      <c r="F1122" s="279"/>
      <c r="G1122" s="79" t="s">
        <v>20</v>
      </c>
      <c r="H1122" s="44">
        <f t="shared" si="249"/>
        <v>0</v>
      </c>
      <c r="I1122" s="44">
        <v>0</v>
      </c>
      <c r="J1122" s="44">
        <v>0</v>
      </c>
      <c r="K1122" s="44">
        <v>0</v>
      </c>
      <c r="L1122" s="44">
        <v>0</v>
      </c>
      <c r="M1122" s="44">
        <v>0</v>
      </c>
      <c r="N1122" s="44">
        <v>0</v>
      </c>
      <c r="O1122" s="279"/>
      <c r="P1122" s="283"/>
      <c r="Q1122" s="315"/>
    </row>
    <row r="1123" spans="1:17" ht="42" customHeight="1" x14ac:dyDescent="0.25">
      <c r="A1123" s="292" t="s">
        <v>3471</v>
      </c>
      <c r="B1123" s="279" t="s">
        <v>3462</v>
      </c>
      <c r="C1123" s="279" t="s">
        <v>775</v>
      </c>
      <c r="D1123" s="279">
        <v>2025</v>
      </c>
      <c r="E1123" s="279">
        <v>120</v>
      </c>
      <c r="F1123" s="279" t="s">
        <v>3472</v>
      </c>
      <c r="G1123" s="79" t="s">
        <v>16</v>
      </c>
      <c r="H1123" s="44">
        <f t="shared" ref="H1123:N1123" si="252">SUM(H1124:H1127)</f>
        <v>0.5</v>
      </c>
      <c r="I1123" s="44">
        <f t="shared" si="252"/>
        <v>0.5</v>
      </c>
      <c r="J1123" s="44">
        <f t="shared" si="252"/>
        <v>0</v>
      </c>
      <c r="K1123" s="44">
        <f t="shared" si="252"/>
        <v>0</v>
      </c>
      <c r="L1123" s="44">
        <f t="shared" si="252"/>
        <v>0</v>
      </c>
      <c r="M1123" s="44">
        <f t="shared" si="252"/>
        <v>0</v>
      </c>
      <c r="N1123" s="44">
        <f t="shared" si="252"/>
        <v>0</v>
      </c>
      <c r="O1123" s="279">
        <v>310</v>
      </c>
      <c r="P1123" s="279" t="s">
        <v>3473</v>
      </c>
      <c r="Q1123" s="314" t="s">
        <v>4185</v>
      </c>
    </row>
    <row r="1124" spans="1:17" ht="25.5" customHeight="1" x14ac:dyDescent="0.25">
      <c r="A1124" s="292"/>
      <c r="B1124" s="279"/>
      <c r="C1124" s="279"/>
      <c r="D1124" s="279"/>
      <c r="E1124" s="279"/>
      <c r="F1124" s="279"/>
      <c r="G1124" s="79" t="s">
        <v>267</v>
      </c>
      <c r="H1124" s="44">
        <f t="shared" si="249"/>
        <v>0</v>
      </c>
      <c r="I1124" s="44">
        <v>0</v>
      </c>
      <c r="J1124" s="44">
        <v>0</v>
      </c>
      <c r="K1124" s="44">
        <v>0</v>
      </c>
      <c r="L1124" s="44">
        <v>0</v>
      </c>
      <c r="M1124" s="44">
        <v>0</v>
      </c>
      <c r="N1124" s="44">
        <v>0</v>
      </c>
      <c r="O1124" s="279"/>
      <c r="P1124" s="279"/>
      <c r="Q1124" s="315"/>
    </row>
    <row r="1125" spans="1:17" ht="36" x14ac:dyDescent="0.25">
      <c r="A1125" s="292"/>
      <c r="B1125" s="279"/>
      <c r="C1125" s="279"/>
      <c r="D1125" s="279"/>
      <c r="E1125" s="279"/>
      <c r="F1125" s="279"/>
      <c r="G1125" s="79" t="s">
        <v>3470</v>
      </c>
      <c r="H1125" s="44">
        <f t="shared" si="249"/>
        <v>0</v>
      </c>
      <c r="I1125" s="44">
        <v>0</v>
      </c>
      <c r="J1125" s="44">
        <v>0</v>
      </c>
      <c r="K1125" s="44">
        <v>0</v>
      </c>
      <c r="L1125" s="44">
        <v>0</v>
      </c>
      <c r="M1125" s="44">
        <v>0</v>
      </c>
      <c r="N1125" s="44">
        <v>0</v>
      </c>
      <c r="O1125" s="279"/>
      <c r="P1125" s="279"/>
      <c r="Q1125" s="315"/>
    </row>
    <row r="1126" spans="1:17" x14ac:dyDescent="0.25">
      <c r="A1126" s="292"/>
      <c r="B1126" s="279"/>
      <c r="C1126" s="279"/>
      <c r="D1126" s="279"/>
      <c r="E1126" s="279"/>
      <c r="F1126" s="279"/>
      <c r="G1126" s="79" t="s">
        <v>19</v>
      </c>
      <c r="H1126" s="44">
        <f t="shared" si="249"/>
        <v>0.5</v>
      </c>
      <c r="I1126" s="44">
        <v>0.5</v>
      </c>
      <c r="J1126" s="44">
        <v>0</v>
      </c>
      <c r="K1126" s="44">
        <v>0</v>
      </c>
      <c r="L1126" s="44">
        <v>0</v>
      </c>
      <c r="M1126" s="44">
        <v>0</v>
      </c>
      <c r="N1126" s="44">
        <v>0</v>
      </c>
      <c r="O1126" s="279"/>
      <c r="P1126" s="279"/>
      <c r="Q1126" s="315"/>
    </row>
    <row r="1127" spans="1:17" ht="24" x14ac:dyDescent="0.25">
      <c r="A1127" s="292"/>
      <c r="B1127" s="279"/>
      <c r="C1127" s="279"/>
      <c r="D1127" s="279"/>
      <c r="E1127" s="279"/>
      <c r="F1127" s="279"/>
      <c r="G1127" s="79" t="s">
        <v>20</v>
      </c>
      <c r="H1127" s="44">
        <f t="shared" si="249"/>
        <v>0</v>
      </c>
      <c r="I1127" s="44">
        <v>0</v>
      </c>
      <c r="J1127" s="44">
        <v>0</v>
      </c>
      <c r="K1127" s="44">
        <v>0</v>
      </c>
      <c r="L1127" s="44">
        <v>0</v>
      </c>
      <c r="M1127" s="44">
        <v>0</v>
      </c>
      <c r="N1127" s="44">
        <v>0</v>
      </c>
      <c r="O1127" s="279"/>
      <c r="P1127" s="279"/>
      <c r="Q1127" s="315"/>
    </row>
    <row r="1128" spans="1:17" ht="36" customHeight="1" x14ac:dyDescent="0.25">
      <c r="A1128" s="292" t="s">
        <v>3474</v>
      </c>
      <c r="B1128" s="279" t="s">
        <v>3462</v>
      </c>
      <c r="C1128" s="279" t="s">
        <v>775</v>
      </c>
      <c r="D1128" s="279">
        <v>2026</v>
      </c>
      <c r="E1128" s="279">
        <v>120</v>
      </c>
      <c r="F1128" s="279" t="s">
        <v>3475</v>
      </c>
      <c r="G1128" s="79" t="s">
        <v>16</v>
      </c>
      <c r="H1128" s="44">
        <f t="shared" ref="H1128:N1128" si="253">SUM(H1129:H1132)</f>
        <v>15</v>
      </c>
      <c r="I1128" s="44">
        <f t="shared" si="253"/>
        <v>0</v>
      </c>
      <c r="J1128" s="44">
        <f t="shared" si="253"/>
        <v>15</v>
      </c>
      <c r="K1128" s="44">
        <f t="shared" si="253"/>
        <v>0</v>
      </c>
      <c r="L1128" s="44">
        <f t="shared" si="253"/>
        <v>0</v>
      </c>
      <c r="M1128" s="44">
        <f t="shared" si="253"/>
        <v>0</v>
      </c>
      <c r="N1128" s="44">
        <f t="shared" si="253"/>
        <v>0</v>
      </c>
      <c r="O1128" s="279">
        <v>310</v>
      </c>
      <c r="P1128" s="279" t="s">
        <v>3476</v>
      </c>
      <c r="Q1128" s="314" t="s">
        <v>4185</v>
      </c>
    </row>
    <row r="1129" spans="1:17" ht="30" customHeight="1" x14ac:dyDescent="0.25">
      <c r="A1129" s="292"/>
      <c r="B1129" s="279"/>
      <c r="C1129" s="279"/>
      <c r="D1129" s="279"/>
      <c r="E1129" s="279"/>
      <c r="F1129" s="279"/>
      <c r="G1129" s="79" t="s">
        <v>267</v>
      </c>
      <c r="H1129" s="44">
        <f t="shared" si="249"/>
        <v>0</v>
      </c>
      <c r="I1129" s="44">
        <v>0</v>
      </c>
      <c r="J1129" s="44">
        <v>0</v>
      </c>
      <c r="K1129" s="44">
        <v>0</v>
      </c>
      <c r="L1129" s="44">
        <v>0</v>
      </c>
      <c r="M1129" s="44">
        <v>0</v>
      </c>
      <c r="N1129" s="44">
        <v>0</v>
      </c>
      <c r="O1129" s="279"/>
      <c r="P1129" s="279"/>
      <c r="Q1129" s="315"/>
    </row>
    <row r="1130" spans="1:17" ht="36" x14ac:dyDescent="0.25">
      <c r="A1130" s="292"/>
      <c r="B1130" s="279"/>
      <c r="C1130" s="279"/>
      <c r="D1130" s="279"/>
      <c r="E1130" s="279"/>
      <c r="F1130" s="279"/>
      <c r="G1130" s="79" t="s">
        <v>3470</v>
      </c>
      <c r="H1130" s="44">
        <f t="shared" si="249"/>
        <v>13.9</v>
      </c>
      <c r="I1130" s="44">
        <v>0</v>
      </c>
      <c r="J1130" s="44">
        <v>13.9</v>
      </c>
      <c r="K1130" s="44">
        <v>0</v>
      </c>
      <c r="L1130" s="44">
        <v>0</v>
      </c>
      <c r="M1130" s="44">
        <v>0</v>
      </c>
      <c r="N1130" s="44">
        <v>0</v>
      </c>
      <c r="O1130" s="279"/>
      <c r="P1130" s="279"/>
      <c r="Q1130" s="315"/>
    </row>
    <row r="1131" spans="1:17" x14ac:dyDescent="0.25">
      <c r="A1131" s="292"/>
      <c r="B1131" s="279"/>
      <c r="C1131" s="279"/>
      <c r="D1131" s="279"/>
      <c r="E1131" s="279"/>
      <c r="F1131" s="279"/>
      <c r="G1131" s="79" t="s">
        <v>19</v>
      </c>
      <c r="H1131" s="44">
        <f t="shared" si="249"/>
        <v>1.1000000000000001</v>
      </c>
      <c r="I1131" s="44">
        <v>0</v>
      </c>
      <c r="J1131" s="44">
        <v>1.1000000000000001</v>
      </c>
      <c r="K1131" s="44">
        <v>0</v>
      </c>
      <c r="L1131" s="44">
        <v>0</v>
      </c>
      <c r="M1131" s="44">
        <v>0</v>
      </c>
      <c r="N1131" s="44">
        <v>0</v>
      </c>
      <c r="O1131" s="279"/>
      <c r="P1131" s="279"/>
      <c r="Q1131" s="315"/>
    </row>
    <row r="1132" spans="1:17" ht="24" x14ac:dyDescent="0.25">
      <c r="A1132" s="292"/>
      <c r="B1132" s="279"/>
      <c r="C1132" s="279"/>
      <c r="D1132" s="279"/>
      <c r="E1132" s="279"/>
      <c r="F1132" s="279"/>
      <c r="G1132" s="79" t="s">
        <v>20</v>
      </c>
      <c r="H1132" s="44">
        <f t="shared" si="249"/>
        <v>0</v>
      </c>
      <c r="I1132" s="44">
        <v>0</v>
      </c>
      <c r="J1132" s="44">
        <v>0</v>
      </c>
      <c r="K1132" s="44">
        <v>0</v>
      </c>
      <c r="L1132" s="44">
        <v>0</v>
      </c>
      <c r="M1132" s="44">
        <v>0</v>
      </c>
      <c r="N1132" s="44">
        <v>0</v>
      </c>
      <c r="O1132" s="279"/>
      <c r="P1132" s="279"/>
      <c r="Q1132" s="315"/>
    </row>
    <row r="1133" spans="1:17" ht="36" customHeight="1" x14ac:dyDescent="0.25">
      <c r="A1133" s="292" t="s">
        <v>3477</v>
      </c>
      <c r="B1133" s="279" t="s">
        <v>3462</v>
      </c>
      <c r="C1133" s="279" t="s">
        <v>775</v>
      </c>
      <c r="D1133" s="328">
        <v>2026</v>
      </c>
      <c r="E1133" s="279">
        <v>100</v>
      </c>
      <c r="F1133" s="279" t="s">
        <v>3472</v>
      </c>
      <c r="G1133" s="79" t="s">
        <v>16</v>
      </c>
      <c r="H1133" s="44">
        <f t="shared" ref="H1133:N1133" si="254">SUM(H1134:H1137)</f>
        <v>0.7</v>
      </c>
      <c r="I1133" s="44">
        <f t="shared" si="254"/>
        <v>0</v>
      </c>
      <c r="J1133" s="44">
        <f t="shared" si="254"/>
        <v>0.7</v>
      </c>
      <c r="K1133" s="44">
        <f t="shared" si="254"/>
        <v>0</v>
      </c>
      <c r="L1133" s="44">
        <f t="shared" si="254"/>
        <v>0</v>
      </c>
      <c r="M1133" s="44">
        <f t="shared" si="254"/>
        <v>0</v>
      </c>
      <c r="N1133" s="44">
        <f t="shared" si="254"/>
        <v>0</v>
      </c>
      <c r="O1133" s="279">
        <v>427</v>
      </c>
      <c r="P1133" s="281" t="s">
        <v>3478</v>
      </c>
      <c r="Q1133" s="314" t="s">
        <v>4185</v>
      </c>
    </row>
    <row r="1134" spans="1:17" x14ac:dyDescent="0.25">
      <c r="A1134" s="292"/>
      <c r="B1134" s="279"/>
      <c r="C1134" s="279"/>
      <c r="D1134" s="328"/>
      <c r="E1134" s="279"/>
      <c r="F1134" s="279"/>
      <c r="G1134" s="79" t="s">
        <v>17</v>
      </c>
      <c r="H1134" s="44">
        <f t="shared" si="249"/>
        <v>0</v>
      </c>
      <c r="I1134" s="44">
        <v>0</v>
      </c>
      <c r="J1134" s="44">
        <v>0</v>
      </c>
      <c r="K1134" s="44">
        <v>0</v>
      </c>
      <c r="L1134" s="44">
        <v>0</v>
      </c>
      <c r="M1134" s="44">
        <v>0</v>
      </c>
      <c r="N1134" s="44">
        <v>0</v>
      </c>
      <c r="O1134" s="279"/>
      <c r="P1134" s="282"/>
      <c r="Q1134" s="315"/>
    </row>
    <row r="1135" spans="1:17" ht="36" x14ac:dyDescent="0.25">
      <c r="A1135" s="292"/>
      <c r="B1135" s="279"/>
      <c r="C1135" s="279"/>
      <c r="D1135" s="328"/>
      <c r="E1135" s="279"/>
      <c r="F1135" s="279"/>
      <c r="G1135" s="79" t="s">
        <v>3470</v>
      </c>
      <c r="H1135" s="44">
        <f t="shared" si="249"/>
        <v>0</v>
      </c>
      <c r="I1135" s="44">
        <v>0</v>
      </c>
      <c r="J1135" s="44">
        <v>0</v>
      </c>
      <c r="K1135" s="44">
        <v>0</v>
      </c>
      <c r="L1135" s="44">
        <v>0</v>
      </c>
      <c r="M1135" s="44">
        <v>0</v>
      </c>
      <c r="N1135" s="44">
        <v>0</v>
      </c>
      <c r="O1135" s="279"/>
      <c r="P1135" s="282"/>
      <c r="Q1135" s="315"/>
    </row>
    <row r="1136" spans="1:17" x14ac:dyDescent="0.25">
      <c r="A1136" s="292"/>
      <c r="B1136" s="279"/>
      <c r="C1136" s="279"/>
      <c r="D1136" s="328"/>
      <c r="E1136" s="279"/>
      <c r="F1136" s="279"/>
      <c r="G1136" s="79" t="s">
        <v>19</v>
      </c>
      <c r="H1136" s="44">
        <f t="shared" si="249"/>
        <v>0.7</v>
      </c>
      <c r="I1136" s="44">
        <v>0</v>
      </c>
      <c r="J1136" s="44">
        <v>0.7</v>
      </c>
      <c r="K1136" s="44">
        <v>0</v>
      </c>
      <c r="L1136" s="44">
        <v>0</v>
      </c>
      <c r="M1136" s="44">
        <v>0</v>
      </c>
      <c r="N1136" s="44">
        <v>0</v>
      </c>
      <c r="O1136" s="279"/>
      <c r="P1136" s="282"/>
      <c r="Q1136" s="315"/>
    </row>
    <row r="1137" spans="1:17" ht="24" x14ac:dyDescent="0.25">
      <c r="A1137" s="292"/>
      <c r="B1137" s="279"/>
      <c r="C1137" s="279"/>
      <c r="D1137" s="328"/>
      <c r="E1137" s="279"/>
      <c r="F1137" s="279"/>
      <c r="G1137" s="79" t="s">
        <v>20</v>
      </c>
      <c r="H1137" s="44">
        <f t="shared" si="249"/>
        <v>0</v>
      </c>
      <c r="I1137" s="44">
        <v>0</v>
      </c>
      <c r="J1137" s="44">
        <v>0</v>
      </c>
      <c r="K1137" s="44">
        <v>0</v>
      </c>
      <c r="L1137" s="44">
        <v>0</v>
      </c>
      <c r="M1137" s="44">
        <v>0</v>
      </c>
      <c r="N1137" s="44">
        <v>0</v>
      </c>
      <c r="O1137" s="279"/>
      <c r="P1137" s="283"/>
      <c r="Q1137" s="315"/>
    </row>
    <row r="1138" spans="1:17" ht="36" customHeight="1" x14ac:dyDescent="0.25">
      <c r="A1138" s="292" t="s">
        <v>3479</v>
      </c>
      <c r="B1138" s="279" t="s">
        <v>3462</v>
      </c>
      <c r="C1138" s="279" t="s">
        <v>775</v>
      </c>
      <c r="D1138" s="328">
        <v>2027</v>
      </c>
      <c r="E1138" s="279">
        <v>100</v>
      </c>
      <c r="F1138" s="279" t="s">
        <v>3480</v>
      </c>
      <c r="G1138" s="79" t="s">
        <v>16</v>
      </c>
      <c r="H1138" s="44">
        <f t="shared" ref="H1138:N1138" si="255">SUM(H1139:H1142)</f>
        <v>30</v>
      </c>
      <c r="I1138" s="44">
        <f t="shared" si="255"/>
        <v>0</v>
      </c>
      <c r="J1138" s="44">
        <f t="shared" si="255"/>
        <v>0</v>
      </c>
      <c r="K1138" s="44">
        <f t="shared" si="255"/>
        <v>30</v>
      </c>
      <c r="L1138" s="44">
        <f t="shared" si="255"/>
        <v>0</v>
      </c>
      <c r="M1138" s="44">
        <f t="shared" si="255"/>
        <v>0</v>
      </c>
      <c r="N1138" s="44">
        <f t="shared" si="255"/>
        <v>0</v>
      </c>
      <c r="O1138" s="279">
        <v>427</v>
      </c>
      <c r="P1138" s="281" t="s">
        <v>3478</v>
      </c>
      <c r="Q1138" s="314" t="s">
        <v>4185</v>
      </c>
    </row>
    <row r="1139" spans="1:17" ht="29.25" customHeight="1" x14ac:dyDescent="0.25">
      <c r="A1139" s="292"/>
      <c r="B1139" s="279"/>
      <c r="C1139" s="279"/>
      <c r="D1139" s="328"/>
      <c r="E1139" s="279"/>
      <c r="F1139" s="279"/>
      <c r="G1139" s="79" t="s">
        <v>267</v>
      </c>
      <c r="H1139" s="44">
        <f t="shared" si="249"/>
        <v>0</v>
      </c>
      <c r="I1139" s="44">
        <v>0</v>
      </c>
      <c r="J1139" s="44">
        <v>0</v>
      </c>
      <c r="K1139" s="44">
        <v>0</v>
      </c>
      <c r="L1139" s="44">
        <v>0</v>
      </c>
      <c r="M1139" s="44">
        <v>0</v>
      </c>
      <c r="N1139" s="44">
        <v>0</v>
      </c>
      <c r="O1139" s="279"/>
      <c r="P1139" s="282"/>
      <c r="Q1139" s="315"/>
    </row>
    <row r="1140" spans="1:17" ht="36" x14ac:dyDescent="0.25">
      <c r="A1140" s="292"/>
      <c r="B1140" s="279"/>
      <c r="C1140" s="279"/>
      <c r="D1140" s="328"/>
      <c r="E1140" s="279"/>
      <c r="F1140" s="279"/>
      <c r="G1140" s="79" t="s">
        <v>1887</v>
      </c>
      <c r="H1140" s="44">
        <f t="shared" si="249"/>
        <v>27.9</v>
      </c>
      <c r="I1140" s="44">
        <v>0</v>
      </c>
      <c r="J1140" s="44">
        <v>0</v>
      </c>
      <c r="K1140" s="44">
        <v>27.9</v>
      </c>
      <c r="L1140" s="44">
        <v>0</v>
      </c>
      <c r="M1140" s="44">
        <v>0</v>
      </c>
      <c r="N1140" s="44">
        <v>0</v>
      </c>
      <c r="O1140" s="279"/>
      <c r="P1140" s="282"/>
      <c r="Q1140" s="315"/>
    </row>
    <row r="1141" spans="1:17" x14ac:dyDescent="0.25">
      <c r="A1141" s="292"/>
      <c r="B1141" s="279"/>
      <c r="C1141" s="279"/>
      <c r="D1141" s="328"/>
      <c r="E1141" s="279"/>
      <c r="F1141" s="279"/>
      <c r="G1141" s="79" t="s">
        <v>19</v>
      </c>
      <c r="H1141" s="44">
        <f t="shared" si="249"/>
        <v>2.1</v>
      </c>
      <c r="I1141" s="44">
        <v>0</v>
      </c>
      <c r="J1141" s="44">
        <v>0</v>
      </c>
      <c r="K1141" s="44">
        <v>2.1</v>
      </c>
      <c r="L1141" s="44">
        <v>0</v>
      </c>
      <c r="M1141" s="44">
        <v>0</v>
      </c>
      <c r="N1141" s="44">
        <v>0</v>
      </c>
      <c r="O1141" s="279"/>
      <c r="P1141" s="282"/>
      <c r="Q1141" s="315"/>
    </row>
    <row r="1142" spans="1:17" ht="24" x14ac:dyDescent="0.25">
      <c r="A1142" s="292"/>
      <c r="B1142" s="279"/>
      <c r="C1142" s="279"/>
      <c r="D1142" s="328"/>
      <c r="E1142" s="279"/>
      <c r="F1142" s="279"/>
      <c r="G1142" s="79" t="s">
        <v>20</v>
      </c>
      <c r="H1142" s="44">
        <f t="shared" si="249"/>
        <v>0</v>
      </c>
      <c r="I1142" s="44">
        <v>0</v>
      </c>
      <c r="J1142" s="44">
        <v>0</v>
      </c>
      <c r="K1142" s="44">
        <v>0</v>
      </c>
      <c r="L1142" s="44">
        <v>0</v>
      </c>
      <c r="M1142" s="44">
        <v>0</v>
      </c>
      <c r="N1142" s="44">
        <v>0</v>
      </c>
      <c r="O1142" s="279"/>
      <c r="P1142" s="283"/>
      <c r="Q1142" s="315"/>
    </row>
    <row r="1143" spans="1:17" ht="36" customHeight="1" x14ac:dyDescent="0.25">
      <c r="A1143" s="292" t="s">
        <v>3481</v>
      </c>
      <c r="B1143" s="279" t="s">
        <v>3462</v>
      </c>
      <c r="C1143" s="279" t="s">
        <v>775</v>
      </c>
      <c r="D1143" s="279">
        <v>2026</v>
      </c>
      <c r="E1143" s="279" t="s">
        <v>3482</v>
      </c>
      <c r="F1143" s="279" t="s">
        <v>3472</v>
      </c>
      <c r="G1143" s="79" t="s">
        <v>16</v>
      </c>
      <c r="H1143" s="44">
        <f t="shared" ref="H1143:N1143" si="256">SUM(H1144:H1147)</f>
        <v>0.8</v>
      </c>
      <c r="I1143" s="44">
        <f t="shared" si="256"/>
        <v>0</v>
      </c>
      <c r="J1143" s="44">
        <f t="shared" si="256"/>
        <v>0.8</v>
      </c>
      <c r="K1143" s="44">
        <f t="shared" si="256"/>
        <v>0</v>
      </c>
      <c r="L1143" s="44">
        <f t="shared" si="256"/>
        <v>0</v>
      </c>
      <c r="M1143" s="44">
        <f t="shared" si="256"/>
        <v>0</v>
      </c>
      <c r="N1143" s="44">
        <f t="shared" si="256"/>
        <v>0</v>
      </c>
      <c r="O1143" s="279"/>
      <c r="P1143" s="281" t="s">
        <v>3483</v>
      </c>
      <c r="Q1143" s="314" t="s">
        <v>4185</v>
      </c>
    </row>
    <row r="1144" spans="1:17" ht="32.25" customHeight="1" x14ac:dyDescent="0.25">
      <c r="A1144" s="292"/>
      <c r="B1144" s="279"/>
      <c r="C1144" s="279"/>
      <c r="D1144" s="279"/>
      <c r="E1144" s="279"/>
      <c r="F1144" s="279"/>
      <c r="G1144" s="79" t="s">
        <v>267</v>
      </c>
      <c r="H1144" s="44">
        <f t="shared" si="249"/>
        <v>0</v>
      </c>
      <c r="I1144" s="44">
        <v>0</v>
      </c>
      <c r="J1144" s="44">
        <v>0</v>
      </c>
      <c r="K1144" s="44">
        <v>0</v>
      </c>
      <c r="L1144" s="44">
        <v>0</v>
      </c>
      <c r="M1144" s="44">
        <v>0</v>
      </c>
      <c r="N1144" s="44">
        <v>0</v>
      </c>
      <c r="O1144" s="279"/>
      <c r="P1144" s="282"/>
      <c r="Q1144" s="315"/>
    </row>
    <row r="1145" spans="1:17" ht="36" x14ac:dyDescent="0.25">
      <c r="A1145" s="292"/>
      <c r="B1145" s="279"/>
      <c r="C1145" s="279"/>
      <c r="D1145" s="279"/>
      <c r="E1145" s="279"/>
      <c r="F1145" s="279"/>
      <c r="G1145" s="79" t="s">
        <v>3470</v>
      </c>
      <c r="H1145" s="44">
        <f t="shared" si="249"/>
        <v>0</v>
      </c>
      <c r="I1145" s="44">
        <v>0</v>
      </c>
      <c r="J1145" s="44">
        <v>0</v>
      </c>
      <c r="K1145" s="44">
        <v>0</v>
      </c>
      <c r="L1145" s="44">
        <v>0</v>
      </c>
      <c r="M1145" s="44">
        <v>0</v>
      </c>
      <c r="N1145" s="44">
        <v>0</v>
      </c>
      <c r="O1145" s="279"/>
      <c r="P1145" s="282"/>
      <c r="Q1145" s="315"/>
    </row>
    <row r="1146" spans="1:17" x14ac:dyDescent="0.25">
      <c r="A1146" s="292"/>
      <c r="B1146" s="279"/>
      <c r="C1146" s="279"/>
      <c r="D1146" s="279"/>
      <c r="E1146" s="279"/>
      <c r="F1146" s="279"/>
      <c r="G1146" s="79" t="s">
        <v>19</v>
      </c>
      <c r="H1146" s="44">
        <f t="shared" si="249"/>
        <v>0.8</v>
      </c>
      <c r="I1146" s="44">
        <v>0</v>
      </c>
      <c r="J1146" s="44">
        <v>0.8</v>
      </c>
      <c r="K1146" s="44">
        <v>0</v>
      </c>
      <c r="L1146" s="44">
        <v>0</v>
      </c>
      <c r="M1146" s="44">
        <v>0</v>
      </c>
      <c r="N1146" s="44">
        <v>0</v>
      </c>
      <c r="O1146" s="279"/>
      <c r="P1146" s="282"/>
      <c r="Q1146" s="315"/>
    </row>
    <row r="1147" spans="1:17" ht="24" x14ac:dyDescent="0.25">
      <c r="A1147" s="292"/>
      <c r="B1147" s="279"/>
      <c r="C1147" s="279"/>
      <c r="D1147" s="279"/>
      <c r="E1147" s="279"/>
      <c r="F1147" s="279"/>
      <c r="G1147" s="79" t="s">
        <v>20</v>
      </c>
      <c r="H1147" s="44">
        <f t="shared" si="249"/>
        <v>0</v>
      </c>
      <c r="I1147" s="44">
        <v>0</v>
      </c>
      <c r="J1147" s="44">
        <v>0</v>
      </c>
      <c r="K1147" s="44">
        <v>0</v>
      </c>
      <c r="L1147" s="44">
        <v>0</v>
      </c>
      <c r="M1147" s="44">
        <v>0</v>
      </c>
      <c r="N1147" s="44">
        <v>0</v>
      </c>
      <c r="O1147" s="279"/>
      <c r="P1147" s="283"/>
      <c r="Q1147" s="315"/>
    </row>
    <row r="1148" spans="1:17" ht="36" customHeight="1" x14ac:dyDescent="0.25">
      <c r="A1148" s="292" t="s">
        <v>3484</v>
      </c>
      <c r="B1148" s="279" t="s">
        <v>3462</v>
      </c>
      <c r="C1148" s="279" t="s">
        <v>775</v>
      </c>
      <c r="D1148" s="279">
        <v>2028</v>
      </c>
      <c r="E1148" s="279" t="s">
        <v>3482</v>
      </c>
      <c r="F1148" s="279" t="s">
        <v>3485</v>
      </c>
      <c r="G1148" s="79" t="s">
        <v>16</v>
      </c>
      <c r="H1148" s="44">
        <f t="shared" ref="H1148:N1148" si="257">SUM(H1149:H1152)</f>
        <v>40</v>
      </c>
      <c r="I1148" s="44">
        <f t="shared" si="257"/>
        <v>0</v>
      </c>
      <c r="J1148" s="44">
        <f t="shared" si="257"/>
        <v>0</v>
      </c>
      <c r="K1148" s="44">
        <f t="shared" si="257"/>
        <v>0</v>
      </c>
      <c r="L1148" s="44">
        <f t="shared" si="257"/>
        <v>40</v>
      </c>
      <c r="M1148" s="44">
        <f t="shared" si="257"/>
        <v>0</v>
      </c>
      <c r="N1148" s="44">
        <f t="shared" si="257"/>
        <v>0</v>
      </c>
      <c r="O1148" s="279"/>
      <c r="P1148" s="281" t="s">
        <v>3486</v>
      </c>
      <c r="Q1148" s="314" t="s">
        <v>4185</v>
      </c>
    </row>
    <row r="1149" spans="1:17" x14ac:dyDescent="0.25">
      <c r="A1149" s="292"/>
      <c r="B1149" s="279"/>
      <c r="C1149" s="279"/>
      <c r="D1149" s="279"/>
      <c r="E1149" s="279"/>
      <c r="F1149" s="279"/>
      <c r="G1149" s="79" t="s">
        <v>17</v>
      </c>
      <c r="H1149" s="44">
        <f t="shared" si="249"/>
        <v>39.6</v>
      </c>
      <c r="I1149" s="44">
        <v>0</v>
      </c>
      <c r="J1149" s="44">
        <v>0</v>
      </c>
      <c r="K1149" s="44">
        <v>0</v>
      </c>
      <c r="L1149" s="44">
        <v>39.6</v>
      </c>
      <c r="M1149" s="44">
        <v>0</v>
      </c>
      <c r="N1149" s="44">
        <v>0</v>
      </c>
      <c r="O1149" s="279"/>
      <c r="P1149" s="282"/>
      <c r="Q1149" s="315"/>
    </row>
    <row r="1150" spans="1:17" ht="60" x14ac:dyDescent="0.25">
      <c r="A1150" s="292"/>
      <c r="B1150" s="279"/>
      <c r="C1150" s="279"/>
      <c r="D1150" s="279"/>
      <c r="E1150" s="279"/>
      <c r="F1150" s="279"/>
      <c r="G1150" s="79" t="s">
        <v>3487</v>
      </c>
      <c r="H1150" s="44">
        <f t="shared" si="249"/>
        <v>0.4</v>
      </c>
      <c r="I1150" s="44">
        <v>0</v>
      </c>
      <c r="J1150" s="44">
        <v>0</v>
      </c>
      <c r="K1150" s="44">
        <v>0</v>
      </c>
      <c r="L1150" s="44">
        <v>0.4</v>
      </c>
      <c r="M1150" s="44">
        <v>0</v>
      </c>
      <c r="N1150" s="44">
        <v>0</v>
      </c>
      <c r="O1150" s="279"/>
      <c r="P1150" s="282"/>
      <c r="Q1150" s="315"/>
    </row>
    <row r="1151" spans="1:17" x14ac:dyDescent="0.25">
      <c r="A1151" s="292"/>
      <c r="B1151" s="279"/>
      <c r="C1151" s="279"/>
      <c r="D1151" s="279"/>
      <c r="E1151" s="279"/>
      <c r="F1151" s="279"/>
      <c r="G1151" s="79" t="s">
        <v>19</v>
      </c>
      <c r="H1151" s="44">
        <f t="shared" si="249"/>
        <v>0</v>
      </c>
      <c r="I1151" s="44">
        <v>0</v>
      </c>
      <c r="J1151" s="44">
        <v>0</v>
      </c>
      <c r="K1151" s="44">
        <v>0</v>
      </c>
      <c r="L1151" s="44">
        <v>0</v>
      </c>
      <c r="M1151" s="44">
        <v>0</v>
      </c>
      <c r="N1151" s="44">
        <v>0</v>
      </c>
      <c r="O1151" s="279"/>
      <c r="P1151" s="282"/>
      <c r="Q1151" s="315"/>
    </row>
    <row r="1152" spans="1:17" ht="24" x14ac:dyDescent="0.25">
      <c r="A1152" s="292"/>
      <c r="B1152" s="279"/>
      <c r="C1152" s="279"/>
      <c r="D1152" s="279"/>
      <c r="E1152" s="279"/>
      <c r="F1152" s="279"/>
      <c r="G1152" s="79" t="s">
        <v>20</v>
      </c>
      <c r="H1152" s="44">
        <f t="shared" si="249"/>
        <v>0</v>
      </c>
      <c r="I1152" s="44">
        <v>0</v>
      </c>
      <c r="J1152" s="44">
        <v>0</v>
      </c>
      <c r="K1152" s="44">
        <v>0</v>
      </c>
      <c r="L1152" s="44">
        <v>0</v>
      </c>
      <c r="M1152" s="44">
        <v>0</v>
      </c>
      <c r="N1152" s="44">
        <v>0</v>
      </c>
      <c r="O1152" s="279"/>
      <c r="P1152" s="283"/>
      <c r="Q1152" s="315"/>
    </row>
    <row r="1153" spans="1:17" ht="36" customHeight="1" x14ac:dyDescent="0.25">
      <c r="A1153" s="292" t="s">
        <v>3488</v>
      </c>
      <c r="B1153" s="279" t="s">
        <v>3462</v>
      </c>
      <c r="C1153" s="279" t="s">
        <v>775</v>
      </c>
      <c r="D1153" s="279">
        <v>2029</v>
      </c>
      <c r="E1153" s="279" t="s">
        <v>3489</v>
      </c>
      <c r="F1153" s="279" t="s">
        <v>3490</v>
      </c>
      <c r="G1153" s="79" t="s">
        <v>16</v>
      </c>
      <c r="H1153" s="44">
        <f t="shared" ref="H1153:N1153" si="258">SUM(H1154:H1157)</f>
        <v>5.0999999999999996</v>
      </c>
      <c r="I1153" s="44">
        <f t="shared" si="258"/>
        <v>0</v>
      </c>
      <c r="J1153" s="44">
        <f t="shared" si="258"/>
        <v>0</v>
      </c>
      <c r="K1153" s="44">
        <f t="shared" si="258"/>
        <v>0</v>
      </c>
      <c r="L1153" s="44">
        <f t="shared" si="258"/>
        <v>0</v>
      </c>
      <c r="M1153" s="44">
        <f t="shared" si="258"/>
        <v>5.0999999999999996</v>
      </c>
      <c r="N1153" s="44">
        <f t="shared" si="258"/>
        <v>0</v>
      </c>
      <c r="O1153" s="279"/>
      <c r="P1153" s="279" t="s">
        <v>3491</v>
      </c>
      <c r="Q1153" s="314" t="s">
        <v>4185</v>
      </c>
    </row>
    <row r="1154" spans="1:17" x14ac:dyDescent="0.25">
      <c r="A1154" s="292"/>
      <c r="B1154" s="279"/>
      <c r="C1154" s="279"/>
      <c r="D1154" s="279"/>
      <c r="E1154" s="279"/>
      <c r="F1154" s="279"/>
      <c r="G1154" s="79" t="s">
        <v>17</v>
      </c>
      <c r="H1154" s="44">
        <f t="shared" si="249"/>
        <v>5</v>
      </c>
      <c r="I1154" s="44">
        <v>0</v>
      </c>
      <c r="J1154" s="44">
        <v>0</v>
      </c>
      <c r="K1154" s="44">
        <v>0</v>
      </c>
      <c r="L1154" s="44">
        <v>0</v>
      </c>
      <c r="M1154" s="44">
        <v>5</v>
      </c>
      <c r="N1154" s="44">
        <v>0</v>
      </c>
      <c r="O1154" s="279"/>
      <c r="P1154" s="279"/>
      <c r="Q1154" s="315"/>
    </row>
    <row r="1155" spans="1:17" ht="36" x14ac:dyDescent="0.25">
      <c r="A1155" s="292"/>
      <c r="B1155" s="279"/>
      <c r="C1155" s="279"/>
      <c r="D1155" s="279"/>
      <c r="E1155" s="279"/>
      <c r="F1155" s="279"/>
      <c r="G1155" s="79" t="s">
        <v>3470</v>
      </c>
      <c r="H1155" s="44">
        <f t="shared" si="249"/>
        <v>0.1</v>
      </c>
      <c r="I1155" s="44">
        <v>0</v>
      </c>
      <c r="J1155" s="44">
        <v>0</v>
      </c>
      <c r="K1155" s="44">
        <v>0</v>
      </c>
      <c r="L1155" s="44">
        <v>0</v>
      </c>
      <c r="M1155" s="44">
        <v>0.1</v>
      </c>
      <c r="N1155" s="44">
        <v>0</v>
      </c>
      <c r="O1155" s="279"/>
      <c r="P1155" s="279"/>
      <c r="Q1155" s="315"/>
    </row>
    <row r="1156" spans="1:17" x14ac:dyDescent="0.25">
      <c r="A1156" s="292"/>
      <c r="B1156" s="279"/>
      <c r="C1156" s="279"/>
      <c r="D1156" s="279"/>
      <c r="E1156" s="279"/>
      <c r="F1156" s="279"/>
      <c r="G1156" s="79" t="s">
        <v>19</v>
      </c>
      <c r="H1156" s="44">
        <f t="shared" si="249"/>
        <v>0</v>
      </c>
      <c r="I1156" s="44">
        <v>0</v>
      </c>
      <c r="J1156" s="44">
        <v>0</v>
      </c>
      <c r="K1156" s="44">
        <v>0</v>
      </c>
      <c r="L1156" s="44">
        <v>0</v>
      </c>
      <c r="M1156" s="44">
        <v>0</v>
      </c>
      <c r="N1156" s="44">
        <v>0</v>
      </c>
      <c r="O1156" s="279"/>
      <c r="P1156" s="279"/>
      <c r="Q1156" s="315"/>
    </row>
    <row r="1157" spans="1:17" ht="24" x14ac:dyDescent="0.25">
      <c r="A1157" s="284"/>
      <c r="B1157" s="281"/>
      <c r="C1157" s="281"/>
      <c r="D1157" s="281"/>
      <c r="E1157" s="281"/>
      <c r="F1157" s="281"/>
      <c r="G1157" s="122" t="s">
        <v>20</v>
      </c>
      <c r="H1157" s="117">
        <f t="shared" si="249"/>
        <v>0</v>
      </c>
      <c r="I1157" s="117">
        <v>0</v>
      </c>
      <c r="J1157" s="117">
        <v>0</v>
      </c>
      <c r="K1157" s="117">
        <v>0</v>
      </c>
      <c r="L1157" s="117">
        <v>0</v>
      </c>
      <c r="M1157" s="117">
        <v>0</v>
      </c>
      <c r="N1157" s="117">
        <v>0</v>
      </c>
      <c r="O1157" s="281"/>
      <c r="P1157" s="281"/>
      <c r="Q1157" s="315"/>
    </row>
    <row r="1158" spans="1:17" ht="36" customHeight="1" x14ac:dyDescent="0.25">
      <c r="A1158" s="300" t="s">
        <v>3492</v>
      </c>
      <c r="B1158" s="279" t="s">
        <v>3493</v>
      </c>
      <c r="C1158" s="279" t="s">
        <v>775</v>
      </c>
      <c r="D1158" s="279">
        <v>2027</v>
      </c>
      <c r="E1158" s="279">
        <v>350</v>
      </c>
      <c r="F1158" s="279" t="s">
        <v>3494</v>
      </c>
      <c r="G1158" s="43" t="s">
        <v>16</v>
      </c>
      <c r="H1158" s="262">
        <f>SUM(H1159:H1162)</f>
        <v>3</v>
      </c>
      <c r="I1158" s="262">
        <v>0</v>
      </c>
      <c r="J1158" s="262">
        <v>0</v>
      </c>
      <c r="K1158" s="262">
        <v>3</v>
      </c>
      <c r="L1158" s="262">
        <v>0</v>
      </c>
      <c r="M1158" s="262">
        <v>0</v>
      </c>
      <c r="N1158" s="262">
        <v>0</v>
      </c>
      <c r="O1158" s="279">
        <v>4300</v>
      </c>
      <c r="P1158" s="279" t="s">
        <v>3495</v>
      </c>
      <c r="Q1158" s="314" t="s">
        <v>4185</v>
      </c>
    </row>
    <row r="1159" spans="1:17" x14ac:dyDescent="0.25">
      <c r="A1159" s="300"/>
      <c r="B1159" s="279"/>
      <c r="C1159" s="279"/>
      <c r="D1159" s="279"/>
      <c r="E1159" s="279"/>
      <c r="F1159" s="279"/>
      <c r="G1159" s="43" t="s">
        <v>17</v>
      </c>
      <c r="H1159" s="262">
        <v>0</v>
      </c>
      <c r="I1159" s="262">
        <v>0</v>
      </c>
      <c r="J1159" s="262">
        <v>0</v>
      </c>
      <c r="K1159" s="262">
        <v>0</v>
      </c>
      <c r="L1159" s="262">
        <v>0</v>
      </c>
      <c r="M1159" s="262">
        <v>0</v>
      </c>
      <c r="N1159" s="262">
        <v>0</v>
      </c>
      <c r="O1159" s="279"/>
      <c r="P1159" s="279"/>
      <c r="Q1159" s="315"/>
    </row>
    <row r="1160" spans="1:17" ht="52.5" customHeight="1" x14ac:dyDescent="0.25">
      <c r="A1160" s="300"/>
      <c r="B1160" s="279"/>
      <c r="C1160" s="279"/>
      <c r="D1160" s="279"/>
      <c r="E1160" s="279"/>
      <c r="F1160" s="279"/>
      <c r="G1160" s="43" t="s">
        <v>18</v>
      </c>
      <c r="H1160" s="262">
        <v>0</v>
      </c>
      <c r="I1160" s="262">
        <v>0</v>
      </c>
      <c r="J1160" s="262">
        <v>0</v>
      </c>
      <c r="K1160" s="262">
        <v>0</v>
      </c>
      <c r="L1160" s="262">
        <v>0</v>
      </c>
      <c r="M1160" s="262">
        <v>0</v>
      </c>
      <c r="N1160" s="262">
        <v>0</v>
      </c>
      <c r="O1160" s="279"/>
      <c r="P1160" s="279"/>
      <c r="Q1160" s="315"/>
    </row>
    <row r="1161" spans="1:17" x14ac:dyDescent="0.25">
      <c r="A1161" s="300"/>
      <c r="B1161" s="279"/>
      <c r="C1161" s="279"/>
      <c r="D1161" s="279"/>
      <c r="E1161" s="279"/>
      <c r="F1161" s="279"/>
      <c r="G1161" s="43" t="s">
        <v>19</v>
      </c>
      <c r="H1161" s="262">
        <v>3</v>
      </c>
      <c r="I1161" s="262">
        <v>0</v>
      </c>
      <c r="J1161" s="262">
        <v>0</v>
      </c>
      <c r="K1161" s="262">
        <v>3</v>
      </c>
      <c r="L1161" s="262">
        <v>0</v>
      </c>
      <c r="M1161" s="262">
        <v>0</v>
      </c>
      <c r="N1161" s="262">
        <v>0</v>
      </c>
      <c r="O1161" s="279"/>
      <c r="P1161" s="279"/>
      <c r="Q1161" s="315"/>
    </row>
    <row r="1162" spans="1:17" ht="24" x14ac:dyDescent="0.25">
      <c r="A1162" s="300"/>
      <c r="B1162" s="279"/>
      <c r="C1162" s="281"/>
      <c r="D1162" s="279"/>
      <c r="E1162" s="279"/>
      <c r="F1162" s="279"/>
      <c r="G1162" s="43" t="s">
        <v>20</v>
      </c>
      <c r="H1162" s="262">
        <v>0</v>
      </c>
      <c r="I1162" s="262">
        <v>0</v>
      </c>
      <c r="J1162" s="262">
        <v>0</v>
      </c>
      <c r="K1162" s="262">
        <v>0</v>
      </c>
      <c r="L1162" s="262">
        <v>0</v>
      </c>
      <c r="M1162" s="262">
        <v>0</v>
      </c>
      <c r="N1162" s="262">
        <v>0</v>
      </c>
      <c r="O1162" s="279"/>
      <c r="P1162" s="279"/>
      <c r="Q1162" s="315"/>
    </row>
    <row r="1163" spans="1:17" ht="45" customHeight="1" x14ac:dyDescent="0.25">
      <c r="A1163" s="300" t="s">
        <v>3496</v>
      </c>
      <c r="B1163" s="279" t="s">
        <v>3493</v>
      </c>
      <c r="C1163" s="279" t="s">
        <v>775</v>
      </c>
      <c r="D1163" s="279">
        <v>2029</v>
      </c>
      <c r="E1163" s="279">
        <v>350</v>
      </c>
      <c r="F1163" s="279" t="s">
        <v>3497</v>
      </c>
      <c r="G1163" s="43" t="s">
        <v>16</v>
      </c>
      <c r="H1163" s="262">
        <f>SUM(H1164:H1167)</f>
        <v>300</v>
      </c>
      <c r="I1163" s="262">
        <v>0</v>
      </c>
      <c r="J1163" s="262">
        <v>0</v>
      </c>
      <c r="K1163" s="262">
        <v>0</v>
      </c>
      <c r="L1163" s="262">
        <v>0</v>
      </c>
      <c r="M1163" s="262">
        <v>300</v>
      </c>
      <c r="N1163" s="262">
        <v>0</v>
      </c>
      <c r="O1163" s="279">
        <v>4300</v>
      </c>
      <c r="P1163" s="279" t="s">
        <v>3495</v>
      </c>
      <c r="Q1163" s="314" t="s">
        <v>4185</v>
      </c>
    </row>
    <row r="1164" spans="1:17" ht="20.25" customHeight="1" x14ac:dyDescent="0.25">
      <c r="A1164" s="300"/>
      <c r="B1164" s="279"/>
      <c r="C1164" s="279"/>
      <c r="D1164" s="279"/>
      <c r="E1164" s="279"/>
      <c r="F1164" s="279"/>
      <c r="G1164" s="43" t="s">
        <v>17</v>
      </c>
      <c r="H1164" s="262">
        <v>297</v>
      </c>
      <c r="I1164" s="262">
        <v>0</v>
      </c>
      <c r="J1164" s="262">
        <v>0</v>
      </c>
      <c r="K1164" s="262">
        <v>0</v>
      </c>
      <c r="L1164" s="262">
        <v>0</v>
      </c>
      <c r="M1164" s="262">
        <v>297</v>
      </c>
      <c r="N1164" s="262">
        <v>0</v>
      </c>
      <c r="O1164" s="279"/>
      <c r="P1164" s="279"/>
      <c r="Q1164" s="315"/>
    </row>
    <row r="1165" spans="1:17" ht="36" x14ac:dyDescent="0.25">
      <c r="A1165" s="300"/>
      <c r="B1165" s="279"/>
      <c r="C1165" s="279"/>
      <c r="D1165" s="279"/>
      <c r="E1165" s="279"/>
      <c r="F1165" s="279"/>
      <c r="G1165" s="43" t="s">
        <v>18</v>
      </c>
      <c r="H1165" s="262">
        <v>3</v>
      </c>
      <c r="I1165" s="262">
        <v>0</v>
      </c>
      <c r="J1165" s="262">
        <v>0</v>
      </c>
      <c r="K1165" s="262">
        <v>0</v>
      </c>
      <c r="L1165" s="262">
        <v>0</v>
      </c>
      <c r="M1165" s="262">
        <v>3</v>
      </c>
      <c r="N1165" s="262">
        <v>0</v>
      </c>
      <c r="O1165" s="279"/>
      <c r="P1165" s="279"/>
      <c r="Q1165" s="315"/>
    </row>
    <row r="1166" spans="1:17" x14ac:dyDescent="0.25">
      <c r="A1166" s="300"/>
      <c r="B1166" s="279"/>
      <c r="C1166" s="279"/>
      <c r="D1166" s="279"/>
      <c r="E1166" s="279"/>
      <c r="F1166" s="279"/>
      <c r="G1166" s="43" t="s">
        <v>19</v>
      </c>
      <c r="H1166" s="262">
        <v>0</v>
      </c>
      <c r="I1166" s="262">
        <v>0</v>
      </c>
      <c r="J1166" s="262">
        <v>0</v>
      </c>
      <c r="K1166" s="262">
        <v>0</v>
      </c>
      <c r="L1166" s="262">
        <v>0</v>
      </c>
      <c r="M1166" s="262">
        <v>0</v>
      </c>
      <c r="N1166" s="262">
        <v>0</v>
      </c>
      <c r="O1166" s="279"/>
      <c r="P1166" s="279"/>
      <c r="Q1166" s="315"/>
    </row>
    <row r="1167" spans="1:17" ht="24" x14ac:dyDescent="0.25">
      <c r="A1167" s="300"/>
      <c r="B1167" s="279"/>
      <c r="C1167" s="281"/>
      <c r="D1167" s="279"/>
      <c r="E1167" s="279"/>
      <c r="F1167" s="279"/>
      <c r="G1167" s="43" t="s">
        <v>20</v>
      </c>
      <c r="H1167" s="262">
        <v>0</v>
      </c>
      <c r="I1167" s="262">
        <v>0</v>
      </c>
      <c r="J1167" s="262">
        <v>0</v>
      </c>
      <c r="K1167" s="262">
        <v>0</v>
      </c>
      <c r="L1167" s="262">
        <v>0</v>
      </c>
      <c r="M1167" s="262">
        <v>0</v>
      </c>
      <c r="N1167" s="262">
        <v>0</v>
      </c>
      <c r="O1167" s="279"/>
      <c r="P1167" s="279"/>
      <c r="Q1167" s="315"/>
    </row>
    <row r="1168" spans="1:17" ht="36" customHeight="1" x14ac:dyDescent="0.25">
      <c r="A1168" s="300" t="s">
        <v>3498</v>
      </c>
      <c r="B1168" s="279" t="s">
        <v>3493</v>
      </c>
      <c r="C1168" s="279" t="s">
        <v>775</v>
      </c>
      <c r="D1168" s="279">
        <v>2028</v>
      </c>
      <c r="E1168" s="279">
        <v>150</v>
      </c>
      <c r="F1168" s="279" t="s">
        <v>3494</v>
      </c>
      <c r="G1168" s="43" t="s">
        <v>16</v>
      </c>
      <c r="H1168" s="262">
        <v>2</v>
      </c>
      <c r="I1168" s="262">
        <v>0</v>
      </c>
      <c r="J1168" s="262">
        <v>0</v>
      </c>
      <c r="K1168" s="262">
        <v>0</v>
      </c>
      <c r="L1168" s="262">
        <v>2</v>
      </c>
      <c r="M1168" s="262">
        <v>0</v>
      </c>
      <c r="N1168" s="262">
        <v>0</v>
      </c>
      <c r="O1168" s="279">
        <v>1700</v>
      </c>
      <c r="P1168" s="279" t="s">
        <v>3499</v>
      </c>
      <c r="Q1168" s="314" t="s">
        <v>4185</v>
      </c>
    </row>
    <row r="1169" spans="1:17" ht="28.5" customHeight="1" x14ac:dyDescent="0.25">
      <c r="A1169" s="300"/>
      <c r="B1169" s="279"/>
      <c r="C1169" s="279"/>
      <c r="D1169" s="279"/>
      <c r="E1169" s="279"/>
      <c r="F1169" s="279"/>
      <c r="G1169" s="43" t="s">
        <v>17</v>
      </c>
      <c r="H1169" s="262">
        <v>0</v>
      </c>
      <c r="I1169" s="262">
        <v>0</v>
      </c>
      <c r="J1169" s="262">
        <v>0</v>
      </c>
      <c r="K1169" s="262">
        <v>0</v>
      </c>
      <c r="L1169" s="262">
        <v>0</v>
      </c>
      <c r="M1169" s="262">
        <v>0</v>
      </c>
      <c r="N1169" s="262">
        <v>0</v>
      </c>
      <c r="O1169" s="279"/>
      <c r="P1169" s="279"/>
      <c r="Q1169" s="315"/>
    </row>
    <row r="1170" spans="1:17" ht="36" x14ac:dyDescent="0.25">
      <c r="A1170" s="300"/>
      <c r="B1170" s="279"/>
      <c r="C1170" s="279"/>
      <c r="D1170" s="279"/>
      <c r="E1170" s="279"/>
      <c r="F1170" s="279"/>
      <c r="G1170" s="43" t="s">
        <v>18</v>
      </c>
      <c r="H1170" s="262">
        <v>0</v>
      </c>
      <c r="I1170" s="262">
        <v>0</v>
      </c>
      <c r="J1170" s="262">
        <v>0</v>
      </c>
      <c r="K1170" s="262">
        <v>0</v>
      </c>
      <c r="L1170" s="262">
        <v>0</v>
      </c>
      <c r="M1170" s="262">
        <v>0</v>
      </c>
      <c r="N1170" s="262">
        <v>0</v>
      </c>
      <c r="O1170" s="279"/>
      <c r="P1170" s="279"/>
      <c r="Q1170" s="315"/>
    </row>
    <row r="1171" spans="1:17" x14ac:dyDescent="0.25">
      <c r="A1171" s="300"/>
      <c r="B1171" s="279"/>
      <c r="C1171" s="279"/>
      <c r="D1171" s="279"/>
      <c r="E1171" s="279"/>
      <c r="F1171" s="279"/>
      <c r="G1171" s="43" t="s">
        <v>19</v>
      </c>
      <c r="H1171" s="262">
        <v>2</v>
      </c>
      <c r="I1171" s="262">
        <v>0</v>
      </c>
      <c r="J1171" s="262">
        <v>0</v>
      </c>
      <c r="K1171" s="262">
        <v>0</v>
      </c>
      <c r="L1171" s="262">
        <v>2</v>
      </c>
      <c r="M1171" s="262">
        <v>0</v>
      </c>
      <c r="N1171" s="262">
        <v>0</v>
      </c>
      <c r="O1171" s="279"/>
      <c r="P1171" s="279"/>
      <c r="Q1171" s="315"/>
    </row>
    <row r="1172" spans="1:17" ht="24" x14ac:dyDescent="0.25">
      <c r="A1172" s="300"/>
      <c r="B1172" s="279"/>
      <c r="C1172" s="281"/>
      <c r="D1172" s="279"/>
      <c r="E1172" s="279"/>
      <c r="F1172" s="279"/>
      <c r="G1172" s="43" t="s">
        <v>20</v>
      </c>
      <c r="H1172" s="262">
        <v>0</v>
      </c>
      <c r="I1172" s="262">
        <v>0</v>
      </c>
      <c r="J1172" s="262">
        <v>0</v>
      </c>
      <c r="K1172" s="262">
        <v>0</v>
      </c>
      <c r="L1172" s="262">
        <v>0</v>
      </c>
      <c r="M1172" s="262">
        <v>0</v>
      </c>
      <c r="N1172" s="262">
        <v>0</v>
      </c>
      <c r="O1172" s="279"/>
      <c r="P1172" s="279"/>
      <c r="Q1172" s="315"/>
    </row>
    <row r="1173" spans="1:17" ht="36" customHeight="1" x14ac:dyDescent="0.25">
      <c r="A1173" s="300" t="s">
        <v>3500</v>
      </c>
      <c r="B1173" s="279" t="s">
        <v>3493</v>
      </c>
      <c r="C1173" s="279" t="s">
        <v>775</v>
      </c>
      <c r="D1173" s="279">
        <v>2030</v>
      </c>
      <c r="E1173" s="279">
        <v>150</v>
      </c>
      <c r="F1173" s="279" t="s">
        <v>3501</v>
      </c>
      <c r="G1173" s="43" t="s">
        <v>16</v>
      </c>
      <c r="H1173" s="262">
        <v>75</v>
      </c>
      <c r="I1173" s="262">
        <v>0</v>
      </c>
      <c r="J1173" s="262">
        <v>0</v>
      </c>
      <c r="K1173" s="262">
        <v>0</v>
      </c>
      <c r="L1173" s="262">
        <v>0</v>
      </c>
      <c r="M1173" s="262">
        <v>0</v>
      </c>
      <c r="N1173" s="262">
        <v>75</v>
      </c>
      <c r="O1173" s="279">
        <v>1700</v>
      </c>
      <c r="P1173" s="279" t="s">
        <v>3499</v>
      </c>
      <c r="Q1173" s="314" t="s">
        <v>4185</v>
      </c>
    </row>
    <row r="1174" spans="1:17" ht="18" customHeight="1" x14ac:dyDescent="0.25">
      <c r="A1174" s="300"/>
      <c r="B1174" s="279"/>
      <c r="C1174" s="279"/>
      <c r="D1174" s="279"/>
      <c r="E1174" s="279"/>
      <c r="F1174" s="279"/>
      <c r="G1174" s="43" t="s">
        <v>17</v>
      </c>
      <c r="H1174" s="262">
        <v>74.25</v>
      </c>
      <c r="I1174" s="262">
        <v>0</v>
      </c>
      <c r="J1174" s="262">
        <v>0</v>
      </c>
      <c r="K1174" s="262">
        <v>0</v>
      </c>
      <c r="L1174" s="262">
        <v>0</v>
      </c>
      <c r="M1174" s="262">
        <v>0</v>
      </c>
      <c r="N1174" s="262">
        <v>74.25</v>
      </c>
      <c r="O1174" s="279"/>
      <c r="P1174" s="279"/>
      <c r="Q1174" s="315"/>
    </row>
    <row r="1175" spans="1:17" ht="36" x14ac:dyDescent="0.25">
      <c r="A1175" s="300"/>
      <c r="B1175" s="279"/>
      <c r="C1175" s="279"/>
      <c r="D1175" s="279"/>
      <c r="E1175" s="279"/>
      <c r="F1175" s="279"/>
      <c r="G1175" s="43" t="s">
        <v>18</v>
      </c>
      <c r="H1175" s="262">
        <v>0.75</v>
      </c>
      <c r="I1175" s="262">
        <v>0</v>
      </c>
      <c r="J1175" s="262">
        <v>0</v>
      </c>
      <c r="K1175" s="262">
        <v>0</v>
      </c>
      <c r="L1175" s="262">
        <v>0</v>
      </c>
      <c r="M1175" s="262">
        <v>0</v>
      </c>
      <c r="N1175" s="262">
        <v>0.75</v>
      </c>
      <c r="O1175" s="279"/>
      <c r="P1175" s="279"/>
      <c r="Q1175" s="315"/>
    </row>
    <row r="1176" spans="1:17" x14ac:dyDescent="0.25">
      <c r="A1176" s="300"/>
      <c r="B1176" s="279"/>
      <c r="C1176" s="279"/>
      <c r="D1176" s="279"/>
      <c r="E1176" s="279"/>
      <c r="F1176" s="279"/>
      <c r="G1176" s="43" t="s">
        <v>19</v>
      </c>
      <c r="H1176" s="262">
        <v>0</v>
      </c>
      <c r="I1176" s="262">
        <v>0</v>
      </c>
      <c r="J1176" s="262">
        <v>0</v>
      </c>
      <c r="K1176" s="262">
        <v>0</v>
      </c>
      <c r="L1176" s="262">
        <v>0</v>
      </c>
      <c r="M1176" s="262">
        <v>0</v>
      </c>
      <c r="N1176" s="262">
        <v>0</v>
      </c>
      <c r="O1176" s="279"/>
      <c r="P1176" s="279"/>
      <c r="Q1176" s="315"/>
    </row>
    <row r="1177" spans="1:17" ht="24" x14ac:dyDescent="0.25">
      <c r="A1177" s="300"/>
      <c r="B1177" s="279"/>
      <c r="C1177" s="279"/>
      <c r="D1177" s="279"/>
      <c r="E1177" s="279"/>
      <c r="F1177" s="279"/>
      <c r="G1177" s="43" t="s">
        <v>20</v>
      </c>
      <c r="H1177" s="262">
        <v>0</v>
      </c>
      <c r="I1177" s="262">
        <v>0</v>
      </c>
      <c r="J1177" s="262">
        <v>0</v>
      </c>
      <c r="K1177" s="262">
        <v>0</v>
      </c>
      <c r="L1177" s="262">
        <v>0</v>
      </c>
      <c r="M1177" s="262">
        <v>0</v>
      </c>
      <c r="N1177" s="262">
        <v>0</v>
      </c>
      <c r="O1177" s="279"/>
      <c r="P1177" s="279"/>
      <c r="Q1177" s="315"/>
    </row>
    <row r="1178" spans="1:17" ht="36" x14ac:dyDescent="0.25">
      <c r="A1178" s="636" t="s">
        <v>26</v>
      </c>
      <c r="B1178" s="636"/>
      <c r="C1178" s="636"/>
      <c r="D1178" s="636"/>
      <c r="E1178" s="636"/>
      <c r="F1178" s="636"/>
      <c r="G1178" s="139" t="s">
        <v>16</v>
      </c>
      <c r="H1178" s="131">
        <f>SUM(H1108,H1113,H1118,H1123,H1128,H1133,H1138,H1143,H1148,H1153,H1158,H1163,H1168,H1173)</f>
        <v>529.5</v>
      </c>
      <c r="I1178" s="131">
        <f t="shared" ref="I1178:N1178" si="259">SUM(I1108,I1113,I1118,I1123,I1128,I1133,I1138,I1143,I1148,I1153,I1158,I1163,I1168,I1173)</f>
        <v>0.5</v>
      </c>
      <c r="J1178" s="131">
        <f t="shared" si="259"/>
        <v>16.5</v>
      </c>
      <c r="K1178" s="131">
        <f t="shared" si="259"/>
        <v>33</v>
      </c>
      <c r="L1178" s="131">
        <f t="shared" si="259"/>
        <v>66.400000000000006</v>
      </c>
      <c r="M1178" s="131">
        <f t="shared" si="259"/>
        <v>305.10000000000002</v>
      </c>
      <c r="N1178" s="131">
        <f t="shared" si="259"/>
        <v>108</v>
      </c>
      <c r="O1178" s="283"/>
      <c r="P1178" s="283"/>
    </row>
    <row r="1179" spans="1:17" ht="39.75" customHeight="1" x14ac:dyDescent="0.25">
      <c r="A1179" s="306"/>
      <c r="B1179" s="306"/>
      <c r="C1179" s="306"/>
      <c r="D1179" s="306"/>
      <c r="E1179" s="306"/>
      <c r="F1179" s="306"/>
      <c r="G1179" s="133" t="s">
        <v>17</v>
      </c>
      <c r="H1179" s="131">
        <f t="shared" ref="H1179:N1182" si="260">SUM(H1109,H1114,H1119,H1124,H1129,H1134,H1139,H1144,H1149,H1154,H1159,H1164,H1169,H1174)</f>
        <v>472.65</v>
      </c>
      <c r="I1179" s="131">
        <f t="shared" si="260"/>
        <v>0</v>
      </c>
      <c r="J1179" s="131">
        <f t="shared" si="260"/>
        <v>0</v>
      </c>
      <c r="K1179" s="131">
        <f t="shared" si="260"/>
        <v>0</v>
      </c>
      <c r="L1179" s="131">
        <f t="shared" si="260"/>
        <v>63.7</v>
      </c>
      <c r="M1179" s="131">
        <f t="shared" si="260"/>
        <v>302</v>
      </c>
      <c r="N1179" s="131">
        <f t="shared" si="260"/>
        <v>106.95</v>
      </c>
      <c r="O1179" s="279"/>
      <c r="P1179" s="279"/>
    </row>
    <row r="1180" spans="1:17" ht="36" x14ac:dyDescent="0.25">
      <c r="A1180" s="306"/>
      <c r="B1180" s="306"/>
      <c r="C1180" s="306"/>
      <c r="D1180" s="306"/>
      <c r="E1180" s="306"/>
      <c r="F1180" s="306"/>
      <c r="G1180" s="133" t="s">
        <v>1887</v>
      </c>
      <c r="H1180" s="131">
        <f t="shared" si="260"/>
        <v>46.65</v>
      </c>
      <c r="I1180" s="131">
        <f t="shared" si="260"/>
        <v>0</v>
      </c>
      <c r="J1180" s="131">
        <f t="shared" si="260"/>
        <v>13.9</v>
      </c>
      <c r="K1180" s="131">
        <f t="shared" si="260"/>
        <v>27.9</v>
      </c>
      <c r="L1180" s="131">
        <f t="shared" si="260"/>
        <v>0.7</v>
      </c>
      <c r="M1180" s="131">
        <f t="shared" si="260"/>
        <v>3.1</v>
      </c>
      <c r="N1180" s="131">
        <f t="shared" si="260"/>
        <v>1.05</v>
      </c>
      <c r="O1180" s="279"/>
      <c r="P1180" s="279"/>
    </row>
    <row r="1181" spans="1:17" x14ac:dyDescent="0.25">
      <c r="A1181" s="306"/>
      <c r="B1181" s="306"/>
      <c r="C1181" s="306"/>
      <c r="D1181" s="306"/>
      <c r="E1181" s="306"/>
      <c r="F1181" s="306"/>
      <c r="G1181" s="133" t="s">
        <v>19</v>
      </c>
      <c r="H1181" s="131">
        <f t="shared" si="260"/>
        <v>10.199999999999999</v>
      </c>
      <c r="I1181" s="131">
        <f t="shared" si="260"/>
        <v>0.5</v>
      </c>
      <c r="J1181" s="131">
        <f t="shared" si="260"/>
        <v>2.6</v>
      </c>
      <c r="K1181" s="131">
        <f t="shared" si="260"/>
        <v>5.0999999999999996</v>
      </c>
      <c r="L1181" s="131">
        <f t="shared" si="260"/>
        <v>2</v>
      </c>
      <c r="M1181" s="131">
        <f t="shared" si="260"/>
        <v>0</v>
      </c>
      <c r="N1181" s="131">
        <f t="shared" si="260"/>
        <v>0</v>
      </c>
      <c r="O1181" s="279"/>
      <c r="P1181" s="279"/>
    </row>
    <row r="1182" spans="1:17" ht="24" x14ac:dyDescent="0.25">
      <c r="A1182" s="306"/>
      <c r="B1182" s="306"/>
      <c r="C1182" s="306"/>
      <c r="D1182" s="306"/>
      <c r="E1182" s="306"/>
      <c r="F1182" s="306"/>
      <c r="G1182" s="133" t="s">
        <v>20</v>
      </c>
      <c r="H1182" s="131">
        <f t="shared" si="260"/>
        <v>0</v>
      </c>
      <c r="I1182" s="131">
        <f t="shared" si="260"/>
        <v>0</v>
      </c>
      <c r="J1182" s="131">
        <f t="shared" si="260"/>
        <v>0</v>
      </c>
      <c r="K1182" s="131">
        <f t="shared" si="260"/>
        <v>0</v>
      </c>
      <c r="L1182" s="131">
        <f t="shared" si="260"/>
        <v>0</v>
      </c>
      <c r="M1182" s="131">
        <f t="shared" si="260"/>
        <v>0</v>
      </c>
      <c r="N1182" s="131">
        <f t="shared" si="260"/>
        <v>0</v>
      </c>
      <c r="O1182" s="279"/>
      <c r="P1182" s="279"/>
    </row>
    <row r="1183" spans="1:17" x14ac:dyDescent="0.25">
      <c r="A1183" s="666" t="s">
        <v>27</v>
      </c>
      <c r="B1183" s="667"/>
      <c r="C1183" s="667"/>
      <c r="D1183" s="667"/>
      <c r="E1183" s="667"/>
      <c r="F1183" s="667"/>
      <c r="G1183" s="667"/>
      <c r="H1183" s="667"/>
      <c r="I1183" s="667"/>
      <c r="J1183" s="667"/>
      <c r="K1183" s="667"/>
      <c r="L1183" s="667"/>
      <c r="M1183" s="667"/>
      <c r="N1183" s="667"/>
      <c r="O1183" s="667"/>
      <c r="P1183" s="668"/>
    </row>
    <row r="1184" spans="1:17" ht="36" customHeight="1" x14ac:dyDescent="0.25">
      <c r="A1184" s="292" t="s">
        <v>3502</v>
      </c>
      <c r="B1184" s="279" t="s">
        <v>3503</v>
      </c>
      <c r="C1184" s="279" t="s">
        <v>27</v>
      </c>
      <c r="D1184" s="279" t="s">
        <v>3504</v>
      </c>
      <c r="E1184" s="279" t="s">
        <v>3505</v>
      </c>
      <c r="F1184" s="281" t="s">
        <v>3506</v>
      </c>
      <c r="G1184" s="79" t="s">
        <v>16</v>
      </c>
      <c r="H1184" s="44">
        <f t="shared" ref="H1184:N1184" si="261">SUM(H1185:H1188)</f>
        <v>40</v>
      </c>
      <c r="I1184" s="44">
        <f t="shared" si="261"/>
        <v>40</v>
      </c>
      <c r="J1184" s="44">
        <f t="shared" si="261"/>
        <v>0</v>
      </c>
      <c r="K1184" s="44">
        <f t="shared" si="261"/>
        <v>0</v>
      </c>
      <c r="L1184" s="44">
        <f t="shared" si="261"/>
        <v>0</v>
      </c>
      <c r="M1184" s="44">
        <f t="shared" si="261"/>
        <v>0</v>
      </c>
      <c r="N1184" s="44">
        <f t="shared" si="261"/>
        <v>0</v>
      </c>
      <c r="O1184" s="279">
        <v>790</v>
      </c>
      <c r="P1184" s="281" t="s">
        <v>3507</v>
      </c>
      <c r="Q1184" s="314" t="s">
        <v>4164</v>
      </c>
    </row>
    <row r="1185" spans="1:17" x14ac:dyDescent="0.25">
      <c r="A1185" s="292"/>
      <c r="B1185" s="279"/>
      <c r="C1185" s="279"/>
      <c r="D1185" s="279"/>
      <c r="E1185" s="279"/>
      <c r="F1185" s="282"/>
      <c r="G1185" s="79" t="s">
        <v>49</v>
      </c>
      <c r="H1185" s="44">
        <f t="shared" ref="H1185:H1218" si="262">SUM(I1185:N1185)</f>
        <v>0</v>
      </c>
      <c r="I1185" s="44">
        <v>0</v>
      </c>
      <c r="J1185" s="44">
        <v>0</v>
      </c>
      <c r="K1185" s="44">
        <v>0</v>
      </c>
      <c r="L1185" s="44">
        <v>0</v>
      </c>
      <c r="M1185" s="44">
        <v>0</v>
      </c>
      <c r="N1185" s="44">
        <v>0</v>
      </c>
      <c r="O1185" s="279"/>
      <c r="P1185" s="282"/>
      <c r="Q1185" s="315"/>
    </row>
    <row r="1186" spans="1:17" ht="36" x14ac:dyDescent="0.25">
      <c r="A1186" s="292"/>
      <c r="B1186" s="279"/>
      <c r="C1186" s="279"/>
      <c r="D1186" s="279"/>
      <c r="E1186" s="279"/>
      <c r="F1186" s="282"/>
      <c r="G1186" s="79" t="s">
        <v>18</v>
      </c>
      <c r="H1186" s="44">
        <f t="shared" si="262"/>
        <v>38</v>
      </c>
      <c r="I1186" s="44">
        <v>38</v>
      </c>
      <c r="J1186" s="44">
        <v>0</v>
      </c>
      <c r="K1186" s="44">
        <v>0</v>
      </c>
      <c r="L1186" s="44">
        <v>0</v>
      </c>
      <c r="M1186" s="44">
        <v>0</v>
      </c>
      <c r="N1186" s="44">
        <v>0</v>
      </c>
      <c r="O1186" s="279"/>
      <c r="P1186" s="282"/>
      <c r="Q1186" s="315"/>
    </row>
    <row r="1187" spans="1:17" x14ac:dyDescent="0.25">
      <c r="A1187" s="292"/>
      <c r="B1187" s="279"/>
      <c r="C1187" s="279"/>
      <c r="D1187" s="279"/>
      <c r="E1187" s="279"/>
      <c r="F1187" s="282"/>
      <c r="G1187" s="79" t="s">
        <v>19</v>
      </c>
      <c r="H1187" s="44">
        <f t="shared" si="262"/>
        <v>2</v>
      </c>
      <c r="I1187" s="44">
        <v>2</v>
      </c>
      <c r="J1187" s="44">
        <v>0</v>
      </c>
      <c r="K1187" s="44">
        <v>0</v>
      </c>
      <c r="L1187" s="44">
        <v>0</v>
      </c>
      <c r="M1187" s="44">
        <v>0</v>
      </c>
      <c r="N1187" s="44">
        <v>0</v>
      </c>
      <c r="O1187" s="279"/>
      <c r="P1187" s="282"/>
      <c r="Q1187" s="315"/>
    </row>
    <row r="1188" spans="1:17" ht="24" x14ac:dyDescent="0.25">
      <c r="A1188" s="292"/>
      <c r="B1188" s="279"/>
      <c r="C1188" s="279"/>
      <c r="D1188" s="279"/>
      <c r="E1188" s="279"/>
      <c r="F1188" s="283"/>
      <c r="G1188" s="79" t="s">
        <v>20</v>
      </c>
      <c r="H1188" s="44">
        <f t="shared" si="262"/>
        <v>0</v>
      </c>
      <c r="I1188" s="44">
        <v>0</v>
      </c>
      <c r="J1188" s="44">
        <v>0</v>
      </c>
      <c r="K1188" s="44">
        <v>0</v>
      </c>
      <c r="L1188" s="44">
        <v>0</v>
      </c>
      <c r="M1188" s="44">
        <v>0</v>
      </c>
      <c r="N1188" s="44">
        <v>0</v>
      </c>
      <c r="O1188" s="279"/>
      <c r="P1188" s="283"/>
      <c r="Q1188" s="315"/>
    </row>
    <row r="1189" spans="1:17" ht="88.5" customHeight="1" x14ac:dyDescent="0.25">
      <c r="A1189" s="299" t="s">
        <v>3508</v>
      </c>
      <c r="B1189" s="279" t="s">
        <v>3503</v>
      </c>
      <c r="C1189" s="279" t="s">
        <v>27</v>
      </c>
      <c r="D1189" s="279" t="s">
        <v>160</v>
      </c>
      <c r="E1189" s="279" t="s">
        <v>3509</v>
      </c>
      <c r="F1189" s="281" t="s">
        <v>3510</v>
      </c>
      <c r="G1189" s="79" t="s">
        <v>16</v>
      </c>
      <c r="H1189" s="44">
        <f t="shared" ref="H1189:N1189" si="263">SUM(H1190:H1193)</f>
        <v>29.6</v>
      </c>
      <c r="I1189" s="44">
        <f t="shared" si="263"/>
        <v>10.199999999999999</v>
      </c>
      <c r="J1189" s="44">
        <f t="shared" si="263"/>
        <v>19.399999999999999</v>
      </c>
      <c r="K1189" s="44">
        <f t="shared" si="263"/>
        <v>0</v>
      </c>
      <c r="L1189" s="44">
        <f t="shared" si="263"/>
        <v>0</v>
      </c>
      <c r="M1189" s="44">
        <f t="shared" si="263"/>
        <v>0</v>
      </c>
      <c r="N1189" s="44">
        <f t="shared" si="263"/>
        <v>0</v>
      </c>
      <c r="O1189" s="279">
        <v>5103</v>
      </c>
      <c r="P1189" s="281" t="s">
        <v>3511</v>
      </c>
      <c r="Q1189" s="314" t="s">
        <v>4164</v>
      </c>
    </row>
    <row r="1190" spans="1:17" x14ac:dyDescent="0.25">
      <c r="A1190" s="374"/>
      <c r="B1190" s="279"/>
      <c r="C1190" s="279"/>
      <c r="D1190" s="279"/>
      <c r="E1190" s="279"/>
      <c r="F1190" s="282"/>
      <c r="G1190" s="79" t="s">
        <v>49</v>
      </c>
      <c r="H1190" s="44">
        <f t="shared" si="262"/>
        <v>29</v>
      </c>
      <c r="I1190" s="44">
        <v>10</v>
      </c>
      <c r="J1190" s="44">
        <v>19</v>
      </c>
      <c r="K1190" s="44">
        <v>0</v>
      </c>
      <c r="L1190" s="44">
        <v>0</v>
      </c>
      <c r="M1190" s="44">
        <v>0</v>
      </c>
      <c r="N1190" s="44">
        <v>0</v>
      </c>
      <c r="O1190" s="279"/>
      <c r="P1190" s="282"/>
      <c r="Q1190" s="315"/>
    </row>
    <row r="1191" spans="1:17" ht="36" x14ac:dyDescent="0.25">
      <c r="A1191" s="374"/>
      <c r="B1191" s="279"/>
      <c r="C1191" s="279"/>
      <c r="D1191" s="279"/>
      <c r="E1191" s="279"/>
      <c r="F1191" s="282"/>
      <c r="G1191" s="79" t="s">
        <v>18</v>
      </c>
      <c r="H1191" s="44">
        <f t="shared" si="262"/>
        <v>0.30000000000000004</v>
      </c>
      <c r="I1191" s="44">
        <v>0.1</v>
      </c>
      <c r="J1191" s="44">
        <v>0.2</v>
      </c>
      <c r="K1191" s="44">
        <v>0</v>
      </c>
      <c r="L1191" s="44">
        <v>0</v>
      </c>
      <c r="M1191" s="44">
        <v>0</v>
      </c>
      <c r="N1191" s="44">
        <v>0</v>
      </c>
      <c r="O1191" s="279"/>
      <c r="P1191" s="282"/>
      <c r="Q1191" s="315"/>
    </row>
    <row r="1192" spans="1:17" x14ac:dyDescent="0.25">
      <c r="A1192" s="374"/>
      <c r="B1192" s="279"/>
      <c r="C1192" s="279"/>
      <c r="D1192" s="279"/>
      <c r="E1192" s="279"/>
      <c r="F1192" s="282"/>
      <c r="G1192" s="79" t="s">
        <v>19</v>
      </c>
      <c r="H1192" s="44">
        <f t="shared" si="262"/>
        <v>0.30000000000000004</v>
      </c>
      <c r="I1192" s="44">
        <v>0.1</v>
      </c>
      <c r="J1192" s="44">
        <v>0.2</v>
      </c>
      <c r="K1192" s="44">
        <v>0</v>
      </c>
      <c r="L1192" s="44">
        <v>0</v>
      </c>
      <c r="M1192" s="44">
        <v>0</v>
      </c>
      <c r="N1192" s="44">
        <v>0</v>
      </c>
      <c r="O1192" s="279"/>
      <c r="P1192" s="282"/>
      <c r="Q1192" s="315"/>
    </row>
    <row r="1193" spans="1:17" ht="24" x14ac:dyDescent="0.25">
      <c r="A1193" s="375"/>
      <c r="B1193" s="279"/>
      <c r="C1193" s="279"/>
      <c r="D1193" s="279"/>
      <c r="E1193" s="279"/>
      <c r="F1193" s="283"/>
      <c r="G1193" s="79" t="s">
        <v>20</v>
      </c>
      <c r="H1193" s="44">
        <f t="shared" si="262"/>
        <v>0</v>
      </c>
      <c r="I1193" s="44">
        <v>0</v>
      </c>
      <c r="J1193" s="44">
        <v>0</v>
      </c>
      <c r="K1193" s="44">
        <v>0</v>
      </c>
      <c r="L1193" s="44">
        <v>0</v>
      </c>
      <c r="M1193" s="44">
        <v>0</v>
      </c>
      <c r="N1193" s="44">
        <v>0</v>
      </c>
      <c r="O1193" s="279"/>
      <c r="P1193" s="283"/>
      <c r="Q1193" s="315"/>
    </row>
    <row r="1194" spans="1:17" ht="36" customHeight="1" x14ac:dyDescent="0.25">
      <c r="A1194" s="299" t="s">
        <v>3512</v>
      </c>
      <c r="B1194" s="279" t="s">
        <v>3513</v>
      </c>
      <c r="C1194" s="279" t="s">
        <v>27</v>
      </c>
      <c r="D1194" s="279">
        <v>2029</v>
      </c>
      <c r="E1194" s="279" t="s">
        <v>3514</v>
      </c>
      <c r="F1194" s="279" t="s">
        <v>607</v>
      </c>
      <c r="G1194" s="79" t="s">
        <v>16</v>
      </c>
      <c r="H1194" s="44">
        <f t="shared" ref="H1194:N1194" si="264">SUM(H1195:H1198)</f>
        <v>6</v>
      </c>
      <c r="I1194" s="44">
        <f t="shared" si="264"/>
        <v>0</v>
      </c>
      <c r="J1194" s="44">
        <f t="shared" si="264"/>
        <v>0</v>
      </c>
      <c r="K1194" s="44">
        <f t="shared" si="264"/>
        <v>0</v>
      </c>
      <c r="L1194" s="44">
        <f t="shared" si="264"/>
        <v>0</v>
      </c>
      <c r="M1194" s="44">
        <f t="shared" si="264"/>
        <v>6</v>
      </c>
      <c r="N1194" s="44">
        <f t="shared" si="264"/>
        <v>0</v>
      </c>
      <c r="O1194" s="279">
        <v>5103</v>
      </c>
      <c r="P1194" s="279" t="s">
        <v>882</v>
      </c>
      <c r="Q1194" s="314" t="s">
        <v>4164</v>
      </c>
    </row>
    <row r="1195" spans="1:17" x14ac:dyDescent="0.25">
      <c r="A1195" s="374"/>
      <c r="B1195" s="279"/>
      <c r="C1195" s="279"/>
      <c r="D1195" s="279"/>
      <c r="E1195" s="279"/>
      <c r="F1195" s="279"/>
      <c r="G1195" s="79" t="s">
        <v>49</v>
      </c>
      <c r="H1195" s="44">
        <f t="shared" si="262"/>
        <v>0</v>
      </c>
      <c r="I1195" s="44">
        <v>0</v>
      </c>
      <c r="J1195" s="44">
        <v>0</v>
      </c>
      <c r="K1195" s="44">
        <v>0</v>
      </c>
      <c r="L1195" s="44">
        <v>0</v>
      </c>
      <c r="M1195" s="44">
        <v>0</v>
      </c>
      <c r="N1195" s="44">
        <v>0</v>
      </c>
      <c r="O1195" s="279"/>
      <c r="P1195" s="279"/>
      <c r="Q1195" s="315"/>
    </row>
    <row r="1196" spans="1:17" ht="36" x14ac:dyDescent="0.25">
      <c r="A1196" s="374"/>
      <c r="B1196" s="279"/>
      <c r="C1196" s="279"/>
      <c r="D1196" s="279"/>
      <c r="E1196" s="279"/>
      <c r="F1196" s="279"/>
      <c r="G1196" s="79" t="s">
        <v>18</v>
      </c>
      <c r="H1196" s="44">
        <f t="shared" si="262"/>
        <v>5.7</v>
      </c>
      <c r="I1196" s="44">
        <v>0</v>
      </c>
      <c r="J1196" s="44">
        <v>0</v>
      </c>
      <c r="K1196" s="44">
        <v>0</v>
      </c>
      <c r="L1196" s="44">
        <v>0</v>
      </c>
      <c r="M1196" s="44">
        <v>5.7</v>
      </c>
      <c r="N1196" s="44">
        <v>0</v>
      </c>
      <c r="O1196" s="279"/>
      <c r="P1196" s="279"/>
      <c r="Q1196" s="315"/>
    </row>
    <row r="1197" spans="1:17" x14ac:dyDescent="0.25">
      <c r="A1197" s="374"/>
      <c r="B1197" s="279"/>
      <c r="C1197" s="279"/>
      <c r="D1197" s="279"/>
      <c r="E1197" s="279"/>
      <c r="F1197" s="279"/>
      <c r="G1197" s="79" t="s">
        <v>19</v>
      </c>
      <c r="H1197" s="44">
        <f t="shared" si="262"/>
        <v>0.3</v>
      </c>
      <c r="I1197" s="44">
        <v>0</v>
      </c>
      <c r="J1197" s="44">
        <v>0</v>
      </c>
      <c r="K1197" s="44">
        <v>0</v>
      </c>
      <c r="L1197" s="44">
        <v>0</v>
      </c>
      <c r="M1197" s="44">
        <v>0.3</v>
      </c>
      <c r="N1197" s="44">
        <v>0</v>
      </c>
      <c r="O1197" s="279"/>
      <c r="P1197" s="279"/>
      <c r="Q1197" s="315"/>
    </row>
    <row r="1198" spans="1:17" ht="24" x14ac:dyDescent="0.25">
      <c r="A1198" s="375"/>
      <c r="B1198" s="279"/>
      <c r="C1198" s="279"/>
      <c r="D1198" s="279"/>
      <c r="E1198" s="279"/>
      <c r="F1198" s="279"/>
      <c r="G1198" s="79" t="s">
        <v>20</v>
      </c>
      <c r="H1198" s="44">
        <f t="shared" si="262"/>
        <v>0</v>
      </c>
      <c r="I1198" s="44">
        <v>0</v>
      </c>
      <c r="J1198" s="44">
        <v>0</v>
      </c>
      <c r="K1198" s="44">
        <v>0</v>
      </c>
      <c r="L1198" s="44">
        <v>0</v>
      </c>
      <c r="M1198" s="44">
        <v>0</v>
      </c>
      <c r="N1198" s="44">
        <v>0</v>
      </c>
      <c r="O1198" s="279"/>
      <c r="P1198" s="279"/>
      <c r="Q1198" s="315"/>
    </row>
    <row r="1199" spans="1:17" ht="36" customHeight="1" x14ac:dyDescent="0.25">
      <c r="A1199" s="299" t="s">
        <v>3515</v>
      </c>
      <c r="B1199" s="279" t="s">
        <v>3513</v>
      </c>
      <c r="C1199" s="279" t="s">
        <v>27</v>
      </c>
      <c r="D1199" s="279">
        <v>2028</v>
      </c>
      <c r="E1199" s="279" t="s">
        <v>3516</v>
      </c>
      <c r="F1199" s="279" t="s">
        <v>607</v>
      </c>
      <c r="G1199" s="79" t="s">
        <v>16</v>
      </c>
      <c r="H1199" s="44">
        <f t="shared" ref="H1199:N1199" si="265">SUM(H1200:H1203)</f>
        <v>6</v>
      </c>
      <c r="I1199" s="44">
        <f t="shared" si="265"/>
        <v>0</v>
      </c>
      <c r="J1199" s="44">
        <f t="shared" si="265"/>
        <v>0</v>
      </c>
      <c r="K1199" s="44">
        <f t="shared" si="265"/>
        <v>0</v>
      </c>
      <c r="L1199" s="44">
        <f t="shared" si="265"/>
        <v>6</v>
      </c>
      <c r="M1199" s="44">
        <f t="shared" si="265"/>
        <v>0</v>
      </c>
      <c r="N1199" s="44">
        <f t="shared" si="265"/>
        <v>0</v>
      </c>
      <c r="O1199" s="279">
        <v>5103</v>
      </c>
      <c r="P1199" s="279" t="s">
        <v>882</v>
      </c>
      <c r="Q1199" s="314" t="s">
        <v>4164</v>
      </c>
    </row>
    <row r="1200" spans="1:17" ht="60" customHeight="1" x14ac:dyDescent="0.25">
      <c r="A1200" s="374"/>
      <c r="B1200" s="279"/>
      <c r="C1200" s="279"/>
      <c r="D1200" s="279"/>
      <c r="E1200" s="279"/>
      <c r="F1200" s="279"/>
      <c r="G1200" s="79" t="s">
        <v>49</v>
      </c>
      <c r="H1200" s="44">
        <f t="shared" si="262"/>
        <v>0</v>
      </c>
      <c r="I1200" s="44">
        <v>0</v>
      </c>
      <c r="J1200" s="44">
        <v>0</v>
      </c>
      <c r="K1200" s="44">
        <v>0</v>
      </c>
      <c r="L1200" s="44">
        <v>0</v>
      </c>
      <c r="M1200" s="44">
        <v>0</v>
      </c>
      <c r="N1200" s="44">
        <v>0</v>
      </c>
      <c r="O1200" s="279"/>
      <c r="P1200" s="279"/>
      <c r="Q1200" s="315"/>
    </row>
    <row r="1201" spans="1:17" ht="36" x14ac:dyDescent="0.25">
      <c r="A1201" s="374"/>
      <c r="B1201" s="279"/>
      <c r="C1201" s="279"/>
      <c r="D1201" s="279"/>
      <c r="E1201" s="279"/>
      <c r="F1201" s="279"/>
      <c r="G1201" s="79" t="s">
        <v>18</v>
      </c>
      <c r="H1201" s="44">
        <f t="shared" si="262"/>
        <v>5.7</v>
      </c>
      <c r="I1201" s="44">
        <v>0</v>
      </c>
      <c r="J1201" s="44">
        <v>0</v>
      </c>
      <c r="K1201" s="44">
        <v>0</v>
      </c>
      <c r="L1201" s="44">
        <v>5.7</v>
      </c>
      <c r="M1201" s="44">
        <v>0</v>
      </c>
      <c r="N1201" s="44">
        <v>0</v>
      </c>
      <c r="O1201" s="279"/>
      <c r="P1201" s="279"/>
      <c r="Q1201" s="315"/>
    </row>
    <row r="1202" spans="1:17" x14ac:dyDescent="0.25">
      <c r="A1202" s="374"/>
      <c r="B1202" s="279"/>
      <c r="C1202" s="279"/>
      <c r="D1202" s="279"/>
      <c r="E1202" s="279"/>
      <c r="F1202" s="279"/>
      <c r="G1202" s="79" t="s">
        <v>19</v>
      </c>
      <c r="H1202" s="44">
        <f t="shared" si="262"/>
        <v>0.3</v>
      </c>
      <c r="I1202" s="44">
        <v>0</v>
      </c>
      <c r="J1202" s="44">
        <v>0</v>
      </c>
      <c r="K1202" s="44">
        <v>0</v>
      </c>
      <c r="L1202" s="44">
        <v>0.3</v>
      </c>
      <c r="M1202" s="44">
        <v>0</v>
      </c>
      <c r="N1202" s="44">
        <v>0</v>
      </c>
      <c r="O1202" s="279"/>
      <c r="P1202" s="279"/>
      <c r="Q1202" s="315"/>
    </row>
    <row r="1203" spans="1:17" ht="24" x14ac:dyDescent="0.25">
      <c r="A1203" s="375"/>
      <c r="B1203" s="279"/>
      <c r="C1203" s="279"/>
      <c r="D1203" s="279"/>
      <c r="E1203" s="279"/>
      <c r="F1203" s="279"/>
      <c r="G1203" s="79" t="s">
        <v>20</v>
      </c>
      <c r="H1203" s="44">
        <f t="shared" si="262"/>
        <v>0</v>
      </c>
      <c r="I1203" s="44">
        <v>0</v>
      </c>
      <c r="J1203" s="44">
        <v>0</v>
      </c>
      <c r="K1203" s="44">
        <v>0</v>
      </c>
      <c r="L1203" s="44">
        <v>0</v>
      </c>
      <c r="M1203" s="44">
        <v>0</v>
      </c>
      <c r="N1203" s="44">
        <v>0</v>
      </c>
      <c r="O1203" s="279"/>
      <c r="P1203" s="279"/>
      <c r="Q1203" s="315"/>
    </row>
    <row r="1204" spans="1:17" ht="36" customHeight="1" x14ac:dyDescent="0.25">
      <c r="A1204" s="299" t="s">
        <v>3517</v>
      </c>
      <c r="B1204" s="279" t="s">
        <v>3513</v>
      </c>
      <c r="C1204" s="279" t="s">
        <v>27</v>
      </c>
      <c r="D1204" s="279">
        <v>2030</v>
      </c>
      <c r="E1204" s="279" t="s">
        <v>3518</v>
      </c>
      <c r="F1204" s="279" t="s">
        <v>607</v>
      </c>
      <c r="G1204" s="79" t="s">
        <v>16</v>
      </c>
      <c r="H1204" s="44">
        <f t="shared" ref="H1204:N1204" si="266">SUM(H1205:H1208)</f>
        <v>6</v>
      </c>
      <c r="I1204" s="44">
        <f t="shared" si="266"/>
        <v>0</v>
      </c>
      <c r="J1204" s="44">
        <f t="shared" si="266"/>
        <v>0</v>
      </c>
      <c r="K1204" s="44">
        <f t="shared" si="266"/>
        <v>0</v>
      </c>
      <c r="L1204" s="44">
        <f t="shared" si="266"/>
        <v>0</v>
      </c>
      <c r="M1204" s="44">
        <f t="shared" si="266"/>
        <v>0</v>
      </c>
      <c r="N1204" s="44">
        <f t="shared" si="266"/>
        <v>6</v>
      </c>
      <c r="O1204" s="279">
        <v>710</v>
      </c>
      <c r="P1204" s="279" t="s">
        <v>882</v>
      </c>
      <c r="Q1204" s="314" t="s">
        <v>4164</v>
      </c>
    </row>
    <row r="1205" spans="1:17" ht="48" customHeight="1" x14ac:dyDescent="0.25">
      <c r="A1205" s="374"/>
      <c r="B1205" s="279"/>
      <c r="C1205" s="279"/>
      <c r="D1205" s="279"/>
      <c r="E1205" s="279"/>
      <c r="F1205" s="279"/>
      <c r="G1205" s="79" t="s">
        <v>49</v>
      </c>
      <c r="H1205" s="44">
        <f t="shared" si="262"/>
        <v>0</v>
      </c>
      <c r="I1205" s="44">
        <v>0</v>
      </c>
      <c r="J1205" s="44">
        <v>0</v>
      </c>
      <c r="K1205" s="44">
        <v>0</v>
      </c>
      <c r="L1205" s="44">
        <v>0</v>
      </c>
      <c r="M1205" s="44">
        <v>0</v>
      </c>
      <c r="N1205" s="44">
        <v>0</v>
      </c>
      <c r="O1205" s="279"/>
      <c r="P1205" s="279"/>
      <c r="Q1205" s="315"/>
    </row>
    <row r="1206" spans="1:17" ht="36" x14ac:dyDescent="0.25">
      <c r="A1206" s="374"/>
      <c r="B1206" s="279"/>
      <c r="C1206" s="279"/>
      <c r="D1206" s="279"/>
      <c r="E1206" s="279"/>
      <c r="F1206" s="279"/>
      <c r="G1206" s="79" t="s">
        <v>18</v>
      </c>
      <c r="H1206" s="44">
        <f t="shared" si="262"/>
        <v>5.7</v>
      </c>
      <c r="I1206" s="44">
        <v>0</v>
      </c>
      <c r="J1206" s="44">
        <v>0</v>
      </c>
      <c r="K1206" s="44">
        <v>0</v>
      </c>
      <c r="L1206" s="44">
        <v>0</v>
      </c>
      <c r="M1206" s="44">
        <v>0</v>
      </c>
      <c r="N1206" s="44">
        <v>5.7</v>
      </c>
      <c r="O1206" s="279"/>
      <c r="P1206" s="279"/>
      <c r="Q1206" s="315"/>
    </row>
    <row r="1207" spans="1:17" x14ac:dyDescent="0.25">
      <c r="A1207" s="374"/>
      <c r="B1207" s="279"/>
      <c r="C1207" s="279"/>
      <c r="D1207" s="279"/>
      <c r="E1207" s="279"/>
      <c r="F1207" s="279"/>
      <c r="G1207" s="79" t="s">
        <v>19</v>
      </c>
      <c r="H1207" s="44">
        <f t="shared" si="262"/>
        <v>0.3</v>
      </c>
      <c r="I1207" s="44">
        <v>0</v>
      </c>
      <c r="J1207" s="44">
        <v>0</v>
      </c>
      <c r="K1207" s="44">
        <v>0</v>
      </c>
      <c r="L1207" s="44">
        <v>0</v>
      </c>
      <c r="M1207" s="44">
        <v>0</v>
      </c>
      <c r="N1207" s="44">
        <v>0.3</v>
      </c>
      <c r="O1207" s="279"/>
      <c r="P1207" s="279"/>
      <c r="Q1207" s="315"/>
    </row>
    <row r="1208" spans="1:17" ht="24" x14ac:dyDescent="0.25">
      <c r="A1208" s="375"/>
      <c r="B1208" s="279"/>
      <c r="C1208" s="279"/>
      <c r="D1208" s="279"/>
      <c r="E1208" s="279"/>
      <c r="F1208" s="279"/>
      <c r="G1208" s="79" t="s">
        <v>20</v>
      </c>
      <c r="H1208" s="44">
        <f t="shared" si="262"/>
        <v>0</v>
      </c>
      <c r="I1208" s="44">
        <v>0</v>
      </c>
      <c r="J1208" s="44">
        <v>0</v>
      </c>
      <c r="K1208" s="44">
        <v>0</v>
      </c>
      <c r="L1208" s="44">
        <v>0</v>
      </c>
      <c r="M1208" s="44">
        <v>0</v>
      </c>
      <c r="N1208" s="44">
        <v>0</v>
      </c>
      <c r="O1208" s="279"/>
      <c r="P1208" s="279"/>
      <c r="Q1208" s="315"/>
    </row>
    <row r="1209" spans="1:17" ht="36" customHeight="1" x14ac:dyDescent="0.25">
      <c r="A1209" s="292" t="s">
        <v>3519</v>
      </c>
      <c r="B1209" s="279" t="s">
        <v>3513</v>
      </c>
      <c r="C1209" s="279" t="s">
        <v>27</v>
      </c>
      <c r="D1209" s="279">
        <v>2027</v>
      </c>
      <c r="E1209" s="279" t="s">
        <v>3520</v>
      </c>
      <c r="F1209" s="281" t="s">
        <v>3521</v>
      </c>
      <c r="G1209" s="79" t="s">
        <v>16</v>
      </c>
      <c r="H1209" s="44">
        <f t="shared" ref="H1209:N1209" si="267">SUM(H1210:H1213)</f>
        <v>30.000000000000004</v>
      </c>
      <c r="I1209" s="44">
        <f t="shared" si="267"/>
        <v>0</v>
      </c>
      <c r="J1209" s="44">
        <f t="shared" si="267"/>
        <v>0</v>
      </c>
      <c r="K1209" s="44">
        <f t="shared" si="267"/>
        <v>30.000000000000004</v>
      </c>
      <c r="L1209" s="44">
        <f t="shared" si="267"/>
        <v>0</v>
      </c>
      <c r="M1209" s="44">
        <f t="shared" si="267"/>
        <v>0</v>
      </c>
      <c r="N1209" s="44">
        <f t="shared" si="267"/>
        <v>0</v>
      </c>
      <c r="O1209" s="279">
        <v>5103</v>
      </c>
      <c r="P1209" s="279" t="s">
        <v>3522</v>
      </c>
      <c r="Q1209" s="314" t="s">
        <v>4164</v>
      </c>
    </row>
    <row r="1210" spans="1:17" x14ac:dyDescent="0.25">
      <c r="A1210" s="292"/>
      <c r="B1210" s="279"/>
      <c r="C1210" s="279"/>
      <c r="D1210" s="279"/>
      <c r="E1210" s="279"/>
      <c r="F1210" s="282"/>
      <c r="G1210" s="79" t="s">
        <v>49</v>
      </c>
      <c r="H1210" s="44">
        <f t="shared" si="262"/>
        <v>29.6</v>
      </c>
      <c r="I1210" s="44">
        <v>0</v>
      </c>
      <c r="J1210" s="44">
        <v>0</v>
      </c>
      <c r="K1210" s="44">
        <v>29.6</v>
      </c>
      <c r="L1210" s="44">
        <v>0</v>
      </c>
      <c r="M1210" s="44">
        <v>0</v>
      </c>
      <c r="N1210" s="44">
        <v>0</v>
      </c>
      <c r="O1210" s="279"/>
      <c r="P1210" s="279"/>
      <c r="Q1210" s="315"/>
    </row>
    <row r="1211" spans="1:17" ht="36" x14ac:dyDescent="0.25">
      <c r="A1211" s="292"/>
      <c r="B1211" s="279"/>
      <c r="C1211" s="279"/>
      <c r="D1211" s="279"/>
      <c r="E1211" s="279"/>
      <c r="F1211" s="282"/>
      <c r="G1211" s="79" t="s">
        <v>18</v>
      </c>
      <c r="H1211" s="44">
        <f t="shared" si="262"/>
        <v>0.3</v>
      </c>
      <c r="I1211" s="44">
        <v>0</v>
      </c>
      <c r="J1211" s="44">
        <v>0</v>
      </c>
      <c r="K1211" s="44">
        <v>0.3</v>
      </c>
      <c r="L1211" s="44">
        <v>0</v>
      </c>
      <c r="M1211" s="44">
        <v>0</v>
      </c>
      <c r="N1211" s="44">
        <v>0</v>
      </c>
      <c r="O1211" s="279"/>
      <c r="P1211" s="279"/>
      <c r="Q1211" s="315"/>
    </row>
    <row r="1212" spans="1:17" x14ac:dyDescent="0.25">
      <c r="A1212" s="292"/>
      <c r="B1212" s="279"/>
      <c r="C1212" s="279"/>
      <c r="D1212" s="279"/>
      <c r="E1212" s="279"/>
      <c r="F1212" s="282"/>
      <c r="G1212" s="79" t="s">
        <v>19</v>
      </c>
      <c r="H1212" s="44">
        <f t="shared" si="262"/>
        <v>0.1</v>
      </c>
      <c r="I1212" s="44">
        <v>0</v>
      </c>
      <c r="J1212" s="44">
        <v>0</v>
      </c>
      <c r="K1212" s="44">
        <v>0.1</v>
      </c>
      <c r="L1212" s="44">
        <v>0</v>
      </c>
      <c r="M1212" s="44">
        <v>0</v>
      </c>
      <c r="N1212" s="44">
        <v>0</v>
      </c>
      <c r="O1212" s="279"/>
      <c r="P1212" s="279"/>
      <c r="Q1212" s="315"/>
    </row>
    <row r="1213" spans="1:17" ht="24" x14ac:dyDescent="0.25">
      <c r="A1213" s="292"/>
      <c r="B1213" s="279"/>
      <c r="C1213" s="279"/>
      <c r="D1213" s="279"/>
      <c r="E1213" s="279"/>
      <c r="F1213" s="283"/>
      <c r="G1213" s="79" t="s">
        <v>20</v>
      </c>
      <c r="H1213" s="44">
        <f t="shared" si="262"/>
        <v>0</v>
      </c>
      <c r="I1213" s="44">
        <v>0</v>
      </c>
      <c r="J1213" s="44">
        <v>0</v>
      </c>
      <c r="K1213" s="44">
        <v>0</v>
      </c>
      <c r="L1213" s="44">
        <v>0</v>
      </c>
      <c r="M1213" s="44">
        <v>0</v>
      </c>
      <c r="N1213" s="44">
        <v>0</v>
      </c>
      <c r="O1213" s="279"/>
      <c r="P1213" s="279"/>
      <c r="Q1213" s="315"/>
    </row>
    <row r="1214" spans="1:17" ht="36" x14ac:dyDescent="0.25">
      <c r="A1214" s="675" t="s">
        <v>3523</v>
      </c>
      <c r="B1214" s="281" t="s">
        <v>3513</v>
      </c>
      <c r="C1214" s="301" t="s">
        <v>27</v>
      </c>
      <c r="D1214" s="281">
        <v>2027</v>
      </c>
      <c r="E1214" s="301" t="s">
        <v>3524</v>
      </c>
      <c r="F1214" s="281" t="s">
        <v>3525</v>
      </c>
      <c r="G1214" s="134" t="s">
        <v>16</v>
      </c>
      <c r="H1214" s="44">
        <v>50</v>
      </c>
      <c r="I1214" s="47">
        <v>0</v>
      </c>
      <c r="J1214" s="44">
        <v>0</v>
      </c>
      <c r="K1214" s="47">
        <v>0</v>
      </c>
      <c r="L1214" s="44">
        <v>0</v>
      </c>
      <c r="M1214" s="47">
        <v>50</v>
      </c>
      <c r="N1214" s="44">
        <v>0</v>
      </c>
      <c r="O1214" s="301">
        <v>5005</v>
      </c>
      <c r="P1214" s="281" t="s">
        <v>3526</v>
      </c>
      <c r="Q1214" s="314" t="s">
        <v>4164</v>
      </c>
    </row>
    <row r="1215" spans="1:17" x14ac:dyDescent="0.25">
      <c r="A1215" s="676"/>
      <c r="B1215" s="282"/>
      <c r="C1215" s="301"/>
      <c r="D1215" s="282"/>
      <c r="E1215" s="301"/>
      <c r="F1215" s="282"/>
      <c r="G1215" s="79" t="s">
        <v>49</v>
      </c>
      <c r="H1215" s="47">
        <v>35</v>
      </c>
      <c r="I1215" s="44">
        <v>0</v>
      </c>
      <c r="J1215" s="47">
        <v>0</v>
      </c>
      <c r="K1215" s="44">
        <v>0</v>
      </c>
      <c r="L1215" s="47">
        <v>0</v>
      </c>
      <c r="M1215" s="44">
        <v>35</v>
      </c>
      <c r="N1215" s="44">
        <v>0</v>
      </c>
      <c r="O1215" s="301"/>
      <c r="P1215" s="282"/>
      <c r="Q1215" s="315"/>
    </row>
    <row r="1216" spans="1:17" ht="36" x14ac:dyDescent="0.25">
      <c r="A1216" s="676"/>
      <c r="B1216" s="282"/>
      <c r="C1216" s="301"/>
      <c r="D1216" s="282"/>
      <c r="E1216" s="301"/>
      <c r="F1216" s="282"/>
      <c r="G1216" s="134" t="s">
        <v>18</v>
      </c>
      <c r="H1216" s="44">
        <v>12.5</v>
      </c>
      <c r="I1216" s="47">
        <v>0</v>
      </c>
      <c r="J1216" s="44">
        <v>0</v>
      </c>
      <c r="K1216" s="47">
        <v>0</v>
      </c>
      <c r="L1216" s="44">
        <v>0</v>
      </c>
      <c r="M1216" s="47">
        <v>12.5</v>
      </c>
      <c r="N1216" s="44">
        <v>0</v>
      </c>
      <c r="O1216" s="301"/>
      <c r="P1216" s="282"/>
      <c r="Q1216" s="315"/>
    </row>
    <row r="1217" spans="1:17" x14ac:dyDescent="0.25">
      <c r="A1217" s="676"/>
      <c r="B1217" s="282"/>
      <c r="C1217" s="301"/>
      <c r="D1217" s="282"/>
      <c r="E1217" s="301"/>
      <c r="F1217" s="282"/>
      <c r="G1217" s="79" t="s">
        <v>19</v>
      </c>
      <c r="H1217" s="47">
        <f t="shared" si="262"/>
        <v>2.5</v>
      </c>
      <c r="I1217" s="44">
        <v>0</v>
      </c>
      <c r="J1217" s="47">
        <v>0</v>
      </c>
      <c r="K1217" s="44">
        <v>0</v>
      </c>
      <c r="L1217" s="47">
        <v>0</v>
      </c>
      <c r="M1217" s="44">
        <v>2.5</v>
      </c>
      <c r="N1217" s="44">
        <v>0</v>
      </c>
      <c r="O1217" s="301"/>
      <c r="P1217" s="282"/>
      <c r="Q1217" s="315"/>
    </row>
    <row r="1218" spans="1:17" ht="24" x14ac:dyDescent="0.25">
      <c r="A1218" s="676"/>
      <c r="B1218" s="282"/>
      <c r="C1218" s="282"/>
      <c r="D1218" s="282"/>
      <c r="E1218" s="282"/>
      <c r="F1218" s="282"/>
      <c r="G1218" s="134" t="s">
        <v>20</v>
      </c>
      <c r="H1218" s="117">
        <f t="shared" si="262"/>
        <v>0</v>
      </c>
      <c r="I1218" s="47">
        <v>0</v>
      </c>
      <c r="J1218" s="117">
        <v>0</v>
      </c>
      <c r="K1218" s="47">
        <v>0</v>
      </c>
      <c r="L1218" s="117">
        <v>0</v>
      </c>
      <c r="M1218" s="47">
        <v>0</v>
      </c>
      <c r="N1218" s="117">
        <v>0</v>
      </c>
      <c r="O1218" s="282"/>
      <c r="P1218" s="282"/>
      <c r="Q1218" s="315"/>
    </row>
    <row r="1219" spans="1:17" ht="36" x14ac:dyDescent="0.25">
      <c r="A1219" s="306" t="s">
        <v>26</v>
      </c>
      <c r="B1219" s="306"/>
      <c r="C1219" s="306"/>
      <c r="D1219" s="306"/>
      <c r="E1219" s="306"/>
      <c r="F1219" s="306"/>
      <c r="G1219" s="133" t="s">
        <v>16</v>
      </c>
      <c r="H1219" s="49">
        <f>SUM(H1184,H1189,H1194,H1199,H1204,H1209,H1214)</f>
        <v>167.6</v>
      </c>
      <c r="I1219" s="49">
        <f t="shared" ref="I1219:N1219" si="268">SUM(I1184,I1189,I1194,I1199,I1204,I1209,I1214)</f>
        <v>50.2</v>
      </c>
      <c r="J1219" s="49">
        <f t="shared" si="268"/>
        <v>19.399999999999999</v>
      </c>
      <c r="K1219" s="49">
        <f t="shared" si="268"/>
        <v>30.000000000000004</v>
      </c>
      <c r="L1219" s="49">
        <f t="shared" si="268"/>
        <v>6</v>
      </c>
      <c r="M1219" s="49">
        <f t="shared" si="268"/>
        <v>56</v>
      </c>
      <c r="N1219" s="49">
        <f t="shared" si="268"/>
        <v>6</v>
      </c>
      <c r="O1219" s="279" t="s">
        <v>125</v>
      </c>
      <c r="P1219" s="279" t="s">
        <v>125</v>
      </c>
    </row>
    <row r="1220" spans="1:17" ht="24" x14ac:dyDescent="0.25">
      <c r="A1220" s="306"/>
      <c r="B1220" s="306"/>
      <c r="C1220" s="306"/>
      <c r="D1220" s="306"/>
      <c r="E1220" s="306"/>
      <c r="F1220" s="306"/>
      <c r="G1220" s="133" t="s">
        <v>49</v>
      </c>
      <c r="H1220" s="49">
        <f t="shared" ref="H1220:N1223" si="269">SUM(H1185,H1190,H1195,H1200,H1205,H1210,H1215)</f>
        <v>93.6</v>
      </c>
      <c r="I1220" s="49">
        <f t="shared" si="269"/>
        <v>10</v>
      </c>
      <c r="J1220" s="49">
        <f t="shared" si="269"/>
        <v>19</v>
      </c>
      <c r="K1220" s="49">
        <f t="shared" si="269"/>
        <v>29.6</v>
      </c>
      <c r="L1220" s="49">
        <f t="shared" si="269"/>
        <v>0</v>
      </c>
      <c r="M1220" s="49">
        <f t="shared" si="269"/>
        <v>35</v>
      </c>
      <c r="N1220" s="49">
        <f t="shared" si="269"/>
        <v>0</v>
      </c>
      <c r="O1220" s="279"/>
      <c r="P1220" s="279"/>
    </row>
    <row r="1221" spans="1:17" ht="36" x14ac:dyDescent="0.25">
      <c r="A1221" s="306"/>
      <c r="B1221" s="306"/>
      <c r="C1221" s="306"/>
      <c r="D1221" s="306"/>
      <c r="E1221" s="306"/>
      <c r="F1221" s="306"/>
      <c r="G1221" s="133" t="s">
        <v>18</v>
      </c>
      <c r="H1221" s="49">
        <f t="shared" si="269"/>
        <v>68.2</v>
      </c>
      <c r="I1221" s="49">
        <f t="shared" si="269"/>
        <v>38.1</v>
      </c>
      <c r="J1221" s="49">
        <f t="shared" si="269"/>
        <v>0.2</v>
      </c>
      <c r="K1221" s="49">
        <f t="shared" si="269"/>
        <v>0.3</v>
      </c>
      <c r="L1221" s="49">
        <f t="shared" si="269"/>
        <v>5.7</v>
      </c>
      <c r="M1221" s="49">
        <f t="shared" si="269"/>
        <v>18.2</v>
      </c>
      <c r="N1221" s="49">
        <f t="shared" si="269"/>
        <v>5.7</v>
      </c>
      <c r="O1221" s="279"/>
      <c r="P1221" s="279"/>
    </row>
    <row r="1222" spans="1:17" x14ac:dyDescent="0.25">
      <c r="A1222" s="306"/>
      <c r="B1222" s="306"/>
      <c r="C1222" s="306"/>
      <c r="D1222" s="306"/>
      <c r="E1222" s="306"/>
      <c r="F1222" s="306"/>
      <c r="G1222" s="133" t="s">
        <v>19</v>
      </c>
      <c r="H1222" s="49">
        <f t="shared" si="269"/>
        <v>5.7999999999999989</v>
      </c>
      <c r="I1222" s="49">
        <f t="shared" si="269"/>
        <v>2.1</v>
      </c>
      <c r="J1222" s="49">
        <f t="shared" si="269"/>
        <v>0.2</v>
      </c>
      <c r="K1222" s="49">
        <f t="shared" si="269"/>
        <v>0.1</v>
      </c>
      <c r="L1222" s="49">
        <f t="shared" si="269"/>
        <v>0.3</v>
      </c>
      <c r="M1222" s="49">
        <f t="shared" si="269"/>
        <v>2.8</v>
      </c>
      <c r="N1222" s="49">
        <f t="shared" si="269"/>
        <v>0.3</v>
      </c>
      <c r="O1222" s="279"/>
      <c r="P1222" s="279"/>
    </row>
    <row r="1223" spans="1:17" ht="24" x14ac:dyDescent="0.25">
      <c r="A1223" s="306"/>
      <c r="B1223" s="306"/>
      <c r="C1223" s="306"/>
      <c r="D1223" s="306"/>
      <c r="E1223" s="306"/>
      <c r="F1223" s="306"/>
      <c r="G1223" s="133" t="s">
        <v>20</v>
      </c>
      <c r="H1223" s="49">
        <f t="shared" si="269"/>
        <v>0</v>
      </c>
      <c r="I1223" s="49">
        <f t="shared" si="269"/>
        <v>0</v>
      </c>
      <c r="J1223" s="49">
        <f t="shared" si="269"/>
        <v>0</v>
      </c>
      <c r="K1223" s="49">
        <f t="shared" si="269"/>
        <v>0</v>
      </c>
      <c r="L1223" s="49">
        <f t="shared" si="269"/>
        <v>0</v>
      </c>
      <c r="M1223" s="49">
        <f t="shared" si="269"/>
        <v>0</v>
      </c>
      <c r="N1223" s="49">
        <f t="shared" si="269"/>
        <v>0</v>
      </c>
      <c r="O1223" s="279"/>
      <c r="P1223" s="279"/>
    </row>
    <row r="1224" spans="1:17" x14ac:dyDescent="0.25">
      <c r="A1224" s="666" t="s">
        <v>222</v>
      </c>
      <c r="B1224" s="667"/>
      <c r="C1224" s="667"/>
      <c r="D1224" s="667"/>
      <c r="E1224" s="667"/>
      <c r="F1224" s="667"/>
      <c r="G1224" s="667"/>
      <c r="H1224" s="667"/>
      <c r="I1224" s="667"/>
      <c r="J1224" s="667"/>
      <c r="K1224" s="667"/>
      <c r="L1224" s="667"/>
      <c r="M1224" s="667"/>
      <c r="N1224" s="667"/>
      <c r="O1224" s="667"/>
      <c r="P1224" s="668"/>
    </row>
    <row r="1225" spans="1:17" ht="36" customHeight="1" x14ac:dyDescent="0.25">
      <c r="A1225" s="299" t="s">
        <v>3527</v>
      </c>
      <c r="B1225" s="279" t="s">
        <v>3528</v>
      </c>
      <c r="C1225" s="279" t="s">
        <v>3529</v>
      </c>
      <c r="D1225" s="279">
        <v>2025</v>
      </c>
      <c r="E1225" s="279">
        <v>150</v>
      </c>
      <c r="F1225" s="279" t="s">
        <v>3530</v>
      </c>
      <c r="G1225" s="79" t="s">
        <v>16</v>
      </c>
      <c r="H1225" s="44">
        <f t="shared" ref="H1225:N1225" si="270">SUM(H1226:H1229)</f>
        <v>106.60000000000001</v>
      </c>
      <c r="I1225" s="44">
        <f t="shared" si="270"/>
        <v>106.60000000000001</v>
      </c>
      <c r="J1225" s="44">
        <f t="shared" si="270"/>
        <v>0</v>
      </c>
      <c r="K1225" s="44">
        <f t="shared" si="270"/>
        <v>0</v>
      </c>
      <c r="L1225" s="44">
        <f t="shared" si="270"/>
        <v>0</v>
      </c>
      <c r="M1225" s="44">
        <f t="shared" si="270"/>
        <v>0</v>
      </c>
      <c r="N1225" s="44">
        <f t="shared" si="270"/>
        <v>0</v>
      </c>
      <c r="O1225" s="279">
        <v>1068</v>
      </c>
      <c r="P1225" s="281" t="s">
        <v>3531</v>
      </c>
      <c r="Q1225" s="314" t="s">
        <v>4165</v>
      </c>
    </row>
    <row r="1226" spans="1:17" ht="30.75" customHeight="1" x14ac:dyDescent="0.25">
      <c r="A1226" s="374"/>
      <c r="B1226" s="279"/>
      <c r="C1226" s="279"/>
      <c r="D1226" s="279"/>
      <c r="E1226" s="279"/>
      <c r="F1226" s="279"/>
      <c r="G1226" s="79" t="s">
        <v>267</v>
      </c>
      <c r="H1226" s="44">
        <f t="shared" ref="H1226:H1284" si="271">SUM(I1226:N1226)</f>
        <v>0</v>
      </c>
      <c r="I1226" s="44">
        <v>0</v>
      </c>
      <c r="J1226" s="125">
        <v>0</v>
      </c>
      <c r="K1226" s="125">
        <v>0</v>
      </c>
      <c r="L1226" s="125">
        <v>0</v>
      </c>
      <c r="M1226" s="125">
        <v>0</v>
      </c>
      <c r="N1226" s="125">
        <v>0</v>
      </c>
      <c r="O1226" s="279"/>
      <c r="P1226" s="282"/>
      <c r="Q1226" s="315"/>
    </row>
    <row r="1227" spans="1:17" ht="36" x14ac:dyDescent="0.25">
      <c r="A1227" s="374"/>
      <c r="B1227" s="279"/>
      <c r="C1227" s="279"/>
      <c r="D1227" s="279"/>
      <c r="E1227" s="279"/>
      <c r="F1227" s="279"/>
      <c r="G1227" s="79" t="s">
        <v>18</v>
      </c>
      <c r="H1227" s="44">
        <f t="shared" si="271"/>
        <v>74.900000000000006</v>
      </c>
      <c r="I1227" s="44">
        <v>74.900000000000006</v>
      </c>
      <c r="J1227" s="44">
        <v>0</v>
      </c>
      <c r="K1227" s="44">
        <v>0</v>
      </c>
      <c r="L1227" s="44">
        <v>0</v>
      </c>
      <c r="M1227" s="44">
        <v>0</v>
      </c>
      <c r="N1227" s="44">
        <v>0</v>
      </c>
      <c r="O1227" s="279"/>
      <c r="P1227" s="282"/>
      <c r="Q1227" s="315"/>
    </row>
    <row r="1228" spans="1:17" x14ac:dyDescent="0.25">
      <c r="A1228" s="374"/>
      <c r="B1228" s="279"/>
      <c r="C1228" s="279"/>
      <c r="D1228" s="279"/>
      <c r="E1228" s="279"/>
      <c r="F1228" s="279"/>
      <c r="G1228" s="79" t="s">
        <v>19</v>
      </c>
      <c r="H1228" s="44">
        <f t="shared" si="271"/>
        <v>31.7</v>
      </c>
      <c r="I1228" s="44">
        <v>31.7</v>
      </c>
      <c r="J1228" s="44">
        <v>0</v>
      </c>
      <c r="K1228" s="44">
        <v>0</v>
      </c>
      <c r="L1228" s="44">
        <v>0</v>
      </c>
      <c r="M1228" s="44">
        <v>0</v>
      </c>
      <c r="N1228" s="44">
        <v>0</v>
      </c>
      <c r="O1228" s="279"/>
      <c r="P1228" s="282"/>
      <c r="Q1228" s="315"/>
    </row>
    <row r="1229" spans="1:17" ht="24" x14ac:dyDescent="0.25">
      <c r="A1229" s="375"/>
      <c r="B1229" s="279"/>
      <c r="C1229" s="279"/>
      <c r="D1229" s="279"/>
      <c r="E1229" s="279"/>
      <c r="F1229" s="279"/>
      <c r="G1229" s="79" t="s">
        <v>20</v>
      </c>
      <c r="H1229" s="44">
        <f t="shared" si="271"/>
        <v>0</v>
      </c>
      <c r="I1229" s="44">
        <v>0</v>
      </c>
      <c r="J1229" s="44">
        <v>0</v>
      </c>
      <c r="K1229" s="44">
        <v>0</v>
      </c>
      <c r="L1229" s="44">
        <v>0</v>
      </c>
      <c r="M1229" s="44">
        <v>0</v>
      </c>
      <c r="N1229" s="44">
        <v>0</v>
      </c>
      <c r="O1229" s="279"/>
      <c r="P1229" s="283"/>
      <c r="Q1229" s="315"/>
    </row>
    <row r="1230" spans="1:17" ht="36" customHeight="1" x14ac:dyDescent="0.25">
      <c r="A1230" s="292" t="s">
        <v>3532</v>
      </c>
      <c r="B1230" s="279" t="s">
        <v>3533</v>
      </c>
      <c r="C1230" s="279" t="s">
        <v>3529</v>
      </c>
      <c r="D1230" s="279" t="s">
        <v>398</v>
      </c>
      <c r="E1230" s="279">
        <v>49</v>
      </c>
      <c r="F1230" s="279" t="s">
        <v>3534</v>
      </c>
      <c r="G1230" s="79" t="s">
        <v>16</v>
      </c>
      <c r="H1230" s="44">
        <f t="shared" ref="H1230:N1230" si="272">SUM(H1231:H1234)</f>
        <v>40</v>
      </c>
      <c r="I1230" s="44">
        <f t="shared" si="272"/>
        <v>0</v>
      </c>
      <c r="J1230" s="44">
        <f t="shared" si="272"/>
        <v>0</v>
      </c>
      <c r="K1230" s="44">
        <f t="shared" si="272"/>
        <v>0</v>
      </c>
      <c r="L1230" s="44">
        <f t="shared" si="272"/>
        <v>0</v>
      </c>
      <c r="M1230" s="44">
        <f t="shared" si="272"/>
        <v>40</v>
      </c>
      <c r="N1230" s="44">
        <f t="shared" si="272"/>
        <v>0</v>
      </c>
      <c r="O1230" s="328">
        <v>342</v>
      </c>
      <c r="P1230" s="279" t="s">
        <v>922</v>
      </c>
      <c r="Q1230" s="314" t="s">
        <v>4165</v>
      </c>
    </row>
    <row r="1231" spans="1:17" x14ac:dyDescent="0.25">
      <c r="A1231" s="292"/>
      <c r="B1231" s="279"/>
      <c r="C1231" s="279"/>
      <c r="D1231" s="279"/>
      <c r="E1231" s="279"/>
      <c r="F1231" s="279"/>
      <c r="G1231" s="79" t="s">
        <v>49</v>
      </c>
      <c r="H1231" s="44">
        <f t="shared" si="271"/>
        <v>39.6</v>
      </c>
      <c r="I1231" s="44">
        <v>0</v>
      </c>
      <c r="J1231" s="44">
        <v>0</v>
      </c>
      <c r="K1231" s="44">
        <v>0</v>
      </c>
      <c r="L1231" s="44">
        <v>0</v>
      </c>
      <c r="M1231" s="44">
        <v>39.6</v>
      </c>
      <c r="N1231" s="44">
        <v>0</v>
      </c>
      <c r="O1231" s="328"/>
      <c r="P1231" s="279"/>
      <c r="Q1231" s="315"/>
    </row>
    <row r="1232" spans="1:17" ht="36" x14ac:dyDescent="0.25">
      <c r="A1232" s="292"/>
      <c r="B1232" s="279"/>
      <c r="C1232" s="279"/>
      <c r="D1232" s="279"/>
      <c r="E1232" s="279"/>
      <c r="F1232" s="279"/>
      <c r="G1232" s="79" t="s">
        <v>18</v>
      </c>
      <c r="H1232" s="44">
        <f t="shared" si="271"/>
        <v>0.4</v>
      </c>
      <c r="I1232" s="44">
        <v>0</v>
      </c>
      <c r="J1232" s="44">
        <v>0</v>
      </c>
      <c r="K1232" s="44">
        <v>0</v>
      </c>
      <c r="L1232" s="44">
        <v>0</v>
      </c>
      <c r="M1232" s="44">
        <v>0.4</v>
      </c>
      <c r="N1232" s="44">
        <v>0</v>
      </c>
      <c r="O1232" s="328"/>
      <c r="P1232" s="279"/>
      <c r="Q1232" s="315"/>
    </row>
    <row r="1233" spans="1:17" x14ac:dyDescent="0.25">
      <c r="A1233" s="292"/>
      <c r="B1233" s="279"/>
      <c r="C1233" s="279"/>
      <c r="D1233" s="279"/>
      <c r="E1233" s="279"/>
      <c r="F1233" s="279"/>
      <c r="G1233" s="79" t="s">
        <v>19</v>
      </c>
      <c r="H1233" s="44">
        <f t="shared" si="271"/>
        <v>0</v>
      </c>
      <c r="I1233" s="44">
        <v>0</v>
      </c>
      <c r="J1233" s="125">
        <v>0</v>
      </c>
      <c r="K1233" s="44">
        <v>0</v>
      </c>
      <c r="L1233" s="125">
        <v>0</v>
      </c>
      <c r="M1233" s="44">
        <v>0</v>
      </c>
      <c r="N1233" s="125">
        <v>0</v>
      </c>
      <c r="O1233" s="328"/>
      <c r="P1233" s="279"/>
      <c r="Q1233" s="315"/>
    </row>
    <row r="1234" spans="1:17" ht="24" x14ac:dyDescent="0.25">
      <c r="A1234" s="292"/>
      <c r="B1234" s="279"/>
      <c r="C1234" s="279"/>
      <c r="D1234" s="279"/>
      <c r="E1234" s="279"/>
      <c r="F1234" s="279"/>
      <c r="G1234" s="79" t="s">
        <v>20</v>
      </c>
      <c r="H1234" s="44">
        <f t="shared" si="271"/>
        <v>0</v>
      </c>
      <c r="I1234" s="125">
        <v>0</v>
      </c>
      <c r="J1234" s="44">
        <v>0</v>
      </c>
      <c r="K1234" s="125">
        <v>0</v>
      </c>
      <c r="L1234" s="44">
        <v>0</v>
      </c>
      <c r="M1234" s="125">
        <v>0</v>
      </c>
      <c r="N1234" s="44">
        <v>0</v>
      </c>
      <c r="O1234" s="328"/>
      <c r="P1234" s="279"/>
      <c r="Q1234" s="315"/>
    </row>
    <row r="1235" spans="1:17" ht="36" customHeight="1" x14ac:dyDescent="0.25">
      <c r="A1235" s="292" t="s">
        <v>3535</v>
      </c>
      <c r="B1235" s="279" t="s">
        <v>3533</v>
      </c>
      <c r="C1235" s="279" t="s">
        <v>3529</v>
      </c>
      <c r="D1235" s="279">
        <v>2028</v>
      </c>
      <c r="E1235" s="279"/>
      <c r="F1235" s="279" t="s">
        <v>3536</v>
      </c>
      <c r="G1235" s="79" t="s">
        <v>16</v>
      </c>
      <c r="H1235" s="44">
        <f t="shared" ref="H1235:N1235" si="273">SUM(H1236:H1239)</f>
        <v>15.1</v>
      </c>
      <c r="I1235" s="44">
        <f t="shared" si="273"/>
        <v>0</v>
      </c>
      <c r="J1235" s="44">
        <f t="shared" si="273"/>
        <v>0</v>
      </c>
      <c r="K1235" s="44">
        <f t="shared" si="273"/>
        <v>0</v>
      </c>
      <c r="L1235" s="44">
        <f t="shared" si="273"/>
        <v>15.1</v>
      </c>
      <c r="M1235" s="44">
        <f t="shared" si="273"/>
        <v>0</v>
      </c>
      <c r="N1235" s="44">
        <f t="shared" si="273"/>
        <v>0</v>
      </c>
      <c r="O1235" s="328">
        <v>269</v>
      </c>
      <c r="P1235" s="279" t="s">
        <v>922</v>
      </c>
      <c r="Q1235" s="314" t="s">
        <v>4165</v>
      </c>
    </row>
    <row r="1236" spans="1:17" x14ac:dyDescent="0.25">
      <c r="A1236" s="292"/>
      <c r="B1236" s="279"/>
      <c r="C1236" s="279"/>
      <c r="D1236" s="279"/>
      <c r="E1236" s="279"/>
      <c r="F1236" s="279"/>
      <c r="G1236" s="79" t="s">
        <v>49</v>
      </c>
      <c r="H1236" s="44">
        <f t="shared" si="271"/>
        <v>14.9</v>
      </c>
      <c r="I1236" s="44">
        <v>0</v>
      </c>
      <c r="J1236" s="44">
        <v>0</v>
      </c>
      <c r="K1236" s="44">
        <v>0</v>
      </c>
      <c r="L1236" s="44">
        <v>14.9</v>
      </c>
      <c r="M1236" s="44">
        <v>0</v>
      </c>
      <c r="N1236" s="44">
        <v>0</v>
      </c>
      <c r="O1236" s="328"/>
      <c r="P1236" s="279"/>
      <c r="Q1236" s="315"/>
    </row>
    <row r="1237" spans="1:17" ht="36" x14ac:dyDescent="0.25">
      <c r="A1237" s="292"/>
      <c r="B1237" s="279"/>
      <c r="C1237" s="279"/>
      <c r="D1237" s="279"/>
      <c r="E1237" s="279"/>
      <c r="F1237" s="279"/>
      <c r="G1237" s="79" t="s">
        <v>18</v>
      </c>
      <c r="H1237" s="44">
        <f t="shared" si="271"/>
        <v>0.2</v>
      </c>
      <c r="I1237" s="44">
        <v>0</v>
      </c>
      <c r="J1237" s="44">
        <v>0</v>
      </c>
      <c r="K1237" s="44">
        <v>0</v>
      </c>
      <c r="L1237" s="44">
        <v>0.2</v>
      </c>
      <c r="M1237" s="44">
        <v>0</v>
      </c>
      <c r="N1237" s="44">
        <v>0</v>
      </c>
      <c r="O1237" s="328"/>
      <c r="P1237" s="279"/>
      <c r="Q1237" s="315"/>
    </row>
    <row r="1238" spans="1:17" x14ac:dyDescent="0.25">
      <c r="A1238" s="292"/>
      <c r="B1238" s="279"/>
      <c r="C1238" s="279"/>
      <c r="D1238" s="279"/>
      <c r="E1238" s="279"/>
      <c r="F1238" s="279"/>
      <c r="G1238" s="79" t="s">
        <v>19</v>
      </c>
      <c r="H1238" s="44">
        <f t="shared" si="271"/>
        <v>0</v>
      </c>
      <c r="I1238" s="44">
        <v>0</v>
      </c>
      <c r="J1238" s="44">
        <v>0</v>
      </c>
      <c r="K1238" s="44">
        <v>0</v>
      </c>
      <c r="L1238" s="44">
        <v>0</v>
      </c>
      <c r="M1238" s="44">
        <v>0</v>
      </c>
      <c r="N1238" s="44">
        <v>0</v>
      </c>
      <c r="O1238" s="328"/>
      <c r="P1238" s="279"/>
      <c r="Q1238" s="315"/>
    </row>
    <row r="1239" spans="1:17" ht="24" x14ac:dyDescent="0.25">
      <c r="A1239" s="292"/>
      <c r="B1239" s="279"/>
      <c r="C1239" s="279"/>
      <c r="D1239" s="279"/>
      <c r="E1239" s="279"/>
      <c r="F1239" s="279"/>
      <c r="G1239" s="79" t="s">
        <v>20</v>
      </c>
      <c r="H1239" s="44">
        <f t="shared" si="271"/>
        <v>0</v>
      </c>
      <c r="I1239" s="44">
        <v>0</v>
      </c>
      <c r="J1239" s="44">
        <v>0</v>
      </c>
      <c r="K1239" s="44">
        <v>0</v>
      </c>
      <c r="L1239" s="44">
        <v>0</v>
      </c>
      <c r="M1239" s="44">
        <v>0</v>
      </c>
      <c r="N1239" s="44">
        <v>0</v>
      </c>
      <c r="O1239" s="328"/>
      <c r="P1239" s="279"/>
      <c r="Q1239" s="315"/>
    </row>
    <row r="1240" spans="1:17" ht="36" customHeight="1" x14ac:dyDescent="0.25">
      <c r="A1240" s="292" t="s">
        <v>3537</v>
      </c>
      <c r="B1240" s="279" t="s">
        <v>3533</v>
      </c>
      <c r="C1240" s="279" t="s">
        <v>222</v>
      </c>
      <c r="D1240" s="279">
        <v>2026</v>
      </c>
      <c r="E1240" s="279">
        <v>120</v>
      </c>
      <c r="F1240" s="279" t="s">
        <v>3538</v>
      </c>
      <c r="G1240" s="79" t="s">
        <v>16</v>
      </c>
      <c r="H1240" s="44">
        <f t="shared" ref="H1240:N1240" si="274">SUM(H1241:H1244)</f>
        <v>16.7</v>
      </c>
      <c r="I1240" s="44">
        <f t="shared" si="274"/>
        <v>0</v>
      </c>
      <c r="J1240" s="44">
        <f t="shared" si="274"/>
        <v>16.7</v>
      </c>
      <c r="K1240" s="44">
        <f t="shared" si="274"/>
        <v>0</v>
      </c>
      <c r="L1240" s="44">
        <f t="shared" si="274"/>
        <v>0</v>
      </c>
      <c r="M1240" s="44">
        <f t="shared" si="274"/>
        <v>0</v>
      </c>
      <c r="N1240" s="44">
        <f t="shared" si="274"/>
        <v>0</v>
      </c>
      <c r="O1240" s="328">
        <v>559</v>
      </c>
      <c r="P1240" s="279" t="s">
        <v>3539</v>
      </c>
      <c r="Q1240" s="314" t="s">
        <v>4165</v>
      </c>
    </row>
    <row r="1241" spans="1:17" x14ac:dyDescent="0.25">
      <c r="A1241" s="292"/>
      <c r="B1241" s="279"/>
      <c r="C1241" s="279"/>
      <c r="D1241" s="279"/>
      <c r="E1241" s="279"/>
      <c r="F1241" s="279"/>
      <c r="G1241" s="79" t="s">
        <v>49</v>
      </c>
      <c r="H1241" s="44">
        <f t="shared" si="271"/>
        <v>16.5</v>
      </c>
      <c r="I1241" s="44">
        <v>0</v>
      </c>
      <c r="J1241" s="44">
        <v>16.5</v>
      </c>
      <c r="K1241" s="44">
        <v>0</v>
      </c>
      <c r="L1241" s="44">
        <v>0</v>
      </c>
      <c r="M1241" s="44">
        <v>0</v>
      </c>
      <c r="N1241" s="44">
        <v>0</v>
      </c>
      <c r="O1241" s="328"/>
      <c r="P1241" s="279"/>
      <c r="Q1241" s="315"/>
    </row>
    <row r="1242" spans="1:17" ht="36" x14ac:dyDescent="0.25">
      <c r="A1242" s="292"/>
      <c r="B1242" s="279"/>
      <c r="C1242" s="279"/>
      <c r="D1242" s="279"/>
      <c r="E1242" s="279"/>
      <c r="F1242" s="279"/>
      <c r="G1242" s="79" t="s">
        <v>18</v>
      </c>
      <c r="H1242" s="44">
        <f t="shared" si="271"/>
        <v>0.2</v>
      </c>
      <c r="I1242" s="44">
        <v>0</v>
      </c>
      <c r="J1242" s="44">
        <v>0.2</v>
      </c>
      <c r="K1242" s="44">
        <v>0</v>
      </c>
      <c r="L1242" s="44">
        <v>0</v>
      </c>
      <c r="M1242" s="44">
        <v>0</v>
      </c>
      <c r="N1242" s="44">
        <v>0</v>
      </c>
      <c r="O1242" s="328"/>
      <c r="P1242" s="279"/>
      <c r="Q1242" s="315"/>
    </row>
    <row r="1243" spans="1:17" x14ac:dyDescent="0.25">
      <c r="A1243" s="292"/>
      <c r="B1243" s="279"/>
      <c r="C1243" s="279"/>
      <c r="D1243" s="279"/>
      <c r="E1243" s="279"/>
      <c r="F1243" s="279"/>
      <c r="G1243" s="79" t="s">
        <v>19</v>
      </c>
      <c r="H1243" s="44">
        <f t="shared" si="271"/>
        <v>0</v>
      </c>
      <c r="I1243" s="44">
        <v>0</v>
      </c>
      <c r="J1243" s="44">
        <v>0</v>
      </c>
      <c r="K1243" s="44">
        <v>0</v>
      </c>
      <c r="L1243" s="44">
        <v>0</v>
      </c>
      <c r="M1243" s="44">
        <v>0</v>
      </c>
      <c r="N1243" s="44">
        <v>0</v>
      </c>
      <c r="O1243" s="328"/>
      <c r="P1243" s="279"/>
      <c r="Q1243" s="315"/>
    </row>
    <row r="1244" spans="1:17" ht="24" x14ac:dyDescent="0.25">
      <c r="A1244" s="292"/>
      <c r="B1244" s="279"/>
      <c r="C1244" s="279"/>
      <c r="D1244" s="279"/>
      <c r="E1244" s="279"/>
      <c r="F1244" s="279"/>
      <c r="G1244" s="79" t="s">
        <v>20</v>
      </c>
      <c r="H1244" s="44">
        <f t="shared" si="271"/>
        <v>0</v>
      </c>
      <c r="I1244" s="44">
        <v>0</v>
      </c>
      <c r="J1244" s="44">
        <v>0</v>
      </c>
      <c r="K1244" s="44">
        <v>0</v>
      </c>
      <c r="L1244" s="44">
        <v>0</v>
      </c>
      <c r="M1244" s="44">
        <v>0</v>
      </c>
      <c r="N1244" s="44">
        <v>0</v>
      </c>
      <c r="O1244" s="328"/>
      <c r="P1244" s="279"/>
      <c r="Q1244" s="315"/>
    </row>
    <row r="1245" spans="1:17" ht="36" customHeight="1" x14ac:dyDescent="0.25">
      <c r="A1245" s="292" t="s">
        <v>3540</v>
      </c>
      <c r="B1245" s="279" t="s">
        <v>3533</v>
      </c>
      <c r="C1245" s="279" t="s">
        <v>222</v>
      </c>
      <c r="D1245" s="279">
        <v>2026</v>
      </c>
      <c r="E1245" s="279">
        <v>300</v>
      </c>
      <c r="F1245" s="279" t="s">
        <v>3541</v>
      </c>
      <c r="G1245" s="79" t="s">
        <v>16</v>
      </c>
      <c r="H1245" s="44">
        <f t="shared" ref="H1245:N1245" si="275">SUM(H1246:H1249)</f>
        <v>42</v>
      </c>
      <c r="I1245" s="44">
        <f t="shared" si="275"/>
        <v>8.1</v>
      </c>
      <c r="J1245" s="44">
        <f t="shared" si="275"/>
        <v>33.9</v>
      </c>
      <c r="K1245" s="44">
        <f t="shared" si="275"/>
        <v>0</v>
      </c>
      <c r="L1245" s="44">
        <f t="shared" si="275"/>
        <v>0</v>
      </c>
      <c r="M1245" s="44">
        <f t="shared" si="275"/>
        <v>0</v>
      </c>
      <c r="N1245" s="44">
        <f t="shared" si="275"/>
        <v>0</v>
      </c>
      <c r="O1245" s="328">
        <v>5072</v>
      </c>
      <c r="P1245" s="279" t="s">
        <v>913</v>
      </c>
      <c r="Q1245" s="314" t="s">
        <v>4165</v>
      </c>
    </row>
    <row r="1246" spans="1:17" x14ac:dyDescent="0.25">
      <c r="A1246" s="292"/>
      <c r="B1246" s="279"/>
      <c r="C1246" s="279"/>
      <c r="D1246" s="279"/>
      <c r="E1246" s="279"/>
      <c r="F1246" s="279"/>
      <c r="G1246" s="79" t="s">
        <v>49</v>
      </c>
      <c r="H1246" s="44">
        <f t="shared" si="271"/>
        <v>41.6</v>
      </c>
      <c r="I1246" s="44">
        <v>8</v>
      </c>
      <c r="J1246" s="44">
        <v>33.6</v>
      </c>
      <c r="K1246" s="44">
        <v>0</v>
      </c>
      <c r="L1246" s="44">
        <v>0</v>
      </c>
      <c r="M1246" s="44">
        <v>0</v>
      </c>
      <c r="N1246" s="44">
        <v>0</v>
      </c>
      <c r="O1246" s="328"/>
      <c r="P1246" s="279"/>
      <c r="Q1246" s="315"/>
    </row>
    <row r="1247" spans="1:17" ht="36" x14ac:dyDescent="0.25">
      <c r="A1247" s="292"/>
      <c r="B1247" s="279"/>
      <c r="C1247" s="279"/>
      <c r="D1247" s="279"/>
      <c r="E1247" s="279"/>
      <c r="F1247" s="279"/>
      <c r="G1247" s="79" t="s">
        <v>18</v>
      </c>
      <c r="H1247" s="44">
        <f t="shared" si="271"/>
        <v>0.4</v>
      </c>
      <c r="I1247" s="44">
        <v>0.1</v>
      </c>
      <c r="J1247" s="44">
        <v>0.3</v>
      </c>
      <c r="K1247" s="44">
        <v>0</v>
      </c>
      <c r="L1247" s="44">
        <v>0</v>
      </c>
      <c r="M1247" s="44">
        <v>0</v>
      </c>
      <c r="N1247" s="44">
        <v>0</v>
      </c>
      <c r="O1247" s="328"/>
      <c r="P1247" s="279"/>
      <c r="Q1247" s="315"/>
    </row>
    <row r="1248" spans="1:17" x14ac:dyDescent="0.25">
      <c r="A1248" s="292"/>
      <c r="B1248" s="279"/>
      <c r="C1248" s="279"/>
      <c r="D1248" s="279"/>
      <c r="E1248" s="279"/>
      <c r="F1248" s="279"/>
      <c r="G1248" s="79" t="s">
        <v>19</v>
      </c>
      <c r="H1248" s="44">
        <f t="shared" si="271"/>
        <v>0</v>
      </c>
      <c r="I1248" s="44">
        <v>0</v>
      </c>
      <c r="J1248" s="44">
        <v>0</v>
      </c>
      <c r="K1248" s="44">
        <v>0</v>
      </c>
      <c r="L1248" s="44">
        <v>0</v>
      </c>
      <c r="M1248" s="44">
        <v>0</v>
      </c>
      <c r="N1248" s="44">
        <v>0</v>
      </c>
      <c r="O1248" s="328"/>
      <c r="P1248" s="279"/>
      <c r="Q1248" s="315"/>
    </row>
    <row r="1249" spans="1:17" ht="24" x14ac:dyDescent="0.25">
      <c r="A1249" s="292"/>
      <c r="B1249" s="279"/>
      <c r="C1249" s="279"/>
      <c r="D1249" s="279"/>
      <c r="E1249" s="279"/>
      <c r="F1249" s="279"/>
      <c r="G1249" s="79" t="s">
        <v>20</v>
      </c>
      <c r="H1249" s="44">
        <f t="shared" si="271"/>
        <v>0</v>
      </c>
      <c r="I1249" s="44">
        <v>0</v>
      </c>
      <c r="J1249" s="44">
        <v>0</v>
      </c>
      <c r="K1249" s="44">
        <v>0</v>
      </c>
      <c r="L1249" s="44">
        <v>0</v>
      </c>
      <c r="M1249" s="44">
        <v>0</v>
      </c>
      <c r="N1249" s="44">
        <v>0</v>
      </c>
      <c r="O1249" s="328"/>
      <c r="P1249" s="279"/>
      <c r="Q1249" s="315"/>
    </row>
    <row r="1250" spans="1:17" ht="36" customHeight="1" x14ac:dyDescent="0.25">
      <c r="A1250" s="292" t="s">
        <v>3542</v>
      </c>
      <c r="B1250" s="279" t="s">
        <v>3533</v>
      </c>
      <c r="C1250" s="279" t="s">
        <v>222</v>
      </c>
      <c r="D1250" s="279">
        <v>2027</v>
      </c>
      <c r="E1250" s="279">
        <v>120</v>
      </c>
      <c r="F1250" s="279" t="s">
        <v>3538</v>
      </c>
      <c r="G1250" s="79" t="s">
        <v>16</v>
      </c>
      <c r="H1250" s="44">
        <f t="shared" ref="H1250:N1250" si="276">SUM(H1251:H1254)</f>
        <v>8.9</v>
      </c>
      <c r="I1250" s="44">
        <f t="shared" si="276"/>
        <v>0</v>
      </c>
      <c r="J1250" s="44">
        <f t="shared" si="276"/>
        <v>0</v>
      </c>
      <c r="K1250" s="44">
        <f t="shared" si="276"/>
        <v>8.9</v>
      </c>
      <c r="L1250" s="44">
        <f t="shared" si="276"/>
        <v>0</v>
      </c>
      <c r="M1250" s="44">
        <f t="shared" si="276"/>
        <v>0</v>
      </c>
      <c r="N1250" s="44">
        <f t="shared" si="276"/>
        <v>0</v>
      </c>
      <c r="O1250" s="328">
        <v>269</v>
      </c>
      <c r="P1250" s="279" t="s">
        <v>3543</v>
      </c>
      <c r="Q1250" s="314" t="s">
        <v>4165</v>
      </c>
    </row>
    <row r="1251" spans="1:17" x14ac:dyDescent="0.25">
      <c r="A1251" s="292"/>
      <c r="B1251" s="279"/>
      <c r="C1251" s="279"/>
      <c r="D1251" s="279"/>
      <c r="E1251" s="279"/>
      <c r="F1251" s="279"/>
      <c r="G1251" s="79" t="s">
        <v>49</v>
      </c>
      <c r="H1251" s="44">
        <f t="shared" si="271"/>
        <v>8.8000000000000007</v>
      </c>
      <c r="I1251" s="44">
        <v>0</v>
      </c>
      <c r="J1251" s="44">
        <v>0</v>
      </c>
      <c r="K1251" s="44">
        <v>8.8000000000000007</v>
      </c>
      <c r="L1251" s="44">
        <v>0</v>
      </c>
      <c r="M1251" s="44">
        <v>0</v>
      </c>
      <c r="N1251" s="44">
        <v>0</v>
      </c>
      <c r="O1251" s="328"/>
      <c r="P1251" s="279"/>
      <c r="Q1251" s="315"/>
    </row>
    <row r="1252" spans="1:17" ht="36" x14ac:dyDescent="0.25">
      <c r="A1252" s="292"/>
      <c r="B1252" s="279"/>
      <c r="C1252" s="279"/>
      <c r="D1252" s="279"/>
      <c r="E1252" s="279"/>
      <c r="F1252" s="279"/>
      <c r="G1252" s="79" t="s">
        <v>18</v>
      </c>
      <c r="H1252" s="44">
        <f t="shared" si="271"/>
        <v>0.1</v>
      </c>
      <c r="I1252" s="44">
        <v>0</v>
      </c>
      <c r="J1252" s="44">
        <v>0</v>
      </c>
      <c r="K1252" s="44">
        <v>0.1</v>
      </c>
      <c r="L1252" s="44">
        <v>0</v>
      </c>
      <c r="M1252" s="44">
        <v>0</v>
      </c>
      <c r="N1252" s="44">
        <v>0</v>
      </c>
      <c r="O1252" s="328"/>
      <c r="P1252" s="279"/>
      <c r="Q1252" s="315"/>
    </row>
    <row r="1253" spans="1:17" x14ac:dyDescent="0.25">
      <c r="A1253" s="292"/>
      <c r="B1253" s="279"/>
      <c r="C1253" s="279"/>
      <c r="D1253" s="279"/>
      <c r="E1253" s="279"/>
      <c r="F1253" s="279"/>
      <c r="G1253" s="79" t="s">
        <v>19</v>
      </c>
      <c r="H1253" s="44">
        <f t="shared" si="271"/>
        <v>0</v>
      </c>
      <c r="I1253" s="44">
        <v>0</v>
      </c>
      <c r="J1253" s="44">
        <v>0</v>
      </c>
      <c r="K1253" s="44">
        <v>0</v>
      </c>
      <c r="L1253" s="44">
        <v>0</v>
      </c>
      <c r="M1253" s="44">
        <v>0</v>
      </c>
      <c r="N1253" s="44">
        <v>0</v>
      </c>
      <c r="O1253" s="328"/>
      <c r="P1253" s="279"/>
      <c r="Q1253" s="315"/>
    </row>
    <row r="1254" spans="1:17" ht="24" x14ac:dyDescent="0.25">
      <c r="A1254" s="292"/>
      <c r="B1254" s="279"/>
      <c r="C1254" s="279"/>
      <c r="D1254" s="279"/>
      <c r="E1254" s="279"/>
      <c r="F1254" s="279"/>
      <c r="G1254" s="79" t="s">
        <v>20</v>
      </c>
      <c r="H1254" s="44">
        <f t="shared" si="271"/>
        <v>0</v>
      </c>
      <c r="I1254" s="44">
        <v>0</v>
      </c>
      <c r="J1254" s="44">
        <v>0</v>
      </c>
      <c r="K1254" s="44">
        <v>0</v>
      </c>
      <c r="L1254" s="44">
        <v>0</v>
      </c>
      <c r="M1254" s="44">
        <v>0</v>
      </c>
      <c r="N1254" s="44">
        <v>0</v>
      </c>
      <c r="O1254" s="328"/>
      <c r="P1254" s="279"/>
      <c r="Q1254" s="315"/>
    </row>
    <row r="1255" spans="1:17" ht="36" customHeight="1" x14ac:dyDescent="0.25">
      <c r="A1255" s="292" t="s">
        <v>3544</v>
      </c>
      <c r="B1255" s="279" t="s">
        <v>3533</v>
      </c>
      <c r="C1255" s="279" t="s">
        <v>222</v>
      </c>
      <c r="D1255" s="279">
        <v>2028</v>
      </c>
      <c r="E1255" s="279">
        <v>300</v>
      </c>
      <c r="F1255" s="279" t="s">
        <v>3545</v>
      </c>
      <c r="G1255" s="79" t="s">
        <v>16</v>
      </c>
      <c r="H1255" s="44">
        <f t="shared" ref="H1255:N1255" si="277">SUM(H1256:H1259)</f>
        <v>16.399999999999999</v>
      </c>
      <c r="I1255" s="44">
        <f t="shared" si="277"/>
        <v>0</v>
      </c>
      <c r="J1255" s="44">
        <f t="shared" si="277"/>
        <v>0</v>
      </c>
      <c r="K1255" s="44">
        <f t="shared" si="277"/>
        <v>0</v>
      </c>
      <c r="L1255" s="44">
        <f t="shared" si="277"/>
        <v>16.399999999999999</v>
      </c>
      <c r="M1255" s="44">
        <f t="shared" si="277"/>
        <v>0</v>
      </c>
      <c r="N1255" s="44">
        <f t="shared" si="277"/>
        <v>0</v>
      </c>
      <c r="O1255" s="328">
        <v>1091</v>
      </c>
      <c r="P1255" s="279" t="s">
        <v>913</v>
      </c>
      <c r="Q1255" s="314" t="s">
        <v>4165</v>
      </c>
    </row>
    <row r="1256" spans="1:17" x14ac:dyDescent="0.25">
      <c r="A1256" s="292"/>
      <c r="B1256" s="279"/>
      <c r="C1256" s="279"/>
      <c r="D1256" s="279"/>
      <c r="E1256" s="279"/>
      <c r="F1256" s="279"/>
      <c r="G1256" s="79" t="s">
        <v>49</v>
      </c>
      <c r="H1256" s="44">
        <f t="shared" si="271"/>
        <v>16.2</v>
      </c>
      <c r="I1256" s="44">
        <v>0</v>
      </c>
      <c r="J1256" s="44">
        <v>0</v>
      </c>
      <c r="K1256" s="44">
        <v>0</v>
      </c>
      <c r="L1256" s="44">
        <v>16.2</v>
      </c>
      <c r="M1256" s="44">
        <v>0</v>
      </c>
      <c r="N1256" s="44">
        <v>0</v>
      </c>
      <c r="O1256" s="328"/>
      <c r="P1256" s="279"/>
      <c r="Q1256" s="315"/>
    </row>
    <row r="1257" spans="1:17" ht="36" x14ac:dyDescent="0.25">
      <c r="A1257" s="292"/>
      <c r="B1257" s="279"/>
      <c r="C1257" s="279"/>
      <c r="D1257" s="279"/>
      <c r="E1257" s="279"/>
      <c r="F1257" s="279"/>
      <c r="G1257" s="79" t="s">
        <v>18</v>
      </c>
      <c r="H1257" s="44">
        <f t="shared" si="271"/>
        <v>0.2</v>
      </c>
      <c r="I1257" s="44">
        <v>0</v>
      </c>
      <c r="J1257" s="44">
        <v>0</v>
      </c>
      <c r="K1257" s="44">
        <v>0</v>
      </c>
      <c r="L1257" s="44">
        <v>0.2</v>
      </c>
      <c r="M1257" s="44">
        <v>0</v>
      </c>
      <c r="N1257" s="44">
        <v>0</v>
      </c>
      <c r="O1257" s="328"/>
      <c r="P1257" s="279"/>
      <c r="Q1257" s="315"/>
    </row>
    <row r="1258" spans="1:17" x14ac:dyDescent="0.25">
      <c r="A1258" s="292"/>
      <c r="B1258" s="279"/>
      <c r="C1258" s="279"/>
      <c r="D1258" s="279"/>
      <c r="E1258" s="279"/>
      <c r="F1258" s="279"/>
      <c r="G1258" s="79" t="s">
        <v>19</v>
      </c>
      <c r="H1258" s="44">
        <f t="shared" si="271"/>
        <v>0</v>
      </c>
      <c r="I1258" s="44">
        <v>0</v>
      </c>
      <c r="J1258" s="44">
        <v>0</v>
      </c>
      <c r="K1258" s="44">
        <v>0</v>
      </c>
      <c r="L1258" s="44">
        <v>0</v>
      </c>
      <c r="M1258" s="44">
        <v>0</v>
      </c>
      <c r="N1258" s="44">
        <v>0</v>
      </c>
      <c r="O1258" s="328"/>
      <c r="P1258" s="279"/>
      <c r="Q1258" s="315"/>
    </row>
    <row r="1259" spans="1:17" ht="24" x14ac:dyDescent="0.25">
      <c r="A1259" s="292"/>
      <c r="B1259" s="279"/>
      <c r="C1259" s="279"/>
      <c r="D1259" s="279"/>
      <c r="E1259" s="279"/>
      <c r="F1259" s="279"/>
      <c r="G1259" s="79" t="s">
        <v>20</v>
      </c>
      <c r="H1259" s="44">
        <f t="shared" si="271"/>
        <v>0</v>
      </c>
      <c r="I1259" s="44">
        <v>0</v>
      </c>
      <c r="J1259" s="44">
        <v>0</v>
      </c>
      <c r="K1259" s="44">
        <v>0</v>
      </c>
      <c r="L1259" s="44">
        <v>0</v>
      </c>
      <c r="M1259" s="44">
        <v>0</v>
      </c>
      <c r="N1259" s="44">
        <v>0</v>
      </c>
      <c r="O1259" s="328"/>
      <c r="P1259" s="279"/>
      <c r="Q1259" s="315"/>
    </row>
    <row r="1260" spans="1:17" ht="36" customHeight="1" x14ac:dyDescent="0.25">
      <c r="A1260" s="292" t="s">
        <v>3546</v>
      </c>
      <c r="B1260" s="279" t="s">
        <v>3533</v>
      </c>
      <c r="C1260" s="279" t="s">
        <v>222</v>
      </c>
      <c r="D1260" s="279">
        <v>2029</v>
      </c>
      <c r="E1260" s="279">
        <v>300</v>
      </c>
      <c r="F1260" s="279" t="s">
        <v>3547</v>
      </c>
      <c r="G1260" s="79" t="s">
        <v>16</v>
      </c>
      <c r="H1260" s="44">
        <f t="shared" ref="H1260:N1260" si="278">SUM(H1261:H1264)</f>
        <v>13.2</v>
      </c>
      <c r="I1260" s="44">
        <f t="shared" si="278"/>
        <v>0</v>
      </c>
      <c r="J1260" s="44">
        <f t="shared" si="278"/>
        <v>0</v>
      </c>
      <c r="K1260" s="44">
        <f t="shared" si="278"/>
        <v>0</v>
      </c>
      <c r="L1260" s="44">
        <f t="shared" si="278"/>
        <v>0</v>
      </c>
      <c r="M1260" s="44">
        <f t="shared" si="278"/>
        <v>13.2</v>
      </c>
      <c r="N1260" s="44">
        <f t="shared" si="278"/>
        <v>0</v>
      </c>
      <c r="O1260" s="328">
        <v>1099</v>
      </c>
      <c r="P1260" s="279" t="s">
        <v>913</v>
      </c>
      <c r="Q1260" s="314" t="s">
        <v>4165</v>
      </c>
    </row>
    <row r="1261" spans="1:17" x14ac:dyDescent="0.25">
      <c r="A1261" s="292"/>
      <c r="B1261" s="279"/>
      <c r="C1261" s="279"/>
      <c r="D1261" s="279"/>
      <c r="E1261" s="279"/>
      <c r="F1261" s="279"/>
      <c r="G1261" s="79" t="s">
        <v>49</v>
      </c>
      <c r="H1261" s="44">
        <f t="shared" si="271"/>
        <v>13.1</v>
      </c>
      <c r="I1261" s="44">
        <v>0</v>
      </c>
      <c r="J1261" s="44">
        <v>0</v>
      </c>
      <c r="K1261" s="44">
        <v>0</v>
      </c>
      <c r="L1261" s="44">
        <v>0</v>
      </c>
      <c r="M1261" s="44">
        <v>13.1</v>
      </c>
      <c r="N1261" s="44">
        <v>0</v>
      </c>
      <c r="O1261" s="328"/>
      <c r="P1261" s="279"/>
      <c r="Q1261" s="315"/>
    </row>
    <row r="1262" spans="1:17" ht="36" x14ac:dyDescent="0.25">
      <c r="A1262" s="292"/>
      <c r="B1262" s="279"/>
      <c r="C1262" s="279"/>
      <c r="D1262" s="279"/>
      <c r="E1262" s="279"/>
      <c r="F1262" s="279"/>
      <c r="G1262" s="79" t="s">
        <v>18</v>
      </c>
      <c r="H1262" s="44">
        <f t="shared" si="271"/>
        <v>0.1</v>
      </c>
      <c r="I1262" s="44">
        <v>0</v>
      </c>
      <c r="J1262" s="44">
        <v>0</v>
      </c>
      <c r="K1262" s="44">
        <v>0</v>
      </c>
      <c r="L1262" s="44">
        <v>0</v>
      </c>
      <c r="M1262" s="44">
        <v>0.1</v>
      </c>
      <c r="N1262" s="44">
        <v>0</v>
      </c>
      <c r="O1262" s="328"/>
      <c r="P1262" s="279"/>
      <c r="Q1262" s="315"/>
    </row>
    <row r="1263" spans="1:17" x14ac:dyDescent="0.25">
      <c r="A1263" s="292"/>
      <c r="B1263" s="279"/>
      <c r="C1263" s="279"/>
      <c r="D1263" s="279"/>
      <c r="E1263" s="279"/>
      <c r="F1263" s="279"/>
      <c r="G1263" s="79" t="s">
        <v>19</v>
      </c>
      <c r="H1263" s="44">
        <f t="shared" si="271"/>
        <v>0</v>
      </c>
      <c r="I1263" s="44">
        <v>0</v>
      </c>
      <c r="J1263" s="44">
        <v>0</v>
      </c>
      <c r="K1263" s="44">
        <v>0</v>
      </c>
      <c r="L1263" s="44">
        <v>0</v>
      </c>
      <c r="M1263" s="44">
        <v>0</v>
      </c>
      <c r="N1263" s="44">
        <v>0</v>
      </c>
      <c r="O1263" s="328"/>
      <c r="P1263" s="279"/>
      <c r="Q1263" s="315"/>
    </row>
    <row r="1264" spans="1:17" ht="24" x14ac:dyDescent="0.25">
      <c r="A1264" s="292"/>
      <c r="B1264" s="279"/>
      <c r="C1264" s="279"/>
      <c r="D1264" s="279"/>
      <c r="E1264" s="279"/>
      <c r="F1264" s="279"/>
      <c r="G1264" s="79" t="s">
        <v>20</v>
      </c>
      <c r="H1264" s="44">
        <f t="shared" si="271"/>
        <v>0</v>
      </c>
      <c r="I1264" s="44">
        <v>0</v>
      </c>
      <c r="J1264" s="44">
        <v>0</v>
      </c>
      <c r="K1264" s="44">
        <v>0</v>
      </c>
      <c r="L1264" s="44">
        <v>0</v>
      </c>
      <c r="M1264" s="44">
        <v>0</v>
      </c>
      <c r="N1264" s="44">
        <v>0</v>
      </c>
      <c r="O1264" s="328"/>
      <c r="P1264" s="279"/>
      <c r="Q1264" s="315"/>
    </row>
    <row r="1265" spans="1:17" ht="36" customHeight="1" x14ac:dyDescent="0.25">
      <c r="A1265" s="292" t="s">
        <v>3548</v>
      </c>
      <c r="B1265" s="279" t="s">
        <v>3533</v>
      </c>
      <c r="C1265" s="279" t="s">
        <v>222</v>
      </c>
      <c r="D1265" s="279">
        <v>2025</v>
      </c>
      <c r="E1265" s="279">
        <v>100</v>
      </c>
      <c r="F1265" s="279" t="s">
        <v>3538</v>
      </c>
      <c r="G1265" s="79" t="s">
        <v>16</v>
      </c>
      <c r="H1265" s="44">
        <f t="shared" ref="H1265:N1265" si="279">SUM(H1266:H1269)</f>
        <v>8.9</v>
      </c>
      <c r="I1265" s="44">
        <f t="shared" si="279"/>
        <v>8.9</v>
      </c>
      <c r="J1265" s="44">
        <f t="shared" si="279"/>
        <v>0</v>
      </c>
      <c r="K1265" s="44">
        <f t="shared" si="279"/>
        <v>0</v>
      </c>
      <c r="L1265" s="44">
        <f t="shared" si="279"/>
        <v>0</v>
      </c>
      <c r="M1265" s="44">
        <f t="shared" si="279"/>
        <v>0</v>
      </c>
      <c r="N1265" s="44">
        <f t="shared" si="279"/>
        <v>0</v>
      </c>
      <c r="O1265" s="328">
        <v>573</v>
      </c>
      <c r="P1265" s="279" t="s">
        <v>3549</v>
      </c>
      <c r="Q1265" s="314" t="s">
        <v>4165</v>
      </c>
    </row>
    <row r="1266" spans="1:17" x14ac:dyDescent="0.25">
      <c r="A1266" s="292"/>
      <c r="B1266" s="279"/>
      <c r="C1266" s="279"/>
      <c r="D1266" s="279"/>
      <c r="E1266" s="279"/>
      <c r="F1266" s="279"/>
      <c r="G1266" s="79" t="s">
        <v>49</v>
      </c>
      <c r="H1266" s="44">
        <f t="shared" si="271"/>
        <v>0</v>
      </c>
      <c r="I1266" s="44">
        <v>0</v>
      </c>
      <c r="J1266" s="44">
        <v>0</v>
      </c>
      <c r="K1266" s="44">
        <v>0</v>
      </c>
      <c r="L1266" s="44">
        <v>0</v>
      </c>
      <c r="M1266" s="44">
        <v>0</v>
      </c>
      <c r="N1266" s="44">
        <v>0</v>
      </c>
      <c r="O1266" s="328"/>
      <c r="P1266" s="279"/>
      <c r="Q1266" s="315"/>
    </row>
    <row r="1267" spans="1:17" ht="36" x14ac:dyDescent="0.25">
      <c r="A1267" s="292"/>
      <c r="B1267" s="279"/>
      <c r="C1267" s="279"/>
      <c r="D1267" s="279"/>
      <c r="E1267" s="279"/>
      <c r="F1267" s="279"/>
      <c r="G1267" s="79" t="s">
        <v>18</v>
      </c>
      <c r="H1267" s="44">
        <f t="shared" si="271"/>
        <v>8.9</v>
      </c>
      <c r="I1267" s="44">
        <v>8.9</v>
      </c>
      <c r="J1267" s="44">
        <v>0</v>
      </c>
      <c r="K1267" s="44">
        <v>0</v>
      </c>
      <c r="L1267" s="44">
        <v>0</v>
      </c>
      <c r="M1267" s="44">
        <v>0</v>
      </c>
      <c r="N1267" s="44">
        <v>0</v>
      </c>
      <c r="O1267" s="328"/>
      <c r="P1267" s="279"/>
      <c r="Q1267" s="315"/>
    </row>
    <row r="1268" spans="1:17" x14ac:dyDescent="0.25">
      <c r="A1268" s="292"/>
      <c r="B1268" s="279"/>
      <c r="C1268" s="279"/>
      <c r="D1268" s="279"/>
      <c r="E1268" s="279"/>
      <c r="F1268" s="279"/>
      <c r="G1268" s="79" t="s">
        <v>19</v>
      </c>
      <c r="H1268" s="44">
        <f t="shared" si="271"/>
        <v>0</v>
      </c>
      <c r="I1268" s="44">
        <v>0</v>
      </c>
      <c r="J1268" s="44">
        <v>0</v>
      </c>
      <c r="K1268" s="44">
        <v>0</v>
      </c>
      <c r="L1268" s="44">
        <v>0</v>
      </c>
      <c r="M1268" s="44">
        <v>0</v>
      </c>
      <c r="N1268" s="44">
        <v>0</v>
      </c>
      <c r="O1268" s="328"/>
      <c r="P1268" s="279"/>
      <c r="Q1268" s="315"/>
    </row>
    <row r="1269" spans="1:17" ht="24" x14ac:dyDescent="0.25">
      <c r="A1269" s="292"/>
      <c r="B1269" s="279"/>
      <c r="C1269" s="279"/>
      <c r="D1269" s="279"/>
      <c r="E1269" s="279"/>
      <c r="F1269" s="279"/>
      <c r="G1269" s="79" t="s">
        <v>20</v>
      </c>
      <c r="H1269" s="44">
        <f t="shared" si="271"/>
        <v>0</v>
      </c>
      <c r="I1269" s="44">
        <v>0</v>
      </c>
      <c r="J1269" s="44">
        <v>0</v>
      </c>
      <c r="K1269" s="44">
        <v>0</v>
      </c>
      <c r="L1269" s="44">
        <v>0</v>
      </c>
      <c r="M1269" s="44">
        <v>0</v>
      </c>
      <c r="N1269" s="44">
        <v>0</v>
      </c>
      <c r="O1269" s="328"/>
      <c r="P1269" s="279"/>
      <c r="Q1269" s="315"/>
    </row>
    <row r="1270" spans="1:17" ht="36" customHeight="1" x14ac:dyDescent="0.25">
      <c r="A1270" s="292" t="s">
        <v>3550</v>
      </c>
      <c r="B1270" s="279" t="s">
        <v>3533</v>
      </c>
      <c r="C1270" s="279" t="s">
        <v>222</v>
      </c>
      <c r="D1270" s="279">
        <v>2027</v>
      </c>
      <c r="E1270" s="279">
        <v>100</v>
      </c>
      <c r="F1270" s="279" t="s">
        <v>3547</v>
      </c>
      <c r="G1270" s="79" t="s">
        <v>16</v>
      </c>
      <c r="H1270" s="44">
        <f t="shared" ref="H1270:N1270" si="280">SUM(H1271:H1274)</f>
        <v>30</v>
      </c>
      <c r="I1270" s="44">
        <f t="shared" si="280"/>
        <v>0</v>
      </c>
      <c r="J1270" s="44">
        <f t="shared" si="280"/>
        <v>0</v>
      </c>
      <c r="K1270" s="44">
        <f t="shared" si="280"/>
        <v>30</v>
      </c>
      <c r="L1270" s="44">
        <f t="shared" si="280"/>
        <v>0</v>
      </c>
      <c r="M1270" s="44">
        <f t="shared" si="280"/>
        <v>0</v>
      </c>
      <c r="N1270" s="44">
        <f t="shared" si="280"/>
        <v>0</v>
      </c>
      <c r="O1270" s="328">
        <v>5072</v>
      </c>
      <c r="P1270" s="279" t="s">
        <v>913</v>
      </c>
      <c r="Q1270" s="314" t="s">
        <v>4165</v>
      </c>
    </row>
    <row r="1271" spans="1:17" ht="25.5" customHeight="1" x14ac:dyDescent="0.25">
      <c r="A1271" s="292"/>
      <c r="B1271" s="279"/>
      <c r="C1271" s="279"/>
      <c r="D1271" s="279"/>
      <c r="E1271" s="279"/>
      <c r="F1271" s="279"/>
      <c r="G1271" s="79" t="s">
        <v>49</v>
      </c>
      <c r="H1271" s="44">
        <f t="shared" si="271"/>
        <v>29.7</v>
      </c>
      <c r="I1271" s="44">
        <v>0</v>
      </c>
      <c r="J1271" s="44">
        <v>0</v>
      </c>
      <c r="K1271" s="44">
        <v>29.7</v>
      </c>
      <c r="L1271" s="44">
        <v>0</v>
      </c>
      <c r="M1271" s="44">
        <v>0</v>
      </c>
      <c r="N1271" s="44">
        <v>0</v>
      </c>
      <c r="O1271" s="328"/>
      <c r="P1271" s="279"/>
      <c r="Q1271" s="315"/>
    </row>
    <row r="1272" spans="1:17" ht="36" x14ac:dyDescent="0.25">
      <c r="A1272" s="292"/>
      <c r="B1272" s="279"/>
      <c r="C1272" s="279"/>
      <c r="D1272" s="279"/>
      <c r="E1272" s="279"/>
      <c r="F1272" s="279"/>
      <c r="G1272" s="79" t="s">
        <v>18</v>
      </c>
      <c r="H1272" s="44">
        <f t="shared" si="271"/>
        <v>0.3</v>
      </c>
      <c r="I1272" s="44">
        <v>0</v>
      </c>
      <c r="J1272" s="44">
        <v>0</v>
      </c>
      <c r="K1272" s="44">
        <v>0.3</v>
      </c>
      <c r="L1272" s="44">
        <v>0</v>
      </c>
      <c r="M1272" s="44">
        <v>0</v>
      </c>
      <c r="N1272" s="44">
        <v>0</v>
      </c>
      <c r="O1272" s="328"/>
      <c r="P1272" s="279"/>
      <c r="Q1272" s="315"/>
    </row>
    <row r="1273" spans="1:17" x14ac:dyDescent="0.25">
      <c r="A1273" s="292"/>
      <c r="B1273" s="279"/>
      <c r="C1273" s="279"/>
      <c r="D1273" s="279"/>
      <c r="E1273" s="279"/>
      <c r="F1273" s="279"/>
      <c r="G1273" s="79" t="s">
        <v>19</v>
      </c>
      <c r="H1273" s="44">
        <f t="shared" si="271"/>
        <v>0</v>
      </c>
      <c r="I1273" s="44">
        <v>0</v>
      </c>
      <c r="J1273" s="44">
        <v>0</v>
      </c>
      <c r="K1273" s="44">
        <v>0</v>
      </c>
      <c r="L1273" s="44">
        <v>0</v>
      </c>
      <c r="M1273" s="44">
        <v>0</v>
      </c>
      <c r="N1273" s="44">
        <v>0</v>
      </c>
      <c r="O1273" s="328"/>
      <c r="P1273" s="279"/>
      <c r="Q1273" s="315"/>
    </row>
    <row r="1274" spans="1:17" ht="24" x14ac:dyDescent="0.25">
      <c r="A1274" s="292"/>
      <c r="B1274" s="279"/>
      <c r="C1274" s="279"/>
      <c r="D1274" s="279"/>
      <c r="E1274" s="279"/>
      <c r="F1274" s="279"/>
      <c r="G1274" s="79" t="s">
        <v>20</v>
      </c>
      <c r="H1274" s="44">
        <f t="shared" si="271"/>
        <v>0</v>
      </c>
      <c r="I1274" s="44">
        <v>0</v>
      </c>
      <c r="J1274" s="44">
        <v>0</v>
      </c>
      <c r="K1274" s="44">
        <v>0</v>
      </c>
      <c r="L1274" s="44">
        <v>0</v>
      </c>
      <c r="M1274" s="44">
        <v>0</v>
      </c>
      <c r="N1274" s="44">
        <v>0</v>
      </c>
      <c r="O1274" s="328"/>
      <c r="P1274" s="279"/>
      <c r="Q1274" s="315"/>
    </row>
    <row r="1275" spans="1:17" ht="36" customHeight="1" x14ac:dyDescent="0.25">
      <c r="A1275" s="292" t="s">
        <v>3551</v>
      </c>
      <c r="B1275" s="279" t="s">
        <v>3533</v>
      </c>
      <c r="C1275" s="279" t="s">
        <v>222</v>
      </c>
      <c r="D1275" s="279">
        <v>2028</v>
      </c>
      <c r="E1275" s="279">
        <v>300</v>
      </c>
      <c r="F1275" s="279" t="s">
        <v>3552</v>
      </c>
      <c r="G1275" s="79" t="s">
        <v>16</v>
      </c>
      <c r="H1275" s="44">
        <f t="shared" ref="H1275:N1275" si="281">SUM(H1276:H1279)</f>
        <v>25.1</v>
      </c>
      <c r="I1275" s="44">
        <f t="shared" si="281"/>
        <v>0</v>
      </c>
      <c r="J1275" s="44">
        <f t="shared" si="281"/>
        <v>0</v>
      </c>
      <c r="K1275" s="44">
        <f t="shared" si="281"/>
        <v>0</v>
      </c>
      <c r="L1275" s="44">
        <f t="shared" si="281"/>
        <v>25.1</v>
      </c>
      <c r="M1275" s="44">
        <f t="shared" si="281"/>
        <v>0</v>
      </c>
      <c r="N1275" s="44">
        <f t="shared" si="281"/>
        <v>0</v>
      </c>
      <c r="O1275" s="328">
        <v>367</v>
      </c>
      <c r="P1275" s="279" t="s">
        <v>2723</v>
      </c>
      <c r="Q1275" s="314" t="s">
        <v>4165</v>
      </c>
    </row>
    <row r="1276" spans="1:17" x14ac:dyDescent="0.25">
      <c r="A1276" s="292"/>
      <c r="B1276" s="279"/>
      <c r="C1276" s="279"/>
      <c r="D1276" s="279"/>
      <c r="E1276" s="279"/>
      <c r="F1276" s="279"/>
      <c r="G1276" s="79" t="s">
        <v>49</v>
      </c>
      <c r="H1276" s="44">
        <f t="shared" si="271"/>
        <v>24.8</v>
      </c>
      <c r="I1276" s="44">
        <v>0</v>
      </c>
      <c r="J1276" s="44">
        <v>0</v>
      </c>
      <c r="K1276" s="44">
        <v>0</v>
      </c>
      <c r="L1276" s="44">
        <v>24.8</v>
      </c>
      <c r="M1276" s="44">
        <v>0</v>
      </c>
      <c r="N1276" s="44">
        <v>0</v>
      </c>
      <c r="O1276" s="328"/>
      <c r="P1276" s="279"/>
      <c r="Q1276" s="315"/>
    </row>
    <row r="1277" spans="1:17" ht="36" x14ac:dyDescent="0.25">
      <c r="A1277" s="292"/>
      <c r="B1277" s="279"/>
      <c r="C1277" s="279"/>
      <c r="D1277" s="279"/>
      <c r="E1277" s="279"/>
      <c r="F1277" s="279"/>
      <c r="G1277" s="79" t="s">
        <v>18</v>
      </c>
      <c r="H1277" s="44">
        <f t="shared" si="271"/>
        <v>0.3</v>
      </c>
      <c r="I1277" s="44">
        <v>0</v>
      </c>
      <c r="J1277" s="44">
        <v>0</v>
      </c>
      <c r="K1277" s="44">
        <v>0</v>
      </c>
      <c r="L1277" s="44">
        <v>0.3</v>
      </c>
      <c r="M1277" s="44">
        <v>0</v>
      </c>
      <c r="N1277" s="44">
        <v>0</v>
      </c>
      <c r="O1277" s="328"/>
      <c r="P1277" s="279"/>
      <c r="Q1277" s="315"/>
    </row>
    <row r="1278" spans="1:17" x14ac:dyDescent="0.25">
      <c r="A1278" s="292"/>
      <c r="B1278" s="279"/>
      <c r="C1278" s="279"/>
      <c r="D1278" s="279"/>
      <c r="E1278" s="279"/>
      <c r="F1278" s="279"/>
      <c r="G1278" s="79" t="s">
        <v>19</v>
      </c>
      <c r="H1278" s="44">
        <f t="shared" si="271"/>
        <v>0</v>
      </c>
      <c r="I1278" s="44">
        <v>0</v>
      </c>
      <c r="J1278" s="44">
        <v>0</v>
      </c>
      <c r="K1278" s="44">
        <v>0</v>
      </c>
      <c r="L1278" s="44">
        <v>0</v>
      </c>
      <c r="M1278" s="44">
        <v>0</v>
      </c>
      <c r="N1278" s="44">
        <v>0</v>
      </c>
      <c r="O1278" s="328"/>
      <c r="P1278" s="279"/>
      <c r="Q1278" s="315"/>
    </row>
    <row r="1279" spans="1:17" ht="24" x14ac:dyDescent="0.25">
      <c r="A1279" s="292"/>
      <c r="B1279" s="279"/>
      <c r="C1279" s="279"/>
      <c r="D1279" s="279"/>
      <c r="E1279" s="279"/>
      <c r="F1279" s="279"/>
      <c r="G1279" s="79" t="s">
        <v>20</v>
      </c>
      <c r="H1279" s="44">
        <f t="shared" si="271"/>
        <v>0</v>
      </c>
      <c r="I1279" s="44">
        <v>0</v>
      </c>
      <c r="J1279" s="44">
        <v>0</v>
      </c>
      <c r="K1279" s="44">
        <v>0</v>
      </c>
      <c r="L1279" s="44">
        <v>0</v>
      </c>
      <c r="M1279" s="44">
        <v>0</v>
      </c>
      <c r="N1279" s="44">
        <v>0</v>
      </c>
      <c r="O1279" s="328"/>
      <c r="P1279" s="279"/>
      <c r="Q1279" s="315"/>
    </row>
    <row r="1280" spans="1:17" ht="36" customHeight="1" x14ac:dyDescent="0.25">
      <c r="A1280" s="292" t="s">
        <v>3553</v>
      </c>
      <c r="B1280" s="279" t="s">
        <v>3533</v>
      </c>
      <c r="C1280" s="279" t="s">
        <v>222</v>
      </c>
      <c r="D1280" s="279">
        <v>2030</v>
      </c>
      <c r="E1280" s="279"/>
      <c r="F1280" s="279" t="s">
        <v>3554</v>
      </c>
      <c r="G1280" s="79" t="s">
        <v>16</v>
      </c>
      <c r="H1280" s="44">
        <f t="shared" ref="H1280:N1280" si="282">SUM(H1281:H1284)</f>
        <v>10.5</v>
      </c>
      <c r="I1280" s="44">
        <f t="shared" si="282"/>
        <v>0</v>
      </c>
      <c r="J1280" s="44">
        <f t="shared" si="282"/>
        <v>0</v>
      </c>
      <c r="K1280" s="44">
        <f t="shared" si="282"/>
        <v>0</v>
      </c>
      <c r="L1280" s="44">
        <f t="shared" si="282"/>
        <v>0</v>
      </c>
      <c r="M1280" s="44">
        <f t="shared" si="282"/>
        <v>0</v>
      </c>
      <c r="N1280" s="44">
        <f t="shared" si="282"/>
        <v>10.5</v>
      </c>
      <c r="O1280" s="328">
        <v>248</v>
      </c>
      <c r="P1280" s="279" t="s">
        <v>922</v>
      </c>
      <c r="Q1280" s="314" t="s">
        <v>4165</v>
      </c>
    </row>
    <row r="1281" spans="1:17" x14ac:dyDescent="0.25">
      <c r="A1281" s="292"/>
      <c r="B1281" s="279"/>
      <c r="C1281" s="279"/>
      <c r="D1281" s="279"/>
      <c r="E1281" s="279"/>
      <c r="F1281" s="279"/>
      <c r="G1281" s="79" t="s">
        <v>49</v>
      </c>
      <c r="H1281" s="44">
        <f t="shared" si="271"/>
        <v>10.4</v>
      </c>
      <c r="I1281" s="44">
        <v>0</v>
      </c>
      <c r="J1281" s="44">
        <v>0</v>
      </c>
      <c r="K1281" s="44">
        <v>0</v>
      </c>
      <c r="L1281" s="44">
        <v>0</v>
      </c>
      <c r="M1281" s="44">
        <v>0</v>
      </c>
      <c r="N1281" s="44">
        <v>10.4</v>
      </c>
      <c r="O1281" s="328"/>
      <c r="P1281" s="279"/>
      <c r="Q1281" s="315"/>
    </row>
    <row r="1282" spans="1:17" ht="36" x14ac:dyDescent="0.25">
      <c r="A1282" s="292"/>
      <c r="B1282" s="279"/>
      <c r="C1282" s="279"/>
      <c r="D1282" s="279"/>
      <c r="E1282" s="279"/>
      <c r="F1282" s="279"/>
      <c r="G1282" s="79" t="s">
        <v>18</v>
      </c>
      <c r="H1282" s="44">
        <f t="shared" si="271"/>
        <v>0.1</v>
      </c>
      <c r="I1282" s="44">
        <v>0</v>
      </c>
      <c r="J1282" s="44">
        <v>0</v>
      </c>
      <c r="K1282" s="44">
        <v>0</v>
      </c>
      <c r="L1282" s="44">
        <v>0</v>
      </c>
      <c r="M1282" s="44">
        <v>0</v>
      </c>
      <c r="N1282" s="44">
        <v>0.1</v>
      </c>
      <c r="O1282" s="328"/>
      <c r="P1282" s="279"/>
      <c r="Q1282" s="315"/>
    </row>
    <row r="1283" spans="1:17" x14ac:dyDescent="0.25">
      <c r="A1283" s="292"/>
      <c r="B1283" s="279"/>
      <c r="C1283" s="279"/>
      <c r="D1283" s="279"/>
      <c r="E1283" s="279"/>
      <c r="F1283" s="279"/>
      <c r="G1283" s="79" t="s">
        <v>19</v>
      </c>
      <c r="H1283" s="44">
        <f t="shared" si="271"/>
        <v>0</v>
      </c>
      <c r="I1283" s="44">
        <v>0</v>
      </c>
      <c r="J1283" s="125">
        <v>0</v>
      </c>
      <c r="K1283" s="44">
        <v>0</v>
      </c>
      <c r="L1283" s="125">
        <v>0</v>
      </c>
      <c r="M1283" s="44">
        <v>0</v>
      </c>
      <c r="N1283" s="44">
        <v>0</v>
      </c>
      <c r="O1283" s="328"/>
      <c r="P1283" s="279"/>
      <c r="Q1283" s="315"/>
    </row>
    <row r="1284" spans="1:17" ht="24" x14ac:dyDescent="0.25">
      <c r="A1284" s="292"/>
      <c r="B1284" s="279"/>
      <c r="C1284" s="279"/>
      <c r="D1284" s="279"/>
      <c r="E1284" s="279"/>
      <c r="F1284" s="279"/>
      <c r="G1284" s="79" t="s">
        <v>20</v>
      </c>
      <c r="H1284" s="44">
        <f t="shared" si="271"/>
        <v>0</v>
      </c>
      <c r="I1284" s="125">
        <v>0</v>
      </c>
      <c r="J1284" s="44">
        <v>0</v>
      </c>
      <c r="K1284" s="125">
        <v>0</v>
      </c>
      <c r="L1284" s="44">
        <v>0</v>
      </c>
      <c r="M1284" s="125">
        <v>0</v>
      </c>
      <c r="N1284" s="44">
        <v>0</v>
      </c>
      <c r="O1284" s="328"/>
      <c r="P1284" s="279"/>
      <c r="Q1284" s="315"/>
    </row>
    <row r="1285" spans="1:17" ht="36" customHeight="1" x14ac:dyDescent="0.25">
      <c r="A1285" s="292" t="s">
        <v>3555</v>
      </c>
      <c r="B1285" s="279" t="s">
        <v>3528</v>
      </c>
      <c r="C1285" s="279" t="s">
        <v>222</v>
      </c>
      <c r="D1285" s="279">
        <v>2030</v>
      </c>
      <c r="E1285" s="279"/>
      <c r="F1285" s="279" t="s">
        <v>3554</v>
      </c>
      <c r="G1285" s="79" t="s">
        <v>16</v>
      </c>
      <c r="H1285" s="44">
        <f t="shared" ref="H1285:N1285" si="283">SUM(H1286:H1289)</f>
        <v>10.5</v>
      </c>
      <c r="I1285" s="44">
        <f t="shared" si="283"/>
        <v>0</v>
      </c>
      <c r="J1285" s="44">
        <f t="shared" si="283"/>
        <v>0</v>
      </c>
      <c r="K1285" s="44">
        <f t="shared" si="283"/>
        <v>0</v>
      </c>
      <c r="L1285" s="44">
        <f t="shared" si="283"/>
        <v>0</v>
      </c>
      <c r="M1285" s="44">
        <f t="shared" si="283"/>
        <v>0</v>
      </c>
      <c r="N1285" s="44">
        <f t="shared" si="283"/>
        <v>10.5</v>
      </c>
      <c r="O1285" s="328">
        <v>886</v>
      </c>
      <c r="P1285" s="279" t="s">
        <v>913</v>
      </c>
      <c r="Q1285" s="314" t="s">
        <v>4165</v>
      </c>
    </row>
    <row r="1286" spans="1:17" x14ac:dyDescent="0.25">
      <c r="A1286" s="292"/>
      <c r="B1286" s="279"/>
      <c r="C1286" s="279"/>
      <c r="D1286" s="279"/>
      <c r="E1286" s="279"/>
      <c r="F1286" s="279"/>
      <c r="G1286" s="79" t="s">
        <v>49</v>
      </c>
      <c r="H1286" s="44">
        <f t="shared" ref="H1286:H1289" si="284">SUM(I1286:N1286)</f>
        <v>10.4</v>
      </c>
      <c r="I1286" s="44">
        <v>0</v>
      </c>
      <c r="J1286" s="44">
        <v>0</v>
      </c>
      <c r="K1286" s="44">
        <v>0</v>
      </c>
      <c r="L1286" s="44">
        <v>0</v>
      </c>
      <c r="M1286" s="44">
        <v>0</v>
      </c>
      <c r="N1286" s="44">
        <v>10.4</v>
      </c>
      <c r="O1286" s="328"/>
      <c r="P1286" s="279"/>
      <c r="Q1286" s="315"/>
    </row>
    <row r="1287" spans="1:17" ht="36" x14ac:dyDescent="0.25">
      <c r="A1287" s="292"/>
      <c r="B1287" s="279"/>
      <c r="C1287" s="279"/>
      <c r="D1287" s="279"/>
      <c r="E1287" s="279"/>
      <c r="F1287" s="279"/>
      <c r="G1287" s="79" t="s">
        <v>18</v>
      </c>
      <c r="H1287" s="44">
        <f t="shared" si="284"/>
        <v>0.1</v>
      </c>
      <c r="I1287" s="44">
        <v>0</v>
      </c>
      <c r="J1287" s="44">
        <v>0</v>
      </c>
      <c r="K1287" s="44">
        <v>0</v>
      </c>
      <c r="L1287" s="44">
        <v>0</v>
      </c>
      <c r="M1287" s="44">
        <v>0</v>
      </c>
      <c r="N1287" s="44">
        <v>0.1</v>
      </c>
      <c r="O1287" s="328"/>
      <c r="P1287" s="279"/>
      <c r="Q1287" s="315"/>
    </row>
    <row r="1288" spans="1:17" x14ac:dyDescent="0.25">
      <c r="A1288" s="292"/>
      <c r="B1288" s="279"/>
      <c r="C1288" s="279"/>
      <c r="D1288" s="279"/>
      <c r="E1288" s="279"/>
      <c r="F1288" s="279"/>
      <c r="G1288" s="79" t="s">
        <v>19</v>
      </c>
      <c r="H1288" s="44">
        <f t="shared" si="284"/>
        <v>0</v>
      </c>
      <c r="I1288" s="44">
        <v>0</v>
      </c>
      <c r="J1288" s="44">
        <v>0</v>
      </c>
      <c r="K1288" s="44">
        <v>0</v>
      </c>
      <c r="L1288" s="44">
        <v>0</v>
      </c>
      <c r="M1288" s="44">
        <v>0</v>
      </c>
      <c r="N1288" s="44">
        <v>0</v>
      </c>
      <c r="O1288" s="328"/>
      <c r="P1288" s="279"/>
      <c r="Q1288" s="315"/>
    </row>
    <row r="1289" spans="1:17" ht="24" x14ac:dyDescent="0.25">
      <c r="A1289" s="292"/>
      <c r="B1289" s="279"/>
      <c r="C1289" s="279"/>
      <c r="D1289" s="279"/>
      <c r="E1289" s="279"/>
      <c r="F1289" s="279"/>
      <c r="G1289" s="79" t="s">
        <v>20</v>
      </c>
      <c r="H1289" s="44">
        <f t="shared" si="284"/>
        <v>0</v>
      </c>
      <c r="I1289" s="44">
        <v>0</v>
      </c>
      <c r="J1289" s="44">
        <v>0</v>
      </c>
      <c r="K1289" s="44">
        <v>0</v>
      </c>
      <c r="L1289" s="44">
        <v>0</v>
      </c>
      <c r="M1289" s="44">
        <v>0</v>
      </c>
      <c r="N1289" s="44">
        <v>0</v>
      </c>
      <c r="O1289" s="328"/>
      <c r="P1289" s="279"/>
      <c r="Q1289" s="315"/>
    </row>
    <row r="1290" spans="1:17" ht="36" customHeight="1" x14ac:dyDescent="0.25">
      <c r="A1290" s="284" t="s">
        <v>3556</v>
      </c>
      <c r="B1290" s="281" t="s">
        <v>3072</v>
      </c>
      <c r="C1290" s="279" t="s">
        <v>222</v>
      </c>
      <c r="D1290" s="281">
        <v>2026</v>
      </c>
      <c r="E1290" s="281" t="s">
        <v>3557</v>
      </c>
      <c r="F1290" s="284" t="s">
        <v>3074</v>
      </c>
      <c r="G1290" s="43" t="s">
        <v>16</v>
      </c>
      <c r="H1290" s="44">
        <f t="shared" ref="H1290:H1294" si="285">I1290+J1290+K1290+L1290+M1290+N1290</f>
        <v>48.639400000000002</v>
      </c>
      <c r="I1290" s="44">
        <v>0</v>
      </c>
      <c r="J1290" s="44">
        <f>J1291+J1292+J1293+J1294</f>
        <v>48.639400000000002</v>
      </c>
      <c r="K1290" s="44">
        <f>K1291+K1292+K1293+K1294</f>
        <v>0</v>
      </c>
      <c r="L1290" s="44">
        <f>L1291+L1292+L1293+L1294</f>
        <v>0</v>
      </c>
      <c r="M1290" s="44">
        <f>M1291+M1292+M1293+M1294</f>
        <v>0</v>
      </c>
      <c r="N1290" s="44">
        <f>N1291+N1292+N1293+N1294</f>
        <v>0</v>
      </c>
      <c r="O1290" s="484">
        <v>535</v>
      </c>
      <c r="P1290" s="284" t="s">
        <v>3075</v>
      </c>
      <c r="Q1290" s="314" t="s">
        <v>4165</v>
      </c>
    </row>
    <row r="1291" spans="1:17" x14ac:dyDescent="0.25">
      <c r="A1291" s="285"/>
      <c r="B1291" s="282"/>
      <c r="C1291" s="279"/>
      <c r="D1291" s="282"/>
      <c r="E1291" s="282"/>
      <c r="F1291" s="285"/>
      <c r="G1291" s="43" t="s">
        <v>17</v>
      </c>
      <c r="H1291" s="44">
        <f t="shared" si="285"/>
        <v>0</v>
      </c>
      <c r="I1291" s="44">
        <v>0</v>
      </c>
      <c r="J1291" s="44">
        <v>0</v>
      </c>
      <c r="K1291" s="44">
        <v>0</v>
      </c>
      <c r="L1291" s="44">
        <v>0</v>
      </c>
      <c r="M1291" s="44">
        <v>0</v>
      </c>
      <c r="N1291" s="44">
        <v>0</v>
      </c>
      <c r="O1291" s="485"/>
      <c r="P1291" s="285"/>
      <c r="Q1291" s="315"/>
    </row>
    <row r="1292" spans="1:17" ht="36" x14ac:dyDescent="0.25">
      <c r="A1292" s="285"/>
      <c r="B1292" s="282"/>
      <c r="C1292" s="279"/>
      <c r="D1292" s="282"/>
      <c r="E1292" s="282"/>
      <c r="F1292" s="285"/>
      <c r="G1292" s="43" t="s">
        <v>18</v>
      </c>
      <c r="H1292" s="44">
        <f t="shared" si="285"/>
        <v>40.1569</v>
      </c>
      <c r="I1292" s="44">
        <v>0</v>
      </c>
      <c r="J1292" s="44">
        <v>40.1569</v>
      </c>
      <c r="K1292" s="44">
        <v>0</v>
      </c>
      <c r="L1292" s="44">
        <v>0</v>
      </c>
      <c r="M1292" s="44">
        <v>0</v>
      </c>
      <c r="N1292" s="44">
        <v>0</v>
      </c>
      <c r="O1292" s="485"/>
      <c r="P1292" s="285"/>
      <c r="Q1292" s="315"/>
    </row>
    <row r="1293" spans="1:17" x14ac:dyDescent="0.25">
      <c r="A1293" s="285"/>
      <c r="B1293" s="282"/>
      <c r="C1293" s="279"/>
      <c r="D1293" s="282"/>
      <c r="E1293" s="282"/>
      <c r="F1293" s="285"/>
      <c r="G1293" s="43" t="s">
        <v>19</v>
      </c>
      <c r="H1293" s="44">
        <f t="shared" si="285"/>
        <v>8.4824999999999999</v>
      </c>
      <c r="I1293" s="44">
        <v>0</v>
      </c>
      <c r="J1293" s="44">
        <v>8.4824999999999999</v>
      </c>
      <c r="K1293" s="44">
        <v>0</v>
      </c>
      <c r="L1293" s="44">
        <v>0</v>
      </c>
      <c r="M1293" s="44">
        <v>0</v>
      </c>
      <c r="N1293" s="44">
        <v>0</v>
      </c>
      <c r="O1293" s="485"/>
      <c r="P1293" s="285"/>
      <c r="Q1293" s="315"/>
    </row>
    <row r="1294" spans="1:17" ht="24" x14ac:dyDescent="0.25">
      <c r="A1294" s="286"/>
      <c r="B1294" s="283"/>
      <c r="C1294" s="279"/>
      <c r="D1294" s="283"/>
      <c r="E1294" s="283"/>
      <c r="F1294" s="286"/>
      <c r="G1294" s="43" t="s">
        <v>20</v>
      </c>
      <c r="H1294" s="44">
        <f t="shared" si="285"/>
        <v>0</v>
      </c>
      <c r="I1294" s="44">
        <v>0</v>
      </c>
      <c r="J1294" s="44">
        <v>0</v>
      </c>
      <c r="K1294" s="44">
        <v>0</v>
      </c>
      <c r="L1294" s="44">
        <v>0</v>
      </c>
      <c r="M1294" s="44">
        <v>0</v>
      </c>
      <c r="N1294" s="44">
        <v>0</v>
      </c>
      <c r="O1294" s="487"/>
      <c r="P1294" s="286"/>
      <c r="Q1294" s="315"/>
    </row>
    <row r="1295" spans="1:17" ht="36" customHeight="1" x14ac:dyDescent="0.25">
      <c r="A1295" s="284" t="s">
        <v>3558</v>
      </c>
      <c r="B1295" s="281" t="s">
        <v>3559</v>
      </c>
      <c r="C1295" s="301" t="s">
        <v>3560</v>
      </c>
      <c r="D1295" s="281">
        <v>2025</v>
      </c>
      <c r="E1295" s="301"/>
      <c r="F1295" s="281" t="s">
        <v>3561</v>
      </c>
      <c r="G1295" s="134" t="s">
        <v>16</v>
      </c>
      <c r="H1295" s="44">
        <f t="shared" ref="H1295:N1295" si="286">SUM(H1296:H1299)</f>
        <v>5.2</v>
      </c>
      <c r="I1295" s="47">
        <f t="shared" si="286"/>
        <v>5.2</v>
      </c>
      <c r="J1295" s="44">
        <f t="shared" si="286"/>
        <v>0</v>
      </c>
      <c r="K1295" s="47">
        <f t="shared" si="286"/>
        <v>0</v>
      </c>
      <c r="L1295" s="44">
        <f t="shared" si="286"/>
        <v>0</v>
      </c>
      <c r="M1295" s="47">
        <f t="shared" si="286"/>
        <v>0</v>
      </c>
      <c r="N1295" s="44">
        <f t="shared" si="286"/>
        <v>0</v>
      </c>
      <c r="O1295" s="301">
        <v>913</v>
      </c>
      <c r="P1295" s="281" t="s">
        <v>913</v>
      </c>
      <c r="Q1295" s="314" t="s">
        <v>4165</v>
      </c>
    </row>
    <row r="1296" spans="1:17" ht="26.25" customHeight="1" x14ac:dyDescent="0.25">
      <c r="A1296" s="285"/>
      <c r="B1296" s="282"/>
      <c r="C1296" s="301"/>
      <c r="D1296" s="282"/>
      <c r="E1296" s="301"/>
      <c r="F1296" s="282"/>
      <c r="G1296" s="79" t="s">
        <v>267</v>
      </c>
      <c r="H1296" s="47">
        <f t="shared" ref="H1296:H1299" si="287">SUM(I1296:N1296)</f>
        <v>0</v>
      </c>
      <c r="I1296" s="44">
        <v>0</v>
      </c>
      <c r="J1296" s="47">
        <v>0</v>
      </c>
      <c r="K1296" s="44">
        <v>0</v>
      </c>
      <c r="L1296" s="47">
        <v>0</v>
      </c>
      <c r="M1296" s="44">
        <v>0</v>
      </c>
      <c r="N1296" s="44">
        <v>0</v>
      </c>
      <c r="O1296" s="301"/>
      <c r="P1296" s="282"/>
      <c r="Q1296" s="315"/>
    </row>
    <row r="1297" spans="1:17" ht="36" x14ac:dyDescent="0.25">
      <c r="A1297" s="285"/>
      <c r="B1297" s="282"/>
      <c r="C1297" s="301"/>
      <c r="D1297" s="282"/>
      <c r="E1297" s="301"/>
      <c r="F1297" s="282"/>
      <c r="G1297" s="134" t="s">
        <v>18</v>
      </c>
      <c r="H1297" s="44">
        <f t="shared" si="287"/>
        <v>5</v>
      </c>
      <c r="I1297" s="47">
        <v>5</v>
      </c>
      <c r="J1297" s="44">
        <v>0</v>
      </c>
      <c r="K1297" s="47">
        <v>0</v>
      </c>
      <c r="L1297" s="44">
        <v>0</v>
      </c>
      <c r="M1297" s="47">
        <v>0</v>
      </c>
      <c r="N1297" s="44">
        <v>0</v>
      </c>
      <c r="O1297" s="301"/>
      <c r="P1297" s="282"/>
      <c r="Q1297" s="315"/>
    </row>
    <row r="1298" spans="1:17" x14ac:dyDescent="0.25">
      <c r="A1298" s="285"/>
      <c r="B1298" s="282"/>
      <c r="C1298" s="301"/>
      <c r="D1298" s="282"/>
      <c r="E1298" s="301"/>
      <c r="F1298" s="282"/>
      <c r="G1298" s="79" t="s">
        <v>19</v>
      </c>
      <c r="H1298" s="47">
        <f t="shared" si="287"/>
        <v>0.2</v>
      </c>
      <c r="I1298" s="44">
        <v>0.2</v>
      </c>
      <c r="J1298" s="47">
        <v>0</v>
      </c>
      <c r="K1298" s="44">
        <v>0</v>
      </c>
      <c r="L1298" s="47">
        <v>0</v>
      </c>
      <c r="M1298" s="44">
        <v>0</v>
      </c>
      <c r="N1298" s="44">
        <v>0</v>
      </c>
      <c r="O1298" s="301"/>
      <c r="P1298" s="282"/>
      <c r="Q1298" s="315"/>
    </row>
    <row r="1299" spans="1:17" ht="24" x14ac:dyDescent="0.25">
      <c r="A1299" s="286"/>
      <c r="B1299" s="283"/>
      <c r="C1299" s="301"/>
      <c r="D1299" s="283"/>
      <c r="E1299" s="283"/>
      <c r="F1299" s="283"/>
      <c r="G1299" s="134" t="s">
        <v>20</v>
      </c>
      <c r="H1299" s="44">
        <f t="shared" si="287"/>
        <v>0</v>
      </c>
      <c r="I1299" s="47">
        <v>0</v>
      </c>
      <c r="J1299" s="44">
        <v>0</v>
      </c>
      <c r="K1299" s="47">
        <v>0</v>
      </c>
      <c r="L1299" s="44">
        <v>0</v>
      </c>
      <c r="M1299" s="47">
        <v>0</v>
      </c>
      <c r="N1299" s="44">
        <v>0</v>
      </c>
      <c r="O1299" s="283"/>
      <c r="P1299" s="283"/>
      <c r="Q1299" s="315"/>
    </row>
    <row r="1300" spans="1:17" ht="24" x14ac:dyDescent="0.25">
      <c r="A1300" s="299" t="s">
        <v>3562</v>
      </c>
      <c r="B1300" s="281" t="s">
        <v>3563</v>
      </c>
      <c r="C1300" s="281" t="s">
        <v>3560</v>
      </c>
      <c r="D1300" s="281">
        <v>2026</v>
      </c>
      <c r="E1300" s="281"/>
      <c r="F1300" s="281" t="s">
        <v>3564</v>
      </c>
      <c r="G1300" s="79" t="s">
        <v>939</v>
      </c>
      <c r="H1300" s="54">
        <f>SUM(H1301:H1304)</f>
        <v>15</v>
      </c>
      <c r="I1300" s="53">
        <f t="shared" ref="I1300:N1300" si="288">SUM(I1301:I1303)</f>
        <v>0</v>
      </c>
      <c r="J1300" s="54">
        <f t="shared" si="288"/>
        <v>15</v>
      </c>
      <c r="K1300" s="53">
        <f t="shared" si="288"/>
        <v>0</v>
      </c>
      <c r="L1300" s="54">
        <f t="shared" si="288"/>
        <v>0</v>
      </c>
      <c r="M1300" s="53">
        <f t="shared" si="288"/>
        <v>0</v>
      </c>
      <c r="N1300" s="54">
        <f t="shared" si="288"/>
        <v>0</v>
      </c>
      <c r="O1300" s="378">
        <v>5072</v>
      </c>
      <c r="P1300" s="378" t="s">
        <v>922</v>
      </c>
      <c r="Q1300" s="314" t="s">
        <v>4165</v>
      </c>
    </row>
    <row r="1301" spans="1:17" x14ac:dyDescent="0.25">
      <c r="A1301" s="300"/>
      <c r="B1301" s="279"/>
      <c r="C1301" s="301"/>
      <c r="D1301" s="279"/>
      <c r="E1301" s="279"/>
      <c r="F1301" s="279"/>
      <c r="G1301" s="134" t="s">
        <v>2733</v>
      </c>
      <c r="H1301" s="262">
        <f t="shared" ref="H1301:H1304" si="289">SUM(I1301:N1301)</f>
        <v>14.85</v>
      </c>
      <c r="I1301" s="54">
        <v>0</v>
      </c>
      <c r="J1301" s="262">
        <v>14.85</v>
      </c>
      <c r="K1301" s="198">
        <v>0</v>
      </c>
      <c r="L1301" s="262">
        <v>0</v>
      </c>
      <c r="M1301" s="198">
        <v>0</v>
      </c>
      <c r="N1301" s="262">
        <v>0</v>
      </c>
      <c r="O1301" s="376"/>
      <c r="P1301" s="377"/>
      <c r="Q1301" s="315"/>
    </row>
    <row r="1302" spans="1:17" x14ac:dyDescent="0.25">
      <c r="A1302" s="300"/>
      <c r="B1302" s="279"/>
      <c r="C1302" s="301"/>
      <c r="D1302" s="279"/>
      <c r="E1302" s="279"/>
      <c r="F1302" s="279"/>
      <c r="G1302" s="79" t="s">
        <v>2734</v>
      </c>
      <c r="H1302" s="198">
        <f t="shared" si="289"/>
        <v>0.14000000000000001</v>
      </c>
      <c r="I1302" s="53">
        <v>0</v>
      </c>
      <c r="J1302" s="198">
        <v>0.14000000000000001</v>
      </c>
      <c r="K1302" s="262">
        <v>0</v>
      </c>
      <c r="L1302" s="198">
        <v>0</v>
      </c>
      <c r="M1302" s="262">
        <v>0</v>
      </c>
      <c r="N1302" s="198">
        <v>0</v>
      </c>
      <c r="O1302" s="376"/>
      <c r="P1302" s="377"/>
      <c r="Q1302" s="315"/>
    </row>
    <row r="1303" spans="1:17" x14ac:dyDescent="0.25">
      <c r="A1303" s="300"/>
      <c r="B1303" s="279"/>
      <c r="C1303" s="301"/>
      <c r="D1303" s="279"/>
      <c r="E1303" s="279"/>
      <c r="F1303" s="279"/>
      <c r="G1303" s="134" t="s">
        <v>2735</v>
      </c>
      <c r="H1303" s="262">
        <f t="shared" si="289"/>
        <v>0.01</v>
      </c>
      <c r="I1303" s="54">
        <v>0</v>
      </c>
      <c r="J1303" s="262">
        <v>0.01</v>
      </c>
      <c r="K1303" s="198">
        <v>0</v>
      </c>
      <c r="L1303" s="262">
        <v>0</v>
      </c>
      <c r="M1303" s="198">
        <v>0</v>
      </c>
      <c r="N1303" s="262">
        <v>0</v>
      </c>
      <c r="O1303" s="376"/>
      <c r="P1303" s="377"/>
      <c r="Q1303" s="315"/>
    </row>
    <row r="1304" spans="1:17" ht="24" x14ac:dyDescent="0.25">
      <c r="A1304" s="300"/>
      <c r="B1304" s="279"/>
      <c r="C1304" s="301"/>
      <c r="D1304" s="279"/>
      <c r="E1304" s="301"/>
      <c r="F1304" s="279"/>
      <c r="G1304" s="122" t="s">
        <v>20</v>
      </c>
      <c r="H1304" s="198">
        <f t="shared" si="289"/>
        <v>0</v>
      </c>
      <c r="I1304" s="124">
        <v>0</v>
      </c>
      <c r="J1304" s="198">
        <v>0</v>
      </c>
      <c r="K1304" s="117">
        <v>0</v>
      </c>
      <c r="L1304" s="198">
        <v>0</v>
      </c>
      <c r="M1304" s="117">
        <v>0</v>
      </c>
      <c r="N1304" s="198">
        <v>0</v>
      </c>
      <c r="O1304" s="378"/>
      <c r="P1304" s="677"/>
      <c r="Q1304" s="315"/>
    </row>
    <row r="1305" spans="1:17" ht="36" x14ac:dyDescent="0.25">
      <c r="A1305" s="306" t="s">
        <v>26</v>
      </c>
      <c r="B1305" s="306"/>
      <c r="C1305" s="306"/>
      <c r="D1305" s="306"/>
      <c r="E1305" s="306"/>
      <c r="F1305" s="306"/>
      <c r="G1305" s="133" t="s">
        <v>16</v>
      </c>
      <c r="H1305" s="49">
        <f>SUM(H1225,H1230,H1235,H1240,H1245,H1250,H1255,H1260,H1265,H1270,H1275,H1280,H1285,H1290,H1295,H1300)</f>
        <v>412.73940000000005</v>
      </c>
      <c r="I1305" s="49">
        <f t="shared" ref="I1305:N1305" si="290">SUM(I1225,I1230,I1235,I1240,I1245,I1250,I1255,I1260,I1265,I1270,I1275,I1280,I1285,I1290,I1295,I1300)</f>
        <v>128.80000000000001</v>
      </c>
      <c r="J1305" s="49">
        <f t="shared" si="290"/>
        <v>114.23939999999999</v>
      </c>
      <c r="K1305" s="49">
        <f t="shared" si="290"/>
        <v>38.9</v>
      </c>
      <c r="L1305" s="49">
        <f t="shared" si="290"/>
        <v>56.6</v>
      </c>
      <c r="M1305" s="49">
        <f t="shared" si="290"/>
        <v>53.2</v>
      </c>
      <c r="N1305" s="49">
        <f t="shared" si="290"/>
        <v>21</v>
      </c>
      <c r="O1305" s="279"/>
      <c r="P1305" s="279"/>
    </row>
    <row r="1306" spans="1:17" ht="24" x14ac:dyDescent="0.25">
      <c r="A1306" s="306"/>
      <c r="B1306" s="306"/>
      <c r="C1306" s="306"/>
      <c r="D1306" s="306"/>
      <c r="E1306" s="306"/>
      <c r="F1306" s="306"/>
      <c r="G1306" s="133" t="s">
        <v>49</v>
      </c>
      <c r="H1306" s="49">
        <f t="shared" ref="H1306:N1309" si="291">SUM(H1226,H1231,H1236,H1241,H1246,H1251,H1256,H1261,H1266,H1271,H1276,H1281,H1286,H1291,H1296,H1301)</f>
        <v>240.85</v>
      </c>
      <c r="I1306" s="49">
        <f t="shared" si="291"/>
        <v>8</v>
      </c>
      <c r="J1306" s="49">
        <f t="shared" si="291"/>
        <v>64.95</v>
      </c>
      <c r="K1306" s="49">
        <f t="shared" si="291"/>
        <v>38.5</v>
      </c>
      <c r="L1306" s="49">
        <f t="shared" si="291"/>
        <v>55.900000000000006</v>
      </c>
      <c r="M1306" s="49">
        <f t="shared" si="291"/>
        <v>52.7</v>
      </c>
      <c r="N1306" s="49">
        <f t="shared" si="291"/>
        <v>20.8</v>
      </c>
      <c r="O1306" s="279"/>
      <c r="P1306" s="279"/>
    </row>
    <row r="1307" spans="1:17" ht="36" x14ac:dyDescent="0.25">
      <c r="A1307" s="306"/>
      <c r="B1307" s="306"/>
      <c r="C1307" s="306"/>
      <c r="D1307" s="306"/>
      <c r="E1307" s="306"/>
      <c r="F1307" s="306"/>
      <c r="G1307" s="133" t="s">
        <v>18</v>
      </c>
      <c r="H1307" s="49">
        <f t="shared" si="291"/>
        <v>131.49689999999998</v>
      </c>
      <c r="I1307" s="49">
        <f t="shared" si="291"/>
        <v>88.9</v>
      </c>
      <c r="J1307" s="49">
        <f t="shared" si="291"/>
        <v>40.796900000000001</v>
      </c>
      <c r="K1307" s="49">
        <f t="shared" si="291"/>
        <v>0.4</v>
      </c>
      <c r="L1307" s="49">
        <f t="shared" si="291"/>
        <v>0.7</v>
      </c>
      <c r="M1307" s="49">
        <f t="shared" si="291"/>
        <v>0.5</v>
      </c>
      <c r="N1307" s="49">
        <f t="shared" si="291"/>
        <v>0.2</v>
      </c>
      <c r="O1307" s="279"/>
      <c r="P1307" s="279"/>
    </row>
    <row r="1308" spans="1:17" x14ac:dyDescent="0.25">
      <c r="A1308" s="306"/>
      <c r="B1308" s="306"/>
      <c r="C1308" s="306"/>
      <c r="D1308" s="306"/>
      <c r="E1308" s="306"/>
      <c r="F1308" s="306"/>
      <c r="G1308" s="133" t="s">
        <v>19</v>
      </c>
      <c r="H1308" s="49">
        <f t="shared" si="291"/>
        <v>40.392499999999998</v>
      </c>
      <c r="I1308" s="49">
        <f t="shared" si="291"/>
        <v>31.9</v>
      </c>
      <c r="J1308" s="49">
        <f t="shared" si="291"/>
        <v>8.4924999999999997</v>
      </c>
      <c r="K1308" s="49">
        <f t="shared" si="291"/>
        <v>0</v>
      </c>
      <c r="L1308" s="49">
        <f t="shared" si="291"/>
        <v>0</v>
      </c>
      <c r="M1308" s="49">
        <f t="shared" si="291"/>
        <v>0</v>
      </c>
      <c r="N1308" s="49">
        <f t="shared" si="291"/>
        <v>0</v>
      </c>
      <c r="O1308" s="279"/>
      <c r="P1308" s="279"/>
    </row>
    <row r="1309" spans="1:17" ht="24" x14ac:dyDescent="0.25">
      <c r="A1309" s="306"/>
      <c r="B1309" s="306"/>
      <c r="C1309" s="306"/>
      <c r="D1309" s="306"/>
      <c r="E1309" s="306"/>
      <c r="F1309" s="306"/>
      <c r="G1309" s="133" t="s">
        <v>20</v>
      </c>
      <c r="H1309" s="49">
        <f t="shared" si="291"/>
        <v>0</v>
      </c>
      <c r="I1309" s="49">
        <f t="shared" si="291"/>
        <v>0</v>
      </c>
      <c r="J1309" s="49">
        <f t="shared" si="291"/>
        <v>0</v>
      </c>
      <c r="K1309" s="49">
        <f t="shared" si="291"/>
        <v>0</v>
      </c>
      <c r="L1309" s="49">
        <f t="shared" si="291"/>
        <v>0</v>
      </c>
      <c r="M1309" s="49">
        <f t="shared" si="291"/>
        <v>0</v>
      </c>
      <c r="N1309" s="49">
        <f t="shared" si="291"/>
        <v>0</v>
      </c>
      <c r="O1309" s="279"/>
      <c r="P1309" s="279"/>
    </row>
    <row r="1310" spans="1:17" x14ac:dyDescent="0.25">
      <c r="A1310" s="666" t="s">
        <v>28</v>
      </c>
      <c r="B1310" s="667"/>
      <c r="C1310" s="667"/>
      <c r="D1310" s="667"/>
      <c r="E1310" s="667"/>
      <c r="F1310" s="667"/>
      <c r="G1310" s="667"/>
      <c r="H1310" s="667"/>
      <c r="I1310" s="667"/>
      <c r="J1310" s="667"/>
      <c r="K1310" s="667"/>
      <c r="L1310" s="667"/>
      <c r="M1310" s="667"/>
      <c r="N1310" s="667"/>
      <c r="O1310" s="667"/>
      <c r="P1310" s="668"/>
    </row>
    <row r="1311" spans="1:17" ht="41.25" customHeight="1" x14ac:dyDescent="0.25">
      <c r="A1311" s="292" t="s">
        <v>3565</v>
      </c>
      <c r="B1311" s="279" t="s">
        <v>3031</v>
      </c>
      <c r="C1311" s="279" t="s">
        <v>28</v>
      </c>
      <c r="D1311" s="279">
        <v>2029</v>
      </c>
      <c r="E1311" s="279" t="s">
        <v>3085</v>
      </c>
      <c r="F1311" s="279" t="s">
        <v>3566</v>
      </c>
      <c r="G1311" s="79" t="s">
        <v>16</v>
      </c>
      <c r="H1311" s="44">
        <f t="shared" ref="H1311:N1311" si="292">SUM(H1312:H1315)</f>
        <v>4.6000000000000005</v>
      </c>
      <c r="I1311" s="44">
        <f t="shared" si="292"/>
        <v>0</v>
      </c>
      <c r="J1311" s="44">
        <f t="shared" si="292"/>
        <v>0</v>
      </c>
      <c r="K1311" s="44">
        <f t="shared" si="292"/>
        <v>0</v>
      </c>
      <c r="L1311" s="44">
        <f t="shared" si="292"/>
        <v>0</v>
      </c>
      <c r="M1311" s="44">
        <f t="shared" si="292"/>
        <v>4.6000000000000005</v>
      </c>
      <c r="N1311" s="44">
        <f t="shared" si="292"/>
        <v>0</v>
      </c>
      <c r="O1311" s="279">
        <v>528</v>
      </c>
      <c r="P1311" s="279" t="s">
        <v>3567</v>
      </c>
      <c r="Q1311" s="314" t="s">
        <v>4166</v>
      </c>
    </row>
    <row r="1312" spans="1:17" ht="27" customHeight="1" x14ac:dyDescent="0.25">
      <c r="A1312" s="292"/>
      <c r="B1312" s="279"/>
      <c r="C1312" s="279"/>
      <c r="D1312" s="279"/>
      <c r="E1312" s="279"/>
      <c r="F1312" s="279"/>
      <c r="G1312" s="79" t="s">
        <v>267</v>
      </c>
      <c r="H1312" s="44">
        <f t="shared" ref="H1312:H1335" si="293">SUM(I1312:N1312)</f>
        <v>4.2</v>
      </c>
      <c r="I1312" s="44">
        <v>0</v>
      </c>
      <c r="J1312" s="44">
        <v>0</v>
      </c>
      <c r="K1312" s="44">
        <v>0</v>
      </c>
      <c r="L1312" s="44">
        <v>0</v>
      </c>
      <c r="M1312" s="44">
        <v>4.2</v>
      </c>
      <c r="N1312" s="44">
        <v>0</v>
      </c>
      <c r="O1312" s="279"/>
      <c r="P1312" s="279"/>
      <c r="Q1312" s="315"/>
    </row>
    <row r="1313" spans="1:17" ht="36" x14ac:dyDescent="0.25">
      <c r="A1313" s="292"/>
      <c r="B1313" s="279"/>
      <c r="C1313" s="279"/>
      <c r="D1313" s="279"/>
      <c r="E1313" s="279"/>
      <c r="F1313" s="279"/>
      <c r="G1313" s="79" t="s">
        <v>18</v>
      </c>
      <c r="H1313" s="44">
        <f t="shared" si="293"/>
        <v>0.2</v>
      </c>
      <c r="I1313" s="44">
        <v>0</v>
      </c>
      <c r="J1313" s="44">
        <v>0</v>
      </c>
      <c r="K1313" s="44">
        <v>0</v>
      </c>
      <c r="L1313" s="44">
        <v>0</v>
      </c>
      <c r="M1313" s="44">
        <v>0.2</v>
      </c>
      <c r="N1313" s="44">
        <v>0</v>
      </c>
      <c r="O1313" s="279"/>
      <c r="P1313" s="279"/>
      <c r="Q1313" s="315"/>
    </row>
    <row r="1314" spans="1:17" x14ac:dyDescent="0.25">
      <c r="A1314" s="292"/>
      <c r="B1314" s="279"/>
      <c r="C1314" s="279"/>
      <c r="D1314" s="279"/>
      <c r="E1314" s="279"/>
      <c r="F1314" s="279"/>
      <c r="G1314" s="79" t="s">
        <v>19</v>
      </c>
      <c r="H1314" s="44">
        <f t="shared" si="293"/>
        <v>0.2</v>
      </c>
      <c r="I1314" s="44">
        <v>0</v>
      </c>
      <c r="J1314" s="44">
        <v>0</v>
      </c>
      <c r="K1314" s="44">
        <v>0</v>
      </c>
      <c r="L1314" s="44">
        <v>0</v>
      </c>
      <c r="M1314" s="44">
        <v>0.2</v>
      </c>
      <c r="N1314" s="44">
        <v>0</v>
      </c>
      <c r="O1314" s="279"/>
      <c r="P1314" s="279"/>
      <c r="Q1314" s="315"/>
    </row>
    <row r="1315" spans="1:17" ht="24" x14ac:dyDescent="0.25">
      <c r="A1315" s="292"/>
      <c r="B1315" s="279"/>
      <c r="C1315" s="279"/>
      <c r="D1315" s="279"/>
      <c r="E1315" s="279"/>
      <c r="F1315" s="279"/>
      <c r="G1315" s="79" t="s">
        <v>20</v>
      </c>
      <c r="H1315" s="44">
        <f t="shared" si="293"/>
        <v>0</v>
      </c>
      <c r="I1315" s="44">
        <v>0</v>
      </c>
      <c r="J1315" s="44">
        <v>0</v>
      </c>
      <c r="K1315" s="44">
        <v>0</v>
      </c>
      <c r="L1315" s="44">
        <v>0</v>
      </c>
      <c r="M1315" s="44">
        <v>0</v>
      </c>
      <c r="N1315" s="44">
        <v>0</v>
      </c>
      <c r="O1315" s="279"/>
      <c r="P1315" s="279"/>
      <c r="Q1315" s="315"/>
    </row>
    <row r="1316" spans="1:17" ht="36" customHeight="1" x14ac:dyDescent="0.25">
      <c r="A1316" s="292" t="s">
        <v>3568</v>
      </c>
      <c r="B1316" s="279" t="s">
        <v>3031</v>
      </c>
      <c r="C1316" s="279" t="s">
        <v>28</v>
      </c>
      <c r="D1316" s="279">
        <v>2026</v>
      </c>
      <c r="E1316" s="279" t="s">
        <v>3308</v>
      </c>
      <c r="F1316" s="279" t="s">
        <v>3150</v>
      </c>
      <c r="G1316" s="79" t="s">
        <v>16</v>
      </c>
      <c r="H1316" s="44">
        <f t="shared" ref="H1316:N1316" si="294">SUM(H1317:H1320)</f>
        <v>49.6</v>
      </c>
      <c r="I1316" s="44">
        <f t="shared" si="294"/>
        <v>0</v>
      </c>
      <c r="J1316" s="44">
        <f t="shared" si="294"/>
        <v>49.6</v>
      </c>
      <c r="K1316" s="44">
        <f t="shared" si="294"/>
        <v>0</v>
      </c>
      <c r="L1316" s="44">
        <f t="shared" si="294"/>
        <v>0</v>
      </c>
      <c r="M1316" s="44">
        <f t="shared" si="294"/>
        <v>0</v>
      </c>
      <c r="N1316" s="44">
        <f t="shared" si="294"/>
        <v>0</v>
      </c>
      <c r="O1316" s="279">
        <v>1508</v>
      </c>
      <c r="P1316" s="279" t="s">
        <v>975</v>
      </c>
      <c r="Q1316" s="314" t="s">
        <v>4166</v>
      </c>
    </row>
    <row r="1317" spans="1:17" x14ac:dyDescent="0.25">
      <c r="A1317" s="292"/>
      <c r="B1317" s="279"/>
      <c r="C1317" s="279"/>
      <c r="D1317" s="279"/>
      <c r="E1317" s="279"/>
      <c r="F1317" s="279"/>
      <c r="G1317" s="79" t="s">
        <v>17</v>
      </c>
      <c r="H1317" s="44">
        <f t="shared" si="293"/>
        <v>49.1</v>
      </c>
      <c r="I1317" s="44">
        <v>0</v>
      </c>
      <c r="J1317" s="44">
        <v>49.1</v>
      </c>
      <c r="K1317" s="44">
        <v>0</v>
      </c>
      <c r="L1317" s="44">
        <v>0</v>
      </c>
      <c r="M1317" s="44">
        <v>0</v>
      </c>
      <c r="N1317" s="44">
        <v>0</v>
      </c>
      <c r="O1317" s="279"/>
      <c r="P1317" s="279"/>
      <c r="Q1317" s="315"/>
    </row>
    <row r="1318" spans="1:17" ht="36" x14ac:dyDescent="0.25">
      <c r="A1318" s="292"/>
      <c r="B1318" s="279"/>
      <c r="C1318" s="279"/>
      <c r="D1318" s="279"/>
      <c r="E1318" s="279"/>
      <c r="F1318" s="279"/>
      <c r="G1318" s="79" t="s">
        <v>18</v>
      </c>
      <c r="H1318" s="44">
        <f t="shared" si="293"/>
        <v>0.5</v>
      </c>
      <c r="I1318" s="44">
        <v>0</v>
      </c>
      <c r="J1318" s="44">
        <v>0.5</v>
      </c>
      <c r="K1318" s="44">
        <v>0</v>
      </c>
      <c r="L1318" s="44">
        <v>0</v>
      </c>
      <c r="M1318" s="44">
        <v>0</v>
      </c>
      <c r="N1318" s="44">
        <v>0</v>
      </c>
      <c r="O1318" s="279"/>
      <c r="P1318" s="279"/>
      <c r="Q1318" s="315"/>
    </row>
    <row r="1319" spans="1:17" x14ac:dyDescent="0.25">
      <c r="A1319" s="292"/>
      <c r="B1319" s="279"/>
      <c r="C1319" s="279"/>
      <c r="D1319" s="279"/>
      <c r="E1319" s="279"/>
      <c r="F1319" s="279"/>
      <c r="G1319" s="79" t="s">
        <v>19</v>
      </c>
      <c r="H1319" s="44">
        <f t="shared" si="293"/>
        <v>0</v>
      </c>
      <c r="I1319" s="44">
        <v>0</v>
      </c>
      <c r="J1319" s="44">
        <v>0</v>
      </c>
      <c r="K1319" s="44">
        <v>0</v>
      </c>
      <c r="L1319" s="44">
        <v>0</v>
      </c>
      <c r="M1319" s="44">
        <v>0</v>
      </c>
      <c r="N1319" s="44">
        <v>0</v>
      </c>
      <c r="O1319" s="279"/>
      <c r="P1319" s="279"/>
      <c r="Q1319" s="315"/>
    </row>
    <row r="1320" spans="1:17" ht="24" x14ac:dyDescent="0.25">
      <c r="A1320" s="292"/>
      <c r="B1320" s="279"/>
      <c r="C1320" s="279"/>
      <c r="D1320" s="279"/>
      <c r="E1320" s="279"/>
      <c r="F1320" s="279"/>
      <c r="G1320" s="79" t="s">
        <v>20</v>
      </c>
      <c r="H1320" s="44">
        <f t="shared" si="293"/>
        <v>0</v>
      </c>
      <c r="I1320" s="44">
        <v>0</v>
      </c>
      <c r="J1320" s="44">
        <v>0</v>
      </c>
      <c r="K1320" s="44">
        <v>0</v>
      </c>
      <c r="L1320" s="44">
        <v>0</v>
      </c>
      <c r="M1320" s="44">
        <v>0</v>
      </c>
      <c r="N1320" s="44">
        <v>0</v>
      </c>
      <c r="O1320" s="279"/>
      <c r="P1320" s="279"/>
      <c r="Q1320" s="315"/>
    </row>
    <row r="1321" spans="1:17" ht="36" customHeight="1" x14ac:dyDescent="0.25">
      <c r="A1321" s="292" t="s">
        <v>3569</v>
      </c>
      <c r="B1321" s="279" t="s">
        <v>3031</v>
      </c>
      <c r="C1321" s="279" t="s">
        <v>28</v>
      </c>
      <c r="D1321" s="279">
        <v>2028</v>
      </c>
      <c r="E1321" s="279" t="s">
        <v>3090</v>
      </c>
      <c r="F1321" s="279" t="s">
        <v>2898</v>
      </c>
      <c r="G1321" s="79" t="s">
        <v>16</v>
      </c>
      <c r="H1321" s="44">
        <f t="shared" ref="H1321:N1321" si="295">SUM(H1322:H1325)</f>
        <v>35</v>
      </c>
      <c r="I1321" s="44">
        <f t="shared" si="295"/>
        <v>0</v>
      </c>
      <c r="J1321" s="44">
        <f t="shared" si="295"/>
        <v>0</v>
      </c>
      <c r="K1321" s="44">
        <f t="shared" si="295"/>
        <v>0</v>
      </c>
      <c r="L1321" s="44">
        <f t="shared" si="295"/>
        <v>35</v>
      </c>
      <c r="M1321" s="44">
        <f t="shared" si="295"/>
        <v>0</v>
      </c>
      <c r="N1321" s="44">
        <f t="shared" si="295"/>
        <v>0</v>
      </c>
      <c r="O1321" s="279">
        <v>1136</v>
      </c>
      <c r="P1321" s="279" t="s">
        <v>3570</v>
      </c>
      <c r="Q1321" s="314" t="s">
        <v>4166</v>
      </c>
    </row>
    <row r="1322" spans="1:17" x14ac:dyDescent="0.25">
      <c r="A1322" s="292"/>
      <c r="B1322" s="279"/>
      <c r="C1322" s="279"/>
      <c r="D1322" s="279"/>
      <c r="E1322" s="279"/>
      <c r="F1322" s="279"/>
      <c r="G1322" s="79" t="s">
        <v>17</v>
      </c>
      <c r="H1322" s="44">
        <f t="shared" si="293"/>
        <v>34.700000000000003</v>
      </c>
      <c r="I1322" s="44">
        <v>0</v>
      </c>
      <c r="J1322" s="44">
        <v>0</v>
      </c>
      <c r="K1322" s="44">
        <v>0</v>
      </c>
      <c r="L1322" s="44">
        <v>34.700000000000003</v>
      </c>
      <c r="M1322" s="44">
        <v>0</v>
      </c>
      <c r="N1322" s="44">
        <v>0</v>
      </c>
      <c r="O1322" s="279"/>
      <c r="P1322" s="279"/>
      <c r="Q1322" s="315"/>
    </row>
    <row r="1323" spans="1:17" ht="36" x14ac:dyDescent="0.25">
      <c r="A1323" s="292"/>
      <c r="B1323" s="279"/>
      <c r="C1323" s="279"/>
      <c r="D1323" s="279"/>
      <c r="E1323" s="279"/>
      <c r="F1323" s="279"/>
      <c r="G1323" s="79" t="s">
        <v>18</v>
      </c>
      <c r="H1323" s="44">
        <f t="shared" si="293"/>
        <v>0.3</v>
      </c>
      <c r="I1323" s="44">
        <v>0</v>
      </c>
      <c r="J1323" s="44">
        <v>0</v>
      </c>
      <c r="K1323" s="44">
        <v>0</v>
      </c>
      <c r="L1323" s="44">
        <v>0.3</v>
      </c>
      <c r="M1323" s="44">
        <v>0</v>
      </c>
      <c r="N1323" s="44">
        <v>0</v>
      </c>
      <c r="O1323" s="279"/>
      <c r="P1323" s="279"/>
      <c r="Q1323" s="315"/>
    </row>
    <row r="1324" spans="1:17" x14ac:dyDescent="0.25">
      <c r="A1324" s="292"/>
      <c r="B1324" s="279"/>
      <c r="C1324" s="279"/>
      <c r="D1324" s="279"/>
      <c r="E1324" s="279"/>
      <c r="F1324" s="279"/>
      <c r="G1324" s="79" t="s">
        <v>19</v>
      </c>
      <c r="H1324" s="44">
        <f t="shared" si="293"/>
        <v>0</v>
      </c>
      <c r="I1324" s="44">
        <v>0</v>
      </c>
      <c r="J1324" s="44">
        <v>0</v>
      </c>
      <c r="K1324" s="44">
        <v>0</v>
      </c>
      <c r="L1324" s="44">
        <v>0</v>
      </c>
      <c r="M1324" s="44">
        <v>0</v>
      </c>
      <c r="N1324" s="44">
        <v>0</v>
      </c>
      <c r="O1324" s="279"/>
      <c r="P1324" s="279"/>
      <c r="Q1324" s="315"/>
    </row>
    <row r="1325" spans="1:17" ht="24" x14ac:dyDescent="0.25">
      <c r="A1325" s="292"/>
      <c r="B1325" s="279"/>
      <c r="C1325" s="279"/>
      <c r="D1325" s="279"/>
      <c r="E1325" s="279"/>
      <c r="F1325" s="279"/>
      <c r="G1325" s="79" t="s">
        <v>20</v>
      </c>
      <c r="H1325" s="44">
        <f t="shared" si="293"/>
        <v>0</v>
      </c>
      <c r="I1325" s="44">
        <v>0</v>
      </c>
      <c r="J1325" s="44">
        <v>0</v>
      </c>
      <c r="K1325" s="44">
        <v>0</v>
      </c>
      <c r="L1325" s="44">
        <v>0</v>
      </c>
      <c r="M1325" s="44">
        <v>0</v>
      </c>
      <c r="N1325" s="44">
        <v>0</v>
      </c>
      <c r="O1325" s="279"/>
      <c r="P1325" s="279"/>
      <c r="Q1325" s="315"/>
    </row>
    <row r="1326" spans="1:17" ht="36" customHeight="1" x14ac:dyDescent="0.25">
      <c r="A1326" s="292" t="s">
        <v>3571</v>
      </c>
      <c r="B1326" s="279" t="s">
        <v>3572</v>
      </c>
      <c r="C1326" s="279" t="s">
        <v>28</v>
      </c>
      <c r="D1326" s="279">
        <v>2030</v>
      </c>
      <c r="E1326" s="279" t="s">
        <v>2855</v>
      </c>
      <c r="F1326" s="279" t="s">
        <v>3106</v>
      </c>
      <c r="G1326" s="79" t="s">
        <v>16</v>
      </c>
      <c r="H1326" s="44">
        <f t="shared" ref="H1326:N1326" si="296">SUM(H1327:H1330)</f>
        <v>10</v>
      </c>
      <c r="I1326" s="44">
        <f t="shared" si="296"/>
        <v>0</v>
      </c>
      <c r="J1326" s="44">
        <f t="shared" si="296"/>
        <v>0</v>
      </c>
      <c r="K1326" s="44">
        <f t="shared" si="296"/>
        <v>0</v>
      </c>
      <c r="L1326" s="44">
        <f t="shared" si="296"/>
        <v>0</v>
      </c>
      <c r="M1326" s="44">
        <f t="shared" si="296"/>
        <v>0</v>
      </c>
      <c r="N1326" s="44">
        <f t="shared" si="296"/>
        <v>10</v>
      </c>
      <c r="O1326" s="279">
        <v>15000</v>
      </c>
      <c r="P1326" s="279"/>
      <c r="Q1326" s="314" t="s">
        <v>4166</v>
      </c>
    </row>
    <row r="1327" spans="1:17" x14ac:dyDescent="0.25">
      <c r="A1327" s="292"/>
      <c r="B1327" s="279"/>
      <c r="C1327" s="279"/>
      <c r="D1327" s="279"/>
      <c r="E1327" s="279"/>
      <c r="F1327" s="279"/>
      <c r="G1327" s="79" t="s">
        <v>17</v>
      </c>
      <c r="H1327" s="44">
        <f t="shared" si="293"/>
        <v>9.9</v>
      </c>
      <c r="I1327" s="44">
        <v>0</v>
      </c>
      <c r="J1327" s="44">
        <v>0</v>
      </c>
      <c r="K1327" s="44">
        <v>0</v>
      </c>
      <c r="L1327" s="44">
        <v>0</v>
      </c>
      <c r="M1327" s="44">
        <v>0</v>
      </c>
      <c r="N1327" s="44">
        <v>9.9</v>
      </c>
      <c r="O1327" s="279"/>
      <c r="P1327" s="279"/>
      <c r="Q1327" s="315"/>
    </row>
    <row r="1328" spans="1:17" ht="36" x14ac:dyDescent="0.25">
      <c r="A1328" s="292"/>
      <c r="B1328" s="279"/>
      <c r="C1328" s="279"/>
      <c r="D1328" s="279"/>
      <c r="E1328" s="279"/>
      <c r="F1328" s="279"/>
      <c r="G1328" s="79" t="s">
        <v>18</v>
      </c>
      <c r="H1328" s="44">
        <f t="shared" si="293"/>
        <v>0.1</v>
      </c>
      <c r="I1328" s="44">
        <v>0</v>
      </c>
      <c r="J1328" s="44">
        <v>0</v>
      </c>
      <c r="K1328" s="44">
        <v>0</v>
      </c>
      <c r="L1328" s="44">
        <v>0</v>
      </c>
      <c r="M1328" s="44">
        <v>0</v>
      </c>
      <c r="N1328" s="44">
        <v>0.1</v>
      </c>
      <c r="O1328" s="279"/>
      <c r="P1328" s="279"/>
      <c r="Q1328" s="315"/>
    </row>
    <row r="1329" spans="1:17" x14ac:dyDescent="0.25">
      <c r="A1329" s="292"/>
      <c r="B1329" s="279"/>
      <c r="C1329" s="279"/>
      <c r="D1329" s="279"/>
      <c r="E1329" s="279"/>
      <c r="F1329" s="279"/>
      <c r="G1329" s="79" t="s">
        <v>19</v>
      </c>
      <c r="H1329" s="44">
        <f t="shared" si="293"/>
        <v>0</v>
      </c>
      <c r="I1329" s="44">
        <v>0</v>
      </c>
      <c r="J1329" s="44">
        <v>0</v>
      </c>
      <c r="K1329" s="44">
        <v>0</v>
      </c>
      <c r="L1329" s="44">
        <v>0</v>
      </c>
      <c r="M1329" s="44">
        <v>0</v>
      </c>
      <c r="N1329" s="44">
        <v>0</v>
      </c>
      <c r="O1329" s="279"/>
      <c r="P1329" s="279"/>
      <c r="Q1329" s="315"/>
    </row>
    <row r="1330" spans="1:17" ht="24" x14ac:dyDescent="0.25">
      <c r="A1330" s="292"/>
      <c r="B1330" s="279"/>
      <c r="C1330" s="279"/>
      <c r="D1330" s="279"/>
      <c r="E1330" s="279"/>
      <c r="F1330" s="279"/>
      <c r="G1330" s="79" t="s">
        <v>20</v>
      </c>
      <c r="H1330" s="44">
        <f t="shared" si="293"/>
        <v>0</v>
      </c>
      <c r="I1330" s="44">
        <v>0</v>
      </c>
      <c r="J1330" s="44">
        <v>0</v>
      </c>
      <c r="K1330" s="44">
        <v>0</v>
      </c>
      <c r="L1330" s="44">
        <v>0</v>
      </c>
      <c r="M1330" s="44">
        <v>0</v>
      </c>
      <c r="N1330" s="44">
        <v>0</v>
      </c>
      <c r="O1330" s="279"/>
      <c r="P1330" s="279"/>
      <c r="Q1330" s="315"/>
    </row>
    <row r="1331" spans="1:17" ht="36" customHeight="1" x14ac:dyDescent="0.25">
      <c r="A1331" s="292" t="s">
        <v>3574</v>
      </c>
      <c r="B1331" s="279" t="s">
        <v>3031</v>
      </c>
      <c r="C1331" s="279" t="s">
        <v>28</v>
      </c>
      <c r="D1331" s="279">
        <v>2028</v>
      </c>
      <c r="E1331" s="279" t="s">
        <v>3090</v>
      </c>
      <c r="F1331" s="279" t="s">
        <v>3106</v>
      </c>
      <c r="G1331" s="79" t="s">
        <v>16</v>
      </c>
      <c r="H1331" s="44">
        <f t="shared" ref="H1331:N1331" si="297">SUM(H1332:H1335)</f>
        <v>31.5</v>
      </c>
      <c r="I1331" s="44">
        <f t="shared" si="297"/>
        <v>0</v>
      </c>
      <c r="J1331" s="44">
        <f t="shared" si="297"/>
        <v>0</v>
      </c>
      <c r="K1331" s="44">
        <f t="shared" si="297"/>
        <v>0</v>
      </c>
      <c r="L1331" s="44">
        <f t="shared" si="297"/>
        <v>31.5</v>
      </c>
      <c r="M1331" s="44">
        <f t="shared" si="297"/>
        <v>0</v>
      </c>
      <c r="N1331" s="44">
        <f t="shared" si="297"/>
        <v>0</v>
      </c>
      <c r="O1331" s="279">
        <v>620</v>
      </c>
      <c r="P1331" s="279"/>
      <c r="Q1331" s="314" t="s">
        <v>4166</v>
      </c>
    </row>
    <row r="1332" spans="1:17" x14ac:dyDescent="0.25">
      <c r="A1332" s="292"/>
      <c r="B1332" s="279"/>
      <c r="C1332" s="279"/>
      <c r="D1332" s="279"/>
      <c r="E1332" s="279"/>
      <c r="F1332" s="279"/>
      <c r="G1332" s="79" t="s">
        <v>17</v>
      </c>
      <c r="H1332" s="44">
        <f t="shared" si="293"/>
        <v>31.2</v>
      </c>
      <c r="I1332" s="44">
        <v>0</v>
      </c>
      <c r="J1332" s="44">
        <v>0</v>
      </c>
      <c r="K1332" s="44">
        <v>0</v>
      </c>
      <c r="L1332" s="44">
        <v>31.2</v>
      </c>
      <c r="M1332" s="44">
        <v>0</v>
      </c>
      <c r="N1332" s="44">
        <v>0</v>
      </c>
      <c r="O1332" s="279"/>
      <c r="P1332" s="279"/>
      <c r="Q1332" s="315"/>
    </row>
    <row r="1333" spans="1:17" ht="36" x14ac:dyDescent="0.25">
      <c r="A1333" s="292"/>
      <c r="B1333" s="279"/>
      <c r="C1333" s="279"/>
      <c r="D1333" s="279"/>
      <c r="E1333" s="279"/>
      <c r="F1333" s="279"/>
      <c r="G1333" s="79" t="s">
        <v>18</v>
      </c>
      <c r="H1333" s="44">
        <f t="shared" si="293"/>
        <v>0.3</v>
      </c>
      <c r="I1333" s="44">
        <v>0</v>
      </c>
      <c r="J1333" s="44">
        <v>0</v>
      </c>
      <c r="K1333" s="44">
        <v>0</v>
      </c>
      <c r="L1333" s="44">
        <v>0.3</v>
      </c>
      <c r="M1333" s="44">
        <v>0</v>
      </c>
      <c r="N1333" s="44">
        <v>0</v>
      </c>
      <c r="O1333" s="279"/>
      <c r="P1333" s="279"/>
      <c r="Q1333" s="315"/>
    </row>
    <row r="1334" spans="1:17" x14ac:dyDescent="0.25">
      <c r="A1334" s="292"/>
      <c r="B1334" s="279"/>
      <c r="C1334" s="279"/>
      <c r="D1334" s="279"/>
      <c r="E1334" s="279"/>
      <c r="F1334" s="279"/>
      <c r="G1334" s="79" t="s">
        <v>19</v>
      </c>
      <c r="H1334" s="44">
        <f t="shared" si="293"/>
        <v>0</v>
      </c>
      <c r="I1334" s="44">
        <v>0</v>
      </c>
      <c r="J1334" s="44">
        <v>0</v>
      </c>
      <c r="K1334" s="44">
        <v>0</v>
      </c>
      <c r="L1334" s="44">
        <v>0</v>
      </c>
      <c r="M1334" s="44">
        <v>0</v>
      </c>
      <c r="N1334" s="44">
        <v>0</v>
      </c>
      <c r="O1334" s="279"/>
      <c r="P1334" s="279"/>
      <c r="Q1334" s="315"/>
    </row>
    <row r="1335" spans="1:17" ht="24" x14ac:dyDescent="0.25">
      <c r="A1335" s="292"/>
      <c r="B1335" s="279"/>
      <c r="C1335" s="279"/>
      <c r="D1335" s="279"/>
      <c r="E1335" s="279"/>
      <c r="F1335" s="279"/>
      <c r="G1335" s="79" t="s">
        <v>20</v>
      </c>
      <c r="H1335" s="44">
        <f t="shared" si="293"/>
        <v>0</v>
      </c>
      <c r="I1335" s="44">
        <v>0</v>
      </c>
      <c r="J1335" s="44">
        <v>0</v>
      </c>
      <c r="K1335" s="44">
        <v>0</v>
      </c>
      <c r="L1335" s="44">
        <v>0</v>
      </c>
      <c r="M1335" s="44">
        <v>0</v>
      </c>
      <c r="N1335" s="44">
        <v>0</v>
      </c>
      <c r="O1335" s="279"/>
      <c r="P1335" s="279"/>
      <c r="Q1335" s="315"/>
    </row>
    <row r="1336" spans="1:17" ht="36" customHeight="1" x14ac:dyDescent="0.25">
      <c r="A1336" s="292" t="s">
        <v>3575</v>
      </c>
      <c r="B1336" s="279" t="s">
        <v>3031</v>
      </c>
      <c r="C1336" s="279" t="s">
        <v>28</v>
      </c>
      <c r="D1336" s="279">
        <v>2029</v>
      </c>
      <c r="E1336" s="279" t="s">
        <v>3308</v>
      </c>
      <c r="F1336" s="279" t="s">
        <v>3106</v>
      </c>
      <c r="G1336" s="79" t="s">
        <v>16</v>
      </c>
      <c r="H1336" s="44">
        <f t="shared" ref="H1336:N1336" si="298">SUM(H1337:H1340)</f>
        <v>8</v>
      </c>
      <c r="I1336" s="44">
        <f t="shared" si="298"/>
        <v>0</v>
      </c>
      <c r="J1336" s="44">
        <f t="shared" si="298"/>
        <v>0</v>
      </c>
      <c r="K1336" s="44">
        <f t="shared" si="298"/>
        <v>0</v>
      </c>
      <c r="L1336" s="44">
        <f t="shared" si="298"/>
        <v>0</v>
      </c>
      <c r="M1336" s="44">
        <f t="shared" si="298"/>
        <v>8</v>
      </c>
      <c r="N1336" s="44">
        <f t="shared" si="298"/>
        <v>0</v>
      </c>
      <c r="O1336" s="279">
        <v>492</v>
      </c>
      <c r="P1336" s="279"/>
      <c r="Q1336" s="314" t="s">
        <v>4166</v>
      </c>
    </row>
    <row r="1337" spans="1:17" x14ac:dyDescent="0.25">
      <c r="A1337" s="292"/>
      <c r="B1337" s="279"/>
      <c r="C1337" s="279"/>
      <c r="D1337" s="279"/>
      <c r="E1337" s="279"/>
      <c r="F1337" s="279"/>
      <c r="G1337" s="79" t="s">
        <v>17</v>
      </c>
      <c r="H1337" s="44">
        <f t="shared" ref="H1337:H1345" si="299">SUM(I1337:N1337)</f>
        <v>7.9</v>
      </c>
      <c r="I1337" s="44">
        <v>0</v>
      </c>
      <c r="J1337" s="44">
        <v>0</v>
      </c>
      <c r="K1337" s="44">
        <v>0</v>
      </c>
      <c r="L1337" s="44">
        <v>0</v>
      </c>
      <c r="M1337" s="44">
        <v>7.9</v>
      </c>
      <c r="N1337" s="44">
        <v>0</v>
      </c>
      <c r="O1337" s="279"/>
      <c r="P1337" s="279"/>
      <c r="Q1337" s="315"/>
    </row>
    <row r="1338" spans="1:17" ht="36" x14ac:dyDescent="0.25">
      <c r="A1338" s="292"/>
      <c r="B1338" s="279"/>
      <c r="C1338" s="279"/>
      <c r="D1338" s="279"/>
      <c r="E1338" s="279"/>
      <c r="F1338" s="279"/>
      <c r="G1338" s="79" t="s">
        <v>18</v>
      </c>
      <c r="H1338" s="44">
        <f t="shared" si="299"/>
        <v>0.1</v>
      </c>
      <c r="I1338" s="44">
        <v>0</v>
      </c>
      <c r="J1338" s="44">
        <v>0</v>
      </c>
      <c r="K1338" s="44">
        <v>0</v>
      </c>
      <c r="L1338" s="44">
        <v>0</v>
      </c>
      <c r="M1338" s="44">
        <v>0.1</v>
      </c>
      <c r="N1338" s="44">
        <v>0</v>
      </c>
      <c r="O1338" s="279"/>
      <c r="P1338" s="279"/>
      <c r="Q1338" s="315"/>
    </row>
    <row r="1339" spans="1:17" x14ac:dyDescent="0.25">
      <c r="A1339" s="292"/>
      <c r="B1339" s="279"/>
      <c r="C1339" s="279"/>
      <c r="D1339" s="279"/>
      <c r="E1339" s="279"/>
      <c r="F1339" s="279"/>
      <c r="G1339" s="79" t="s">
        <v>19</v>
      </c>
      <c r="H1339" s="44">
        <f t="shared" si="299"/>
        <v>0</v>
      </c>
      <c r="I1339" s="44">
        <v>0</v>
      </c>
      <c r="J1339" s="44">
        <v>0</v>
      </c>
      <c r="K1339" s="44">
        <v>0</v>
      </c>
      <c r="L1339" s="44">
        <v>0</v>
      </c>
      <c r="M1339" s="44">
        <v>0</v>
      </c>
      <c r="N1339" s="44">
        <v>0</v>
      </c>
      <c r="O1339" s="279"/>
      <c r="P1339" s="279"/>
      <c r="Q1339" s="315"/>
    </row>
    <row r="1340" spans="1:17" ht="24" x14ac:dyDescent="0.25">
      <c r="A1340" s="292"/>
      <c r="B1340" s="279"/>
      <c r="C1340" s="279"/>
      <c r="D1340" s="279"/>
      <c r="E1340" s="279"/>
      <c r="F1340" s="279"/>
      <c r="G1340" s="79" t="s">
        <v>20</v>
      </c>
      <c r="H1340" s="44">
        <f t="shared" si="299"/>
        <v>0</v>
      </c>
      <c r="I1340" s="44">
        <v>0</v>
      </c>
      <c r="J1340" s="44">
        <v>0</v>
      </c>
      <c r="K1340" s="44">
        <v>0</v>
      </c>
      <c r="L1340" s="44">
        <v>0</v>
      </c>
      <c r="M1340" s="44">
        <v>0</v>
      </c>
      <c r="N1340" s="44">
        <v>0</v>
      </c>
      <c r="O1340" s="279"/>
      <c r="P1340" s="279"/>
      <c r="Q1340" s="315"/>
    </row>
    <row r="1341" spans="1:17" ht="36" customHeight="1" x14ac:dyDescent="0.25">
      <c r="A1341" s="292" t="s">
        <v>3576</v>
      </c>
      <c r="B1341" s="279" t="s">
        <v>3031</v>
      </c>
      <c r="C1341" s="279" t="s">
        <v>28</v>
      </c>
      <c r="D1341" s="279">
        <v>2028</v>
      </c>
      <c r="E1341" s="279" t="s">
        <v>3577</v>
      </c>
      <c r="F1341" s="279" t="s">
        <v>3578</v>
      </c>
      <c r="G1341" s="79" t="s">
        <v>16</v>
      </c>
      <c r="H1341" s="44">
        <f t="shared" ref="H1341:N1341" si="300">SUM(H1342:H1345)</f>
        <v>2.5</v>
      </c>
      <c r="I1341" s="44">
        <f t="shared" si="300"/>
        <v>0</v>
      </c>
      <c r="J1341" s="44">
        <f t="shared" si="300"/>
        <v>0</v>
      </c>
      <c r="K1341" s="44">
        <f t="shared" si="300"/>
        <v>0</v>
      </c>
      <c r="L1341" s="44">
        <f t="shared" si="300"/>
        <v>2.5</v>
      </c>
      <c r="M1341" s="44">
        <f t="shared" si="300"/>
        <v>0</v>
      </c>
      <c r="N1341" s="44">
        <f t="shared" si="300"/>
        <v>0</v>
      </c>
      <c r="O1341" s="279">
        <v>528</v>
      </c>
      <c r="P1341" s="279" t="s">
        <v>3579</v>
      </c>
      <c r="Q1341" s="314" t="s">
        <v>4166</v>
      </c>
    </row>
    <row r="1342" spans="1:17" ht="26.25" customHeight="1" x14ac:dyDescent="0.25">
      <c r="A1342" s="292"/>
      <c r="B1342" s="279"/>
      <c r="C1342" s="279"/>
      <c r="D1342" s="279"/>
      <c r="E1342" s="279"/>
      <c r="F1342" s="279"/>
      <c r="G1342" s="79" t="s">
        <v>267</v>
      </c>
      <c r="H1342" s="44">
        <f t="shared" si="299"/>
        <v>2.2999999999999998</v>
      </c>
      <c r="I1342" s="44">
        <v>0</v>
      </c>
      <c r="J1342" s="44">
        <v>0</v>
      </c>
      <c r="K1342" s="44">
        <v>0</v>
      </c>
      <c r="L1342" s="44">
        <v>2.2999999999999998</v>
      </c>
      <c r="M1342" s="44">
        <v>0</v>
      </c>
      <c r="N1342" s="44">
        <v>0</v>
      </c>
      <c r="O1342" s="279"/>
      <c r="P1342" s="279"/>
      <c r="Q1342" s="315"/>
    </row>
    <row r="1343" spans="1:17" ht="36" x14ac:dyDescent="0.25">
      <c r="A1343" s="292"/>
      <c r="B1343" s="279"/>
      <c r="C1343" s="279"/>
      <c r="D1343" s="279"/>
      <c r="E1343" s="279"/>
      <c r="F1343" s="279"/>
      <c r="G1343" s="79" t="s">
        <v>18</v>
      </c>
      <c r="H1343" s="44">
        <f t="shared" si="299"/>
        <v>0.1</v>
      </c>
      <c r="I1343" s="44">
        <v>0</v>
      </c>
      <c r="J1343" s="44">
        <v>0</v>
      </c>
      <c r="K1343" s="44">
        <v>0</v>
      </c>
      <c r="L1343" s="44">
        <v>0.1</v>
      </c>
      <c r="M1343" s="44">
        <v>0</v>
      </c>
      <c r="N1343" s="44">
        <v>0</v>
      </c>
      <c r="O1343" s="279"/>
      <c r="P1343" s="279"/>
      <c r="Q1343" s="315"/>
    </row>
    <row r="1344" spans="1:17" x14ac:dyDescent="0.25">
      <c r="A1344" s="292"/>
      <c r="B1344" s="279"/>
      <c r="C1344" s="279"/>
      <c r="D1344" s="279"/>
      <c r="E1344" s="279"/>
      <c r="F1344" s="279"/>
      <c r="G1344" s="79" t="s">
        <v>19</v>
      </c>
      <c r="H1344" s="44">
        <f t="shared" si="299"/>
        <v>0.1</v>
      </c>
      <c r="I1344" s="44">
        <v>0</v>
      </c>
      <c r="J1344" s="44">
        <v>0</v>
      </c>
      <c r="K1344" s="44">
        <v>0</v>
      </c>
      <c r="L1344" s="44">
        <v>0.1</v>
      </c>
      <c r="M1344" s="44">
        <v>0</v>
      </c>
      <c r="N1344" s="44">
        <v>0</v>
      </c>
      <c r="O1344" s="279"/>
      <c r="P1344" s="279"/>
      <c r="Q1344" s="315"/>
    </row>
    <row r="1345" spans="1:17" ht="24" x14ac:dyDescent="0.25">
      <c r="A1345" s="292"/>
      <c r="B1345" s="279"/>
      <c r="C1345" s="279"/>
      <c r="D1345" s="279"/>
      <c r="E1345" s="279"/>
      <c r="F1345" s="279"/>
      <c r="G1345" s="79" t="s">
        <v>20</v>
      </c>
      <c r="H1345" s="44">
        <f t="shared" si="299"/>
        <v>0</v>
      </c>
      <c r="I1345" s="44">
        <v>0</v>
      </c>
      <c r="J1345" s="44">
        <v>0</v>
      </c>
      <c r="K1345" s="44">
        <v>0</v>
      </c>
      <c r="L1345" s="44">
        <v>0</v>
      </c>
      <c r="M1345" s="44">
        <v>0</v>
      </c>
      <c r="N1345" s="44">
        <v>0</v>
      </c>
      <c r="O1345" s="279"/>
      <c r="P1345" s="279"/>
      <c r="Q1345" s="315"/>
    </row>
    <row r="1346" spans="1:17" ht="36" customHeight="1" x14ac:dyDescent="0.25">
      <c r="A1346" s="284" t="s">
        <v>3580</v>
      </c>
      <c r="B1346" s="281" t="s">
        <v>3072</v>
      </c>
      <c r="C1346" s="279" t="s">
        <v>28</v>
      </c>
      <c r="D1346" s="281">
        <v>2026</v>
      </c>
      <c r="E1346" s="281" t="s">
        <v>3077</v>
      </c>
      <c r="F1346" s="284" t="s">
        <v>3074</v>
      </c>
      <c r="G1346" s="43" t="s">
        <v>16</v>
      </c>
      <c r="H1346" s="44">
        <f t="shared" ref="H1346:H1350" si="301">I1346+J1346+K1346+L1346+M1346+N1346</f>
        <v>87.816400000000002</v>
      </c>
      <c r="I1346" s="44">
        <f t="shared" ref="I1346:N1346" si="302">I1347+I1348+I1349+I1350</f>
        <v>0</v>
      </c>
      <c r="J1346" s="44">
        <f t="shared" si="302"/>
        <v>87.816400000000002</v>
      </c>
      <c r="K1346" s="44">
        <f t="shared" si="302"/>
        <v>0</v>
      </c>
      <c r="L1346" s="44">
        <f t="shared" si="302"/>
        <v>0</v>
      </c>
      <c r="M1346" s="44">
        <f t="shared" si="302"/>
        <v>0</v>
      </c>
      <c r="N1346" s="44">
        <f t="shared" si="302"/>
        <v>0</v>
      </c>
      <c r="O1346" s="484">
        <v>817</v>
      </c>
      <c r="P1346" s="284" t="s">
        <v>3075</v>
      </c>
      <c r="Q1346" s="314" t="s">
        <v>4166</v>
      </c>
    </row>
    <row r="1347" spans="1:17" x14ac:dyDescent="0.25">
      <c r="A1347" s="285"/>
      <c r="B1347" s="282"/>
      <c r="C1347" s="279"/>
      <c r="D1347" s="282"/>
      <c r="E1347" s="282"/>
      <c r="F1347" s="285"/>
      <c r="G1347" s="43" t="s">
        <v>17</v>
      </c>
      <c r="H1347" s="44">
        <f t="shared" si="301"/>
        <v>0</v>
      </c>
      <c r="I1347" s="44">
        <v>0</v>
      </c>
      <c r="J1347" s="44">
        <v>0</v>
      </c>
      <c r="K1347" s="44">
        <v>0</v>
      </c>
      <c r="L1347" s="44">
        <v>0</v>
      </c>
      <c r="M1347" s="44">
        <v>0</v>
      </c>
      <c r="N1347" s="44">
        <v>0</v>
      </c>
      <c r="O1347" s="485"/>
      <c r="P1347" s="285"/>
      <c r="Q1347" s="315"/>
    </row>
    <row r="1348" spans="1:17" ht="36" x14ac:dyDescent="0.25">
      <c r="A1348" s="285"/>
      <c r="B1348" s="282"/>
      <c r="C1348" s="279"/>
      <c r="D1348" s="282"/>
      <c r="E1348" s="282"/>
      <c r="F1348" s="285"/>
      <c r="G1348" s="43" t="s">
        <v>18</v>
      </c>
      <c r="H1348" s="44">
        <f t="shared" si="301"/>
        <v>72.4572</v>
      </c>
      <c r="I1348" s="44">
        <v>0</v>
      </c>
      <c r="J1348" s="44">
        <v>72.4572</v>
      </c>
      <c r="K1348" s="44">
        <v>0</v>
      </c>
      <c r="L1348" s="44">
        <v>0</v>
      </c>
      <c r="M1348" s="44">
        <v>0</v>
      </c>
      <c r="N1348" s="44">
        <v>0</v>
      </c>
      <c r="O1348" s="485"/>
      <c r="P1348" s="285"/>
      <c r="Q1348" s="315"/>
    </row>
    <row r="1349" spans="1:17" x14ac:dyDescent="0.25">
      <c r="A1349" s="285"/>
      <c r="B1349" s="282"/>
      <c r="C1349" s="279"/>
      <c r="D1349" s="282"/>
      <c r="E1349" s="282"/>
      <c r="F1349" s="285"/>
      <c r="G1349" s="43" t="s">
        <v>19</v>
      </c>
      <c r="H1349" s="44">
        <f t="shared" si="301"/>
        <v>15.3592</v>
      </c>
      <c r="I1349" s="44">
        <v>0</v>
      </c>
      <c r="J1349" s="44">
        <v>15.3592</v>
      </c>
      <c r="K1349" s="44">
        <v>0</v>
      </c>
      <c r="L1349" s="44">
        <v>0</v>
      </c>
      <c r="M1349" s="44">
        <v>0</v>
      </c>
      <c r="N1349" s="44">
        <v>0</v>
      </c>
      <c r="O1349" s="485"/>
      <c r="P1349" s="285"/>
      <c r="Q1349" s="315"/>
    </row>
    <row r="1350" spans="1:17" ht="24" x14ac:dyDescent="0.25">
      <c r="A1350" s="286"/>
      <c r="B1350" s="283"/>
      <c r="C1350" s="279"/>
      <c r="D1350" s="283"/>
      <c r="E1350" s="283"/>
      <c r="F1350" s="286"/>
      <c r="G1350" s="43" t="s">
        <v>20</v>
      </c>
      <c r="H1350" s="44">
        <f t="shared" si="301"/>
        <v>0</v>
      </c>
      <c r="I1350" s="44">
        <v>0</v>
      </c>
      <c r="J1350" s="44">
        <v>0</v>
      </c>
      <c r="K1350" s="44">
        <v>0</v>
      </c>
      <c r="L1350" s="44">
        <v>0</v>
      </c>
      <c r="M1350" s="44">
        <v>0</v>
      </c>
      <c r="N1350" s="44">
        <v>0</v>
      </c>
      <c r="O1350" s="487"/>
      <c r="P1350" s="286"/>
      <c r="Q1350" s="315"/>
    </row>
    <row r="1351" spans="1:17" ht="36" x14ac:dyDescent="0.25">
      <c r="A1351" s="306" t="s">
        <v>26</v>
      </c>
      <c r="B1351" s="306"/>
      <c r="C1351" s="306"/>
      <c r="D1351" s="306"/>
      <c r="E1351" s="306"/>
      <c r="F1351" s="306"/>
      <c r="G1351" s="133" t="s">
        <v>16</v>
      </c>
      <c r="H1351" s="49">
        <f>SUM(H1311,H1316,H1321,H1326,H1331,H1336,H1341,H1346)</f>
        <v>229.01639999999998</v>
      </c>
      <c r="I1351" s="49">
        <f t="shared" ref="I1351:N1351" si="303">SUM(I1311,I1316,I1321,I1326,I1331,I1336,I1341,I1346)</f>
        <v>0</v>
      </c>
      <c r="J1351" s="49">
        <f t="shared" si="303"/>
        <v>137.41640000000001</v>
      </c>
      <c r="K1351" s="49">
        <f t="shared" si="303"/>
        <v>0</v>
      </c>
      <c r="L1351" s="49">
        <f t="shared" si="303"/>
        <v>69</v>
      </c>
      <c r="M1351" s="49">
        <f t="shared" si="303"/>
        <v>12.600000000000001</v>
      </c>
      <c r="N1351" s="49">
        <f t="shared" si="303"/>
        <v>10</v>
      </c>
      <c r="O1351" s="279">
        <v>42283</v>
      </c>
      <c r="P1351" s="279"/>
    </row>
    <row r="1352" spans="1:17" ht="24" x14ac:dyDescent="0.25">
      <c r="A1352" s="306"/>
      <c r="B1352" s="306"/>
      <c r="C1352" s="306"/>
      <c r="D1352" s="306"/>
      <c r="E1352" s="306"/>
      <c r="F1352" s="306"/>
      <c r="G1352" s="133" t="s">
        <v>267</v>
      </c>
      <c r="H1352" s="49">
        <f t="shared" ref="H1352:N1355" si="304">SUM(H1312,H1317,H1322,H1327,H1332,H1337,H1342,H1347)</f>
        <v>139.30000000000001</v>
      </c>
      <c r="I1352" s="49">
        <f t="shared" si="304"/>
        <v>0</v>
      </c>
      <c r="J1352" s="49">
        <f t="shared" si="304"/>
        <v>49.1</v>
      </c>
      <c r="K1352" s="49">
        <f t="shared" si="304"/>
        <v>0</v>
      </c>
      <c r="L1352" s="49">
        <f t="shared" si="304"/>
        <v>68.2</v>
      </c>
      <c r="M1352" s="49">
        <f t="shared" si="304"/>
        <v>12.100000000000001</v>
      </c>
      <c r="N1352" s="49">
        <f t="shared" si="304"/>
        <v>9.9</v>
      </c>
      <c r="O1352" s="279"/>
      <c r="P1352" s="279"/>
    </row>
    <row r="1353" spans="1:17" ht="36" x14ac:dyDescent="0.25">
      <c r="A1353" s="306"/>
      <c r="B1353" s="306"/>
      <c r="C1353" s="306"/>
      <c r="D1353" s="306"/>
      <c r="E1353" s="306"/>
      <c r="F1353" s="306"/>
      <c r="G1353" s="133" t="s">
        <v>18</v>
      </c>
      <c r="H1353" s="49">
        <f t="shared" si="304"/>
        <v>74.057199999999995</v>
      </c>
      <c r="I1353" s="49">
        <f t="shared" si="304"/>
        <v>0</v>
      </c>
      <c r="J1353" s="49">
        <f t="shared" si="304"/>
        <v>72.9572</v>
      </c>
      <c r="K1353" s="49">
        <f t="shared" si="304"/>
        <v>0</v>
      </c>
      <c r="L1353" s="49">
        <f t="shared" si="304"/>
        <v>0.7</v>
      </c>
      <c r="M1353" s="49">
        <f t="shared" si="304"/>
        <v>0.30000000000000004</v>
      </c>
      <c r="N1353" s="49">
        <f t="shared" si="304"/>
        <v>0.1</v>
      </c>
      <c r="O1353" s="279"/>
      <c r="P1353" s="279"/>
    </row>
    <row r="1354" spans="1:17" x14ac:dyDescent="0.25">
      <c r="A1354" s="306"/>
      <c r="B1354" s="306"/>
      <c r="C1354" s="306"/>
      <c r="D1354" s="306"/>
      <c r="E1354" s="306"/>
      <c r="F1354" s="306"/>
      <c r="G1354" s="133" t="s">
        <v>19</v>
      </c>
      <c r="H1354" s="49">
        <f t="shared" si="304"/>
        <v>15.6592</v>
      </c>
      <c r="I1354" s="49">
        <f t="shared" si="304"/>
        <v>0</v>
      </c>
      <c r="J1354" s="49">
        <f t="shared" si="304"/>
        <v>15.3592</v>
      </c>
      <c r="K1354" s="49">
        <f t="shared" si="304"/>
        <v>0</v>
      </c>
      <c r="L1354" s="49">
        <f t="shared" si="304"/>
        <v>0.1</v>
      </c>
      <c r="M1354" s="49">
        <f t="shared" si="304"/>
        <v>0.2</v>
      </c>
      <c r="N1354" s="49">
        <f t="shared" si="304"/>
        <v>0</v>
      </c>
      <c r="O1354" s="279"/>
      <c r="P1354" s="279"/>
    </row>
    <row r="1355" spans="1:17" ht="24" x14ac:dyDescent="0.25">
      <c r="A1355" s="306"/>
      <c r="B1355" s="306"/>
      <c r="C1355" s="306"/>
      <c r="D1355" s="306"/>
      <c r="E1355" s="306"/>
      <c r="F1355" s="306"/>
      <c r="G1355" s="133" t="s">
        <v>20</v>
      </c>
      <c r="H1355" s="49">
        <f t="shared" si="304"/>
        <v>0</v>
      </c>
      <c r="I1355" s="49">
        <f t="shared" si="304"/>
        <v>0</v>
      </c>
      <c r="J1355" s="49">
        <f t="shared" si="304"/>
        <v>0</v>
      </c>
      <c r="K1355" s="49">
        <f t="shared" si="304"/>
        <v>0</v>
      </c>
      <c r="L1355" s="49">
        <f t="shared" si="304"/>
        <v>0</v>
      </c>
      <c r="M1355" s="49">
        <f t="shared" si="304"/>
        <v>0</v>
      </c>
      <c r="N1355" s="49">
        <f t="shared" si="304"/>
        <v>0</v>
      </c>
      <c r="O1355" s="279"/>
      <c r="P1355" s="279"/>
    </row>
    <row r="1356" spans="1:17" x14ac:dyDescent="0.25">
      <c r="A1356" s="666" t="s">
        <v>1006</v>
      </c>
      <c r="B1356" s="667"/>
      <c r="C1356" s="667"/>
      <c r="D1356" s="667"/>
      <c r="E1356" s="667"/>
      <c r="F1356" s="667"/>
      <c r="G1356" s="667"/>
      <c r="H1356" s="667"/>
      <c r="I1356" s="667"/>
      <c r="J1356" s="667"/>
      <c r="K1356" s="667"/>
      <c r="L1356" s="667"/>
      <c r="M1356" s="667"/>
      <c r="N1356" s="667"/>
      <c r="O1356" s="667"/>
      <c r="P1356" s="668"/>
    </row>
    <row r="1357" spans="1:17" ht="36" customHeight="1" x14ac:dyDescent="0.25">
      <c r="A1357" s="292" t="s">
        <v>3581</v>
      </c>
      <c r="B1357" s="279" t="s">
        <v>573</v>
      </c>
      <c r="C1357" s="279" t="s">
        <v>1006</v>
      </c>
      <c r="D1357" s="279">
        <v>2030</v>
      </c>
      <c r="E1357" s="279" t="s">
        <v>3582</v>
      </c>
      <c r="F1357" s="279" t="s">
        <v>3583</v>
      </c>
      <c r="G1357" s="79" t="s">
        <v>16</v>
      </c>
      <c r="H1357" s="44">
        <f t="shared" ref="H1357:N1357" si="305">SUM(H1358:H1361)</f>
        <v>6.8</v>
      </c>
      <c r="I1357" s="44">
        <f t="shared" si="305"/>
        <v>0</v>
      </c>
      <c r="J1357" s="44">
        <f t="shared" si="305"/>
        <v>0</v>
      </c>
      <c r="K1357" s="44">
        <f t="shared" si="305"/>
        <v>0</v>
      </c>
      <c r="L1357" s="44">
        <f t="shared" si="305"/>
        <v>0</v>
      </c>
      <c r="M1357" s="44">
        <f t="shared" si="305"/>
        <v>0</v>
      </c>
      <c r="N1357" s="44">
        <f t="shared" si="305"/>
        <v>6.8</v>
      </c>
      <c r="O1357" s="279">
        <v>13280</v>
      </c>
      <c r="P1357" s="279"/>
      <c r="Q1357" s="314" t="s">
        <v>4195</v>
      </c>
    </row>
    <row r="1358" spans="1:17" x14ac:dyDescent="0.25">
      <c r="A1358" s="292"/>
      <c r="B1358" s="279"/>
      <c r="C1358" s="279"/>
      <c r="D1358" s="279"/>
      <c r="E1358" s="279"/>
      <c r="F1358" s="279"/>
      <c r="G1358" s="79" t="s">
        <v>17</v>
      </c>
      <c r="H1358" s="44">
        <f t="shared" ref="H1358:H1411" si="306">SUM(I1358:N1358)</f>
        <v>0</v>
      </c>
      <c r="I1358" s="44">
        <v>0</v>
      </c>
      <c r="J1358" s="44">
        <v>0</v>
      </c>
      <c r="K1358" s="44">
        <v>0</v>
      </c>
      <c r="L1358" s="44">
        <v>0</v>
      </c>
      <c r="M1358" s="44">
        <v>0</v>
      </c>
      <c r="N1358" s="44">
        <v>0</v>
      </c>
      <c r="O1358" s="279"/>
      <c r="P1358" s="279"/>
      <c r="Q1358" s="315"/>
    </row>
    <row r="1359" spans="1:17" ht="36" x14ac:dyDescent="0.25">
      <c r="A1359" s="292"/>
      <c r="B1359" s="279"/>
      <c r="C1359" s="279"/>
      <c r="D1359" s="279"/>
      <c r="E1359" s="279"/>
      <c r="F1359" s="279"/>
      <c r="G1359" s="79" t="s">
        <v>18</v>
      </c>
      <c r="H1359" s="44">
        <f t="shared" si="306"/>
        <v>6</v>
      </c>
      <c r="I1359" s="44">
        <v>0</v>
      </c>
      <c r="J1359" s="44">
        <v>0</v>
      </c>
      <c r="K1359" s="44">
        <v>0</v>
      </c>
      <c r="L1359" s="44">
        <v>0</v>
      </c>
      <c r="M1359" s="44">
        <v>0</v>
      </c>
      <c r="N1359" s="44">
        <v>6</v>
      </c>
      <c r="O1359" s="279"/>
      <c r="P1359" s="279"/>
      <c r="Q1359" s="315"/>
    </row>
    <row r="1360" spans="1:17" x14ac:dyDescent="0.25">
      <c r="A1360" s="292"/>
      <c r="B1360" s="279"/>
      <c r="C1360" s="279"/>
      <c r="D1360" s="279"/>
      <c r="E1360" s="279"/>
      <c r="F1360" s="279"/>
      <c r="G1360" s="79" t="s">
        <v>19</v>
      </c>
      <c r="H1360" s="44">
        <f t="shared" si="306"/>
        <v>0.8</v>
      </c>
      <c r="I1360" s="44">
        <v>0</v>
      </c>
      <c r="J1360" s="44">
        <v>0</v>
      </c>
      <c r="K1360" s="44">
        <v>0</v>
      </c>
      <c r="L1360" s="44">
        <v>0</v>
      </c>
      <c r="M1360" s="44">
        <v>0</v>
      </c>
      <c r="N1360" s="44">
        <v>0.8</v>
      </c>
      <c r="O1360" s="279"/>
      <c r="P1360" s="279"/>
      <c r="Q1360" s="315"/>
    </row>
    <row r="1361" spans="1:17" ht="24" x14ac:dyDescent="0.25">
      <c r="A1361" s="292"/>
      <c r="B1361" s="279"/>
      <c r="C1361" s="279"/>
      <c r="D1361" s="279"/>
      <c r="E1361" s="279"/>
      <c r="F1361" s="279"/>
      <c r="G1361" s="79" t="s">
        <v>20</v>
      </c>
      <c r="H1361" s="44">
        <f t="shared" si="306"/>
        <v>0</v>
      </c>
      <c r="I1361" s="44">
        <v>0</v>
      </c>
      <c r="J1361" s="44">
        <v>0</v>
      </c>
      <c r="K1361" s="44">
        <v>0</v>
      </c>
      <c r="L1361" s="44">
        <v>0</v>
      </c>
      <c r="M1361" s="44">
        <v>0</v>
      </c>
      <c r="N1361" s="44">
        <v>0</v>
      </c>
      <c r="O1361" s="279"/>
      <c r="P1361" s="279"/>
      <c r="Q1361" s="315"/>
    </row>
    <row r="1362" spans="1:17" ht="36" customHeight="1" x14ac:dyDescent="0.25">
      <c r="A1362" s="299" t="s">
        <v>3584</v>
      </c>
      <c r="B1362" s="279" t="s">
        <v>3585</v>
      </c>
      <c r="C1362" s="279" t="s">
        <v>1006</v>
      </c>
      <c r="D1362" s="279">
        <v>2025</v>
      </c>
      <c r="E1362" s="279" t="s">
        <v>3586</v>
      </c>
      <c r="F1362" s="279" t="s">
        <v>3587</v>
      </c>
      <c r="G1362" s="79" t="s">
        <v>16</v>
      </c>
      <c r="H1362" s="44">
        <f t="shared" ref="H1362:N1362" si="307">SUM(H1363:H1366)</f>
        <v>14.2</v>
      </c>
      <c r="I1362" s="44">
        <f t="shared" si="307"/>
        <v>14.2</v>
      </c>
      <c r="J1362" s="44">
        <f t="shared" si="307"/>
        <v>0</v>
      </c>
      <c r="K1362" s="44">
        <f t="shared" si="307"/>
        <v>0</v>
      </c>
      <c r="L1362" s="44">
        <f t="shared" si="307"/>
        <v>0</v>
      </c>
      <c r="M1362" s="44">
        <f t="shared" si="307"/>
        <v>0</v>
      </c>
      <c r="N1362" s="44">
        <f t="shared" si="307"/>
        <v>0</v>
      </c>
      <c r="O1362" s="279">
        <v>13280</v>
      </c>
      <c r="P1362" s="279"/>
      <c r="Q1362" s="314" t="s">
        <v>4195</v>
      </c>
    </row>
    <row r="1363" spans="1:17" x14ac:dyDescent="0.25">
      <c r="A1363" s="374"/>
      <c r="B1363" s="279"/>
      <c r="C1363" s="279"/>
      <c r="D1363" s="279"/>
      <c r="E1363" s="279"/>
      <c r="F1363" s="279"/>
      <c r="G1363" s="79" t="s">
        <v>17</v>
      </c>
      <c r="H1363" s="44">
        <f t="shared" si="306"/>
        <v>0</v>
      </c>
      <c r="I1363" s="44">
        <v>0</v>
      </c>
      <c r="J1363" s="44">
        <v>0</v>
      </c>
      <c r="K1363" s="44">
        <v>0</v>
      </c>
      <c r="L1363" s="44">
        <v>0</v>
      </c>
      <c r="M1363" s="44">
        <v>0</v>
      </c>
      <c r="N1363" s="44">
        <v>0</v>
      </c>
      <c r="O1363" s="279"/>
      <c r="P1363" s="279"/>
      <c r="Q1363" s="315"/>
    </row>
    <row r="1364" spans="1:17" ht="36" x14ac:dyDescent="0.25">
      <c r="A1364" s="374"/>
      <c r="B1364" s="279"/>
      <c r="C1364" s="279"/>
      <c r="D1364" s="279"/>
      <c r="E1364" s="279"/>
      <c r="F1364" s="279"/>
      <c r="G1364" s="79" t="s">
        <v>18</v>
      </c>
      <c r="H1364" s="44">
        <f t="shared" si="306"/>
        <v>14.2</v>
      </c>
      <c r="I1364" s="44">
        <v>14.2</v>
      </c>
      <c r="J1364" s="44">
        <v>0</v>
      </c>
      <c r="K1364" s="44">
        <v>0</v>
      </c>
      <c r="L1364" s="44">
        <v>0</v>
      </c>
      <c r="M1364" s="44">
        <v>0</v>
      </c>
      <c r="N1364" s="44">
        <v>0</v>
      </c>
      <c r="O1364" s="279"/>
      <c r="P1364" s="279"/>
      <c r="Q1364" s="315"/>
    </row>
    <row r="1365" spans="1:17" x14ac:dyDescent="0.25">
      <c r="A1365" s="374"/>
      <c r="B1365" s="279"/>
      <c r="C1365" s="279"/>
      <c r="D1365" s="279"/>
      <c r="E1365" s="279"/>
      <c r="F1365" s="279"/>
      <c r="G1365" s="79" t="s">
        <v>19</v>
      </c>
      <c r="H1365" s="44">
        <f t="shared" si="306"/>
        <v>0</v>
      </c>
      <c r="I1365" s="44">
        <v>0</v>
      </c>
      <c r="J1365" s="44">
        <v>0</v>
      </c>
      <c r="K1365" s="44">
        <v>0</v>
      </c>
      <c r="L1365" s="44">
        <v>0</v>
      </c>
      <c r="M1365" s="44">
        <v>0</v>
      </c>
      <c r="N1365" s="44">
        <v>0</v>
      </c>
      <c r="O1365" s="279"/>
      <c r="P1365" s="279"/>
      <c r="Q1365" s="315"/>
    </row>
    <row r="1366" spans="1:17" ht="24" x14ac:dyDescent="0.25">
      <c r="A1366" s="375"/>
      <c r="B1366" s="279"/>
      <c r="C1366" s="279"/>
      <c r="D1366" s="279"/>
      <c r="E1366" s="279"/>
      <c r="F1366" s="279"/>
      <c r="G1366" s="79" t="s">
        <v>20</v>
      </c>
      <c r="H1366" s="44">
        <f t="shared" si="306"/>
        <v>0</v>
      </c>
      <c r="I1366" s="44">
        <v>0</v>
      </c>
      <c r="J1366" s="44">
        <v>0</v>
      </c>
      <c r="K1366" s="44">
        <v>0</v>
      </c>
      <c r="L1366" s="44">
        <v>0</v>
      </c>
      <c r="M1366" s="44">
        <v>0</v>
      </c>
      <c r="N1366" s="44">
        <v>0</v>
      </c>
      <c r="O1366" s="279"/>
      <c r="P1366" s="279"/>
      <c r="Q1366" s="315"/>
    </row>
    <row r="1367" spans="1:17" ht="36" customHeight="1" x14ac:dyDescent="0.25">
      <c r="A1367" s="292" t="s">
        <v>3588</v>
      </c>
      <c r="B1367" s="279" t="s">
        <v>573</v>
      </c>
      <c r="C1367" s="279" t="s">
        <v>1006</v>
      </c>
      <c r="D1367" s="279">
        <v>2025</v>
      </c>
      <c r="E1367" s="279" t="s">
        <v>3589</v>
      </c>
      <c r="F1367" s="279" t="s">
        <v>3590</v>
      </c>
      <c r="G1367" s="79" t="s">
        <v>16</v>
      </c>
      <c r="H1367" s="44">
        <f t="shared" ref="H1367:N1367" si="308">SUM(H1368:H1371)</f>
        <v>18.399999999999999</v>
      </c>
      <c r="I1367" s="44">
        <f t="shared" si="308"/>
        <v>18.399999999999999</v>
      </c>
      <c r="J1367" s="44">
        <f t="shared" si="308"/>
        <v>0</v>
      </c>
      <c r="K1367" s="44">
        <f t="shared" si="308"/>
        <v>0</v>
      </c>
      <c r="L1367" s="44">
        <f t="shared" si="308"/>
        <v>0</v>
      </c>
      <c r="M1367" s="44">
        <f t="shared" si="308"/>
        <v>0</v>
      </c>
      <c r="N1367" s="44">
        <f t="shared" si="308"/>
        <v>0</v>
      </c>
      <c r="O1367" s="279">
        <v>13280</v>
      </c>
      <c r="P1367" s="279"/>
      <c r="Q1367" s="314" t="s">
        <v>4195</v>
      </c>
    </row>
    <row r="1368" spans="1:17" x14ac:dyDescent="0.25">
      <c r="A1368" s="292"/>
      <c r="B1368" s="279"/>
      <c r="C1368" s="279"/>
      <c r="D1368" s="279"/>
      <c r="E1368" s="279"/>
      <c r="F1368" s="279"/>
      <c r="G1368" s="79" t="s">
        <v>17</v>
      </c>
      <c r="H1368" s="44">
        <f t="shared" si="306"/>
        <v>0</v>
      </c>
      <c r="I1368" s="44">
        <v>0</v>
      </c>
      <c r="J1368" s="44">
        <v>0</v>
      </c>
      <c r="K1368" s="44">
        <v>0</v>
      </c>
      <c r="L1368" s="44">
        <v>0</v>
      </c>
      <c r="M1368" s="44">
        <v>0</v>
      </c>
      <c r="N1368" s="44">
        <v>0</v>
      </c>
      <c r="O1368" s="279"/>
      <c r="P1368" s="279"/>
      <c r="Q1368" s="315"/>
    </row>
    <row r="1369" spans="1:17" ht="36" x14ac:dyDescent="0.25">
      <c r="A1369" s="292"/>
      <c r="B1369" s="279"/>
      <c r="C1369" s="279"/>
      <c r="D1369" s="279"/>
      <c r="E1369" s="279"/>
      <c r="F1369" s="279"/>
      <c r="G1369" s="79" t="s">
        <v>18</v>
      </c>
      <c r="H1369" s="44">
        <f t="shared" si="306"/>
        <v>18.399999999999999</v>
      </c>
      <c r="I1369" s="44">
        <v>18.399999999999999</v>
      </c>
      <c r="J1369" s="44">
        <v>0</v>
      </c>
      <c r="K1369" s="44">
        <v>0</v>
      </c>
      <c r="L1369" s="44">
        <v>0</v>
      </c>
      <c r="M1369" s="44">
        <v>0</v>
      </c>
      <c r="N1369" s="44">
        <v>0</v>
      </c>
      <c r="O1369" s="279"/>
      <c r="P1369" s="279"/>
      <c r="Q1369" s="315"/>
    </row>
    <row r="1370" spans="1:17" x14ac:dyDescent="0.25">
      <c r="A1370" s="292"/>
      <c r="B1370" s="279"/>
      <c r="C1370" s="279"/>
      <c r="D1370" s="279"/>
      <c r="E1370" s="279"/>
      <c r="F1370" s="279"/>
      <c r="G1370" s="79" t="s">
        <v>19</v>
      </c>
      <c r="H1370" s="44">
        <f t="shared" si="306"/>
        <v>0</v>
      </c>
      <c r="I1370" s="44">
        <v>0</v>
      </c>
      <c r="J1370" s="44">
        <v>0</v>
      </c>
      <c r="K1370" s="44">
        <v>0</v>
      </c>
      <c r="L1370" s="44">
        <v>0</v>
      </c>
      <c r="M1370" s="44">
        <v>0</v>
      </c>
      <c r="N1370" s="44">
        <v>0</v>
      </c>
      <c r="O1370" s="279"/>
      <c r="P1370" s="279"/>
      <c r="Q1370" s="315"/>
    </row>
    <row r="1371" spans="1:17" ht="24" x14ac:dyDescent="0.25">
      <c r="A1371" s="292"/>
      <c r="B1371" s="279"/>
      <c r="C1371" s="279"/>
      <c r="D1371" s="279"/>
      <c r="E1371" s="279"/>
      <c r="F1371" s="279"/>
      <c r="G1371" s="79" t="s">
        <v>20</v>
      </c>
      <c r="H1371" s="44">
        <f t="shared" si="306"/>
        <v>0</v>
      </c>
      <c r="I1371" s="44">
        <v>0</v>
      </c>
      <c r="J1371" s="44">
        <v>0</v>
      </c>
      <c r="K1371" s="44">
        <v>0</v>
      </c>
      <c r="L1371" s="44">
        <v>0</v>
      </c>
      <c r="M1371" s="44">
        <v>0</v>
      </c>
      <c r="N1371" s="44">
        <v>0</v>
      </c>
      <c r="O1371" s="279"/>
      <c r="P1371" s="279"/>
      <c r="Q1371" s="315"/>
    </row>
    <row r="1372" spans="1:17" ht="36" customHeight="1" x14ac:dyDescent="0.25">
      <c r="A1372" s="292" t="s">
        <v>3591</v>
      </c>
      <c r="B1372" s="279" t="s">
        <v>573</v>
      </c>
      <c r="C1372" s="279" t="s">
        <v>1006</v>
      </c>
      <c r="D1372" s="279">
        <v>2027</v>
      </c>
      <c r="E1372" s="279" t="s">
        <v>3592</v>
      </c>
      <c r="F1372" s="279" t="s">
        <v>3593</v>
      </c>
      <c r="G1372" s="79" t="s">
        <v>16</v>
      </c>
      <c r="H1372" s="44">
        <f t="shared" ref="H1372:N1372" si="309">SUM(H1373:H1376)</f>
        <v>15.8</v>
      </c>
      <c r="I1372" s="44">
        <f t="shared" si="309"/>
        <v>0</v>
      </c>
      <c r="J1372" s="44">
        <f t="shared" si="309"/>
        <v>0</v>
      </c>
      <c r="K1372" s="44">
        <f t="shared" si="309"/>
        <v>15.8</v>
      </c>
      <c r="L1372" s="44">
        <f t="shared" si="309"/>
        <v>0</v>
      </c>
      <c r="M1372" s="44">
        <f t="shared" si="309"/>
        <v>0</v>
      </c>
      <c r="N1372" s="44">
        <f t="shared" si="309"/>
        <v>0</v>
      </c>
      <c r="O1372" s="279">
        <v>768</v>
      </c>
      <c r="P1372" s="678"/>
      <c r="Q1372" s="314" t="s">
        <v>4195</v>
      </c>
    </row>
    <row r="1373" spans="1:17" x14ac:dyDescent="0.25">
      <c r="A1373" s="292"/>
      <c r="B1373" s="279"/>
      <c r="C1373" s="279"/>
      <c r="D1373" s="279"/>
      <c r="E1373" s="279"/>
      <c r="F1373" s="279"/>
      <c r="G1373" s="79" t="s">
        <v>17</v>
      </c>
      <c r="H1373" s="44">
        <f t="shared" si="306"/>
        <v>0</v>
      </c>
      <c r="I1373" s="44">
        <v>0</v>
      </c>
      <c r="J1373" s="44">
        <v>0</v>
      </c>
      <c r="K1373" s="44">
        <v>0</v>
      </c>
      <c r="L1373" s="44">
        <v>0</v>
      </c>
      <c r="M1373" s="44">
        <v>0</v>
      </c>
      <c r="N1373" s="44">
        <v>0</v>
      </c>
      <c r="O1373" s="279"/>
      <c r="P1373" s="678"/>
      <c r="Q1373" s="315"/>
    </row>
    <row r="1374" spans="1:17" ht="36" x14ac:dyDescent="0.25">
      <c r="A1374" s="292"/>
      <c r="B1374" s="279"/>
      <c r="C1374" s="279"/>
      <c r="D1374" s="279"/>
      <c r="E1374" s="279"/>
      <c r="F1374" s="279"/>
      <c r="G1374" s="79" t="s">
        <v>18</v>
      </c>
      <c r="H1374" s="44">
        <f t="shared" si="306"/>
        <v>15</v>
      </c>
      <c r="I1374" s="44">
        <v>0</v>
      </c>
      <c r="J1374" s="44">
        <v>0</v>
      </c>
      <c r="K1374" s="44">
        <v>15</v>
      </c>
      <c r="L1374" s="44">
        <v>0</v>
      </c>
      <c r="M1374" s="44">
        <v>0</v>
      </c>
      <c r="N1374" s="44">
        <v>0</v>
      </c>
      <c r="O1374" s="279"/>
      <c r="P1374" s="678"/>
      <c r="Q1374" s="315"/>
    </row>
    <row r="1375" spans="1:17" x14ac:dyDescent="0.25">
      <c r="A1375" s="292"/>
      <c r="B1375" s="279"/>
      <c r="C1375" s="279"/>
      <c r="D1375" s="279"/>
      <c r="E1375" s="279"/>
      <c r="F1375" s="279"/>
      <c r="G1375" s="79" t="s">
        <v>19</v>
      </c>
      <c r="H1375" s="44">
        <f t="shared" si="306"/>
        <v>0.8</v>
      </c>
      <c r="I1375" s="44">
        <v>0</v>
      </c>
      <c r="J1375" s="44">
        <v>0</v>
      </c>
      <c r="K1375" s="44">
        <v>0.8</v>
      </c>
      <c r="L1375" s="44">
        <v>0</v>
      </c>
      <c r="M1375" s="44">
        <v>0</v>
      </c>
      <c r="N1375" s="44">
        <v>0</v>
      </c>
      <c r="O1375" s="279"/>
      <c r="P1375" s="678"/>
      <c r="Q1375" s="315"/>
    </row>
    <row r="1376" spans="1:17" ht="24" x14ac:dyDescent="0.25">
      <c r="A1376" s="292"/>
      <c r="B1376" s="279"/>
      <c r="C1376" s="279"/>
      <c r="D1376" s="279"/>
      <c r="E1376" s="279"/>
      <c r="F1376" s="279"/>
      <c r="G1376" s="79" t="s">
        <v>20</v>
      </c>
      <c r="H1376" s="44">
        <f t="shared" si="306"/>
        <v>0</v>
      </c>
      <c r="I1376" s="44">
        <v>0</v>
      </c>
      <c r="J1376" s="44">
        <v>0</v>
      </c>
      <c r="K1376" s="44">
        <v>0</v>
      </c>
      <c r="L1376" s="44">
        <v>0</v>
      </c>
      <c r="M1376" s="44">
        <v>0</v>
      </c>
      <c r="N1376" s="44">
        <v>0</v>
      </c>
      <c r="O1376" s="279"/>
      <c r="P1376" s="678"/>
      <c r="Q1376" s="315"/>
    </row>
    <row r="1377" spans="1:17" ht="36" customHeight="1" x14ac:dyDescent="0.25">
      <c r="A1377" s="292" t="s">
        <v>3594</v>
      </c>
      <c r="B1377" s="279" t="s">
        <v>573</v>
      </c>
      <c r="C1377" s="279" t="s">
        <v>1006</v>
      </c>
      <c r="D1377" s="279">
        <v>2026</v>
      </c>
      <c r="E1377" s="279" t="s">
        <v>3595</v>
      </c>
      <c r="F1377" s="279" t="s">
        <v>3593</v>
      </c>
      <c r="G1377" s="79" t="s">
        <v>16</v>
      </c>
      <c r="H1377" s="44">
        <f t="shared" ref="H1377:N1377" si="310">SUM(H1378:H1381)</f>
        <v>15.8</v>
      </c>
      <c r="I1377" s="44">
        <f t="shared" si="310"/>
        <v>0</v>
      </c>
      <c r="J1377" s="44">
        <f t="shared" si="310"/>
        <v>15.8</v>
      </c>
      <c r="K1377" s="44">
        <f t="shared" si="310"/>
        <v>0</v>
      </c>
      <c r="L1377" s="44">
        <f t="shared" si="310"/>
        <v>0</v>
      </c>
      <c r="M1377" s="44">
        <f t="shared" si="310"/>
        <v>0</v>
      </c>
      <c r="N1377" s="44">
        <f t="shared" si="310"/>
        <v>0</v>
      </c>
      <c r="O1377" s="279">
        <v>3100</v>
      </c>
      <c r="P1377" s="279"/>
      <c r="Q1377" s="314" t="s">
        <v>4195</v>
      </c>
    </row>
    <row r="1378" spans="1:17" x14ac:dyDescent="0.25">
      <c r="A1378" s="292"/>
      <c r="B1378" s="279"/>
      <c r="C1378" s="279"/>
      <c r="D1378" s="279"/>
      <c r="E1378" s="279"/>
      <c r="F1378" s="279"/>
      <c r="G1378" s="79" t="s">
        <v>17</v>
      </c>
      <c r="H1378" s="44">
        <f t="shared" si="306"/>
        <v>0</v>
      </c>
      <c r="I1378" s="44">
        <v>0</v>
      </c>
      <c r="J1378" s="44">
        <v>0</v>
      </c>
      <c r="K1378" s="44">
        <v>0</v>
      </c>
      <c r="L1378" s="44">
        <v>0</v>
      </c>
      <c r="M1378" s="44">
        <v>0</v>
      </c>
      <c r="N1378" s="44">
        <v>0</v>
      </c>
      <c r="O1378" s="279"/>
      <c r="P1378" s="279"/>
      <c r="Q1378" s="315"/>
    </row>
    <row r="1379" spans="1:17" ht="36" x14ac:dyDescent="0.25">
      <c r="A1379" s="292"/>
      <c r="B1379" s="279"/>
      <c r="C1379" s="279"/>
      <c r="D1379" s="279"/>
      <c r="E1379" s="279"/>
      <c r="F1379" s="279"/>
      <c r="G1379" s="79" t="s">
        <v>18</v>
      </c>
      <c r="H1379" s="44">
        <f t="shared" si="306"/>
        <v>15</v>
      </c>
      <c r="I1379" s="44">
        <v>0</v>
      </c>
      <c r="J1379" s="44">
        <v>15</v>
      </c>
      <c r="K1379" s="44">
        <v>0</v>
      </c>
      <c r="L1379" s="44">
        <v>0</v>
      </c>
      <c r="M1379" s="44">
        <v>0</v>
      </c>
      <c r="N1379" s="44">
        <v>0</v>
      </c>
      <c r="O1379" s="279"/>
      <c r="P1379" s="279"/>
      <c r="Q1379" s="315"/>
    </row>
    <row r="1380" spans="1:17" x14ac:dyDescent="0.25">
      <c r="A1380" s="292"/>
      <c r="B1380" s="279"/>
      <c r="C1380" s="279"/>
      <c r="D1380" s="279"/>
      <c r="E1380" s="279"/>
      <c r="F1380" s="279"/>
      <c r="G1380" s="79" t="s">
        <v>19</v>
      </c>
      <c r="H1380" s="44">
        <f t="shared" si="306"/>
        <v>0.8</v>
      </c>
      <c r="I1380" s="44">
        <v>0</v>
      </c>
      <c r="J1380" s="44">
        <v>0.8</v>
      </c>
      <c r="K1380" s="44">
        <v>0</v>
      </c>
      <c r="L1380" s="44">
        <v>0</v>
      </c>
      <c r="M1380" s="44">
        <v>0</v>
      </c>
      <c r="N1380" s="44">
        <v>0</v>
      </c>
      <c r="O1380" s="279"/>
      <c r="P1380" s="279"/>
      <c r="Q1380" s="315"/>
    </row>
    <row r="1381" spans="1:17" ht="24" x14ac:dyDescent="0.25">
      <c r="A1381" s="292"/>
      <c r="B1381" s="279"/>
      <c r="C1381" s="279"/>
      <c r="D1381" s="279"/>
      <c r="E1381" s="279"/>
      <c r="F1381" s="279"/>
      <c r="G1381" s="79" t="s">
        <v>20</v>
      </c>
      <c r="H1381" s="44">
        <f t="shared" si="306"/>
        <v>0</v>
      </c>
      <c r="I1381" s="44">
        <v>0</v>
      </c>
      <c r="J1381" s="44">
        <v>0</v>
      </c>
      <c r="K1381" s="44">
        <v>0</v>
      </c>
      <c r="L1381" s="44">
        <v>0</v>
      </c>
      <c r="M1381" s="44">
        <v>0</v>
      </c>
      <c r="N1381" s="44">
        <v>0</v>
      </c>
      <c r="O1381" s="279"/>
      <c r="P1381" s="279"/>
      <c r="Q1381" s="315"/>
    </row>
    <row r="1382" spans="1:17" ht="36" customHeight="1" x14ac:dyDescent="0.25">
      <c r="A1382" s="292" t="s">
        <v>3596</v>
      </c>
      <c r="B1382" s="279" t="s">
        <v>573</v>
      </c>
      <c r="C1382" s="279" t="s">
        <v>1006</v>
      </c>
      <c r="D1382" s="279">
        <v>2030</v>
      </c>
      <c r="E1382" s="279" t="s">
        <v>3597</v>
      </c>
      <c r="F1382" s="279" t="s">
        <v>3593</v>
      </c>
      <c r="G1382" s="79" t="s">
        <v>16</v>
      </c>
      <c r="H1382" s="44">
        <f t="shared" ref="H1382:N1382" si="311">SUM(H1383:H1386)</f>
        <v>52.8</v>
      </c>
      <c r="I1382" s="44">
        <f t="shared" si="311"/>
        <v>0</v>
      </c>
      <c r="J1382" s="44">
        <f t="shared" si="311"/>
        <v>0</v>
      </c>
      <c r="K1382" s="44">
        <f t="shared" si="311"/>
        <v>0</v>
      </c>
      <c r="L1382" s="44">
        <f t="shared" si="311"/>
        <v>0</v>
      </c>
      <c r="M1382" s="44">
        <f t="shared" si="311"/>
        <v>0</v>
      </c>
      <c r="N1382" s="44">
        <f t="shared" si="311"/>
        <v>52.8</v>
      </c>
      <c r="O1382" s="279">
        <v>2068</v>
      </c>
      <c r="P1382" s="279"/>
      <c r="Q1382" s="314" t="s">
        <v>4195</v>
      </c>
    </row>
    <row r="1383" spans="1:17" x14ac:dyDescent="0.25">
      <c r="A1383" s="292"/>
      <c r="B1383" s="279"/>
      <c r="C1383" s="279"/>
      <c r="D1383" s="279"/>
      <c r="E1383" s="279"/>
      <c r="F1383" s="279"/>
      <c r="G1383" s="79" t="s">
        <v>17</v>
      </c>
      <c r="H1383" s="44">
        <f t="shared" si="306"/>
        <v>0</v>
      </c>
      <c r="I1383" s="44">
        <v>0</v>
      </c>
      <c r="J1383" s="44">
        <v>0</v>
      </c>
      <c r="K1383" s="44">
        <v>0</v>
      </c>
      <c r="L1383" s="44">
        <v>0</v>
      </c>
      <c r="M1383" s="44">
        <v>0</v>
      </c>
      <c r="N1383" s="44">
        <v>0</v>
      </c>
      <c r="O1383" s="279"/>
      <c r="P1383" s="279"/>
      <c r="Q1383" s="315"/>
    </row>
    <row r="1384" spans="1:17" ht="36" x14ac:dyDescent="0.25">
      <c r="A1384" s="292"/>
      <c r="B1384" s="279"/>
      <c r="C1384" s="279"/>
      <c r="D1384" s="279"/>
      <c r="E1384" s="279"/>
      <c r="F1384" s="279"/>
      <c r="G1384" s="79" t="s">
        <v>18</v>
      </c>
      <c r="H1384" s="44">
        <f t="shared" si="306"/>
        <v>52</v>
      </c>
      <c r="I1384" s="44">
        <v>0</v>
      </c>
      <c r="J1384" s="44">
        <v>0</v>
      </c>
      <c r="K1384" s="44">
        <v>0</v>
      </c>
      <c r="L1384" s="44">
        <v>0</v>
      </c>
      <c r="M1384" s="44">
        <v>0</v>
      </c>
      <c r="N1384" s="44">
        <v>52</v>
      </c>
      <c r="O1384" s="279"/>
      <c r="P1384" s="279"/>
      <c r="Q1384" s="315"/>
    </row>
    <row r="1385" spans="1:17" x14ac:dyDescent="0.25">
      <c r="A1385" s="292"/>
      <c r="B1385" s="279"/>
      <c r="C1385" s="279"/>
      <c r="D1385" s="279"/>
      <c r="E1385" s="279"/>
      <c r="F1385" s="279"/>
      <c r="G1385" s="79" t="s">
        <v>19</v>
      </c>
      <c r="H1385" s="44">
        <f t="shared" si="306"/>
        <v>0.8</v>
      </c>
      <c r="I1385" s="44">
        <v>0</v>
      </c>
      <c r="J1385" s="44">
        <v>0</v>
      </c>
      <c r="K1385" s="44">
        <v>0</v>
      </c>
      <c r="L1385" s="44">
        <v>0</v>
      </c>
      <c r="M1385" s="44">
        <v>0</v>
      </c>
      <c r="N1385" s="44">
        <v>0.8</v>
      </c>
      <c r="O1385" s="279"/>
      <c r="P1385" s="279"/>
      <c r="Q1385" s="315"/>
    </row>
    <row r="1386" spans="1:17" ht="24" x14ac:dyDescent="0.25">
      <c r="A1386" s="292"/>
      <c r="B1386" s="279"/>
      <c r="C1386" s="279"/>
      <c r="D1386" s="279"/>
      <c r="E1386" s="279"/>
      <c r="F1386" s="279"/>
      <c r="G1386" s="79" t="s">
        <v>20</v>
      </c>
      <c r="H1386" s="44">
        <f t="shared" si="306"/>
        <v>0</v>
      </c>
      <c r="I1386" s="44">
        <v>0</v>
      </c>
      <c r="J1386" s="44">
        <v>0</v>
      </c>
      <c r="K1386" s="44">
        <v>0</v>
      </c>
      <c r="L1386" s="44">
        <v>0</v>
      </c>
      <c r="M1386" s="44">
        <v>0</v>
      </c>
      <c r="N1386" s="44">
        <v>0</v>
      </c>
      <c r="O1386" s="279"/>
      <c r="P1386" s="279"/>
      <c r="Q1386" s="315"/>
    </row>
    <row r="1387" spans="1:17" ht="36" customHeight="1" x14ac:dyDescent="0.25">
      <c r="A1387" s="292" t="s">
        <v>3598</v>
      </c>
      <c r="B1387" s="279" t="s">
        <v>573</v>
      </c>
      <c r="C1387" s="279" t="s">
        <v>1006</v>
      </c>
      <c r="D1387" s="279">
        <v>2030</v>
      </c>
      <c r="E1387" s="279" t="s">
        <v>3599</v>
      </c>
      <c r="F1387" s="279" t="s">
        <v>3593</v>
      </c>
      <c r="G1387" s="79" t="s">
        <v>16</v>
      </c>
      <c r="H1387" s="44">
        <f t="shared" ref="H1387:N1387" si="312">SUM(H1388:H1391)</f>
        <v>20.8</v>
      </c>
      <c r="I1387" s="44">
        <f t="shared" si="312"/>
        <v>0</v>
      </c>
      <c r="J1387" s="44">
        <f t="shared" si="312"/>
        <v>0</v>
      </c>
      <c r="K1387" s="44">
        <f t="shared" si="312"/>
        <v>0</v>
      </c>
      <c r="L1387" s="44">
        <f t="shared" si="312"/>
        <v>0</v>
      </c>
      <c r="M1387" s="44">
        <f t="shared" si="312"/>
        <v>0</v>
      </c>
      <c r="N1387" s="44">
        <f t="shared" si="312"/>
        <v>20.8</v>
      </c>
      <c r="O1387" s="279">
        <v>798</v>
      </c>
      <c r="P1387" s="279"/>
      <c r="Q1387" s="314" t="s">
        <v>4195</v>
      </c>
    </row>
    <row r="1388" spans="1:17" x14ac:dyDescent="0.25">
      <c r="A1388" s="292"/>
      <c r="B1388" s="279"/>
      <c r="C1388" s="279"/>
      <c r="D1388" s="279"/>
      <c r="E1388" s="279"/>
      <c r="F1388" s="279"/>
      <c r="G1388" s="79" t="s">
        <v>17</v>
      </c>
      <c r="H1388" s="44">
        <f t="shared" si="306"/>
        <v>0</v>
      </c>
      <c r="I1388" s="44">
        <v>0</v>
      </c>
      <c r="J1388" s="44">
        <v>0</v>
      </c>
      <c r="K1388" s="44">
        <v>0</v>
      </c>
      <c r="L1388" s="44">
        <v>0</v>
      </c>
      <c r="M1388" s="44">
        <v>0</v>
      </c>
      <c r="N1388" s="44">
        <v>0</v>
      </c>
      <c r="O1388" s="279"/>
      <c r="P1388" s="279"/>
      <c r="Q1388" s="315"/>
    </row>
    <row r="1389" spans="1:17" ht="36" x14ac:dyDescent="0.25">
      <c r="A1389" s="292"/>
      <c r="B1389" s="279"/>
      <c r="C1389" s="279"/>
      <c r="D1389" s="279"/>
      <c r="E1389" s="279"/>
      <c r="F1389" s="279"/>
      <c r="G1389" s="79" t="s">
        <v>18</v>
      </c>
      <c r="H1389" s="44">
        <f t="shared" si="306"/>
        <v>20</v>
      </c>
      <c r="I1389" s="44">
        <v>0</v>
      </c>
      <c r="J1389" s="44">
        <v>0</v>
      </c>
      <c r="K1389" s="44">
        <v>0</v>
      </c>
      <c r="L1389" s="44">
        <v>0</v>
      </c>
      <c r="M1389" s="44">
        <v>0</v>
      </c>
      <c r="N1389" s="44">
        <v>20</v>
      </c>
      <c r="O1389" s="279"/>
      <c r="P1389" s="279"/>
      <c r="Q1389" s="315"/>
    </row>
    <row r="1390" spans="1:17" x14ac:dyDescent="0.25">
      <c r="A1390" s="292"/>
      <c r="B1390" s="279"/>
      <c r="C1390" s="279"/>
      <c r="D1390" s="279"/>
      <c r="E1390" s="279"/>
      <c r="F1390" s="279"/>
      <c r="G1390" s="79" t="s">
        <v>19</v>
      </c>
      <c r="H1390" s="44">
        <f t="shared" si="306"/>
        <v>0.8</v>
      </c>
      <c r="I1390" s="44">
        <v>0</v>
      </c>
      <c r="J1390" s="44">
        <v>0</v>
      </c>
      <c r="K1390" s="44">
        <v>0</v>
      </c>
      <c r="L1390" s="44">
        <v>0</v>
      </c>
      <c r="M1390" s="44">
        <v>0</v>
      </c>
      <c r="N1390" s="44">
        <v>0.8</v>
      </c>
      <c r="O1390" s="279"/>
      <c r="P1390" s="279"/>
      <c r="Q1390" s="315"/>
    </row>
    <row r="1391" spans="1:17" ht="24" x14ac:dyDescent="0.25">
      <c r="A1391" s="292"/>
      <c r="B1391" s="279"/>
      <c r="C1391" s="279"/>
      <c r="D1391" s="279"/>
      <c r="E1391" s="279"/>
      <c r="F1391" s="279"/>
      <c r="G1391" s="79" t="s">
        <v>20</v>
      </c>
      <c r="H1391" s="44">
        <f t="shared" si="306"/>
        <v>0</v>
      </c>
      <c r="I1391" s="44">
        <v>0</v>
      </c>
      <c r="J1391" s="44">
        <v>0</v>
      </c>
      <c r="K1391" s="44">
        <v>0</v>
      </c>
      <c r="L1391" s="44">
        <v>0</v>
      </c>
      <c r="M1391" s="44">
        <v>0</v>
      </c>
      <c r="N1391" s="44">
        <v>0</v>
      </c>
      <c r="O1391" s="279"/>
      <c r="P1391" s="279"/>
      <c r="Q1391" s="315"/>
    </row>
    <row r="1392" spans="1:17" ht="36" customHeight="1" x14ac:dyDescent="0.25">
      <c r="A1392" s="292" t="s">
        <v>3600</v>
      </c>
      <c r="B1392" s="279" t="s">
        <v>573</v>
      </c>
      <c r="C1392" s="279" t="s">
        <v>1006</v>
      </c>
      <c r="D1392" s="279">
        <v>2027</v>
      </c>
      <c r="E1392" s="279" t="s">
        <v>3599</v>
      </c>
      <c r="F1392" s="279" t="s">
        <v>3593</v>
      </c>
      <c r="G1392" s="79" t="s">
        <v>16</v>
      </c>
      <c r="H1392" s="44">
        <f t="shared" ref="H1392:N1392" si="313">SUM(H1393:H1396)</f>
        <v>35.799999999999997</v>
      </c>
      <c r="I1392" s="44">
        <f t="shared" si="313"/>
        <v>0</v>
      </c>
      <c r="J1392" s="44">
        <f t="shared" si="313"/>
        <v>0</v>
      </c>
      <c r="K1392" s="44">
        <f t="shared" si="313"/>
        <v>35.799999999999997</v>
      </c>
      <c r="L1392" s="44">
        <f t="shared" si="313"/>
        <v>0</v>
      </c>
      <c r="M1392" s="44">
        <f t="shared" si="313"/>
        <v>0</v>
      </c>
      <c r="N1392" s="44">
        <f t="shared" si="313"/>
        <v>0</v>
      </c>
      <c r="O1392" s="279">
        <v>967</v>
      </c>
      <c r="P1392" s="279"/>
      <c r="Q1392" s="314" t="s">
        <v>4195</v>
      </c>
    </row>
    <row r="1393" spans="1:17" x14ac:dyDescent="0.25">
      <c r="A1393" s="292"/>
      <c r="B1393" s="279"/>
      <c r="C1393" s="279"/>
      <c r="D1393" s="279"/>
      <c r="E1393" s="279"/>
      <c r="F1393" s="279"/>
      <c r="G1393" s="79" t="s">
        <v>17</v>
      </c>
      <c r="H1393" s="44">
        <f t="shared" si="306"/>
        <v>0</v>
      </c>
      <c r="I1393" s="44">
        <v>0</v>
      </c>
      <c r="J1393" s="44">
        <v>0</v>
      </c>
      <c r="K1393" s="44">
        <v>0</v>
      </c>
      <c r="L1393" s="44">
        <v>0</v>
      </c>
      <c r="M1393" s="44">
        <v>0</v>
      </c>
      <c r="N1393" s="44">
        <v>0</v>
      </c>
      <c r="O1393" s="279"/>
      <c r="P1393" s="279"/>
      <c r="Q1393" s="315"/>
    </row>
    <row r="1394" spans="1:17" ht="36" x14ac:dyDescent="0.25">
      <c r="A1394" s="292"/>
      <c r="B1394" s="279"/>
      <c r="C1394" s="279"/>
      <c r="D1394" s="279"/>
      <c r="E1394" s="279"/>
      <c r="F1394" s="279"/>
      <c r="G1394" s="79" t="s">
        <v>18</v>
      </c>
      <c r="H1394" s="44">
        <f t="shared" si="306"/>
        <v>35</v>
      </c>
      <c r="I1394" s="44">
        <v>0</v>
      </c>
      <c r="J1394" s="44">
        <v>0</v>
      </c>
      <c r="K1394" s="44">
        <v>35</v>
      </c>
      <c r="L1394" s="44">
        <v>0</v>
      </c>
      <c r="M1394" s="44">
        <v>0</v>
      </c>
      <c r="N1394" s="44">
        <v>0</v>
      </c>
      <c r="O1394" s="279"/>
      <c r="P1394" s="279"/>
      <c r="Q1394" s="315"/>
    </row>
    <row r="1395" spans="1:17" x14ac:dyDescent="0.25">
      <c r="A1395" s="292"/>
      <c r="B1395" s="279"/>
      <c r="C1395" s="279"/>
      <c r="D1395" s="279"/>
      <c r="E1395" s="279"/>
      <c r="F1395" s="279"/>
      <c r="G1395" s="79" t="s">
        <v>19</v>
      </c>
      <c r="H1395" s="44">
        <f t="shared" si="306"/>
        <v>0.8</v>
      </c>
      <c r="I1395" s="44">
        <v>0</v>
      </c>
      <c r="J1395" s="44">
        <v>0</v>
      </c>
      <c r="K1395" s="44">
        <v>0.8</v>
      </c>
      <c r="L1395" s="44">
        <v>0</v>
      </c>
      <c r="M1395" s="44">
        <v>0</v>
      </c>
      <c r="N1395" s="44">
        <v>0</v>
      </c>
      <c r="O1395" s="279"/>
      <c r="P1395" s="279"/>
      <c r="Q1395" s="315"/>
    </row>
    <row r="1396" spans="1:17" ht="24" x14ac:dyDescent="0.25">
      <c r="A1396" s="292"/>
      <c r="B1396" s="279"/>
      <c r="C1396" s="279"/>
      <c r="D1396" s="279"/>
      <c r="E1396" s="279"/>
      <c r="F1396" s="279"/>
      <c r="G1396" s="79" t="s">
        <v>20</v>
      </c>
      <c r="H1396" s="44">
        <f t="shared" si="306"/>
        <v>0</v>
      </c>
      <c r="I1396" s="44">
        <v>0</v>
      </c>
      <c r="J1396" s="44">
        <v>0</v>
      </c>
      <c r="K1396" s="44">
        <v>0</v>
      </c>
      <c r="L1396" s="44">
        <v>0</v>
      </c>
      <c r="M1396" s="44">
        <v>0</v>
      </c>
      <c r="N1396" s="44">
        <v>0</v>
      </c>
      <c r="O1396" s="279"/>
      <c r="P1396" s="279"/>
      <c r="Q1396" s="315"/>
    </row>
    <row r="1397" spans="1:17" ht="36" customHeight="1" x14ac:dyDescent="0.25">
      <c r="A1397" s="292" t="s">
        <v>3601</v>
      </c>
      <c r="B1397" s="279" t="s">
        <v>573</v>
      </c>
      <c r="C1397" s="279" t="s">
        <v>1006</v>
      </c>
      <c r="D1397" s="279">
        <v>2029</v>
      </c>
      <c r="E1397" s="279" t="s">
        <v>3602</v>
      </c>
      <c r="F1397" s="279" t="s">
        <v>3593</v>
      </c>
      <c r="G1397" s="79" t="s">
        <v>16</v>
      </c>
      <c r="H1397" s="44">
        <f t="shared" ref="H1397:N1397" si="314">SUM(H1398:H1401)</f>
        <v>35.799999999999997</v>
      </c>
      <c r="I1397" s="44">
        <f t="shared" si="314"/>
        <v>0</v>
      </c>
      <c r="J1397" s="44">
        <f t="shared" si="314"/>
        <v>0</v>
      </c>
      <c r="K1397" s="44">
        <f t="shared" si="314"/>
        <v>0</v>
      </c>
      <c r="L1397" s="44">
        <f t="shared" si="314"/>
        <v>0</v>
      </c>
      <c r="M1397" s="44">
        <f t="shared" si="314"/>
        <v>35.799999999999997</v>
      </c>
      <c r="N1397" s="44">
        <f t="shared" si="314"/>
        <v>0</v>
      </c>
      <c r="O1397" s="279">
        <v>3640</v>
      </c>
      <c r="P1397" s="279"/>
      <c r="Q1397" s="314" t="s">
        <v>4195</v>
      </c>
    </row>
    <row r="1398" spans="1:17" ht="39.75" customHeight="1" x14ac:dyDescent="0.25">
      <c r="A1398" s="292"/>
      <c r="B1398" s="279"/>
      <c r="C1398" s="279"/>
      <c r="D1398" s="279"/>
      <c r="E1398" s="279"/>
      <c r="F1398" s="279"/>
      <c r="G1398" s="79" t="s">
        <v>17</v>
      </c>
      <c r="H1398" s="44">
        <f t="shared" si="306"/>
        <v>0</v>
      </c>
      <c r="I1398" s="44">
        <v>0</v>
      </c>
      <c r="J1398" s="44">
        <v>0</v>
      </c>
      <c r="K1398" s="44">
        <v>0</v>
      </c>
      <c r="L1398" s="44">
        <v>0</v>
      </c>
      <c r="M1398" s="44">
        <v>0</v>
      </c>
      <c r="N1398" s="44">
        <v>0</v>
      </c>
      <c r="O1398" s="279"/>
      <c r="P1398" s="279"/>
      <c r="Q1398" s="315"/>
    </row>
    <row r="1399" spans="1:17" ht="24" customHeight="1" x14ac:dyDescent="0.25">
      <c r="A1399" s="292"/>
      <c r="B1399" s="279"/>
      <c r="C1399" s="279"/>
      <c r="D1399" s="279"/>
      <c r="E1399" s="279"/>
      <c r="F1399" s="279"/>
      <c r="G1399" s="79" t="s">
        <v>18</v>
      </c>
      <c r="H1399" s="44">
        <f t="shared" si="306"/>
        <v>35</v>
      </c>
      <c r="I1399" s="44">
        <v>0</v>
      </c>
      <c r="J1399" s="44">
        <v>0</v>
      </c>
      <c r="K1399" s="44">
        <v>0</v>
      </c>
      <c r="L1399" s="44">
        <v>0</v>
      </c>
      <c r="M1399" s="44">
        <v>35</v>
      </c>
      <c r="N1399" s="44">
        <v>0</v>
      </c>
      <c r="O1399" s="279"/>
      <c r="P1399" s="279"/>
      <c r="Q1399" s="315"/>
    </row>
    <row r="1400" spans="1:17" x14ac:dyDescent="0.25">
      <c r="A1400" s="292"/>
      <c r="B1400" s="279"/>
      <c r="C1400" s="279"/>
      <c r="D1400" s="279"/>
      <c r="E1400" s="279"/>
      <c r="F1400" s="279"/>
      <c r="G1400" s="79" t="s">
        <v>19</v>
      </c>
      <c r="H1400" s="44">
        <f t="shared" si="306"/>
        <v>0.8</v>
      </c>
      <c r="I1400" s="44">
        <v>0</v>
      </c>
      <c r="J1400" s="44">
        <v>0</v>
      </c>
      <c r="K1400" s="44">
        <v>0</v>
      </c>
      <c r="L1400" s="44">
        <v>0</v>
      </c>
      <c r="M1400" s="44">
        <v>0.8</v>
      </c>
      <c r="N1400" s="44">
        <v>0</v>
      </c>
      <c r="O1400" s="279"/>
      <c r="P1400" s="279"/>
      <c r="Q1400" s="315"/>
    </row>
    <row r="1401" spans="1:17" ht="24" x14ac:dyDescent="0.25">
      <c r="A1401" s="292"/>
      <c r="B1401" s="279"/>
      <c r="C1401" s="279"/>
      <c r="D1401" s="279"/>
      <c r="E1401" s="279"/>
      <c r="F1401" s="279"/>
      <c r="G1401" s="79" t="s">
        <v>20</v>
      </c>
      <c r="H1401" s="44">
        <f t="shared" si="306"/>
        <v>0</v>
      </c>
      <c r="I1401" s="44">
        <v>0</v>
      </c>
      <c r="J1401" s="44">
        <v>0</v>
      </c>
      <c r="K1401" s="44">
        <v>0</v>
      </c>
      <c r="L1401" s="44">
        <v>0</v>
      </c>
      <c r="M1401" s="44">
        <v>0</v>
      </c>
      <c r="N1401" s="44">
        <v>0</v>
      </c>
      <c r="O1401" s="279"/>
      <c r="P1401" s="279"/>
      <c r="Q1401" s="315"/>
    </row>
    <row r="1402" spans="1:17" ht="36" customHeight="1" x14ac:dyDescent="0.25">
      <c r="A1402" s="292" t="s">
        <v>3603</v>
      </c>
      <c r="B1402" s="279" t="s">
        <v>573</v>
      </c>
      <c r="C1402" s="279" t="s">
        <v>1006</v>
      </c>
      <c r="D1402" s="279">
        <v>2026</v>
      </c>
      <c r="E1402" s="279" t="s">
        <v>3604</v>
      </c>
      <c r="F1402" s="279" t="s">
        <v>3593</v>
      </c>
      <c r="G1402" s="79" t="s">
        <v>16</v>
      </c>
      <c r="H1402" s="44">
        <f t="shared" ref="H1402:N1402" si="315">SUM(H1403:H1406)</f>
        <v>30.8</v>
      </c>
      <c r="I1402" s="44">
        <f t="shared" si="315"/>
        <v>0</v>
      </c>
      <c r="J1402" s="44">
        <f t="shared" si="315"/>
        <v>30.8</v>
      </c>
      <c r="K1402" s="44">
        <f t="shared" si="315"/>
        <v>0</v>
      </c>
      <c r="L1402" s="44">
        <f t="shared" si="315"/>
        <v>0</v>
      </c>
      <c r="M1402" s="44">
        <f t="shared" si="315"/>
        <v>0</v>
      </c>
      <c r="N1402" s="44">
        <f t="shared" si="315"/>
        <v>0</v>
      </c>
      <c r="O1402" s="279"/>
      <c r="P1402" s="279"/>
      <c r="Q1402" s="314" t="s">
        <v>4195</v>
      </c>
    </row>
    <row r="1403" spans="1:17" ht="35.25" customHeight="1" x14ac:dyDescent="0.25">
      <c r="A1403" s="292"/>
      <c r="B1403" s="279"/>
      <c r="C1403" s="279"/>
      <c r="D1403" s="279"/>
      <c r="E1403" s="279"/>
      <c r="F1403" s="279"/>
      <c r="G1403" s="79" t="s">
        <v>17</v>
      </c>
      <c r="H1403" s="44">
        <f t="shared" si="306"/>
        <v>0</v>
      </c>
      <c r="I1403" s="44">
        <v>0</v>
      </c>
      <c r="J1403" s="44">
        <v>0</v>
      </c>
      <c r="K1403" s="44">
        <v>0</v>
      </c>
      <c r="L1403" s="44">
        <v>0</v>
      </c>
      <c r="M1403" s="44">
        <v>0</v>
      </c>
      <c r="N1403" s="44">
        <v>0</v>
      </c>
      <c r="O1403" s="279"/>
      <c r="P1403" s="279"/>
      <c r="Q1403" s="315"/>
    </row>
    <row r="1404" spans="1:17" ht="32.25" customHeight="1" x14ac:dyDescent="0.25">
      <c r="A1404" s="292"/>
      <c r="B1404" s="279"/>
      <c r="C1404" s="279"/>
      <c r="D1404" s="279"/>
      <c r="E1404" s="279"/>
      <c r="F1404" s="279"/>
      <c r="G1404" s="79" t="s">
        <v>18</v>
      </c>
      <c r="H1404" s="44">
        <f t="shared" si="306"/>
        <v>30</v>
      </c>
      <c r="I1404" s="44">
        <v>0</v>
      </c>
      <c r="J1404" s="44">
        <v>30</v>
      </c>
      <c r="K1404" s="44">
        <v>0</v>
      </c>
      <c r="L1404" s="44">
        <v>0</v>
      </c>
      <c r="M1404" s="44">
        <v>0</v>
      </c>
      <c r="N1404" s="44">
        <v>0</v>
      </c>
      <c r="O1404" s="279"/>
      <c r="P1404" s="279"/>
      <c r="Q1404" s="315"/>
    </row>
    <row r="1405" spans="1:17" x14ac:dyDescent="0.25">
      <c r="A1405" s="292"/>
      <c r="B1405" s="279"/>
      <c r="C1405" s="279"/>
      <c r="D1405" s="279"/>
      <c r="E1405" s="279"/>
      <c r="F1405" s="279"/>
      <c r="G1405" s="79" t="s">
        <v>19</v>
      </c>
      <c r="H1405" s="44">
        <f t="shared" si="306"/>
        <v>0.8</v>
      </c>
      <c r="I1405" s="44">
        <v>0</v>
      </c>
      <c r="J1405" s="44">
        <v>0.8</v>
      </c>
      <c r="K1405" s="44">
        <v>0</v>
      </c>
      <c r="L1405" s="44">
        <v>0</v>
      </c>
      <c r="M1405" s="44">
        <v>0</v>
      </c>
      <c r="N1405" s="44">
        <v>0</v>
      </c>
      <c r="O1405" s="279"/>
      <c r="P1405" s="279"/>
      <c r="Q1405" s="315"/>
    </row>
    <row r="1406" spans="1:17" ht="24" x14ac:dyDescent="0.25">
      <c r="A1406" s="292"/>
      <c r="B1406" s="279"/>
      <c r="C1406" s="279"/>
      <c r="D1406" s="279"/>
      <c r="E1406" s="279"/>
      <c r="F1406" s="279"/>
      <c r="G1406" s="79" t="s">
        <v>20</v>
      </c>
      <c r="H1406" s="44">
        <f t="shared" si="306"/>
        <v>0</v>
      </c>
      <c r="I1406" s="44">
        <v>0</v>
      </c>
      <c r="J1406" s="44">
        <v>0</v>
      </c>
      <c r="K1406" s="44">
        <v>0</v>
      </c>
      <c r="L1406" s="44">
        <v>0</v>
      </c>
      <c r="M1406" s="44">
        <v>0</v>
      </c>
      <c r="N1406" s="44">
        <v>0</v>
      </c>
      <c r="O1406" s="279"/>
      <c r="P1406" s="279"/>
      <c r="Q1406" s="315"/>
    </row>
    <row r="1407" spans="1:17" ht="36" customHeight="1" x14ac:dyDescent="0.25">
      <c r="A1407" s="292" t="s">
        <v>3605</v>
      </c>
      <c r="B1407" s="279" t="s">
        <v>573</v>
      </c>
      <c r="C1407" s="279" t="s">
        <v>1006</v>
      </c>
      <c r="D1407" s="279">
        <v>2027</v>
      </c>
      <c r="E1407" s="279" t="s">
        <v>3606</v>
      </c>
      <c r="F1407" s="279" t="s">
        <v>3593</v>
      </c>
      <c r="G1407" s="79" t="s">
        <v>16</v>
      </c>
      <c r="H1407" s="44">
        <f t="shared" ref="H1407:N1407" si="316">SUM(H1408:H1411)</f>
        <v>30.8</v>
      </c>
      <c r="I1407" s="44">
        <f t="shared" si="316"/>
        <v>0</v>
      </c>
      <c r="J1407" s="44">
        <f t="shared" si="316"/>
        <v>0</v>
      </c>
      <c r="K1407" s="44">
        <f t="shared" si="316"/>
        <v>30.8</v>
      </c>
      <c r="L1407" s="44">
        <f t="shared" si="316"/>
        <v>0</v>
      </c>
      <c r="M1407" s="44">
        <f t="shared" si="316"/>
        <v>0</v>
      </c>
      <c r="N1407" s="44">
        <f t="shared" si="316"/>
        <v>0</v>
      </c>
      <c r="O1407" s="279">
        <v>2068</v>
      </c>
      <c r="P1407" s="279" t="s">
        <v>2849</v>
      </c>
      <c r="Q1407" s="314" t="s">
        <v>4195</v>
      </c>
    </row>
    <row r="1408" spans="1:17" ht="33" customHeight="1" x14ac:dyDescent="0.25">
      <c r="A1408" s="292"/>
      <c r="B1408" s="279"/>
      <c r="C1408" s="279"/>
      <c r="D1408" s="279"/>
      <c r="E1408" s="279"/>
      <c r="F1408" s="279"/>
      <c r="G1408" s="79" t="s">
        <v>17</v>
      </c>
      <c r="H1408" s="44">
        <f t="shared" si="306"/>
        <v>0</v>
      </c>
      <c r="I1408" s="44">
        <v>0</v>
      </c>
      <c r="J1408" s="44">
        <v>0</v>
      </c>
      <c r="K1408" s="44">
        <v>0</v>
      </c>
      <c r="L1408" s="44">
        <v>0</v>
      </c>
      <c r="M1408" s="44">
        <v>0</v>
      </c>
      <c r="N1408" s="44">
        <v>0</v>
      </c>
      <c r="O1408" s="279"/>
      <c r="P1408" s="279"/>
      <c r="Q1408" s="315"/>
    </row>
    <row r="1409" spans="1:17" ht="36" x14ac:dyDescent="0.25">
      <c r="A1409" s="292"/>
      <c r="B1409" s="279"/>
      <c r="C1409" s="279"/>
      <c r="D1409" s="279"/>
      <c r="E1409" s="279"/>
      <c r="F1409" s="279"/>
      <c r="G1409" s="79" t="s">
        <v>18</v>
      </c>
      <c r="H1409" s="44">
        <f t="shared" si="306"/>
        <v>30</v>
      </c>
      <c r="I1409" s="44">
        <v>0</v>
      </c>
      <c r="J1409" s="44">
        <v>0</v>
      </c>
      <c r="K1409" s="44">
        <v>30</v>
      </c>
      <c r="L1409" s="44">
        <v>0</v>
      </c>
      <c r="M1409" s="44">
        <v>0</v>
      </c>
      <c r="N1409" s="44">
        <v>0</v>
      </c>
      <c r="O1409" s="279"/>
      <c r="P1409" s="279"/>
      <c r="Q1409" s="315"/>
    </row>
    <row r="1410" spans="1:17" x14ac:dyDescent="0.25">
      <c r="A1410" s="292"/>
      <c r="B1410" s="279"/>
      <c r="C1410" s="279"/>
      <c r="D1410" s="279"/>
      <c r="E1410" s="279"/>
      <c r="F1410" s="279"/>
      <c r="G1410" s="79" t="s">
        <v>19</v>
      </c>
      <c r="H1410" s="44">
        <f t="shared" si="306"/>
        <v>0.8</v>
      </c>
      <c r="I1410" s="44">
        <v>0</v>
      </c>
      <c r="J1410" s="44">
        <v>0</v>
      </c>
      <c r="K1410" s="44">
        <v>0.8</v>
      </c>
      <c r="L1410" s="44">
        <v>0</v>
      </c>
      <c r="M1410" s="44">
        <v>0</v>
      </c>
      <c r="N1410" s="44">
        <v>0</v>
      </c>
      <c r="O1410" s="279"/>
      <c r="P1410" s="279"/>
      <c r="Q1410" s="315"/>
    </row>
    <row r="1411" spans="1:17" ht="24" x14ac:dyDescent="0.25">
      <c r="A1411" s="292"/>
      <c r="B1411" s="279"/>
      <c r="C1411" s="279"/>
      <c r="D1411" s="279"/>
      <c r="E1411" s="279"/>
      <c r="F1411" s="279"/>
      <c r="G1411" s="79" t="s">
        <v>20</v>
      </c>
      <c r="H1411" s="44">
        <f t="shared" si="306"/>
        <v>0</v>
      </c>
      <c r="I1411" s="44">
        <v>0</v>
      </c>
      <c r="J1411" s="44">
        <v>0</v>
      </c>
      <c r="K1411" s="44">
        <v>0</v>
      </c>
      <c r="L1411" s="44">
        <v>0</v>
      </c>
      <c r="M1411" s="44">
        <v>0</v>
      </c>
      <c r="N1411" s="44">
        <v>0</v>
      </c>
      <c r="O1411" s="279"/>
      <c r="P1411" s="279"/>
      <c r="Q1411" s="315"/>
    </row>
    <row r="1412" spans="1:17" ht="22.5" customHeight="1" x14ac:dyDescent="0.25">
      <c r="A1412" s="292" t="s">
        <v>3607</v>
      </c>
      <c r="B1412" s="279" t="s">
        <v>573</v>
      </c>
      <c r="C1412" s="279" t="s">
        <v>1006</v>
      </c>
      <c r="D1412" s="279" t="s">
        <v>484</v>
      </c>
      <c r="E1412" s="279" t="s">
        <v>3608</v>
      </c>
      <c r="F1412" s="279" t="s">
        <v>3593</v>
      </c>
      <c r="G1412" s="79" t="s">
        <v>16</v>
      </c>
      <c r="H1412" s="44">
        <f t="shared" ref="H1412:N1412" si="317">SUM(H1413:H1416)</f>
        <v>505</v>
      </c>
      <c r="I1412" s="44">
        <f t="shared" si="317"/>
        <v>0</v>
      </c>
      <c r="J1412" s="44">
        <f t="shared" si="317"/>
        <v>0</v>
      </c>
      <c r="K1412" s="44">
        <f t="shared" si="317"/>
        <v>0</v>
      </c>
      <c r="L1412" s="44">
        <f t="shared" si="317"/>
        <v>0</v>
      </c>
      <c r="M1412" s="44">
        <f t="shared" si="317"/>
        <v>255</v>
      </c>
      <c r="N1412" s="44">
        <f t="shared" si="317"/>
        <v>250</v>
      </c>
      <c r="O1412" s="279">
        <v>13280</v>
      </c>
      <c r="P1412" s="279"/>
      <c r="Q1412" s="314" t="s">
        <v>4195</v>
      </c>
    </row>
    <row r="1413" spans="1:17" ht="39.75" customHeight="1" x14ac:dyDescent="0.25">
      <c r="A1413" s="292"/>
      <c r="B1413" s="279"/>
      <c r="C1413" s="279"/>
      <c r="D1413" s="279"/>
      <c r="E1413" s="279"/>
      <c r="F1413" s="279"/>
      <c r="G1413" s="79" t="s">
        <v>17</v>
      </c>
      <c r="H1413" s="44">
        <f t="shared" ref="H1413:H1416" si="318">SUM(I1413:N1413)</f>
        <v>0</v>
      </c>
      <c r="I1413" s="44">
        <v>0</v>
      </c>
      <c r="J1413" s="44">
        <v>0</v>
      </c>
      <c r="K1413" s="44">
        <v>0</v>
      </c>
      <c r="L1413" s="44">
        <v>0</v>
      </c>
      <c r="M1413" s="44">
        <v>0</v>
      </c>
      <c r="N1413" s="44">
        <v>0</v>
      </c>
      <c r="O1413" s="279"/>
      <c r="P1413" s="279"/>
      <c r="Q1413" s="315"/>
    </row>
    <row r="1414" spans="1:17" ht="33" customHeight="1" x14ac:dyDescent="0.25">
      <c r="A1414" s="292"/>
      <c r="B1414" s="279"/>
      <c r="C1414" s="279"/>
      <c r="D1414" s="279"/>
      <c r="E1414" s="279"/>
      <c r="F1414" s="279"/>
      <c r="G1414" s="79" t="s">
        <v>18</v>
      </c>
      <c r="H1414" s="44">
        <f t="shared" si="318"/>
        <v>500</v>
      </c>
      <c r="I1414" s="44">
        <v>0</v>
      </c>
      <c r="J1414" s="44">
        <v>0</v>
      </c>
      <c r="K1414" s="44">
        <v>0</v>
      </c>
      <c r="L1414" s="44">
        <v>0</v>
      </c>
      <c r="M1414" s="44">
        <v>250</v>
      </c>
      <c r="N1414" s="44">
        <v>250</v>
      </c>
      <c r="O1414" s="279"/>
      <c r="P1414" s="279"/>
      <c r="Q1414" s="315"/>
    </row>
    <row r="1415" spans="1:17" x14ac:dyDescent="0.25">
      <c r="A1415" s="292"/>
      <c r="B1415" s="279"/>
      <c r="C1415" s="279"/>
      <c r="D1415" s="279"/>
      <c r="E1415" s="279"/>
      <c r="F1415" s="279"/>
      <c r="G1415" s="79" t="s">
        <v>19</v>
      </c>
      <c r="H1415" s="44">
        <f t="shared" si="318"/>
        <v>5</v>
      </c>
      <c r="I1415" s="44">
        <v>0</v>
      </c>
      <c r="J1415" s="44">
        <v>0</v>
      </c>
      <c r="K1415" s="44">
        <v>0</v>
      </c>
      <c r="L1415" s="44">
        <v>0</v>
      </c>
      <c r="M1415" s="44">
        <v>5</v>
      </c>
      <c r="N1415" s="44">
        <v>0</v>
      </c>
      <c r="O1415" s="279"/>
      <c r="P1415" s="279"/>
      <c r="Q1415" s="315"/>
    </row>
    <row r="1416" spans="1:17" ht="24" x14ac:dyDescent="0.25">
      <c r="A1416" s="292"/>
      <c r="B1416" s="279"/>
      <c r="C1416" s="279"/>
      <c r="D1416" s="279"/>
      <c r="E1416" s="279"/>
      <c r="F1416" s="279"/>
      <c r="G1416" s="79" t="s">
        <v>20</v>
      </c>
      <c r="H1416" s="44">
        <f t="shared" si="318"/>
        <v>0</v>
      </c>
      <c r="I1416" s="44">
        <v>0</v>
      </c>
      <c r="J1416" s="44">
        <v>0</v>
      </c>
      <c r="K1416" s="44">
        <v>0</v>
      </c>
      <c r="L1416" s="44">
        <v>0</v>
      </c>
      <c r="M1416" s="44">
        <v>0</v>
      </c>
      <c r="N1416" s="44">
        <v>0</v>
      </c>
      <c r="O1416" s="279"/>
      <c r="P1416" s="279"/>
      <c r="Q1416" s="315"/>
    </row>
    <row r="1417" spans="1:17" ht="36" customHeight="1" x14ac:dyDescent="0.25">
      <c r="A1417" s="284" t="s">
        <v>3609</v>
      </c>
      <c r="B1417" s="281" t="s">
        <v>3072</v>
      </c>
      <c r="C1417" s="279" t="s">
        <v>1006</v>
      </c>
      <c r="D1417" s="281">
        <v>2026</v>
      </c>
      <c r="E1417" s="281" t="s">
        <v>2075</v>
      </c>
      <c r="F1417" s="284" t="s">
        <v>3074</v>
      </c>
      <c r="G1417" s="43" t="s">
        <v>16</v>
      </c>
      <c r="H1417" s="44">
        <f t="shared" ref="H1417:H1421" si="319">I1417+J1417+K1417+L1417+M1417+N1417</f>
        <v>134.9897</v>
      </c>
      <c r="I1417" s="44">
        <f t="shared" ref="I1417:N1417" si="320">I1418+I1419+I1420+I1421</f>
        <v>0</v>
      </c>
      <c r="J1417" s="44">
        <f t="shared" si="320"/>
        <v>134.9897</v>
      </c>
      <c r="K1417" s="44">
        <f t="shared" si="320"/>
        <v>0</v>
      </c>
      <c r="L1417" s="44">
        <f t="shared" si="320"/>
        <v>0</v>
      </c>
      <c r="M1417" s="44">
        <f t="shared" si="320"/>
        <v>0</v>
      </c>
      <c r="N1417" s="44">
        <f t="shared" si="320"/>
        <v>0</v>
      </c>
      <c r="O1417" s="484">
        <v>3166</v>
      </c>
      <c r="P1417" s="284" t="s">
        <v>3075</v>
      </c>
      <c r="Q1417" s="314" t="s">
        <v>4195</v>
      </c>
    </row>
    <row r="1418" spans="1:17" ht="39" customHeight="1" x14ac:dyDescent="0.25">
      <c r="A1418" s="285"/>
      <c r="B1418" s="282"/>
      <c r="C1418" s="279"/>
      <c r="D1418" s="282"/>
      <c r="E1418" s="282"/>
      <c r="F1418" s="285"/>
      <c r="G1418" s="43" t="s">
        <v>17</v>
      </c>
      <c r="H1418" s="44">
        <f t="shared" si="319"/>
        <v>0</v>
      </c>
      <c r="I1418" s="44">
        <v>0</v>
      </c>
      <c r="J1418" s="44">
        <v>0</v>
      </c>
      <c r="K1418" s="44">
        <v>0</v>
      </c>
      <c r="L1418" s="44">
        <v>0</v>
      </c>
      <c r="M1418" s="44">
        <v>0</v>
      </c>
      <c r="N1418" s="44">
        <v>0</v>
      </c>
      <c r="O1418" s="485"/>
      <c r="P1418" s="285"/>
      <c r="Q1418" s="315"/>
    </row>
    <row r="1419" spans="1:17" ht="30" customHeight="1" x14ac:dyDescent="0.25">
      <c r="A1419" s="285"/>
      <c r="B1419" s="282"/>
      <c r="C1419" s="279"/>
      <c r="D1419" s="282"/>
      <c r="E1419" s="282"/>
      <c r="F1419" s="285"/>
      <c r="G1419" s="43" t="s">
        <v>18</v>
      </c>
      <c r="H1419" s="44">
        <f t="shared" si="319"/>
        <v>109.45</v>
      </c>
      <c r="I1419" s="44">
        <v>0</v>
      </c>
      <c r="J1419" s="44">
        <v>109.45</v>
      </c>
      <c r="K1419" s="44">
        <v>0</v>
      </c>
      <c r="L1419" s="44">
        <v>0</v>
      </c>
      <c r="M1419" s="44">
        <v>0</v>
      </c>
      <c r="N1419" s="44">
        <v>0</v>
      </c>
      <c r="O1419" s="485"/>
      <c r="P1419" s="285"/>
      <c r="Q1419" s="315"/>
    </row>
    <row r="1420" spans="1:17" ht="30" customHeight="1" x14ac:dyDescent="0.25">
      <c r="A1420" s="285"/>
      <c r="B1420" s="282"/>
      <c r="C1420" s="279"/>
      <c r="D1420" s="282"/>
      <c r="E1420" s="282"/>
      <c r="F1420" s="285"/>
      <c r="G1420" s="43" t="s">
        <v>19</v>
      </c>
      <c r="H1420" s="44">
        <f t="shared" si="319"/>
        <v>25.5397</v>
      </c>
      <c r="I1420" s="44">
        <v>0</v>
      </c>
      <c r="J1420" s="44">
        <v>25.5397</v>
      </c>
      <c r="K1420" s="44">
        <v>0</v>
      </c>
      <c r="L1420" s="44">
        <v>0</v>
      </c>
      <c r="M1420" s="44">
        <v>0</v>
      </c>
      <c r="N1420" s="44">
        <v>0</v>
      </c>
      <c r="O1420" s="485"/>
      <c r="P1420" s="285"/>
      <c r="Q1420" s="315"/>
    </row>
    <row r="1421" spans="1:17" ht="24" x14ac:dyDescent="0.25">
      <c r="A1421" s="286"/>
      <c r="B1421" s="283"/>
      <c r="C1421" s="279"/>
      <c r="D1421" s="283"/>
      <c r="E1421" s="283"/>
      <c r="F1421" s="286"/>
      <c r="G1421" s="43" t="s">
        <v>20</v>
      </c>
      <c r="H1421" s="44">
        <f t="shared" si="319"/>
        <v>0</v>
      </c>
      <c r="I1421" s="44">
        <v>0</v>
      </c>
      <c r="J1421" s="44">
        <v>0</v>
      </c>
      <c r="K1421" s="44">
        <v>0</v>
      </c>
      <c r="L1421" s="44">
        <v>0</v>
      </c>
      <c r="M1421" s="44">
        <v>0</v>
      </c>
      <c r="N1421" s="44">
        <v>0</v>
      </c>
      <c r="O1421" s="487"/>
      <c r="P1421" s="286"/>
      <c r="Q1421" s="315"/>
    </row>
    <row r="1422" spans="1:17" ht="36" x14ac:dyDescent="0.25">
      <c r="A1422" s="306" t="s">
        <v>26</v>
      </c>
      <c r="B1422" s="306"/>
      <c r="C1422" s="306"/>
      <c r="D1422" s="306"/>
      <c r="E1422" s="306"/>
      <c r="F1422" s="306"/>
      <c r="G1422" s="133" t="s">
        <v>16</v>
      </c>
      <c r="H1422" s="49">
        <f>SUM(H1357,H1362,H1367,H1372,H1377,H1382,H1387,H1392,H1397,H1402,H1407,H1412,H1417)</f>
        <v>917.78969999999993</v>
      </c>
      <c r="I1422" s="49">
        <f t="shared" ref="I1422:N1422" si="321">SUM(I1357,I1362,I1367,I1372,I1377,I1382,I1387,I1392,I1397,I1402,I1407,I1412,I1417)</f>
        <v>32.599999999999994</v>
      </c>
      <c r="J1422" s="49">
        <f t="shared" si="321"/>
        <v>181.58969999999999</v>
      </c>
      <c r="K1422" s="49">
        <f t="shared" si="321"/>
        <v>82.399999999999991</v>
      </c>
      <c r="L1422" s="49">
        <f t="shared" si="321"/>
        <v>0</v>
      </c>
      <c r="M1422" s="49">
        <f t="shared" si="321"/>
        <v>290.8</v>
      </c>
      <c r="N1422" s="49">
        <f t="shared" si="321"/>
        <v>330.4</v>
      </c>
      <c r="O1422" s="306"/>
      <c r="P1422" s="279"/>
    </row>
    <row r="1423" spans="1:17" ht="40.5" customHeight="1" x14ac:dyDescent="0.25">
      <c r="A1423" s="306"/>
      <c r="B1423" s="306"/>
      <c r="C1423" s="306"/>
      <c r="D1423" s="306"/>
      <c r="E1423" s="306"/>
      <c r="F1423" s="306"/>
      <c r="G1423" s="133" t="s">
        <v>17</v>
      </c>
      <c r="H1423" s="49">
        <f t="shared" ref="H1423:N1426" si="322">SUM(H1358,H1363,H1368,H1373,H1378,H1383,H1388,H1393,H1398,H1403,H1408,H1413,H1418)</f>
        <v>0</v>
      </c>
      <c r="I1423" s="49">
        <f t="shared" si="322"/>
        <v>0</v>
      </c>
      <c r="J1423" s="49">
        <f t="shared" si="322"/>
        <v>0</v>
      </c>
      <c r="K1423" s="49">
        <f t="shared" si="322"/>
        <v>0</v>
      </c>
      <c r="L1423" s="49">
        <f t="shared" si="322"/>
        <v>0</v>
      </c>
      <c r="M1423" s="49">
        <f t="shared" si="322"/>
        <v>0</v>
      </c>
      <c r="N1423" s="49">
        <f t="shared" si="322"/>
        <v>0</v>
      </c>
      <c r="O1423" s="306"/>
      <c r="P1423" s="279"/>
    </row>
    <row r="1424" spans="1:17" ht="29.25" customHeight="1" x14ac:dyDescent="0.25">
      <c r="A1424" s="306"/>
      <c r="B1424" s="306"/>
      <c r="C1424" s="306"/>
      <c r="D1424" s="306"/>
      <c r="E1424" s="306"/>
      <c r="F1424" s="306"/>
      <c r="G1424" s="133" t="s">
        <v>18</v>
      </c>
      <c r="H1424" s="49">
        <f t="shared" si="322"/>
        <v>880.05000000000007</v>
      </c>
      <c r="I1424" s="49">
        <f t="shared" si="322"/>
        <v>32.599999999999994</v>
      </c>
      <c r="J1424" s="49">
        <f t="shared" si="322"/>
        <v>154.44999999999999</v>
      </c>
      <c r="K1424" s="49">
        <f t="shared" si="322"/>
        <v>80</v>
      </c>
      <c r="L1424" s="49">
        <f t="shared" si="322"/>
        <v>0</v>
      </c>
      <c r="M1424" s="49">
        <f t="shared" si="322"/>
        <v>285</v>
      </c>
      <c r="N1424" s="49">
        <f t="shared" si="322"/>
        <v>328</v>
      </c>
      <c r="O1424" s="306"/>
      <c r="P1424" s="279"/>
    </row>
    <row r="1425" spans="1:17" x14ac:dyDescent="0.25">
      <c r="A1425" s="306"/>
      <c r="B1425" s="306"/>
      <c r="C1425" s="306"/>
      <c r="D1425" s="306"/>
      <c r="E1425" s="306"/>
      <c r="F1425" s="306"/>
      <c r="G1425" s="133" t="s">
        <v>19</v>
      </c>
      <c r="H1425" s="49">
        <f t="shared" si="322"/>
        <v>37.739699999999999</v>
      </c>
      <c r="I1425" s="49">
        <f t="shared" si="322"/>
        <v>0</v>
      </c>
      <c r="J1425" s="49">
        <f t="shared" si="322"/>
        <v>27.139700000000001</v>
      </c>
      <c r="K1425" s="49">
        <f t="shared" si="322"/>
        <v>2.4000000000000004</v>
      </c>
      <c r="L1425" s="49">
        <f t="shared" si="322"/>
        <v>0</v>
      </c>
      <c r="M1425" s="49">
        <f t="shared" si="322"/>
        <v>5.8</v>
      </c>
      <c r="N1425" s="49">
        <f t="shared" si="322"/>
        <v>2.4000000000000004</v>
      </c>
      <c r="O1425" s="306"/>
      <c r="P1425" s="279"/>
    </row>
    <row r="1426" spans="1:17" ht="24" x14ac:dyDescent="0.25">
      <c r="A1426" s="306"/>
      <c r="B1426" s="306"/>
      <c r="C1426" s="306"/>
      <c r="D1426" s="306"/>
      <c r="E1426" s="306"/>
      <c r="F1426" s="306"/>
      <c r="G1426" s="133" t="s">
        <v>20</v>
      </c>
      <c r="H1426" s="49">
        <f t="shared" si="322"/>
        <v>0</v>
      </c>
      <c r="I1426" s="49">
        <f t="shared" si="322"/>
        <v>0</v>
      </c>
      <c r="J1426" s="49">
        <f t="shared" si="322"/>
        <v>0</v>
      </c>
      <c r="K1426" s="49">
        <f t="shared" si="322"/>
        <v>0</v>
      </c>
      <c r="L1426" s="49">
        <f t="shared" si="322"/>
        <v>0</v>
      </c>
      <c r="M1426" s="49">
        <f t="shared" si="322"/>
        <v>0</v>
      </c>
      <c r="N1426" s="49">
        <f t="shared" si="322"/>
        <v>0</v>
      </c>
      <c r="O1426" s="306"/>
      <c r="P1426" s="279"/>
    </row>
    <row r="1427" spans="1:17" x14ac:dyDescent="0.25">
      <c r="A1427" s="666" t="s">
        <v>1062</v>
      </c>
      <c r="B1427" s="667"/>
      <c r="C1427" s="667"/>
      <c r="D1427" s="667"/>
      <c r="E1427" s="667"/>
      <c r="F1427" s="667"/>
      <c r="G1427" s="667"/>
      <c r="H1427" s="667"/>
      <c r="I1427" s="667"/>
      <c r="J1427" s="667"/>
      <c r="K1427" s="667"/>
      <c r="L1427" s="667"/>
      <c r="M1427" s="667"/>
      <c r="N1427" s="667"/>
      <c r="O1427" s="667"/>
      <c r="P1427" s="668"/>
    </row>
    <row r="1428" spans="1:17" ht="36" customHeight="1" x14ac:dyDescent="0.25">
      <c r="A1428" s="292" t="s">
        <v>3612</v>
      </c>
      <c r="B1428" s="279" t="s">
        <v>3610</v>
      </c>
      <c r="C1428" s="279" t="s">
        <v>1062</v>
      </c>
      <c r="D1428" s="279">
        <v>2026</v>
      </c>
      <c r="E1428" s="279" t="s">
        <v>3613</v>
      </c>
      <c r="F1428" s="279" t="s">
        <v>3611</v>
      </c>
      <c r="G1428" s="122" t="s">
        <v>16</v>
      </c>
      <c r="H1428" s="44">
        <f t="shared" ref="H1428:N1428" si="323">SUM(H1429:H1432)</f>
        <v>7.9999999999999991</v>
      </c>
      <c r="I1428" s="44">
        <f t="shared" si="323"/>
        <v>0</v>
      </c>
      <c r="J1428" s="44">
        <f t="shared" si="323"/>
        <v>0</v>
      </c>
      <c r="K1428" s="44">
        <f t="shared" si="323"/>
        <v>7.9999999999999991</v>
      </c>
      <c r="L1428" s="44">
        <f t="shared" si="323"/>
        <v>0</v>
      </c>
      <c r="M1428" s="44">
        <f t="shared" si="323"/>
        <v>0</v>
      </c>
      <c r="N1428" s="44">
        <f t="shared" si="323"/>
        <v>0</v>
      </c>
      <c r="O1428" s="279">
        <v>1179</v>
      </c>
      <c r="P1428" s="279" t="s">
        <v>3614</v>
      </c>
      <c r="Q1428" s="314" t="s">
        <v>4196</v>
      </c>
    </row>
    <row r="1429" spans="1:17" ht="25.5" customHeight="1" x14ac:dyDescent="0.25">
      <c r="A1429" s="292"/>
      <c r="B1429" s="279"/>
      <c r="C1429" s="279"/>
      <c r="D1429" s="279"/>
      <c r="E1429" s="279"/>
      <c r="F1429" s="279"/>
      <c r="G1429" s="79" t="s">
        <v>267</v>
      </c>
      <c r="H1429" s="44">
        <f t="shared" ref="H1429:H1467" si="324">SUM(I1429:N1429)</f>
        <v>7.8</v>
      </c>
      <c r="I1429" s="44">
        <v>0</v>
      </c>
      <c r="J1429" s="44">
        <v>0</v>
      </c>
      <c r="K1429" s="44">
        <v>7.8</v>
      </c>
      <c r="L1429" s="44">
        <v>0</v>
      </c>
      <c r="M1429" s="44">
        <v>0</v>
      </c>
      <c r="N1429" s="44">
        <v>0</v>
      </c>
      <c r="O1429" s="279"/>
      <c r="P1429" s="279"/>
      <c r="Q1429" s="315"/>
    </row>
    <row r="1430" spans="1:17" ht="36" x14ac:dyDescent="0.25">
      <c r="A1430" s="292"/>
      <c r="B1430" s="279"/>
      <c r="C1430" s="279"/>
      <c r="D1430" s="279"/>
      <c r="E1430" s="279"/>
      <c r="F1430" s="279"/>
      <c r="G1430" s="79" t="s">
        <v>18</v>
      </c>
      <c r="H1430" s="44">
        <f t="shared" si="324"/>
        <v>0.1</v>
      </c>
      <c r="I1430" s="44">
        <v>0</v>
      </c>
      <c r="J1430" s="44">
        <v>0</v>
      </c>
      <c r="K1430" s="44">
        <v>0.1</v>
      </c>
      <c r="L1430" s="44">
        <v>0</v>
      </c>
      <c r="M1430" s="44">
        <v>0</v>
      </c>
      <c r="N1430" s="44">
        <v>0</v>
      </c>
      <c r="O1430" s="279"/>
      <c r="P1430" s="279"/>
      <c r="Q1430" s="315"/>
    </row>
    <row r="1431" spans="1:17" x14ac:dyDescent="0.25">
      <c r="A1431" s="292"/>
      <c r="B1431" s="279"/>
      <c r="C1431" s="279"/>
      <c r="D1431" s="279"/>
      <c r="E1431" s="279"/>
      <c r="F1431" s="279"/>
      <c r="G1431" s="79" t="s">
        <v>19</v>
      </c>
      <c r="H1431" s="44">
        <f t="shared" si="324"/>
        <v>0.1</v>
      </c>
      <c r="I1431" s="44">
        <v>0</v>
      </c>
      <c r="J1431" s="44">
        <v>0</v>
      </c>
      <c r="K1431" s="44">
        <v>0.1</v>
      </c>
      <c r="L1431" s="44">
        <v>0</v>
      </c>
      <c r="M1431" s="44">
        <v>0</v>
      </c>
      <c r="N1431" s="44">
        <v>0</v>
      </c>
      <c r="O1431" s="279"/>
      <c r="P1431" s="279"/>
      <c r="Q1431" s="315"/>
    </row>
    <row r="1432" spans="1:17" ht="24" x14ac:dyDescent="0.25">
      <c r="A1432" s="292"/>
      <c r="B1432" s="279"/>
      <c r="C1432" s="279"/>
      <c r="D1432" s="279"/>
      <c r="E1432" s="279"/>
      <c r="F1432" s="279"/>
      <c r="G1432" s="79" t="s">
        <v>20</v>
      </c>
      <c r="H1432" s="44">
        <f t="shared" si="324"/>
        <v>0</v>
      </c>
      <c r="I1432" s="44">
        <v>0</v>
      </c>
      <c r="J1432" s="44">
        <v>0</v>
      </c>
      <c r="K1432" s="44">
        <v>0</v>
      </c>
      <c r="L1432" s="44">
        <v>0</v>
      </c>
      <c r="M1432" s="44">
        <v>0</v>
      </c>
      <c r="N1432" s="44">
        <v>0</v>
      </c>
      <c r="O1432" s="279"/>
      <c r="P1432" s="279"/>
      <c r="Q1432" s="315"/>
    </row>
    <row r="1433" spans="1:17" ht="36" customHeight="1" x14ac:dyDescent="0.25">
      <c r="A1433" s="292" t="s">
        <v>3615</v>
      </c>
      <c r="B1433" s="279" t="s">
        <v>3610</v>
      </c>
      <c r="C1433" s="279" t="s">
        <v>1062</v>
      </c>
      <c r="D1433" s="279">
        <v>2027</v>
      </c>
      <c r="E1433" s="279" t="s">
        <v>3616</v>
      </c>
      <c r="F1433" s="281" t="s">
        <v>3617</v>
      </c>
      <c r="G1433" s="79" t="s">
        <v>16</v>
      </c>
      <c r="H1433" s="44">
        <f t="shared" ref="H1433:N1433" si="325">SUM(H1434:H1437)</f>
        <v>9.6</v>
      </c>
      <c r="I1433" s="44">
        <f t="shared" si="325"/>
        <v>0</v>
      </c>
      <c r="J1433" s="44">
        <f t="shared" si="325"/>
        <v>0</v>
      </c>
      <c r="K1433" s="44">
        <f t="shared" si="325"/>
        <v>9.6</v>
      </c>
      <c r="L1433" s="44">
        <f t="shared" si="325"/>
        <v>0</v>
      </c>
      <c r="M1433" s="44">
        <f t="shared" si="325"/>
        <v>0</v>
      </c>
      <c r="N1433" s="44">
        <f t="shared" si="325"/>
        <v>0</v>
      </c>
      <c r="O1433" s="279">
        <v>881</v>
      </c>
      <c r="P1433" s="279" t="s">
        <v>3614</v>
      </c>
      <c r="Q1433" s="314" t="s">
        <v>4196</v>
      </c>
    </row>
    <row r="1434" spans="1:17" ht="34.5" customHeight="1" x14ac:dyDescent="0.25">
      <c r="A1434" s="292"/>
      <c r="B1434" s="279"/>
      <c r="C1434" s="279"/>
      <c r="D1434" s="279"/>
      <c r="E1434" s="279"/>
      <c r="F1434" s="282"/>
      <c r="G1434" s="79" t="s">
        <v>267</v>
      </c>
      <c r="H1434" s="44">
        <f t="shared" si="324"/>
        <v>8.6</v>
      </c>
      <c r="I1434" s="44">
        <v>0</v>
      </c>
      <c r="J1434" s="44">
        <v>0</v>
      </c>
      <c r="K1434" s="44">
        <v>8.6</v>
      </c>
      <c r="L1434" s="44">
        <v>0</v>
      </c>
      <c r="M1434" s="44">
        <v>0</v>
      </c>
      <c r="N1434" s="44">
        <v>0</v>
      </c>
      <c r="O1434" s="279"/>
      <c r="P1434" s="279"/>
      <c r="Q1434" s="315"/>
    </row>
    <row r="1435" spans="1:17" ht="36" x14ac:dyDescent="0.25">
      <c r="A1435" s="292"/>
      <c r="B1435" s="279"/>
      <c r="C1435" s="279"/>
      <c r="D1435" s="279"/>
      <c r="E1435" s="279"/>
      <c r="F1435" s="282"/>
      <c r="G1435" s="79" t="s">
        <v>18</v>
      </c>
      <c r="H1435" s="44">
        <f t="shared" si="324"/>
        <v>0.5</v>
      </c>
      <c r="I1435" s="44">
        <v>0</v>
      </c>
      <c r="J1435" s="44">
        <v>0</v>
      </c>
      <c r="K1435" s="44">
        <v>0.5</v>
      </c>
      <c r="L1435" s="44">
        <v>0</v>
      </c>
      <c r="M1435" s="44">
        <v>0</v>
      </c>
      <c r="N1435" s="44">
        <v>0</v>
      </c>
      <c r="O1435" s="279"/>
      <c r="P1435" s="279"/>
      <c r="Q1435" s="315"/>
    </row>
    <row r="1436" spans="1:17" x14ac:dyDescent="0.25">
      <c r="A1436" s="292"/>
      <c r="B1436" s="279"/>
      <c r="C1436" s="279"/>
      <c r="D1436" s="279"/>
      <c r="E1436" s="279"/>
      <c r="F1436" s="282"/>
      <c r="G1436" s="79" t="s">
        <v>19</v>
      </c>
      <c r="H1436" s="44">
        <f t="shared" si="324"/>
        <v>0.5</v>
      </c>
      <c r="I1436" s="44">
        <v>0</v>
      </c>
      <c r="J1436" s="44">
        <v>0</v>
      </c>
      <c r="K1436" s="44">
        <v>0.5</v>
      </c>
      <c r="L1436" s="44">
        <v>0</v>
      </c>
      <c r="M1436" s="44">
        <v>0</v>
      </c>
      <c r="N1436" s="44">
        <v>0</v>
      </c>
      <c r="O1436" s="279"/>
      <c r="P1436" s="279"/>
      <c r="Q1436" s="315"/>
    </row>
    <row r="1437" spans="1:17" ht="24" x14ac:dyDescent="0.25">
      <c r="A1437" s="292"/>
      <c r="B1437" s="279"/>
      <c r="C1437" s="279"/>
      <c r="D1437" s="279"/>
      <c r="E1437" s="279"/>
      <c r="F1437" s="283"/>
      <c r="G1437" s="79" t="s">
        <v>20</v>
      </c>
      <c r="H1437" s="44">
        <f t="shared" si="324"/>
        <v>0</v>
      </c>
      <c r="I1437" s="44">
        <v>0</v>
      </c>
      <c r="J1437" s="44">
        <v>0</v>
      </c>
      <c r="K1437" s="44">
        <v>0</v>
      </c>
      <c r="L1437" s="44">
        <v>0</v>
      </c>
      <c r="M1437" s="44">
        <v>0</v>
      </c>
      <c r="N1437" s="44">
        <v>0</v>
      </c>
      <c r="O1437" s="279"/>
      <c r="P1437" s="279"/>
      <c r="Q1437" s="315"/>
    </row>
    <row r="1438" spans="1:17" ht="36" customHeight="1" x14ac:dyDescent="0.25">
      <c r="A1438" s="292" t="s">
        <v>3618</v>
      </c>
      <c r="B1438" s="279" t="s">
        <v>3610</v>
      </c>
      <c r="C1438" s="279" t="s">
        <v>1062</v>
      </c>
      <c r="D1438" s="279">
        <v>2027</v>
      </c>
      <c r="E1438" s="279" t="s">
        <v>3619</v>
      </c>
      <c r="F1438" s="279" t="s">
        <v>3620</v>
      </c>
      <c r="G1438" s="79" t="s">
        <v>16</v>
      </c>
      <c r="H1438" s="44">
        <f t="shared" ref="H1438:N1438" si="326">SUM(H1439:H1442)</f>
        <v>22.400000000000002</v>
      </c>
      <c r="I1438" s="44">
        <f t="shared" si="326"/>
        <v>0</v>
      </c>
      <c r="J1438" s="44">
        <f t="shared" si="326"/>
        <v>0</v>
      </c>
      <c r="K1438" s="44">
        <f t="shared" si="326"/>
        <v>22.400000000000002</v>
      </c>
      <c r="L1438" s="44">
        <f t="shared" si="326"/>
        <v>0</v>
      </c>
      <c r="M1438" s="44">
        <f t="shared" si="326"/>
        <v>0</v>
      </c>
      <c r="N1438" s="44">
        <f t="shared" si="326"/>
        <v>0</v>
      </c>
      <c r="O1438" s="279">
        <v>3204</v>
      </c>
      <c r="P1438" s="279" t="s">
        <v>3614</v>
      </c>
      <c r="Q1438" s="314" t="s">
        <v>4196</v>
      </c>
    </row>
    <row r="1439" spans="1:17" ht="27" customHeight="1" x14ac:dyDescent="0.25">
      <c r="A1439" s="292"/>
      <c r="B1439" s="279"/>
      <c r="C1439" s="279"/>
      <c r="D1439" s="279"/>
      <c r="E1439" s="279"/>
      <c r="F1439" s="279"/>
      <c r="G1439" s="79" t="s">
        <v>267</v>
      </c>
      <c r="H1439" s="44">
        <f t="shared" ref="H1439:H1442" si="327">SUM(I1439:N1439)</f>
        <v>20.2</v>
      </c>
      <c r="I1439" s="44">
        <v>0</v>
      </c>
      <c r="J1439" s="44">
        <v>0</v>
      </c>
      <c r="K1439" s="44">
        <v>20.2</v>
      </c>
      <c r="L1439" s="44">
        <v>0</v>
      </c>
      <c r="M1439" s="44">
        <v>0</v>
      </c>
      <c r="N1439" s="44">
        <v>0</v>
      </c>
      <c r="O1439" s="279"/>
      <c r="P1439" s="279"/>
      <c r="Q1439" s="315"/>
    </row>
    <row r="1440" spans="1:17" ht="36" x14ac:dyDescent="0.25">
      <c r="A1440" s="292"/>
      <c r="B1440" s="279"/>
      <c r="C1440" s="279"/>
      <c r="D1440" s="279"/>
      <c r="E1440" s="279"/>
      <c r="F1440" s="279"/>
      <c r="G1440" s="79" t="s">
        <v>18</v>
      </c>
      <c r="H1440" s="44">
        <f t="shared" si="327"/>
        <v>1.1000000000000001</v>
      </c>
      <c r="I1440" s="44">
        <v>0</v>
      </c>
      <c r="J1440" s="44">
        <v>0</v>
      </c>
      <c r="K1440" s="44">
        <v>1.1000000000000001</v>
      </c>
      <c r="L1440" s="44">
        <v>0</v>
      </c>
      <c r="M1440" s="44">
        <v>0</v>
      </c>
      <c r="N1440" s="44">
        <v>0</v>
      </c>
      <c r="O1440" s="279"/>
      <c r="P1440" s="279"/>
      <c r="Q1440" s="315"/>
    </row>
    <row r="1441" spans="1:17" x14ac:dyDescent="0.25">
      <c r="A1441" s="292"/>
      <c r="B1441" s="279"/>
      <c r="C1441" s="279"/>
      <c r="D1441" s="279"/>
      <c r="E1441" s="279"/>
      <c r="F1441" s="279"/>
      <c r="G1441" s="79" t="s">
        <v>19</v>
      </c>
      <c r="H1441" s="44">
        <f t="shared" si="327"/>
        <v>1.1000000000000001</v>
      </c>
      <c r="I1441" s="44">
        <v>0</v>
      </c>
      <c r="J1441" s="44">
        <v>0</v>
      </c>
      <c r="K1441" s="44">
        <v>1.1000000000000001</v>
      </c>
      <c r="L1441" s="44">
        <v>0</v>
      </c>
      <c r="M1441" s="44">
        <v>0</v>
      </c>
      <c r="N1441" s="44">
        <v>0</v>
      </c>
      <c r="O1441" s="279"/>
      <c r="P1441" s="279"/>
      <c r="Q1441" s="315"/>
    </row>
    <row r="1442" spans="1:17" ht="24" x14ac:dyDescent="0.25">
      <c r="A1442" s="292"/>
      <c r="B1442" s="279"/>
      <c r="C1442" s="279"/>
      <c r="D1442" s="279"/>
      <c r="E1442" s="279"/>
      <c r="F1442" s="279"/>
      <c r="G1442" s="79" t="s">
        <v>20</v>
      </c>
      <c r="H1442" s="44">
        <f t="shared" si="327"/>
        <v>0</v>
      </c>
      <c r="I1442" s="44">
        <v>0</v>
      </c>
      <c r="J1442" s="44">
        <v>0</v>
      </c>
      <c r="K1442" s="44">
        <v>0</v>
      </c>
      <c r="L1442" s="44">
        <v>0</v>
      </c>
      <c r="M1442" s="44">
        <v>0</v>
      </c>
      <c r="N1442" s="44">
        <v>0</v>
      </c>
      <c r="O1442" s="279"/>
      <c r="P1442" s="279"/>
      <c r="Q1442" s="315"/>
    </row>
    <row r="1443" spans="1:17" ht="36" customHeight="1" x14ac:dyDescent="0.25">
      <c r="A1443" s="292" t="s">
        <v>3621</v>
      </c>
      <c r="B1443" s="279" t="s">
        <v>3610</v>
      </c>
      <c r="C1443" s="279" t="s">
        <v>1062</v>
      </c>
      <c r="D1443" s="279">
        <v>2028</v>
      </c>
      <c r="E1443" s="279" t="s">
        <v>3622</v>
      </c>
      <c r="F1443" s="281" t="s">
        <v>3623</v>
      </c>
      <c r="G1443" s="79" t="s">
        <v>16</v>
      </c>
      <c r="H1443" s="44">
        <f t="shared" ref="H1443:N1443" si="328">SUM(H1444:H1447)</f>
        <v>3.9000000000000004</v>
      </c>
      <c r="I1443" s="44">
        <f t="shared" si="328"/>
        <v>0</v>
      </c>
      <c r="J1443" s="44">
        <f t="shared" si="328"/>
        <v>0</v>
      </c>
      <c r="K1443" s="44">
        <f t="shared" si="328"/>
        <v>0</v>
      </c>
      <c r="L1443" s="44">
        <f t="shared" si="328"/>
        <v>3.9000000000000004</v>
      </c>
      <c r="M1443" s="44">
        <f t="shared" si="328"/>
        <v>0</v>
      </c>
      <c r="N1443" s="44">
        <f t="shared" si="328"/>
        <v>0</v>
      </c>
      <c r="O1443" s="279">
        <v>1022</v>
      </c>
      <c r="P1443" s="279" t="s">
        <v>2849</v>
      </c>
      <c r="Q1443" s="314" t="s">
        <v>4196</v>
      </c>
    </row>
    <row r="1444" spans="1:17" ht="30" customHeight="1" x14ac:dyDescent="0.25">
      <c r="A1444" s="292"/>
      <c r="B1444" s="279"/>
      <c r="C1444" s="279"/>
      <c r="D1444" s="279"/>
      <c r="E1444" s="279"/>
      <c r="F1444" s="282"/>
      <c r="G1444" s="79" t="s">
        <v>267</v>
      </c>
      <c r="H1444" s="44">
        <f t="shared" si="324"/>
        <v>3.5</v>
      </c>
      <c r="I1444" s="44">
        <v>0</v>
      </c>
      <c r="J1444" s="44">
        <v>0</v>
      </c>
      <c r="K1444" s="44">
        <v>0</v>
      </c>
      <c r="L1444" s="44">
        <v>3.5</v>
      </c>
      <c r="M1444" s="44">
        <v>0</v>
      </c>
      <c r="N1444" s="44">
        <v>0</v>
      </c>
      <c r="O1444" s="279"/>
      <c r="P1444" s="279"/>
      <c r="Q1444" s="315"/>
    </row>
    <row r="1445" spans="1:17" ht="36" x14ac:dyDescent="0.25">
      <c r="A1445" s="292"/>
      <c r="B1445" s="279"/>
      <c r="C1445" s="279"/>
      <c r="D1445" s="279"/>
      <c r="E1445" s="279"/>
      <c r="F1445" s="282"/>
      <c r="G1445" s="79" t="s">
        <v>18</v>
      </c>
      <c r="H1445" s="44">
        <f t="shared" si="324"/>
        <v>0.2</v>
      </c>
      <c r="I1445" s="44">
        <v>0</v>
      </c>
      <c r="J1445" s="44">
        <v>0</v>
      </c>
      <c r="K1445" s="44">
        <v>0</v>
      </c>
      <c r="L1445" s="44">
        <v>0.2</v>
      </c>
      <c r="M1445" s="44">
        <v>0</v>
      </c>
      <c r="N1445" s="44">
        <v>0</v>
      </c>
      <c r="O1445" s="279"/>
      <c r="P1445" s="279"/>
      <c r="Q1445" s="315"/>
    </row>
    <row r="1446" spans="1:17" x14ac:dyDescent="0.25">
      <c r="A1446" s="292"/>
      <c r="B1446" s="279"/>
      <c r="C1446" s="279"/>
      <c r="D1446" s="279"/>
      <c r="E1446" s="279"/>
      <c r="F1446" s="282"/>
      <c r="G1446" s="79" t="s">
        <v>19</v>
      </c>
      <c r="H1446" s="44">
        <f t="shared" si="324"/>
        <v>0.2</v>
      </c>
      <c r="I1446" s="44">
        <v>0</v>
      </c>
      <c r="J1446" s="44">
        <v>0</v>
      </c>
      <c r="K1446" s="44">
        <v>0</v>
      </c>
      <c r="L1446" s="44">
        <v>0.2</v>
      </c>
      <c r="M1446" s="44">
        <v>0</v>
      </c>
      <c r="N1446" s="44">
        <v>0</v>
      </c>
      <c r="O1446" s="279"/>
      <c r="P1446" s="279"/>
      <c r="Q1446" s="315"/>
    </row>
    <row r="1447" spans="1:17" ht="24" x14ac:dyDescent="0.25">
      <c r="A1447" s="292"/>
      <c r="B1447" s="279"/>
      <c r="C1447" s="279"/>
      <c r="D1447" s="279"/>
      <c r="E1447" s="279"/>
      <c r="F1447" s="282"/>
      <c r="G1447" s="79" t="s">
        <v>20</v>
      </c>
      <c r="H1447" s="44">
        <f t="shared" si="324"/>
        <v>0</v>
      </c>
      <c r="I1447" s="44">
        <v>0</v>
      </c>
      <c r="J1447" s="44">
        <v>0</v>
      </c>
      <c r="K1447" s="44">
        <v>0</v>
      </c>
      <c r="L1447" s="44">
        <v>0</v>
      </c>
      <c r="M1447" s="44">
        <v>0</v>
      </c>
      <c r="N1447" s="44">
        <v>0</v>
      </c>
      <c r="O1447" s="279"/>
      <c r="P1447" s="279"/>
      <c r="Q1447" s="315"/>
    </row>
    <row r="1448" spans="1:17" ht="36" customHeight="1" x14ac:dyDescent="0.25">
      <c r="A1448" s="292" t="s">
        <v>3624</v>
      </c>
      <c r="B1448" s="279" t="s">
        <v>3610</v>
      </c>
      <c r="C1448" s="279" t="s">
        <v>1062</v>
      </c>
      <c r="D1448" s="279">
        <v>2028</v>
      </c>
      <c r="E1448" s="279" t="s">
        <v>3625</v>
      </c>
      <c r="F1448" s="279" t="s">
        <v>3611</v>
      </c>
      <c r="G1448" s="79" t="s">
        <v>16</v>
      </c>
      <c r="H1448" s="44">
        <f t="shared" ref="H1448:N1448" si="329">SUM(H1449:H1452)</f>
        <v>5.0999999999999996</v>
      </c>
      <c r="I1448" s="44">
        <f t="shared" si="329"/>
        <v>0</v>
      </c>
      <c r="J1448" s="44">
        <f t="shared" si="329"/>
        <v>0</v>
      </c>
      <c r="K1448" s="44">
        <f t="shared" si="329"/>
        <v>0</v>
      </c>
      <c r="L1448" s="44">
        <f t="shared" si="329"/>
        <v>5.0999999999999996</v>
      </c>
      <c r="M1448" s="44">
        <f t="shared" si="329"/>
        <v>0</v>
      </c>
      <c r="N1448" s="44">
        <f t="shared" si="329"/>
        <v>0</v>
      </c>
      <c r="O1448" s="279">
        <v>376</v>
      </c>
      <c r="P1448" s="279" t="s">
        <v>2849</v>
      </c>
      <c r="Q1448" s="314" t="s">
        <v>4196</v>
      </c>
    </row>
    <row r="1449" spans="1:17" ht="38.25" customHeight="1" x14ac:dyDescent="0.25">
      <c r="A1449" s="292"/>
      <c r="B1449" s="279"/>
      <c r="C1449" s="279"/>
      <c r="D1449" s="279"/>
      <c r="E1449" s="279"/>
      <c r="F1449" s="279"/>
      <c r="G1449" s="79" t="s">
        <v>267</v>
      </c>
      <c r="H1449" s="44">
        <f t="shared" si="324"/>
        <v>4.5</v>
      </c>
      <c r="I1449" s="44">
        <v>0</v>
      </c>
      <c r="J1449" s="44">
        <v>0</v>
      </c>
      <c r="K1449" s="44">
        <v>0</v>
      </c>
      <c r="L1449" s="44">
        <v>4.5</v>
      </c>
      <c r="M1449" s="44">
        <v>0</v>
      </c>
      <c r="N1449" s="44">
        <v>0</v>
      </c>
      <c r="O1449" s="279"/>
      <c r="P1449" s="279"/>
      <c r="Q1449" s="315"/>
    </row>
    <row r="1450" spans="1:17" ht="36" x14ac:dyDescent="0.25">
      <c r="A1450" s="292"/>
      <c r="B1450" s="279"/>
      <c r="C1450" s="279"/>
      <c r="D1450" s="279"/>
      <c r="E1450" s="279"/>
      <c r="F1450" s="279"/>
      <c r="G1450" s="79" t="s">
        <v>18</v>
      </c>
      <c r="H1450" s="44">
        <f t="shared" si="324"/>
        <v>0.3</v>
      </c>
      <c r="I1450" s="44">
        <v>0</v>
      </c>
      <c r="J1450" s="44">
        <v>0</v>
      </c>
      <c r="K1450" s="44">
        <v>0</v>
      </c>
      <c r="L1450" s="44">
        <v>0.3</v>
      </c>
      <c r="M1450" s="44">
        <v>0</v>
      </c>
      <c r="N1450" s="44">
        <v>0</v>
      </c>
      <c r="O1450" s="279"/>
      <c r="P1450" s="279"/>
      <c r="Q1450" s="315"/>
    </row>
    <row r="1451" spans="1:17" x14ac:dyDescent="0.25">
      <c r="A1451" s="292"/>
      <c r="B1451" s="279"/>
      <c r="C1451" s="279"/>
      <c r="D1451" s="279"/>
      <c r="E1451" s="279"/>
      <c r="F1451" s="279"/>
      <c r="G1451" s="79" t="s">
        <v>19</v>
      </c>
      <c r="H1451" s="44">
        <f t="shared" si="324"/>
        <v>0.3</v>
      </c>
      <c r="I1451" s="44">
        <v>0</v>
      </c>
      <c r="J1451" s="44">
        <v>0</v>
      </c>
      <c r="K1451" s="44">
        <v>0</v>
      </c>
      <c r="L1451" s="44">
        <v>0.3</v>
      </c>
      <c r="M1451" s="44">
        <v>0</v>
      </c>
      <c r="N1451" s="44">
        <v>0</v>
      </c>
      <c r="O1451" s="279"/>
      <c r="P1451" s="279"/>
      <c r="Q1451" s="315"/>
    </row>
    <row r="1452" spans="1:17" ht="24" x14ac:dyDescent="0.25">
      <c r="A1452" s="292"/>
      <c r="B1452" s="279"/>
      <c r="C1452" s="279"/>
      <c r="D1452" s="279"/>
      <c r="E1452" s="279"/>
      <c r="F1452" s="279"/>
      <c r="G1452" s="79" t="s">
        <v>20</v>
      </c>
      <c r="H1452" s="44">
        <f t="shared" si="324"/>
        <v>0</v>
      </c>
      <c r="I1452" s="44">
        <v>0</v>
      </c>
      <c r="J1452" s="44">
        <v>0</v>
      </c>
      <c r="K1452" s="44">
        <v>0</v>
      </c>
      <c r="L1452" s="44">
        <v>0</v>
      </c>
      <c r="M1452" s="44">
        <v>0</v>
      </c>
      <c r="N1452" s="44">
        <v>0</v>
      </c>
      <c r="O1452" s="279"/>
      <c r="P1452" s="279"/>
      <c r="Q1452" s="315"/>
    </row>
    <row r="1453" spans="1:17" ht="36" customHeight="1" x14ac:dyDescent="0.25">
      <c r="A1453" s="292" t="s">
        <v>3626</v>
      </c>
      <c r="B1453" s="279" t="s">
        <v>3610</v>
      </c>
      <c r="C1453" s="279" t="s">
        <v>1062</v>
      </c>
      <c r="D1453" s="279">
        <v>2028</v>
      </c>
      <c r="E1453" s="279" t="s">
        <v>3627</v>
      </c>
      <c r="F1453" s="279" t="s">
        <v>3611</v>
      </c>
      <c r="G1453" s="79" t="s">
        <v>16</v>
      </c>
      <c r="H1453" s="44">
        <f t="shared" ref="H1453:N1453" si="330">SUM(H1454:H1457)</f>
        <v>11</v>
      </c>
      <c r="I1453" s="44">
        <f t="shared" si="330"/>
        <v>0</v>
      </c>
      <c r="J1453" s="44">
        <f t="shared" si="330"/>
        <v>0</v>
      </c>
      <c r="K1453" s="44">
        <f t="shared" si="330"/>
        <v>0</v>
      </c>
      <c r="L1453" s="44">
        <f t="shared" si="330"/>
        <v>11</v>
      </c>
      <c r="M1453" s="44">
        <f t="shared" si="330"/>
        <v>0</v>
      </c>
      <c r="N1453" s="44">
        <f t="shared" si="330"/>
        <v>0</v>
      </c>
      <c r="O1453" s="279">
        <v>391</v>
      </c>
      <c r="P1453" s="279" t="s">
        <v>3614</v>
      </c>
      <c r="Q1453" s="314" t="s">
        <v>4196</v>
      </c>
    </row>
    <row r="1454" spans="1:17" ht="36.75" customHeight="1" x14ac:dyDescent="0.25">
      <c r="A1454" s="292"/>
      <c r="B1454" s="279"/>
      <c r="C1454" s="279"/>
      <c r="D1454" s="279"/>
      <c r="E1454" s="279"/>
      <c r="F1454" s="279"/>
      <c r="G1454" s="79" t="s">
        <v>267</v>
      </c>
      <c r="H1454" s="44">
        <f t="shared" si="324"/>
        <v>9.9</v>
      </c>
      <c r="I1454" s="44">
        <v>0</v>
      </c>
      <c r="J1454" s="44">
        <v>0</v>
      </c>
      <c r="K1454" s="44">
        <v>0</v>
      </c>
      <c r="L1454" s="44">
        <v>9.9</v>
      </c>
      <c r="M1454" s="44">
        <v>0</v>
      </c>
      <c r="N1454" s="44">
        <v>0</v>
      </c>
      <c r="O1454" s="279"/>
      <c r="P1454" s="279"/>
      <c r="Q1454" s="315"/>
    </row>
    <row r="1455" spans="1:17" ht="36" x14ac:dyDescent="0.25">
      <c r="A1455" s="292"/>
      <c r="B1455" s="279"/>
      <c r="C1455" s="279"/>
      <c r="D1455" s="279"/>
      <c r="E1455" s="279"/>
      <c r="F1455" s="279"/>
      <c r="G1455" s="79" t="s">
        <v>18</v>
      </c>
      <c r="H1455" s="44">
        <f t="shared" si="324"/>
        <v>0.6</v>
      </c>
      <c r="I1455" s="44">
        <v>0</v>
      </c>
      <c r="J1455" s="44">
        <v>0</v>
      </c>
      <c r="K1455" s="44">
        <v>0</v>
      </c>
      <c r="L1455" s="44">
        <v>0.6</v>
      </c>
      <c r="M1455" s="44">
        <v>0</v>
      </c>
      <c r="N1455" s="44">
        <v>0</v>
      </c>
      <c r="O1455" s="279"/>
      <c r="P1455" s="279"/>
      <c r="Q1455" s="315"/>
    </row>
    <row r="1456" spans="1:17" x14ac:dyDescent="0.25">
      <c r="A1456" s="292"/>
      <c r="B1456" s="279"/>
      <c r="C1456" s="279"/>
      <c r="D1456" s="279"/>
      <c r="E1456" s="279"/>
      <c r="F1456" s="279"/>
      <c r="G1456" s="79" t="s">
        <v>19</v>
      </c>
      <c r="H1456" s="44">
        <f t="shared" si="324"/>
        <v>0.5</v>
      </c>
      <c r="I1456" s="44">
        <v>0</v>
      </c>
      <c r="J1456" s="44">
        <v>0</v>
      </c>
      <c r="K1456" s="44">
        <v>0</v>
      </c>
      <c r="L1456" s="44">
        <v>0.5</v>
      </c>
      <c r="M1456" s="44">
        <v>0</v>
      </c>
      <c r="N1456" s="44">
        <v>0</v>
      </c>
      <c r="O1456" s="279"/>
      <c r="P1456" s="279"/>
      <c r="Q1456" s="315"/>
    </row>
    <row r="1457" spans="1:17" ht="24" x14ac:dyDescent="0.25">
      <c r="A1457" s="292"/>
      <c r="B1457" s="279"/>
      <c r="C1457" s="279"/>
      <c r="D1457" s="279"/>
      <c r="E1457" s="279"/>
      <c r="F1457" s="279"/>
      <c r="G1457" s="79" t="s">
        <v>20</v>
      </c>
      <c r="H1457" s="44">
        <f t="shared" si="324"/>
        <v>0</v>
      </c>
      <c r="I1457" s="44">
        <v>0</v>
      </c>
      <c r="J1457" s="44">
        <v>0</v>
      </c>
      <c r="K1457" s="44">
        <v>0</v>
      </c>
      <c r="L1457" s="44">
        <v>0</v>
      </c>
      <c r="M1457" s="44">
        <v>0</v>
      </c>
      <c r="N1457" s="44">
        <v>0</v>
      </c>
      <c r="O1457" s="279"/>
      <c r="P1457" s="279"/>
      <c r="Q1457" s="315"/>
    </row>
    <row r="1458" spans="1:17" ht="36" customHeight="1" x14ac:dyDescent="0.25">
      <c r="A1458" s="292" t="s">
        <v>3628</v>
      </c>
      <c r="B1458" s="279" t="s">
        <v>3610</v>
      </c>
      <c r="C1458" s="279" t="s">
        <v>1062</v>
      </c>
      <c r="D1458" s="279">
        <v>2029</v>
      </c>
      <c r="E1458" s="279" t="s">
        <v>3629</v>
      </c>
      <c r="F1458" s="279" t="s">
        <v>3611</v>
      </c>
      <c r="G1458" s="79" t="s">
        <v>16</v>
      </c>
      <c r="H1458" s="44">
        <f t="shared" ref="H1458:N1458" si="331">SUM(H1459:H1462)</f>
        <v>14.6</v>
      </c>
      <c r="I1458" s="44">
        <f t="shared" si="331"/>
        <v>0</v>
      </c>
      <c r="J1458" s="44">
        <f t="shared" si="331"/>
        <v>0</v>
      </c>
      <c r="K1458" s="44">
        <f t="shared" si="331"/>
        <v>0</v>
      </c>
      <c r="L1458" s="44">
        <f t="shared" si="331"/>
        <v>0</v>
      </c>
      <c r="M1458" s="44">
        <f t="shared" si="331"/>
        <v>14.6</v>
      </c>
      <c r="N1458" s="44">
        <f t="shared" si="331"/>
        <v>0</v>
      </c>
      <c r="O1458" s="279">
        <v>271</v>
      </c>
      <c r="P1458" s="279" t="s">
        <v>3614</v>
      </c>
      <c r="Q1458" s="314" t="s">
        <v>4196</v>
      </c>
    </row>
    <row r="1459" spans="1:17" ht="22.5" customHeight="1" x14ac:dyDescent="0.25">
      <c r="A1459" s="292"/>
      <c r="B1459" s="279"/>
      <c r="C1459" s="279"/>
      <c r="D1459" s="279"/>
      <c r="E1459" s="279"/>
      <c r="F1459" s="279"/>
      <c r="G1459" s="79" t="s">
        <v>267</v>
      </c>
      <c r="H1459" s="44">
        <f t="shared" si="324"/>
        <v>13.1</v>
      </c>
      <c r="I1459" s="44">
        <v>0</v>
      </c>
      <c r="J1459" s="44">
        <v>0</v>
      </c>
      <c r="K1459" s="44">
        <v>0</v>
      </c>
      <c r="L1459" s="44">
        <v>0</v>
      </c>
      <c r="M1459" s="44">
        <v>13.1</v>
      </c>
      <c r="N1459" s="44">
        <v>0</v>
      </c>
      <c r="O1459" s="279"/>
      <c r="P1459" s="279"/>
      <c r="Q1459" s="315"/>
    </row>
    <row r="1460" spans="1:17" ht="36" x14ac:dyDescent="0.25">
      <c r="A1460" s="292"/>
      <c r="B1460" s="279"/>
      <c r="C1460" s="279"/>
      <c r="D1460" s="279"/>
      <c r="E1460" s="279"/>
      <c r="F1460" s="279"/>
      <c r="G1460" s="79" t="s">
        <v>18</v>
      </c>
      <c r="H1460" s="44">
        <f t="shared" si="324"/>
        <v>0.8</v>
      </c>
      <c r="I1460" s="44">
        <v>0</v>
      </c>
      <c r="J1460" s="44">
        <v>0</v>
      </c>
      <c r="K1460" s="44">
        <v>0</v>
      </c>
      <c r="L1460" s="44">
        <v>0</v>
      </c>
      <c r="M1460" s="44">
        <v>0.8</v>
      </c>
      <c r="N1460" s="44">
        <v>0</v>
      </c>
      <c r="O1460" s="279"/>
      <c r="P1460" s="279"/>
      <c r="Q1460" s="315"/>
    </row>
    <row r="1461" spans="1:17" x14ac:dyDescent="0.25">
      <c r="A1461" s="292"/>
      <c r="B1461" s="279"/>
      <c r="C1461" s="279"/>
      <c r="D1461" s="279"/>
      <c r="E1461" s="279"/>
      <c r="F1461" s="279"/>
      <c r="G1461" s="79" t="s">
        <v>19</v>
      </c>
      <c r="H1461" s="44">
        <f t="shared" si="324"/>
        <v>0.7</v>
      </c>
      <c r="I1461" s="44">
        <v>0</v>
      </c>
      <c r="J1461" s="44">
        <v>0</v>
      </c>
      <c r="K1461" s="44">
        <v>0</v>
      </c>
      <c r="L1461" s="44">
        <v>0</v>
      </c>
      <c r="M1461" s="44">
        <v>0.7</v>
      </c>
      <c r="N1461" s="44">
        <v>0</v>
      </c>
      <c r="O1461" s="279"/>
      <c r="P1461" s="279"/>
      <c r="Q1461" s="315"/>
    </row>
    <row r="1462" spans="1:17" ht="24" x14ac:dyDescent="0.25">
      <c r="A1462" s="292"/>
      <c r="B1462" s="279"/>
      <c r="C1462" s="279"/>
      <c r="D1462" s="279"/>
      <c r="E1462" s="279"/>
      <c r="F1462" s="279"/>
      <c r="G1462" s="79" t="s">
        <v>20</v>
      </c>
      <c r="H1462" s="44">
        <f t="shared" si="324"/>
        <v>0</v>
      </c>
      <c r="I1462" s="44">
        <v>0</v>
      </c>
      <c r="J1462" s="44">
        <v>0</v>
      </c>
      <c r="K1462" s="44">
        <v>0</v>
      </c>
      <c r="L1462" s="44">
        <v>0</v>
      </c>
      <c r="M1462" s="44">
        <v>0</v>
      </c>
      <c r="N1462" s="44">
        <v>0</v>
      </c>
      <c r="O1462" s="279"/>
      <c r="P1462" s="279"/>
      <c r="Q1462" s="315"/>
    </row>
    <row r="1463" spans="1:17" ht="36" customHeight="1" x14ac:dyDescent="0.25">
      <c r="A1463" s="292" t="s">
        <v>3630</v>
      </c>
      <c r="B1463" s="279" t="s">
        <v>3610</v>
      </c>
      <c r="C1463" s="279" t="s">
        <v>1062</v>
      </c>
      <c r="D1463" s="279">
        <v>2029</v>
      </c>
      <c r="E1463" s="279" t="s">
        <v>3631</v>
      </c>
      <c r="F1463" s="279" t="s">
        <v>3611</v>
      </c>
      <c r="G1463" s="79" t="s">
        <v>16</v>
      </c>
      <c r="H1463" s="44">
        <f t="shared" ref="H1463:N1463" si="332">SUM(H1464:H1467)</f>
        <v>2.1</v>
      </c>
      <c r="I1463" s="44">
        <f t="shared" si="332"/>
        <v>0</v>
      </c>
      <c r="J1463" s="44">
        <f t="shared" si="332"/>
        <v>0</v>
      </c>
      <c r="K1463" s="44">
        <f t="shared" si="332"/>
        <v>0</v>
      </c>
      <c r="L1463" s="44">
        <f t="shared" si="332"/>
        <v>0</v>
      </c>
      <c r="M1463" s="44">
        <f t="shared" si="332"/>
        <v>2.1</v>
      </c>
      <c r="N1463" s="44">
        <f t="shared" si="332"/>
        <v>0</v>
      </c>
      <c r="O1463" s="279">
        <v>198</v>
      </c>
      <c r="P1463" s="279" t="s">
        <v>3614</v>
      </c>
      <c r="Q1463" s="314" t="s">
        <v>4196</v>
      </c>
    </row>
    <row r="1464" spans="1:17" ht="28.5" customHeight="1" x14ac:dyDescent="0.25">
      <c r="A1464" s="292"/>
      <c r="B1464" s="279"/>
      <c r="C1464" s="279"/>
      <c r="D1464" s="279"/>
      <c r="E1464" s="279"/>
      <c r="F1464" s="279"/>
      <c r="G1464" s="79" t="s">
        <v>267</v>
      </c>
      <c r="H1464" s="44">
        <f t="shared" si="324"/>
        <v>1.9</v>
      </c>
      <c r="I1464" s="44">
        <v>0</v>
      </c>
      <c r="J1464" s="44">
        <v>0</v>
      </c>
      <c r="K1464" s="44">
        <v>0</v>
      </c>
      <c r="L1464" s="44">
        <v>0</v>
      </c>
      <c r="M1464" s="44">
        <v>1.9</v>
      </c>
      <c r="N1464" s="44">
        <v>0</v>
      </c>
      <c r="O1464" s="279"/>
      <c r="P1464" s="279"/>
      <c r="Q1464" s="315"/>
    </row>
    <row r="1465" spans="1:17" ht="36" x14ac:dyDescent="0.25">
      <c r="A1465" s="292"/>
      <c r="B1465" s="279"/>
      <c r="C1465" s="279"/>
      <c r="D1465" s="279"/>
      <c r="E1465" s="279"/>
      <c r="F1465" s="279"/>
      <c r="G1465" s="79" t="s">
        <v>18</v>
      </c>
      <c r="H1465" s="44">
        <f t="shared" si="324"/>
        <v>0.1</v>
      </c>
      <c r="I1465" s="44">
        <v>0</v>
      </c>
      <c r="J1465" s="44">
        <v>0</v>
      </c>
      <c r="K1465" s="44">
        <v>0</v>
      </c>
      <c r="L1465" s="44">
        <v>0</v>
      </c>
      <c r="M1465" s="44">
        <v>0.1</v>
      </c>
      <c r="N1465" s="44">
        <v>0</v>
      </c>
      <c r="O1465" s="279"/>
      <c r="P1465" s="279"/>
      <c r="Q1465" s="315"/>
    </row>
    <row r="1466" spans="1:17" x14ac:dyDescent="0.25">
      <c r="A1466" s="292"/>
      <c r="B1466" s="279"/>
      <c r="C1466" s="279"/>
      <c r="D1466" s="279"/>
      <c r="E1466" s="279"/>
      <c r="F1466" s="279"/>
      <c r="G1466" s="79" t="s">
        <v>19</v>
      </c>
      <c r="H1466" s="44">
        <f t="shared" si="324"/>
        <v>0.1</v>
      </c>
      <c r="I1466" s="44">
        <v>0</v>
      </c>
      <c r="J1466" s="44">
        <v>0</v>
      </c>
      <c r="K1466" s="44">
        <v>0</v>
      </c>
      <c r="L1466" s="44">
        <v>0</v>
      </c>
      <c r="M1466" s="44">
        <v>0.1</v>
      </c>
      <c r="N1466" s="44">
        <v>0</v>
      </c>
      <c r="O1466" s="279"/>
      <c r="P1466" s="279"/>
      <c r="Q1466" s="315"/>
    </row>
    <row r="1467" spans="1:17" ht="24" x14ac:dyDescent="0.25">
      <c r="A1467" s="284"/>
      <c r="B1467" s="281"/>
      <c r="C1467" s="281"/>
      <c r="D1467" s="281"/>
      <c r="E1467" s="281"/>
      <c r="F1467" s="281"/>
      <c r="G1467" s="122" t="s">
        <v>20</v>
      </c>
      <c r="H1467" s="117">
        <f t="shared" si="324"/>
        <v>0</v>
      </c>
      <c r="I1467" s="117">
        <v>0</v>
      </c>
      <c r="J1467" s="117">
        <v>0</v>
      </c>
      <c r="K1467" s="117">
        <v>0</v>
      </c>
      <c r="L1467" s="117">
        <v>0</v>
      </c>
      <c r="M1467" s="117">
        <v>0</v>
      </c>
      <c r="N1467" s="117">
        <v>0</v>
      </c>
      <c r="O1467" s="281"/>
      <c r="P1467" s="281"/>
      <c r="Q1467" s="315"/>
    </row>
    <row r="1468" spans="1:17" ht="36" customHeight="1" x14ac:dyDescent="0.25">
      <c r="A1468" s="292" t="s">
        <v>3632</v>
      </c>
      <c r="B1468" s="279" t="s">
        <v>3633</v>
      </c>
      <c r="C1468" s="279" t="s">
        <v>3634</v>
      </c>
      <c r="D1468" s="279">
        <v>2030</v>
      </c>
      <c r="E1468" s="279" t="s">
        <v>3635</v>
      </c>
      <c r="F1468" s="279" t="s">
        <v>3636</v>
      </c>
      <c r="G1468" s="43" t="s">
        <v>16</v>
      </c>
      <c r="H1468" s="44">
        <f t="shared" ref="H1468:N1468" si="333">SUM(H1469:H1472)</f>
        <v>115</v>
      </c>
      <c r="I1468" s="44">
        <f t="shared" si="333"/>
        <v>0</v>
      </c>
      <c r="J1468" s="44">
        <f t="shared" si="333"/>
        <v>0</v>
      </c>
      <c r="K1468" s="44">
        <f t="shared" si="333"/>
        <v>0</v>
      </c>
      <c r="L1468" s="44">
        <f t="shared" si="333"/>
        <v>0</v>
      </c>
      <c r="M1468" s="44">
        <f t="shared" si="333"/>
        <v>0</v>
      </c>
      <c r="N1468" s="44">
        <f t="shared" si="333"/>
        <v>115</v>
      </c>
      <c r="O1468" s="279">
        <v>881</v>
      </c>
      <c r="P1468" s="279" t="s">
        <v>3637</v>
      </c>
      <c r="Q1468" s="314" t="s">
        <v>4196</v>
      </c>
    </row>
    <row r="1469" spans="1:17" x14ac:dyDescent="0.25">
      <c r="A1469" s="292"/>
      <c r="B1469" s="279"/>
      <c r="C1469" s="279"/>
      <c r="D1469" s="279"/>
      <c r="E1469" s="279"/>
      <c r="F1469" s="279"/>
      <c r="G1469" s="43" t="s">
        <v>17</v>
      </c>
      <c r="H1469" s="44">
        <f t="shared" ref="H1469:H1472" si="334">SUM(I1469:N1469)</f>
        <v>0</v>
      </c>
      <c r="I1469" s="44">
        <v>0</v>
      </c>
      <c r="J1469" s="44">
        <v>0</v>
      </c>
      <c r="K1469" s="44">
        <v>0</v>
      </c>
      <c r="L1469" s="44">
        <v>0</v>
      </c>
      <c r="M1469" s="44">
        <v>0</v>
      </c>
      <c r="N1469" s="44">
        <v>0</v>
      </c>
      <c r="O1469" s="279"/>
      <c r="P1469" s="279"/>
      <c r="Q1469" s="315"/>
    </row>
    <row r="1470" spans="1:17" ht="36" x14ac:dyDescent="0.25">
      <c r="A1470" s="292"/>
      <c r="B1470" s="279"/>
      <c r="C1470" s="279"/>
      <c r="D1470" s="279"/>
      <c r="E1470" s="279"/>
      <c r="F1470" s="279"/>
      <c r="G1470" s="43" t="s">
        <v>18</v>
      </c>
      <c r="H1470" s="44">
        <f t="shared" si="334"/>
        <v>109</v>
      </c>
      <c r="I1470" s="44">
        <v>0</v>
      </c>
      <c r="J1470" s="44">
        <v>0</v>
      </c>
      <c r="K1470" s="44">
        <v>0</v>
      </c>
      <c r="L1470" s="44">
        <v>0</v>
      </c>
      <c r="M1470" s="44">
        <v>0</v>
      </c>
      <c r="N1470" s="44">
        <v>109</v>
      </c>
      <c r="O1470" s="279"/>
      <c r="P1470" s="279"/>
      <c r="Q1470" s="315"/>
    </row>
    <row r="1471" spans="1:17" x14ac:dyDescent="0.25">
      <c r="A1471" s="292"/>
      <c r="B1471" s="279"/>
      <c r="C1471" s="279"/>
      <c r="D1471" s="279"/>
      <c r="E1471" s="279"/>
      <c r="F1471" s="279"/>
      <c r="G1471" s="43" t="s">
        <v>19</v>
      </c>
      <c r="H1471" s="44">
        <f t="shared" si="334"/>
        <v>6</v>
      </c>
      <c r="I1471" s="44">
        <v>0</v>
      </c>
      <c r="J1471" s="44">
        <v>0</v>
      </c>
      <c r="K1471" s="44">
        <v>0</v>
      </c>
      <c r="L1471" s="44">
        <v>0</v>
      </c>
      <c r="M1471" s="44">
        <v>0</v>
      </c>
      <c r="N1471" s="44">
        <v>6</v>
      </c>
      <c r="O1471" s="279"/>
      <c r="P1471" s="279"/>
      <c r="Q1471" s="315"/>
    </row>
    <row r="1472" spans="1:17" ht="24" x14ac:dyDescent="0.25">
      <c r="A1472" s="292"/>
      <c r="B1472" s="279"/>
      <c r="C1472" s="281"/>
      <c r="D1472" s="279"/>
      <c r="E1472" s="279"/>
      <c r="F1472" s="279"/>
      <c r="G1472" s="43" t="s">
        <v>20</v>
      </c>
      <c r="H1472" s="44">
        <f t="shared" si="334"/>
        <v>0</v>
      </c>
      <c r="I1472" s="44">
        <v>0</v>
      </c>
      <c r="J1472" s="44">
        <v>0</v>
      </c>
      <c r="K1472" s="44">
        <v>0</v>
      </c>
      <c r="L1472" s="44">
        <v>0</v>
      </c>
      <c r="M1472" s="44">
        <v>0</v>
      </c>
      <c r="N1472" s="44">
        <v>0</v>
      </c>
      <c r="O1472" s="279"/>
      <c r="P1472" s="279"/>
      <c r="Q1472" s="315"/>
    </row>
    <row r="1473" spans="1:17" ht="43.5" customHeight="1" x14ac:dyDescent="0.25">
      <c r="A1473" s="636" t="s">
        <v>26</v>
      </c>
      <c r="B1473" s="636"/>
      <c r="C1473" s="636"/>
      <c r="D1473" s="636"/>
      <c r="E1473" s="636"/>
      <c r="F1473" s="636"/>
      <c r="G1473" s="139" t="s">
        <v>16</v>
      </c>
      <c r="H1473" s="131">
        <f>SUM(H1428,H1433,H1438,H1443,H1448,H1453,H1458,H1463,H1468)</f>
        <v>191.7</v>
      </c>
      <c r="I1473" s="131">
        <f t="shared" ref="I1473:N1473" si="335">SUM(I1428,I1433,I1438,I1443,I1448,I1453,I1458,I1463,I1468)</f>
        <v>0</v>
      </c>
      <c r="J1473" s="131">
        <f t="shared" si="335"/>
        <v>0</v>
      </c>
      <c r="K1473" s="131">
        <f t="shared" si="335"/>
        <v>40</v>
      </c>
      <c r="L1473" s="131">
        <f t="shared" si="335"/>
        <v>20</v>
      </c>
      <c r="M1473" s="131">
        <f t="shared" si="335"/>
        <v>16.7</v>
      </c>
      <c r="N1473" s="131">
        <f t="shared" si="335"/>
        <v>115</v>
      </c>
      <c r="O1473" s="283">
        <v>9010</v>
      </c>
      <c r="P1473" s="283" t="s">
        <v>2849</v>
      </c>
    </row>
    <row r="1474" spans="1:17" ht="24" x14ac:dyDescent="0.25">
      <c r="A1474" s="306"/>
      <c r="B1474" s="306"/>
      <c r="C1474" s="306"/>
      <c r="D1474" s="306"/>
      <c r="E1474" s="306"/>
      <c r="F1474" s="306"/>
      <c r="G1474" s="133" t="s">
        <v>267</v>
      </c>
      <c r="H1474" s="131">
        <f t="shared" ref="H1474:N1477" si="336">SUM(H1429,H1434,H1439,H1444,H1449,H1454,H1459,H1464,H1469)</f>
        <v>69.5</v>
      </c>
      <c r="I1474" s="131">
        <f t="shared" si="336"/>
        <v>0</v>
      </c>
      <c r="J1474" s="131">
        <f t="shared" si="336"/>
        <v>0</v>
      </c>
      <c r="K1474" s="131">
        <f t="shared" si="336"/>
        <v>36.599999999999994</v>
      </c>
      <c r="L1474" s="131">
        <f t="shared" si="336"/>
        <v>17.899999999999999</v>
      </c>
      <c r="M1474" s="131">
        <f t="shared" si="336"/>
        <v>15</v>
      </c>
      <c r="N1474" s="131">
        <f t="shared" si="336"/>
        <v>0</v>
      </c>
      <c r="O1474" s="279"/>
      <c r="P1474" s="279"/>
    </row>
    <row r="1475" spans="1:17" ht="36" x14ac:dyDescent="0.25">
      <c r="A1475" s="306"/>
      <c r="B1475" s="306"/>
      <c r="C1475" s="306"/>
      <c r="D1475" s="306"/>
      <c r="E1475" s="306"/>
      <c r="F1475" s="306"/>
      <c r="G1475" s="133" t="s">
        <v>18</v>
      </c>
      <c r="H1475" s="131">
        <f t="shared" si="336"/>
        <v>112.7</v>
      </c>
      <c r="I1475" s="131">
        <f t="shared" si="336"/>
        <v>0</v>
      </c>
      <c r="J1475" s="131">
        <f t="shared" si="336"/>
        <v>0</v>
      </c>
      <c r="K1475" s="131">
        <f t="shared" si="336"/>
        <v>1.7000000000000002</v>
      </c>
      <c r="L1475" s="131">
        <f t="shared" si="336"/>
        <v>1.1000000000000001</v>
      </c>
      <c r="M1475" s="131">
        <f t="shared" si="336"/>
        <v>0.9</v>
      </c>
      <c r="N1475" s="131">
        <f t="shared" si="336"/>
        <v>109</v>
      </c>
      <c r="O1475" s="279"/>
      <c r="P1475" s="279"/>
    </row>
    <row r="1476" spans="1:17" x14ac:dyDescent="0.25">
      <c r="A1476" s="306"/>
      <c r="B1476" s="306"/>
      <c r="C1476" s="306"/>
      <c r="D1476" s="306"/>
      <c r="E1476" s="306"/>
      <c r="F1476" s="306"/>
      <c r="G1476" s="133" t="s">
        <v>19</v>
      </c>
      <c r="H1476" s="131">
        <f t="shared" si="336"/>
        <v>9.5</v>
      </c>
      <c r="I1476" s="131">
        <f t="shared" si="336"/>
        <v>0</v>
      </c>
      <c r="J1476" s="131">
        <f t="shared" si="336"/>
        <v>0</v>
      </c>
      <c r="K1476" s="131">
        <f t="shared" si="336"/>
        <v>1.7000000000000002</v>
      </c>
      <c r="L1476" s="131">
        <f t="shared" si="336"/>
        <v>1</v>
      </c>
      <c r="M1476" s="131">
        <f t="shared" si="336"/>
        <v>0.79999999999999993</v>
      </c>
      <c r="N1476" s="131">
        <f t="shared" si="336"/>
        <v>6</v>
      </c>
      <c r="O1476" s="279"/>
      <c r="P1476" s="279"/>
    </row>
    <row r="1477" spans="1:17" ht="24" x14ac:dyDescent="0.25">
      <c r="A1477" s="306"/>
      <c r="B1477" s="306"/>
      <c r="C1477" s="306"/>
      <c r="D1477" s="306"/>
      <c r="E1477" s="306"/>
      <c r="F1477" s="306"/>
      <c r="G1477" s="133" t="s">
        <v>20</v>
      </c>
      <c r="H1477" s="131">
        <f t="shared" si="336"/>
        <v>0</v>
      </c>
      <c r="I1477" s="131">
        <f t="shared" si="336"/>
        <v>0</v>
      </c>
      <c r="J1477" s="131">
        <f t="shared" si="336"/>
        <v>0</v>
      </c>
      <c r="K1477" s="131">
        <f t="shared" si="336"/>
        <v>0</v>
      </c>
      <c r="L1477" s="131">
        <f t="shared" si="336"/>
        <v>0</v>
      </c>
      <c r="M1477" s="131">
        <f t="shared" si="336"/>
        <v>0</v>
      </c>
      <c r="N1477" s="131">
        <f t="shared" si="336"/>
        <v>0</v>
      </c>
      <c r="O1477" s="279"/>
      <c r="P1477" s="279"/>
    </row>
    <row r="1478" spans="1:17" x14ac:dyDescent="0.25">
      <c r="A1478" s="666" t="s">
        <v>1120</v>
      </c>
      <c r="B1478" s="667"/>
      <c r="C1478" s="667"/>
      <c r="D1478" s="667"/>
      <c r="E1478" s="667"/>
      <c r="F1478" s="667"/>
      <c r="G1478" s="667"/>
      <c r="H1478" s="667"/>
      <c r="I1478" s="667"/>
      <c r="J1478" s="667"/>
      <c r="K1478" s="667"/>
      <c r="L1478" s="667"/>
      <c r="M1478" s="667"/>
      <c r="N1478" s="667"/>
      <c r="O1478" s="667"/>
      <c r="P1478" s="668"/>
    </row>
    <row r="1479" spans="1:17" ht="53.25" customHeight="1" x14ac:dyDescent="0.25">
      <c r="A1479" s="292" t="s">
        <v>3638</v>
      </c>
      <c r="B1479" s="279" t="s">
        <v>3639</v>
      </c>
      <c r="C1479" s="279" t="s">
        <v>1120</v>
      </c>
      <c r="D1479" s="279" t="s">
        <v>3640</v>
      </c>
      <c r="E1479" s="279" t="s">
        <v>3641</v>
      </c>
      <c r="F1479" s="279" t="s">
        <v>3642</v>
      </c>
      <c r="G1479" s="79" t="s">
        <v>16</v>
      </c>
      <c r="H1479" s="44">
        <f t="shared" ref="H1479:N1479" si="337">SUM(H1480:H1483)</f>
        <v>10.199999999999999</v>
      </c>
      <c r="I1479" s="44">
        <f t="shared" si="337"/>
        <v>0</v>
      </c>
      <c r="J1479" s="44">
        <f t="shared" si="337"/>
        <v>0</v>
      </c>
      <c r="K1479" s="44">
        <f t="shared" si="337"/>
        <v>0</v>
      </c>
      <c r="L1479" s="44">
        <f t="shared" si="337"/>
        <v>10.199999999999999</v>
      </c>
      <c r="M1479" s="44">
        <f t="shared" si="337"/>
        <v>0</v>
      </c>
      <c r="N1479" s="44">
        <f t="shared" si="337"/>
        <v>0</v>
      </c>
      <c r="O1479" s="279">
        <v>5500</v>
      </c>
      <c r="P1479" s="281" t="s">
        <v>3031</v>
      </c>
      <c r="Q1479" s="314" t="s">
        <v>4197</v>
      </c>
    </row>
    <row r="1480" spans="1:17" x14ac:dyDescent="0.25">
      <c r="A1480" s="292"/>
      <c r="B1480" s="279"/>
      <c r="C1480" s="279"/>
      <c r="D1480" s="279"/>
      <c r="E1480" s="279"/>
      <c r="F1480" s="279"/>
      <c r="G1480" s="79" t="s">
        <v>58</v>
      </c>
      <c r="H1480" s="44">
        <f t="shared" ref="H1480:H1538" si="338">SUM(I1480:N1480)</f>
        <v>10</v>
      </c>
      <c r="I1480" s="44">
        <v>0</v>
      </c>
      <c r="J1480" s="44">
        <v>0</v>
      </c>
      <c r="K1480" s="44">
        <v>0</v>
      </c>
      <c r="L1480" s="44">
        <v>10</v>
      </c>
      <c r="M1480" s="44">
        <v>0</v>
      </c>
      <c r="N1480" s="44">
        <v>0</v>
      </c>
      <c r="O1480" s="279"/>
      <c r="P1480" s="282"/>
      <c r="Q1480" s="315"/>
    </row>
    <row r="1481" spans="1:17" ht="36" x14ac:dyDescent="0.25">
      <c r="A1481" s="292"/>
      <c r="B1481" s="279"/>
      <c r="C1481" s="279"/>
      <c r="D1481" s="279"/>
      <c r="E1481" s="279"/>
      <c r="F1481" s="279"/>
      <c r="G1481" s="79" t="s">
        <v>18</v>
      </c>
      <c r="H1481" s="44">
        <f t="shared" si="338"/>
        <v>0.1</v>
      </c>
      <c r="I1481" s="44">
        <v>0</v>
      </c>
      <c r="J1481" s="44">
        <v>0</v>
      </c>
      <c r="K1481" s="44">
        <v>0</v>
      </c>
      <c r="L1481" s="44">
        <v>0.1</v>
      </c>
      <c r="M1481" s="44">
        <v>0</v>
      </c>
      <c r="N1481" s="44">
        <v>0</v>
      </c>
      <c r="O1481" s="279"/>
      <c r="P1481" s="282"/>
      <c r="Q1481" s="315"/>
    </row>
    <row r="1482" spans="1:17" x14ac:dyDescent="0.25">
      <c r="A1482" s="292"/>
      <c r="B1482" s="279"/>
      <c r="C1482" s="279"/>
      <c r="D1482" s="279"/>
      <c r="E1482" s="279"/>
      <c r="F1482" s="279"/>
      <c r="G1482" s="79" t="s">
        <v>19</v>
      </c>
      <c r="H1482" s="44">
        <f t="shared" si="338"/>
        <v>0.1</v>
      </c>
      <c r="I1482" s="44">
        <v>0</v>
      </c>
      <c r="J1482" s="44">
        <v>0</v>
      </c>
      <c r="K1482" s="44">
        <v>0</v>
      </c>
      <c r="L1482" s="44">
        <v>0.1</v>
      </c>
      <c r="M1482" s="44">
        <v>0</v>
      </c>
      <c r="N1482" s="44">
        <v>0</v>
      </c>
      <c r="O1482" s="279"/>
      <c r="P1482" s="282"/>
      <c r="Q1482" s="315"/>
    </row>
    <row r="1483" spans="1:17" ht="24" x14ac:dyDescent="0.25">
      <c r="A1483" s="292"/>
      <c r="B1483" s="279"/>
      <c r="C1483" s="279"/>
      <c r="D1483" s="279"/>
      <c r="E1483" s="279"/>
      <c r="F1483" s="279"/>
      <c r="G1483" s="79" t="s">
        <v>20</v>
      </c>
      <c r="H1483" s="44">
        <f t="shared" si="338"/>
        <v>0</v>
      </c>
      <c r="I1483" s="44">
        <v>0</v>
      </c>
      <c r="J1483" s="44">
        <v>0</v>
      </c>
      <c r="K1483" s="44">
        <v>0</v>
      </c>
      <c r="L1483" s="44">
        <v>0</v>
      </c>
      <c r="M1483" s="44">
        <v>0</v>
      </c>
      <c r="N1483" s="44">
        <v>0</v>
      </c>
      <c r="O1483" s="279"/>
      <c r="P1483" s="283"/>
      <c r="Q1483" s="315"/>
    </row>
    <row r="1484" spans="1:17" ht="24" customHeight="1" x14ac:dyDescent="0.25">
      <c r="A1484" s="299" t="s">
        <v>3643</v>
      </c>
      <c r="B1484" s="279" t="s">
        <v>3639</v>
      </c>
      <c r="C1484" s="279" t="s">
        <v>1120</v>
      </c>
      <c r="D1484" s="279" t="s">
        <v>3640</v>
      </c>
      <c r="E1484" s="279" t="s">
        <v>3641</v>
      </c>
      <c r="F1484" s="279" t="s">
        <v>1550</v>
      </c>
      <c r="G1484" s="79" t="s">
        <v>3644</v>
      </c>
      <c r="H1484" s="44">
        <f t="shared" ref="H1484:N1484" si="339">SUM(H1485:H1488)</f>
        <v>5.5</v>
      </c>
      <c r="I1484" s="44">
        <f t="shared" si="339"/>
        <v>0</v>
      </c>
      <c r="J1484" s="44">
        <f t="shared" si="339"/>
        <v>0</v>
      </c>
      <c r="K1484" s="44">
        <f t="shared" si="339"/>
        <v>0</v>
      </c>
      <c r="L1484" s="44">
        <f t="shared" si="339"/>
        <v>5.5</v>
      </c>
      <c r="M1484" s="44">
        <f t="shared" si="339"/>
        <v>0</v>
      </c>
      <c r="N1484" s="44">
        <f t="shared" si="339"/>
        <v>0</v>
      </c>
      <c r="O1484" s="279">
        <v>5500</v>
      </c>
      <c r="P1484" s="281" t="s">
        <v>3031</v>
      </c>
      <c r="Q1484" s="314" t="s">
        <v>4197</v>
      </c>
    </row>
    <row r="1485" spans="1:17" x14ac:dyDescent="0.25">
      <c r="A1485" s="374"/>
      <c r="B1485" s="279"/>
      <c r="C1485" s="279"/>
      <c r="D1485" s="279"/>
      <c r="E1485" s="279"/>
      <c r="F1485" s="279"/>
      <c r="G1485" s="79" t="s">
        <v>58</v>
      </c>
      <c r="H1485" s="44">
        <f t="shared" si="338"/>
        <v>0</v>
      </c>
      <c r="I1485" s="44">
        <v>0</v>
      </c>
      <c r="J1485" s="44">
        <v>0</v>
      </c>
      <c r="K1485" s="44">
        <v>0</v>
      </c>
      <c r="L1485" s="44">
        <v>0</v>
      </c>
      <c r="M1485" s="44">
        <v>0</v>
      </c>
      <c r="N1485" s="44">
        <v>0</v>
      </c>
      <c r="O1485" s="279"/>
      <c r="P1485" s="282"/>
      <c r="Q1485" s="315"/>
    </row>
    <row r="1486" spans="1:17" ht="36" x14ac:dyDescent="0.25">
      <c r="A1486" s="374"/>
      <c r="B1486" s="279"/>
      <c r="C1486" s="279"/>
      <c r="D1486" s="279"/>
      <c r="E1486" s="279"/>
      <c r="F1486" s="279"/>
      <c r="G1486" s="79" t="s">
        <v>18</v>
      </c>
      <c r="H1486" s="44">
        <f t="shared" si="338"/>
        <v>5</v>
      </c>
      <c r="I1486" s="44">
        <v>0</v>
      </c>
      <c r="J1486" s="44">
        <v>0</v>
      </c>
      <c r="K1486" s="44">
        <v>0</v>
      </c>
      <c r="L1486" s="44">
        <v>5</v>
      </c>
      <c r="M1486" s="44">
        <v>0</v>
      </c>
      <c r="N1486" s="44">
        <v>0</v>
      </c>
      <c r="O1486" s="279"/>
      <c r="P1486" s="282"/>
      <c r="Q1486" s="315"/>
    </row>
    <row r="1487" spans="1:17" x14ac:dyDescent="0.25">
      <c r="A1487" s="374"/>
      <c r="B1487" s="279"/>
      <c r="C1487" s="279"/>
      <c r="D1487" s="279"/>
      <c r="E1487" s="279"/>
      <c r="F1487" s="279"/>
      <c r="G1487" s="79" t="s">
        <v>19</v>
      </c>
      <c r="H1487" s="44">
        <f t="shared" si="338"/>
        <v>0.5</v>
      </c>
      <c r="I1487" s="44">
        <v>0</v>
      </c>
      <c r="J1487" s="44">
        <v>0</v>
      </c>
      <c r="K1487" s="44">
        <v>0</v>
      </c>
      <c r="L1487" s="44">
        <v>0.5</v>
      </c>
      <c r="M1487" s="44">
        <v>0</v>
      </c>
      <c r="N1487" s="44">
        <v>0</v>
      </c>
      <c r="O1487" s="279"/>
      <c r="P1487" s="282"/>
      <c r="Q1487" s="315"/>
    </row>
    <row r="1488" spans="1:17" ht="24" x14ac:dyDescent="0.25">
      <c r="A1488" s="375"/>
      <c r="B1488" s="279"/>
      <c r="C1488" s="279"/>
      <c r="D1488" s="279"/>
      <c r="E1488" s="279"/>
      <c r="F1488" s="279"/>
      <c r="G1488" s="79" t="s">
        <v>20</v>
      </c>
      <c r="H1488" s="44">
        <f t="shared" si="338"/>
        <v>0</v>
      </c>
      <c r="I1488" s="44">
        <v>0</v>
      </c>
      <c r="J1488" s="44">
        <v>0</v>
      </c>
      <c r="K1488" s="44">
        <v>0</v>
      </c>
      <c r="L1488" s="44">
        <v>0</v>
      </c>
      <c r="M1488" s="44">
        <v>0</v>
      </c>
      <c r="N1488" s="44">
        <v>0</v>
      </c>
      <c r="O1488" s="279"/>
      <c r="P1488" s="283"/>
      <c r="Q1488" s="315"/>
    </row>
    <row r="1489" spans="1:17" ht="45" customHeight="1" x14ac:dyDescent="0.25">
      <c r="A1489" s="292" t="s">
        <v>3645</v>
      </c>
      <c r="B1489" s="279" t="s">
        <v>3639</v>
      </c>
      <c r="C1489" s="279" t="s">
        <v>1120</v>
      </c>
      <c r="D1489" s="279" t="s">
        <v>3640</v>
      </c>
      <c r="E1489" s="279" t="s">
        <v>3646</v>
      </c>
      <c r="F1489" s="279" t="s">
        <v>3642</v>
      </c>
      <c r="G1489" s="79" t="s">
        <v>16</v>
      </c>
      <c r="H1489" s="44">
        <f t="shared" ref="H1489:N1489" si="340">SUM(H1490:H1493)</f>
        <v>11.4</v>
      </c>
      <c r="I1489" s="44">
        <f t="shared" si="340"/>
        <v>0</v>
      </c>
      <c r="J1489" s="44">
        <f t="shared" si="340"/>
        <v>0</v>
      </c>
      <c r="K1489" s="44">
        <f t="shared" si="340"/>
        <v>0</v>
      </c>
      <c r="L1489" s="44">
        <f t="shared" si="340"/>
        <v>11.4</v>
      </c>
      <c r="M1489" s="44">
        <f t="shared" si="340"/>
        <v>0</v>
      </c>
      <c r="N1489" s="44">
        <f t="shared" si="340"/>
        <v>0</v>
      </c>
      <c r="O1489" s="279">
        <v>2500</v>
      </c>
      <c r="P1489" s="281" t="s">
        <v>3031</v>
      </c>
      <c r="Q1489" s="314" t="s">
        <v>4197</v>
      </c>
    </row>
    <row r="1490" spans="1:17" x14ac:dyDescent="0.25">
      <c r="A1490" s="292"/>
      <c r="B1490" s="279"/>
      <c r="C1490" s="279"/>
      <c r="D1490" s="279"/>
      <c r="E1490" s="279"/>
      <c r="F1490" s="279"/>
      <c r="G1490" s="79" t="s">
        <v>58</v>
      </c>
      <c r="H1490" s="44">
        <f t="shared" si="338"/>
        <v>10</v>
      </c>
      <c r="I1490" s="44">
        <v>0</v>
      </c>
      <c r="J1490" s="44">
        <v>0</v>
      </c>
      <c r="K1490" s="44">
        <v>0</v>
      </c>
      <c r="L1490" s="44">
        <v>10</v>
      </c>
      <c r="M1490" s="44">
        <v>0</v>
      </c>
      <c r="N1490" s="44">
        <v>0</v>
      </c>
      <c r="O1490" s="279"/>
      <c r="P1490" s="282"/>
      <c r="Q1490" s="315"/>
    </row>
    <row r="1491" spans="1:17" ht="36" x14ac:dyDescent="0.25">
      <c r="A1491" s="292"/>
      <c r="B1491" s="279"/>
      <c r="C1491" s="279"/>
      <c r="D1491" s="279"/>
      <c r="E1491" s="279"/>
      <c r="F1491" s="279"/>
      <c r="G1491" s="79" t="s">
        <v>18</v>
      </c>
      <c r="H1491" s="44">
        <f t="shared" si="338"/>
        <v>1.3</v>
      </c>
      <c r="I1491" s="44">
        <v>0</v>
      </c>
      <c r="J1491" s="44">
        <v>0</v>
      </c>
      <c r="K1491" s="44">
        <v>0</v>
      </c>
      <c r="L1491" s="44">
        <v>1.3</v>
      </c>
      <c r="M1491" s="44">
        <v>0</v>
      </c>
      <c r="N1491" s="44">
        <v>0</v>
      </c>
      <c r="O1491" s="279"/>
      <c r="P1491" s="282"/>
      <c r="Q1491" s="315"/>
    </row>
    <row r="1492" spans="1:17" x14ac:dyDescent="0.25">
      <c r="A1492" s="292"/>
      <c r="B1492" s="279"/>
      <c r="C1492" s="279"/>
      <c r="D1492" s="279"/>
      <c r="E1492" s="279"/>
      <c r="F1492" s="279"/>
      <c r="G1492" s="79" t="s">
        <v>19</v>
      </c>
      <c r="H1492" s="44">
        <f t="shared" si="338"/>
        <v>0.1</v>
      </c>
      <c r="I1492" s="44">
        <v>0</v>
      </c>
      <c r="J1492" s="44">
        <v>0</v>
      </c>
      <c r="K1492" s="44">
        <v>0</v>
      </c>
      <c r="L1492" s="44">
        <v>0.1</v>
      </c>
      <c r="M1492" s="44">
        <v>0</v>
      </c>
      <c r="N1492" s="44">
        <v>0</v>
      </c>
      <c r="O1492" s="279"/>
      <c r="P1492" s="282"/>
      <c r="Q1492" s="315"/>
    </row>
    <row r="1493" spans="1:17" ht="24" x14ac:dyDescent="0.25">
      <c r="A1493" s="292"/>
      <c r="B1493" s="279"/>
      <c r="C1493" s="279"/>
      <c r="D1493" s="279"/>
      <c r="E1493" s="279"/>
      <c r="F1493" s="279"/>
      <c r="G1493" s="79" t="s">
        <v>20</v>
      </c>
      <c r="H1493" s="44">
        <f t="shared" si="338"/>
        <v>0</v>
      </c>
      <c r="I1493" s="44">
        <v>0</v>
      </c>
      <c r="J1493" s="44">
        <v>0</v>
      </c>
      <c r="K1493" s="44">
        <v>0</v>
      </c>
      <c r="L1493" s="44">
        <v>0</v>
      </c>
      <c r="M1493" s="44">
        <v>0</v>
      </c>
      <c r="N1493" s="44">
        <v>0</v>
      </c>
      <c r="O1493" s="279"/>
      <c r="P1493" s="283"/>
      <c r="Q1493" s="315"/>
    </row>
    <row r="1494" spans="1:17" ht="59.25" customHeight="1" x14ac:dyDescent="0.25">
      <c r="A1494" s="299" t="s">
        <v>3647</v>
      </c>
      <c r="B1494" s="279" t="s">
        <v>3639</v>
      </c>
      <c r="C1494" s="279" t="s">
        <v>1120</v>
      </c>
      <c r="D1494" s="279" t="s">
        <v>3640</v>
      </c>
      <c r="E1494" s="279" t="s">
        <v>3646</v>
      </c>
      <c r="F1494" s="279" t="s">
        <v>607</v>
      </c>
      <c r="G1494" s="79" t="s">
        <v>16</v>
      </c>
      <c r="H1494" s="44">
        <f t="shared" ref="H1494:N1494" si="341">SUM(H1495:H1498)</f>
        <v>5.5</v>
      </c>
      <c r="I1494" s="44">
        <f t="shared" si="341"/>
        <v>0</v>
      </c>
      <c r="J1494" s="44">
        <f t="shared" si="341"/>
        <v>0</v>
      </c>
      <c r="K1494" s="44">
        <f t="shared" si="341"/>
        <v>0</v>
      </c>
      <c r="L1494" s="44">
        <f t="shared" si="341"/>
        <v>5.5</v>
      </c>
      <c r="M1494" s="44">
        <f t="shared" si="341"/>
        <v>0</v>
      </c>
      <c r="N1494" s="44">
        <f t="shared" si="341"/>
        <v>0</v>
      </c>
      <c r="O1494" s="279">
        <v>2500</v>
      </c>
      <c r="P1494" s="281" t="s">
        <v>3031</v>
      </c>
      <c r="Q1494" s="314" t="s">
        <v>4197</v>
      </c>
    </row>
    <row r="1495" spans="1:17" x14ac:dyDescent="0.25">
      <c r="A1495" s="374"/>
      <c r="B1495" s="279"/>
      <c r="C1495" s="279"/>
      <c r="D1495" s="279"/>
      <c r="E1495" s="279"/>
      <c r="F1495" s="279"/>
      <c r="G1495" s="79" t="s">
        <v>58</v>
      </c>
      <c r="H1495" s="44">
        <f t="shared" si="338"/>
        <v>0</v>
      </c>
      <c r="I1495" s="44">
        <v>0</v>
      </c>
      <c r="J1495" s="44">
        <v>0</v>
      </c>
      <c r="K1495" s="44">
        <v>0</v>
      </c>
      <c r="L1495" s="44">
        <v>0</v>
      </c>
      <c r="M1495" s="44">
        <v>0</v>
      </c>
      <c r="N1495" s="44">
        <v>0</v>
      </c>
      <c r="O1495" s="279"/>
      <c r="P1495" s="282"/>
      <c r="Q1495" s="315"/>
    </row>
    <row r="1496" spans="1:17" ht="36" x14ac:dyDescent="0.25">
      <c r="A1496" s="374"/>
      <c r="B1496" s="279"/>
      <c r="C1496" s="279"/>
      <c r="D1496" s="279"/>
      <c r="E1496" s="279"/>
      <c r="F1496" s="279"/>
      <c r="G1496" s="79" t="s">
        <v>18</v>
      </c>
      <c r="H1496" s="44">
        <f t="shared" si="338"/>
        <v>5</v>
      </c>
      <c r="I1496" s="44">
        <v>0</v>
      </c>
      <c r="J1496" s="44">
        <v>0</v>
      </c>
      <c r="K1496" s="44">
        <v>0</v>
      </c>
      <c r="L1496" s="44">
        <v>5</v>
      </c>
      <c r="M1496" s="44">
        <v>0</v>
      </c>
      <c r="N1496" s="44">
        <v>0</v>
      </c>
      <c r="O1496" s="279"/>
      <c r="P1496" s="282"/>
      <c r="Q1496" s="315"/>
    </row>
    <row r="1497" spans="1:17" x14ac:dyDescent="0.25">
      <c r="A1497" s="374"/>
      <c r="B1497" s="279"/>
      <c r="C1497" s="279"/>
      <c r="D1497" s="279"/>
      <c r="E1497" s="279"/>
      <c r="F1497" s="279"/>
      <c r="G1497" s="79" t="s">
        <v>19</v>
      </c>
      <c r="H1497" s="44">
        <f t="shared" si="338"/>
        <v>0.5</v>
      </c>
      <c r="I1497" s="44">
        <v>0</v>
      </c>
      <c r="J1497" s="44">
        <v>0</v>
      </c>
      <c r="K1497" s="44">
        <v>0</v>
      </c>
      <c r="L1497" s="44">
        <v>0.5</v>
      </c>
      <c r="M1497" s="44">
        <v>0</v>
      </c>
      <c r="N1497" s="44">
        <v>0</v>
      </c>
      <c r="O1497" s="279"/>
      <c r="P1497" s="282"/>
      <c r="Q1497" s="315"/>
    </row>
    <row r="1498" spans="1:17" ht="24" x14ac:dyDescent="0.25">
      <c r="A1498" s="375"/>
      <c r="B1498" s="279"/>
      <c r="C1498" s="279"/>
      <c r="D1498" s="279"/>
      <c r="E1498" s="279"/>
      <c r="F1498" s="279"/>
      <c r="G1498" s="79" t="s">
        <v>20</v>
      </c>
      <c r="H1498" s="44">
        <f t="shared" si="338"/>
        <v>0</v>
      </c>
      <c r="I1498" s="44">
        <v>0</v>
      </c>
      <c r="J1498" s="44">
        <v>0</v>
      </c>
      <c r="K1498" s="44">
        <v>0</v>
      </c>
      <c r="L1498" s="44">
        <v>0</v>
      </c>
      <c r="M1498" s="44">
        <v>0</v>
      </c>
      <c r="N1498" s="44">
        <v>0</v>
      </c>
      <c r="O1498" s="279"/>
      <c r="P1498" s="283"/>
      <c r="Q1498" s="315"/>
    </row>
    <row r="1499" spans="1:17" ht="61.5" customHeight="1" x14ac:dyDescent="0.25">
      <c r="A1499" s="299" t="s">
        <v>3648</v>
      </c>
      <c r="B1499" s="279" t="s">
        <v>3649</v>
      </c>
      <c r="C1499" s="279" t="s">
        <v>1120</v>
      </c>
      <c r="D1499" s="279">
        <v>2028</v>
      </c>
      <c r="E1499" s="279" t="s">
        <v>3650</v>
      </c>
      <c r="F1499" s="279" t="s">
        <v>3651</v>
      </c>
      <c r="G1499" s="79" t="s">
        <v>16</v>
      </c>
      <c r="H1499" s="44">
        <f t="shared" ref="H1499:N1499" si="342">SUM(H1500:H1503)</f>
        <v>11.4</v>
      </c>
      <c r="I1499" s="44">
        <f t="shared" si="342"/>
        <v>0</v>
      </c>
      <c r="J1499" s="44">
        <f t="shared" si="342"/>
        <v>0</v>
      </c>
      <c r="K1499" s="44">
        <f t="shared" si="342"/>
        <v>0</v>
      </c>
      <c r="L1499" s="44">
        <f t="shared" si="342"/>
        <v>0</v>
      </c>
      <c r="M1499" s="44">
        <f t="shared" si="342"/>
        <v>11.4</v>
      </c>
      <c r="N1499" s="44">
        <f t="shared" si="342"/>
        <v>0</v>
      </c>
      <c r="O1499" s="279">
        <v>2000</v>
      </c>
      <c r="P1499" s="281" t="s">
        <v>3031</v>
      </c>
      <c r="Q1499" s="314" t="s">
        <v>4197</v>
      </c>
    </row>
    <row r="1500" spans="1:17" ht="22.5" customHeight="1" x14ac:dyDescent="0.25">
      <c r="A1500" s="374"/>
      <c r="B1500" s="279"/>
      <c r="C1500" s="279"/>
      <c r="D1500" s="279"/>
      <c r="E1500" s="279"/>
      <c r="F1500" s="279"/>
      <c r="G1500" s="79" t="s">
        <v>309</v>
      </c>
      <c r="H1500" s="44">
        <f t="shared" si="338"/>
        <v>10</v>
      </c>
      <c r="I1500" s="44">
        <v>0</v>
      </c>
      <c r="J1500" s="44">
        <v>0</v>
      </c>
      <c r="K1500" s="44">
        <v>0</v>
      </c>
      <c r="L1500" s="44">
        <v>0</v>
      </c>
      <c r="M1500" s="44">
        <v>10</v>
      </c>
      <c r="N1500" s="44">
        <v>0</v>
      </c>
      <c r="O1500" s="279"/>
      <c r="P1500" s="282"/>
      <c r="Q1500" s="315"/>
    </row>
    <row r="1501" spans="1:17" ht="24" x14ac:dyDescent="0.25">
      <c r="A1501" s="374"/>
      <c r="B1501" s="279"/>
      <c r="C1501" s="279"/>
      <c r="D1501" s="279"/>
      <c r="E1501" s="279"/>
      <c r="F1501" s="279"/>
      <c r="G1501" s="79" t="s">
        <v>754</v>
      </c>
      <c r="H1501" s="44">
        <f t="shared" si="338"/>
        <v>1.3</v>
      </c>
      <c r="I1501" s="44">
        <v>0</v>
      </c>
      <c r="J1501" s="44">
        <v>0</v>
      </c>
      <c r="K1501" s="44">
        <v>0</v>
      </c>
      <c r="L1501" s="44">
        <v>0</v>
      </c>
      <c r="M1501" s="44">
        <v>1.3</v>
      </c>
      <c r="N1501" s="44">
        <v>0</v>
      </c>
      <c r="O1501" s="279"/>
      <c r="P1501" s="282"/>
      <c r="Q1501" s="315"/>
    </row>
    <row r="1502" spans="1:17" x14ac:dyDescent="0.25">
      <c r="A1502" s="374"/>
      <c r="B1502" s="279"/>
      <c r="C1502" s="279"/>
      <c r="D1502" s="279"/>
      <c r="E1502" s="279"/>
      <c r="F1502" s="279"/>
      <c r="G1502" s="79" t="s">
        <v>19</v>
      </c>
      <c r="H1502" s="44">
        <f t="shared" si="338"/>
        <v>0.1</v>
      </c>
      <c r="I1502" s="44">
        <v>0</v>
      </c>
      <c r="J1502" s="44">
        <v>0</v>
      </c>
      <c r="K1502" s="44">
        <v>0</v>
      </c>
      <c r="L1502" s="44">
        <v>0</v>
      </c>
      <c r="M1502" s="44">
        <v>0.1</v>
      </c>
      <c r="N1502" s="44">
        <v>0</v>
      </c>
      <c r="O1502" s="279"/>
      <c r="P1502" s="282"/>
      <c r="Q1502" s="315"/>
    </row>
    <row r="1503" spans="1:17" ht="24" x14ac:dyDescent="0.25">
      <c r="A1503" s="375"/>
      <c r="B1503" s="279"/>
      <c r="C1503" s="279"/>
      <c r="D1503" s="279"/>
      <c r="E1503" s="279"/>
      <c r="F1503" s="279"/>
      <c r="G1503" s="79" t="s">
        <v>20</v>
      </c>
      <c r="H1503" s="44">
        <f t="shared" si="338"/>
        <v>0</v>
      </c>
      <c r="I1503" s="44">
        <v>0</v>
      </c>
      <c r="J1503" s="44">
        <v>0</v>
      </c>
      <c r="K1503" s="44">
        <v>0</v>
      </c>
      <c r="L1503" s="44">
        <v>0</v>
      </c>
      <c r="M1503" s="44">
        <v>0</v>
      </c>
      <c r="N1503" s="44">
        <v>0</v>
      </c>
      <c r="O1503" s="279"/>
      <c r="P1503" s="283"/>
      <c r="Q1503" s="315"/>
    </row>
    <row r="1504" spans="1:17" ht="63" customHeight="1" x14ac:dyDescent="0.25">
      <c r="A1504" s="292" t="s">
        <v>3652</v>
      </c>
      <c r="B1504" s="279" t="s">
        <v>3173</v>
      </c>
      <c r="C1504" s="279" t="s">
        <v>1120</v>
      </c>
      <c r="D1504" s="279">
        <v>2028</v>
      </c>
      <c r="E1504" s="279" t="s">
        <v>3650</v>
      </c>
      <c r="F1504" s="279" t="s">
        <v>193</v>
      </c>
      <c r="G1504" s="79" t="s">
        <v>16</v>
      </c>
      <c r="H1504" s="44">
        <f t="shared" ref="H1504:N1504" si="343">SUM(H1505:H1508)</f>
        <v>5.5</v>
      </c>
      <c r="I1504" s="44">
        <f t="shared" si="343"/>
        <v>0</v>
      </c>
      <c r="J1504" s="44">
        <f t="shared" si="343"/>
        <v>0</v>
      </c>
      <c r="K1504" s="44">
        <f t="shared" si="343"/>
        <v>0</v>
      </c>
      <c r="L1504" s="44">
        <f t="shared" si="343"/>
        <v>5.5</v>
      </c>
      <c r="M1504" s="44">
        <f t="shared" si="343"/>
        <v>0</v>
      </c>
      <c r="N1504" s="44">
        <f t="shared" si="343"/>
        <v>0</v>
      </c>
      <c r="O1504" s="279">
        <v>2000</v>
      </c>
      <c r="P1504" s="281" t="s">
        <v>3031</v>
      </c>
      <c r="Q1504" s="314" t="s">
        <v>4197</v>
      </c>
    </row>
    <row r="1505" spans="1:17" ht="30" customHeight="1" x14ac:dyDescent="0.25">
      <c r="A1505" s="292"/>
      <c r="B1505" s="279"/>
      <c r="C1505" s="279"/>
      <c r="D1505" s="279"/>
      <c r="E1505" s="279"/>
      <c r="F1505" s="279"/>
      <c r="G1505" s="79" t="s">
        <v>309</v>
      </c>
      <c r="H1505" s="44">
        <f t="shared" si="338"/>
        <v>0</v>
      </c>
      <c r="I1505" s="44">
        <v>0</v>
      </c>
      <c r="J1505" s="44">
        <v>0</v>
      </c>
      <c r="K1505" s="44">
        <v>0</v>
      </c>
      <c r="L1505" s="44">
        <v>0</v>
      </c>
      <c r="M1505" s="44">
        <v>0</v>
      </c>
      <c r="N1505" s="44">
        <v>0</v>
      </c>
      <c r="O1505" s="279"/>
      <c r="P1505" s="282"/>
      <c r="Q1505" s="315"/>
    </row>
    <row r="1506" spans="1:17" ht="24" x14ac:dyDescent="0.25">
      <c r="A1506" s="292"/>
      <c r="B1506" s="279"/>
      <c r="C1506" s="279"/>
      <c r="D1506" s="279"/>
      <c r="E1506" s="279"/>
      <c r="F1506" s="279"/>
      <c r="G1506" s="79" t="s">
        <v>754</v>
      </c>
      <c r="H1506" s="44">
        <f t="shared" si="338"/>
        <v>5</v>
      </c>
      <c r="I1506" s="44">
        <v>0</v>
      </c>
      <c r="J1506" s="44">
        <v>0</v>
      </c>
      <c r="K1506" s="44">
        <v>0</v>
      </c>
      <c r="L1506" s="44">
        <v>5</v>
      </c>
      <c r="M1506" s="44">
        <v>0</v>
      </c>
      <c r="N1506" s="44">
        <v>0</v>
      </c>
      <c r="O1506" s="279"/>
      <c r="P1506" s="282"/>
      <c r="Q1506" s="315"/>
    </row>
    <row r="1507" spans="1:17" x14ac:dyDescent="0.25">
      <c r="A1507" s="292"/>
      <c r="B1507" s="279"/>
      <c r="C1507" s="279"/>
      <c r="D1507" s="279"/>
      <c r="E1507" s="279"/>
      <c r="F1507" s="279"/>
      <c r="G1507" s="79" t="s">
        <v>19</v>
      </c>
      <c r="H1507" s="44">
        <f t="shared" si="338"/>
        <v>0.5</v>
      </c>
      <c r="I1507" s="44">
        <v>0</v>
      </c>
      <c r="J1507" s="44">
        <v>0</v>
      </c>
      <c r="K1507" s="44">
        <v>0</v>
      </c>
      <c r="L1507" s="44">
        <v>0.5</v>
      </c>
      <c r="M1507" s="44">
        <v>0</v>
      </c>
      <c r="N1507" s="44">
        <v>0</v>
      </c>
      <c r="O1507" s="279"/>
      <c r="P1507" s="282"/>
      <c r="Q1507" s="315"/>
    </row>
    <row r="1508" spans="1:17" ht="24" x14ac:dyDescent="0.25">
      <c r="A1508" s="292"/>
      <c r="B1508" s="279"/>
      <c r="C1508" s="279"/>
      <c r="D1508" s="279"/>
      <c r="E1508" s="279"/>
      <c r="F1508" s="279"/>
      <c r="G1508" s="79" t="s">
        <v>20</v>
      </c>
      <c r="H1508" s="44">
        <f t="shared" si="338"/>
        <v>0</v>
      </c>
      <c r="I1508" s="44">
        <v>0</v>
      </c>
      <c r="J1508" s="44">
        <v>0</v>
      </c>
      <c r="K1508" s="44">
        <v>0</v>
      </c>
      <c r="L1508" s="44">
        <v>0</v>
      </c>
      <c r="M1508" s="44">
        <v>0</v>
      </c>
      <c r="N1508" s="44">
        <v>0</v>
      </c>
      <c r="O1508" s="279"/>
      <c r="P1508" s="283"/>
      <c r="Q1508" s="315"/>
    </row>
    <row r="1509" spans="1:17" ht="54.75" customHeight="1" x14ac:dyDescent="0.25">
      <c r="A1509" s="292" t="s">
        <v>3653</v>
      </c>
      <c r="B1509" s="279" t="s">
        <v>3173</v>
      </c>
      <c r="C1509" s="279" t="s">
        <v>1120</v>
      </c>
      <c r="D1509" s="279">
        <v>2028</v>
      </c>
      <c r="E1509" s="279" t="s">
        <v>3654</v>
      </c>
      <c r="F1509" s="279" t="s">
        <v>3655</v>
      </c>
      <c r="G1509" s="79" t="s">
        <v>16</v>
      </c>
      <c r="H1509" s="44">
        <f t="shared" ref="H1509:N1509" si="344">SUM(H1510:H1513)</f>
        <v>45.099999999999994</v>
      </c>
      <c r="I1509" s="44">
        <f t="shared" si="344"/>
        <v>0</v>
      </c>
      <c r="J1509" s="44">
        <f t="shared" si="344"/>
        <v>0</v>
      </c>
      <c r="K1509" s="44">
        <f t="shared" si="344"/>
        <v>0</v>
      </c>
      <c r="L1509" s="44">
        <f t="shared" si="344"/>
        <v>45.099999999999994</v>
      </c>
      <c r="M1509" s="44">
        <f t="shared" si="344"/>
        <v>0</v>
      </c>
      <c r="N1509" s="44">
        <f t="shared" si="344"/>
        <v>0</v>
      </c>
      <c r="O1509" s="279">
        <v>5000</v>
      </c>
      <c r="P1509" s="281" t="s">
        <v>3031</v>
      </c>
      <c r="Q1509" s="314" t="s">
        <v>4197</v>
      </c>
    </row>
    <row r="1510" spans="1:17" x14ac:dyDescent="0.25">
      <c r="A1510" s="292"/>
      <c r="B1510" s="279"/>
      <c r="C1510" s="279"/>
      <c r="D1510" s="279"/>
      <c r="E1510" s="279"/>
      <c r="F1510" s="279"/>
      <c r="G1510" s="79" t="s">
        <v>17</v>
      </c>
      <c r="H1510" s="44">
        <f t="shared" si="338"/>
        <v>42</v>
      </c>
      <c r="I1510" s="44">
        <v>0</v>
      </c>
      <c r="J1510" s="44">
        <v>0</v>
      </c>
      <c r="K1510" s="44">
        <v>0</v>
      </c>
      <c r="L1510" s="44">
        <v>42</v>
      </c>
      <c r="M1510" s="44">
        <v>0</v>
      </c>
      <c r="N1510" s="44">
        <v>0</v>
      </c>
      <c r="O1510" s="279"/>
      <c r="P1510" s="282"/>
      <c r="Q1510" s="315"/>
    </row>
    <row r="1511" spans="1:17" ht="24" x14ac:dyDescent="0.25">
      <c r="A1511" s="292"/>
      <c r="B1511" s="279"/>
      <c r="C1511" s="279"/>
      <c r="D1511" s="279"/>
      <c r="E1511" s="279"/>
      <c r="F1511" s="279"/>
      <c r="G1511" s="79" t="s">
        <v>754</v>
      </c>
      <c r="H1511" s="44">
        <f t="shared" si="338"/>
        <v>2.5</v>
      </c>
      <c r="I1511" s="44">
        <v>0</v>
      </c>
      <c r="J1511" s="44">
        <v>0</v>
      </c>
      <c r="K1511" s="44">
        <v>0</v>
      </c>
      <c r="L1511" s="44">
        <v>2.5</v>
      </c>
      <c r="M1511" s="44">
        <v>0</v>
      </c>
      <c r="N1511" s="44">
        <v>0</v>
      </c>
      <c r="O1511" s="279"/>
      <c r="P1511" s="282"/>
      <c r="Q1511" s="315"/>
    </row>
    <row r="1512" spans="1:17" x14ac:dyDescent="0.25">
      <c r="A1512" s="292"/>
      <c r="B1512" s="279"/>
      <c r="C1512" s="279"/>
      <c r="D1512" s="279"/>
      <c r="E1512" s="279"/>
      <c r="F1512" s="279"/>
      <c r="G1512" s="79" t="s">
        <v>19</v>
      </c>
      <c r="H1512" s="44">
        <f t="shared" si="338"/>
        <v>0.3</v>
      </c>
      <c r="I1512" s="44">
        <v>0</v>
      </c>
      <c r="J1512" s="44">
        <v>0</v>
      </c>
      <c r="K1512" s="44">
        <v>0</v>
      </c>
      <c r="L1512" s="44">
        <v>0.3</v>
      </c>
      <c r="M1512" s="44">
        <v>0</v>
      </c>
      <c r="N1512" s="44">
        <v>0</v>
      </c>
      <c r="O1512" s="279"/>
      <c r="P1512" s="282"/>
      <c r="Q1512" s="315"/>
    </row>
    <row r="1513" spans="1:17" ht="24" x14ac:dyDescent="0.25">
      <c r="A1513" s="292"/>
      <c r="B1513" s="279"/>
      <c r="C1513" s="279"/>
      <c r="D1513" s="279"/>
      <c r="E1513" s="279"/>
      <c r="F1513" s="279"/>
      <c r="G1513" s="79" t="s">
        <v>20</v>
      </c>
      <c r="H1513" s="44">
        <f t="shared" si="338"/>
        <v>0.3</v>
      </c>
      <c r="I1513" s="44">
        <v>0</v>
      </c>
      <c r="J1513" s="44">
        <v>0</v>
      </c>
      <c r="K1513" s="44">
        <v>0</v>
      </c>
      <c r="L1513" s="44">
        <v>0.3</v>
      </c>
      <c r="M1513" s="44">
        <v>0</v>
      </c>
      <c r="N1513" s="44">
        <v>0</v>
      </c>
      <c r="O1513" s="279"/>
      <c r="P1513" s="283"/>
      <c r="Q1513" s="315"/>
    </row>
    <row r="1514" spans="1:17" ht="36" customHeight="1" x14ac:dyDescent="0.25">
      <c r="A1514" s="292" t="s">
        <v>3656</v>
      </c>
      <c r="B1514" s="279" t="s">
        <v>3173</v>
      </c>
      <c r="C1514" s="279" t="s">
        <v>1120</v>
      </c>
      <c r="D1514" s="279">
        <v>2028</v>
      </c>
      <c r="E1514" s="279" t="s">
        <v>3657</v>
      </c>
      <c r="F1514" s="279" t="s">
        <v>3658</v>
      </c>
      <c r="G1514" s="79" t="s">
        <v>16</v>
      </c>
      <c r="H1514" s="44">
        <f t="shared" ref="H1514:N1514" si="345">SUM(H1515:H1518)</f>
        <v>38</v>
      </c>
      <c r="I1514" s="44">
        <f t="shared" si="345"/>
        <v>0</v>
      </c>
      <c r="J1514" s="44">
        <f t="shared" si="345"/>
        <v>0</v>
      </c>
      <c r="K1514" s="44">
        <f t="shared" si="345"/>
        <v>0</v>
      </c>
      <c r="L1514" s="44">
        <f t="shared" si="345"/>
        <v>38</v>
      </c>
      <c r="M1514" s="44">
        <f t="shared" si="345"/>
        <v>0</v>
      </c>
      <c r="N1514" s="44">
        <f t="shared" si="345"/>
        <v>0</v>
      </c>
      <c r="O1514" s="279">
        <v>5000</v>
      </c>
      <c r="P1514" s="281" t="s">
        <v>3659</v>
      </c>
      <c r="Q1514" s="314" t="s">
        <v>4197</v>
      </c>
    </row>
    <row r="1515" spans="1:17" x14ac:dyDescent="0.25">
      <c r="A1515" s="292"/>
      <c r="B1515" s="279"/>
      <c r="C1515" s="279"/>
      <c r="D1515" s="279"/>
      <c r="E1515" s="279"/>
      <c r="F1515" s="279"/>
      <c r="G1515" s="79" t="s">
        <v>17</v>
      </c>
      <c r="H1515" s="44">
        <f t="shared" si="338"/>
        <v>0</v>
      </c>
      <c r="I1515" s="44">
        <v>0</v>
      </c>
      <c r="J1515" s="44">
        <v>0</v>
      </c>
      <c r="K1515" s="44">
        <v>0</v>
      </c>
      <c r="L1515" s="44">
        <v>0</v>
      </c>
      <c r="M1515" s="44">
        <v>0</v>
      </c>
      <c r="N1515" s="44">
        <v>0</v>
      </c>
      <c r="O1515" s="279"/>
      <c r="P1515" s="282"/>
      <c r="Q1515" s="315"/>
    </row>
    <row r="1516" spans="1:17" ht="24" x14ac:dyDescent="0.25">
      <c r="A1516" s="292"/>
      <c r="B1516" s="279"/>
      <c r="C1516" s="279"/>
      <c r="D1516" s="279"/>
      <c r="E1516" s="279"/>
      <c r="F1516" s="279"/>
      <c r="G1516" s="79" t="s">
        <v>754</v>
      </c>
      <c r="H1516" s="44">
        <f t="shared" si="338"/>
        <v>34.200000000000003</v>
      </c>
      <c r="I1516" s="44">
        <v>0</v>
      </c>
      <c r="J1516" s="44">
        <v>0</v>
      </c>
      <c r="K1516" s="44">
        <v>0</v>
      </c>
      <c r="L1516" s="44">
        <v>34.200000000000003</v>
      </c>
      <c r="M1516" s="44">
        <v>0</v>
      </c>
      <c r="N1516" s="44">
        <v>0</v>
      </c>
      <c r="O1516" s="279"/>
      <c r="P1516" s="282"/>
      <c r="Q1516" s="315"/>
    </row>
    <row r="1517" spans="1:17" x14ac:dyDescent="0.25">
      <c r="A1517" s="292"/>
      <c r="B1517" s="279"/>
      <c r="C1517" s="279"/>
      <c r="D1517" s="279"/>
      <c r="E1517" s="279"/>
      <c r="F1517" s="279"/>
      <c r="G1517" s="79" t="s">
        <v>19</v>
      </c>
      <c r="H1517" s="44">
        <f t="shared" si="338"/>
        <v>3.8</v>
      </c>
      <c r="I1517" s="44">
        <v>0</v>
      </c>
      <c r="J1517" s="44">
        <v>0</v>
      </c>
      <c r="K1517" s="44">
        <v>0</v>
      </c>
      <c r="L1517" s="44">
        <v>3.8</v>
      </c>
      <c r="M1517" s="44">
        <v>0</v>
      </c>
      <c r="N1517" s="44">
        <v>0</v>
      </c>
      <c r="O1517" s="279"/>
      <c r="P1517" s="282"/>
      <c r="Q1517" s="315"/>
    </row>
    <row r="1518" spans="1:17" ht="24" x14ac:dyDescent="0.25">
      <c r="A1518" s="292"/>
      <c r="B1518" s="279"/>
      <c r="C1518" s="279"/>
      <c r="D1518" s="279"/>
      <c r="E1518" s="279"/>
      <c r="F1518" s="279"/>
      <c r="G1518" s="79" t="s">
        <v>20</v>
      </c>
      <c r="H1518" s="44">
        <f t="shared" si="338"/>
        <v>0</v>
      </c>
      <c r="I1518" s="44">
        <v>0</v>
      </c>
      <c r="J1518" s="44">
        <v>0</v>
      </c>
      <c r="K1518" s="44">
        <v>0</v>
      </c>
      <c r="L1518" s="44">
        <v>0</v>
      </c>
      <c r="M1518" s="44">
        <v>0</v>
      </c>
      <c r="N1518" s="44">
        <v>0</v>
      </c>
      <c r="O1518" s="279"/>
      <c r="P1518" s="283"/>
      <c r="Q1518" s="315"/>
    </row>
    <row r="1519" spans="1:17" ht="36" customHeight="1" x14ac:dyDescent="0.25">
      <c r="A1519" s="299" t="s">
        <v>3660</v>
      </c>
      <c r="B1519" s="279" t="s">
        <v>3661</v>
      </c>
      <c r="C1519" s="279" t="s">
        <v>1120</v>
      </c>
      <c r="D1519" s="279">
        <v>2028</v>
      </c>
      <c r="E1519" s="279" t="s">
        <v>2851</v>
      </c>
      <c r="F1519" s="279" t="s">
        <v>3662</v>
      </c>
      <c r="G1519" s="79" t="s">
        <v>16</v>
      </c>
      <c r="H1519" s="44">
        <f t="shared" ref="H1519:N1519" si="346">SUM(H1520:H1523)</f>
        <v>10</v>
      </c>
      <c r="I1519" s="44">
        <f t="shared" si="346"/>
        <v>0</v>
      </c>
      <c r="J1519" s="44">
        <f t="shared" si="346"/>
        <v>0</v>
      </c>
      <c r="K1519" s="44">
        <f t="shared" si="346"/>
        <v>0</v>
      </c>
      <c r="L1519" s="44">
        <f t="shared" si="346"/>
        <v>10</v>
      </c>
      <c r="M1519" s="44">
        <f t="shared" si="346"/>
        <v>0</v>
      </c>
      <c r="N1519" s="44">
        <f t="shared" si="346"/>
        <v>0</v>
      </c>
      <c r="O1519" s="279">
        <v>838</v>
      </c>
      <c r="P1519" s="279" t="s">
        <v>3663</v>
      </c>
      <c r="Q1519" s="314" t="s">
        <v>4197</v>
      </c>
    </row>
    <row r="1520" spans="1:17" x14ac:dyDescent="0.25">
      <c r="A1520" s="374"/>
      <c r="B1520" s="279"/>
      <c r="C1520" s="279"/>
      <c r="D1520" s="279"/>
      <c r="E1520" s="279"/>
      <c r="F1520" s="279"/>
      <c r="G1520" s="79" t="s">
        <v>17</v>
      </c>
      <c r="H1520" s="44">
        <f t="shared" si="338"/>
        <v>9.9</v>
      </c>
      <c r="I1520" s="44">
        <v>0</v>
      </c>
      <c r="J1520" s="44">
        <v>0</v>
      </c>
      <c r="K1520" s="44">
        <v>0</v>
      </c>
      <c r="L1520" s="44">
        <v>9.9</v>
      </c>
      <c r="M1520" s="44">
        <v>0</v>
      </c>
      <c r="N1520" s="44">
        <v>0</v>
      </c>
      <c r="O1520" s="279"/>
      <c r="P1520" s="279"/>
      <c r="Q1520" s="315"/>
    </row>
    <row r="1521" spans="1:17" ht="24" x14ac:dyDescent="0.25">
      <c r="A1521" s="374"/>
      <c r="B1521" s="279"/>
      <c r="C1521" s="279"/>
      <c r="D1521" s="279"/>
      <c r="E1521" s="279"/>
      <c r="F1521" s="279"/>
      <c r="G1521" s="79" t="s">
        <v>754</v>
      </c>
      <c r="H1521" s="44">
        <f t="shared" si="338"/>
        <v>0.1</v>
      </c>
      <c r="I1521" s="44">
        <v>0</v>
      </c>
      <c r="J1521" s="44">
        <v>0</v>
      </c>
      <c r="K1521" s="44">
        <v>0</v>
      </c>
      <c r="L1521" s="44">
        <v>0.1</v>
      </c>
      <c r="M1521" s="44">
        <v>0</v>
      </c>
      <c r="N1521" s="44">
        <v>0</v>
      </c>
      <c r="O1521" s="279"/>
      <c r="P1521" s="279"/>
      <c r="Q1521" s="315"/>
    </row>
    <row r="1522" spans="1:17" x14ac:dyDescent="0.25">
      <c r="A1522" s="374"/>
      <c r="B1522" s="279"/>
      <c r="C1522" s="279"/>
      <c r="D1522" s="279"/>
      <c r="E1522" s="279"/>
      <c r="F1522" s="279"/>
      <c r="G1522" s="79" t="s">
        <v>19</v>
      </c>
      <c r="H1522" s="44">
        <f t="shared" si="338"/>
        <v>0</v>
      </c>
      <c r="I1522" s="44">
        <v>0</v>
      </c>
      <c r="J1522" s="44">
        <v>0</v>
      </c>
      <c r="K1522" s="44">
        <v>0</v>
      </c>
      <c r="L1522" s="44">
        <v>0</v>
      </c>
      <c r="M1522" s="44">
        <v>0</v>
      </c>
      <c r="N1522" s="44">
        <v>0</v>
      </c>
      <c r="O1522" s="279"/>
      <c r="P1522" s="279"/>
      <c r="Q1522" s="315"/>
    </row>
    <row r="1523" spans="1:17" ht="24" x14ac:dyDescent="0.25">
      <c r="A1523" s="375"/>
      <c r="B1523" s="279"/>
      <c r="C1523" s="279"/>
      <c r="D1523" s="279"/>
      <c r="E1523" s="279"/>
      <c r="F1523" s="279"/>
      <c r="G1523" s="79" t="s">
        <v>20</v>
      </c>
      <c r="H1523" s="44">
        <f t="shared" si="338"/>
        <v>0</v>
      </c>
      <c r="I1523" s="44">
        <v>0</v>
      </c>
      <c r="J1523" s="44">
        <v>0</v>
      </c>
      <c r="K1523" s="44">
        <v>0</v>
      </c>
      <c r="L1523" s="44">
        <v>0</v>
      </c>
      <c r="M1523" s="44">
        <v>0</v>
      </c>
      <c r="N1523" s="44">
        <v>0</v>
      </c>
      <c r="O1523" s="279"/>
      <c r="P1523" s="279"/>
      <c r="Q1523" s="315"/>
    </row>
    <row r="1524" spans="1:17" ht="36" customHeight="1" x14ac:dyDescent="0.25">
      <c r="A1524" s="292" t="s">
        <v>3664</v>
      </c>
      <c r="B1524" s="279" t="s">
        <v>3661</v>
      </c>
      <c r="C1524" s="279" t="s">
        <v>1120</v>
      </c>
      <c r="D1524" s="279">
        <v>2028</v>
      </c>
      <c r="E1524" s="279" t="s">
        <v>3665</v>
      </c>
      <c r="F1524" s="279" t="s">
        <v>3662</v>
      </c>
      <c r="G1524" s="79" t="s">
        <v>16</v>
      </c>
      <c r="H1524" s="44">
        <f t="shared" ref="H1524:N1524" si="347">SUM(H1525:H1528)</f>
        <v>3.9</v>
      </c>
      <c r="I1524" s="44">
        <f t="shared" si="347"/>
        <v>0</v>
      </c>
      <c r="J1524" s="44">
        <f t="shared" si="347"/>
        <v>0</v>
      </c>
      <c r="K1524" s="44">
        <f t="shared" si="347"/>
        <v>0</v>
      </c>
      <c r="L1524" s="44">
        <f t="shared" si="347"/>
        <v>3.9</v>
      </c>
      <c r="M1524" s="44">
        <f t="shared" si="347"/>
        <v>0</v>
      </c>
      <c r="N1524" s="44">
        <f t="shared" si="347"/>
        <v>0</v>
      </c>
      <c r="O1524" s="279">
        <v>758</v>
      </c>
      <c r="P1524" s="279" t="s">
        <v>3666</v>
      </c>
      <c r="Q1524" s="314" t="s">
        <v>4197</v>
      </c>
    </row>
    <row r="1525" spans="1:17" x14ac:dyDescent="0.25">
      <c r="A1525" s="292"/>
      <c r="B1525" s="279"/>
      <c r="C1525" s="279"/>
      <c r="D1525" s="279"/>
      <c r="E1525" s="279"/>
      <c r="F1525" s="279"/>
      <c r="G1525" s="79" t="s">
        <v>17</v>
      </c>
      <c r="H1525" s="44">
        <f t="shared" si="338"/>
        <v>3.8</v>
      </c>
      <c r="I1525" s="44">
        <v>0</v>
      </c>
      <c r="J1525" s="44">
        <v>0</v>
      </c>
      <c r="K1525" s="44">
        <v>0</v>
      </c>
      <c r="L1525" s="44">
        <v>3.8</v>
      </c>
      <c r="M1525" s="44">
        <v>0</v>
      </c>
      <c r="N1525" s="44">
        <v>0</v>
      </c>
      <c r="O1525" s="279"/>
      <c r="P1525" s="279"/>
      <c r="Q1525" s="315"/>
    </row>
    <row r="1526" spans="1:17" ht="24" x14ac:dyDescent="0.25">
      <c r="A1526" s="292"/>
      <c r="B1526" s="279"/>
      <c r="C1526" s="279"/>
      <c r="D1526" s="279"/>
      <c r="E1526" s="279"/>
      <c r="F1526" s="279"/>
      <c r="G1526" s="79" t="s">
        <v>754</v>
      </c>
      <c r="H1526" s="44">
        <f t="shared" si="338"/>
        <v>0.1</v>
      </c>
      <c r="I1526" s="44">
        <v>0</v>
      </c>
      <c r="J1526" s="44">
        <v>0</v>
      </c>
      <c r="K1526" s="44">
        <v>0</v>
      </c>
      <c r="L1526" s="44">
        <v>0.1</v>
      </c>
      <c r="M1526" s="44">
        <v>0</v>
      </c>
      <c r="N1526" s="44">
        <v>0</v>
      </c>
      <c r="O1526" s="279"/>
      <c r="P1526" s="279"/>
      <c r="Q1526" s="315"/>
    </row>
    <row r="1527" spans="1:17" x14ac:dyDescent="0.25">
      <c r="A1527" s="292"/>
      <c r="B1527" s="279"/>
      <c r="C1527" s="279"/>
      <c r="D1527" s="279"/>
      <c r="E1527" s="279"/>
      <c r="F1527" s="279"/>
      <c r="G1527" s="79" t="s">
        <v>19</v>
      </c>
      <c r="H1527" s="44">
        <f t="shared" si="338"/>
        <v>0</v>
      </c>
      <c r="I1527" s="44">
        <v>0</v>
      </c>
      <c r="J1527" s="44">
        <v>0</v>
      </c>
      <c r="K1527" s="44">
        <v>0</v>
      </c>
      <c r="L1527" s="44">
        <v>0</v>
      </c>
      <c r="M1527" s="44">
        <v>0</v>
      </c>
      <c r="N1527" s="44">
        <v>0</v>
      </c>
      <c r="O1527" s="279"/>
      <c r="P1527" s="279"/>
      <c r="Q1527" s="315"/>
    </row>
    <row r="1528" spans="1:17" ht="24" x14ac:dyDescent="0.25">
      <c r="A1528" s="292"/>
      <c r="B1528" s="279"/>
      <c r="C1528" s="279"/>
      <c r="D1528" s="279"/>
      <c r="E1528" s="279"/>
      <c r="F1528" s="279"/>
      <c r="G1528" s="79" t="s">
        <v>20</v>
      </c>
      <c r="H1528" s="44">
        <f t="shared" si="338"/>
        <v>0</v>
      </c>
      <c r="I1528" s="44">
        <v>0</v>
      </c>
      <c r="J1528" s="44">
        <v>0</v>
      </c>
      <c r="K1528" s="44">
        <v>0</v>
      </c>
      <c r="L1528" s="44">
        <v>0</v>
      </c>
      <c r="M1528" s="44">
        <v>0</v>
      </c>
      <c r="N1528" s="44">
        <v>0</v>
      </c>
      <c r="O1528" s="279"/>
      <c r="P1528" s="279"/>
      <c r="Q1528" s="315"/>
    </row>
    <row r="1529" spans="1:17" ht="36" customHeight="1" x14ac:dyDescent="0.25">
      <c r="A1529" s="292" t="s">
        <v>3667</v>
      </c>
      <c r="B1529" s="279" t="s">
        <v>3661</v>
      </c>
      <c r="C1529" s="279" t="s">
        <v>1120</v>
      </c>
      <c r="D1529" s="279" t="s">
        <v>336</v>
      </c>
      <c r="E1529" s="611" t="s">
        <v>3668</v>
      </c>
      <c r="F1529" s="279" t="s">
        <v>3669</v>
      </c>
      <c r="G1529" s="148" t="s">
        <v>16</v>
      </c>
      <c r="H1529" s="44">
        <f t="shared" ref="H1529:N1529" si="348">SUM(H1530:H1533)</f>
        <v>30.3</v>
      </c>
      <c r="I1529" s="44">
        <f t="shared" si="348"/>
        <v>0</v>
      </c>
      <c r="J1529" s="44">
        <f t="shared" si="348"/>
        <v>0</v>
      </c>
      <c r="K1529" s="44">
        <f t="shared" si="348"/>
        <v>0</v>
      </c>
      <c r="L1529" s="117">
        <f t="shared" si="348"/>
        <v>0.3</v>
      </c>
      <c r="M1529" s="117">
        <f t="shared" si="348"/>
        <v>30</v>
      </c>
      <c r="N1529" s="44">
        <f t="shared" si="348"/>
        <v>0</v>
      </c>
      <c r="O1529" s="279">
        <v>925</v>
      </c>
      <c r="P1529" s="279" t="s">
        <v>3670</v>
      </c>
      <c r="Q1529" s="314" t="s">
        <v>4197</v>
      </c>
    </row>
    <row r="1530" spans="1:17" x14ac:dyDescent="0.25">
      <c r="A1530" s="292"/>
      <c r="B1530" s="279"/>
      <c r="C1530" s="279"/>
      <c r="D1530" s="279"/>
      <c r="E1530" s="611"/>
      <c r="F1530" s="279"/>
      <c r="G1530" s="148" t="s">
        <v>17</v>
      </c>
      <c r="H1530" s="44">
        <f t="shared" si="338"/>
        <v>29.7</v>
      </c>
      <c r="I1530" s="44">
        <v>0</v>
      </c>
      <c r="J1530" s="44">
        <v>0</v>
      </c>
      <c r="K1530" s="127">
        <v>0</v>
      </c>
      <c r="L1530" s="128">
        <v>0</v>
      </c>
      <c r="M1530" s="128">
        <v>29.7</v>
      </c>
      <c r="N1530" s="97">
        <v>0</v>
      </c>
      <c r="O1530" s="279"/>
      <c r="P1530" s="279"/>
      <c r="Q1530" s="315"/>
    </row>
    <row r="1531" spans="1:17" ht="24" x14ac:dyDescent="0.25">
      <c r="A1531" s="292"/>
      <c r="B1531" s="279"/>
      <c r="C1531" s="279"/>
      <c r="D1531" s="279"/>
      <c r="E1531" s="611"/>
      <c r="F1531" s="279"/>
      <c r="G1531" s="148" t="s">
        <v>754</v>
      </c>
      <c r="H1531" s="44">
        <f t="shared" si="338"/>
        <v>0.3</v>
      </c>
      <c r="I1531" s="44">
        <v>0</v>
      </c>
      <c r="J1531" s="44">
        <v>0</v>
      </c>
      <c r="K1531" s="127">
        <v>0</v>
      </c>
      <c r="L1531" s="128">
        <v>0</v>
      </c>
      <c r="M1531" s="128">
        <v>0.3</v>
      </c>
      <c r="N1531" s="97">
        <v>0</v>
      </c>
      <c r="O1531" s="279"/>
      <c r="P1531" s="279"/>
      <c r="Q1531" s="315"/>
    </row>
    <row r="1532" spans="1:17" x14ac:dyDescent="0.25">
      <c r="A1532" s="292"/>
      <c r="B1532" s="279"/>
      <c r="C1532" s="279"/>
      <c r="D1532" s="279"/>
      <c r="E1532" s="611"/>
      <c r="F1532" s="279"/>
      <c r="G1532" s="148" t="s">
        <v>19</v>
      </c>
      <c r="H1532" s="44">
        <f t="shared" si="338"/>
        <v>0.3</v>
      </c>
      <c r="I1532" s="44">
        <v>0</v>
      </c>
      <c r="J1532" s="44">
        <v>0</v>
      </c>
      <c r="K1532" s="127">
        <v>0</v>
      </c>
      <c r="L1532" s="128">
        <v>0.3</v>
      </c>
      <c r="M1532" s="128">
        <v>0</v>
      </c>
      <c r="N1532" s="97">
        <v>0</v>
      </c>
      <c r="O1532" s="279"/>
      <c r="P1532" s="279"/>
      <c r="Q1532" s="315"/>
    </row>
    <row r="1533" spans="1:17" ht="24" x14ac:dyDescent="0.25">
      <c r="A1533" s="292"/>
      <c r="B1533" s="279"/>
      <c r="C1533" s="279"/>
      <c r="D1533" s="279"/>
      <c r="E1533" s="611"/>
      <c r="F1533" s="279"/>
      <c r="G1533" s="148" t="s">
        <v>20</v>
      </c>
      <c r="H1533" s="44">
        <f t="shared" si="338"/>
        <v>0</v>
      </c>
      <c r="I1533" s="44">
        <v>0</v>
      </c>
      <c r="J1533" s="44">
        <v>0</v>
      </c>
      <c r="K1533" s="44">
        <v>0</v>
      </c>
      <c r="L1533" s="95">
        <v>0</v>
      </c>
      <c r="M1533" s="95">
        <v>0</v>
      </c>
      <c r="N1533" s="44">
        <v>0</v>
      </c>
      <c r="O1533" s="279"/>
      <c r="P1533" s="279"/>
      <c r="Q1533" s="315"/>
    </row>
    <row r="1534" spans="1:17" ht="36" customHeight="1" x14ac:dyDescent="0.25">
      <c r="A1534" s="292" t="s">
        <v>3671</v>
      </c>
      <c r="B1534" s="279" t="s">
        <v>3661</v>
      </c>
      <c r="C1534" s="279" t="s">
        <v>1120</v>
      </c>
      <c r="D1534" s="279">
        <v>2025</v>
      </c>
      <c r="E1534" s="279" t="s">
        <v>3650</v>
      </c>
      <c r="F1534" s="283" t="s">
        <v>607</v>
      </c>
      <c r="G1534" s="79" t="s">
        <v>16</v>
      </c>
      <c r="H1534" s="44">
        <f t="shared" ref="H1534:N1534" si="349">SUM(H1535:H1538)</f>
        <v>10.8</v>
      </c>
      <c r="I1534" s="44">
        <f t="shared" si="349"/>
        <v>10.8</v>
      </c>
      <c r="J1534" s="44">
        <f t="shared" si="349"/>
        <v>0</v>
      </c>
      <c r="K1534" s="44">
        <f t="shared" si="349"/>
        <v>0</v>
      </c>
      <c r="L1534" s="44">
        <f t="shared" si="349"/>
        <v>0</v>
      </c>
      <c r="M1534" s="44">
        <f t="shared" si="349"/>
        <v>0</v>
      </c>
      <c r="N1534" s="44">
        <f t="shared" si="349"/>
        <v>0</v>
      </c>
      <c r="O1534" s="279">
        <v>25000</v>
      </c>
      <c r="P1534" s="279" t="s">
        <v>3672</v>
      </c>
      <c r="Q1534" s="314" t="s">
        <v>4197</v>
      </c>
    </row>
    <row r="1535" spans="1:17" x14ac:dyDescent="0.25">
      <c r="A1535" s="292"/>
      <c r="B1535" s="279"/>
      <c r="C1535" s="279"/>
      <c r="D1535" s="279"/>
      <c r="E1535" s="279"/>
      <c r="F1535" s="279"/>
      <c r="G1535" s="79" t="s">
        <v>17</v>
      </c>
      <c r="H1535" s="44">
        <f t="shared" si="338"/>
        <v>0</v>
      </c>
      <c r="I1535" s="44">
        <v>0</v>
      </c>
      <c r="J1535" s="44">
        <v>0</v>
      </c>
      <c r="K1535" s="44">
        <v>0</v>
      </c>
      <c r="L1535" s="44">
        <v>0</v>
      </c>
      <c r="M1535" s="44">
        <v>0</v>
      </c>
      <c r="N1535" s="44">
        <v>0</v>
      </c>
      <c r="O1535" s="279"/>
      <c r="P1535" s="279"/>
      <c r="Q1535" s="315"/>
    </row>
    <row r="1536" spans="1:17" ht="24" x14ac:dyDescent="0.25">
      <c r="A1536" s="292"/>
      <c r="B1536" s="279"/>
      <c r="C1536" s="279"/>
      <c r="D1536" s="279"/>
      <c r="E1536" s="279"/>
      <c r="F1536" s="279"/>
      <c r="G1536" s="79" t="s">
        <v>754</v>
      </c>
      <c r="H1536" s="44">
        <f t="shared" si="338"/>
        <v>10</v>
      </c>
      <c r="I1536" s="44">
        <v>10</v>
      </c>
      <c r="J1536" s="44">
        <v>0</v>
      </c>
      <c r="K1536" s="44">
        <v>0</v>
      </c>
      <c r="L1536" s="44">
        <v>0</v>
      </c>
      <c r="M1536" s="44">
        <v>0</v>
      </c>
      <c r="N1536" s="44">
        <v>0</v>
      </c>
      <c r="O1536" s="279"/>
      <c r="P1536" s="279"/>
      <c r="Q1536" s="315"/>
    </row>
    <row r="1537" spans="1:17" x14ac:dyDescent="0.25">
      <c r="A1537" s="292"/>
      <c r="B1537" s="279"/>
      <c r="C1537" s="279"/>
      <c r="D1537" s="279"/>
      <c r="E1537" s="279"/>
      <c r="F1537" s="279"/>
      <c r="G1537" s="79" t="s">
        <v>19</v>
      </c>
      <c r="H1537" s="44">
        <f t="shared" si="338"/>
        <v>0.8</v>
      </c>
      <c r="I1537" s="44">
        <v>0.8</v>
      </c>
      <c r="J1537" s="44">
        <v>0</v>
      </c>
      <c r="K1537" s="44">
        <v>0</v>
      </c>
      <c r="L1537" s="44">
        <v>0</v>
      </c>
      <c r="M1537" s="44">
        <v>0</v>
      </c>
      <c r="N1537" s="44">
        <v>0</v>
      </c>
      <c r="O1537" s="279"/>
      <c r="P1537" s="279"/>
      <c r="Q1537" s="315"/>
    </row>
    <row r="1538" spans="1:17" ht="24" x14ac:dyDescent="0.25">
      <c r="A1538" s="292"/>
      <c r="B1538" s="279"/>
      <c r="C1538" s="279"/>
      <c r="D1538" s="279"/>
      <c r="E1538" s="279"/>
      <c r="F1538" s="279"/>
      <c r="G1538" s="79" t="s">
        <v>20</v>
      </c>
      <c r="H1538" s="44">
        <f t="shared" si="338"/>
        <v>0</v>
      </c>
      <c r="I1538" s="44">
        <v>0</v>
      </c>
      <c r="J1538" s="44">
        <v>0</v>
      </c>
      <c r="K1538" s="44">
        <v>0</v>
      </c>
      <c r="L1538" s="44">
        <v>0</v>
      </c>
      <c r="M1538" s="44">
        <v>0</v>
      </c>
      <c r="N1538" s="44">
        <v>0</v>
      </c>
      <c r="O1538" s="279"/>
      <c r="P1538" s="279"/>
      <c r="Q1538" s="315"/>
    </row>
    <row r="1539" spans="1:17" ht="36" customHeight="1" x14ac:dyDescent="0.25">
      <c r="A1539" s="292" t="s">
        <v>3673</v>
      </c>
      <c r="B1539" s="279" t="s">
        <v>3661</v>
      </c>
      <c r="C1539" s="279" t="s">
        <v>1120</v>
      </c>
      <c r="D1539" s="279" t="s">
        <v>66</v>
      </c>
      <c r="E1539" s="279" t="s">
        <v>3674</v>
      </c>
      <c r="F1539" s="279" t="s">
        <v>607</v>
      </c>
      <c r="G1539" s="79" t="s">
        <v>16</v>
      </c>
      <c r="H1539" s="44">
        <f t="shared" ref="H1539:N1539" si="350">SUM(H1540:H1543)</f>
        <v>5.3</v>
      </c>
      <c r="I1539" s="44">
        <f t="shared" si="350"/>
        <v>0</v>
      </c>
      <c r="J1539" s="44">
        <f t="shared" si="350"/>
        <v>0</v>
      </c>
      <c r="K1539" s="44">
        <f t="shared" si="350"/>
        <v>0</v>
      </c>
      <c r="L1539" s="44">
        <f t="shared" si="350"/>
        <v>0.3</v>
      </c>
      <c r="M1539" s="44">
        <f t="shared" si="350"/>
        <v>5</v>
      </c>
      <c r="N1539" s="44">
        <f t="shared" si="350"/>
        <v>0</v>
      </c>
      <c r="O1539" s="279">
        <v>750</v>
      </c>
      <c r="P1539" s="281" t="s">
        <v>3675</v>
      </c>
      <c r="Q1539" s="314" t="s">
        <v>4197</v>
      </c>
    </row>
    <row r="1540" spans="1:17" x14ac:dyDescent="0.25">
      <c r="A1540" s="292"/>
      <c r="B1540" s="279"/>
      <c r="C1540" s="279"/>
      <c r="D1540" s="279"/>
      <c r="E1540" s="279"/>
      <c r="F1540" s="279"/>
      <c r="G1540" s="79" t="s">
        <v>17</v>
      </c>
      <c r="H1540" s="44">
        <f t="shared" ref="H1540:H1543" si="351">SUM(I1540:N1540)</f>
        <v>0</v>
      </c>
      <c r="I1540" s="44">
        <v>0</v>
      </c>
      <c r="J1540" s="44">
        <v>0</v>
      </c>
      <c r="K1540" s="44">
        <v>0</v>
      </c>
      <c r="L1540" s="44">
        <v>0</v>
      </c>
      <c r="M1540" s="44">
        <v>0</v>
      </c>
      <c r="N1540" s="44">
        <v>0</v>
      </c>
      <c r="O1540" s="279"/>
      <c r="P1540" s="282"/>
      <c r="Q1540" s="315"/>
    </row>
    <row r="1541" spans="1:17" ht="24" x14ac:dyDescent="0.25">
      <c r="A1541" s="292"/>
      <c r="B1541" s="279"/>
      <c r="C1541" s="279"/>
      <c r="D1541" s="279"/>
      <c r="E1541" s="279"/>
      <c r="F1541" s="279"/>
      <c r="G1541" s="79" t="s">
        <v>754</v>
      </c>
      <c r="H1541" s="44">
        <f t="shared" si="351"/>
        <v>4.8</v>
      </c>
      <c r="I1541" s="44">
        <v>0</v>
      </c>
      <c r="J1541" s="44">
        <v>0</v>
      </c>
      <c r="K1541" s="44">
        <v>0</v>
      </c>
      <c r="L1541" s="44">
        <v>0</v>
      </c>
      <c r="M1541" s="44">
        <v>4.8</v>
      </c>
      <c r="N1541" s="44">
        <v>0</v>
      </c>
      <c r="O1541" s="279"/>
      <c r="P1541" s="282"/>
      <c r="Q1541" s="315"/>
    </row>
    <row r="1542" spans="1:17" x14ac:dyDescent="0.25">
      <c r="A1542" s="292"/>
      <c r="B1542" s="279"/>
      <c r="C1542" s="279"/>
      <c r="D1542" s="279"/>
      <c r="E1542" s="279"/>
      <c r="F1542" s="279"/>
      <c r="G1542" s="79" t="s">
        <v>19</v>
      </c>
      <c r="H1542" s="44">
        <f t="shared" si="351"/>
        <v>0.5</v>
      </c>
      <c r="I1542" s="44">
        <v>0</v>
      </c>
      <c r="J1542" s="44">
        <v>0</v>
      </c>
      <c r="K1542" s="44">
        <v>0</v>
      </c>
      <c r="L1542" s="44">
        <v>0.3</v>
      </c>
      <c r="M1542" s="44">
        <v>0.2</v>
      </c>
      <c r="N1542" s="44">
        <v>0</v>
      </c>
      <c r="O1542" s="279"/>
      <c r="P1542" s="282"/>
      <c r="Q1542" s="315"/>
    </row>
    <row r="1543" spans="1:17" ht="24" x14ac:dyDescent="0.25">
      <c r="A1543" s="292"/>
      <c r="B1543" s="279"/>
      <c r="C1543" s="279"/>
      <c r="D1543" s="279"/>
      <c r="E1543" s="279"/>
      <c r="F1543" s="279"/>
      <c r="G1543" s="79" t="s">
        <v>20</v>
      </c>
      <c r="H1543" s="44">
        <f t="shared" si="351"/>
        <v>0</v>
      </c>
      <c r="I1543" s="44">
        <v>0</v>
      </c>
      <c r="J1543" s="44">
        <v>0</v>
      </c>
      <c r="K1543" s="44">
        <v>0</v>
      </c>
      <c r="L1543" s="44">
        <v>0</v>
      </c>
      <c r="M1543" s="44">
        <v>0</v>
      </c>
      <c r="N1543" s="44">
        <v>0</v>
      </c>
      <c r="O1543" s="279"/>
      <c r="P1543" s="283"/>
      <c r="Q1543" s="315"/>
    </row>
    <row r="1544" spans="1:17" ht="36" customHeight="1" x14ac:dyDescent="0.25">
      <c r="A1544" s="300" t="s">
        <v>3676</v>
      </c>
      <c r="B1544" s="279" t="s">
        <v>3559</v>
      </c>
      <c r="C1544" s="279" t="s">
        <v>1120</v>
      </c>
      <c r="D1544" s="279">
        <v>2028</v>
      </c>
      <c r="E1544" s="279">
        <v>30</v>
      </c>
      <c r="F1544" s="279" t="s">
        <v>3677</v>
      </c>
      <c r="G1544" s="130" t="s">
        <v>16</v>
      </c>
      <c r="H1544" s="44">
        <f t="shared" ref="H1544:N1544" si="352">SUM(H1545:H1548)</f>
        <v>15</v>
      </c>
      <c r="I1544" s="44">
        <f t="shared" si="352"/>
        <v>0</v>
      </c>
      <c r="J1544" s="44">
        <f t="shared" si="352"/>
        <v>0</v>
      </c>
      <c r="K1544" s="44">
        <f t="shared" si="352"/>
        <v>0</v>
      </c>
      <c r="L1544" s="44">
        <f t="shared" si="352"/>
        <v>15</v>
      </c>
      <c r="M1544" s="44">
        <f t="shared" si="352"/>
        <v>0</v>
      </c>
      <c r="N1544" s="44">
        <f t="shared" si="352"/>
        <v>0</v>
      </c>
      <c r="O1544" s="279">
        <v>970</v>
      </c>
      <c r="P1544" s="279" t="s">
        <v>3678</v>
      </c>
      <c r="Q1544" s="314" t="s">
        <v>4197</v>
      </c>
    </row>
    <row r="1545" spans="1:17" x14ac:dyDescent="0.25">
      <c r="A1545" s="300"/>
      <c r="B1545" s="279"/>
      <c r="C1545" s="279"/>
      <c r="D1545" s="279"/>
      <c r="E1545" s="279"/>
      <c r="F1545" s="279"/>
      <c r="G1545" s="130" t="s">
        <v>17</v>
      </c>
      <c r="H1545" s="44">
        <f t="shared" ref="H1545:H1573" si="353">SUM(I1545:N1545)</f>
        <v>14.8</v>
      </c>
      <c r="I1545" s="44">
        <v>0</v>
      </c>
      <c r="J1545" s="44">
        <v>0</v>
      </c>
      <c r="K1545" s="44">
        <v>0</v>
      </c>
      <c r="L1545" s="44">
        <v>14.8</v>
      </c>
      <c r="M1545" s="44">
        <v>0</v>
      </c>
      <c r="N1545" s="44">
        <v>0</v>
      </c>
      <c r="O1545" s="279"/>
      <c r="P1545" s="279"/>
      <c r="Q1545" s="315"/>
    </row>
    <row r="1546" spans="1:17" ht="36" x14ac:dyDescent="0.25">
      <c r="A1546" s="300"/>
      <c r="B1546" s="279"/>
      <c r="C1546" s="279"/>
      <c r="D1546" s="279"/>
      <c r="E1546" s="279"/>
      <c r="F1546" s="279"/>
      <c r="G1546" s="130" t="s">
        <v>18</v>
      </c>
      <c r="H1546" s="44">
        <f t="shared" si="353"/>
        <v>0.1</v>
      </c>
      <c r="I1546" s="44">
        <v>0</v>
      </c>
      <c r="J1546" s="44">
        <v>0</v>
      </c>
      <c r="K1546" s="44">
        <v>0</v>
      </c>
      <c r="L1546" s="44">
        <v>0.1</v>
      </c>
      <c r="M1546" s="44">
        <v>0</v>
      </c>
      <c r="N1546" s="44">
        <v>0</v>
      </c>
      <c r="O1546" s="279"/>
      <c r="P1546" s="279"/>
      <c r="Q1546" s="315"/>
    </row>
    <row r="1547" spans="1:17" x14ac:dyDescent="0.25">
      <c r="A1547" s="300"/>
      <c r="B1547" s="279"/>
      <c r="C1547" s="279"/>
      <c r="D1547" s="279"/>
      <c r="E1547" s="279"/>
      <c r="F1547" s="279"/>
      <c r="G1547" s="130" t="s">
        <v>19</v>
      </c>
      <c r="H1547" s="44">
        <f t="shared" si="353"/>
        <v>0.1</v>
      </c>
      <c r="I1547" s="44">
        <v>0</v>
      </c>
      <c r="J1547" s="44">
        <v>0</v>
      </c>
      <c r="K1547" s="44">
        <v>0</v>
      </c>
      <c r="L1547" s="44">
        <v>0.1</v>
      </c>
      <c r="M1547" s="44">
        <v>0</v>
      </c>
      <c r="N1547" s="44">
        <v>0</v>
      </c>
      <c r="O1547" s="279"/>
      <c r="P1547" s="279"/>
      <c r="Q1547" s="315"/>
    </row>
    <row r="1548" spans="1:17" ht="24" x14ac:dyDescent="0.25">
      <c r="A1548" s="300"/>
      <c r="B1548" s="279"/>
      <c r="C1548" s="279"/>
      <c r="D1548" s="279"/>
      <c r="E1548" s="279"/>
      <c r="F1548" s="279"/>
      <c r="G1548" s="130" t="s">
        <v>20</v>
      </c>
      <c r="H1548" s="44">
        <f t="shared" si="353"/>
        <v>0</v>
      </c>
      <c r="I1548" s="44">
        <v>0</v>
      </c>
      <c r="J1548" s="44">
        <v>0</v>
      </c>
      <c r="K1548" s="44">
        <v>0</v>
      </c>
      <c r="L1548" s="44">
        <v>0</v>
      </c>
      <c r="M1548" s="44">
        <v>0</v>
      </c>
      <c r="N1548" s="44">
        <v>0</v>
      </c>
      <c r="O1548" s="279"/>
      <c r="P1548" s="279"/>
      <c r="Q1548" s="315"/>
    </row>
    <row r="1549" spans="1:17" ht="36" customHeight="1" x14ac:dyDescent="0.25">
      <c r="A1549" s="300" t="s">
        <v>3679</v>
      </c>
      <c r="B1549" s="279" t="s">
        <v>3559</v>
      </c>
      <c r="C1549" s="279" t="s">
        <v>1120</v>
      </c>
      <c r="D1549" s="279">
        <v>2029</v>
      </c>
      <c r="E1549" s="279"/>
      <c r="F1549" s="279" t="s">
        <v>3680</v>
      </c>
      <c r="G1549" s="130" t="s">
        <v>16</v>
      </c>
      <c r="H1549" s="44">
        <f t="shared" ref="H1549:N1549" si="354">SUM(H1550:H1553)</f>
        <v>25</v>
      </c>
      <c r="I1549" s="44">
        <f t="shared" si="354"/>
        <v>0</v>
      </c>
      <c r="J1549" s="44">
        <f t="shared" si="354"/>
        <v>0</v>
      </c>
      <c r="K1549" s="44">
        <f t="shared" si="354"/>
        <v>0</v>
      </c>
      <c r="L1549" s="44">
        <f t="shared" si="354"/>
        <v>0</v>
      </c>
      <c r="M1549" s="44">
        <f t="shared" si="354"/>
        <v>25</v>
      </c>
      <c r="N1549" s="44">
        <f t="shared" si="354"/>
        <v>0</v>
      </c>
      <c r="O1549" s="279"/>
      <c r="P1549" s="279" t="s">
        <v>3681</v>
      </c>
      <c r="Q1549" s="314" t="s">
        <v>4197</v>
      </c>
    </row>
    <row r="1550" spans="1:17" x14ac:dyDescent="0.25">
      <c r="A1550" s="300"/>
      <c r="B1550" s="279"/>
      <c r="C1550" s="279"/>
      <c r="D1550" s="279"/>
      <c r="E1550" s="279"/>
      <c r="F1550" s="279"/>
      <c r="G1550" s="130" t="s">
        <v>17</v>
      </c>
      <c r="H1550" s="44">
        <f t="shared" si="353"/>
        <v>24.7</v>
      </c>
      <c r="I1550" s="44">
        <v>0</v>
      </c>
      <c r="J1550" s="44">
        <v>0</v>
      </c>
      <c r="K1550" s="44">
        <v>0</v>
      </c>
      <c r="L1550" s="44">
        <v>0</v>
      </c>
      <c r="M1550" s="44">
        <v>24.7</v>
      </c>
      <c r="N1550" s="44">
        <v>0</v>
      </c>
      <c r="O1550" s="279"/>
      <c r="P1550" s="279"/>
      <c r="Q1550" s="315"/>
    </row>
    <row r="1551" spans="1:17" ht="36" x14ac:dyDescent="0.25">
      <c r="A1551" s="300"/>
      <c r="B1551" s="279"/>
      <c r="C1551" s="279"/>
      <c r="D1551" s="279"/>
      <c r="E1551" s="279"/>
      <c r="F1551" s="279"/>
      <c r="G1551" s="130" t="s">
        <v>18</v>
      </c>
      <c r="H1551" s="44">
        <f t="shared" si="353"/>
        <v>0.2</v>
      </c>
      <c r="I1551" s="44">
        <v>0</v>
      </c>
      <c r="J1551" s="44">
        <v>0</v>
      </c>
      <c r="K1551" s="44">
        <v>0</v>
      </c>
      <c r="L1551" s="44">
        <v>0</v>
      </c>
      <c r="M1551" s="44">
        <v>0.2</v>
      </c>
      <c r="N1551" s="44">
        <v>0</v>
      </c>
      <c r="O1551" s="279"/>
      <c r="P1551" s="279"/>
      <c r="Q1551" s="315"/>
    </row>
    <row r="1552" spans="1:17" x14ac:dyDescent="0.25">
      <c r="A1552" s="300"/>
      <c r="B1552" s="279"/>
      <c r="C1552" s="279"/>
      <c r="D1552" s="279"/>
      <c r="E1552" s="279"/>
      <c r="F1552" s="279"/>
      <c r="G1552" s="130" t="s">
        <v>19</v>
      </c>
      <c r="H1552" s="44">
        <f t="shared" si="353"/>
        <v>0.1</v>
      </c>
      <c r="I1552" s="44">
        <v>0</v>
      </c>
      <c r="J1552" s="44">
        <v>0</v>
      </c>
      <c r="K1552" s="44">
        <v>0</v>
      </c>
      <c r="L1552" s="44">
        <v>0</v>
      </c>
      <c r="M1552" s="44">
        <v>0.1</v>
      </c>
      <c r="N1552" s="44">
        <v>0</v>
      </c>
      <c r="O1552" s="279"/>
      <c r="P1552" s="279"/>
      <c r="Q1552" s="315"/>
    </row>
    <row r="1553" spans="1:17" ht="24" x14ac:dyDescent="0.25">
      <c r="A1553" s="300"/>
      <c r="B1553" s="279"/>
      <c r="C1553" s="279"/>
      <c r="D1553" s="279"/>
      <c r="E1553" s="279"/>
      <c r="F1553" s="279"/>
      <c r="G1553" s="130" t="s">
        <v>20</v>
      </c>
      <c r="H1553" s="44">
        <f t="shared" si="353"/>
        <v>0</v>
      </c>
      <c r="I1553" s="44">
        <v>0</v>
      </c>
      <c r="J1553" s="44">
        <v>0</v>
      </c>
      <c r="K1553" s="44">
        <v>0</v>
      </c>
      <c r="L1553" s="44">
        <v>0</v>
      </c>
      <c r="M1553" s="44">
        <v>0</v>
      </c>
      <c r="N1553" s="44">
        <v>0</v>
      </c>
      <c r="O1553" s="279"/>
      <c r="P1553" s="279"/>
      <c r="Q1553" s="315"/>
    </row>
    <row r="1554" spans="1:17" ht="36" customHeight="1" x14ac:dyDescent="0.25">
      <c r="A1554" s="300" t="s">
        <v>3682</v>
      </c>
      <c r="B1554" s="279" t="s">
        <v>3559</v>
      </c>
      <c r="C1554" s="279" t="s">
        <v>1120</v>
      </c>
      <c r="D1554" s="279" t="s">
        <v>336</v>
      </c>
      <c r="E1554" s="279">
        <v>250</v>
      </c>
      <c r="F1554" s="279" t="s">
        <v>3680</v>
      </c>
      <c r="G1554" s="130" t="s">
        <v>16</v>
      </c>
      <c r="H1554" s="44">
        <f t="shared" ref="H1554:N1554" si="355">SUM(H1555:H1558)</f>
        <v>25.5</v>
      </c>
      <c r="I1554" s="44">
        <f t="shared" si="355"/>
        <v>0</v>
      </c>
      <c r="J1554" s="44">
        <f t="shared" si="355"/>
        <v>0</v>
      </c>
      <c r="K1554" s="44">
        <f t="shared" si="355"/>
        <v>0</v>
      </c>
      <c r="L1554" s="44">
        <f t="shared" si="355"/>
        <v>0.5</v>
      </c>
      <c r="M1554" s="44">
        <f t="shared" si="355"/>
        <v>25</v>
      </c>
      <c r="N1554" s="44">
        <f t="shared" si="355"/>
        <v>0</v>
      </c>
      <c r="O1554" s="279">
        <v>830</v>
      </c>
      <c r="P1554" s="279" t="s">
        <v>3683</v>
      </c>
      <c r="Q1554" s="314" t="s">
        <v>4197</v>
      </c>
    </row>
    <row r="1555" spans="1:17" ht="22.5" customHeight="1" x14ac:dyDescent="0.25">
      <c r="A1555" s="300"/>
      <c r="B1555" s="279"/>
      <c r="C1555" s="279"/>
      <c r="D1555" s="279"/>
      <c r="E1555" s="279"/>
      <c r="F1555" s="279"/>
      <c r="G1555" s="130" t="s">
        <v>17</v>
      </c>
      <c r="H1555" s="44">
        <f t="shared" si="353"/>
        <v>24.7</v>
      </c>
      <c r="I1555" s="44">
        <v>0</v>
      </c>
      <c r="J1555" s="44">
        <v>0</v>
      </c>
      <c r="K1555" s="44">
        <v>0</v>
      </c>
      <c r="L1555" s="44">
        <v>0</v>
      </c>
      <c r="M1555" s="44">
        <v>24.7</v>
      </c>
      <c r="N1555" s="44">
        <v>0</v>
      </c>
      <c r="O1555" s="279"/>
      <c r="P1555" s="279"/>
      <c r="Q1555" s="315"/>
    </row>
    <row r="1556" spans="1:17" ht="36" x14ac:dyDescent="0.25">
      <c r="A1556" s="300"/>
      <c r="B1556" s="279"/>
      <c r="C1556" s="279"/>
      <c r="D1556" s="279"/>
      <c r="E1556" s="279"/>
      <c r="F1556" s="279"/>
      <c r="G1556" s="130" t="s">
        <v>18</v>
      </c>
      <c r="H1556" s="44">
        <f t="shared" si="353"/>
        <v>0.2</v>
      </c>
      <c r="I1556" s="44">
        <v>0</v>
      </c>
      <c r="J1556" s="44">
        <v>0</v>
      </c>
      <c r="K1556" s="44">
        <v>0</v>
      </c>
      <c r="L1556" s="44">
        <v>0</v>
      </c>
      <c r="M1556" s="44">
        <v>0.2</v>
      </c>
      <c r="N1556" s="44">
        <v>0</v>
      </c>
      <c r="O1556" s="279"/>
      <c r="P1556" s="279"/>
      <c r="Q1556" s="315"/>
    </row>
    <row r="1557" spans="1:17" x14ac:dyDescent="0.25">
      <c r="A1557" s="300"/>
      <c r="B1557" s="279"/>
      <c r="C1557" s="279"/>
      <c r="D1557" s="279"/>
      <c r="E1557" s="279"/>
      <c r="F1557" s="279"/>
      <c r="G1557" s="130" t="s">
        <v>19</v>
      </c>
      <c r="H1557" s="44">
        <f t="shared" si="353"/>
        <v>0.6</v>
      </c>
      <c r="I1557" s="44">
        <v>0</v>
      </c>
      <c r="J1557" s="44">
        <v>0</v>
      </c>
      <c r="K1557" s="44">
        <v>0</v>
      </c>
      <c r="L1557" s="44">
        <v>0.5</v>
      </c>
      <c r="M1557" s="44">
        <v>0.1</v>
      </c>
      <c r="N1557" s="44">
        <v>0</v>
      </c>
      <c r="O1557" s="279"/>
      <c r="P1557" s="279"/>
      <c r="Q1557" s="315"/>
    </row>
    <row r="1558" spans="1:17" ht="24" x14ac:dyDescent="0.25">
      <c r="A1558" s="300"/>
      <c r="B1558" s="279"/>
      <c r="C1558" s="279"/>
      <c r="D1558" s="279"/>
      <c r="E1558" s="279"/>
      <c r="F1558" s="279"/>
      <c r="G1558" s="130" t="s">
        <v>20</v>
      </c>
      <c r="H1558" s="44">
        <f t="shared" si="353"/>
        <v>0</v>
      </c>
      <c r="I1558" s="44">
        <v>0</v>
      </c>
      <c r="J1558" s="44">
        <v>0</v>
      </c>
      <c r="K1558" s="44">
        <v>0</v>
      </c>
      <c r="L1558" s="44">
        <v>0</v>
      </c>
      <c r="M1558" s="44">
        <v>0</v>
      </c>
      <c r="N1558" s="44">
        <v>0</v>
      </c>
      <c r="O1558" s="279"/>
      <c r="P1558" s="279"/>
      <c r="Q1558" s="315"/>
    </row>
    <row r="1559" spans="1:17" ht="36" customHeight="1" x14ac:dyDescent="0.25">
      <c r="A1559" s="300" t="s">
        <v>3684</v>
      </c>
      <c r="B1559" s="279" t="s">
        <v>3559</v>
      </c>
      <c r="C1559" s="279" t="s">
        <v>1120</v>
      </c>
      <c r="D1559" s="279" t="s">
        <v>522</v>
      </c>
      <c r="E1559" s="279">
        <v>50</v>
      </c>
      <c r="F1559" s="279" t="s">
        <v>3685</v>
      </c>
      <c r="G1559" s="43" t="s">
        <v>16</v>
      </c>
      <c r="H1559" s="44">
        <f t="shared" ref="H1559:N1559" si="356">SUM(H1560:H1563)</f>
        <v>15.5</v>
      </c>
      <c r="I1559" s="44">
        <f t="shared" si="356"/>
        <v>0</v>
      </c>
      <c r="J1559" s="44">
        <f t="shared" si="356"/>
        <v>0</v>
      </c>
      <c r="K1559" s="44">
        <f t="shared" si="356"/>
        <v>0</v>
      </c>
      <c r="L1559" s="44">
        <f t="shared" si="356"/>
        <v>0</v>
      </c>
      <c r="M1559" s="44">
        <f t="shared" si="356"/>
        <v>0.5</v>
      </c>
      <c r="N1559" s="44">
        <f t="shared" si="356"/>
        <v>15</v>
      </c>
      <c r="O1559" s="279">
        <v>300</v>
      </c>
      <c r="P1559" s="300" t="s">
        <v>3686</v>
      </c>
      <c r="Q1559" s="314" t="s">
        <v>4197</v>
      </c>
    </row>
    <row r="1560" spans="1:17" ht="37.5" customHeight="1" x14ac:dyDescent="0.25">
      <c r="A1560" s="300"/>
      <c r="B1560" s="279"/>
      <c r="C1560" s="279"/>
      <c r="D1560" s="279"/>
      <c r="E1560" s="279"/>
      <c r="F1560" s="279"/>
      <c r="G1560" s="43" t="s">
        <v>17</v>
      </c>
      <c r="H1560" s="44">
        <f t="shared" si="353"/>
        <v>14.8</v>
      </c>
      <c r="I1560" s="44">
        <v>0</v>
      </c>
      <c r="J1560" s="44">
        <v>0</v>
      </c>
      <c r="K1560" s="44">
        <v>0</v>
      </c>
      <c r="L1560" s="44">
        <v>0</v>
      </c>
      <c r="M1560" s="44">
        <v>0</v>
      </c>
      <c r="N1560" s="44">
        <v>14.8</v>
      </c>
      <c r="O1560" s="279"/>
      <c r="P1560" s="300"/>
      <c r="Q1560" s="315"/>
    </row>
    <row r="1561" spans="1:17" ht="36" x14ac:dyDescent="0.25">
      <c r="A1561" s="300"/>
      <c r="B1561" s="279"/>
      <c r="C1561" s="279"/>
      <c r="D1561" s="279"/>
      <c r="E1561" s="279"/>
      <c r="F1561" s="279"/>
      <c r="G1561" s="43" t="s">
        <v>18</v>
      </c>
      <c r="H1561" s="44">
        <f t="shared" si="353"/>
        <v>0.1</v>
      </c>
      <c r="I1561" s="44">
        <v>0</v>
      </c>
      <c r="J1561" s="44">
        <v>0</v>
      </c>
      <c r="K1561" s="44">
        <v>0</v>
      </c>
      <c r="L1561" s="44">
        <v>0</v>
      </c>
      <c r="M1561" s="44">
        <v>0</v>
      </c>
      <c r="N1561" s="44">
        <v>0.1</v>
      </c>
      <c r="O1561" s="279"/>
      <c r="P1561" s="300"/>
      <c r="Q1561" s="315"/>
    </row>
    <row r="1562" spans="1:17" x14ac:dyDescent="0.25">
      <c r="A1562" s="300"/>
      <c r="B1562" s="279"/>
      <c r="C1562" s="279"/>
      <c r="D1562" s="279"/>
      <c r="E1562" s="279"/>
      <c r="F1562" s="279"/>
      <c r="G1562" s="43" t="s">
        <v>19</v>
      </c>
      <c r="H1562" s="44">
        <f t="shared" si="353"/>
        <v>0.6</v>
      </c>
      <c r="I1562" s="44">
        <v>0</v>
      </c>
      <c r="J1562" s="44">
        <v>0</v>
      </c>
      <c r="K1562" s="44">
        <v>0</v>
      </c>
      <c r="L1562" s="44">
        <v>0</v>
      </c>
      <c r="M1562" s="44">
        <v>0.5</v>
      </c>
      <c r="N1562" s="44">
        <v>0.1</v>
      </c>
      <c r="O1562" s="279"/>
      <c r="P1562" s="300"/>
      <c r="Q1562" s="315"/>
    </row>
    <row r="1563" spans="1:17" ht="24" x14ac:dyDescent="0.25">
      <c r="A1563" s="300"/>
      <c r="B1563" s="279"/>
      <c r="C1563" s="279"/>
      <c r="D1563" s="279"/>
      <c r="E1563" s="279"/>
      <c r="F1563" s="279"/>
      <c r="G1563" s="43" t="s">
        <v>20</v>
      </c>
      <c r="H1563" s="44">
        <f t="shared" si="353"/>
        <v>0</v>
      </c>
      <c r="I1563" s="44">
        <v>0</v>
      </c>
      <c r="J1563" s="44">
        <v>0</v>
      </c>
      <c r="K1563" s="44">
        <v>0</v>
      </c>
      <c r="L1563" s="44">
        <v>0</v>
      </c>
      <c r="M1563" s="44">
        <v>0</v>
      </c>
      <c r="N1563" s="44">
        <v>0</v>
      </c>
      <c r="O1563" s="279"/>
      <c r="P1563" s="300"/>
      <c r="Q1563" s="315"/>
    </row>
    <row r="1564" spans="1:17" ht="36" customHeight="1" x14ac:dyDescent="0.25">
      <c r="A1564" s="300" t="s">
        <v>3687</v>
      </c>
      <c r="B1564" s="279" t="s">
        <v>3559</v>
      </c>
      <c r="C1564" s="279" t="s">
        <v>1120</v>
      </c>
      <c r="D1564" s="279">
        <v>2028</v>
      </c>
      <c r="E1564" s="279"/>
      <c r="F1564" s="279" t="s">
        <v>1734</v>
      </c>
      <c r="G1564" s="43" t="s">
        <v>16</v>
      </c>
      <c r="H1564" s="44">
        <f t="shared" ref="H1564:N1564" si="357">SUM(H1565:H1568)</f>
        <v>5</v>
      </c>
      <c r="I1564" s="44">
        <f t="shared" si="357"/>
        <v>0</v>
      </c>
      <c r="J1564" s="44">
        <f t="shared" si="357"/>
        <v>0</v>
      </c>
      <c r="K1564" s="44">
        <f t="shared" si="357"/>
        <v>0</v>
      </c>
      <c r="L1564" s="44">
        <f t="shared" si="357"/>
        <v>5</v>
      </c>
      <c r="M1564" s="44">
        <f t="shared" si="357"/>
        <v>0</v>
      </c>
      <c r="N1564" s="44">
        <f t="shared" si="357"/>
        <v>0</v>
      </c>
      <c r="O1564" s="279"/>
      <c r="P1564" s="300" t="s">
        <v>3688</v>
      </c>
      <c r="Q1564" s="314" t="s">
        <v>4197</v>
      </c>
    </row>
    <row r="1565" spans="1:17" x14ac:dyDescent="0.25">
      <c r="A1565" s="300"/>
      <c r="B1565" s="279"/>
      <c r="C1565" s="279"/>
      <c r="D1565" s="279"/>
      <c r="E1565" s="279"/>
      <c r="F1565" s="279"/>
      <c r="G1565" s="43" t="s">
        <v>17</v>
      </c>
      <c r="H1565" s="44">
        <f t="shared" si="353"/>
        <v>0</v>
      </c>
      <c r="I1565" s="44">
        <v>0</v>
      </c>
      <c r="J1565" s="44">
        <v>0</v>
      </c>
      <c r="K1565" s="44">
        <v>0</v>
      </c>
      <c r="L1565" s="44">
        <v>0</v>
      </c>
      <c r="M1565" s="44">
        <v>0</v>
      </c>
      <c r="N1565" s="44">
        <v>0</v>
      </c>
      <c r="O1565" s="279"/>
      <c r="P1565" s="300"/>
      <c r="Q1565" s="315"/>
    </row>
    <row r="1566" spans="1:17" ht="36" x14ac:dyDescent="0.25">
      <c r="A1566" s="300"/>
      <c r="B1566" s="279"/>
      <c r="C1566" s="279"/>
      <c r="D1566" s="279"/>
      <c r="E1566" s="279"/>
      <c r="F1566" s="279"/>
      <c r="G1566" s="43" t="s">
        <v>18</v>
      </c>
      <c r="H1566" s="44">
        <f t="shared" si="353"/>
        <v>4.5999999999999996</v>
      </c>
      <c r="I1566" s="44">
        <v>0</v>
      </c>
      <c r="J1566" s="44">
        <v>0</v>
      </c>
      <c r="K1566" s="44">
        <v>0</v>
      </c>
      <c r="L1566" s="44">
        <v>4.5999999999999996</v>
      </c>
      <c r="M1566" s="44">
        <v>0</v>
      </c>
      <c r="N1566" s="44">
        <v>0</v>
      </c>
      <c r="O1566" s="279"/>
      <c r="P1566" s="300"/>
      <c r="Q1566" s="315"/>
    </row>
    <row r="1567" spans="1:17" x14ac:dyDescent="0.25">
      <c r="A1567" s="300"/>
      <c r="B1567" s="279"/>
      <c r="C1567" s="279"/>
      <c r="D1567" s="279"/>
      <c r="E1567" s="279"/>
      <c r="F1567" s="279"/>
      <c r="G1567" s="43" t="s">
        <v>19</v>
      </c>
      <c r="H1567" s="44">
        <f t="shared" si="353"/>
        <v>0.4</v>
      </c>
      <c r="I1567" s="44">
        <v>0</v>
      </c>
      <c r="J1567" s="44">
        <v>0</v>
      </c>
      <c r="K1567" s="44">
        <v>0</v>
      </c>
      <c r="L1567" s="44">
        <v>0.4</v>
      </c>
      <c r="M1567" s="44">
        <v>0</v>
      </c>
      <c r="N1567" s="44">
        <v>0</v>
      </c>
      <c r="O1567" s="279"/>
      <c r="P1567" s="300"/>
      <c r="Q1567" s="315"/>
    </row>
    <row r="1568" spans="1:17" ht="24" x14ac:dyDescent="0.25">
      <c r="A1568" s="299"/>
      <c r="B1568" s="281"/>
      <c r="C1568" s="281"/>
      <c r="D1568" s="281"/>
      <c r="E1568" s="281"/>
      <c r="F1568" s="281"/>
      <c r="G1568" s="91" t="s">
        <v>20</v>
      </c>
      <c r="H1568" s="117">
        <f t="shared" si="353"/>
        <v>0</v>
      </c>
      <c r="I1568" s="117">
        <v>0</v>
      </c>
      <c r="J1568" s="117">
        <v>0</v>
      </c>
      <c r="K1568" s="117">
        <v>0</v>
      </c>
      <c r="L1568" s="117">
        <v>0</v>
      </c>
      <c r="M1568" s="117">
        <v>0</v>
      </c>
      <c r="N1568" s="117">
        <v>0</v>
      </c>
      <c r="O1568" s="281"/>
      <c r="P1568" s="299"/>
      <c r="Q1568" s="315"/>
    </row>
    <row r="1569" spans="1:17" ht="36" x14ac:dyDescent="0.25">
      <c r="A1569" s="300" t="s">
        <v>3689</v>
      </c>
      <c r="B1569" s="279" t="s">
        <v>3559</v>
      </c>
      <c r="C1569" s="279" t="s">
        <v>1120</v>
      </c>
      <c r="D1569" s="279">
        <v>2028</v>
      </c>
      <c r="E1569" s="279"/>
      <c r="F1569" s="279" t="s">
        <v>607</v>
      </c>
      <c r="G1569" s="43" t="s">
        <v>16</v>
      </c>
      <c r="H1569" s="117">
        <f t="shared" ref="H1569:N1569" si="358">SUM(H1570:H1573)</f>
        <v>0.9</v>
      </c>
      <c r="I1569" s="117">
        <f t="shared" si="358"/>
        <v>0</v>
      </c>
      <c r="J1569" s="117">
        <f t="shared" si="358"/>
        <v>0</v>
      </c>
      <c r="K1569" s="117">
        <f t="shared" si="358"/>
        <v>0</v>
      </c>
      <c r="L1569" s="117">
        <f t="shared" si="358"/>
        <v>0.9</v>
      </c>
      <c r="M1569" s="117">
        <f t="shared" si="358"/>
        <v>0</v>
      </c>
      <c r="N1569" s="117">
        <f t="shared" si="358"/>
        <v>0</v>
      </c>
      <c r="O1569" s="279"/>
      <c r="P1569" s="300" t="s">
        <v>3690</v>
      </c>
      <c r="Q1569" s="314" t="s">
        <v>4197</v>
      </c>
    </row>
    <row r="1570" spans="1:17" x14ac:dyDescent="0.25">
      <c r="A1570" s="300"/>
      <c r="B1570" s="279"/>
      <c r="C1570" s="279"/>
      <c r="D1570" s="279"/>
      <c r="E1570" s="279"/>
      <c r="F1570" s="279"/>
      <c r="G1570" s="43" t="s">
        <v>17</v>
      </c>
      <c r="H1570" s="117">
        <f t="shared" si="353"/>
        <v>0</v>
      </c>
      <c r="I1570" s="44">
        <v>0</v>
      </c>
      <c r="J1570" s="44">
        <v>0</v>
      </c>
      <c r="K1570" s="44">
        <v>0</v>
      </c>
      <c r="L1570" s="44">
        <v>0</v>
      </c>
      <c r="M1570" s="44">
        <v>0</v>
      </c>
      <c r="N1570" s="44">
        <v>0</v>
      </c>
      <c r="O1570" s="279"/>
      <c r="P1570" s="300"/>
      <c r="Q1570" s="315"/>
    </row>
    <row r="1571" spans="1:17" ht="36" x14ac:dyDescent="0.25">
      <c r="A1571" s="300"/>
      <c r="B1571" s="279"/>
      <c r="C1571" s="279"/>
      <c r="D1571" s="279"/>
      <c r="E1571" s="279"/>
      <c r="F1571" s="279"/>
      <c r="G1571" s="43" t="s">
        <v>18</v>
      </c>
      <c r="H1571" s="224">
        <f t="shared" si="353"/>
        <v>0.8</v>
      </c>
      <c r="I1571" s="224">
        <v>0</v>
      </c>
      <c r="J1571" s="224">
        <v>0</v>
      </c>
      <c r="K1571" s="224">
        <v>0</v>
      </c>
      <c r="L1571" s="224">
        <v>0.8</v>
      </c>
      <c r="M1571" s="224">
        <v>0</v>
      </c>
      <c r="N1571" s="224">
        <v>0</v>
      </c>
      <c r="O1571" s="279"/>
      <c r="P1571" s="300"/>
      <c r="Q1571" s="315"/>
    </row>
    <row r="1572" spans="1:17" x14ac:dyDescent="0.25">
      <c r="A1572" s="300"/>
      <c r="B1572" s="279"/>
      <c r="C1572" s="279"/>
      <c r="D1572" s="279"/>
      <c r="E1572" s="279"/>
      <c r="F1572" s="279"/>
      <c r="G1572" s="43" t="s">
        <v>19</v>
      </c>
      <c r="H1572" s="224">
        <f t="shared" si="353"/>
        <v>0.1</v>
      </c>
      <c r="I1572" s="224">
        <v>0</v>
      </c>
      <c r="J1572" s="224">
        <v>0</v>
      </c>
      <c r="K1572" s="224">
        <v>0</v>
      </c>
      <c r="L1572" s="224">
        <v>0.1</v>
      </c>
      <c r="M1572" s="224">
        <v>0</v>
      </c>
      <c r="N1572" s="224">
        <v>0</v>
      </c>
      <c r="O1572" s="279"/>
      <c r="P1572" s="300"/>
      <c r="Q1572" s="315"/>
    </row>
    <row r="1573" spans="1:17" ht="24" x14ac:dyDescent="0.25">
      <c r="A1573" s="300"/>
      <c r="B1573" s="279"/>
      <c r="C1573" s="279"/>
      <c r="D1573" s="279"/>
      <c r="E1573" s="279"/>
      <c r="F1573" s="279"/>
      <c r="G1573" s="43" t="s">
        <v>20</v>
      </c>
      <c r="H1573" s="224">
        <f t="shared" si="353"/>
        <v>0</v>
      </c>
      <c r="I1573" s="224">
        <v>0</v>
      </c>
      <c r="J1573" s="224">
        <v>0</v>
      </c>
      <c r="K1573" s="224">
        <v>0</v>
      </c>
      <c r="L1573" s="224">
        <v>0</v>
      </c>
      <c r="M1573" s="224">
        <v>0</v>
      </c>
      <c r="N1573" s="224">
        <v>0</v>
      </c>
      <c r="O1573" s="279"/>
      <c r="P1573" s="300"/>
      <c r="Q1573" s="315"/>
    </row>
    <row r="1574" spans="1:17" ht="36" x14ac:dyDescent="0.25">
      <c r="A1574" s="636" t="s">
        <v>26</v>
      </c>
      <c r="B1574" s="636"/>
      <c r="C1574" s="636"/>
      <c r="D1574" s="636"/>
      <c r="E1574" s="636"/>
      <c r="F1574" s="636"/>
      <c r="G1574" s="139" t="s">
        <v>16</v>
      </c>
      <c r="H1574" s="49">
        <f>SUM(H1479,H1484,H1489,H1494,H1499,H1504,H1509,H1514,H1519,H1524,H1529,H1534,H1539,H1544,H1549,H1554,H1559,H1564,H1569)</f>
        <v>279.8</v>
      </c>
      <c r="I1574" s="49">
        <f t="shared" ref="I1574:N1574" si="359">SUM(I1479,I1484,I1489,I1494,I1499,I1504,I1509,I1514,I1519,I1524,I1529,I1534,I1539,I1544,I1549,I1554,I1559,I1564,I1569)</f>
        <v>10.8</v>
      </c>
      <c r="J1574" s="49">
        <f t="shared" si="359"/>
        <v>0</v>
      </c>
      <c r="K1574" s="49">
        <f t="shared" si="359"/>
        <v>0</v>
      </c>
      <c r="L1574" s="49">
        <f t="shared" si="359"/>
        <v>157.10000000000002</v>
      </c>
      <c r="M1574" s="49">
        <f t="shared" si="359"/>
        <v>96.9</v>
      </c>
      <c r="N1574" s="49">
        <f t="shared" si="359"/>
        <v>15</v>
      </c>
      <c r="O1574" s="164"/>
      <c r="P1574" s="283"/>
    </row>
    <row r="1575" spans="1:17" ht="29.25" customHeight="1" x14ac:dyDescent="0.25">
      <c r="A1575" s="306"/>
      <c r="B1575" s="306"/>
      <c r="C1575" s="306"/>
      <c r="D1575" s="306"/>
      <c r="E1575" s="306"/>
      <c r="F1575" s="306"/>
      <c r="G1575" s="133" t="s">
        <v>309</v>
      </c>
      <c r="H1575" s="49">
        <f t="shared" ref="H1575:N1578" si="360">SUM(H1480,H1485,H1490,H1495,H1500,H1505,H1510,H1515,H1520,H1525,H1530,H1535,H1540,H1545,H1550,H1555,H1560,H1565,H1570)</f>
        <v>194.4</v>
      </c>
      <c r="I1575" s="49">
        <f t="shared" si="360"/>
        <v>0</v>
      </c>
      <c r="J1575" s="49">
        <f t="shared" si="360"/>
        <v>0</v>
      </c>
      <c r="K1575" s="49">
        <f t="shared" si="360"/>
        <v>0</v>
      </c>
      <c r="L1575" s="49">
        <f t="shared" si="360"/>
        <v>90.5</v>
      </c>
      <c r="M1575" s="49">
        <f t="shared" si="360"/>
        <v>89.100000000000009</v>
      </c>
      <c r="N1575" s="49">
        <f t="shared" si="360"/>
        <v>14.8</v>
      </c>
      <c r="O1575" s="128"/>
      <c r="P1575" s="279"/>
    </row>
    <row r="1576" spans="1:17" ht="24" x14ac:dyDescent="0.25">
      <c r="A1576" s="306"/>
      <c r="B1576" s="306"/>
      <c r="C1576" s="306"/>
      <c r="D1576" s="306"/>
      <c r="E1576" s="306"/>
      <c r="F1576" s="306"/>
      <c r="G1576" s="133" t="s">
        <v>754</v>
      </c>
      <c r="H1576" s="49">
        <f t="shared" si="360"/>
        <v>75.699999999999989</v>
      </c>
      <c r="I1576" s="49">
        <f t="shared" si="360"/>
        <v>10</v>
      </c>
      <c r="J1576" s="49">
        <f t="shared" si="360"/>
        <v>0</v>
      </c>
      <c r="K1576" s="49">
        <f t="shared" si="360"/>
        <v>0</v>
      </c>
      <c r="L1576" s="49">
        <f t="shared" si="360"/>
        <v>58.800000000000004</v>
      </c>
      <c r="M1576" s="49">
        <f t="shared" si="360"/>
        <v>6.8000000000000007</v>
      </c>
      <c r="N1576" s="49">
        <f t="shared" si="360"/>
        <v>0.1</v>
      </c>
      <c r="O1576" s="128"/>
      <c r="P1576" s="279"/>
    </row>
    <row r="1577" spans="1:17" x14ac:dyDescent="0.25">
      <c r="A1577" s="306"/>
      <c r="B1577" s="306"/>
      <c r="C1577" s="306"/>
      <c r="D1577" s="306"/>
      <c r="E1577" s="306"/>
      <c r="F1577" s="306"/>
      <c r="G1577" s="133" t="s">
        <v>19</v>
      </c>
      <c r="H1577" s="49">
        <f t="shared" si="360"/>
        <v>9.3999999999999986</v>
      </c>
      <c r="I1577" s="49">
        <f t="shared" si="360"/>
        <v>0.8</v>
      </c>
      <c r="J1577" s="49">
        <f t="shared" si="360"/>
        <v>0</v>
      </c>
      <c r="K1577" s="49">
        <f t="shared" si="360"/>
        <v>0</v>
      </c>
      <c r="L1577" s="49">
        <f t="shared" si="360"/>
        <v>7.4999999999999991</v>
      </c>
      <c r="M1577" s="49">
        <f t="shared" si="360"/>
        <v>1</v>
      </c>
      <c r="N1577" s="49">
        <f t="shared" si="360"/>
        <v>0.1</v>
      </c>
      <c r="O1577" s="128"/>
      <c r="P1577" s="279"/>
    </row>
    <row r="1578" spans="1:17" ht="24" x14ac:dyDescent="0.25">
      <c r="A1578" s="306"/>
      <c r="B1578" s="306"/>
      <c r="C1578" s="306"/>
      <c r="D1578" s="306"/>
      <c r="E1578" s="306"/>
      <c r="F1578" s="306"/>
      <c r="G1578" s="133" t="s">
        <v>20</v>
      </c>
      <c r="H1578" s="49">
        <f t="shared" si="360"/>
        <v>0.3</v>
      </c>
      <c r="I1578" s="49">
        <f t="shared" si="360"/>
        <v>0</v>
      </c>
      <c r="J1578" s="49">
        <f t="shared" si="360"/>
        <v>0</v>
      </c>
      <c r="K1578" s="49">
        <f t="shared" si="360"/>
        <v>0</v>
      </c>
      <c r="L1578" s="49">
        <f t="shared" si="360"/>
        <v>0.3</v>
      </c>
      <c r="M1578" s="49">
        <f t="shared" si="360"/>
        <v>0</v>
      </c>
      <c r="N1578" s="49">
        <f t="shared" si="360"/>
        <v>0</v>
      </c>
      <c r="O1578" s="128"/>
      <c r="P1578" s="279"/>
    </row>
    <row r="1579" spans="1:17" x14ac:dyDescent="0.25">
      <c r="A1579" s="666" t="s">
        <v>236</v>
      </c>
      <c r="B1579" s="667"/>
      <c r="C1579" s="667"/>
      <c r="D1579" s="667"/>
      <c r="E1579" s="667"/>
      <c r="F1579" s="667"/>
      <c r="G1579" s="667"/>
      <c r="H1579" s="667"/>
      <c r="I1579" s="667"/>
      <c r="J1579" s="667"/>
      <c r="K1579" s="667"/>
      <c r="L1579" s="667"/>
      <c r="M1579" s="667"/>
      <c r="N1579" s="667"/>
      <c r="O1579" s="667"/>
      <c r="P1579" s="668"/>
    </row>
    <row r="1580" spans="1:17" ht="36" customHeight="1" x14ac:dyDescent="0.25">
      <c r="A1580" s="292" t="s">
        <v>3691</v>
      </c>
      <c r="B1580" s="279" t="s">
        <v>3610</v>
      </c>
      <c r="C1580" s="279" t="s">
        <v>236</v>
      </c>
      <c r="D1580" s="279" t="s">
        <v>3692</v>
      </c>
      <c r="E1580" s="279" t="s">
        <v>3693</v>
      </c>
      <c r="F1580" s="279" t="s">
        <v>3694</v>
      </c>
      <c r="G1580" s="79" t="s">
        <v>16</v>
      </c>
      <c r="H1580" s="44">
        <f t="shared" ref="H1580:N1580" si="361">SUM(H1581:H1584)</f>
        <v>31.1</v>
      </c>
      <c r="I1580" s="44">
        <f t="shared" si="361"/>
        <v>1.1000000000000001</v>
      </c>
      <c r="J1580" s="44">
        <f t="shared" si="361"/>
        <v>30</v>
      </c>
      <c r="K1580" s="44">
        <f t="shared" si="361"/>
        <v>0</v>
      </c>
      <c r="L1580" s="44">
        <f t="shared" si="361"/>
        <v>0</v>
      </c>
      <c r="M1580" s="44">
        <f t="shared" si="361"/>
        <v>0</v>
      </c>
      <c r="N1580" s="44">
        <f t="shared" si="361"/>
        <v>0</v>
      </c>
      <c r="O1580" s="279">
        <v>7918</v>
      </c>
      <c r="P1580" s="279" t="s">
        <v>3695</v>
      </c>
      <c r="Q1580" s="314" t="s">
        <v>4198</v>
      </c>
    </row>
    <row r="1581" spans="1:17" ht="33" customHeight="1" x14ac:dyDescent="0.25">
      <c r="A1581" s="292"/>
      <c r="B1581" s="279"/>
      <c r="C1581" s="279"/>
      <c r="D1581" s="279"/>
      <c r="E1581" s="279"/>
      <c r="F1581" s="279"/>
      <c r="G1581" s="79" t="s">
        <v>267</v>
      </c>
      <c r="H1581" s="44">
        <f t="shared" ref="H1581:H1644" si="362">SUM(I1581:N1581)</f>
        <v>29.7</v>
      </c>
      <c r="I1581" s="44">
        <v>0</v>
      </c>
      <c r="J1581" s="44">
        <v>29.7</v>
      </c>
      <c r="K1581" s="44">
        <v>0</v>
      </c>
      <c r="L1581" s="44">
        <v>0</v>
      </c>
      <c r="M1581" s="44">
        <v>0</v>
      </c>
      <c r="N1581" s="44">
        <v>0</v>
      </c>
      <c r="O1581" s="279"/>
      <c r="P1581" s="279"/>
      <c r="Q1581" s="315"/>
    </row>
    <row r="1582" spans="1:17" ht="36" x14ac:dyDescent="0.25">
      <c r="A1582" s="292"/>
      <c r="B1582" s="279"/>
      <c r="C1582" s="279"/>
      <c r="D1582" s="279"/>
      <c r="E1582" s="279"/>
      <c r="F1582" s="279"/>
      <c r="G1582" s="79" t="s">
        <v>18</v>
      </c>
      <c r="H1582" s="44">
        <f t="shared" si="362"/>
        <v>0.3</v>
      </c>
      <c r="I1582" s="44">
        <v>0</v>
      </c>
      <c r="J1582" s="44">
        <v>0.3</v>
      </c>
      <c r="K1582" s="44">
        <v>0</v>
      </c>
      <c r="L1582" s="44">
        <v>0</v>
      </c>
      <c r="M1582" s="44">
        <v>0</v>
      </c>
      <c r="N1582" s="44">
        <v>0</v>
      </c>
      <c r="O1582" s="279"/>
      <c r="P1582" s="279"/>
      <c r="Q1582" s="315"/>
    </row>
    <row r="1583" spans="1:17" x14ac:dyDescent="0.25">
      <c r="A1583" s="292"/>
      <c r="B1583" s="279"/>
      <c r="C1583" s="279"/>
      <c r="D1583" s="279"/>
      <c r="E1583" s="279"/>
      <c r="F1583" s="279"/>
      <c r="G1583" s="79" t="s">
        <v>19</v>
      </c>
      <c r="H1583" s="44">
        <f t="shared" si="362"/>
        <v>1.1000000000000001</v>
      </c>
      <c r="I1583" s="44">
        <v>1.1000000000000001</v>
      </c>
      <c r="J1583" s="44">
        <v>0</v>
      </c>
      <c r="K1583" s="44">
        <v>0</v>
      </c>
      <c r="L1583" s="44">
        <v>0</v>
      </c>
      <c r="M1583" s="44">
        <v>0</v>
      </c>
      <c r="N1583" s="44">
        <v>0</v>
      </c>
      <c r="O1583" s="279"/>
      <c r="P1583" s="279"/>
      <c r="Q1583" s="315"/>
    </row>
    <row r="1584" spans="1:17" ht="24" x14ac:dyDescent="0.25">
      <c r="A1584" s="292"/>
      <c r="B1584" s="279"/>
      <c r="C1584" s="279"/>
      <c r="D1584" s="279"/>
      <c r="E1584" s="279"/>
      <c r="F1584" s="279"/>
      <c r="G1584" s="79" t="s">
        <v>20</v>
      </c>
      <c r="H1584" s="44">
        <f t="shared" si="362"/>
        <v>0</v>
      </c>
      <c r="I1584" s="44">
        <v>0</v>
      </c>
      <c r="J1584" s="44">
        <v>0</v>
      </c>
      <c r="K1584" s="44">
        <v>0</v>
      </c>
      <c r="L1584" s="44">
        <v>0</v>
      </c>
      <c r="M1584" s="44">
        <v>0</v>
      </c>
      <c r="N1584" s="44">
        <v>0</v>
      </c>
      <c r="O1584" s="279"/>
      <c r="P1584" s="279"/>
      <c r="Q1584" s="315"/>
    </row>
    <row r="1585" spans="1:17" ht="36" customHeight="1" x14ac:dyDescent="0.25">
      <c r="A1585" s="292" t="s">
        <v>3696</v>
      </c>
      <c r="B1585" s="279" t="s">
        <v>3610</v>
      </c>
      <c r="C1585" s="279" t="s">
        <v>236</v>
      </c>
      <c r="D1585" s="279" t="s">
        <v>3697</v>
      </c>
      <c r="E1585" s="279" t="s">
        <v>3698</v>
      </c>
      <c r="F1585" s="279" t="s">
        <v>3699</v>
      </c>
      <c r="G1585" s="79" t="s">
        <v>16</v>
      </c>
      <c r="H1585" s="44">
        <f t="shared" ref="H1585:N1585" si="363">SUM(H1586:H1589)</f>
        <v>30.6</v>
      </c>
      <c r="I1585" s="44">
        <f t="shared" si="363"/>
        <v>0.6</v>
      </c>
      <c r="J1585" s="44">
        <f t="shared" si="363"/>
        <v>30</v>
      </c>
      <c r="K1585" s="44">
        <f t="shared" si="363"/>
        <v>0</v>
      </c>
      <c r="L1585" s="44">
        <f t="shared" si="363"/>
        <v>0</v>
      </c>
      <c r="M1585" s="44">
        <f t="shared" si="363"/>
        <v>0</v>
      </c>
      <c r="N1585" s="44">
        <f t="shared" si="363"/>
        <v>0</v>
      </c>
      <c r="O1585" s="279">
        <v>1684</v>
      </c>
      <c r="P1585" s="279" t="s">
        <v>3700</v>
      </c>
      <c r="Q1585" s="314" t="s">
        <v>4198</v>
      </c>
    </row>
    <row r="1586" spans="1:17" ht="29.25" customHeight="1" x14ac:dyDescent="0.25">
      <c r="A1586" s="292"/>
      <c r="B1586" s="279"/>
      <c r="C1586" s="279"/>
      <c r="D1586" s="279"/>
      <c r="E1586" s="279"/>
      <c r="F1586" s="279"/>
      <c r="G1586" s="79" t="s">
        <v>267</v>
      </c>
      <c r="H1586" s="44">
        <f t="shared" si="362"/>
        <v>29.7</v>
      </c>
      <c r="I1586" s="44">
        <v>0</v>
      </c>
      <c r="J1586" s="44">
        <v>29.7</v>
      </c>
      <c r="K1586" s="44">
        <v>0</v>
      </c>
      <c r="L1586" s="44">
        <v>0</v>
      </c>
      <c r="M1586" s="44">
        <v>0</v>
      </c>
      <c r="N1586" s="44">
        <v>0</v>
      </c>
      <c r="O1586" s="279"/>
      <c r="P1586" s="279"/>
      <c r="Q1586" s="315"/>
    </row>
    <row r="1587" spans="1:17" ht="36" x14ac:dyDescent="0.25">
      <c r="A1587" s="292"/>
      <c r="B1587" s="279"/>
      <c r="C1587" s="279"/>
      <c r="D1587" s="279"/>
      <c r="E1587" s="279"/>
      <c r="F1587" s="279"/>
      <c r="G1587" s="79" t="s">
        <v>18</v>
      </c>
      <c r="H1587" s="44">
        <f t="shared" si="362"/>
        <v>0.3</v>
      </c>
      <c r="I1587" s="44">
        <v>0</v>
      </c>
      <c r="J1587" s="44">
        <v>0.3</v>
      </c>
      <c r="K1587" s="44">
        <v>0</v>
      </c>
      <c r="L1587" s="44">
        <v>0</v>
      </c>
      <c r="M1587" s="44">
        <v>0</v>
      </c>
      <c r="N1587" s="44">
        <v>0</v>
      </c>
      <c r="O1587" s="279"/>
      <c r="P1587" s="279"/>
      <c r="Q1587" s="315"/>
    </row>
    <row r="1588" spans="1:17" x14ac:dyDescent="0.25">
      <c r="A1588" s="292"/>
      <c r="B1588" s="279"/>
      <c r="C1588" s="279"/>
      <c r="D1588" s="279"/>
      <c r="E1588" s="279"/>
      <c r="F1588" s="279"/>
      <c r="G1588" s="79" t="s">
        <v>19</v>
      </c>
      <c r="H1588" s="44">
        <f t="shared" si="362"/>
        <v>0.6</v>
      </c>
      <c r="I1588" s="44">
        <v>0.6</v>
      </c>
      <c r="J1588" s="44">
        <v>0</v>
      </c>
      <c r="K1588" s="44">
        <v>0</v>
      </c>
      <c r="L1588" s="44">
        <v>0</v>
      </c>
      <c r="M1588" s="44">
        <v>0</v>
      </c>
      <c r="N1588" s="44">
        <v>0</v>
      </c>
      <c r="O1588" s="279"/>
      <c r="P1588" s="279"/>
      <c r="Q1588" s="315"/>
    </row>
    <row r="1589" spans="1:17" ht="24" x14ac:dyDescent="0.25">
      <c r="A1589" s="292"/>
      <c r="B1589" s="279"/>
      <c r="C1589" s="279"/>
      <c r="D1589" s="279"/>
      <c r="E1589" s="279"/>
      <c r="F1589" s="279"/>
      <c r="G1589" s="79" t="s">
        <v>20</v>
      </c>
      <c r="H1589" s="44">
        <f t="shared" si="362"/>
        <v>0</v>
      </c>
      <c r="I1589" s="44">
        <v>0</v>
      </c>
      <c r="J1589" s="44">
        <v>0</v>
      </c>
      <c r="K1589" s="44">
        <v>0</v>
      </c>
      <c r="L1589" s="44">
        <v>0</v>
      </c>
      <c r="M1589" s="44">
        <v>0</v>
      </c>
      <c r="N1589" s="44">
        <v>0</v>
      </c>
      <c r="O1589" s="279"/>
      <c r="P1589" s="279"/>
      <c r="Q1589" s="315"/>
    </row>
    <row r="1590" spans="1:17" ht="36" customHeight="1" x14ac:dyDescent="0.25">
      <c r="A1590" s="292" t="s">
        <v>3701</v>
      </c>
      <c r="B1590" s="279" t="s">
        <v>3610</v>
      </c>
      <c r="C1590" s="279" t="s">
        <v>236</v>
      </c>
      <c r="D1590" s="279" t="s">
        <v>3697</v>
      </c>
      <c r="E1590" s="279" t="s">
        <v>3573</v>
      </c>
      <c r="F1590" s="279" t="s">
        <v>3106</v>
      </c>
      <c r="G1590" s="79" t="s">
        <v>16</v>
      </c>
      <c r="H1590" s="44">
        <f t="shared" ref="H1590:N1590" si="364">SUM(H1591:H1594)</f>
        <v>35.6</v>
      </c>
      <c r="I1590" s="44">
        <f t="shared" si="364"/>
        <v>0.5</v>
      </c>
      <c r="J1590" s="44">
        <f t="shared" si="364"/>
        <v>35.1</v>
      </c>
      <c r="K1590" s="44">
        <f t="shared" si="364"/>
        <v>0</v>
      </c>
      <c r="L1590" s="44">
        <f t="shared" si="364"/>
        <v>0</v>
      </c>
      <c r="M1590" s="44">
        <f t="shared" si="364"/>
        <v>0</v>
      </c>
      <c r="N1590" s="44">
        <f t="shared" si="364"/>
        <v>0</v>
      </c>
      <c r="O1590" s="279">
        <v>7918</v>
      </c>
      <c r="P1590" s="279" t="s">
        <v>3702</v>
      </c>
      <c r="Q1590" s="314" t="s">
        <v>4198</v>
      </c>
    </row>
    <row r="1591" spans="1:17" ht="29.25" customHeight="1" x14ac:dyDescent="0.25">
      <c r="A1591" s="292"/>
      <c r="B1591" s="279"/>
      <c r="C1591" s="279"/>
      <c r="D1591" s="279"/>
      <c r="E1591" s="279"/>
      <c r="F1591" s="279"/>
      <c r="G1591" s="79" t="s">
        <v>267</v>
      </c>
      <c r="H1591" s="44">
        <f t="shared" si="362"/>
        <v>34.700000000000003</v>
      </c>
      <c r="I1591" s="44">
        <v>0</v>
      </c>
      <c r="J1591" s="44">
        <v>34.700000000000003</v>
      </c>
      <c r="K1591" s="44">
        <v>0</v>
      </c>
      <c r="L1591" s="44">
        <v>0</v>
      </c>
      <c r="M1591" s="44">
        <v>0</v>
      </c>
      <c r="N1591" s="44">
        <v>0</v>
      </c>
      <c r="O1591" s="279"/>
      <c r="P1591" s="279"/>
      <c r="Q1591" s="315"/>
    </row>
    <row r="1592" spans="1:17" ht="36" x14ac:dyDescent="0.25">
      <c r="A1592" s="292"/>
      <c r="B1592" s="279"/>
      <c r="C1592" s="279"/>
      <c r="D1592" s="279"/>
      <c r="E1592" s="279"/>
      <c r="F1592" s="279"/>
      <c r="G1592" s="79" t="s">
        <v>18</v>
      </c>
      <c r="H1592" s="44">
        <f t="shared" si="362"/>
        <v>0.4</v>
      </c>
      <c r="I1592" s="44">
        <v>0</v>
      </c>
      <c r="J1592" s="44">
        <v>0.4</v>
      </c>
      <c r="K1592" s="44">
        <v>0</v>
      </c>
      <c r="L1592" s="44">
        <v>0</v>
      </c>
      <c r="M1592" s="44">
        <v>0</v>
      </c>
      <c r="N1592" s="44">
        <v>0</v>
      </c>
      <c r="O1592" s="279"/>
      <c r="P1592" s="279"/>
      <c r="Q1592" s="315"/>
    </row>
    <row r="1593" spans="1:17" x14ac:dyDescent="0.25">
      <c r="A1593" s="292"/>
      <c r="B1593" s="279"/>
      <c r="C1593" s="279"/>
      <c r="D1593" s="279"/>
      <c r="E1593" s="279"/>
      <c r="F1593" s="279"/>
      <c r="G1593" s="79" t="s">
        <v>19</v>
      </c>
      <c r="H1593" s="44">
        <f t="shared" si="362"/>
        <v>0.5</v>
      </c>
      <c r="I1593" s="44">
        <v>0.5</v>
      </c>
      <c r="J1593" s="44">
        <v>0</v>
      </c>
      <c r="K1593" s="44">
        <v>0</v>
      </c>
      <c r="L1593" s="44">
        <v>0</v>
      </c>
      <c r="M1593" s="44">
        <v>0</v>
      </c>
      <c r="N1593" s="44">
        <v>0</v>
      </c>
      <c r="O1593" s="279"/>
      <c r="P1593" s="279"/>
      <c r="Q1593" s="315"/>
    </row>
    <row r="1594" spans="1:17" ht="24" x14ac:dyDescent="0.25">
      <c r="A1594" s="292"/>
      <c r="B1594" s="279"/>
      <c r="C1594" s="279"/>
      <c r="D1594" s="279"/>
      <c r="E1594" s="279"/>
      <c r="F1594" s="279"/>
      <c r="G1594" s="79" t="s">
        <v>20</v>
      </c>
      <c r="H1594" s="44">
        <f t="shared" si="362"/>
        <v>0</v>
      </c>
      <c r="I1594" s="44">
        <v>0</v>
      </c>
      <c r="J1594" s="44">
        <v>0</v>
      </c>
      <c r="K1594" s="44">
        <v>0</v>
      </c>
      <c r="L1594" s="44">
        <v>0</v>
      </c>
      <c r="M1594" s="44">
        <v>0</v>
      </c>
      <c r="N1594" s="44">
        <v>0</v>
      </c>
      <c r="O1594" s="279"/>
      <c r="P1594" s="279"/>
      <c r="Q1594" s="315"/>
    </row>
    <row r="1595" spans="1:17" ht="48" customHeight="1" x14ac:dyDescent="0.25">
      <c r="A1595" s="292" t="s">
        <v>3703</v>
      </c>
      <c r="B1595" s="279" t="s">
        <v>3610</v>
      </c>
      <c r="C1595" s="279" t="s">
        <v>236</v>
      </c>
      <c r="D1595" s="279">
        <v>2025</v>
      </c>
      <c r="E1595" s="279" t="s">
        <v>3704</v>
      </c>
      <c r="F1595" s="279" t="s">
        <v>238</v>
      </c>
      <c r="G1595" s="79" t="s">
        <v>16</v>
      </c>
      <c r="H1595" s="44">
        <f t="shared" ref="H1595:N1595" si="365">SUM(H1596:H1599)</f>
        <v>10</v>
      </c>
      <c r="I1595" s="44">
        <f t="shared" si="365"/>
        <v>10</v>
      </c>
      <c r="J1595" s="44">
        <f t="shared" si="365"/>
        <v>0</v>
      </c>
      <c r="K1595" s="44">
        <f t="shared" si="365"/>
        <v>0</v>
      </c>
      <c r="L1595" s="44">
        <f t="shared" si="365"/>
        <v>0</v>
      </c>
      <c r="M1595" s="44">
        <f t="shared" si="365"/>
        <v>0</v>
      </c>
      <c r="N1595" s="44">
        <f t="shared" si="365"/>
        <v>0</v>
      </c>
      <c r="O1595" s="279">
        <v>980</v>
      </c>
      <c r="P1595" s="279" t="s">
        <v>3705</v>
      </c>
      <c r="Q1595" s="314" t="s">
        <v>4198</v>
      </c>
    </row>
    <row r="1596" spans="1:17" ht="30" customHeight="1" x14ac:dyDescent="0.25">
      <c r="A1596" s="292"/>
      <c r="B1596" s="279"/>
      <c r="C1596" s="279"/>
      <c r="D1596" s="279"/>
      <c r="E1596" s="279"/>
      <c r="F1596" s="279"/>
      <c r="G1596" s="79" t="s">
        <v>267</v>
      </c>
      <c r="H1596" s="44">
        <f t="shared" si="362"/>
        <v>0</v>
      </c>
      <c r="I1596" s="44">
        <v>0</v>
      </c>
      <c r="J1596" s="44">
        <v>0</v>
      </c>
      <c r="K1596" s="44">
        <v>0</v>
      </c>
      <c r="L1596" s="44">
        <v>0</v>
      </c>
      <c r="M1596" s="44">
        <v>0</v>
      </c>
      <c r="N1596" s="44">
        <v>0</v>
      </c>
      <c r="O1596" s="279"/>
      <c r="P1596" s="279"/>
      <c r="Q1596" s="315"/>
    </row>
    <row r="1597" spans="1:17" ht="36" x14ac:dyDescent="0.25">
      <c r="A1597" s="292"/>
      <c r="B1597" s="279"/>
      <c r="C1597" s="279"/>
      <c r="D1597" s="279"/>
      <c r="E1597" s="279"/>
      <c r="F1597" s="279"/>
      <c r="G1597" s="79" t="s">
        <v>18</v>
      </c>
      <c r="H1597" s="44">
        <f t="shared" si="362"/>
        <v>9.6</v>
      </c>
      <c r="I1597" s="44">
        <v>9.6</v>
      </c>
      <c r="J1597" s="44">
        <v>0</v>
      </c>
      <c r="K1597" s="44">
        <v>0</v>
      </c>
      <c r="L1597" s="44">
        <v>0</v>
      </c>
      <c r="M1597" s="44">
        <v>0</v>
      </c>
      <c r="N1597" s="44">
        <v>0</v>
      </c>
      <c r="O1597" s="279"/>
      <c r="P1597" s="279"/>
      <c r="Q1597" s="315"/>
    </row>
    <row r="1598" spans="1:17" x14ac:dyDescent="0.25">
      <c r="A1598" s="292"/>
      <c r="B1598" s="279"/>
      <c r="C1598" s="279"/>
      <c r="D1598" s="279"/>
      <c r="E1598" s="279"/>
      <c r="F1598" s="279"/>
      <c r="G1598" s="79" t="s">
        <v>19</v>
      </c>
      <c r="H1598" s="44">
        <f t="shared" si="362"/>
        <v>0.4</v>
      </c>
      <c r="I1598" s="44">
        <v>0.4</v>
      </c>
      <c r="J1598" s="44">
        <v>0</v>
      </c>
      <c r="K1598" s="44">
        <v>0</v>
      </c>
      <c r="L1598" s="44">
        <v>0</v>
      </c>
      <c r="M1598" s="44">
        <v>0</v>
      </c>
      <c r="N1598" s="44">
        <v>0</v>
      </c>
      <c r="O1598" s="279"/>
      <c r="P1598" s="279"/>
      <c r="Q1598" s="315"/>
    </row>
    <row r="1599" spans="1:17" ht="24" x14ac:dyDescent="0.25">
      <c r="A1599" s="292"/>
      <c r="B1599" s="279"/>
      <c r="C1599" s="279"/>
      <c r="D1599" s="279"/>
      <c r="E1599" s="279"/>
      <c r="F1599" s="279"/>
      <c r="G1599" s="79" t="s">
        <v>20</v>
      </c>
      <c r="H1599" s="44">
        <f t="shared" si="362"/>
        <v>0</v>
      </c>
      <c r="I1599" s="44">
        <v>0</v>
      </c>
      <c r="J1599" s="44">
        <v>0</v>
      </c>
      <c r="K1599" s="44">
        <v>0</v>
      </c>
      <c r="L1599" s="44">
        <v>0</v>
      </c>
      <c r="M1599" s="44">
        <v>0</v>
      </c>
      <c r="N1599" s="44">
        <v>0</v>
      </c>
      <c r="O1599" s="279"/>
      <c r="P1599" s="279"/>
      <c r="Q1599" s="315"/>
    </row>
    <row r="1600" spans="1:17" ht="36" customHeight="1" x14ac:dyDescent="0.25">
      <c r="A1600" s="292" t="s">
        <v>3706</v>
      </c>
      <c r="B1600" s="279" t="s">
        <v>3610</v>
      </c>
      <c r="C1600" s="279" t="s">
        <v>236</v>
      </c>
      <c r="D1600" s="279">
        <v>2030</v>
      </c>
      <c r="E1600" s="279" t="s">
        <v>3707</v>
      </c>
      <c r="F1600" s="281" t="s">
        <v>3708</v>
      </c>
      <c r="G1600" s="122" t="s">
        <v>16</v>
      </c>
      <c r="H1600" s="44">
        <f t="shared" ref="H1600:N1600" si="366">SUM(H1601:H1604)</f>
        <v>50</v>
      </c>
      <c r="I1600" s="44">
        <f t="shared" si="366"/>
        <v>0</v>
      </c>
      <c r="J1600" s="44">
        <f t="shared" si="366"/>
        <v>0</v>
      </c>
      <c r="K1600" s="44">
        <f t="shared" si="366"/>
        <v>0</v>
      </c>
      <c r="L1600" s="44">
        <f t="shared" si="366"/>
        <v>0</v>
      </c>
      <c r="M1600" s="44">
        <f t="shared" si="366"/>
        <v>0</v>
      </c>
      <c r="N1600" s="44">
        <f t="shared" si="366"/>
        <v>50</v>
      </c>
      <c r="O1600" s="279">
        <v>7918</v>
      </c>
      <c r="P1600" s="281" t="s">
        <v>3709</v>
      </c>
      <c r="Q1600" s="314" t="s">
        <v>4198</v>
      </c>
    </row>
    <row r="1601" spans="1:17" ht="33.75" customHeight="1" x14ac:dyDescent="0.25">
      <c r="A1601" s="292"/>
      <c r="B1601" s="279"/>
      <c r="C1601" s="279"/>
      <c r="D1601" s="279"/>
      <c r="E1601" s="279"/>
      <c r="F1601" s="282"/>
      <c r="G1601" s="79" t="s">
        <v>267</v>
      </c>
      <c r="H1601" s="44">
        <f t="shared" si="362"/>
        <v>49.5</v>
      </c>
      <c r="I1601" s="44">
        <v>0</v>
      </c>
      <c r="J1601" s="44">
        <v>0</v>
      </c>
      <c r="K1601" s="44">
        <v>0</v>
      </c>
      <c r="L1601" s="44">
        <v>0</v>
      </c>
      <c r="M1601" s="44">
        <v>0</v>
      </c>
      <c r="N1601" s="44">
        <v>49.5</v>
      </c>
      <c r="O1601" s="279"/>
      <c r="P1601" s="282"/>
      <c r="Q1601" s="315"/>
    </row>
    <row r="1602" spans="1:17" ht="36" x14ac:dyDescent="0.25">
      <c r="A1602" s="292"/>
      <c r="B1602" s="279"/>
      <c r="C1602" s="279"/>
      <c r="D1602" s="279"/>
      <c r="E1602" s="279"/>
      <c r="F1602" s="282"/>
      <c r="G1602" s="79" t="s">
        <v>18</v>
      </c>
      <c r="H1602" s="44">
        <f t="shared" si="362"/>
        <v>0.5</v>
      </c>
      <c r="I1602" s="44">
        <v>0</v>
      </c>
      <c r="J1602" s="44">
        <v>0</v>
      </c>
      <c r="K1602" s="44">
        <v>0</v>
      </c>
      <c r="L1602" s="44">
        <v>0</v>
      </c>
      <c r="M1602" s="44">
        <v>0</v>
      </c>
      <c r="N1602" s="44">
        <v>0.5</v>
      </c>
      <c r="O1602" s="279"/>
      <c r="P1602" s="282"/>
      <c r="Q1602" s="315"/>
    </row>
    <row r="1603" spans="1:17" x14ac:dyDescent="0.25">
      <c r="A1603" s="292"/>
      <c r="B1603" s="279"/>
      <c r="C1603" s="279"/>
      <c r="D1603" s="279"/>
      <c r="E1603" s="279"/>
      <c r="F1603" s="282"/>
      <c r="G1603" s="79" t="s">
        <v>19</v>
      </c>
      <c r="H1603" s="44">
        <f t="shared" si="362"/>
        <v>0</v>
      </c>
      <c r="I1603" s="44">
        <v>0</v>
      </c>
      <c r="J1603" s="44">
        <v>0</v>
      </c>
      <c r="K1603" s="44">
        <v>0</v>
      </c>
      <c r="L1603" s="44">
        <v>0</v>
      </c>
      <c r="M1603" s="44">
        <v>0</v>
      </c>
      <c r="N1603" s="44">
        <v>0</v>
      </c>
      <c r="O1603" s="279"/>
      <c r="P1603" s="282"/>
      <c r="Q1603" s="315"/>
    </row>
    <row r="1604" spans="1:17" ht="24" x14ac:dyDescent="0.25">
      <c r="A1604" s="292"/>
      <c r="B1604" s="279"/>
      <c r="C1604" s="279"/>
      <c r="D1604" s="279"/>
      <c r="E1604" s="279"/>
      <c r="F1604" s="283"/>
      <c r="G1604" s="79" t="s">
        <v>20</v>
      </c>
      <c r="H1604" s="44">
        <f t="shared" si="362"/>
        <v>0</v>
      </c>
      <c r="I1604" s="44">
        <v>0</v>
      </c>
      <c r="J1604" s="44">
        <v>0</v>
      </c>
      <c r="K1604" s="44">
        <v>0</v>
      </c>
      <c r="L1604" s="44">
        <v>0</v>
      </c>
      <c r="M1604" s="44">
        <v>0</v>
      </c>
      <c r="N1604" s="44">
        <v>0</v>
      </c>
      <c r="O1604" s="279"/>
      <c r="P1604" s="283"/>
      <c r="Q1604" s="315"/>
    </row>
    <row r="1605" spans="1:17" ht="36" customHeight="1" x14ac:dyDescent="0.25">
      <c r="A1605" s="292" t="s">
        <v>3710</v>
      </c>
      <c r="B1605" s="279" t="s">
        <v>3610</v>
      </c>
      <c r="C1605" s="279" t="s">
        <v>236</v>
      </c>
      <c r="D1605" s="279" t="s">
        <v>3711</v>
      </c>
      <c r="E1605" s="279" t="s">
        <v>3712</v>
      </c>
      <c r="F1605" s="279" t="s">
        <v>3106</v>
      </c>
      <c r="G1605" s="79" t="s">
        <v>16</v>
      </c>
      <c r="H1605" s="44">
        <f t="shared" ref="H1605:N1605" si="367">SUM(H1606:H1609)</f>
        <v>30.6</v>
      </c>
      <c r="I1605" s="44">
        <f t="shared" si="367"/>
        <v>0</v>
      </c>
      <c r="J1605" s="44">
        <f t="shared" si="367"/>
        <v>0.6</v>
      </c>
      <c r="K1605" s="44">
        <f t="shared" si="367"/>
        <v>30</v>
      </c>
      <c r="L1605" s="44">
        <f t="shared" si="367"/>
        <v>0</v>
      </c>
      <c r="M1605" s="44">
        <f t="shared" si="367"/>
        <v>0</v>
      </c>
      <c r="N1605" s="44">
        <f t="shared" si="367"/>
        <v>0</v>
      </c>
      <c r="O1605" s="279">
        <v>812</v>
      </c>
      <c r="P1605" s="279" t="s">
        <v>3713</v>
      </c>
      <c r="Q1605" s="314" t="s">
        <v>4198</v>
      </c>
    </row>
    <row r="1606" spans="1:17" ht="32.25" customHeight="1" x14ac:dyDescent="0.25">
      <c r="A1606" s="292"/>
      <c r="B1606" s="279"/>
      <c r="C1606" s="279"/>
      <c r="D1606" s="279"/>
      <c r="E1606" s="279"/>
      <c r="F1606" s="279"/>
      <c r="G1606" s="79" t="s">
        <v>267</v>
      </c>
      <c r="H1606" s="44">
        <f t="shared" si="362"/>
        <v>29.7</v>
      </c>
      <c r="I1606" s="44">
        <v>0</v>
      </c>
      <c r="J1606" s="44">
        <v>0</v>
      </c>
      <c r="K1606" s="44">
        <v>29.7</v>
      </c>
      <c r="L1606" s="44">
        <v>0</v>
      </c>
      <c r="M1606" s="44">
        <v>0</v>
      </c>
      <c r="N1606" s="44">
        <v>0</v>
      </c>
      <c r="O1606" s="279"/>
      <c r="P1606" s="279"/>
      <c r="Q1606" s="315"/>
    </row>
    <row r="1607" spans="1:17" ht="36" x14ac:dyDescent="0.25">
      <c r="A1607" s="292"/>
      <c r="B1607" s="279"/>
      <c r="C1607" s="279"/>
      <c r="D1607" s="279"/>
      <c r="E1607" s="279"/>
      <c r="F1607" s="279"/>
      <c r="G1607" s="79" t="s">
        <v>18</v>
      </c>
      <c r="H1607" s="44">
        <f t="shared" si="362"/>
        <v>0.3</v>
      </c>
      <c r="I1607" s="44">
        <v>0</v>
      </c>
      <c r="J1607" s="44">
        <v>0</v>
      </c>
      <c r="K1607" s="44">
        <v>0.3</v>
      </c>
      <c r="L1607" s="44">
        <v>0</v>
      </c>
      <c r="M1607" s="44">
        <v>0</v>
      </c>
      <c r="N1607" s="44">
        <v>0</v>
      </c>
      <c r="O1607" s="279"/>
      <c r="P1607" s="279"/>
      <c r="Q1607" s="315"/>
    </row>
    <row r="1608" spans="1:17" x14ac:dyDescent="0.25">
      <c r="A1608" s="292"/>
      <c r="B1608" s="279"/>
      <c r="C1608" s="279"/>
      <c r="D1608" s="279"/>
      <c r="E1608" s="279"/>
      <c r="F1608" s="279"/>
      <c r="G1608" s="79" t="s">
        <v>19</v>
      </c>
      <c r="H1608" s="44">
        <f t="shared" si="362"/>
        <v>0.6</v>
      </c>
      <c r="I1608" s="44">
        <v>0</v>
      </c>
      <c r="J1608" s="44">
        <v>0.6</v>
      </c>
      <c r="K1608" s="44">
        <v>0</v>
      </c>
      <c r="L1608" s="44">
        <v>0</v>
      </c>
      <c r="M1608" s="44">
        <v>0</v>
      </c>
      <c r="N1608" s="44">
        <v>0</v>
      </c>
      <c r="O1608" s="279"/>
      <c r="P1608" s="279"/>
      <c r="Q1608" s="315"/>
    </row>
    <row r="1609" spans="1:17" ht="24" x14ac:dyDescent="0.25">
      <c r="A1609" s="292"/>
      <c r="B1609" s="279"/>
      <c r="C1609" s="279"/>
      <c r="D1609" s="279"/>
      <c r="E1609" s="279"/>
      <c r="F1609" s="279"/>
      <c r="G1609" s="79" t="s">
        <v>20</v>
      </c>
      <c r="H1609" s="44">
        <f t="shared" si="362"/>
        <v>0</v>
      </c>
      <c r="I1609" s="44">
        <v>0</v>
      </c>
      <c r="J1609" s="44">
        <v>0</v>
      </c>
      <c r="K1609" s="44">
        <v>0</v>
      </c>
      <c r="L1609" s="44">
        <v>0</v>
      </c>
      <c r="M1609" s="44">
        <v>0</v>
      </c>
      <c r="N1609" s="44">
        <v>0</v>
      </c>
      <c r="O1609" s="279"/>
      <c r="P1609" s="279"/>
      <c r="Q1609" s="315"/>
    </row>
    <row r="1610" spans="1:17" ht="36" customHeight="1" x14ac:dyDescent="0.25">
      <c r="A1610" s="292" t="s">
        <v>3714</v>
      </c>
      <c r="B1610" s="279" t="s">
        <v>3610</v>
      </c>
      <c r="C1610" s="279" t="s">
        <v>236</v>
      </c>
      <c r="D1610" s="279" t="s">
        <v>3715</v>
      </c>
      <c r="E1610" s="279" t="s">
        <v>3716</v>
      </c>
      <c r="F1610" s="279" t="s">
        <v>3106</v>
      </c>
      <c r="G1610" s="79" t="s">
        <v>16</v>
      </c>
      <c r="H1610" s="44">
        <f t="shared" ref="H1610:N1610" si="368">SUM(H1611:H1614)</f>
        <v>30.6</v>
      </c>
      <c r="I1610" s="44">
        <f t="shared" si="368"/>
        <v>0</v>
      </c>
      <c r="J1610" s="44">
        <f t="shared" si="368"/>
        <v>0</v>
      </c>
      <c r="K1610" s="44">
        <f t="shared" si="368"/>
        <v>0.6</v>
      </c>
      <c r="L1610" s="44">
        <f t="shared" si="368"/>
        <v>30</v>
      </c>
      <c r="M1610" s="44">
        <f t="shared" si="368"/>
        <v>0</v>
      </c>
      <c r="N1610" s="44">
        <f t="shared" si="368"/>
        <v>0</v>
      </c>
      <c r="O1610" s="279">
        <v>590</v>
      </c>
      <c r="P1610" s="279" t="s">
        <v>3717</v>
      </c>
      <c r="Q1610" s="314" t="s">
        <v>4198</v>
      </c>
    </row>
    <row r="1611" spans="1:17" ht="29.25" customHeight="1" x14ac:dyDescent="0.25">
      <c r="A1611" s="292"/>
      <c r="B1611" s="279"/>
      <c r="C1611" s="279"/>
      <c r="D1611" s="279"/>
      <c r="E1611" s="279"/>
      <c r="F1611" s="279"/>
      <c r="G1611" s="79" t="s">
        <v>267</v>
      </c>
      <c r="H1611" s="44">
        <f t="shared" si="362"/>
        <v>29.7</v>
      </c>
      <c r="I1611" s="44">
        <v>0</v>
      </c>
      <c r="J1611" s="44">
        <v>0</v>
      </c>
      <c r="K1611" s="44">
        <v>0</v>
      </c>
      <c r="L1611" s="44">
        <v>29.7</v>
      </c>
      <c r="M1611" s="44">
        <v>0</v>
      </c>
      <c r="N1611" s="44">
        <v>0</v>
      </c>
      <c r="O1611" s="279"/>
      <c r="P1611" s="279"/>
      <c r="Q1611" s="315"/>
    </row>
    <row r="1612" spans="1:17" ht="36" x14ac:dyDescent="0.25">
      <c r="A1612" s="292"/>
      <c r="B1612" s="279"/>
      <c r="C1612" s="279"/>
      <c r="D1612" s="279"/>
      <c r="E1612" s="279"/>
      <c r="F1612" s="279"/>
      <c r="G1612" s="79" t="s">
        <v>18</v>
      </c>
      <c r="H1612" s="44">
        <f t="shared" si="362"/>
        <v>0.3</v>
      </c>
      <c r="I1612" s="44">
        <v>0</v>
      </c>
      <c r="J1612" s="44">
        <v>0</v>
      </c>
      <c r="K1612" s="44">
        <v>0</v>
      </c>
      <c r="L1612" s="44">
        <v>0.3</v>
      </c>
      <c r="M1612" s="44">
        <v>0</v>
      </c>
      <c r="N1612" s="44">
        <v>0</v>
      </c>
      <c r="O1612" s="279"/>
      <c r="P1612" s="279"/>
      <c r="Q1612" s="315"/>
    </row>
    <row r="1613" spans="1:17" x14ac:dyDescent="0.25">
      <c r="A1613" s="292"/>
      <c r="B1613" s="279"/>
      <c r="C1613" s="279"/>
      <c r="D1613" s="279"/>
      <c r="E1613" s="279"/>
      <c r="F1613" s="279"/>
      <c r="G1613" s="79" t="s">
        <v>19</v>
      </c>
      <c r="H1613" s="44">
        <f t="shared" si="362"/>
        <v>0.6</v>
      </c>
      <c r="I1613" s="44">
        <v>0</v>
      </c>
      <c r="J1613" s="44">
        <v>0</v>
      </c>
      <c r="K1613" s="44">
        <v>0.6</v>
      </c>
      <c r="L1613" s="44">
        <v>0</v>
      </c>
      <c r="M1613" s="44">
        <v>0</v>
      </c>
      <c r="N1613" s="44">
        <v>0</v>
      </c>
      <c r="O1613" s="279"/>
      <c r="P1613" s="279"/>
      <c r="Q1613" s="315"/>
    </row>
    <row r="1614" spans="1:17" ht="24" x14ac:dyDescent="0.25">
      <c r="A1614" s="292"/>
      <c r="B1614" s="279"/>
      <c r="C1614" s="279"/>
      <c r="D1614" s="279"/>
      <c r="E1614" s="279"/>
      <c r="F1614" s="279"/>
      <c r="G1614" s="79" t="s">
        <v>20</v>
      </c>
      <c r="H1614" s="44">
        <f t="shared" si="362"/>
        <v>0</v>
      </c>
      <c r="I1614" s="44">
        <v>0</v>
      </c>
      <c r="J1614" s="44">
        <v>0</v>
      </c>
      <c r="K1614" s="44">
        <v>0</v>
      </c>
      <c r="L1614" s="44">
        <v>0</v>
      </c>
      <c r="M1614" s="44">
        <v>0</v>
      </c>
      <c r="N1614" s="44">
        <v>0</v>
      </c>
      <c r="O1614" s="279"/>
      <c r="P1614" s="279"/>
      <c r="Q1614" s="315"/>
    </row>
    <row r="1615" spans="1:17" ht="36" customHeight="1" x14ac:dyDescent="0.25">
      <c r="A1615" s="292" t="s">
        <v>3718</v>
      </c>
      <c r="B1615" s="279" t="s">
        <v>3610</v>
      </c>
      <c r="C1615" s="279" t="s">
        <v>236</v>
      </c>
      <c r="D1615" s="279" t="s">
        <v>3719</v>
      </c>
      <c r="E1615" s="279" t="s">
        <v>3720</v>
      </c>
      <c r="F1615" s="279" t="s">
        <v>3106</v>
      </c>
      <c r="G1615" s="79" t="s">
        <v>16</v>
      </c>
      <c r="H1615" s="44">
        <f t="shared" ref="H1615:N1615" si="369">SUM(H1616:H1619)</f>
        <v>20.6</v>
      </c>
      <c r="I1615" s="44">
        <f t="shared" si="369"/>
        <v>0.6</v>
      </c>
      <c r="J1615" s="44">
        <f t="shared" si="369"/>
        <v>20</v>
      </c>
      <c r="K1615" s="44">
        <f t="shared" si="369"/>
        <v>0</v>
      </c>
      <c r="L1615" s="44">
        <f t="shared" si="369"/>
        <v>0</v>
      </c>
      <c r="M1615" s="44">
        <f t="shared" si="369"/>
        <v>0</v>
      </c>
      <c r="N1615" s="44">
        <f t="shared" si="369"/>
        <v>0</v>
      </c>
      <c r="O1615" s="279">
        <v>7918</v>
      </c>
      <c r="P1615" s="281" t="s">
        <v>3721</v>
      </c>
      <c r="Q1615" s="314" t="s">
        <v>4198</v>
      </c>
    </row>
    <row r="1616" spans="1:17" ht="29.25" customHeight="1" x14ac:dyDescent="0.25">
      <c r="A1616" s="292"/>
      <c r="B1616" s="279"/>
      <c r="C1616" s="279"/>
      <c r="D1616" s="279"/>
      <c r="E1616" s="279"/>
      <c r="F1616" s="279"/>
      <c r="G1616" s="79" t="s">
        <v>267</v>
      </c>
      <c r="H1616" s="44">
        <f t="shared" si="362"/>
        <v>19.8</v>
      </c>
      <c r="I1616" s="44">
        <v>0</v>
      </c>
      <c r="J1616" s="44">
        <v>19.8</v>
      </c>
      <c r="K1616" s="44">
        <v>0</v>
      </c>
      <c r="L1616" s="44">
        <v>0</v>
      </c>
      <c r="M1616" s="44">
        <v>0</v>
      </c>
      <c r="N1616" s="44">
        <v>0</v>
      </c>
      <c r="O1616" s="279"/>
      <c r="P1616" s="282"/>
      <c r="Q1616" s="315"/>
    </row>
    <row r="1617" spans="1:17" ht="36" x14ac:dyDescent="0.25">
      <c r="A1617" s="292"/>
      <c r="B1617" s="279"/>
      <c r="C1617" s="279"/>
      <c r="D1617" s="279"/>
      <c r="E1617" s="279"/>
      <c r="F1617" s="279"/>
      <c r="G1617" s="79" t="s">
        <v>18</v>
      </c>
      <c r="H1617" s="44">
        <f t="shared" si="362"/>
        <v>0.2</v>
      </c>
      <c r="I1617" s="44">
        <v>0</v>
      </c>
      <c r="J1617" s="44">
        <v>0.2</v>
      </c>
      <c r="K1617" s="44">
        <v>0</v>
      </c>
      <c r="L1617" s="44">
        <v>0</v>
      </c>
      <c r="M1617" s="44">
        <v>0</v>
      </c>
      <c r="N1617" s="44">
        <v>0</v>
      </c>
      <c r="O1617" s="279"/>
      <c r="P1617" s="282"/>
      <c r="Q1617" s="315"/>
    </row>
    <row r="1618" spans="1:17" x14ac:dyDescent="0.25">
      <c r="A1618" s="292"/>
      <c r="B1618" s="279"/>
      <c r="C1618" s="279"/>
      <c r="D1618" s="279"/>
      <c r="E1618" s="279"/>
      <c r="F1618" s="279"/>
      <c r="G1618" s="79" t="s">
        <v>19</v>
      </c>
      <c r="H1618" s="44">
        <f t="shared" si="362"/>
        <v>0.6</v>
      </c>
      <c r="I1618" s="44">
        <v>0.6</v>
      </c>
      <c r="J1618" s="44">
        <v>0</v>
      </c>
      <c r="K1618" s="44">
        <v>0</v>
      </c>
      <c r="L1618" s="44">
        <v>0</v>
      </c>
      <c r="M1618" s="44">
        <v>0</v>
      </c>
      <c r="N1618" s="44">
        <v>0</v>
      </c>
      <c r="O1618" s="279"/>
      <c r="P1618" s="282"/>
      <c r="Q1618" s="315"/>
    </row>
    <row r="1619" spans="1:17" ht="24" x14ac:dyDescent="0.25">
      <c r="A1619" s="292"/>
      <c r="B1619" s="279"/>
      <c r="C1619" s="279"/>
      <c r="D1619" s="279"/>
      <c r="E1619" s="279"/>
      <c r="F1619" s="279"/>
      <c r="G1619" s="79" t="s">
        <v>20</v>
      </c>
      <c r="H1619" s="44">
        <f t="shared" si="362"/>
        <v>0</v>
      </c>
      <c r="I1619" s="44">
        <v>0</v>
      </c>
      <c r="J1619" s="44">
        <v>0</v>
      </c>
      <c r="K1619" s="44">
        <v>0</v>
      </c>
      <c r="L1619" s="44">
        <v>0</v>
      </c>
      <c r="M1619" s="44">
        <v>0</v>
      </c>
      <c r="N1619" s="44">
        <v>0</v>
      </c>
      <c r="O1619" s="279"/>
      <c r="P1619" s="283"/>
      <c r="Q1619" s="315"/>
    </row>
    <row r="1620" spans="1:17" ht="36.75" customHeight="1" x14ac:dyDescent="0.25">
      <c r="A1620" s="292" t="s">
        <v>3722</v>
      </c>
      <c r="B1620" s="279" t="s">
        <v>3610</v>
      </c>
      <c r="C1620" s="279" t="s">
        <v>236</v>
      </c>
      <c r="D1620" s="279" t="s">
        <v>3723</v>
      </c>
      <c r="E1620" s="279" t="s">
        <v>3724</v>
      </c>
      <c r="F1620" s="279" t="s">
        <v>3725</v>
      </c>
      <c r="G1620" s="79" t="s">
        <v>16</v>
      </c>
      <c r="H1620" s="44">
        <f t="shared" ref="H1620:N1620" si="370">SUM(H1621:H1624)</f>
        <v>30.6</v>
      </c>
      <c r="I1620" s="44">
        <f t="shared" si="370"/>
        <v>0</v>
      </c>
      <c r="J1620" s="44">
        <f t="shared" si="370"/>
        <v>0</v>
      </c>
      <c r="K1620" s="44">
        <f t="shared" si="370"/>
        <v>0</v>
      </c>
      <c r="L1620" s="44">
        <f t="shared" si="370"/>
        <v>0.6</v>
      </c>
      <c r="M1620" s="44">
        <f t="shared" si="370"/>
        <v>30</v>
      </c>
      <c r="N1620" s="44">
        <f t="shared" si="370"/>
        <v>0</v>
      </c>
      <c r="O1620" s="279">
        <v>1002</v>
      </c>
      <c r="P1620" s="281" t="s">
        <v>3726</v>
      </c>
      <c r="Q1620" s="314" t="s">
        <v>4198</v>
      </c>
    </row>
    <row r="1621" spans="1:17" ht="29.25" customHeight="1" x14ac:dyDescent="0.25">
      <c r="A1621" s="292"/>
      <c r="B1621" s="279"/>
      <c r="C1621" s="279"/>
      <c r="D1621" s="279"/>
      <c r="E1621" s="279"/>
      <c r="F1621" s="279"/>
      <c r="G1621" s="79" t="s">
        <v>267</v>
      </c>
      <c r="H1621" s="44">
        <f t="shared" si="362"/>
        <v>29.7</v>
      </c>
      <c r="I1621" s="44">
        <v>0</v>
      </c>
      <c r="J1621" s="44">
        <v>0</v>
      </c>
      <c r="K1621" s="44">
        <v>0</v>
      </c>
      <c r="L1621" s="44">
        <v>0</v>
      </c>
      <c r="M1621" s="44">
        <v>29.7</v>
      </c>
      <c r="N1621" s="44">
        <v>0</v>
      </c>
      <c r="O1621" s="279"/>
      <c r="P1621" s="282"/>
      <c r="Q1621" s="315"/>
    </row>
    <row r="1622" spans="1:17" ht="36" x14ac:dyDescent="0.25">
      <c r="A1622" s="292"/>
      <c r="B1622" s="279"/>
      <c r="C1622" s="279"/>
      <c r="D1622" s="279"/>
      <c r="E1622" s="279"/>
      <c r="F1622" s="279"/>
      <c r="G1622" s="79" t="s">
        <v>18</v>
      </c>
      <c r="H1622" s="44">
        <f t="shared" si="362"/>
        <v>0.3</v>
      </c>
      <c r="I1622" s="44">
        <v>0</v>
      </c>
      <c r="J1622" s="44">
        <v>0</v>
      </c>
      <c r="K1622" s="44">
        <v>0</v>
      </c>
      <c r="L1622" s="44">
        <v>0</v>
      </c>
      <c r="M1622" s="44">
        <v>0.3</v>
      </c>
      <c r="N1622" s="44">
        <v>0</v>
      </c>
      <c r="O1622" s="279"/>
      <c r="P1622" s="282"/>
      <c r="Q1622" s="315"/>
    </row>
    <row r="1623" spans="1:17" x14ac:dyDescent="0.25">
      <c r="A1623" s="292"/>
      <c r="B1623" s="279"/>
      <c r="C1623" s="279"/>
      <c r="D1623" s="279"/>
      <c r="E1623" s="279"/>
      <c r="F1623" s="279"/>
      <c r="G1623" s="79" t="s">
        <v>19</v>
      </c>
      <c r="H1623" s="44">
        <f t="shared" si="362"/>
        <v>0.6</v>
      </c>
      <c r="I1623" s="44">
        <v>0</v>
      </c>
      <c r="J1623" s="44">
        <v>0</v>
      </c>
      <c r="K1623" s="44">
        <v>0</v>
      </c>
      <c r="L1623" s="44">
        <v>0.6</v>
      </c>
      <c r="M1623" s="44">
        <v>0</v>
      </c>
      <c r="N1623" s="44">
        <v>0</v>
      </c>
      <c r="O1623" s="279"/>
      <c r="P1623" s="282"/>
      <c r="Q1623" s="315"/>
    </row>
    <row r="1624" spans="1:17" ht="24" x14ac:dyDescent="0.25">
      <c r="A1624" s="292"/>
      <c r="B1624" s="279"/>
      <c r="C1624" s="279"/>
      <c r="D1624" s="279"/>
      <c r="E1624" s="279"/>
      <c r="F1624" s="279"/>
      <c r="G1624" s="79" t="s">
        <v>20</v>
      </c>
      <c r="H1624" s="44">
        <f t="shared" si="362"/>
        <v>0</v>
      </c>
      <c r="I1624" s="44">
        <v>0</v>
      </c>
      <c r="J1624" s="44">
        <v>0</v>
      </c>
      <c r="K1624" s="44">
        <v>0</v>
      </c>
      <c r="L1624" s="44">
        <v>0</v>
      </c>
      <c r="M1624" s="44">
        <v>0</v>
      </c>
      <c r="N1624" s="44">
        <v>0</v>
      </c>
      <c r="O1624" s="279"/>
      <c r="P1624" s="283"/>
      <c r="Q1624" s="315"/>
    </row>
    <row r="1625" spans="1:17" ht="36" customHeight="1" x14ac:dyDescent="0.25">
      <c r="A1625" s="292" t="s">
        <v>3727</v>
      </c>
      <c r="B1625" s="279" t="s">
        <v>3610</v>
      </c>
      <c r="C1625" s="279" t="s">
        <v>236</v>
      </c>
      <c r="D1625" s="279">
        <v>2027</v>
      </c>
      <c r="E1625" s="279" t="s">
        <v>3704</v>
      </c>
      <c r="F1625" s="279" t="s">
        <v>238</v>
      </c>
      <c r="G1625" s="79" t="s">
        <v>16</v>
      </c>
      <c r="H1625" s="44">
        <f t="shared" ref="H1625:N1625" si="371">SUM(H1626:H1629)</f>
        <v>10</v>
      </c>
      <c r="I1625" s="44">
        <f t="shared" si="371"/>
        <v>0</v>
      </c>
      <c r="J1625" s="44">
        <f t="shared" si="371"/>
        <v>0</v>
      </c>
      <c r="K1625" s="44">
        <f t="shared" si="371"/>
        <v>10</v>
      </c>
      <c r="L1625" s="44">
        <f t="shared" si="371"/>
        <v>0</v>
      </c>
      <c r="M1625" s="44">
        <f t="shared" si="371"/>
        <v>0</v>
      </c>
      <c r="N1625" s="44">
        <f t="shared" si="371"/>
        <v>0</v>
      </c>
      <c r="O1625" s="279">
        <v>942</v>
      </c>
      <c r="P1625" s="279" t="s">
        <v>3728</v>
      </c>
      <c r="Q1625" s="314" t="s">
        <v>4198</v>
      </c>
    </row>
    <row r="1626" spans="1:17" ht="28.5" customHeight="1" x14ac:dyDescent="0.25">
      <c r="A1626" s="292"/>
      <c r="B1626" s="279"/>
      <c r="C1626" s="279"/>
      <c r="D1626" s="279"/>
      <c r="E1626" s="279"/>
      <c r="F1626" s="279"/>
      <c r="G1626" s="79" t="s">
        <v>267</v>
      </c>
      <c r="H1626" s="44">
        <f t="shared" si="362"/>
        <v>0</v>
      </c>
      <c r="I1626" s="44">
        <v>0</v>
      </c>
      <c r="J1626" s="44">
        <v>0</v>
      </c>
      <c r="K1626" s="44">
        <v>0</v>
      </c>
      <c r="L1626" s="44">
        <v>0</v>
      </c>
      <c r="M1626" s="44">
        <v>0</v>
      </c>
      <c r="N1626" s="44">
        <v>0</v>
      </c>
      <c r="O1626" s="279"/>
      <c r="P1626" s="279"/>
      <c r="Q1626" s="315"/>
    </row>
    <row r="1627" spans="1:17" ht="36" x14ac:dyDescent="0.25">
      <c r="A1627" s="292"/>
      <c r="B1627" s="279"/>
      <c r="C1627" s="279"/>
      <c r="D1627" s="279"/>
      <c r="E1627" s="279"/>
      <c r="F1627" s="279"/>
      <c r="G1627" s="79" t="s">
        <v>18</v>
      </c>
      <c r="H1627" s="44">
        <f t="shared" si="362"/>
        <v>9.6</v>
      </c>
      <c r="I1627" s="44">
        <v>0</v>
      </c>
      <c r="J1627" s="44">
        <v>0</v>
      </c>
      <c r="K1627" s="44">
        <v>9.6</v>
      </c>
      <c r="L1627" s="44">
        <v>0</v>
      </c>
      <c r="M1627" s="44">
        <v>0</v>
      </c>
      <c r="N1627" s="44">
        <v>0</v>
      </c>
      <c r="O1627" s="279"/>
      <c r="P1627" s="279"/>
      <c r="Q1627" s="315"/>
    </row>
    <row r="1628" spans="1:17" x14ac:dyDescent="0.25">
      <c r="A1628" s="292"/>
      <c r="B1628" s="279"/>
      <c r="C1628" s="279"/>
      <c r="D1628" s="279"/>
      <c r="E1628" s="279"/>
      <c r="F1628" s="279"/>
      <c r="G1628" s="79" t="s">
        <v>19</v>
      </c>
      <c r="H1628" s="44">
        <f t="shared" si="362"/>
        <v>0.4</v>
      </c>
      <c r="I1628" s="44">
        <v>0</v>
      </c>
      <c r="J1628" s="44">
        <v>0</v>
      </c>
      <c r="K1628" s="44">
        <v>0.4</v>
      </c>
      <c r="L1628" s="44">
        <v>0</v>
      </c>
      <c r="M1628" s="44">
        <v>0</v>
      </c>
      <c r="N1628" s="44">
        <v>0</v>
      </c>
      <c r="O1628" s="279"/>
      <c r="P1628" s="279"/>
      <c r="Q1628" s="315"/>
    </row>
    <row r="1629" spans="1:17" ht="24" x14ac:dyDescent="0.25">
      <c r="A1629" s="292"/>
      <c r="B1629" s="279"/>
      <c r="C1629" s="279"/>
      <c r="D1629" s="279"/>
      <c r="E1629" s="279"/>
      <c r="F1629" s="279"/>
      <c r="G1629" s="79" t="s">
        <v>20</v>
      </c>
      <c r="H1629" s="44">
        <f t="shared" si="362"/>
        <v>0</v>
      </c>
      <c r="I1629" s="44">
        <v>0</v>
      </c>
      <c r="J1629" s="44">
        <v>0</v>
      </c>
      <c r="K1629" s="44">
        <v>0</v>
      </c>
      <c r="L1629" s="44">
        <v>0</v>
      </c>
      <c r="M1629" s="44">
        <v>0</v>
      </c>
      <c r="N1629" s="44">
        <v>0</v>
      </c>
      <c r="O1629" s="279"/>
      <c r="P1629" s="279"/>
      <c r="Q1629" s="315"/>
    </row>
    <row r="1630" spans="1:17" ht="36" customHeight="1" x14ac:dyDescent="0.25">
      <c r="A1630" s="292" t="s">
        <v>3729</v>
      </c>
      <c r="B1630" s="279" t="s">
        <v>3610</v>
      </c>
      <c r="C1630" s="279" t="s">
        <v>236</v>
      </c>
      <c r="D1630" s="279" t="s">
        <v>3730</v>
      </c>
      <c r="E1630" s="279" t="s">
        <v>3731</v>
      </c>
      <c r="F1630" s="279" t="s">
        <v>3106</v>
      </c>
      <c r="G1630" s="79" t="s">
        <v>16</v>
      </c>
      <c r="H1630" s="44">
        <f t="shared" ref="H1630:N1630" si="372">SUM(H1631:H1634)</f>
        <v>30.6</v>
      </c>
      <c r="I1630" s="44">
        <f t="shared" si="372"/>
        <v>0</v>
      </c>
      <c r="J1630" s="44">
        <f t="shared" si="372"/>
        <v>0.6</v>
      </c>
      <c r="K1630" s="44">
        <f t="shared" si="372"/>
        <v>30</v>
      </c>
      <c r="L1630" s="44">
        <f t="shared" si="372"/>
        <v>0</v>
      </c>
      <c r="M1630" s="44">
        <f t="shared" si="372"/>
        <v>0</v>
      </c>
      <c r="N1630" s="44">
        <f t="shared" si="372"/>
        <v>0</v>
      </c>
      <c r="O1630" s="279">
        <v>916</v>
      </c>
      <c r="P1630" s="279" t="s">
        <v>3732</v>
      </c>
      <c r="Q1630" s="314" t="s">
        <v>4198</v>
      </c>
    </row>
    <row r="1631" spans="1:17" ht="30.75" customHeight="1" x14ac:dyDescent="0.25">
      <c r="A1631" s="292"/>
      <c r="B1631" s="279"/>
      <c r="C1631" s="279"/>
      <c r="D1631" s="279"/>
      <c r="E1631" s="279"/>
      <c r="F1631" s="279"/>
      <c r="G1631" s="79" t="s">
        <v>267</v>
      </c>
      <c r="H1631" s="44">
        <f t="shared" si="362"/>
        <v>29.7</v>
      </c>
      <c r="I1631" s="44">
        <v>0</v>
      </c>
      <c r="J1631" s="44">
        <v>0</v>
      </c>
      <c r="K1631" s="44">
        <v>29.7</v>
      </c>
      <c r="L1631" s="44">
        <v>0</v>
      </c>
      <c r="M1631" s="44">
        <v>0</v>
      </c>
      <c r="N1631" s="44">
        <v>0</v>
      </c>
      <c r="O1631" s="279"/>
      <c r="P1631" s="279"/>
      <c r="Q1631" s="315"/>
    </row>
    <row r="1632" spans="1:17" ht="36" x14ac:dyDescent="0.25">
      <c r="A1632" s="292"/>
      <c r="B1632" s="279"/>
      <c r="C1632" s="279"/>
      <c r="D1632" s="279"/>
      <c r="E1632" s="279"/>
      <c r="F1632" s="279"/>
      <c r="G1632" s="79" t="s">
        <v>18</v>
      </c>
      <c r="H1632" s="44">
        <f t="shared" si="362"/>
        <v>0.3</v>
      </c>
      <c r="I1632" s="44">
        <v>0</v>
      </c>
      <c r="J1632" s="44">
        <v>0</v>
      </c>
      <c r="K1632" s="44">
        <v>0.3</v>
      </c>
      <c r="L1632" s="44">
        <v>0</v>
      </c>
      <c r="M1632" s="44">
        <v>0</v>
      </c>
      <c r="N1632" s="44">
        <v>0</v>
      </c>
      <c r="O1632" s="279"/>
      <c r="P1632" s="279"/>
      <c r="Q1632" s="315"/>
    </row>
    <row r="1633" spans="1:17" x14ac:dyDescent="0.25">
      <c r="A1633" s="292"/>
      <c r="B1633" s="279"/>
      <c r="C1633" s="279"/>
      <c r="D1633" s="279"/>
      <c r="E1633" s="279"/>
      <c r="F1633" s="279"/>
      <c r="G1633" s="79" t="s">
        <v>19</v>
      </c>
      <c r="H1633" s="44">
        <f t="shared" si="362"/>
        <v>0.6</v>
      </c>
      <c r="I1633" s="44">
        <v>0</v>
      </c>
      <c r="J1633" s="44">
        <v>0.6</v>
      </c>
      <c r="K1633" s="44">
        <v>0</v>
      </c>
      <c r="L1633" s="44">
        <v>0</v>
      </c>
      <c r="M1633" s="44">
        <v>0</v>
      </c>
      <c r="N1633" s="44">
        <v>0</v>
      </c>
      <c r="O1633" s="279"/>
      <c r="P1633" s="279"/>
      <c r="Q1633" s="315"/>
    </row>
    <row r="1634" spans="1:17" ht="24" x14ac:dyDescent="0.25">
      <c r="A1634" s="292"/>
      <c r="B1634" s="279"/>
      <c r="C1634" s="279"/>
      <c r="D1634" s="279"/>
      <c r="E1634" s="279"/>
      <c r="F1634" s="279"/>
      <c r="G1634" s="79" t="s">
        <v>20</v>
      </c>
      <c r="H1634" s="44">
        <f t="shared" si="362"/>
        <v>0</v>
      </c>
      <c r="I1634" s="44">
        <v>0</v>
      </c>
      <c r="J1634" s="44">
        <v>0</v>
      </c>
      <c r="K1634" s="44">
        <v>0</v>
      </c>
      <c r="L1634" s="44">
        <v>0</v>
      </c>
      <c r="M1634" s="44">
        <v>0</v>
      </c>
      <c r="N1634" s="44">
        <v>0</v>
      </c>
      <c r="O1634" s="279"/>
      <c r="P1634" s="279"/>
      <c r="Q1634" s="315"/>
    </row>
    <row r="1635" spans="1:17" ht="36" customHeight="1" x14ac:dyDescent="0.25">
      <c r="A1635" s="292" t="s">
        <v>3733</v>
      </c>
      <c r="B1635" s="279" t="s">
        <v>3610</v>
      </c>
      <c r="C1635" s="279" t="s">
        <v>236</v>
      </c>
      <c r="D1635" s="279" t="s">
        <v>3730</v>
      </c>
      <c r="E1635" s="279" t="s">
        <v>241</v>
      </c>
      <c r="F1635" s="279" t="s">
        <v>3734</v>
      </c>
      <c r="G1635" s="79" t="s">
        <v>16</v>
      </c>
      <c r="H1635" s="44">
        <f t="shared" ref="H1635:N1635" si="373">SUM(H1636:H1639)</f>
        <v>2.6</v>
      </c>
      <c r="I1635" s="44">
        <f t="shared" si="373"/>
        <v>0</v>
      </c>
      <c r="J1635" s="44">
        <f t="shared" si="373"/>
        <v>0.6</v>
      </c>
      <c r="K1635" s="44">
        <f t="shared" si="373"/>
        <v>2</v>
      </c>
      <c r="L1635" s="44">
        <f t="shared" si="373"/>
        <v>0</v>
      </c>
      <c r="M1635" s="44">
        <f t="shared" si="373"/>
        <v>0</v>
      </c>
      <c r="N1635" s="44">
        <f t="shared" si="373"/>
        <v>0</v>
      </c>
      <c r="O1635" s="279">
        <v>1146</v>
      </c>
      <c r="P1635" s="279" t="s">
        <v>3735</v>
      </c>
      <c r="Q1635" s="314" t="s">
        <v>4198</v>
      </c>
    </row>
    <row r="1636" spans="1:17" ht="28.5" customHeight="1" x14ac:dyDescent="0.25">
      <c r="A1636" s="292"/>
      <c r="B1636" s="279"/>
      <c r="C1636" s="279"/>
      <c r="D1636" s="279"/>
      <c r="E1636" s="279"/>
      <c r="F1636" s="279"/>
      <c r="G1636" s="79" t="s">
        <v>267</v>
      </c>
      <c r="H1636" s="44">
        <f t="shared" si="362"/>
        <v>2</v>
      </c>
      <c r="I1636" s="44">
        <v>0</v>
      </c>
      <c r="J1636" s="44">
        <v>0</v>
      </c>
      <c r="K1636" s="44">
        <v>2</v>
      </c>
      <c r="L1636" s="44">
        <v>0</v>
      </c>
      <c r="M1636" s="44">
        <v>0</v>
      </c>
      <c r="N1636" s="44">
        <v>0</v>
      </c>
      <c r="O1636" s="279"/>
      <c r="P1636" s="279"/>
      <c r="Q1636" s="315"/>
    </row>
    <row r="1637" spans="1:17" ht="36" x14ac:dyDescent="0.25">
      <c r="A1637" s="292"/>
      <c r="B1637" s="279"/>
      <c r="C1637" s="279"/>
      <c r="D1637" s="279"/>
      <c r="E1637" s="279"/>
      <c r="F1637" s="279"/>
      <c r="G1637" s="79" t="s">
        <v>18</v>
      </c>
      <c r="H1637" s="44">
        <f t="shared" si="362"/>
        <v>0</v>
      </c>
      <c r="I1637" s="44">
        <v>0</v>
      </c>
      <c r="J1637" s="44">
        <v>0</v>
      </c>
      <c r="K1637" s="44">
        <v>0</v>
      </c>
      <c r="L1637" s="44">
        <v>0</v>
      </c>
      <c r="M1637" s="44">
        <v>0</v>
      </c>
      <c r="N1637" s="44">
        <v>0</v>
      </c>
      <c r="O1637" s="279"/>
      <c r="P1637" s="279"/>
      <c r="Q1637" s="315"/>
    </row>
    <row r="1638" spans="1:17" x14ac:dyDescent="0.25">
      <c r="A1638" s="292"/>
      <c r="B1638" s="279"/>
      <c r="C1638" s="279"/>
      <c r="D1638" s="279"/>
      <c r="E1638" s="279"/>
      <c r="F1638" s="279"/>
      <c r="G1638" s="79" t="s">
        <v>19</v>
      </c>
      <c r="H1638" s="44">
        <f t="shared" si="362"/>
        <v>0.6</v>
      </c>
      <c r="I1638" s="44">
        <v>0</v>
      </c>
      <c r="J1638" s="44">
        <v>0.6</v>
      </c>
      <c r="K1638" s="44">
        <v>0</v>
      </c>
      <c r="L1638" s="44">
        <v>0</v>
      </c>
      <c r="M1638" s="44">
        <v>0</v>
      </c>
      <c r="N1638" s="44">
        <v>0</v>
      </c>
      <c r="O1638" s="279"/>
      <c r="P1638" s="279"/>
      <c r="Q1638" s="315"/>
    </row>
    <row r="1639" spans="1:17" ht="24" x14ac:dyDescent="0.25">
      <c r="A1639" s="292"/>
      <c r="B1639" s="279"/>
      <c r="C1639" s="279"/>
      <c r="D1639" s="279"/>
      <c r="E1639" s="279"/>
      <c r="F1639" s="279"/>
      <c r="G1639" s="79" t="s">
        <v>20</v>
      </c>
      <c r="H1639" s="44">
        <f t="shared" si="362"/>
        <v>0</v>
      </c>
      <c r="I1639" s="44">
        <v>0</v>
      </c>
      <c r="J1639" s="44">
        <v>0</v>
      </c>
      <c r="K1639" s="44">
        <v>0</v>
      </c>
      <c r="L1639" s="44">
        <v>0</v>
      </c>
      <c r="M1639" s="44">
        <v>0</v>
      </c>
      <c r="N1639" s="44">
        <v>0</v>
      </c>
      <c r="O1639" s="279"/>
      <c r="P1639" s="279"/>
      <c r="Q1639" s="315"/>
    </row>
    <row r="1640" spans="1:17" ht="36" customHeight="1" x14ac:dyDescent="0.25">
      <c r="A1640" s="292" t="s">
        <v>3736</v>
      </c>
      <c r="B1640" s="279" t="s">
        <v>3610</v>
      </c>
      <c r="C1640" s="279" t="s">
        <v>236</v>
      </c>
      <c r="D1640" s="279" t="s">
        <v>3737</v>
      </c>
      <c r="E1640" s="279" t="s">
        <v>3738</v>
      </c>
      <c r="F1640" s="281" t="s">
        <v>3739</v>
      </c>
      <c r="G1640" s="79" t="s">
        <v>16</v>
      </c>
      <c r="H1640" s="44">
        <f t="shared" ref="H1640:N1640" si="374">SUM(H1641:H1644)</f>
        <v>30.6</v>
      </c>
      <c r="I1640" s="44">
        <f t="shared" si="374"/>
        <v>0</v>
      </c>
      <c r="J1640" s="44">
        <f t="shared" si="374"/>
        <v>0</v>
      </c>
      <c r="K1640" s="44">
        <f t="shared" si="374"/>
        <v>0</v>
      </c>
      <c r="L1640" s="44">
        <f t="shared" si="374"/>
        <v>0</v>
      </c>
      <c r="M1640" s="44">
        <f t="shared" si="374"/>
        <v>0.6</v>
      </c>
      <c r="N1640" s="44">
        <f t="shared" si="374"/>
        <v>30</v>
      </c>
      <c r="O1640" s="279">
        <v>677</v>
      </c>
      <c r="P1640" s="279" t="s">
        <v>3740</v>
      </c>
      <c r="Q1640" s="314" t="s">
        <v>4198</v>
      </c>
    </row>
    <row r="1641" spans="1:17" ht="27" customHeight="1" x14ac:dyDescent="0.25">
      <c r="A1641" s="292"/>
      <c r="B1641" s="279"/>
      <c r="C1641" s="279"/>
      <c r="D1641" s="279"/>
      <c r="E1641" s="279"/>
      <c r="F1641" s="282"/>
      <c r="G1641" s="79" t="s">
        <v>267</v>
      </c>
      <c r="H1641" s="44">
        <f t="shared" si="362"/>
        <v>29.7</v>
      </c>
      <c r="I1641" s="44">
        <v>0</v>
      </c>
      <c r="J1641" s="44">
        <v>0</v>
      </c>
      <c r="K1641" s="44">
        <v>0</v>
      </c>
      <c r="L1641" s="44">
        <v>0</v>
      </c>
      <c r="M1641" s="44">
        <v>0</v>
      </c>
      <c r="N1641" s="44">
        <v>29.7</v>
      </c>
      <c r="O1641" s="279"/>
      <c r="P1641" s="279"/>
      <c r="Q1641" s="315"/>
    </row>
    <row r="1642" spans="1:17" ht="36" x14ac:dyDescent="0.25">
      <c r="A1642" s="292"/>
      <c r="B1642" s="279"/>
      <c r="C1642" s="279"/>
      <c r="D1642" s="279"/>
      <c r="E1642" s="279"/>
      <c r="F1642" s="282"/>
      <c r="G1642" s="79" t="s">
        <v>18</v>
      </c>
      <c r="H1642" s="44">
        <f t="shared" si="362"/>
        <v>0.3</v>
      </c>
      <c r="I1642" s="44">
        <v>0</v>
      </c>
      <c r="J1642" s="44">
        <v>0</v>
      </c>
      <c r="K1642" s="44">
        <v>0</v>
      </c>
      <c r="L1642" s="44">
        <v>0</v>
      </c>
      <c r="M1642" s="44">
        <v>0</v>
      </c>
      <c r="N1642" s="44">
        <v>0.3</v>
      </c>
      <c r="O1642" s="279"/>
      <c r="P1642" s="279"/>
      <c r="Q1642" s="315"/>
    </row>
    <row r="1643" spans="1:17" x14ac:dyDescent="0.25">
      <c r="A1643" s="292"/>
      <c r="B1643" s="279"/>
      <c r="C1643" s="279"/>
      <c r="D1643" s="279"/>
      <c r="E1643" s="279"/>
      <c r="F1643" s="282"/>
      <c r="G1643" s="79" t="s">
        <v>19</v>
      </c>
      <c r="H1643" s="44">
        <f t="shared" si="362"/>
        <v>0.6</v>
      </c>
      <c r="I1643" s="44">
        <v>0</v>
      </c>
      <c r="J1643" s="44">
        <v>0</v>
      </c>
      <c r="K1643" s="44">
        <v>0</v>
      </c>
      <c r="L1643" s="44">
        <v>0</v>
      </c>
      <c r="M1643" s="44">
        <v>0.6</v>
      </c>
      <c r="N1643" s="44">
        <v>0</v>
      </c>
      <c r="O1643" s="279"/>
      <c r="P1643" s="279"/>
      <c r="Q1643" s="315"/>
    </row>
    <row r="1644" spans="1:17" ht="24" x14ac:dyDescent="0.25">
      <c r="A1644" s="292"/>
      <c r="B1644" s="279"/>
      <c r="C1644" s="279"/>
      <c r="D1644" s="279"/>
      <c r="E1644" s="279"/>
      <c r="F1644" s="283"/>
      <c r="G1644" s="79" t="s">
        <v>20</v>
      </c>
      <c r="H1644" s="44">
        <f t="shared" si="362"/>
        <v>0</v>
      </c>
      <c r="I1644" s="44">
        <v>0</v>
      </c>
      <c r="J1644" s="44">
        <v>0</v>
      </c>
      <c r="K1644" s="44">
        <v>0</v>
      </c>
      <c r="L1644" s="44">
        <v>0</v>
      </c>
      <c r="M1644" s="44">
        <v>0</v>
      </c>
      <c r="N1644" s="44">
        <v>0</v>
      </c>
      <c r="O1644" s="279"/>
      <c r="P1644" s="279"/>
      <c r="Q1644" s="315"/>
    </row>
    <row r="1645" spans="1:17" ht="36" x14ac:dyDescent="0.25">
      <c r="A1645" s="292" t="s">
        <v>3741</v>
      </c>
      <c r="B1645" s="279" t="s">
        <v>3610</v>
      </c>
      <c r="C1645" s="279" t="s">
        <v>236</v>
      </c>
      <c r="D1645" s="279">
        <v>2029</v>
      </c>
      <c r="E1645" s="279" t="s">
        <v>3704</v>
      </c>
      <c r="F1645" s="279" t="s">
        <v>1485</v>
      </c>
      <c r="G1645" s="79" t="s">
        <v>16</v>
      </c>
      <c r="H1645" s="44">
        <f t="shared" ref="H1645:N1645" si="375">SUM(H1646:H1649)</f>
        <v>10</v>
      </c>
      <c r="I1645" s="44">
        <f t="shared" si="375"/>
        <v>0</v>
      </c>
      <c r="J1645" s="44">
        <f t="shared" si="375"/>
        <v>0</v>
      </c>
      <c r="K1645" s="44">
        <f t="shared" si="375"/>
        <v>0</v>
      </c>
      <c r="L1645" s="44">
        <f t="shared" si="375"/>
        <v>0</v>
      </c>
      <c r="M1645" s="44">
        <f t="shared" si="375"/>
        <v>10</v>
      </c>
      <c r="N1645" s="44">
        <f t="shared" si="375"/>
        <v>0</v>
      </c>
      <c r="O1645" s="279">
        <v>767</v>
      </c>
      <c r="P1645" s="279" t="s">
        <v>3742</v>
      </c>
      <c r="Q1645" s="314" t="s">
        <v>4198</v>
      </c>
    </row>
    <row r="1646" spans="1:17" ht="33.75" customHeight="1" x14ac:dyDescent="0.25">
      <c r="A1646" s="292"/>
      <c r="B1646" s="279"/>
      <c r="C1646" s="279"/>
      <c r="D1646" s="279"/>
      <c r="E1646" s="279"/>
      <c r="F1646" s="279"/>
      <c r="G1646" s="79" t="s">
        <v>267</v>
      </c>
      <c r="H1646" s="44">
        <f t="shared" ref="H1646:H1649" si="376">SUM(I1646:N1646)</f>
        <v>0</v>
      </c>
      <c r="I1646" s="44">
        <v>0</v>
      </c>
      <c r="J1646" s="44">
        <v>0</v>
      </c>
      <c r="K1646" s="44">
        <v>0</v>
      </c>
      <c r="L1646" s="44">
        <v>0</v>
      </c>
      <c r="M1646" s="44">
        <v>0</v>
      </c>
      <c r="N1646" s="44">
        <v>0</v>
      </c>
      <c r="O1646" s="279"/>
      <c r="P1646" s="279"/>
      <c r="Q1646" s="315"/>
    </row>
    <row r="1647" spans="1:17" ht="50.25" customHeight="1" x14ac:dyDescent="0.25">
      <c r="A1647" s="292"/>
      <c r="B1647" s="279"/>
      <c r="C1647" s="279"/>
      <c r="D1647" s="279"/>
      <c r="E1647" s="279"/>
      <c r="F1647" s="279"/>
      <c r="G1647" s="79" t="s">
        <v>18</v>
      </c>
      <c r="H1647" s="44">
        <f t="shared" si="376"/>
        <v>9.6</v>
      </c>
      <c r="I1647" s="44">
        <v>0</v>
      </c>
      <c r="J1647" s="44">
        <v>0</v>
      </c>
      <c r="K1647" s="44">
        <v>0</v>
      </c>
      <c r="L1647" s="44">
        <v>0</v>
      </c>
      <c r="M1647" s="44">
        <v>9.6</v>
      </c>
      <c r="N1647" s="44">
        <v>0</v>
      </c>
      <c r="O1647" s="279"/>
      <c r="P1647" s="279"/>
      <c r="Q1647" s="315"/>
    </row>
    <row r="1648" spans="1:17" x14ac:dyDescent="0.25">
      <c r="A1648" s="292"/>
      <c r="B1648" s="279"/>
      <c r="C1648" s="279"/>
      <c r="D1648" s="279"/>
      <c r="E1648" s="279"/>
      <c r="F1648" s="279"/>
      <c r="G1648" s="79" t="s">
        <v>19</v>
      </c>
      <c r="H1648" s="44">
        <f t="shared" si="376"/>
        <v>0.4</v>
      </c>
      <c r="I1648" s="44">
        <v>0</v>
      </c>
      <c r="J1648" s="44">
        <v>0</v>
      </c>
      <c r="K1648" s="44">
        <v>0</v>
      </c>
      <c r="L1648" s="44">
        <v>0</v>
      </c>
      <c r="M1648" s="44">
        <v>0.4</v>
      </c>
      <c r="N1648" s="44">
        <v>0</v>
      </c>
      <c r="O1648" s="279"/>
      <c r="P1648" s="279"/>
      <c r="Q1648" s="315"/>
    </row>
    <row r="1649" spans="1:17" ht="24" x14ac:dyDescent="0.25">
      <c r="A1649" s="292"/>
      <c r="B1649" s="279"/>
      <c r="C1649" s="279"/>
      <c r="D1649" s="279"/>
      <c r="E1649" s="279"/>
      <c r="F1649" s="279"/>
      <c r="G1649" s="79" t="s">
        <v>20</v>
      </c>
      <c r="H1649" s="44">
        <f t="shared" si="376"/>
        <v>0</v>
      </c>
      <c r="I1649" s="44">
        <v>0</v>
      </c>
      <c r="J1649" s="44">
        <v>0</v>
      </c>
      <c r="K1649" s="44">
        <v>0</v>
      </c>
      <c r="L1649" s="44">
        <v>0</v>
      </c>
      <c r="M1649" s="44">
        <v>0</v>
      </c>
      <c r="N1649" s="44">
        <v>0</v>
      </c>
      <c r="O1649" s="279"/>
      <c r="P1649" s="279"/>
      <c r="Q1649" s="315"/>
    </row>
    <row r="1650" spans="1:17" ht="40.5" customHeight="1" x14ac:dyDescent="0.25">
      <c r="A1650" s="306" t="s">
        <v>26</v>
      </c>
      <c r="B1650" s="306"/>
      <c r="C1650" s="306"/>
      <c r="D1650" s="306"/>
      <c r="E1650" s="306"/>
      <c r="F1650" s="306"/>
      <c r="G1650" s="133" t="s">
        <v>16</v>
      </c>
      <c r="H1650" s="49">
        <f>SUM(H1580,H1585,H1590,H1595,H1600,H1605,H1610,H1615,H1620,H1625,H1630,H1635,H1640,H1645)</f>
        <v>353.50000000000006</v>
      </c>
      <c r="I1650" s="49">
        <f t="shared" ref="I1650:N1650" si="377">SUM(I1580,I1585,I1590,I1595,I1600,I1605,I1610,I1615,I1620,I1625,I1630,I1635,I1640,I1645)</f>
        <v>12.799999999999999</v>
      </c>
      <c r="J1650" s="49">
        <f t="shared" si="377"/>
        <v>116.89999999999998</v>
      </c>
      <c r="K1650" s="49">
        <f t="shared" si="377"/>
        <v>72.599999999999994</v>
      </c>
      <c r="L1650" s="49">
        <f t="shared" si="377"/>
        <v>30.6</v>
      </c>
      <c r="M1650" s="49">
        <f t="shared" si="377"/>
        <v>40.6</v>
      </c>
      <c r="N1650" s="49">
        <f t="shared" si="377"/>
        <v>80</v>
      </c>
      <c r="O1650" s="279"/>
      <c r="P1650" s="279"/>
    </row>
    <row r="1651" spans="1:17" ht="36" customHeight="1" x14ac:dyDescent="0.25">
      <c r="A1651" s="306"/>
      <c r="B1651" s="306"/>
      <c r="C1651" s="306"/>
      <c r="D1651" s="306"/>
      <c r="E1651" s="306"/>
      <c r="F1651" s="306"/>
      <c r="G1651" s="133" t="s">
        <v>267</v>
      </c>
      <c r="H1651" s="49">
        <f t="shared" ref="H1651:N1654" si="378">SUM(H1581,H1586,H1591,H1596,H1601,H1606,H1611,H1616,H1621,H1626,H1631,H1636,H1641,H1646)</f>
        <v>313.89999999999998</v>
      </c>
      <c r="I1651" s="49">
        <f t="shared" si="378"/>
        <v>0</v>
      </c>
      <c r="J1651" s="49">
        <f t="shared" si="378"/>
        <v>113.89999999999999</v>
      </c>
      <c r="K1651" s="49">
        <f t="shared" si="378"/>
        <v>61.4</v>
      </c>
      <c r="L1651" s="49">
        <f t="shared" si="378"/>
        <v>29.7</v>
      </c>
      <c r="M1651" s="49">
        <f t="shared" si="378"/>
        <v>29.7</v>
      </c>
      <c r="N1651" s="49">
        <f t="shared" si="378"/>
        <v>79.2</v>
      </c>
      <c r="O1651" s="279"/>
      <c r="P1651" s="279"/>
    </row>
    <row r="1652" spans="1:17" ht="36" x14ac:dyDescent="0.25">
      <c r="A1652" s="306"/>
      <c r="B1652" s="306"/>
      <c r="C1652" s="306"/>
      <c r="D1652" s="306"/>
      <c r="E1652" s="306"/>
      <c r="F1652" s="306"/>
      <c r="G1652" s="133" t="s">
        <v>18</v>
      </c>
      <c r="H1652" s="49">
        <f t="shared" si="378"/>
        <v>32</v>
      </c>
      <c r="I1652" s="49">
        <f t="shared" si="378"/>
        <v>9.6</v>
      </c>
      <c r="J1652" s="49">
        <f t="shared" si="378"/>
        <v>1.2</v>
      </c>
      <c r="K1652" s="49">
        <f t="shared" si="378"/>
        <v>10.200000000000001</v>
      </c>
      <c r="L1652" s="49">
        <f t="shared" si="378"/>
        <v>0.3</v>
      </c>
      <c r="M1652" s="49">
        <f t="shared" si="378"/>
        <v>9.9</v>
      </c>
      <c r="N1652" s="49">
        <f t="shared" si="378"/>
        <v>0.8</v>
      </c>
      <c r="O1652" s="279"/>
      <c r="P1652" s="279"/>
    </row>
    <row r="1653" spans="1:17" x14ac:dyDescent="0.25">
      <c r="A1653" s="306"/>
      <c r="B1653" s="306"/>
      <c r="C1653" s="306"/>
      <c r="D1653" s="306"/>
      <c r="E1653" s="306"/>
      <c r="F1653" s="306"/>
      <c r="G1653" s="133" t="s">
        <v>19</v>
      </c>
      <c r="H1653" s="49">
        <f t="shared" si="378"/>
        <v>7.6</v>
      </c>
      <c r="I1653" s="49">
        <f t="shared" si="378"/>
        <v>3.2</v>
      </c>
      <c r="J1653" s="49">
        <f t="shared" si="378"/>
        <v>1.7999999999999998</v>
      </c>
      <c r="K1653" s="49">
        <f t="shared" si="378"/>
        <v>1</v>
      </c>
      <c r="L1653" s="49">
        <f t="shared" si="378"/>
        <v>0.6</v>
      </c>
      <c r="M1653" s="49">
        <f t="shared" si="378"/>
        <v>1</v>
      </c>
      <c r="N1653" s="49">
        <f t="shared" si="378"/>
        <v>0</v>
      </c>
      <c r="O1653" s="279"/>
      <c r="P1653" s="279"/>
    </row>
    <row r="1654" spans="1:17" ht="24" x14ac:dyDescent="0.25">
      <c r="A1654" s="306"/>
      <c r="B1654" s="306"/>
      <c r="C1654" s="306"/>
      <c r="D1654" s="306"/>
      <c r="E1654" s="306"/>
      <c r="F1654" s="306"/>
      <c r="G1654" s="133" t="s">
        <v>20</v>
      </c>
      <c r="H1654" s="49">
        <f t="shared" si="378"/>
        <v>0</v>
      </c>
      <c r="I1654" s="49">
        <f t="shared" si="378"/>
        <v>0</v>
      </c>
      <c r="J1654" s="49">
        <f t="shared" si="378"/>
        <v>0</v>
      </c>
      <c r="K1654" s="49">
        <f t="shared" si="378"/>
        <v>0</v>
      </c>
      <c r="L1654" s="49">
        <f t="shared" si="378"/>
        <v>0</v>
      </c>
      <c r="M1654" s="49">
        <f t="shared" si="378"/>
        <v>0</v>
      </c>
      <c r="N1654" s="49">
        <f t="shared" si="378"/>
        <v>0</v>
      </c>
      <c r="O1654" s="279"/>
      <c r="P1654" s="279"/>
    </row>
    <row r="1655" spans="1:17" x14ac:dyDescent="0.25">
      <c r="A1655" s="679" t="s">
        <v>1239</v>
      </c>
      <c r="B1655" s="680"/>
      <c r="C1655" s="680"/>
      <c r="D1655" s="680"/>
      <c r="E1655" s="680"/>
      <c r="F1655" s="680"/>
      <c r="G1655" s="680"/>
      <c r="H1655" s="680"/>
      <c r="I1655" s="680"/>
      <c r="J1655" s="680"/>
      <c r="K1655" s="680"/>
      <c r="L1655" s="680"/>
      <c r="M1655" s="680"/>
      <c r="N1655" s="680"/>
      <c r="O1655" s="680"/>
      <c r="P1655" s="681"/>
    </row>
    <row r="1656" spans="1:17" ht="36" customHeight="1" x14ac:dyDescent="0.25">
      <c r="A1656" s="292" t="s">
        <v>3744</v>
      </c>
      <c r="B1656" s="279" t="s">
        <v>3031</v>
      </c>
      <c r="C1656" s="279" t="s">
        <v>1239</v>
      </c>
      <c r="D1656" s="279">
        <v>2028</v>
      </c>
      <c r="E1656" s="279" t="s">
        <v>3745</v>
      </c>
      <c r="F1656" s="281" t="s">
        <v>3746</v>
      </c>
      <c r="G1656" s="256" t="s">
        <v>16</v>
      </c>
      <c r="H1656" s="125">
        <f t="shared" ref="H1656:N1656" si="379">SUM(H1657:H1660)</f>
        <v>12.600000000000001</v>
      </c>
      <c r="I1656" s="125">
        <f t="shared" si="379"/>
        <v>0</v>
      </c>
      <c r="J1656" s="125">
        <f t="shared" si="379"/>
        <v>0</v>
      </c>
      <c r="K1656" s="125">
        <f t="shared" si="379"/>
        <v>0</v>
      </c>
      <c r="L1656" s="125">
        <f t="shared" si="379"/>
        <v>12.600000000000001</v>
      </c>
      <c r="M1656" s="125">
        <f t="shared" si="379"/>
        <v>0</v>
      </c>
      <c r="N1656" s="125">
        <f t="shared" si="379"/>
        <v>0</v>
      </c>
      <c r="O1656" s="279">
        <v>164</v>
      </c>
      <c r="P1656" s="279" t="s">
        <v>3747</v>
      </c>
      <c r="Q1656" s="314" t="s">
        <v>4167</v>
      </c>
    </row>
    <row r="1657" spans="1:17" ht="29.25" customHeight="1" x14ac:dyDescent="0.25">
      <c r="A1657" s="292"/>
      <c r="B1657" s="279"/>
      <c r="C1657" s="279"/>
      <c r="D1657" s="279"/>
      <c r="E1657" s="279"/>
      <c r="F1657" s="282"/>
      <c r="G1657" s="256" t="s">
        <v>267</v>
      </c>
      <c r="H1657" s="125">
        <f t="shared" ref="H1657:H1680" si="380">SUM(I1657:N1657)</f>
        <v>0</v>
      </c>
      <c r="I1657" s="125">
        <v>0</v>
      </c>
      <c r="J1657" s="125">
        <v>0</v>
      </c>
      <c r="K1657" s="125">
        <v>0</v>
      </c>
      <c r="L1657" s="125">
        <v>0</v>
      </c>
      <c r="M1657" s="125">
        <v>0</v>
      </c>
      <c r="N1657" s="125">
        <v>0</v>
      </c>
      <c r="O1657" s="279"/>
      <c r="P1657" s="279"/>
      <c r="Q1657" s="315"/>
    </row>
    <row r="1658" spans="1:17" ht="36" x14ac:dyDescent="0.25">
      <c r="A1658" s="292"/>
      <c r="B1658" s="279"/>
      <c r="C1658" s="279"/>
      <c r="D1658" s="279"/>
      <c r="E1658" s="279"/>
      <c r="F1658" s="282"/>
      <c r="G1658" s="256" t="s">
        <v>18</v>
      </c>
      <c r="H1658" s="125">
        <f t="shared" si="380"/>
        <v>11.8</v>
      </c>
      <c r="I1658" s="125">
        <v>0</v>
      </c>
      <c r="J1658" s="125">
        <v>0</v>
      </c>
      <c r="K1658" s="125">
        <v>0</v>
      </c>
      <c r="L1658" s="125">
        <v>11.8</v>
      </c>
      <c r="M1658" s="125">
        <v>0</v>
      </c>
      <c r="N1658" s="125">
        <v>0</v>
      </c>
      <c r="O1658" s="279"/>
      <c r="P1658" s="279"/>
      <c r="Q1658" s="315"/>
    </row>
    <row r="1659" spans="1:17" x14ac:dyDescent="0.25">
      <c r="A1659" s="292"/>
      <c r="B1659" s="279"/>
      <c r="C1659" s="279"/>
      <c r="D1659" s="279"/>
      <c r="E1659" s="279"/>
      <c r="F1659" s="282"/>
      <c r="G1659" s="256" t="s">
        <v>19</v>
      </c>
      <c r="H1659" s="125">
        <f t="shared" si="380"/>
        <v>0.8</v>
      </c>
      <c r="I1659" s="125">
        <v>0</v>
      </c>
      <c r="J1659" s="125">
        <v>0</v>
      </c>
      <c r="K1659" s="125">
        <v>0</v>
      </c>
      <c r="L1659" s="125">
        <v>0.8</v>
      </c>
      <c r="M1659" s="125">
        <v>0</v>
      </c>
      <c r="N1659" s="125">
        <v>0</v>
      </c>
      <c r="O1659" s="279"/>
      <c r="P1659" s="279"/>
      <c r="Q1659" s="315"/>
    </row>
    <row r="1660" spans="1:17" ht="24" x14ac:dyDescent="0.25">
      <c r="A1660" s="292"/>
      <c r="B1660" s="279"/>
      <c r="C1660" s="279"/>
      <c r="D1660" s="279"/>
      <c r="E1660" s="279"/>
      <c r="F1660" s="283"/>
      <c r="G1660" s="256" t="s">
        <v>20</v>
      </c>
      <c r="H1660" s="125">
        <f t="shared" si="380"/>
        <v>0</v>
      </c>
      <c r="I1660" s="125">
        <v>0</v>
      </c>
      <c r="J1660" s="125">
        <v>0</v>
      </c>
      <c r="K1660" s="125">
        <v>0</v>
      </c>
      <c r="L1660" s="125">
        <v>0</v>
      </c>
      <c r="M1660" s="125">
        <v>0</v>
      </c>
      <c r="N1660" s="125">
        <v>0</v>
      </c>
      <c r="O1660" s="279"/>
      <c r="P1660" s="279"/>
      <c r="Q1660" s="315"/>
    </row>
    <row r="1661" spans="1:17" ht="36" customHeight="1" x14ac:dyDescent="0.25">
      <c r="A1661" s="292" t="s">
        <v>3748</v>
      </c>
      <c r="B1661" s="279" t="s">
        <v>3031</v>
      </c>
      <c r="C1661" s="279" t="s">
        <v>1239</v>
      </c>
      <c r="D1661" s="279">
        <v>2028</v>
      </c>
      <c r="E1661" s="279" t="s">
        <v>3749</v>
      </c>
      <c r="F1661" s="281" t="s">
        <v>3743</v>
      </c>
      <c r="G1661" s="256" t="s">
        <v>16</v>
      </c>
      <c r="H1661" s="125">
        <f t="shared" ref="H1661:N1661" si="381">SUM(H1662:H1665)</f>
        <v>12.600000000000001</v>
      </c>
      <c r="I1661" s="125">
        <f t="shared" si="381"/>
        <v>0</v>
      </c>
      <c r="J1661" s="125">
        <f t="shared" si="381"/>
        <v>0</v>
      </c>
      <c r="K1661" s="125">
        <f t="shared" si="381"/>
        <v>0</v>
      </c>
      <c r="L1661" s="125">
        <f t="shared" si="381"/>
        <v>12.600000000000001</v>
      </c>
      <c r="M1661" s="125">
        <f t="shared" si="381"/>
        <v>0</v>
      </c>
      <c r="N1661" s="125">
        <f t="shared" si="381"/>
        <v>0</v>
      </c>
      <c r="O1661" s="279">
        <v>369</v>
      </c>
      <c r="P1661" s="279" t="s">
        <v>1771</v>
      </c>
      <c r="Q1661" s="314" t="s">
        <v>4167</v>
      </c>
    </row>
    <row r="1662" spans="1:17" ht="43.5" customHeight="1" x14ac:dyDescent="0.25">
      <c r="A1662" s="292"/>
      <c r="B1662" s="279"/>
      <c r="C1662" s="279"/>
      <c r="D1662" s="279"/>
      <c r="E1662" s="279"/>
      <c r="F1662" s="282"/>
      <c r="G1662" s="256" t="s">
        <v>267</v>
      </c>
      <c r="H1662" s="125">
        <f t="shared" si="380"/>
        <v>0</v>
      </c>
      <c r="I1662" s="125">
        <v>0</v>
      </c>
      <c r="J1662" s="125">
        <v>0</v>
      </c>
      <c r="K1662" s="125">
        <v>0</v>
      </c>
      <c r="L1662" s="44">
        <v>0</v>
      </c>
      <c r="M1662" s="125">
        <v>0</v>
      </c>
      <c r="N1662" s="125">
        <v>0</v>
      </c>
      <c r="O1662" s="279"/>
      <c r="P1662" s="279"/>
      <c r="Q1662" s="315"/>
    </row>
    <row r="1663" spans="1:17" ht="36" x14ac:dyDescent="0.25">
      <c r="A1663" s="292"/>
      <c r="B1663" s="279"/>
      <c r="C1663" s="279"/>
      <c r="D1663" s="279"/>
      <c r="E1663" s="279"/>
      <c r="F1663" s="282"/>
      <c r="G1663" s="256" t="s">
        <v>18</v>
      </c>
      <c r="H1663" s="125">
        <f t="shared" si="380"/>
        <v>11.8</v>
      </c>
      <c r="I1663" s="125">
        <v>0</v>
      </c>
      <c r="J1663" s="125">
        <v>0</v>
      </c>
      <c r="K1663" s="125">
        <v>0</v>
      </c>
      <c r="L1663" s="44">
        <v>11.8</v>
      </c>
      <c r="M1663" s="125">
        <v>0</v>
      </c>
      <c r="N1663" s="125">
        <v>0</v>
      </c>
      <c r="O1663" s="279"/>
      <c r="P1663" s="279"/>
      <c r="Q1663" s="315"/>
    </row>
    <row r="1664" spans="1:17" x14ac:dyDescent="0.25">
      <c r="A1664" s="292"/>
      <c r="B1664" s="279"/>
      <c r="C1664" s="279"/>
      <c r="D1664" s="279"/>
      <c r="E1664" s="279"/>
      <c r="F1664" s="282"/>
      <c r="G1664" s="256" t="s">
        <v>19</v>
      </c>
      <c r="H1664" s="125">
        <f t="shared" si="380"/>
        <v>0.8</v>
      </c>
      <c r="I1664" s="125">
        <v>0</v>
      </c>
      <c r="J1664" s="125">
        <v>0</v>
      </c>
      <c r="K1664" s="125">
        <v>0</v>
      </c>
      <c r="L1664" s="44">
        <v>0.8</v>
      </c>
      <c r="M1664" s="125">
        <v>0</v>
      </c>
      <c r="N1664" s="125">
        <v>0</v>
      </c>
      <c r="O1664" s="279"/>
      <c r="P1664" s="279"/>
      <c r="Q1664" s="315"/>
    </row>
    <row r="1665" spans="1:17" ht="24" x14ac:dyDescent="0.25">
      <c r="A1665" s="292"/>
      <c r="B1665" s="279"/>
      <c r="C1665" s="279"/>
      <c r="D1665" s="279"/>
      <c r="E1665" s="279"/>
      <c r="F1665" s="283"/>
      <c r="G1665" s="256" t="s">
        <v>20</v>
      </c>
      <c r="H1665" s="125">
        <f t="shared" si="380"/>
        <v>0</v>
      </c>
      <c r="I1665" s="125">
        <v>0</v>
      </c>
      <c r="J1665" s="125">
        <v>0</v>
      </c>
      <c r="K1665" s="125">
        <v>0</v>
      </c>
      <c r="L1665" s="125">
        <v>0</v>
      </c>
      <c r="M1665" s="125">
        <v>0</v>
      </c>
      <c r="N1665" s="125">
        <v>0</v>
      </c>
      <c r="O1665" s="279"/>
      <c r="P1665" s="279"/>
      <c r="Q1665" s="315"/>
    </row>
    <row r="1666" spans="1:17" ht="36" customHeight="1" x14ac:dyDescent="0.25">
      <c r="A1666" s="292" t="s">
        <v>3751</v>
      </c>
      <c r="B1666" s="279" t="s">
        <v>3031</v>
      </c>
      <c r="C1666" s="279" t="s">
        <v>1239</v>
      </c>
      <c r="D1666" s="279">
        <v>2029</v>
      </c>
      <c r="E1666" s="279" t="s">
        <v>3752</v>
      </c>
      <c r="F1666" s="281" t="s">
        <v>3746</v>
      </c>
      <c r="G1666" s="256" t="s">
        <v>16</v>
      </c>
      <c r="H1666" s="125">
        <f t="shared" ref="H1666:N1666" si="382">SUM(H1667:H1670)</f>
        <v>13.200000000000001</v>
      </c>
      <c r="I1666" s="125">
        <f t="shared" si="382"/>
        <v>0</v>
      </c>
      <c r="J1666" s="125">
        <f t="shared" si="382"/>
        <v>0</v>
      </c>
      <c r="K1666" s="125">
        <f t="shared" si="382"/>
        <v>0</v>
      </c>
      <c r="L1666" s="125">
        <f t="shared" si="382"/>
        <v>0</v>
      </c>
      <c r="M1666" s="125">
        <f t="shared" si="382"/>
        <v>13.200000000000001</v>
      </c>
      <c r="N1666" s="125">
        <f t="shared" si="382"/>
        <v>0</v>
      </c>
      <c r="O1666" s="279">
        <v>351</v>
      </c>
      <c r="P1666" s="279" t="s">
        <v>3753</v>
      </c>
      <c r="Q1666" s="314" t="s">
        <v>4167</v>
      </c>
    </row>
    <row r="1667" spans="1:17" ht="33.75" customHeight="1" x14ac:dyDescent="0.25">
      <c r="A1667" s="292"/>
      <c r="B1667" s="279"/>
      <c r="C1667" s="279"/>
      <c r="D1667" s="279"/>
      <c r="E1667" s="279"/>
      <c r="F1667" s="282"/>
      <c r="G1667" s="256" t="s">
        <v>267</v>
      </c>
      <c r="H1667" s="125">
        <f t="shared" si="380"/>
        <v>0</v>
      </c>
      <c r="I1667" s="125">
        <v>0</v>
      </c>
      <c r="J1667" s="125">
        <v>0</v>
      </c>
      <c r="K1667" s="125">
        <v>0</v>
      </c>
      <c r="L1667" s="125">
        <v>0</v>
      </c>
      <c r="M1667" s="125">
        <v>0</v>
      </c>
      <c r="N1667" s="125">
        <v>0</v>
      </c>
      <c r="O1667" s="279"/>
      <c r="P1667" s="279"/>
      <c r="Q1667" s="315"/>
    </row>
    <row r="1668" spans="1:17" ht="36" x14ac:dyDescent="0.25">
      <c r="A1668" s="292"/>
      <c r="B1668" s="279"/>
      <c r="C1668" s="279"/>
      <c r="D1668" s="279"/>
      <c r="E1668" s="279"/>
      <c r="F1668" s="282"/>
      <c r="G1668" s="256" t="s">
        <v>18</v>
      </c>
      <c r="H1668" s="125">
        <f t="shared" si="380"/>
        <v>12.4</v>
      </c>
      <c r="I1668" s="125">
        <v>0</v>
      </c>
      <c r="J1668" s="125">
        <v>0</v>
      </c>
      <c r="K1668" s="125">
        <v>0</v>
      </c>
      <c r="L1668" s="125">
        <v>0</v>
      </c>
      <c r="M1668" s="125">
        <v>12.4</v>
      </c>
      <c r="N1668" s="125">
        <v>0</v>
      </c>
      <c r="O1668" s="279"/>
      <c r="P1668" s="279"/>
      <c r="Q1668" s="315"/>
    </row>
    <row r="1669" spans="1:17" x14ac:dyDescent="0.25">
      <c r="A1669" s="292"/>
      <c r="B1669" s="279"/>
      <c r="C1669" s="279"/>
      <c r="D1669" s="279"/>
      <c r="E1669" s="279"/>
      <c r="F1669" s="282"/>
      <c r="G1669" s="256" t="s">
        <v>19</v>
      </c>
      <c r="H1669" s="125">
        <f t="shared" si="380"/>
        <v>0.8</v>
      </c>
      <c r="I1669" s="125">
        <v>0</v>
      </c>
      <c r="J1669" s="125">
        <v>0</v>
      </c>
      <c r="K1669" s="125">
        <v>0</v>
      </c>
      <c r="L1669" s="125">
        <v>0</v>
      </c>
      <c r="M1669" s="125">
        <v>0.8</v>
      </c>
      <c r="N1669" s="125">
        <v>0</v>
      </c>
      <c r="O1669" s="279"/>
      <c r="P1669" s="279"/>
      <c r="Q1669" s="315"/>
    </row>
    <row r="1670" spans="1:17" ht="24" x14ac:dyDescent="0.25">
      <c r="A1670" s="292"/>
      <c r="B1670" s="279"/>
      <c r="C1670" s="279"/>
      <c r="D1670" s="279"/>
      <c r="E1670" s="279"/>
      <c r="F1670" s="283"/>
      <c r="G1670" s="256" t="s">
        <v>20</v>
      </c>
      <c r="H1670" s="125">
        <f t="shared" si="380"/>
        <v>0</v>
      </c>
      <c r="I1670" s="125">
        <v>0</v>
      </c>
      <c r="J1670" s="125">
        <v>0</v>
      </c>
      <c r="K1670" s="125">
        <v>0</v>
      </c>
      <c r="L1670" s="125">
        <v>0</v>
      </c>
      <c r="M1670" s="125">
        <v>0</v>
      </c>
      <c r="N1670" s="125">
        <v>0</v>
      </c>
      <c r="O1670" s="279"/>
      <c r="P1670" s="279"/>
      <c r="Q1670" s="315"/>
    </row>
    <row r="1671" spans="1:17" ht="36" customHeight="1" x14ac:dyDescent="0.25">
      <c r="A1671" s="292" t="s">
        <v>3754</v>
      </c>
      <c r="B1671" s="279" t="s">
        <v>3031</v>
      </c>
      <c r="C1671" s="279" t="s">
        <v>1239</v>
      </c>
      <c r="D1671" s="279">
        <v>2029</v>
      </c>
      <c r="E1671" s="279" t="s">
        <v>3755</v>
      </c>
      <c r="F1671" s="279" t="s">
        <v>3756</v>
      </c>
      <c r="G1671" s="256" t="s">
        <v>16</v>
      </c>
      <c r="H1671" s="125">
        <f t="shared" ref="H1671:N1671" si="383">SUM(H1672:H1675)</f>
        <v>13.200000000000001</v>
      </c>
      <c r="I1671" s="125">
        <f t="shared" si="383"/>
        <v>0</v>
      </c>
      <c r="J1671" s="125">
        <f t="shared" si="383"/>
        <v>0</v>
      </c>
      <c r="K1671" s="125">
        <f t="shared" si="383"/>
        <v>0</v>
      </c>
      <c r="L1671" s="125">
        <f t="shared" si="383"/>
        <v>0</v>
      </c>
      <c r="M1671" s="125">
        <f t="shared" si="383"/>
        <v>13.200000000000001</v>
      </c>
      <c r="N1671" s="125">
        <f t="shared" si="383"/>
        <v>0</v>
      </c>
      <c r="O1671" s="279">
        <v>1306</v>
      </c>
      <c r="P1671" s="279" t="s">
        <v>1771</v>
      </c>
      <c r="Q1671" s="314" t="s">
        <v>4167</v>
      </c>
    </row>
    <row r="1672" spans="1:17" ht="26.25" customHeight="1" x14ac:dyDescent="0.25">
      <c r="A1672" s="292"/>
      <c r="B1672" s="279"/>
      <c r="C1672" s="279"/>
      <c r="D1672" s="279"/>
      <c r="E1672" s="279"/>
      <c r="F1672" s="279"/>
      <c r="G1672" s="256" t="s">
        <v>267</v>
      </c>
      <c r="H1672" s="125">
        <f t="shared" si="380"/>
        <v>0</v>
      </c>
      <c r="I1672" s="125">
        <v>0</v>
      </c>
      <c r="J1672" s="125">
        <v>0</v>
      </c>
      <c r="K1672" s="125">
        <v>0</v>
      </c>
      <c r="L1672" s="125">
        <v>0</v>
      </c>
      <c r="M1672" s="125">
        <v>0</v>
      </c>
      <c r="N1672" s="125">
        <v>0</v>
      </c>
      <c r="O1672" s="279"/>
      <c r="P1672" s="279"/>
      <c r="Q1672" s="315"/>
    </row>
    <row r="1673" spans="1:17" ht="36" x14ac:dyDescent="0.25">
      <c r="A1673" s="292"/>
      <c r="B1673" s="279"/>
      <c r="C1673" s="279"/>
      <c r="D1673" s="279"/>
      <c r="E1673" s="279"/>
      <c r="F1673" s="279"/>
      <c r="G1673" s="256" t="s">
        <v>18</v>
      </c>
      <c r="H1673" s="125">
        <f t="shared" si="380"/>
        <v>12.4</v>
      </c>
      <c r="I1673" s="125">
        <v>0</v>
      </c>
      <c r="J1673" s="125">
        <v>0</v>
      </c>
      <c r="K1673" s="125">
        <v>0</v>
      </c>
      <c r="L1673" s="125">
        <v>0</v>
      </c>
      <c r="M1673" s="44">
        <v>12.4</v>
      </c>
      <c r="N1673" s="125">
        <v>0</v>
      </c>
      <c r="O1673" s="279"/>
      <c r="P1673" s="279"/>
      <c r="Q1673" s="315"/>
    </row>
    <row r="1674" spans="1:17" x14ac:dyDescent="0.25">
      <c r="A1674" s="292"/>
      <c r="B1674" s="279"/>
      <c r="C1674" s="279"/>
      <c r="D1674" s="279"/>
      <c r="E1674" s="279"/>
      <c r="F1674" s="279"/>
      <c r="G1674" s="256" t="s">
        <v>19</v>
      </c>
      <c r="H1674" s="125">
        <f t="shared" si="380"/>
        <v>0.8</v>
      </c>
      <c r="I1674" s="125">
        <v>0</v>
      </c>
      <c r="J1674" s="125">
        <v>0</v>
      </c>
      <c r="K1674" s="125">
        <v>0</v>
      </c>
      <c r="L1674" s="125">
        <v>0</v>
      </c>
      <c r="M1674" s="44">
        <v>0.8</v>
      </c>
      <c r="N1674" s="125">
        <v>0</v>
      </c>
      <c r="O1674" s="279"/>
      <c r="P1674" s="279"/>
      <c r="Q1674" s="315"/>
    </row>
    <row r="1675" spans="1:17" ht="24" x14ac:dyDescent="0.25">
      <c r="A1675" s="292"/>
      <c r="B1675" s="279"/>
      <c r="C1675" s="279"/>
      <c r="D1675" s="279"/>
      <c r="E1675" s="279"/>
      <c r="F1675" s="279"/>
      <c r="G1675" s="256" t="s">
        <v>20</v>
      </c>
      <c r="H1675" s="125">
        <f t="shared" si="380"/>
        <v>0</v>
      </c>
      <c r="I1675" s="125">
        <v>0</v>
      </c>
      <c r="J1675" s="125">
        <v>0</v>
      </c>
      <c r="K1675" s="125">
        <v>0</v>
      </c>
      <c r="L1675" s="125">
        <v>0</v>
      </c>
      <c r="M1675" s="125">
        <v>0</v>
      </c>
      <c r="N1675" s="125">
        <v>0</v>
      </c>
      <c r="O1675" s="279"/>
      <c r="P1675" s="279"/>
      <c r="Q1675" s="315"/>
    </row>
    <row r="1676" spans="1:17" ht="36" customHeight="1" x14ac:dyDescent="0.25">
      <c r="A1676" s="292" t="s">
        <v>3757</v>
      </c>
      <c r="B1676" s="279" t="s">
        <v>3031</v>
      </c>
      <c r="C1676" s="279" t="s">
        <v>1239</v>
      </c>
      <c r="D1676" s="279">
        <v>2027</v>
      </c>
      <c r="E1676" s="279" t="s">
        <v>3758</v>
      </c>
      <c r="F1676" s="281" t="s">
        <v>3746</v>
      </c>
      <c r="G1676" s="256" t="s">
        <v>16</v>
      </c>
      <c r="H1676" s="125">
        <f t="shared" ref="H1676:N1676" si="384">SUM(H1677:H1680)</f>
        <v>11.899999999999999</v>
      </c>
      <c r="I1676" s="125">
        <f t="shared" si="384"/>
        <v>0</v>
      </c>
      <c r="J1676" s="125">
        <f t="shared" si="384"/>
        <v>0</v>
      </c>
      <c r="K1676" s="125">
        <f t="shared" si="384"/>
        <v>11.899999999999999</v>
      </c>
      <c r="L1676" s="125">
        <f t="shared" si="384"/>
        <v>0</v>
      </c>
      <c r="M1676" s="125">
        <f t="shared" si="384"/>
        <v>0</v>
      </c>
      <c r="N1676" s="125">
        <f t="shared" si="384"/>
        <v>0</v>
      </c>
      <c r="O1676" s="279">
        <v>293</v>
      </c>
      <c r="P1676" s="279" t="s">
        <v>1771</v>
      </c>
      <c r="Q1676" s="314" t="s">
        <v>4167</v>
      </c>
    </row>
    <row r="1677" spans="1:17" ht="29.25" customHeight="1" x14ac:dyDescent="0.25">
      <c r="A1677" s="292"/>
      <c r="B1677" s="279"/>
      <c r="C1677" s="279"/>
      <c r="D1677" s="279"/>
      <c r="E1677" s="279"/>
      <c r="F1677" s="282"/>
      <c r="G1677" s="256" t="s">
        <v>267</v>
      </c>
      <c r="H1677" s="125">
        <f t="shared" si="380"/>
        <v>0</v>
      </c>
      <c r="I1677" s="125">
        <v>0</v>
      </c>
      <c r="J1677" s="125">
        <v>0</v>
      </c>
      <c r="K1677" s="125">
        <v>0</v>
      </c>
      <c r="L1677" s="125">
        <v>0</v>
      </c>
      <c r="M1677" s="125">
        <v>0</v>
      </c>
      <c r="N1677" s="125">
        <v>0</v>
      </c>
      <c r="O1677" s="279"/>
      <c r="P1677" s="279"/>
      <c r="Q1677" s="315"/>
    </row>
    <row r="1678" spans="1:17" ht="36" x14ac:dyDescent="0.25">
      <c r="A1678" s="292"/>
      <c r="B1678" s="279"/>
      <c r="C1678" s="279"/>
      <c r="D1678" s="279"/>
      <c r="E1678" s="279"/>
      <c r="F1678" s="282"/>
      <c r="G1678" s="256" t="s">
        <v>18</v>
      </c>
      <c r="H1678" s="125">
        <f t="shared" si="380"/>
        <v>11.2</v>
      </c>
      <c r="I1678" s="125">
        <v>0</v>
      </c>
      <c r="J1678" s="125">
        <v>0</v>
      </c>
      <c r="K1678" s="44">
        <v>11.2</v>
      </c>
      <c r="L1678" s="125">
        <v>0</v>
      </c>
      <c r="M1678" s="125">
        <v>0</v>
      </c>
      <c r="N1678" s="125">
        <v>0</v>
      </c>
      <c r="O1678" s="279"/>
      <c r="P1678" s="279"/>
      <c r="Q1678" s="315"/>
    </row>
    <row r="1679" spans="1:17" x14ac:dyDescent="0.25">
      <c r="A1679" s="292"/>
      <c r="B1679" s="279"/>
      <c r="C1679" s="279"/>
      <c r="D1679" s="279"/>
      <c r="E1679" s="279"/>
      <c r="F1679" s="282"/>
      <c r="G1679" s="256" t="s">
        <v>19</v>
      </c>
      <c r="H1679" s="125">
        <f t="shared" si="380"/>
        <v>0.7</v>
      </c>
      <c r="I1679" s="125">
        <v>0</v>
      </c>
      <c r="J1679" s="125">
        <v>0</v>
      </c>
      <c r="K1679" s="125">
        <v>0.7</v>
      </c>
      <c r="L1679" s="125">
        <v>0</v>
      </c>
      <c r="M1679" s="125">
        <v>0</v>
      </c>
      <c r="N1679" s="125">
        <v>0</v>
      </c>
      <c r="O1679" s="279"/>
      <c r="P1679" s="279"/>
      <c r="Q1679" s="315"/>
    </row>
    <row r="1680" spans="1:17" ht="24" x14ac:dyDescent="0.25">
      <c r="A1680" s="292"/>
      <c r="B1680" s="279"/>
      <c r="C1680" s="279"/>
      <c r="D1680" s="279"/>
      <c r="E1680" s="279"/>
      <c r="F1680" s="283"/>
      <c r="G1680" s="256" t="s">
        <v>20</v>
      </c>
      <c r="H1680" s="125">
        <f t="shared" si="380"/>
        <v>0</v>
      </c>
      <c r="I1680" s="125">
        <v>0</v>
      </c>
      <c r="J1680" s="125">
        <v>0</v>
      </c>
      <c r="K1680" s="125">
        <v>0</v>
      </c>
      <c r="L1680" s="125">
        <v>0</v>
      </c>
      <c r="M1680" s="125">
        <v>0</v>
      </c>
      <c r="N1680" s="125">
        <v>0</v>
      </c>
      <c r="O1680" s="279"/>
      <c r="P1680" s="279"/>
      <c r="Q1680" s="315"/>
    </row>
    <row r="1681" spans="1:17" ht="36" customHeight="1" x14ac:dyDescent="0.25">
      <c r="A1681" s="292" t="s">
        <v>3759</v>
      </c>
      <c r="B1681" s="279" t="s">
        <v>3031</v>
      </c>
      <c r="C1681" s="279" t="s">
        <v>1239</v>
      </c>
      <c r="D1681" s="279">
        <v>2027</v>
      </c>
      <c r="E1681" s="279" t="s">
        <v>3760</v>
      </c>
      <c r="F1681" s="279" t="s">
        <v>3756</v>
      </c>
      <c r="G1681" s="256" t="s">
        <v>16</v>
      </c>
      <c r="H1681" s="125">
        <f t="shared" ref="H1681:N1681" si="385">SUM(H1682:H1685)</f>
        <v>9.6999999999999993</v>
      </c>
      <c r="I1681" s="125">
        <f t="shared" si="385"/>
        <v>0</v>
      </c>
      <c r="J1681" s="125">
        <f t="shared" si="385"/>
        <v>0</v>
      </c>
      <c r="K1681" s="125">
        <f t="shared" si="385"/>
        <v>9.6999999999999993</v>
      </c>
      <c r="L1681" s="125">
        <f t="shared" si="385"/>
        <v>0</v>
      </c>
      <c r="M1681" s="125">
        <f t="shared" si="385"/>
        <v>0</v>
      </c>
      <c r="N1681" s="125">
        <f t="shared" si="385"/>
        <v>0</v>
      </c>
      <c r="O1681" s="279">
        <v>190</v>
      </c>
      <c r="P1681" s="612"/>
      <c r="Q1681" s="314" t="s">
        <v>4167</v>
      </c>
    </row>
    <row r="1682" spans="1:17" ht="33.75" customHeight="1" x14ac:dyDescent="0.25">
      <c r="A1682" s="292"/>
      <c r="B1682" s="279"/>
      <c r="C1682" s="279"/>
      <c r="D1682" s="279"/>
      <c r="E1682" s="279"/>
      <c r="F1682" s="279"/>
      <c r="G1682" s="256" t="s">
        <v>267</v>
      </c>
      <c r="H1682" s="125">
        <f t="shared" ref="H1682:H1685" si="386">SUM(I1682:N1682)</f>
        <v>0</v>
      </c>
      <c r="I1682" s="125">
        <v>0</v>
      </c>
      <c r="J1682" s="125">
        <v>0</v>
      </c>
      <c r="K1682" s="125">
        <v>0</v>
      </c>
      <c r="L1682" s="125">
        <v>0</v>
      </c>
      <c r="M1682" s="125">
        <v>0</v>
      </c>
      <c r="N1682" s="125">
        <v>0</v>
      </c>
      <c r="O1682" s="279"/>
      <c r="P1682" s="612"/>
      <c r="Q1682" s="315"/>
    </row>
    <row r="1683" spans="1:17" ht="36" x14ac:dyDescent="0.25">
      <c r="A1683" s="292"/>
      <c r="B1683" s="279"/>
      <c r="C1683" s="279"/>
      <c r="D1683" s="279"/>
      <c r="E1683" s="279"/>
      <c r="F1683" s="279"/>
      <c r="G1683" s="256" t="s">
        <v>18</v>
      </c>
      <c r="H1683" s="125">
        <f t="shared" si="386"/>
        <v>9.1</v>
      </c>
      <c r="I1683" s="125">
        <v>0</v>
      </c>
      <c r="J1683" s="125">
        <v>0</v>
      </c>
      <c r="K1683" s="44">
        <v>9.1</v>
      </c>
      <c r="L1683" s="125">
        <v>0</v>
      </c>
      <c r="M1683" s="125">
        <v>0</v>
      </c>
      <c r="N1683" s="125">
        <v>0</v>
      </c>
      <c r="O1683" s="279"/>
      <c r="P1683" s="612"/>
      <c r="Q1683" s="315"/>
    </row>
    <row r="1684" spans="1:17" x14ac:dyDescent="0.25">
      <c r="A1684" s="292"/>
      <c r="B1684" s="279"/>
      <c r="C1684" s="279"/>
      <c r="D1684" s="279"/>
      <c r="E1684" s="279"/>
      <c r="F1684" s="279"/>
      <c r="G1684" s="256" t="s">
        <v>19</v>
      </c>
      <c r="H1684" s="125">
        <f t="shared" si="386"/>
        <v>0.6</v>
      </c>
      <c r="I1684" s="125">
        <v>0</v>
      </c>
      <c r="J1684" s="125">
        <v>0</v>
      </c>
      <c r="K1684" s="44">
        <v>0.6</v>
      </c>
      <c r="L1684" s="125">
        <v>0</v>
      </c>
      <c r="M1684" s="125">
        <v>0</v>
      </c>
      <c r="N1684" s="125">
        <v>0</v>
      </c>
      <c r="O1684" s="279"/>
      <c r="P1684" s="612"/>
      <c r="Q1684" s="315"/>
    </row>
    <row r="1685" spans="1:17" ht="24" x14ac:dyDescent="0.25">
      <c r="A1685" s="292"/>
      <c r="B1685" s="279"/>
      <c r="C1685" s="279"/>
      <c r="D1685" s="279"/>
      <c r="E1685" s="279"/>
      <c r="F1685" s="279"/>
      <c r="G1685" s="256" t="s">
        <v>20</v>
      </c>
      <c r="H1685" s="125">
        <f t="shared" si="386"/>
        <v>0</v>
      </c>
      <c r="I1685" s="125">
        <v>0</v>
      </c>
      <c r="J1685" s="125">
        <v>0</v>
      </c>
      <c r="K1685" s="125">
        <v>0</v>
      </c>
      <c r="L1685" s="125">
        <v>0</v>
      </c>
      <c r="M1685" s="125">
        <v>0</v>
      </c>
      <c r="N1685" s="125">
        <v>0</v>
      </c>
      <c r="O1685" s="279"/>
      <c r="P1685" s="612"/>
      <c r="Q1685" s="315"/>
    </row>
    <row r="1686" spans="1:17" ht="36" customHeight="1" x14ac:dyDescent="0.25">
      <c r="A1686" s="292" t="s">
        <v>3761</v>
      </c>
      <c r="B1686" s="279" t="s">
        <v>3031</v>
      </c>
      <c r="C1686" s="279" t="s">
        <v>1239</v>
      </c>
      <c r="D1686" s="279">
        <v>2029</v>
      </c>
      <c r="E1686" s="279" t="s">
        <v>3762</v>
      </c>
      <c r="F1686" s="281" t="s">
        <v>3746</v>
      </c>
      <c r="G1686" s="256" t="s">
        <v>16</v>
      </c>
      <c r="H1686" s="125">
        <f t="shared" ref="H1686:N1686" si="387">SUM(H1687:H1690)</f>
        <v>4.5999999999999996</v>
      </c>
      <c r="I1686" s="125">
        <f t="shared" si="387"/>
        <v>0</v>
      </c>
      <c r="J1686" s="125">
        <f t="shared" si="387"/>
        <v>0</v>
      </c>
      <c r="K1686" s="125">
        <f t="shared" si="387"/>
        <v>0</v>
      </c>
      <c r="L1686" s="125">
        <f t="shared" si="387"/>
        <v>0</v>
      </c>
      <c r="M1686" s="125">
        <f t="shared" si="387"/>
        <v>4.5999999999999996</v>
      </c>
      <c r="N1686" s="125">
        <f t="shared" si="387"/>
        <v>0</v>
      </c>
      <c r="O1686" s="279">
        <v>201</v>
      </c>
      <c r="P1686" s="281" t="s">
        <v>3763</v>
      </c>
      <c r="Q1686" s="314" t="s">
        <v>4167</v>
      </c>
    </row>
    <row r="1687" spans="1:17" ht="33.75" customHeight="1" x14ac:dyDescent="0.25">
      <c r="A1687" s="292"/>
      <c r="B1687" s="279"/>
      <c r="C1687" s="279"/>
      <c r="D1687" s="279"/>
      <c r="E1687" s="279"/>
      <c r="F1687" s="282"/>
      <c r="G1687" s="256" t="s">
        <v>267</v>
      </c>
      <c r="H1687" s="125">
        <f t="shared" ref="H1687:H1695" si="388">SUM(I1687:N1687)</f>
        <v>0</v>
      </c>
      <c r="I1687" s="125">
        <v>0</v>
      </c>
      <c r="J1687" s="125">
        <v>0</v>
      </c>
      <c r="K1687" s="125">
        <v>0</v>
      </c>
      <c r="L1687" s="125">
        <v>0</v>
      </c>
      <c r="M1687" s="125">
        <v>0</v>
      </c>
      <c r="N1687" s="125">
        <v>0</v>
      </c>
      <c r="O1687" s="279"/>
      <c r="P1687" s="282"/>
      <c r="Q1687" s="315"/>
    </row>
    <row r="1688" spans="1:17" ht="36" x14ac:dyDescent="0.25">
      <c r="A1688" s="292"/>
      <c r="B1688" s="279"/>
      <c r="C1688" s="279"/>
      <c r="D1688" s="279"/>
      <c r="E1688" s="279"/>
      <c r="F1688" s="282"/>
      <c r="G1688" s="256" t="s">
        <v>18</v>
      </c>
      <c r="H1688" s="125">
        <f t="shared" si="388"/>
        <v>4.3</v>
      </c>
      <c r="I1688" s="125">
        <v>0</v>
      </c>
      <c r="J1688" s="125">
        <v>0</v>
      </c>
      <c r="K1688" s="125">
        <v>0</v>
      </c>
      <c r="L1688" s="125">
        <v>0</v>
      </c>
      <c r="M1688" s="125">
        <v>4.3</v>
      </c>
      <c r="N1688" s="125">
        <v>0</v>
      </c>
      <c r="O1688" s="279"/>
      <c r="P1688" s="282"/>
      <c r="Q1688" s="315"/>
    </row>
    <row r="1689" spans="1:17" x14ac:dyDescent="0.25">
      <c r="A1689" s="292"/>
      <c r="B1689" s="279"/>
      <c r="C1689" s="279"/>
      <c r="D1689" s="279"/>
      <c r="E1689" s="279"/>
      <c r="F1689" s="282"/>
      <c r="G1689" s="256" t="s">
        <v>19</v>
      </c>
      <c r="H1689" s="125">
        <f t="shared" si="388"/>
        <v>0.3</v>
      </c>
      <c r="I1689" s="125">
        <v>0</v>
      </c>
      <c r="J1689" s="125">
        <v>0</v>
      </c>
      <c r="K1689" s="125">
        <v>0</v>
      </c>
      <c r="L1689" s="125">
        <v>0</v>
      </c>
      <c r="M1689" s="125">
        <v>0.3</v>
      </c>
      <c r="N1689" s="125">
        <v>0</v>
      </c>
      <c r="O1689" s="279"/>
      <c r="P1689" s="282"/>
      <c r="Q1689" s="315"/>
    </row>
    <row r="1690" spans="1:17" ht="24" x14ac:dyDescent="0.25">
      <c r="A1690" s="292"/>
      <c r="B1690" s="279"/>
      <c r="C1690" s="279"/>
      <c r="D1690" s="279"/>
      <c r="E1690" s="279"/>
      <c r="F1690" s="283"/>
      <c r="G1690" s="256" t="s">
        <v>20</v>
      </c>
      <c r="H1690" s="125">
        <f t="shared" si="388"/>
        <v>0</v>
      </c>
      <c r="I1690" s="125">
        <v>0</v>
      </c>
      <c r="J1690" s="125">
        <v>0</v>
      </c>
      <c r="K1690" s="125">
        <v>0</v>
      </c>
      <c r="L1690" s="125">
        <v>0</v>
      </c>
      <c r="M1690" s="125">
        <v>0</v>
      </c>
      <c r="N1690" s="125">
        <v>0</v>
      </c>
      <c r="O1690" s="279"/>
      <c r="P1690" s="283"/>
      <c r="Q1690" s="315"/>
    </row>
    <row r="1691" spans="1:17" ht="36" x14ac:dyDescent="0.25">
      <c r="A1691" s="292" t="s">
        <v>3764</v>
      </c>
      <c r="B1691" s="279" t="s">
        <v>3031</v>
      </c>
      <c r="C1691" s="279" t="s">
        <v>1239</v>
      </c>
      <c r="D1691" s="279" t="s">
        <v>311</v>
      </c>
      <c r="E1691" s="279" t="s">
        <v>3765</v>
      </c>
      <c r="F1691" s="279" t="s">
        <v>3750</v>
      </c>
      <c r="G1691" s="256" t="s">
        <v>16</v>
      </c>
      <c r="H1691" s="125">
        <f t="shared" ref="H1691:N1691" si="389">SUM(H1692:H1695)</f>
        <v>10</v>
      </c>
      <c r="I1691" s="125">
        <f t="shared" si="389"/>
        <v>0</v>
      </c>
      <c r="J1691" s="125">
        <f t="shared" si="389"/>
        <v>0</v>
      </c>
      <c r="K1691" s="125">
        <f t="shared" si="389"/>
        <v>10</v>
      </c>
      <c r="L1691" s="125">
        <f t="shared" si="389"/>
        <v>0</v>
      </c>
      <c r="M1691" s="125">
        <f t="shared" si="389"/>
        <v>0</v>
      </c>
      <c r="N1691" s="125">
        <f t="shared" si="389"/>
        <v>0</v>
      </c>
      <c r="O1691" s="279">
        <v>14957</v>
      </c>
      <c r="P1691" s="279"/>
      <c r="Q1691" s="314" t="s">
        <v>4167</v>
      </c>
    </row>
    <row r="1692" spans="1:17" ht="39.75" customHeight="1" x14ac:dyDescent="0.25">
      <c r="A1692" s="292"/>
      <c r="B1692" s="279"/>
      <c r="C1692" s="279"/>
      <c r="D1692" s="279"/>
      <c r="E1692" s="279"/>
      <c r="F1692" s="279"/>
      <c r="G1692" s="256" t="s">
        <v>267</v>
      </c>
      <c r="H1692" s="125">
        <f t="shared" si="388"/>
        <v>0</v>
      </c>
      <c r="I1692" s="125">
        <v>0</v>
      </c>
      <c r="J1692" s="125">
        <v>0</v>
      </c>
      <c r="K1692" s="125">
        <v>0</v>
      </c>
      <c r="L1692" s="125">
        <v>0</v>
      </c>
      <c r="M1692" s="125">
        <v>0</v>
      </c>
      <c r="N1692" s="125">
        <v>0</v>
      </c>
      <c r="O1692" s="279"/>
      <c r="P1692" s="279"/>
      <c r="Q1692" s="315"/>
    </row>
    <row r="1693" spans="1:17" ht="36" x14ac:dyDescent="0.25">
      <c r="A1693" s="292"/>
      <c r="B1693" s="279"/>
      <c r="C1693" s="279"/>
      <c r="D1693" s="279"/>
      <c r="E1693" s="279"/>
      <c r="F1693" s="279"/>
      <c r="G1693" s="256" t="s">
        <v>18</v>
      </c>
      <c r="H1693" s="125">
        <f t="shared" si="388"/>
        <v>9.4</v>
      </c>
      <c r="I1693" s="125">
        <v>0</v>
      </c>
      <c r="J1693" s="125">
        <v>0</v>
      </c>
      <c r="K1693" s="125">
        <v>9.4</v>
      </c>
      <c r="L1693" s="125">
        <v>0</v>
      </c>
      <c r="M1693" s="125">
        <v>0</v>
      </c>
      <c r="N1693" s="125">
        <v>0</v>
      </c>
      <c r="O1693" s="279"/>
      <c r="P1693" s="279"/>
      <c r="Q1693" s="315"/>
    </row>
    <row r="1694" spans="1:17" x14ac:dyDescent="0.25">
      <c r="A1694" s="292"/>
      <c r="B1694" s="279"/>
      <c r="C1694" s="279"/>
      <c r="D1694" s="279"/>
      <c r="E1694" s="279"/>
      <c r="F1694" s="279"/>
      <c r="G1694" s="256" t="s">
        <v>19</v>
      </c>
      <c r="H1694" s="125">
        <f t="shared" si="388"/>
        <v>0.6</v>
      </c>
      <c r="I1694" s="125">
        <v>0</v>
      </c>
      <c r="J1694" s="125">
        <v>0</v>
      </c>
      <c r="K1694" s="125">
        <v>0.6</v>
      </c>
      <c r="L1694" s="125">
        <v>0</v>
      </c>
      <c r="M1694" s="125">
        <v>0</v>
      </c>
      <c r="N1694" s="125">
        <v>0</v>
      </c>
      <c r="O1694" s="279"/>
      <c r="P1694" s="279"/>
      <c r="Q1694" s="315"/>
    </row>
    <row r="1695" spans="1:17" ht="24" x14ac:dyDescent="0.25">
      <c r="A1695" s="292"/>
      <c r="B1695" s="279"/>
      <c r="C1695" s="279"/>
      <c r="D1695" s="279"/>
      <c r="E1695" s="279"/>
      <c r="F1695" s="279"/>
      <c r="G1695" s="256" t="s">
        <v>20</v>
      </c>
      <c r="H1695" s="125">
        <f t="shared" si="388"/>
        <v>0</v>
      </c>
      <c r="I1695" s="125">
        <v>0</v>
      </c>
      <c r="J1695" s="125">
        <v>0</v>
      </c>
      <c r="K1695" s="125">
        <v>0</v>
      </c>
      <c r="L1695" s="125">
        <v>0</v>
      </c>
      <c r="M1695" s="125">
        <v>0</v>
      </c>
      <c r="N1695" s="125">
        <v>0</v>
      </c>
      <c r="O1695" s="279"/>
      <c r="P1695" s="279"/>
      <c r="Q1695" s="315"/>
    </row>
    <row r="1696" spans="1:17" ht="36" x14ac:dyDescent="0.25">
      <c r="A1696" s="306" t="s">
        <v>26</v>
      </c>
      <c r="B1696" s="306"/>
      <c r="C1696" s="306"/>
      <c r="D1696" s="306"/>
      <c r="E1696" s="306"/>
      <c r="F1696" s="306"/>
      <c r="G1696" s="269" t="s">
        <v>16</v>
      </c>
      <c r="H1696" s="59">
        <f>SUM(H1656,H1661,H1666,H1671,H1676,H1681,H1686,H1691)</f>
        <v>87.8</v>
      </c>
      <c r="I1696" s="59">
        <f t="shared" ref="I1696:N1696" si="390">SUM(I1656,I1661,I1666,I1671,I1676,I1681,I1686,I1691)</f>
        <v>0</v>
      </c>
      <c r="J1696" s="59">
        <f t="shared" si="390"/>
        <v>0</v>
      </c>
      <c r="K1696" s="59">
        <f t="shared" si="390"/>
        <v>31.599999999999998</v>
      </c>
      <c r="L1696" s="59">
        <f t="shared" si="390"/>
        <v>25.200000000000003</v>
      </c>
      <c r="M1696" s="59">
        <f t="shared" si="390"/>
        <v>31</v>
      </c>
      <c r="N1696" s="59">
        <f t="shared" si="390"/>
        <v>0</v>
      </c>
      <c r="O1696" s="294" t="s">
        <v>125</v>
      </c>
      <c r="P1696" s="294" t="s">
        <v>125</v>
      </c>
    </row>
    <row r="1697" spans="1:17" ht="36" customHeight="1" x14ac:dyDescent="0.25">
      <c r="A1697" s="306"/>
      <c r="B1697" s="306"/>
      <c r="C1697" s="306"/>
      <c r="D1697" s="306"/>
      <c r="E1697" s="306"/>
      <c r="F1697" s="306"/>
      <c r="G1697" s="269" t="s">
        <v>267</v>
      </c>
      <c r="H1697" s="59">
        <f t="shared" ref="H1697:N1700" si="391">SUM(H1657,H1662,H1667,H1672,H1677,H1682,H1687,H1692)</f>
        <v>0</v>
      </c>
      <c r="I1697" s="59">
        <f t="shared" si="391"/>
        <v>0</v>
      </c>
      <c r="J1697" s="59">
        <f t="shared" si="391"/>
        <v>0</v>
      </c>
      <c r="K1697" s="59">
        <f t="shared" si="391"/>
        <v>0</v>
      </c>
      <c r="L1697" s="59">
        <f t="shared" si="391"/>
        <v>0</v>
      </c>
      <c r="M1697" s="59">
        <f t="shared" si="391"/>
        <v>0</v>
      </c>
      <c r="N1697" s="59">
        <f t="shared" si="391"/>
        <v>0</v>
      </c>
      <c r="O1697" s="294"/>
      <c r="P1697" s="294"/>
    </row>
    <row r="1698" spans="1:17" ht="36" x14ac:dyDescent="0.25">
      <c r="A1698" s="306"/>
      <c r="B1698" s="306"/>
      <c r="C1698" s="306"/>
      <c r="D1698" s="306"/>
      <c r="E1698" s="306"/>
      <c r="F1698" s="306"/>
      <c r="G1698" s="269" t="s">
        <v>18</v>
      </c>
      <c r="H1698" s="59">
        <f t="shared" si="391"/>
        <v>82.399999999999991</v>
      </c>
      <c r="I1698" s="59">
        <f t="shared" si="391"/>
        <v>0</v>
      </c>
      <c r="J1698" s="59">
        <f t="shared" si="391"/>
        <v>0</v>
      </c>
      <c r="K1698" s="59">
        <f t="shared" si="391"/>
        <v>29.699999999999996</v>
      </c>
      <c r="L1698" s="59">
        <f t="shared" si="391"/>
        <v>23.6</v>
      </c>
      <c r="M1698" s="59">
        <f t="shared" si="391"/>
        <v>29.1</v>
      </c>
      <c r="N1698" s="59">
        <f t="shared" si="391"/>
        <v>0</v>
      </c>
      <c r="O1698" s="294"/>
      <c r="P1698" s="294"/>
    </row>
    <row r="1699" spans="1:17" x14ac:dyDescent="0.25">
      <c r="A1699" s="306"/>
      <c r="B1699" s="306"/>
      <c r="C1699" s="306"/>
      <c r="D1699" s="306"/>
      <c r="E1699" s="306"/>
      <c r="F1699" s="306"/>
      <c r="G1699" s="269" t="s">
        <v>19</v>
      </c>
      <c r="H1699" s="59">
        <f t="shared" si="391"/>
        <v>5.3999999999999995</v>
      </c>
      <c r="I1699" s="59">
        <f t="shared" si="391"/>
        <v>0</v>
      </c>
      <c r="J1699" s="59">
        <f t="shared" si="391"/>
        <v>0</v>
      </c>
      <c r="K1699" s="59">
        <f t="shared" si="391"/>
        <v>1.9</v>
      </c>
      <c r="L1699" s="59">
        <f t="shared" si="391"/>
        <v>1.6</v>
      </c>
      <c r="M1699" s="59">
        <f t="shared" si="391"/>
        <v>1.9000000000000001</v>
      </c>
      <c r="N1699" s="59">
        <f t="shared" si="391"/>
        <v>0</v>
      </c>
      <c r="O1699" s="294"/>
      <c r="P1699" s="294"/>
    </row>
    <row r="1700" spans="1:17" ht="24" x14ac:dyDescent="0.25">
      <c r="A1700" s="306"/>
      <c r="B1700" s="306"/>
      <c r="C1700" s="306"/>
      <c r="D1700" s="306"/>
      <c r="E1700" s="306"/>
      <c r="F1700" s="306"/>
      <c r="G1700" s="269" t="s">
        <v>20</v>
      </c>
      <c r="H1700" s="59">
        <f t="shared" si="391"/>
        <v>0</v>
      </c>
      <c r="I1700" s="59">
        <f t="shared" si="391"/>
        <v>0</v>
      </c>
      <c r="J1700" s="59">
        <f t="shared" si="391"/>
        <v>0</v>
      </c>
      <c r="K1700" s="59">
        <f t="shared" si="391"/>
        <v>0</v>
      </c>
      <c r="L1700" s="59">
        <f t="shared" si="391"/>
        <v>0</v>
      </c>
      <c r="M1700" s="59">
        <f t="shared" si="391"/>
        <v>0</v>
      </c>
      <c r="N1700" s="59">
        <f t="shared" si="391"/>
        <v>0</v>
      </c>
      <c r="O1700" s="294"/>
      <c r="P1700" s="294"/>
    </row>
    <row r="1701" spans="1:17" x14ac:dyDescent="0.25">
      <c r="A1701" s="666" t="s">
        <v>1249</v>
      </c>
      <c r="B1701" s="667"/>
      <c r="C1701" s="667"/>
      <c r="D1701" s="667"/>
      <c r="E1701" s="667"/>
      <c r="F1701" s="667"/>
      <c r="G1701" s="667"/>
      <c r="H1701" s="667"/>
      <c r="I1701" s="667"/>
      <c r="J1701" s="667"/>
      <c r="K1701" s="667"/>
      <c r="L1701" s="667"/>
      <c r="M1701" s="667"/>
      <c r="N1701" s="667"/>
      <c r="O1701" s="667"/>
      <c r="P1701" s="668"/>
    </row>
    <row r="1702" spans="1:17" ht="36" customHeight="1" x14ac:dyDescent="0.25">
      <c r="A1702" s="292" t="s">
        <v>3766</v>
      </c>
      <c r="B1702" s="279" t="s">
        <v>3173</v>
      </c>
      <c r="C1702" s="279" t="s">
        <v>1249</v>
      </c>
      <c r="D1702" s="279">
        <v>2026</v>
      </c>
      <c r="E1702" s="279" t="s">
        <v>3380</v>
      </c>
      <c r="F1702" s="279" t="s">
        <v>3767</v>
      </c>
      <c r="G1702" s="79" t="s">
        <v>16</v>
      </c>
      <c r="H1702" s="44">
        <f t="shared" ref="H1702:N1702" si="392">SUM(H1703:H1706)</f>
        <v>50</v>
      </c>
      <c r="I1702" s="44">
        <f t="shared" si="392"/>
        <v>0</v>
      </c>
      <c r="J1702" s="44">
        <f t="shared" si="392"/>
        <v>50</v>
      </c>
      <c r="K1702" s="44">
        <f t="shared" si="392"/>
        <v>0</v>
      </c>
      <c r="L1702" s="44">
        <f t="shared" si="392"/>
        <v>0</v>
      </c>
      <c r="M1702" s="44">
        <f t="shared" si="392"/>
        <v>0</v>
      </c>
      <c r="N1702" s="44">
        <f t="shared" si="392"/>
        <v>0</v>
      </c>
      <c r="O1702" s="279">
        <v>937</v>
      </c>
      <c r="P1702" s="279" t="s">
        <v>3768</v>
      </c>
      <c r="Q1702" s="314" t="s">
        <v>4168</v>
      </c>
    </row>
    <row r="1703" spans="1:17" x14ac:dyDescent="0.25">
      <c r="A1703" s="292"/>
      <c r="B1703" s="279"/>
      <c r="C1703" s="279"/>
      <c r="D1703" s="279"/>
      <c r="E1703" s="279"/>
      <c r="F1703" s="279"/>
      <c r="G1703" s="79" t="s">
        <v>17</v>
      </c>
      <c r="H1703" s="44">
        <f t="shared" ref="H1703:H1726" si="393">SUM(I1703:N1703)</f>
        <v>0</v>
      </c>
      <c r="I1703" s="44">
        <v>0</v>
      </c>
      <c r="J1703" s="44">
        <v>0</v>
      </c>
      <c r="K1703" s="44">
        <v>0</v>
      </c>
      <c r="L1703" s="44">
        <v>0</v>
      </c>
      <c r="M1703" s="44">
        <v>0</v>
      </c>
      <c r="N1703" s="44">
        <v>0</v>
      </c>
      <c r="O1703" s="279"/>
      <c r="P1703" s="279"/>
      <c r="Q1703" s="315"/>
    </row>
    <row r="1704" spans="1:17" ht="36" x14ac:dyDescent="0.25">
      <c r="A1704" s="292"/>
      <c r="B1704" s="279"/>
      <c r="C1704" s="279"/>
      <c r="D1704" s="279"/>
      <c r="E1704" s="279"/>
      <c r="F1704" s="279"/>
      <c r="G1704" s="79" t="s">
        <v>18</v>
      </c>
      <c r="H1704" s="44">
        <f t="shared" si="393"/>
        <v>47.5</v>
      </c>
      <c r="I1704" s="44">
        <v>0</v>
      </c>
      <c r="J1704" s="44">
        <v>47.5</v>
      </c>
      <c r="K1704" s="44">
        <v>0</v>
      </c>
      <c r="L1704" s="44">
        <v>0</v>
      </c>
      <c r="M1704" s="44">
        <v>0</v>
      </c>
      <c r="N1704" s="44">
        <v>0</v>
      </c>
      <c r="O1704" s="279"/>
      <c r="P1704" s="279"/>
      <c r="Q1704" s="315"/>
    </row>
    <row r="1705" spans="1:17" x14ac:dyDescent="0.25">
      <c r="A1705" s="292"/>
      <c r="B1705" s="279"/>
      <c r="C1705" s="279"/>
      <c r="D1705" s="279"/>
      <c r="E1705" s="279"/>
      <c r="F1705" s="279"/>
      <c r="G1705" s="79" t="s">
        <v>19</v>
      </c>
      <c r="H1705" s="44">
        <f t="shared" si="393"/>
        <v>2.5</v>
      </c>
      <c r="I1705" s="44">
        <v>0</v>
      </c>
      <c r="J1705" s="44">
        <v>2.5</v>
      </c>
      <c r="K1705" s="44">
        <v>0</v>
      </c>
      <c r="L1705" s="44">
        <v>0</v>
      </c>
      <c r="M1705" s="44">
        <v>0</v>
      </c>
      <c r="N1705" s="44">
        <v>0</v>
      </c>
      <c r="O1705" s="279"/>
      <c r="P1705" s="279"/>
      <c r="Q1705" s="315"/>
    </row>
    <row r="1706" spans="1:17" ht="24" x14ac:dyDescent="0.25">
      <c r="A1706" s="292"/>
      <c r="B1706" s="279"/>
      <c r="C1706" s="279"/>
      <c r="D1706" s="279"/>
      <c r="E1706" s="279"/>
      <c r="F1706" s="279"/>
      <c r="G1706" s="79" t="s">
        <v>20</v>
      </c>
      <c r="H1706" s="44">
        <f t="shared" si="393"/>
        <v>0</v>
      </c>
      <c r="I1706" s="44">
        <v>0</v>
      </c>
      <c r="J1706" s="44">
        <v>0</v>
      </c>
      <c r="K1706" s="44">
        <v>0</v>
      </c>
      <c r="L1706" s="44">
        <v>0</v>
      </c>
      <c r="M1706" s="44">
        <v>0</v>
      </c>
      <c r="N1706" s="44">
        <v>0</v>
      </c>
      <c r="O1706" s="279"/>
      <c r="P1706" s="279"/>
      <c r="Q1706" s="315"/>
    </row>
    <row r="1707" spans="1:17" ht="36" customHeight="1" x14ac:dyDescent="0.25">
      <c r="A1707" s="292" t="s">
        <v>3769</v>
      </c>
      <c r="B1707" s="279" t="s">
        <v>3173</v>
      </c>
      <c r="C1707" s="279" t="s">
        <v>1249</v>
      </c>
      <c r="D1707" s="279">
        <v>2027</v>
      </c>
      <c r="E1707" s="279">
        <v>300</v>
      </c>
      <c r="F1707" s="279" t="s">
        <v>3770</v>
      </c>
      <c r="G1707" s="79" t="s">
        <v>16</v>
      </c>
      <c r="H1707" s="44">
        <f t="shared" ref="H1707:N1707" si="394">SUM(H1708:H1711)</f>
        <v>30.1</v>
      </c>
      <c r="I1707" s="44">
        <f t="shared" si="394"/>
        <v>0</v>
      </c>
      <c r="J1707" s="44">
        <f t="shared" si="394"/>
        <v>0</v>
      </c>
      <c r="K1707" s="44">
        <f t="shared" si="394"/>
        <v>30.1</v>
      </c>
      <c r="L1707" s="44">
        <f t="shared" si="394"/>
        <v>0</v>
      </c>
      <c r="M1707" s="44">
        <f t="shared" si="394"/>
        <v>0</v>
      </c>
      <c r="N1707" s="44">
        <f t="shared" si="394"/>
        <v>0</v>
      </c>
      <c r="O1707" s="279">
        <v>1142</v>
      </c>
      <c r="P1707" s="279" t="s">
        <v>3771</v>
      </c>
      <c r="Q1707" s="314" t="s">
        <v>4168</v>
      </c>
    </row>
    <row r="1708" spans="1:17" x14ac:dyDescent="0.25">
      <c r="A1708" s="292"/>
      <c r="B1708" s="279"/>
      <c r="C1708" s="279"/>
      <c r="D1708" s="279"/>
      <c r="E1708" s="279"/>
      <c r="F1708" s="279"/>
      <c r="G1708" s="79" t="s">
        <v>17</v>
      </c>
      <c r="H1708" s="44">
        <f t="shared" si="393"/>
        <v>27.9</v>
      </c>
      <c r="I1708" s="44">
        <v>0</v>
      </c>
      <c r="J1708" s="44">
        <v>0</v>
      </c>
      <c r="K1708" s="44">
        <v>27.9</v>
      </c>
      <c r="L1708" s="44">
        <v>0</v>
      </c>
      <c r="M1708" s="44">
        <v>0</v>
      </c>
      <c r="N1708" s="44">
        <v>0</v>
      </c>
      <c r="O1708" s="279"/>
      <c r="P1708" s="279"/>
      <c r="Q1708" s="315"/>
    </row>
    <row r="1709" spans="1:17" ht="36" x14ac:dyDescent="0.25">
      <c r="A1709" s="292"/>
      <c r="B1709" s="279"/>
      <c r="C1709" s="279"/>
      <c r="D1709" s="279"/>
      <c r="E1709" s="279"/>
      <c r="F1709" s="279"/>
      <c r="G1709" s="79" t="s">
        <v>18</v>
      </c>
      <c r="H1709" s="44">
        <f t="shared" si="393"/>
        <v>1.1000000000000001</v>
      </c>
      <c r="I1709" s="44">
        <v>0</v>
      </c>
      <c r="J1709" s="44">
        <v>0</v>
      </c>
      <c r="K1709" s="44">
        <v>1.1000000000000001</v>
      </c>
      <c r="L1709" s="44">
        <v>0</v>
      </c>
      <c r="M1709" s="44">
        <v>0</v>
      </c>
      <c r="N1709" s="44">
        <v>0</v>
      </c>
      <c r="O1709" s="279"/>
      <c r="P1709" s="279"/>
      <c r="Q1709" s="315"/>
    </row>
    <row r="1710" spans="1:17" x14ac:dyDescent="0.25">
      <c r="A1710" s="292"/>
      <c r="B1710" s="279"/>
      <c r="C1710" s="279"/>
      <c r="D1710" s="279"/>
      <c r="E1710" s="279"/>
      <c r="F1710" s="279"/>
      <c r="G1710" s="79" t="s">
        <v>19</v>
      </c>
      <c r="H1710" s="44">
        <f t="shared" si="393"/>
        <v>1.1000000000000001</v>
      </c>
      <c r="I1710" s="44">
        <v>0</v>
      </c>
      <c r="J1710" s="44">
        <v>0</v>
      </c>
      <c r="K1710" s="44">
        <v>1.1000000000000001</v>
      </c>
      <c r="L1710" s="44">
        <v>0</v>
      </c>
      <c r="M1710" s="44">
        <v>0</v>
      </c>
      <c r="N1710" s="44">
        <v>0</v>
      </c>
      <c r="O1710" s="279"/>
      <c r="P1710" s="279"/>
      <c r="Q1710" s="315"/>
    </row>
    <row r="1711" spans="1:17" ht="24" x14ac:dyDescent="0.25">
      <c r="A1711" s="292"/>
      <c r="B1711" s="279"/>
      <c r="C1711" s="279"/>
      <c r="D1711" s="279"/>
      <c r="E1711" s="279"/>
      <c r="F1711" s="279"/>
      <c r="G1711" s="79" t="s">
        <v>20</v>
      </c>
      <c r="H1711" s="44">
        <f t="shared" si="393"/>
        <v>0</v>
      </c>
      <c r="I1711" s="44">
        <v>0</v>
      </c>
      <c r="J1711" s="44">
        <v>0</v>
      </c>
      <c r="K1711" s="44">
        <v>0</v>
      </c>
      <c r="L1711" s="44">
        <v>0</v>
      </c>
      <c r="M1711" s="44">
        <v>0</v>
      </c>
      <c r="N1711" s="44">
        <v>0</v>
      </c>
      <c r="O1711" s="279"/>
      <c r="P1711" s="279"/>
      <c r="Q1711" s="315"/>
    </row>
    <row r="1712" spans="1:17" ht="36" customHeight="1" x14ac:dyDescent="0.25">
      <c r="A1712" s="292" t="s">
        <v>3772</v>
      </c>
      <c r="B1712" s="279" t="s">
        <v>3173</v>
      </c>
      <c r="C1712" s="279" t="s">
        <v>1249</v>
      </c>
      <c r="D1712" s="279">
        <v>2028</v>
      </c>
      <c r="E1712" s="279">
        <v>300</v>
      </c>
      <c r="F1712" s="279" t="s">
        <v>3773</v>
      </c>
      <c r="G1712" s="79" t="s">
        <v>16</v>
      </c>
      <c r="H1712" s="44">
        <f t="shared" ref="H1712:N1712" si="395">SUM(H1713:H1716)</f>
        <v>30.1</v>
      </c>
      <c r="I1712" s="44">
        <f t="shared" si="395"/>
        <v>0</v>
      </c>
      <c r="J1712" s="44">
        <f t="shared" si="395"/>
        <v>0</v>
      </c>
      <c r="K1712" s="44">
        <f t="shared" si="395"/>
        <v>0</v>
      </c>
      <c r="L1712" s="44">
        <f t="shared" si="395"/>
        <v>30.1</v>
      </c>
      <c r="M1712" s="44">
        <f t="shared" si="395"/>
        <v>0</v>
      </c>
      <c r="N1712" s="44">
        <f t="shared" si="395"/>
        <v>0</v>
      </c>
      <c r="O1712" s="279">
        <v>1224</v>
      </c>
      <c r="P1712" s="279" t="s">
        <v>3771</v>
      </c>
      <c r="Q1712" s="314" t="s">
        <v>4168</v>
      </c>
    </row>
    <row r="1713" spans="1:17" x14ac:dyDescent="0.25">
      <c r="A1713" s="292"/>
      <c r="B1713" s="279"/>
      <c r="C1713" s="279"/>
      <c r="D1713" s="279"/>
      <c r="E1713" s="279"/>
      <c r="F1713" s="279"/>
      <c r="G1713" s="79" t="s">
        <v>17</v>
      </c>
      <c r="H1713" s="44">
        <f t="shared" si="393"/>
        <v>27.9</v>
      </c>
      <c r="I1713" s="44">
        <v>0</v>
      </c>
      <c r="J1713" s="44">
        <v>0</v>
      </c>
      <c r="K1713" s="44">
        <v>0</v>
      </c>
      <c r="L1713" s="44">
        <v>27.9</v>
      </c>
      <c r="M1713" s="44">
        <v>0</v>
      </c>
      <c r="N1713" s="44">
        <v>0</v>
      </c>
      <c r="O1713" s="279"/>
      <c r="P1713" s="279"/>
      <c r="Q1713" s="315"/>
    </row>
    <row r="1714" spans="1:17" ht="36" x14ac:dyDescent="0.25">
      <c r="A1714" s="292"/>
      <c r="B1714" s="279"/>
      <c r="C1714" s="279"/>
      <c r="D1714" s="279"/>
      <c r="E1714" s="279"/>
      <c r="F1714" s="279"/>
      <c r="G1714" s="79" t="s">
        <v>18</v>
      </c>
      <c r="H1714" s="44">
        <f t="shared" si="393"/>
        <v>1.1000000000000001</v>
      </c>
      <c r="I1714" s="44">
        <v>0</v>
      </c>
      <c r="J1714" s="44">
        <v>0</v>
      </c>
      <c r="K1714" s="44">
        <v>0</v>
      </c>
      <c r="L1714" s="44">
        <v>1.1000000000000001</v>
      </c>
      <c r="M1714" s="44">
        <v>0</v>
      </c>
      <c r="N1714" s="44">
        <v>0</v>
      </c>
      <c r="O1714" s="279"/>
      <c r="P1714" s="279"/>
      <c r="Q1714" s="315"/>
    </row>
    <row r="1715" spans="1:17" x14ac:dyDescent="0.25">
      <c r="A1715" s="292"/>
      <c r="B1715" s="279"/>
      <c r="C1715" s="279"/>
      <c r="D1715" s="279"/>
      <c r="E1715" s="279"/>
      <c r="F1715" s="279"/>
      <c r="G1715" s="79" t="s">
        <v>19</v>
      </c>
      <c r="H1715" s="44">
        <f t="shared" si="393"/>
        <v>1.1000000000000001</v>
      </c>
      <c r="I1715" s="44">
        <v>0</v>
      </c>
      <c r="J1715" s="44">
        <v>0</v>
      </c>
      <c r="K1715" s="44">
        <v>0</v>
      </c>
      <c r="L1715" s="44">
        <v>1.1000000000000001</v>
      </c>
      <c r="M1715" s="44">
        <v>0</v>
      </c>
      <c r="N1715" s="44">
        <v>0</v>
      </c>
      <c r="O1715" s="279"/>
      <c r="P1715" s="279"/>
      <c r="Q1715" s="315"/>
    </row>
    <row r="1716" spans="1:17" ht="24" x14ac:dyDescent="0.25">
      <c r="A1716" s="292"/>
      <c r="B1716" s="279"/>
      <c r="C1716" s="279"/>
      <c r="D1716" s="279"/>
      <c r="E1716" s="279"/>
      <c r="F1716" s="279"/>
      <c r="G1716" s="79" t="s">
        <v>20</v>
      </c>
      <c r="H1716" s="44">
        <f t="shared" si="393"/>
        <v>0</v>
      </c>
      <c r="I1716" s="44">
        <v>0</v>
      </c>
      <c r="J1716" s="44">
        <v>0</v>
      </c>
      <c r="K1716" s="44">
        <v>0</v>
      </c>
      <c r="L1716" s="44">
        <v>0</v>
      </c>
      <c r="M1716" s="44">
        <v>0</v>
      </c>
      <c r="N1716" s="44">
        <v>0</v>
      </c>
      <c r="O1716" s="279"/>
      <c r="P1716" s="279"/>
      <c r="Q1716" s="315"/>
    </row>
    <row r="1717" spans="1:17" ht="36" customHeight="1" x14ac:dyDescent="0.25">
      <c r="A1717" s="292" t="s">
        <v>3774</v>
      </c>
      <c r="B1717" s="279" t="s">
        <v>3173</v>
      </c>
      <c r="C1717" s="279" t="s">
        <v>1249</v>
      </c>
      <c r="D1717" s="279">
        <v>2029</v>
      </c>
      <c r="E1717" s="279">
        <v>250</v>
      </c>
      <c r="F1717" s="279" t="s">
        <v>3773</v>
      </c>
      <c r="G1717" s="79" t="s">
        <v>16</v>
      </c>
      <c r="H1717" s="44">
        <f t="shared" ref="H1717:N1717" si="396">SUM(H1718:H1721)</f>
        <v>30.1</v>
      </c>
      <c r="I1717" s="44">
        <f t="shared" si="396"/>
        <v>0</v>
      </c>
      <c r="J1717" s="44">
        <f t="shared" si="396"/>
        <v>0</v>
      </c>
      <c r="K1717" s="44">
        <f t="shared" si="396"/>
        <v>0</v>
      </c>
      <c r="L1717" s="44">
        <f t="shared" si="396"/>
        <v>0</v>
      </c>
      <c r="M1717" s="44">
        <f t="shared" si="396"/>
        <v>30.1</v>
      </c>
      <c r="N1717" s="44">
        <f t="shared" si="396"/>
        <v>0</v>
      </c>
      <c r="O1717" s="279">
        <v>851</v>
      </c>
      <c r="P1717" s="279" t="s">
        <v>3771</v>
      </c>
      <c r="Q1717" s="314" t="s">
        <v>4168</v>
      </c>
    </row>
    <row r="1718" spans="1:17" x14ac:dyDescent="0.25">
      <c r="A1718" s="292"/>
      <c r="B1718" s="279"/>
      <c r="C1718" s="279"/>
      <c r="D1718" s="279"/>
      <c r="E1718" s="279"/>
      <c r="F1718" s="279"/>
      <c r="G1718" s="79" t="s">
        <v>17</v>
      </c>
      <c r="H1718" s="44">
        <f t="shared" si="393"/>
        <v>27.9</v>
      </c>
      <c r="I1718" s="44">
        <v>0</v>
      </c>
      <c r="J1718" s="44">
        <v>0</v>
      </c>
      <c r="K1718" s="44">
        <v>0</v>
      </c>
      <c r="L1718" s="44">
        <v>0</v>
      </c>
      <c r="M1718" s="44">
        <v>27.9</v>
      </c>
      <c r="N1718" s="44">
        <v>0</v>
      </c>
      <c r="O1718" s="279"/>
      <c r="P1718" s="279"/>
      <c r="Q1718" s="315"/>
    </row>
    <row r="1719" spans="1:17" ht="36" x14ac:dyDescent="0.25">
      <c r="A1719" s="292"/>
      <c r="B1719" s="279"/>
      <c r="C1719" s="279"/>
      <c r="D1719" s="279"/>
      <c r="E1719" s="279"/>
      <c r="F1719" s="279"/>
      <c r="G1719" s="79" t="s">
        <v>18</v>
      </c>
      <c r="H1719" s="44">
        <f t="shared" si="393"/>
        <v>1.1000000000000001</v>
      </c>
      <c r="I1719" s="44">
        <v>0</v>
      </c>
      <c r="J1719" s="44">
        <v>0</v>
      </c>
      <c r="K1719" s="44">
        <v>0</v>
      </c>
      <c r="L1719" s="44">
        <v>0</v>
      </c>
      <c r="M1719" s="44">
        <v>1.1000000000000001</v>
      </c>
      <c r="N1719" s="44">
        <v>0</v>
      </c>
      <c r="O1719" s="279"/>
      <c r="P1719" s="279"/>
      <c r="Q1719" s="315"/>
    </row>
    <row r="1720" spans="1:17" x14ac:dyDescent="0.25">
      <c r="A1720" s="292"/>
      <c r="B1720" s="279"/>
      <c r="C1720" s="279"/>
      <c r="D1720" s="279"/>
      <c r="E1720" s="279"/>
      <c r="F1720" s="279"/>
      <c r="G1720" s="79" t="s">
        <v>19</v>
      </c>
      <c r="H1720" s="44">
        <f t="shared" si="393"/>
        <v>1.1000000000000001</v>
      </c>
      <c r="I1720" s="44">
        <v>0</v>
      </c>
      <c r="J1720" s="44">
        <v>0</v>
      </c>
      <c r="K1720" s="44">
        <v>0</v>
      </c>
      <c r="L1720" s="44">
        <v>0</v>
      </c>
      <c r="M1720" s="44">
        <v>1.1000000000000001</v>
      </c>
      <c r="N1720" s="44">
        <v>0</v>
      </c>
      <c r="O1720" s="279"/>
      <c r="P1720" s="279"/>
      <c r="Q1720" s="315"/>
    </row>
    <row r="1721" spans="1:17" ht="24" x14ac:dyDescent="0.25">
      <c r="A1721" s="292"/>
      <c r="B1721" s="279"/>
      <c r="C1721" s="279"/>
      <c r="D1721" s="279"/>
      <c r="E1721" s="279"/>
      <c r="F1721" s="279"/>
      <c r="G1721" s="79" t="s">
        <v>20</v>
      </c>
      <c r="H1721" s="44">
        <f t="shared" si="393"/>
        <v>0</v>
      </c>
      <c r="I1721" s="44">
        <v>0</v>
      </c>
      <c r="J1721" s="44">
        <v>0</v>
      </c>
      <c r="K1721" s="44">
        <v>0</v>
      </c>
      <c r="L1721" s="44">
        <v>0</v>
      </c>
      <c r="M1721" s="44">
        <v>0</v>
      </c>
      <c r="N1721" s="44">
        <v>0</v>
      </c>
      <c r="O1721" s="279"/>
      <c r="P1721" s="279"/>
      <c r="Q1721" s="315"/>
    </row>
    <row r="1722" spans="1:17" ht="36" customHeight="1" x14ac:dyDescent="0.25">
      <c r="A1722" s="292" t="s">
        <v>3775</v>
      </c>
      <c r="B1722" s="279" t="s">
        <v>3173</v>
      </c>
      <c r="C1722" s="279" t="s">
        <v>1249</v>
      </c>
      <c r="D1722" s="279">
        <v>2030</v>
      </c>
      <c r="E1722" s="279">
        <v>300</v>
      </c>
      <c r="F1722" s="279" t="s">
        <v>3773</v>
      </c>
      <c r="G1722" s="79" t="s">
        <v>16</v>
      </c>
      <c r="H1722" s="44">
        <f t="shared" ref="H1722:N1722" si="397">SUM(H1723:H1726)</f>
        <v>30.1</v>
      </c>
      <c r="I1722" s="44">
        <f t="shared" si="397"/>
        <v>0</v>
      </c>
      <c r="J1722" s="44">
        <f t="shared" si="397"/>
        <v>0</v>
      </c>
      <c r="K1722" s="44">
        <f t="shared" si="397"/>
        <v>0</v>
      </c>
      <c r="L1722" s="44">
        <f t="shared" si="397"/>
        <v>0</v>
      </c>
      <c r="M1722" s="44">
        <f t="shared" si="397"/>
        <v>0</v>
      </c>
      <c r="N1722" s="44">
        <f t="shared" si="397"/>
        <v>30.1</v>
      </c>
      <c r="O1722" s="279">
        <v>873</v>
      </c>
      <c r="P1722" s="279" t="s">
        <v>3771</v>
      </c>
      <c r="Q1722" s="314" t="s">
        <v>4168</v>
      </c>
    </row>
    <row r="1723" spans="1:17" x14ac:dyDescent="0.25">
      <c r="A1723" s="292"/>
      <c r="B1723" s="279"/>
      <c r="C1723" s="279"/>
      <c r="D1723" s="279"/>
      <c r="E1723" s="279"/>
      <c r="F1723" s="279"/>
      <c r="G1723" s="79" t="s">
        <v>17</v>
      </c>
      <c r="H1723" s="44">
        <f t="shared" si="393"/>
        <v>27.9</v>
      </c>
      <c r="I1723" s="44">
        <v>0</v>
      </c>
      <c r="J1723" s="44">
        <v>0</v>
      </c>
      <c r="K1723" s="44">
        <v>0</v>
      </c>
      <c r="L1723" s="44">
        <v>0</v>
      </c>
      <c r="M1723" s="44">
        <v>0</v>
      </c>
      <c r="N1723" s="44">
        <v>27.9</v>
      </c>
      <c r="O1723" s="279"/>
      <c r="P1723" s="279"/>
      <c r="Q1723" s="315"/>
    </row>
    <row r="1724" spans="1:17" ht="36" x14ac:dyDescent="0.25">
      <c r="A1724" s="292"/>
      <c r="B1724" s="279"/>
      <c r="C1724" s="279"/>
      <c r="D1724" s="279"/>
      <c r="E1724" s="279"/>
      <c r="F1724" s="279"/>
      <c r="G1724" s="79" t="s">
        <v>18</v>
      </c>
      <c r="H1724" s="44">
        <f t="shared" si="393"/>
        <v>1.1000000000000001</v>
      </c>
      <c r="I1724" s="44">
        <v>0</v>
      </c>
      <c r="J1724" s="44">
        <v>0</v>
      </c>
      <c r="K1724" s="44">
        <v>0</v>
      </c>
      <c r="L1724" s="44">
        <v>0</v>
      </c>
      <c r="M1724" s="44">
        <v>0</v>
      </c>
      <c r="N1724" s="44">
        <v>1.1000000000000001</v>
      </c>
      <c r="O1724" s="279"/>
      <c r="P1724" s="279"/>
      <c r="Q1724" s="315"/>
    </row>
    <row r="1725" spans="1:17" x14ac:dyDescent="0.25">
      <c r="A1725" s="292"/>
      <c r="B1725" s="279"/>
      <c r="C1725" s="279"/>
      <c r="D1725" s="279"/>
      <c r="E1725" s="279"/>
      <c r="F1725" s="279"/>
      <c r="G1725" s="79" t="s">
        <v>19</v>
      </c>
      <c r="H1725" s="44">
        <f t="shared" si="393"/>
        <v>1.1000000000000001</v>
      </c>
      <c r="I1725" s="44">
        <v>0</v>
      </c>
      <c r="J1725" s="44">
        <v>0</v>
      </c>
      <c r="K1725" s="44">
        <v>0</v>
      </c>
      <c r="L1725" s="44">
        <v>0</v>
      </c>
      <c r="M1725" s="44">
        <v>0</v>
      </c>
      <c r="N1725" s="44">
        <v>1.1000000000000001</v>
      </c>
      <c r="O1725" s="279"/>
      <c r="P1725" s="279"/>
      <c r="Q1725" s="315"/>
    </row>
    <row r="1726" spans="1:17" ht="24" x14ac:dyDescent="0.25">
      <c r="A1726" s="292"/>
      <c r="B1726" s="279"/>
      <c r="C1726" s="279"/>
      <c r="D1726" s="279"/>
      <c r="E1726" s="279"/>
      <c r="F1726" s="279"/>
      <c r="G1726" s="79" t="s">
        <v>20</v>
      </c>
      <c r="H1726" s="44">
        <f t="shared" si="393"/>
        <v>0</v>
      </c>
      <c r="I1726" s="44">
        <v>0</v>
      </c>
      <c r="J1726" s="44">
        <v>0</v>
      </c>
      <c r="K1726" s="44">
        <v>0</v>
      </c>
      <c r="L1726" s="44">
        <v>0</v>
      </c>
      <c r="M1726" s="44">
        <v>0</v>
      </c>
      <c r="N1726" s="44">
        <v>0</v>
      </c>
      <c r="O1726" s="279"/>
      <c r="P1726" s="279"/>
      <c r="Q1726" s="315"/>
    </row>
    <row r="1727" spans="1:17" ht="36" x14ac:dyDescent="0.25">
      <c r="A1727" s="284" t="s">
        <v>3776</v>
      </c>
      <c r="B1727" s="281" t="s">
        <v>3072</v>
      </c>
      <c r="C1727" s="279" t="s">
        <v>1249</v>
      </c>
      <c r="D1727" s="281">
        <v>2026</v>
      </c>
      <c r="E1727" s="281" t="s">
        <v>3077</v>
      </c>
      <c r="F1727" s="284" t="s">
        <v>3074</v>
      </c>
      <c r="G1727" s="43" t="s">
        <v>16</v>
      </c>
      <c r="H1727" s="44">
        <f t="shared" ref="H1727:H1731" si="398">I1727+J1727+K1727+L1727+M1727+N1727</f>
        <v>88.415400000000005</v>
      </c>
      <c r="I1727" s="44">
        <f t="shared" ref="I1727:N1727" si="399">I1728+I1729+I1730+I1731</f>
        <v>0</v>
      </c>
      <c r="J1727" s="44">
        <f t="shared" si="399"/>
        <v>88.415400000000005</v>
      </c>
      <c r="K1727" s="44">
        <f t="shared" si="399"/>
        <v>0</v>
      </c>
      <c r="L1727" s="44">
        <f t="shared" si="399"/>
        <v>0</v>
      </c>
      <c r="M1727" s="44">
        <f t="shared" si="399"/>
        <v>0</v>
      </c>
      <c r="N1727" s="44">
        <f t="shared" si="399"/>
        <v>0</v>
      </c>
      <c r="O1727" s="484">
        <v>942</v>
      </c>
      <c r="P1727" s="284" t="s">
        <v>3075</v>
      </c>
      <c r="Q1727" s="314" t="s">
        <v>4168</v>
      </c>
    </row>
    <row r="1728" spans="1:17" x14ac:dyDescent="0.25">
      <c r="A1728" s="285"/>
      <c r="B1728" s="282"/>
      <c r="C1728" s="279"/>
      <c r="D1728" s="282"/>
      <c r="E1728" s="282"/>
      <c r="F1728" s="285"/>
      <c r="G1728" s="43" t="s">
        <v>17</v>
      </c>
      <c r="H1728" s="44">
        <f t="shared" si="398"/>
        <v>0</v>
      </c>
      <c r="I1728" s="44">
        <v>0</v>
      </c>
      <c r="J1728" s="44">
        <v>0</v>
      </c>
      <c r="K1728" s="44">
        <v>0</v>
      </c>
      <c r="L1728" s="44">
        <v>0</v>
      </c>
      <c r="M1728" s="44">
        <v>0</v>
      </c>
      <c r="N1728" s="44">
        <v>0</v>
      </c>
      <c r="O1728" s="485"/>
      <c r="P1728" s="285"/>
      <c r="Q1728" s="315"/>
    </row>
    <row r="1729" spans="1:17" ht="36" x14ac:dyDescent="0.25">
      <c r="A1729" s="285"/>
      <c r="B1729" s="282"/>
      <c r="C1729" s="279"/>
      <c r="D1729" s="282"/>
      <c r="E1729" s="282"/>
      <c r="F1729" s="285"/>
      <c r="G1729" s="43" t="s">
        <v>18</v>
      </c>
      <c r="H1729" s="44">
        <f t="shared" si="398"/>
        <v>71.716700000000003</v>
      </c>
      <c r="I1729" s="44">
        <v>0</v>
      </c>
      <c r="J1729" s="44">
        <v>71.716700000000003</v>
      </c>
      <c r="K1729" s="44">
        <v>0</v>
      </c>
      <c r="L1729" s="44">
        <v>0</v>
      </c>
      <c r="M1729" s="44">
        <v>0</v>
      </c>
      <c r="N1729" s="44">
        <v>0</v>
      </c>
      <c r="O1729" s="485"/>
      <c r="P1729" s="285"/>
      <c r="Q1729" s="315"/>
    </row>
    <row r="1730" spans="1:17" x14ac:dyDescent="0.25">
      <c r="A1730" s="285"/>
      <c r="B1730" s="282"/>
      <c r="C1730" s="279"/>
      <c r="D1730" s="282"/>
      <c r="E1730" s="282"/>
      <c r="F1730" s="285"/>
      <c r="G1730" s="43" t="s">
        <v>19</v>
      </c>
      <c r="H1730" s="44">
        <f t="shared" si="398"/>
        <v>16.698699999999999</v>
      </c>
      <c r="I1730" s="44">
        <v>0</v>
      </c>
      <c r="J1730" s="44">
        <v>16.698699999999999</v>
      </c>
      <c r="K1730" s="44">
        <v>0</v>
      </c>
      <c r="L1730" s="44">
        <v>0</v>
      </c>
      <c r="M1730" s="44">
        <v>0</v>
      </c>
      <c r="N1730" s="44">
        <v>0</v>
      </c>
      <c r="O1730" s="485"/>
      <c r="P1730" s="285"/>
      <c r="Q1730" s="315"/>
    </row>
    <row r="1731" spans="1:17" ht="24" x14ac:dyDescent="0.25">
      <c r="A1731" s="286"/>
      <c r="B1731" s="283"/>
      <c r="C1731" s="279"/>
      <c r="D1731" s="283"/>
      <c r="E1731" s="283"/>
      <c r="F1731" s="286"/>
      <c r="G1731" s="43" t="s">
        <v>20</v>
      </c>
      <c r="H1731" s="44">
        <f t="shared" si="398"/>
        <v>0</v>
      </c>
      <c r="I1731" s="44">
        <v>0</v>
      </c>
      <c r="J1731" s="44">
        <v>0</v>
      </c>
      <c r="K1731" s="44">
        <v>0</v>
      </c>
      <c r="L1731" s="44">
        <v>0</v>
      </c>
      <c r="M1731" s="44">
        <v>0</v>
      </c>
      <c r="N1731" s="44">
        <v>0</v>
      </c>
      <c r="O1731" s="487"/>
      <c r="P1731" s="286"/>
      <c r="Q1731" s="315"/>
    </row>
    <row r="1732" spans="1:17" ht="39.75" customHeight="1" x14ac:dyDescent="0.25">
      <c r="A1732" s="306" t="s">
        <v>26</v>
      </c>
      <c r="B1732" s="306"/>
      <c r="C1732" s="306"/>
      <c r="D1732" s="306"/>
      <c r="E1732" s="306"/>
      <c r="F1732" s="306"/>
      <c r="G1732" s="133" t="s">
        <v>16</v>
      </c>
      <c r="H1732" s="49">
        <f>SUM(H1702,H1707,H1712,H1717,H1722,H1727)</f>
        <v>258.81539999999995</v>
      </c>
      <c r="I1732" s="49">
        <f t="shared" ref="I1732:N1732" si="400">SUM(I1702,I1707,I1712,I1717,I1722,I1727)</f>
        <v>0</v>
      </c>
      <c r="J1732" s="49">
        <f t="shared" si="400"/>
        <v>138.41540000000001</v>
      </c>
      <c r="K1732" s="49">
        <f t="shared" si="400"/>
        <v>30.1</v>
      </c>
      <c r="L1732" s="49">
        <f t="shared" si="400"/>
        <v>30.1</v>
      </c>
      <c r="M1732" s="49">
        <f t="shared" si="400"/>
        <v>30.1</v>
      </c>
      <c r="N1732" s="49">
        <f t="shared" si="400"/>
        <v>30.1</v>
      </c>
      <c r="O1732" s="279" t="s">
        <v>125</v>
      </c>
      <c r="P1732" s="279"/>
    </row>
    <row r="1733" spans="1:17" ht="24" x14ac:dyDescent="0.25">
      <c r="A1733" s="306"/>
      <c r="B1733" s="306"/>
      <c r="C1733" s="306"/>
      <c r="D1733" s="306"/>
      <c r="E1733" s="306"/>
      <c r="F1733" s="306"/>
      <c r="G1733" s="133" t="s">
        <v>17</v>
      </c>
      <c r="H1733" s="49">
        <f t="shared" ref="H1733:N1736" si="401">SUM(H1703,H1708,H1713,H1718,H1723,H1728)</f>
        <v>111.6</v>
      </c>
      <c r="I1733" s="49">
        <f t="shared" si="401"/>
        <v>0</v>
      </c>
      <c r="J1733" s="49">
        <f t="shared" si="401"/>
        <v>0</v>
      </c>
      <c r="K1733" s="49">
        <f t="shared" si="401"/>
        <v>27.9</v>
      </c>
      <c r="L1733" s="49">
        <f t="shared" si="401"/>
        <v>27.9</v>
      </c>
      <c r="M1733" s="49">
        <f t="shared" si="401"/>
        <v>27.9</v>
      </c>
      <c r="N1733" s="49">
        <f t="shared" si="401"/>
        <v>27.9</v>
      </c>
      <c r="O1733" s="279"/>
      <c r="P1733" s="279"/>
    </row>
    <row r="1734" spans="1:17" ht="36" x14ac:dyDescent="0.25">
      <c r="A1734" s="306"/>
      <c r="B1734" s="306"/>
      <c r="C1734" s="306"/>
      <c r="D1734" s="306"/>
      <c r="E1734" s="306"/>
      <c r="F1734" s="306"/>
      <c r="G1734" s="133" t="s">
        <v>18</v>
      </c>
      <c r="H1734" s="49">
        <f t="shared" si="401"/>
        <v>123.61670000000001</v>
      </c>
      <c r="I1734" s="49">
        <f t="shared" si="401"/>
        <v>0</v>
      </c>
      <c r="J1734" s="49">
        <f t="shared" si="401"/>
        <v>119.2167</v>
      </c>
      <c r="K1734" s="49">
        <f t="shared" si="401"/>
        <v>1.1000000000000001</v>
      </c>
      <c r="L1734" s="49">
        <f t="shared" si="401"/>
        <v>1.1000000000000001</v>
      </c>
      <c r="M1734" s="49">
        <f t="shared" si="401"/>
        <v>1.1000000000000001</v>
      </c>
      <c r="N1734" s="49">
        <f t="shared" si="401"/>
        <v>1.1000000000000001</v>
      </c>
      <c r="O1734" s="279"/>
      <c r="P1734" s="279"/>
    </row>
    <row r="1735" spans="1:17" x14ac:dyDescent="0.25">
      <c r="A1735" s="306"/>
      <c r="B1735" s="306"/>
      <c r="C1735" s="306"/>
      <c r="D1735" s="306"/>
      <c r="E1735" s="306"/>
      <c r="F1735" s="306"/>
      <c r="G1735" s="133" t="s">
        <v>19</v>
      </c>
      <c r="H1735" s="49">
        <f t="shared" si="401"/>
        <v>23.598700000000001</v>
      </c>
      <c r="I1735" s="49">
        <f t="shared" si="401"/>
        <v>0</v>
      </c>
      <c r="J1735" s="49">
        <f t="shared" si="401"/>
        <v>19.198699999999999</v>
      </c>
      <c r="K1735" s="49">
        <f t="shared" si="401"/>
        <v>1.1000000000000001</v>
      </c>
      <c r="L1735" s="49">
        <f t="shared" si="401"/>
        <v>1.1000000000000001</v>
      </c>
      <c r="M1735" s="49">
        <f t="shared" si="401"/>
        <v>1.1000000000000001</v>
      </c>
      <c r="N1735" s="49">
        <f t="shared" si="401"/>
        <v>1.1000000000000001</v>
      </c>
      <c r="O1735" s="279"/>
      <c r="P1735" s="279"/>
    </row>
    <row r="1736" spans="1:17" ht="24" x14ac:dyDescent="0.25">
      <c r="A1736" s="306"/>
      <c r="B1736" s="306"/>
      <c r="C1736" s="306"/>
      <c r="D1736" s="306"/>
      <c r="E1736" s="306"/>
      <c r="F1736" s="306"/>
      <c r="G1736" s="133" t="s">
        <v>20</v>
      </c>
      <c r="H1736" s="49">
        <f t="shared" si="401"/>
        <v>0</v>
      </c>
      <c r="I1736" s="49">
        <f t="shared" si="401"/>
        <v>0</v>
      </c>
      <c r="J1736" s="49">
        <f t="shared" si="401"/>
        <v>0</v>
      </c>
      <c r="K1736" s="49">
        <f t="shared" si="401"/>
        <v>0</v>
      </c>
      <c r="L1736" s="49">
        <f t="shared" si="401"/>
        <v>0</v>
      </c>
      <c r="M1736" s="49">
        <f t="shared" si="401"/>
        <v>0</v>
      </c>
      <c r="N1736" s="49">
        <f t="shared" si="401"/>
        <v>0</v>
      </c>
      <c r="O1736" s="279"/>
      <c r="P1736" s="279"/>
    </row>
    <row r="1739" spans="1:17" x14ac:dyDescent="0.25">
      <c r="H1739" s="267"/>
      <c r="I1739" s="267"/>
      <c r="J1739" s="267"/>
      <c r="K1739" s="267"/>
      <c r="L1739" s="267"/>
      <c r="M1739" s="267"/>
      <c r="N1739" s="267"/>
    </row>
    <row r="1740" spans="1:17" x14ac:dyDescent="0.25">
      <c r="H1740" s="267"/>
      <c r="I1740" s="267"/>
      <c r="J1740" s="267"/>
      <c r="K1740" s="267"/>
      <c r="L1740" s="267"/>
      <c r="M1740" s="267"/>
      <c r="N1740" s="267"/>
    </row>
    <row r="1741" spans="1:17" x14ac:dyDescent="0.25">
      <c r="H1741" s="267"/>
      <c r="I1741" s="267"/>
      <c r="J1741" s="267"/>
      <c r="K1741" s="267"/>
      <c r="L1741" s="267"/>
      <c r="M1741" s="267"/>
      <c r="N1741" s="267"/>
    </row>
    <row r="1742" spans="1:17" x14ac:dyDescent="0.25">
      <c r="H1742" s="267"/>
      <c r="I1742" s="267"/>
      <c r="J1742" s="267"/>
      <c r="K1742" s="267"/>
      <c r="L1742" s="267"/>
      <c r="M1742" s="267"/>
      <c r="N1742" s="267"/>
    </row>
    <row r="1743" spans="1:17" x14ac:dyDescent="0.25">
      <c r="H1743" s="267"/>
      <c r="I1743" s="267"/>
      <c r="J1743" s="267"/>
      <c r="K1743" s="267"/>
      <c r="L1743" s="267"/>
      <c r="M1743" s="267"/>
      <c r="N1743" s="267"/>
    </row>
  </sheetData>
  <autoFilter ref="A1:Q1736">
    <filterColumn colId="6" showButton="0"/>
    <filterColumn colId="7" showButton="0"/>
    <filterColumn colId="8" showButton="0"/>
    <filterColumn colId="9" showButton="0"/>
    <filterColumn colId="10" showButton="0"/>
    <filterColumn colId="11" showButton="0"/>
    <filterColumn colId="12" showButton="0"/>
  </autoFilter>
  <mergeCells count="2971">
    <mergeCell ref="Q1681:Q1685"/>
    <mergeCell ref="Q1686:Q1690"/>
    <mergeCell ref="Q1691:Q1695"/>
    <mergeCell ref="Q1702:Q1706"/>
    <mergeCell ref="Q1707:Q1711"/>
    <mergeCell ref="Q1712:Q1716"/>
    <mergeCell ref="Q1717:Q1721"/>
    <mergeCell ref="Q1722:Q1726"/>
    <mergeCell ref="Q1727:Q1731"/>
    <mergeCell ref="Q1590:Q1594"/>
    <mergeCell ref="Q1595:Q1599"/>
    <mergeCell ref="Q1600:Q1604"/>
    <mergeCell ref="Q1605:Q1609"/>
    <mergeCell ref="Q1610:Q1614"/>
    <mergeCell ref="Q1615:Q1619"/>
    <mergeCell ref="Q1620:Q1624"/>
    <mergeCell ref="Q1625:Q1629"/>
    <mergeCell ref="Q1630:Q1634"/>
    <mergeCell ref="Q1635:Q1639"/>
    <mergeCell ref="Q1640:Q1644"/>
    <mergeCell ref="Q1645:Q1649"/>
    <mergeCell ref="Q1656:Q1660"/>
    <mergeCell ref="Q1661:Q1665"/>
    <mergeCell ref="Q1666:Q1670"/>
    <mergeCell ref="Q1671:Q1675"/>
    <mergeCell ref="Q1676:Q1680"/>
    <mergeCell ref="Q1499:Q1503"/>
    <mergeCell ref="Q1504:Q1508"/>
    <mergeCell ref="Q1509:Q1513"/>
    <mergeCell ref="Q1514:Q1518"/>
    <mergeCell ref="Q1519:Q1523"/>
    <mergeCell ref="Q1524:Q1528"/>
    <mergeCell ref="Q1529:Q1533"/>
    <mergeCell ref="Q1534:Q1538"/>
    <mergeCell ref="Q1539:Q1543"/>
    <mergeCell ref="Q1544:Q1548"/>
    <mergeCell ref="Q1549:Q1553"/>
    <mergeCell ref="Q1554:Q1558"/>
    <mergeCell ref="Q1559:Q1563"/>
    <mergeCell ref="Q1564:Q1568"/>
    <mergeCell ref="Q1569:Q1573"/>
    <mergeCell ref="Q1580:Q1584"/>
    <mergeCell ref="Q1585:Q1589"/>
    <mergeCell ref="Q1402:Q1406"/>
    <mergeCell ref="Q1407:Q1411"/>
    <mergeCell ref="Q1412:Q1416"/>
    <mergeCell ref="Q1417:Q1421"/>
    <mergeCell ref="Q1428:Q1432"/>
    <mergeCell ref="Q1433:Q1437"/>
    <mergeCell ref="Q1438:Q1442"/>
    <mergeCell ref="Q1443:Q1447"/>
    <mergeCell ref="Q1448:Q1452"/>
    <mergeCell ref="Q1453:Q1457"/>
    <mergeCell ref="Q1458:Q1462"/>
    <mergeCell ref="Q1463:Q1467"/>
    <mergeCell ref="Q1468:Q1472"/>
    <mergeCell ref="Q1479:Q1483"/>
    <mergeCell ref="Q1484:Q1488"/>
    <mergeCell ref="Q1489:Q1493"/>
    <mergeCell ref="Q1494:Q1498"/>
    <mergeCell ref="Q1311:Q1315"/>
    <mergeCell ref="Q1316:Q1320"/>
    <mergeCell ref="Q1321:Q1325"/>
    <mergeCell ref="Q1326:Q1330"/>
    <mergeCell ref="Q1331:Q1335"/>
    <mergeCell ref="Q1336:Q1340"/>
    <mergeCell ref="Q1341:Q1345"/>
    <mergeCell ref="Q1346:Q1350"/>
    <mergeCell ref="Q1357:Q1361"/>
    <mergeCell ref="Q1362:Q1366"/>
    <mergeCell ref="Q1367:Q1371"/>
    <mergeCell ref="Q1372:Q1376"/>
    <mergeCell ref="Q1377:Q1381"/>
    <mergeCell ref="Q1382:Q1386"/>
    <mergeCell ref="Q1387:Q1391"/>
    <mergeCell ref="Q1392:Q1396"/>
    <mergeCell ref="Q1397:Q1401"/>
    <mergeCell ref="Q1209:Q1213"/>
    <mergeCell ref="Q1214:Q1218"/>
    <mergeCell ref="Q1225:Q1229"/>
    <mergeCell ref="Q1230:Q1234"/>
    <mergeCell ref="Q1235:Q1239"/>
    <mergeCell ref="Q1240:Q1244"/>
    <mergeCell ref="Q1245:Q1249"/>
    <mergeCell ref="Q1250:Q1254"/>
    <mergeCell ref="Q1255:Q1259"/>
    <mergeCell ref="Q1260:Q1264"/>
    <mergeCell ref="Q1265:Q1269"/>
    <mergeCell ref="Q1270:Q1274"/>
    <mergeCell ref="Q1275:Q1279"/>
    <mergeCell ref="Q1280:Q1284"/>
    <mergeCell ref="Q1285:Q1289"/>
    <mergeCell ref="Q1290:Q1294"/>
    <mergeCell ref="Q1300:Q1304"/>
    <mergeCell ref="Q1118:Q1122"/>
    <mergeCell ref="Q1123:Q1127"/>
    <mergeCell ref="Q1128:Q1132"/>
    <mergeCell ref="Q1133:Q1137"/>
    <mergeCell ref="Q1138:Q1142"/>
    <mergeCell ref="Q1143:Q1147"/>
    <mergeCell ref="Q1148:Q1152"/>
    <mergeCell ref="Q1153:Q1157"/>
    <mergeCell ref="Q1158:Q1162"/>
    <mergeCell ref="Q1163:Q1167"/>
    <mergeCell ref="Q1168:Q1172"/>
    <mergeCell ref="Q1173:Q1177"/>
    <mergeCell ref="Q1184:Q1188"/>
    <mergeCell ref="Q1189:Q1193"/>
    <mergeCell ref="Q1194:Q1198"/>
    <mergeCell ref="Q1199:Q1203"/>
    <mergeCell ref="Q1204:Q1208"/>
    <mergeCell ref="Q1022:Q1026"/>
    <mergeCell ref="Q1027:Q1031"/>
    <mergeCell ref="Q1032:Q1036"/>
    <mergeCell ref="Q1037:Q1041"/>
    <mergeCell ref="Q1042:Q1046"/>
    <mergeCell ref="Q1047:Q1051"/>
    <mergeCell ref="Q1052:Q1056"/>
    <mergeCell ref="Q1057:Q1061"/>
    <mergeCell ref="Q1062:Q1066"/>
    <mergeCell ref="Q1067:Q1071"/>
    <mergeCell ref="Q1072:Q1076"/>
    <mergeCell ref="Q1077:Q1081"/>
    <mergeCell ref="Q1082:Q1086"/>
    <mergeCell ref="Q1087:Q1091"/>
    <mergeCell ref="Q1092:Q1096"/>
    <mergeCell ref="Q1108:Q1112"/>
    <mergeCell ref="Q1113:Q1117"/>
    <mergeCell ref="Q930:Q934"/>
    <mergeCell ref="Q935:Q939"/>
    <mergeCell ref="Q946:Q950"/>
    <mergeCell ref="Q951:Q955"/>
    <mergeCell ref="Q956:Q960"/>
    <mergeCell ref="Q961:Q965"/>
    <mergeCell ref="Q966:Q970"/>
    <mergeCell ref="Q971:Q975"/>
    <mergeCell ref="Q976:Q980"/>
    <mergeCell ref="Q981:Q985"/>
    <mergeCell ref="Q986:Q990"/>
    <mergeCell ref="Q991:Q995"/>
    <mergeCell ref="Q996:Q1000"/>
    <mergeCell ref="Q1001:Q1005"/>
    <mergeCell ref="Q1006:Q1010"/>
    <mergeCell ref="Q1011:Q1015"/>
    <mergeCell ref="P1011:P1015"/>
    <mergeCell ref="Q839:Q843"/>
    <mergeCell ref="Q844:Q848"/>
    <mergeCell ref="Q855:Q859"/>
    <mergeCell ref="Q860:Q864"/>
    <mergeCell ref="Q865:Q869"/>
    <mergeCell ref="Q870:Q874"/>
    <mergeCell ref="Q875:Q879"/>
    <mergeCell ref="Q880:Q884"/>
    <mergeCell ref="Q885:Q889"/>
    <mergeCell ref="Q890:Q894"/>
    <mergeCell ref="Q895:Q899"/>
    <mergeCell ref="Q900:Q904"/>
    <mergeCell ref="Q905:Q909"/>
    <mergeCell ref="Q910:Q914"/>
    <mergeCell ref="Q915:Q919"/>
    <mergeCell ref="Q920:Q924"/>
    <mergeCell ref="Q925:Q929"/>
    <mergeCell ref="Q748:Q752"/>
    <mergeCell ref="Q753:Q757"/>
    <mergeCell ref="Q758:Q762"/>
    <mergeCell ref="Q763:Q767"/>
    <mergeCell ref="Q768:Q772"/>
    <mergeCell ref="Q773:Q777"/>
    <mergeCell ref="Q784:Q788"/>
    <mergeCell ref="Q789:Q793"/>
    <mergeCell ref="Q794:Q798"/>
    <mergeCell ref="Q799:Q803"/>
    <mergeCell ref="Q804:Q808"/>
    <mergeCell ref="Q809:Q813"/>
    <mergeCell ref="Q814:Q818"/>
    <mergeCell ref="Q819:Q823"/>
    <mergeCell ref="Q824:Q828"/>
    <mergeCell ref="Q829:Q833"/>
    <mergeCell ref="Q834:Q838"/>
    <mergeCell ref="Q657:Q661"/>
    <mergeCell ref="Q668:Q672"/>
    <mergeCell ref="Q673:Q677"/>
    <mergeCell ref="Q678:Q682"/>
    <mergeCell ref="Q683:Q687"/>
    <mergeCell ref="Q688:Q692"/>
    <mergeCell ref="Q693:Q697"/>
    <mergeCell ref="Q698:Q702"/>
    <mergeCell ref="Q703:Q707"/>
    <mergeCell ref="Q708:Q712"/>
    <mergeCell ref="Q713:Q717"/>
    <mergeCell ref="Q718:Q722"/>
    <mergeCell ref="Q723:Q727"/>
    <mergeCell ref="Q728:Q732"/>
    <mergeCell ref="Q733:Q737"/>
    <mergeCell ref="Q738:Q742"/>
    <mergeCell ref="Q743:Q747"/>
    <mergeCell ref="Q566:Q570"/>
    <mergeCell ref="Q571:Q575"/>
    <mergeCell ref="Q576:Q580"/>
    <mergeCell ref="Q587:Q591"/>
    <mergeCell ref="Q592:Q596"/>
    <mergeCell ref="Q597:Q601"/>
    <mergeCell ref="Q602:Q606"/>
    <mergeCell ref="Q607:Q611"/>
    <mergeCell ref="Q612:Q616"/>
    <mergeCell ref="Q617:Q621"/>
    <mergeCell ref="Q622:Q626"/>
    <mergeCell ref="Q627:Q631"/>
    <mergeCell ref="Q632:Q636"/>
    <mergeCell ref="Q637:Q641"/>
    <mergeCell ref="Q642:Q646"/>
    <mergeCell ref="Q647:Q651"/>
    <mergeCell ref="Q652:Q656"/>
    <mergeCell ref="Q464:Q468"/>
    <mergeCell ref="Q475:Q479"/>
    <mergeCell ref="Q480:Q484"/>
    <mergeCell ref="Q485:Q489"/>
    <mergeCell ref="Q490:Q494"/>
    <mergeCell ref="Q495:Q499"/>
    <mergeCell ref="Q500:Q504"/>
    <mergeCell ref="Q505:Q509"/>
    <mergeCell ref="Q510:Q514"/>
    <mergeCell ref="Q515:Q519"/>
    <mergeCell ref="Q520:Q524"/>
    <mergeCell ref="Q525:Q529"/>
    <mergeCell ref="Q530:Q534"/>
    <mergeCell ref="Q535:Q539"/>
    <mergeCell ref="Q551:Q555"/>
    <mergeCell ref="Q556:Q560"/>
    <mergeCell ref="Q561:Q565"/>
    <mergeCell ref="Q373:Q377"/>
    <mergeCell ref="Q378:Q382"/>
    <mergeCell ref="Q383:Q387"/>
    <mergeCell ref="Q388:Q392"/>
    <mergeCell ref="Q399:Q403"/>
    <mergeCell ref="Q404:Q408"/>
    <mergeCell ref="Q409:Q413"/>
    <mergeCell ref="Q414:Q418"/>
    <mergeCell ref="Q419:Q423"/>
    <mergeCell ref="Q424:Q428"/>
    <mergeCell ref="Q429:Q433"/>
    <mergeCell ref="Q434:Q438"/>
    <mergeCell ref="Q439:Q443"/>
    <mergeCell ref="Q444:Q448"/>
    <mergeCell ref="Q449:Q453"/>
    <mergeCell ref="Q454:Q458"/>
    <mergeCell ref="Q459:Q463"/>
    <mergeCell ref="Q282:Q286"/>
    <mergeCell ref="Q287:Q291"/>
    <mergeCell ref="Q292:Q296"/>
    <mergeCell ref="Q297:Q301"/>
    <mergeCell ref="Q302:Q306"/>
    <mergeCell ref="Q307:Q311"/>
    <mergeCell ref="Q312:Q316"/>
    <mergeCell ref="Q317:Q321"/>
    <mergeCell ref="Q322:Q326"/>
    <mergeCell ref="Q327:Q331"/>
    <mergeCell ref="Q338:Q342"/>
    <mergeCell ref="Q343:Q347"/>
    <mergeCell ref="Q348:Q352"/>
    <mergeCell ref="Q353:Q357"/>
    <mergeCell ref="Q358:Q362"/>
    <mergeCell ref="Q363:Q367"/>
    <mergeCell ref="Q368:Q372"/>
    <mergeCell ref="Q191:Q195"/>
    <mergeCell ref="Q196:Q200"/>
    <mergeCell ref="Q201:Q205"/>
    <mergeCell ref="Q206:Q210"/>
    <mergeCell ref="Q211:Q215"/>
    <mergeCell ref="Q216:Q220"/>
    <mergeCell ref="Q221:Q225"/>
    <mergeCell ref="Q226:Q230"/>
    <mergeCell ref="Q231:Q235"/>
    <mergeCell ref="Q236:Q240"/>
    <mergeCell ref="Q241:Q245"/>
    <mergeCell ref="Q252:Q256"/>
    <mergeCell ref="Q257:Q261"/>
    <mergeCell ref="Q262:Q266"/>
    <mergeCell ref="Q267:Q271"/>
    <mergeCell ref="Q272:Q276"/>
    <mergeCell ref="Q277:Q281"/>
    <mergeCell ref="Q85:Q89"/>
    <mergeCell ref="Q90:Q94"/>
    <mergeCell ref="Q95:Q99"/>
    <mergeCell ref="Q100:Q104"/>
    <mergeCell ref="Q105:Q109"/>
    <mergeCell ref="Q110:Q114"/>
    <mergeCell ref="Q130:Q134"/>
    <mergeCell ref="Q135:Q139"/>
    <mergeCell ref="Q140:Q144"/>
    <mergeCell ref="Q145:Q149"/>
    <mergeCell ref="Q150:Q154"/>
    <mergeCell ref="Q161:Q165"/>
    <mergeCell ref="Q166:Q170"/>
    <mergeCell ref="Q171:Q175"/>
    <mergeCell ref="Q176:Q180"/>
    <mergeCell ref="Q181:Q185"/>
    <mergeCell ref="Q186:Q190"/>
    <mergeCell ref="Q115:Q119"/>
    <mergeCell ref="Q1:Q2"/>
    <mergeCell ref="Q5:Q9"/>
    <mergeCell ref="Q10:Q14"/>
    <mergeCell ref="Q15:Q19"/>
    <mergeCell ref="Q20:Q24"/>
    <mergeCell ref="Q25:Q29"/>
    <mergeCell ref="Q30:Q34"/>
    <mergeCell ref="Q35:Q39"/>
    <mergeCell ref="Q40:Q44"/>
    <mergeCell ref="Q45:Q49"/>
    <mergeCell ref="Q50:Q54"/>
    <mergeCell ref="Q55:Q59"/>
    <mergeCell ref="Q60:Q64"/>
    <mergeCell ref="Q65:Q69"/>
    <mergeCell ref="Q70:Q74"/>
    <mergeCell ref="Q75:Q79"/>
    <mergeCell ref="Q80:Q84"/>
    <mergeCell ref="A1727:A1731"/>
    <mergeCell ref="B1727:B1731"/>
    <mergeCell ref="C1727:C1731"/>
    <mergeCell ref="D1727:D1731"/>
    <mergeCell ref="E1727:E1731"/>
    <mergeCell ref="F1727:F1731"/>
    <mergeCell ref="O1727:O1731"/>
    <mergeCell ref="P1727:P1731"/>
    <mergeCell ref="A1732:F1736"/>
    <mergeCell ref="O1732:O1736"/>
    <mergeCell ref="P1732:P1736"/>
    <mergeCell ref="A1712:A1716"/>
    <mergeCell ref="B1712:B1716"/>
    <mergeCell ref="C1712:C1716"/>
    <mergeCell ref="D1712:D1716"/>
    <mergeCell ref="E1712:E1716"/>
    <mergeCell ref="F1712:F1716"/>
    <mergeCell ref="O1712:O1716"/>
    <mergeCell ref="P1712:P1716"/>
    <mergeCell ref="A1717:A1721"/>
    <mergeCell ref="B1717:B1721"/>
    <mergeCell ref="C1717:C1721"/>
    <mergeCell ref="D1717:D1721"/>
    <mergeCell ref="E1717:E1721"/>
    <mergeCell ref="F1717:F1721"/>
    <mergeCell ref="O1717:O1721"/>
    <mergeCell ref="P1717:P1721"/>
    <mergeCell ref="A1722:A1726"/>
    <mergeCell ref="B1722:B1726"/>
    <mergeCell ref="C1722:C1726"/>
    <mergeCell ref="D1722:D1726"/>
    <mergeCell ref="E1722:E1726"/>
    <mergeCell ref="F1722:F1726"/>
    <mergeCell ref="O1722:O1726"/>
    <mergeCell ref="P1722:P1726"/>
    <mergeCell ref="A1701:P1701"/>
    <mergeCell ref="A1702:A1706"/>
    <mergeCell ref="B1702:B1706"/>
    <mergeCell ref="C1702:C1706"/>
    <mergeCell ref="D1702:D1706"/>
    <mergeCell ref="E1702:E1706"/>
    <mergeCell ref="F1702:F1706"/>
    <mergeCell ref="O1702:O1706"/>
    <mergeCell ref="P1702:P1706"/>
    <mergeCell ref="A1707:A1711"/>
    <mergeCell ref="B1707:B1711"/>
    <mergeCell ref="C1707:C1711"/>
    <mergeCell ref="D1707:D1711"/>
    <mergeCell ref="E1707:E1711"/>
    <mergeCell ref="F1707:F1711"/>
    <mergeCell ref="O1707:O1711"/>
    <mergeCell ref="P1707:P1711"/>
    <mergeCell ref="A1686:A1690"/>
    <mergeCell ref="B1686:B1690"/>
    <mergeCell ref="C1686:C1690"/>
    <mergeCell ref="D1686:D1690"/>
    <mergeCell ref="E1686:E1690"/>
    <mergeCell ref="F1686:F1690"/>
    <mergeCell ref="O1686:O1690"/>
    <mergeCell ref="P1686:P1690"/>
    <mergeCell ref="A1691:A1695"/>
    <mergeCell ref="B1691:B1695"/>
    <mergeCell ref="C1691:C1695"/>
    <mergeCell ref="D1691:D1695"/>
    <mergeCell ref="E1691:E1695"/>
    <mergeCell ref="F1691:F1695"/>
    <mergeCell ref="O1691:O1695"/>
    <mergeCell ref="P1691:P1695"/>
    <mergeCell ref="A1696:F1700"/>
    <mergeCell ref="O1696:O1700"/>
    <mergeCell ref="P1696:P1700"/>
    <mergeCell ref="A1681:A1685"/>
    <mergeCell ref="B1681:B1685"/>
    <mergeCell ref="C1681:C1685"/>
    <mergeCell ref="D1681:D1685"/>
    <mergeCell ref="E1681:E1685"/>
    <mergeCell ref="F1681:F1685"/>
    <mergeCell ref="O1681:O1685"/>
    <mergeCell ref="P1681:P1685"/>
    <mergeCell ref="A1671:A1675"/>
    <mergeCell ref="B1671:B1675"/>
    <mergeCell ref="C1671:C1675"/>
    <mergeCell ref="D1671:D1675"/>
    <mergeCell ref="E1671:E1675"/>
    <mergeCell ref="F1671:F1675"/>
    <mergeCell ref="O1671:O1675"/>
    <mergeCell ref="P1671:P1675"/>
    <mergeCell ref="A1676:A1680"/>
    <mergeCell ref="B1676:B1680"/>
    <mergeCell ref="C1676:C1680"/>
    <mergeCell ref="D1676:D1680"/>
    <mergeCell ref="E1676:E1680"/>
    <mergeCell ref="F1676:F1680"/>
    <mergeCell ref="O1676:O1680"/>
    <mergeCell ref="P1676:P1680"/>
    <mergeCell ref="A1666:A1670"/>
    <mergeCell ref="B1666:B1670"/>
    <mergeCell ref="C1666:C1670"/>
    <mergeCell ref="D1666:D1670"/>
    <mergeCell ref="E1666:E1670"/>
    <mergeCell ref="F1666:F1670"/>
    <mergeCell ref="O1666:O1670"/>
    <mergeCell ref="P1666:P1670"/>
    <mergeCell ref="A1656:A1660"/>
    <mergeCell ref="B1656:B1660"/>
    <mergeCell ref="C1656:C1660"/>
    <mergeCell ref="D1656:D1660"/>
    <mergeCell ref="E1656:E1660"/>
    <mergeCell ref="F1656:F1660"/>
    <mergeCell ref="O1656:O1660"/>
    <mergeCell ref="P1656:P1660"/>
    <mergeCell ref="A1661:A1665"/>
    <mergeCell ref="B1661:B1665"/>
    <mergeCell ref="C1661:C1665"/>
    <mergeCell ref="D1661:D1665"/>
    <mergeCell ref="E1661:E1665"/>
    <mergeCell ref="F1661:F1665"/>
    <mergeCell ref="O1661:O1665"/>
    <mergeCell ref="P1661:P1665"/>
    <mergeCell ref="A1650:F1654"/>
    <mergeCell ref="O1650:O1654"/>
    <mergeCell ref="P1650:P1654"/>
    <mergeCell ref="A1655:P1655"/>
    <mergeCell ref="A1635:A1639"/>
    <mergeCell ref="B1635:B1639"/>
    <mergeCell ref="C1635:C1639"/>
    <mergeCell ref="D1635:D1639"/>
    <mergeCell ref="E1635:E1639"/>
    <mergeCell ref="F1635:F1639"/>
    <mergeCell ref="O1635:O1639"/>
    <mergeCell ref="P1635:P1639"/>
    <mergeCell ref="A1640:A1644"/>
    <mergeCell ref="B1640:B1644"/>
    <mergeCell ref="C1640:C1644"/>
    <mergeCell ref="D1640:D1644"/>
    <mergeCell ref="E1640:E1644"/>
    <mergeCell ref="F1640:F1644"/>
    <mergeCell ref="O1640:O1644"/>
    <mergeCell ref="P1640:P1644"/>
    <mergeCell ref="A1645:A1649"/>
    <mergeCell ref="B1645:B1649"/>
    <mergeCell ref="C1645:C1649"/>
    <mergeCell ref="D1645:D1649"/>
    <mergeCell ref="E1645:E1649"/>
    <mergeCell ref="F1645:F1649"/>
    <mergeCell ref="O1645:O1649"/>
    <mergeCell ref="P1645:P1649"/>
    <mergeCell ref="A1620:A1624"/>
    <mergeCell ref="B1620:B1624"/>
    <mergeCell ref="C1620:C1624"/>
    <mergeCell ref="D1620:D1624"/>
    <mergeCell ref="E1620:E1624"/>
    <mergeCell ref="F1620:F1624"/>
    <mergeCell ref="O1620:O1624"/>
    <mergeCell ref="P1620:P1624"/>
    <mergeCell ref="A1625:A1629"/>
    <mergeCell ref="B1625:B1629"/>
    <mergeCell ref="C1625:C1629"/>
    <mergeCell ref="D1625:D1629"/>
    <mergeCell ref="E1625:E1629"/>
    <mergeCell ref="F1625:F1629"/>
    <mergeCell ref="O1625:O1629"/>
    <mergeCell ref="P1625:P1629"/>
    <mergeCell ref="A1630:A1634"/>
    <mergeCell ref="B1630:B1634"/>
    <mergeCell ref="C1630:C1634"/>
    <mergeCell ref="D1630:D1634"/>
    <mergeCell ref="E1630:E1634"/>
    <mergeCell ref="F1630:F1634"/>
    <mergeCell ref="O1630:O1634"/>
    <mergeCell ref="P1630:P1634"/>
    <mergeCell ref="A1605:A1609"/>
    <mergeCell ref="B1605:B1609"/>
    <mergeCell ref="C1605:C1609"/>
    <mergeCell ref="D1605:D1609"/>
    <mergeCell ref="E1605:E1609"/>
    <mergeCell ref="F1605:F1609"/>
    <mergeCell ref="O1605:O1609"/>
    <mergeCell ref="P1605:P1609"/>
    <mergeCell ref="A1610:A1614"/>
    <mergeCell ref="B1610:B1614"/>
    <mergeCell ref="C1610:C1614"/>
    <mergeCell ref="D1610:D1614"/>
    <mergeCell ref="E1610:E1614"/>
    <mergeCell ref="F1610:F1614"/>
    <mergeCell ref="O1610:O1614"/>
    <mergeCell ref="P1610:P1614"/>
    <mergeCell ref="A1615:A1619"/>
    <mergeCell ref="B1615:B1619"/>
    <mergeCell ref="C1615:C1619"/>
    <mergeCell ref="D1615:D1619"/>
    <mergeCell ref="E1615:E1619"/>
    <mergeCell ref="F1615:F1619"/>
    <mergeCell ref="O1615:O1619"/>
    <mergeCell ref="P1615:P1619"/>
    <mergeCell ref="A1590:A1594"/>
    <mergeCell ref="B1590:B1594"/>
    <mergeCell ref="C1590:C1594"/>
    <mergeCell ref="D1590:D1594"/>
    <mergeCell ref="E1590:E1594"/>
    <mergeCell ref="F1590:F1594"/>
    <mergeCell ref="O1590:O1594"/>
    <mergeCell ref="P1590:P1594"/>
    <mergeCell ref="A1595:A1599"/>
    <mergeCell ref="B1595:B1599"/>
    <mergeCell ref="C1595:C1599"/>
    <mergeCell ref="D1595:D1599"/>
    <mergeCell ref="E1595:E1599"/>
    <mergeCell ref="F1595:F1599"/>
    <mergeCell ref="O1595:O1599"/>
    <mergeCell ref="P1595:P1599"/>
    <mergeCell ref="A1600:A1604"/>
    <mergeCell ref="B1600:B1604"/>
    <mergeCell ref="C1600:C1604"/>
    <mergeCell ref="D1600:D1604"/>
    <mergeCell ref="E1600:E1604"/>
    <mergeCell ref="F1600:F1604"/>
    <mergeCell ref="O1600:O1604"/>
    <mergeCell ref="P1600:P1604"/>
    <mergeCell ref="A1579:P1579"/>
    <mergeCell ref="A1580:A1584"/>
    <mergeCell ref="B1580:B1584"/>
    <mergeCell ref="C1580:C1584"/>
    <mergeCell ref="D1580:D1584"/>
    <mergeCell ref="E1580:E1584"/>
    <mergeCell ref="F1580:F1584"/>
    <mergeCell ref="O1580:O1584"/>
    <mergeCell ref="P1580:P1584"/>
    <mergeCell ref="A1585:A1589"/>
    <mergeCell ref="B1585:B1589"/>
    <mergeCell ref="C1585:C1589"/>
    <mergeCell ref="D1585:D1589"/>
    <mergeCell ref="E1585:E1589"/>
    <mergeCell ref="F1585:F1589"/>
    <mergeCell ref="O1585:O1589"/>
    <mergeCell ref="P1585:P1589"/>
    <mergeCell ref="A1564:A1568"/>
    <mergeCell ref="B1564:B1568"/>
    <mergeCell ref="C1564:C1568"/>
    <mergeCell ref="D1564:D1568"/>
    <mergeCell ref="E1564:E1568"/>
    <mergeCell ref="F1564:F1568"/>
    <mergeCell ref="O1564:O1568"/>
    <mergeCell ref="P1564:P1568"/>
    <mergeCell ref="A1569:A1573"/>
    <mergeCell ref="B1569:B1573"/>
    <mergeCell ref="C1569:C1573"/>
    <mergeCell ref="D1569:D1573"/>
    <mergeCell ref="E1569:E1573"/>
    <mergeCell ref="F1569:F1573"/>
    <mergeCell ref="O1569:O1573"/>
    <mergeCell ref="P1569:P1573"/>
    <mergeCell ref="A1574:F1578"/>
    <mergeCell ref="P1574:P1578"/>
    <mergeCell ref="A1549:A1553"/>
    <mergeCell ref="B1549:B1553"/>
    <mergeCell ref="C1549:C1553"/>
    <mergeCell ref="D1549:D1553"/>
    <mergeCell ref="E1549:E1553"/>
    <mergeCell ref="F1549:F1553"/>
    <mergeCell ref="O1549:O1553"/>
    <mergeCell ref="P1549:P1553"/>
    <mergeCell ref="A1554:A1558"/>
    <mergeCell ref="B1554:B1558"/>
    <mergeCell ref="C1554:C1558"/>
    <mergeCell ref="D1554:D1558"/>
    <mergeCell ref="E1554:E1558"/>
    <mergeCell ref="F1554:F1558"/>
    <mergeCell ref="O1554:O1558"/>
    <mergeCell ref="P1554:P1558"/>
    <mergeCell ref="A1559:A1563"/>
    <mergeCell ref="B1559:B1563"/>
    <mergeCell ref="C1559:C1563"/>
    <mergeCell ref="D1559:D1563"/>
    <mergeCell ref="E1559:E1563"/>
    <mergeCell ref="F1559:F1563"/>
    <mergeCell ref="O1559:O1563"/>
    <mergeCell ref="P1559:P1563"/>
    <mergeCell ref="A1544:A1548"/>
    <mergeCell ref="B1544:B1548"/>
    <mergeCell ref="C1544:C1548"/>
    <mergeCell ref="D1544:D1548"/>
    <mergeCell ref="E1544:E1548"/>
    <mergeCell ref="F1544:F1548"/>
    <mergeCell ref="O1544:O1548"/>
    <mergeCell ref="P1544:P1548"/>
    <mergeCell ref="A1534:A1538"/>
    <mergeCell ref="B1534:B1538"/>
    <mergeCell ref="C1534:C1538"/>
    <mergeCell ref="D1534:D1538"/>
    <mergeCell ref="E1534:E1538"/>
    <mergeCell ref="F1534:F1538"/>
    <mergeCell ref="O1534:O1538"/>
    <mergeCell ref="P1534:P1538"/>
    <mergeCell ref="A1539:A1543"/>
    <mergeCell ref="B1539:B1543"/>
    <mergeCell ref="C1539:C1543"/>
    <mergeCell ref="D1539:D1543"/>
    <mergeCell ref="E1539:E1543"/>
    <mergeCell ref="F1539:F1543"/>
    <mergeCell ref="O1539:O1543"/>
    <mergeCell ref="P1539:P1543"/>
    <mergeCell ref="A1519:A1523"/>
    <mergeCell ref="B1519:B1523"/>
    <mergeCell ref="C1519:C1523"/>
    <mergeCell ref="D1519:D1523"/>
    <mergeCell ref="E1519:E1523"/>
    <mergeCell ref="F1519:F1523"/>
    <mergeCell ref="O1519:O1523"/>
    <mergeCell ref="P1519:P1523"/>
    <mergeCell ref="A1524:A1528"/>
    <mergeCell ref="B1524:B1528"/>
    <mergeCell ref="C1524:C1528"/>
    <mergeCell ref="D1524:D1528"/>
    <mergeCell ref="E1524:E1528"/>
    <mergeCell ref="F1524:F1528"/>
    <mergeCell ref="O1524:O1528"/>
    <mergeCell ref="P1524:P1528"/>
    <mergeCell ref="A1529:A1533"/>
    <mergeCell ref="B1529:B1533"/>
    <mergeCell ref="C1529:C1533"/>
    <mergeCell ref="D1529:D1533"/>
    <mergeCell ref="E1529:E1533"/>
    <mergeCell ref="F1529:F1533"/>
    <mergeCell ref="O1529:O1533"/>
    <mergeCell ref="P1529:P1533"/>
    <mergeCell ref="A1504:A1508"/>
    <mergeCell ref="B1504:B1508"/>
    <mergeCell ref="C1504:C1508"/>
    <mergeCell ref="D1504:D1508"/>
    <mergeCell ref="E1504:E1508"/>
    <mergeCell ref="F1504:F1508"/>
    <mergeCell ref="O1504:O1508"/>
    <mergeCell ref="P1504:P1508"/>
    <mergeCell ref="A1509:A1513"/>
    <mergeCell ref="B1509:B1513"/>
    <mergeCell ref="C1509:C1513"/>
    <mergeCell ref="D1509:D1513"/>
    <mergeCell ref="E1509:E1513"/>
    <mergeCell ref="F1509:F1513"/>
    <mergeCell ref="O1509:O1513"/>
    <mergeCell ref="P1509:P1513"/>
    <mergeCell ref="A1514:A1518"/>
    <mergeCell ref="B1514:B1518"/>
    <mergeCell ref="C1514:C1518"/>
    <mergeCell ref="D1514:D1518"/>
    <mergeCell ref="E1514:E1518"/>
    <mergeCell ref="F1514:F1518"/>
    <mergeCell ref="O1514:O1518"/>
    <mergeCell ref="P1514:P1518"/>
    <mergeCell ref="A1489:A1493"/>
    <mergeCell ref="B1489:B1493"/>
    <mergeCell ref="C1489:C1493"/>
    <mergeCell ref="D1489:D1493"/>
    <mergeCell ref="E1489:E1493"/>
    <mergeCell ref="F1489:F1493"/>
    <mergeCell ref="O1489:O1493"/>
    <mergeCell ref="P1489:P1493"/>
    <mergeCell ref="A1494:A1498"/>
    <mergeCell ref="B1494:B1498"/>
    <mergeCell ref="C1494:C1498"/>
    <mergeCell ref="D1494:D1498"/>
    <mergeCell ref="E1494:E1498"/>
    <mergeCell ref="F1494:F1498"/>
    <mergeCell ref="O1494:O1498"/>
    <mergeCell ref="P1494:P1498"/>
    <mergeCell ref="A1499:A1503"/>
    <mergeCell ref="B1499:B1503"/>
    <mergeCell ref="C1499:C1503"/>
    <mergeCell ref="D1499:D1503"/>
    <mergeCell ref="E1499:E1503"/>
    <mergeCell ref="F1499:F1503"/>
    <mergeCell ref="O1499:O1503"/>
    <mergeCell ref="P1499:P1503"/>
    <mergeCell ref="A1478:P1478"/>
    <mergeCell ref="A1479:A1483"/>
    <mergeCell ref="B1479:B1483"/>
    <mergeCell ref="C1479:C1483"/>
    <mergeCell ref="D1479:D1483"/>
    <mergeCell ref="E1479:E1483"/>
    <mergeCell ref="F1479:F1483"/>
    <mergeCell ref="O1479:O1483"/>
    <mergeCell ref="P1479:P1483"/>
    <mergeCell ref="A1484:A1488"/>
    <mergeCell ref="B1484:B1488"/>
    <mergeCell ref="C1484:C1488"/>
    <mergeCell ref="D1484:D1488"/>
    <mergeCell ref="E1484:E1488"/>
    <mergeCell ref="F1484:F1488"/>
    <mergeCell ref="O1484:O1488"/>
    <mergeCell ref="P1484:P1488"/>
    <mergeCell ref="A1463:A1467"/>
    <mergeCell ref="B1463:B1467"/>
    <mergeCell ref="C1463:C1467"/>
    <mergeCell ref="D1463:D1467"/>
    <mergeCell ref="E1463:E1467"/>
    <mergeCell ref="F1463:F1467"/>
    <mergeCell ref="O1463:O1467"/>
    <mergeCell ref="P1463:P1467"/>
    <mergeCell ref="A1468:A1472"/>
    <mergeCell ref="B1468:B1472"/>
    <mergeCell ref="C1468:C1472"/>
    <mergeCell ref="D1468:D1472"/>
    <mergeCell ref="E1468:E1472"/>
    <mergeCell ref="F1468:F1472"/>
    <mergeCell ref="O1468:O1472"/>
    <mergeCell ref="P1468:P1472"/>
    <mergeCell ref="A1473:F1477"/>
    <mergeCell ref="O1473:O1477"/>
    <mergeCell ref="P1473:P1477"/>
    <mergeCell ref="A1448:A1452"/>
    <mergeCell ref="B1448:B1452"/>
    <mergeCell ref="C1448:C1452"/>
    <mergeCell ref="D1448:D1452"/>
    <mergeCell ref="E1448:E1452"/>
    <mergeCell ref="F1448:F1452"/>
    <mergeCell ref="O1448:O1452"/>
    <mergeCell ref="P1448:P1452"/>
    <mergeCell ref="A1453:A1457"/>
    <mergeCell ref="B1453:B1457"/>
    <mergeCell ref="C1453:C1457"/>
    <mergeCell ref="D1453:D1457"/>
    <mergeCell ref="E1453:E1457"/>
    <mergeCell ref="F1453:F1457"/>
    <mergeCell ref="O1453:O1457"/>
    <mergeCell ref="P1453:P1457"/>
    <mergeCell ref="A1458:A1462"/>
    <mergeCell ref="B1458:B1462"/>
    <mergeCell ref="C1458:C1462"/>
    <mergeCell ref="D1458:D1462"/>
    <mergeCell ref="E1458:E1462"/>
    <mergeCell ref="F1458:F1462"/>
    <mergeCell ref="O1458:O1462"/>
    <mergeCell ref="P1458:P1462"/>
    <mergeCell ref="A1433:A1437"/>
    <mergeCell ref="B1433:B1437"/>
    <mergeCell ref="C1433:C1437"/>
    <mergeCell ref="D1433:D1437"/>
    <mergeCell ref="E1433:E1437"/>
    <mergeCell ref="F1433:F1437"/>
    <mergeCell ref="O1433:O1437"/>
    <mergeCell ref="P1433:P1437"/>
    <mergeCell ref="A1438:A1442"/>
    <mergeCell ref="B1438:B1442"/>
    <mergeCell ref="C1438:C1442"/>
    <mergeCell ref="D1438:D1442"/>
    <mergeCell ref="E1438:E1442"/>
    <mergeCell ref="F1438:F1442"/>
    <mergeCell ref="O1438:O1442"/>
    <mergeCell ref="P1438:P1442"/>
    <mergeCell ref="A1443:A1447"/>
    <mergeCell ref="B1443:B1447"/>
    <mergeCell ref="C1443:C1447"/>
    <mergeCell ref="D1443:D1447"/>
    <mergeCell ref="E1443:E1447"/>
    <mergeCell ref="F1443:F1447"/>
    <mergeCell ref="O1443:O1447"/>
    <mergeCell ref="P1443:P1447"/>
    <mergeCell ref="A1422:F1426"/>
    <mergeCell ref="O1422:O1426"/>
    <mergeCell ref="P1422:P1426"/>
    <mergeCell ref="A1427:P1427"/>
    <mergeCell ref="A1428:A1432"/>
    <mergeCell ref="B1428:B1432"/>
    <mergeCell ref="C1428:C1432"/>
    <mergeCell ref="D1428:D1432"/>
    <mergeCell ref="E1428:E1432"/>
    <mergeCell ref="F1428:F1432"/>
    <mergeCell ref="O1428:O1432"/>
    <mergeCell ref="P1428:P1432"/>
    <mergeCell ref="A1407:A1411"/>
    <mergeCell ref="B1407:B1411"/>
    <mergeCell ref="C1407:C1411"/>
    <mergeCell ref="D1407:D1411"/>
    <mergeCell ref="E1407:E1411"/>
    <mergeCell ref="F1407:F1411"/>
    <mergeCell ref="O1407:O1411"/>
    <mergeCell ref="P1407:P1411"/>
    <mergeCell ref="A1412:A1416"/>
    <mergeCell ref="B1412:B1416"/>
    <mergeCell ref="C1412:C1416"/>
    <mergeCell ref="D1412:D1416"/>
    <mergeCell ref="E1412:E1416"/>
    <mergeCell ref="F1412:F1416"/>
    <mergeCell ref="O1412:O1416"/>
    <mergeCell ref="P1412:P1416"/>
    <mergeCell ref="A1417:A1421"/>
    <mergeCell ref="B1417:B1421"/>
    <mergeCell ref="C1417:C1421"/>
    <mergeCell ref="D1417:D1421"/>
    <mergeCell ref="E1417:E1421"/>
    <mergeCell ref="F1417:F1421"/>
    <mergeCell ref="O1417:O1421"/>
    <mergeCell ref="P1417:P1421"/>
    <mergeCell ref="A1397:A1401"/>
    <mergeCell ref="B1397:B1401"/>
    <mergeCell ref="C1397:C1401"/>
    <mergeCell ref="D1397:D1401"/>
    <mergeCell ref="E1397:E1401"/>
    <mergeCell ref="F1397:F1401"/>
    <mergeCell ref="O1397:O1401"/>
    <mergeCell ref="P1397:P1401"/>
    <mergeCell ref="A1402:A1406"/>
    <mergeCell ref="B1402:B1406"/>
    <mergeCell ref="C1402:C1406"/>
    <mergeCell ref="D1402:D1406"/>
    <mergeCell ref="E1402:E1406"/>
    <mergeCell ref="F1402:F1406"/>
    <mergeCell ref="O1402:O1406"/>
    <mergeCell ref="P1402:P1406"/>
    <mergeCell ref="A1382:A1386"/>
    <mergeCell ref="B1382:B1386"/>
    <mergeCell ref="C1382:C1386"/>
    <mergeCell ref="D1382:D1386"/>
    <mergeCell ref="E1382:E1386"/>
    <mergeCell ref="F1382:F1386"/>
    <mergeCell ref="O1382:O1386"/>
    <mergeCell ref="P1382:P1386"/>
    <mergeCell ref="A1387:A1391"/>
    <mergeCell ref="B1387:B1391"/>
    <mergeCell ref="C1387:C1391"/>
    <mergeCell ref="D1387:D1391"/>
    <mergeCell ref="E1387:E1391"/>
    <mergeCell ref="F1387:F1391"/>
    <mergeCell ref="O1387:O1391"/>
    <mergeCell ref="P1387:P1391"/>
    <mergeCell ref="A1392:A1396"/>
    <mergeCell ref="B1392:B1396"/>
    <mergeCell ref="C1392:C1396"/>
    <mergeCell ref="D1392:D1396"/>
    <mergeCell ref="E1392:E1396"/>
    <mergeCell ref="F1392:F1396"/>
    <mergeCell ref="O1392:O1396"/>
    <mergeCell ref="P1392:P1396"/>
    <mergeCell ref="A1367:A1371"/>
    <mergeCell ref="B1367:B1371"/>
    <mergeCell ref="C1367:C1371"/>
    <mergeCell ref="D1367:D1371"/>
    <mergeCell ref="E1367:E1371"/>
    <mergeCell ref="F1367:F1371"/>
    <mergeCell ref="O1367:O1371"/>
    <mergeCell ref="P1367:P1371"/>
    <mergeCell ref="A1372:A1376"/>
    <mergeCell ref="B1372:B1376"/>
    <mergeCell ref="C1372:C1376"/>
    <mergeCell ref="D1372:D1376"/>
    <mergeCell ref="E1372:E1376"/>
    <mergeCell ref="F1372:F1376"/>
    <mergeCell ref="O1372:O1376"/>
    <mergeCell ref="P1372:P1376"/>
    <mergeCell ref="A1377:A1381"/>
    <mergeCell ref="B1377:B1381"/>
    <mergeCell ref="C1377:C1381"/>
    <mergeCell ref="D1377:D1381"/>
    <mergeCell ref="E1377:E1381"/>
    <mergeCell ref="F1377:F1381"/>
    <mergeCell ref="O1377:O1381"/>
    <mergeCell ref="P1377:P1381"/>
    <mergeCell ref="A1356:P1356"/>
    <mergeCell ref="A1357:A1361"/>
    <mergeCell ref="B1357:B1361"/>
    <mergeCell ref="C1357:C1361"/>
    <mergeCell ref="D1357:D1361"/>
    <mergeCell ref="E1357:E1361"/>
    <mergeCell ref="F1357:F1361"/>
    <mergeCell ref="O1357:O1361"/>
    <mergeCell ref="P1357:P1361"/>
    <mergeCell ref="A1362:A1366"/>
    <mergeCell ref="B1362:B1366"/>
    <mergeCell ref="C1362:C1366"/>
    <mergeCell ref="D1362:D1366"/>
    <mergeCell ref="E1362:E1366"/>
    <mergeCell ref="F1362:F1366"/>
    <mergeCell ref="O1362:O1366"/>
    <mergeCell ref="P1362:P1366"/>
    <mergeCell ref="A1346:A1350"/>
    <mergeCell ref="B1346:B1350"/>
    <mergeCell ref="C1346:C1350"/>
    <mergeCell ref="D1346:D1350"/>
    <mergeCell ref="E1346:E1350"/>
    <mergeCell ref="F1346:F1350"/>
    <mergeCell ref="O1346:O1350"/>
    <mergeCell ref="P1346:P1350"/>
    <mergeCell ref="A1351:F1355"/>
    <mergeCell ref="O1351:O1355"/>
    <mergeCell ref="P1351:P1355"/>
    <mergeCell ref="A1341:A1345"/>
    <mergeCell ref="B1341:B1345"/>
    <mergeCell ref="C1341:C1345"/>
    <mergeCell ref="D1341:D1345"/>
    <mergeCell ref="E1341:E1345"/>
    <mergeCell ref="F1341:F1345"/>
    <mergeCell ref="O1341:O1345"/>
    <mergeCell ref="P1341:P1345"/>
    <mergeCell ref="A1336:A1340"/>
    <mergeCell ref="B1336:B1340"/>
    <mergeCell ref="C1336:C1340"/>
    <mergeCell ref="D1336:D1340"/>
    <mergeCell ref="E1336:E1340"/>
    <mergeCell ref="F1336:F1340"/>
    <mergeCell ref="O1336:O1340"/>
    <mergeCell ref="P1336:P1340"/>
    <mergeCell ref="A1331:A1335"/>
    <mergeCell ref="B1331:B1335"/>
    <mergeCell ref="C1331:C1335"/>
    <mergeCell ref="D1331:D1335"/>
    <mergeCell ref="E1331:E1335"/>
    <mergeCell ref="F1331:F1335"/>
    <mergeCell ref="O1331:O1335"/>
    <mergeCell ref="P1331:P1335"/>
    <mergeCell ref="A1321:A1325"/>
    <mergeCell ref="B1321:B1325"/>
    <mergeCell ref="C1321:C1325"/>
    <mergeCell ref="D1321:D1325"/>
    <mergeCell ref="E1321:E1325"/>
    <mergeCell ref="F1321:F1325"/>
    <mergeCell ref="O1321:O1325"/>
    <mergeCell ref="P1321:P1325"/>
    <mergeCell ref="A1326:A1330"/>
    <mergeCell ref="B1326:B1330"/>
    <mergeCell ref="C1326:C1330"/>
    <mergeCell ref="D1326:D1330"/>
    <mergeCell ref="E1326:E1330"/>
    <mergeCell ref="F1326:F1330"/>
    <mergeCell ref="O1326:O1330"/>
    <mergeCell ref="P1326:P1330"/>
    <mergeCell ref="A1305:F1309"/>
    <mergeCell ref="O1305:O1309"/>
    <mergeCell ref="P1305:P1309"/>
    <mergeCell ref="A1310:P1310"/>
    <mergeCell ref="A1311:A1315"/>
    <mergeCell ref="B1311:B1315"/>
    <mergeCell ref="C1311:C1315"/>
    <mergeCell ref="D1311:D1315"/>
    <mergeCell ref="E1311:E1315"/>
    <mergeCell ref="F1311:F1315"/>
    <mergeCell ref="O1311:O1315"/>
    <mergeCell ref="P1311:P1315"/>
    <mergeCell ref="A1316:A1320"/>
    <mergeCell ref="B1316:B1320"/>
    <mergeCell ref="C1316:C1320"/>
    <mergeCell ref="D1316:D1320"/>
    <mergeCell ref="E1316:E1320"/>
    <mergeCell ref="F1316:F1320"/>
    <mergeCell ref="O1316:O1320"/>
    <mergeCell ref="P1316:P1320"/>
    <mergeCell ref="A1295:A1299"/>
    <mergeCell ref="B1295:B1299"/>
    <mergeCell ref="C1295:C1299"/>
    <mergeCell ref="D1295:D1299"/>
    <mergeCell ref="E1295:E1299"/>
    <mergeCell ref="F1295:F1299"/>
    <mergeCell ref="O1295:O1299"/>
    <mergeCell ref="P1295:P1299"/>
    <mergeCell ref="Q1295:Q1299"/>
    <mergeCell ref="A1300:A1304"/>
    <mergeCell ref="B1300:B1304"/>
    <mergeCell ref="C1300:C1304"/>
    <mergeCell ref="D1300:D1304"/>
    <mergeCell ref="E1300:E1304"/>
    <mergeCell ref="F1300:F1304"/>
    <mergeCell ref="O1300:O1304"/>
    <mergeCell ref="P1300:P1304"/>
    <mergeCell ref="A1280:A1284"/>
    <mergeCell ref="B1280:B1284"/>
    <mergeCell ref="C1280:C1284"/>
    <mergeCell ref="D1280:D1284"/>
    <mergeCell ref="E1280:E1284"/>
    <mergeCell ref="F1280:F1284"/>
    <mergeCell ref="O1280:O1284"/>
    <mergeCell ref="P1280:P1284"/>
    <mergeCell ref="A1285:A1289"/>
    <mergeCell ref="B1285:B1289"/>
    <mergeCell ref="C1285:C1289"/>
    <mergeCell ref="D1285:D1289"/>
    <mergeCell ref="E1285:E1289"/>
    <mergeCell ref="F1285:F1289"/>
    <mergeCell ref="O1285:O1289"/>
    <mergeCell ref="P1285:P1289"/>
    <mergeCell ref="A1290:A1294"/>
    <mergeCell ref="B1290:B1294"/>
    <mergeCell ref="C1290:C1294"/>
    <mergeCell ref="D1290:D1294"/>
    <mergeCell ref="E1290:E1294"/>
    <mergeCell ref="F1290:F1294"/>
    <mergeCell ref="O1290:O1294"/>
    <mergeCell ref="P1290:P1294"/>
    <mergeCell ref="A1265:A1269"/>
    <mergeCell ref="B1265:B1269"/>
    <mergeCell ref="C1265:C1269"/>
    <mergeCell ref="D1265:D1269"/>
    <mergeCell ref="E1265:E1269"/>
    <mergeCell ref="F1265:F1269"/>
    <mergeCell ref="O1265:O1269"/>
    <mergeCell ref="P1265:P1269"/>
    <mergeCell ref="A1270:A1274"/>
    <mergeCell ref="B1270:B1274"/>
    <mergeCell ref="C1270:C1274"/>
    <mergeCell ref="D1270:D1274"/>
    <mergeCell ref="E1270:E1274"/>
    <mergeCell ref="F1270:F1274"/>
    <mergeCell ref="O1270:O1274"/>
    <mergeCell ref="P1270:P1274"/>
    <mergeCell ref="A1275:A1279"/>
    <mergeCell ref="B1275:B1279"/>
    <mergeCell ref="C1275:C1279"/>
    <mergeCell ref="D1275:D1279"/>
    <mergeCell ref="E1275:E1279"/>
    <mergeCell ref="F1275:F1279"/>
    <mergeCell ref="O1275:O1279"/>
    <mergeCell ref="P1275:P1279"/>
    <mergeCell ref="A1250:A1254"/>
    <mergeCell ref="B1250:B1254"/>
    <mergeCell ref="C1250:C1254"/>
    <mergeCell ref="D1250:D1254"/>
    <mergeCell ref="E1250:E1254"/>
    <mergeCell ref="F1250:F1254"/>
    <mergeCell ref="O1250:O1254"/>
    <mergeCell ref="P1250:P1254"/>
    <mergeCell ref="A1255:A1259"/>
    <mergeCell ref="B1255:B1259"/>
    <mergeCell ref="C1255:C1259"/>
    <mergeCell ref="D1255:D1259"/>
    <mergeCell ref="E1255:E1259"/>
    <mergeCell ref="F1255:F1259"/>
    <mergeCell ref="O1255:O1259"/>
    <mergeCell ref="P1255:P1259"/>
    <mergeCell ref="A1260:A1264"/>
    <mergeCell ref="B1260:B1264"/>
    <mergeCell ref="C1260:C1264"/>
    <mergeCell ref="D1260:D1264"/>
    <mergeCell ref="E1260:E1264"/>
    <mergeCell ref="F1260:F1264"/>
    <mergeCell ref="O1260:O1264"/>
    <mergeCell ref="P1260:P1264"/>
    <mergeCell ref="A1235:A1239"/>
    <mergeCell ref="B1235:B1239"/>
    <mergeCell ref="C1235:C1239"/>
    <mergeCell ref="D1235:D1239"/>
    <mergeCell ref="E1235:E1239"/>
    <mergeCell ref="F1235:F1239"/>
    <mergeCell ref="O1235:O1239"/>
    <mergeCell ref="P1235:P1239"/>
    <mergeCell ref="A1240:A1244"/>
    <mergeCell ref="B1240:B1244"/>
    <mergeCell ref="C1240:C1244"/>
    <mergeCell ref="D1240:D1244"/>
    <mergeCell ref="E1240:E1244"/>
    <mergeCell ref="F1240:F1244"/>
    <mergeCell ref="O1240:O1244"/>
    <mergeCell ref="P1240:P1244"/>
    <mergeCell ref="A1245:A1249"/>
    <mergeCell ref="B1245:B1249"/>
    <mergeCell ref="C1245:C1249"/>
    <mergeCell ref="D1245:D1249"/>
    <mergeCell ref="E1245:E1249"/>
    <mergeCell ref="F1245:F1249"/>
    <mergeCell ref="O1245:O1249"/>
    <mergeCell ref="P1245:P1249"/>
    <mergeCell ref="A1219:F1223"/>
    <mergeCell ref="O1219:O1223"/>
    <mergeCell ref="P1219:P1223"/>
    <mergeCell ref="A1224:P1224"/>
    <mergeCell ref="A1225:A1229"/>
    <mergeCell ref="B1225:B1229"/>
    <mergeCell ref="C1225:C1229"/>
    <mergeCell ref="D1225:D1229"/>
    <mergeCell ref="E1225:E1229"/>
    <mergeCell ref="F1225:F1229"/>
    <mergeCell ref="O1225:O1229"/>
    <mergeCell ref="P1225:P1229"/>
    <mergeCell ref="A1230:A1234"/>
    <mergeCell ref="B1230:B1234"/>
    <mergeCell ref="C1230:C1234"/>
    <mergeCell ref="D1230:D1234"/>
    <mergeCell ref="E1230:E1234"/>
    <mergeCell ref="F1230:F1234"/>
    <mergeCell ref="O1230:O1234"/>
    <mergeCell ref="P1230:P1234"/>
    <mergeCell ref="A1209:A1213"/>
    <mergeCell ref="B1209:B1213"/>
    <mergeCell ref="C1209:C1213"/>
    <mergeCell ref="D1209:D1213"/>
    <mergeCell ref="E1209:E1213"/>
    <mergeCell ref="F1209:F1213"/>
    <mergeCell ref="O1209:O1213"/>
    <mergeCell ref="P1209:P1213"/>
    <mergeCell ref="A1214:A1218"/>
    <mergeCell ref="B1214:B1218"/>
    <mergeCell ref="C1214:C1218"/>
    <mergeCell ref="D1214:D1218"/>
    <mergeCell ref="E1214:E1218"/>
    <mergeCell ref="F1214:F1218"/>
    <mergeCell ref="O1214:O1218"/>
    <mergeCell ref="P1214:P1218"/>
    <mergeCell ref="A1194:A1198"/>
    <mergeCell ref="B1194:B1198"/>
    <mergeCell ref="C1194:C1198"/>
    <mergeCell ref="D1194:D1198"/>
    <mergeCell ref="E1194:E1198"/>
    <mergeCell ref="F1194:F1198"/>
    <mergeCell ref="O1194:O1198"/>
    <mergeCell ref="P1194:P1198"/>
    <mergeCell ref="A1199:A1203"/>
    <mergeCell ref="B1199:B1203"/>
    <mergeCell ref="C1199:C1203"/>
    <mergeCell ref="D1199:D1203"/>
    <mergeCell ref="E1199:E1203"/>
    <mergeCell ref="F1199:F1203"/>
    <mergeCell ref="O1199:O1203"/>
    <mergeCell ref="P1199:P1203"/>
    <mergeCell ref="A1204:A1208"/>
    <mergeCell ref="B1204:B1208"/>
    <mergeCell ref="C1204:C1208"/>
    <mergeCell ref="D1204:D1208"/>
    <mergeCell ref="E1204:E1208"/>
    <mergeCell ref="F1204:F1208"/>
    <mergeCell ref="O1204:O1208"/>
    <mergeCell ref="P1204:P1208"/>
    <mergeCell ref="A1178:F1182"/>
    <mergeCell ref="O1178:O1182"/>
    <mergeCell ref="P1178:P1182"/>
    <mergeCell ref="A1183:P1183"/>
    <mergeCell ref="A1184:A1188"/>
    <mergeCell ref="B1184:B1188"/>
    <mergeCell ref="C1184:C1188"/>
    <mergeCell ref="D1184:D1188"/>
    <mergeCell ref="E1184:E1188"/>
    <mergeCell ref="F1184:F1188"/>
    <mergeCell ref="O1184:O1188"/>
    <mergeCell ref="P1184:P1188"/>
    <mergeCell ref="A1189:A1193"/>
    <mergeCell ref="B1189:B1193"/>
    <mergeCell ref="C1189:C1193"/>
    <mergeCell ref="D1189:D1193"/>
    <mergeCell ref="E1189:E1193"/>
    <mergeCell ref="F1189:F1193"/>
    <mergeCell ref="O1189:O1193"/>
    <mergeCell ref="P1189:P1193"/>
    <mergeCell ref="A1163:A1167"/>
    <mergeCell ref="B1163:B1167"/>
    <mergeCell ref="C1163:C1167"/>
    <mergeCell ref="D1163:D1167"/>
    <mergeCell ref="E1163:E1167"/>
    <mergeCell ref="F1163:F1167"/>
    <mergeCell ref="O1163:O1167"/>
    <mergeCell ref="P1163:P1167"/>
    <mergeCell ref="A1168:A1172"/>
    <mergeCell ref="B1168:B1172"/>
    <mergeCell ref="C1168:C1172"/>
    <mergeCell ref="D1168:D1172"/>
    <mergeCell ref="E1168:E1172"/>
    <mergeCell ref="F1168:F1172"/>
    <mergeCell ref="O1168:O1172"/>
    <mergeCell ref="P1168:P1172"/>
    <mergeCell ref="A1173:A1177"/>
    <mergeCell ref="B1173:B1177"/>
    <mergeCell ref="C1173:C1177"/>
    <mergeCell ref="D1173:D1177"/>
    <mergeCell ref="E1173:E1177"/>
    <mergeCell ref="F1173:F1177"/>
    <mergeCell ref="O1173:O1177"/>
    <mergeCell ref="P1173:P1177"/>
    <mergeCell ref="A1148:A1152"/>
    <mergeCell ref="B1148:B1152"/>
    <mergeCell ref="C1148:C1152"/>
    <mergeCell ref="D1148:D1152"/>
    <mergeCell ref="E1148:E1152"/>
    <mergeCell ref="F1148:F1152"/>
    <mergeCell ref="O1148:O1152"/>
    <mergeCell ref="P1148:P1152"/>
    <mergeCell ref="A1153:A1157"/>
    <mergeCell ref="B1153:B1157"/>
    <mergeCell ref="C1153:C1157"/>
    <mergeCell ref="D1153:D1157"/>
    <mergeCell ref="E1153:E1157"/>
    <mergeCell ref="F1153:F1157"/>
    <mergeCell ref="O1153:O1157"/>
    <mergeCell ref="P1153:P1157"/>
    <mergeCell ref="A1158:A1162"/>
    <mergeCell ref="B1158:B1162"/>
    <mergeCell ref="C1158:C1162"/>
    <mergeCell ref="D1158:D1162"/>
    <mergeCell ref="E1158:E1162"/>
    <mergeCell ref="F1158:F1162"/>
    <mergeCell ref="O1158:O1162"/>
    <mergeCell ref="P1158:P1162"/>
    <mergeCell ref="A1133:A1137"/>
    <mergeCell ref="B1133:B1137"/>
    <mergeCell ref="C1133:C1137"/>
    <mergeCell ref="D1133:D1137"/>
    <mergeCell ref="E1133:E1137"/>
    <mergeCell ref="F1133:F1137"/>
    <mergeCell ref="O1133:O1137"/>
    <mergeCell ref="P1133:P1137"/>
    <mergeCell ref="A1138:A1142"/>
    <mergeCell ref="B1138:B1142"/>
    <mergeCell ref="C1138:C1142"/>
    <mergeCell ref="D1138:D1142"/>
    <mergeCell ref="E1138:E1142"/>
    <mergeCell ref="F1138:F1142"/>
    <mergeCell ref="O1138:O1142"/>
    <mergeCell ref="P1138:P1142"/>
    <mergeCell ref="A1143:A1147"/>
    <mergeCell ref="B1143:B1147"/>
    <mergeCell ref="C1143:C1147"/>
    <mergeCell ref="D1143:D1147"/>
    <mergeCell ref="E1143:E1147"/>
    <mergeCell ref="F1143:F1147"/>
    <mergeCell ref="O1143:O1147"/>
    <mergeCell ref="P1143:P1147"/>
    <mergeCell ref="A1118:A1122"/>
    <mergeCell ref="B1118:B1122"/>
    <mergeCell ref="C1118:C1122"/>
    <mergeCell ref="D1118:D1122"/>
    <mergeCell ref="E1118:E1122"/>
    <mergeCell ref="F1118:F1122"/>
    <mergeCell ref="O1118:O1122"/>
    <mergeCell ref="P1118:P1122"/>
    <mergeCell ref="A1123:A1127"/>
    <mergeCell ref="B1123:B1127"/>
    <mergeCell ref="C1123:C1127"/>
    <mergeCell ref="D1123:D1127"/>
    <mergeCell ref="E1123:E1127"/>
    <mergeCell ref="F1123:F1127"/>
    <mergeCell ref="O1123:O1127"/>
    <mergeCell ref="P1123:P1127"/>
    <mergeCell ref="A1128:A1132"/>
    <mergeCell ref="B1128:B1132"/>
    <mergeCell ref="C1128:C1132"/>
    <mergeCell ref="D1128:D1132"/>
    <mergeCell ref="E1128:E1132"/>
    <mergeCell ref="F1128:F1132"/>
    <mergeCell ref="O1128:O1132"/>
    <mergeCell ref="P1128:P1132"/>
    <mergeCell ref="A1102:F1106"/>
    <mergeCell ref="O1102:O1106"/>
    <mergeCell ref="P1102:P1106"/>
    <mergeCell ref="A1107:P1107"/>
    <mergeCell ref="A1108:A1112"/>
    <mergeCell ref="B1108:B1112"/>
    <mergeCell ref="C1108:C1112"/>
    <mergeCell ref="D1108:D1112"/>
    <mergeCell ref="E1108:E1112"/>
    <mergeCell ref="F1108:F1112"/>
    <mergeCell ref="O1108:O1112"/>
    <mergeCell ref="P1108:P1112"/>
    <mergeCell ref="A1113:A1117"/>
    <mergeCell ref="B1113:B1117"/>
    <mergeCell ref="C1113:C1117"/>
    <mergeCell ref="D1113:D1117"/>
    <mergeCell ref="E1113:E1117"/>
    <mergeCell ref="F1113:F1117"/>
    <mergeCell ref="O1113:O1117"/>
    <mergeCell ref="P1113:P1117"/>
    <mergeCell ref="A1092:A1096"/>
    <mergeCell ref="B1092:B1096"/>
    <mergeCell ref="C1092:C1096"/>
    <mergeCell ref="D1092:D1096"/>
    <mergeCell ref="E1092:E1096"/>
    <mergeCell ref="F1092:F1096"/>
    <mergeCell ref="O1092:O1096"/>
    <mergeCell ref="P1092:P1096"/>
    <mergeCell ref="A1097:A1101"/>
    <mergeCell ref="B1097:B1101"/>
    <mergeCell ref="C1097:C1101"/>
    <mergeCell ref="D1097:D1101"/>
    <mergeCell ref="E1097:E1101"/>
    <mergeCell ref="F1097:F1101"/>
    <mergeCell ref="O1097:O1101"/>
    <mergeCell ref="P1097:P1101"/>
    <mergeCell ref="Q1097:Q1101"/>
    <mergeCell ref="A1077:A1081"/>
    <mergeCell ref="B1077:B1081"/>
    <mergeCell ref="C1077:C1081"/>
    <mergeCell ref="D1077:D1081"/>
    <mergeCell ref="E1077:E1081"/>
    <mergeCell ref="F1077:F1081"/>
    <mergeCell ref="O1077:O1081"/>
    <mergeCell ref="P1077:P1081"/>
    <mergeCell ref="A1082:A1086"/>
    <mergeCell ref="B1082:B1086"/>
    <mergeCell ref="C1082:C1086"/>
    <mergeCell ref="D1082:D1086"/>
    <mergeCell ref="E1082:E1086"/>
    <mergeCell ref="F1082:F1086"/>
    <mergeCell ref="O1082:O1086"/>
    <mergeCell ref="P1082:P1086"/>
    <mergeCell ref="A1087:A1091"/>
    <mergeCell ref="B1087:B1091"/>
    <mergeCell ref="C1087:C1091"/>
    <mergeCell ref="D1087:D1091"/>
    <mergeCell ref="E1087:E1091"/>
    <mergeCell ref="F1087:F1091"/>
    <mergeCell ref="O1087:O1091"/>
    <mergeCell ref="P1087:P1091"/>
    <mergeCell ref="A1062:A1066"/>
    <mergeCell ref="B1062:B1066"/>
    <mergeCell ref="C1062:C1066"/>
    <mergeCell ref="D1062:D1066"/>
    <mergeCell ref="E1062:E1066"/>
    <mergeCell ref="F1062:F1066"/>
    <mergeCell ref="O1062:O1066"/>
    <mergeCell ref="P1062:P1066"/>
    <mergeCell ref="A1067:A1071"/>
    <mergeCell ref="B1067:B1071"/>
    <mergeCell ref="C1067:C1071"/>
    <mergeCell ref="D1067:D1071"/>
    <mergeCell ref="E1067:E1071"/>
    <mergeCell ref="F1067:F1071"/>
    <mergeCell ref="O1067:O1071"/>
    <mergeCell ref="P1067:P1071"/>
    <mergeCell ref="A1072:A1076"/>
    <mergeCell ref="B1072:B1076"/>
    <mergeCell ref="C1072:C1076"/>
    <mergeCell ref="D1072:D1076"/>
    <mergeCell ref="E1072:E1076"/>
    <mergeCell ref="F1072:F1076"/>
    <mergeCell ref="O1072:O1076"/>
    <mergeCell ref="P1072:P1076"/>
    <mergeCell ref="A1047:A1051"/>
    <mergeCell ref="B1047:B1051"/>
    <mergeCell ref="C1047:C1051"/>
    <mergeCell ref="D1047:D1051"/>
    <mergeCell ref="E1047:E1051"/>
    <mergeCell ref="F1047:F1051"/>
    <mergeCell ref="O1047:O1051"/>
    <mergeCell ref="P1047:P1051"/>
    <mergeCell ref="A1052:A1056"/>
    <mergeCell ref="B1052:B1056"/>
    <mergeCell ref="C1052:C1056"/>
    <mergeCell ref="D1052:D1056"/>
    <mergeCell ref="E1052:E1056"/>
    <mergeCell ref="F1052:F1056"/>
    <mergeCell ref="O1052:O1056"/>
    <mergeCell ref="P1052:P1056"/>
    <mergeCell ref="A1057:A1061"/>
    <mergeCell ref="B1057:B1061"/>
    <mergeCell ref="C1057:C1061"/>
    <mergeCell ref="D1057:D1061"/>
    <mergeCell ref="E1057:E1061"/>
    <mergeCell ref="F1057:F1061"/>
    <mergeCell ref="O1057:O1061"/>
    <mergeCell ref="P1057:P1061"/>
    <mergeCell ref="A1032:A1036"/>
    <mergeCell ref="B1032:B1036"/>
    <mergeCell ref="C1032:C1036"/>
    <mergeCell ref="D1032:D1036"/>
    <mergeCell ref="E1032:E1036"/>
    <mergeCell ref="F1032:F1036"/>
    <mergeCell ref="O1032:O1036"/>
    <mergeCell ref="P1032:P1036"/>
    <mergeCell ref="A1037:A1041"/>
    <mergeCell ref="B1037:B1041"/>
    <mergeCell ref="C1037:C1041"/>
    <mergeCell ref="D1037:D1041"/>
    <mergeCell ref="E1037:E1041"/>
    <mergeCell ref="F1037:F1041"/>
    <mergeCell ref="O1037:O1041"/>
    <mergeCell ref="P1037:P1041"/>
    <mergeCell ref="A1042:A1046"/>
    <mergeCell ref="B1042:B1046"/>
    <mergeCell ref="C1042:C1046"/>
    <mergeCell ref="D1042:D1046"/>
    <mergeCell ref="E1042:E1046"/>
    <mergeCell ref="F1042:F1046"/>
    <mergeCell ref="O1042:O1046"/>
    <mergeCell ref="P1042:P1046"/>
    <mergeCell ref="A1016:F1020"/>
    <mergeCell ref="O1016:O1020"/>
    <mergeCell ref="P1016:P1020"/>
    <mergeCell ref="A1021:P1021"/>
    <mergeCell ref="A1022:A1026"/>
    <mergeCell ref="B1022:B1026"/>
    <mergeCell ref="C1022:C1026"/>
    <mergeCell ref="D1022:D1026"/>
    <mergeCell ref="E1022:E1026"/>
    <mergeCell ref="F1022:F1026"/>
    <mergeCell ref="O1022:O1026"/>
    <mergeCell ref="P1022:P1026"/>
    <mergeCell ref="A1027:A1031"/>
    <mergeCell ref="B1027:B1031"/>
    <mergeCell ref="C1027:C1031"/>
    <mergeCell ref="D1027:D1031"/>
    <mergeCell ref="E1027:E1031"/>
    <mergeCell ref="F1027:F1031"/>
    <mergeCell ref="O1027:O1031"/>
    <mergeCell ref="P1027:P1031"/>
    <mergeCell ref="A1001:A1005"/>
    <mergeCell ref="B1001:B1005"/>
    <mergeCell ref="C1001:C1005"/>
    <mergeCell ref="D1001:D1005"/>
    <mergeCell ref="E1001:E1005"/>
    <mergeCell ref="F1001:F1005"/>
    <mergeCell ref="O1001:O1005"/>
    <mergeCell ref="P1001:P1005"/>
    <mergeCell ref="A1006:A1010"/>
    <mergeCell ref="B1006:B1010"/>
    <mergeCell ref="C1006:C1010"/>
    <mergeCell ref="D1006:D1010"/>
    <mergeCell ref="E1006:E1010"/>
    <mergeCell ref="F1006:F1010"/>
    <mergeCell ref="O1006:O1010"/>
    <mergeCell ref="P1006:P1010"/>
    <mergeCell ref="A1011:A1015"/>
    <mergeCell ref="B1011:B1015"/>
    <mergeCell ref="C1011:C1015"/>
    <mergeCell ref="D1011:D1015"/>
    <mergeCell ref="E1011:E1015"/>
    <mergeCell ref="F1011:F1015"/>
    <mergeCell ref="O1011:O1015"/>
    <mergeCell ref="A986:A990"/>
    <mergeCell ref="B986:B990"/>
    <mergeCell ref="C986:C990"/>
    <mergeCell ref="D986:D990"/>
    <mergeCell ref="E986:E990"/>
    <mergeCell ref="F986:F990"/>
    <mergeCell ref="O986:O990"/>
    <mergeCell ref="P986:P990"/>
    <mergeCell ref="A991:A995"/>
    <mergeCell ref="B991:B995"/>
    <mergeCell ref="C991:C995"/>
    <mergeCell ref="D991:D995"/>
    <mergeCell ref="E991:E995"/>
    <mergeCell ref="F991:F995"/>
    <mergeCell ref="O991:O995"/>
    <mergeCell ref="P991:P995"/>
    <mergeCell ref="A996:A1000"/>
    <mergeCell ref="B996:B1000"/>
    <mergeCell ref="C996:C1000"/>
    <mergeCell ref="D996:D1000"/>
    <mergeCell ref="E996:E1000"/>
    <mergeCell ref="F996:F1000"/>
    <mergeCell ref="O996:O1000"/>
    <mergeCell ref="P996:P1000"/>
    <mergeCell ref="A971:A975"/>
    <mergeCell ref="B971:B975"/>
    <mergeCell ref="C971:C975"/>
    <mergeCell ref="D971:D975"/>
    <mergeCell ref="E971:E975"/>
    <mergeCell ref="F971:F975"/>
    <mergeCell ref="O971:O975"/>
    <mergeCell ref="P971:P975"/>
    <mergeCell ref="A976:A980"/>
    <mergeCell ref="B976:B980"/>
    <mergeCell ref="C976:C980"/>
    <mergeCell ref="D976:D980"/>
    <mergeCell ref="E976:E980"/>
    <mergeCell ref="F976:F980"/>
    <mergeCell ref="O976:O980"/>
    <mergeCell ref="P976:P980"/>
    <mergeCell ref="A981:A985"/>
    <mergeCell ref="B981:B985"/>
    <mergeCell ref="C981:C985"/>
    <mergeCell ref="D981:D985"/>
    <mergeCell ref="E981:E985"/>
    <mergeCell ref="F981:F985"/>
    <mergeCell ref="O981:O985"/>
    <mergeCell ref="P981:P985"/>
    <mergeCell ref="A956:A960"/>
    <mergeCell ref="B956:B960"/>
    <mergeCell ref="C956:C960"/>
    <mergeCell ref="D956:D960"/>
    <mergeCell ref="E956:E960"/>
    <mergeCell ref="F956:F960"/>
    <mergeCell ref="O956:O960"/>
    <mergeCell ref="P956:P960"/>
    <mergeCell ref="A961:A965"/>
    <mergeCell ref="B961:B965"/>
    <mergeCell ref="C961:C965"/>
    <mergeCell ref="D961:D965"/>
    <mergeCell ref="E961:E965"/>
    <mergeCell ref="F961:F965"/>
    <mergeCell ref="O961:O965"/>
    <mergeCell ref="P961:P965"/>
    <mergeCell ref="A966:A970"/>
    <mergeCell ref="B966:B970"/>
    <mergeCell ref="C966:C970"/>
    <mergeCell ref="D966:D970"/>
    <mergeCell ref="E966:E970"/>
    <mergeCell ref="F966:F970"/>
    <mergeCell ref="O966:O970"/>
    <mergeCell ref="P966:P970"/>
    <mergeCell ref="A940:F944"/>
    <mergeCell ref="O940:O944"/>
    <mergeCell ref="P940:P944"/>
    <mergeCell ref="A945:P945"/>
    <mergeCell ref="A946:A950"/>
    <mergeCell ref="B946:B950"/>
    <mergeCell ref="C946:C950"/>
    <mergeCell ref="D946:D950"/>
    <mergeCell ref="E946:E950"/>
    <mergeCell ref="F946:F950"/>
    <mergeCell ref="O946:O950"/>
    <mergeCell ref="P946:P950"/>
    <mergeCell ref="A951:A955"/>
    <mergeCell ref="B951:B955"/>
    <mergeCell ref="C951:C955"/>
    <mergeCell ref="D951:D955"/>
    <mergeCell ref="E951:E955"/>
    <mergeCell ref="F951:F955"/>
    <mergeCell ref="O951:O955"/>
    <mergeCell ref="P951:P955"/>
    <mergeCell ref="A925:A929"/>
    <mergeCell ref="B925:B929"/>
    <mergeCell ref="C925:C929"/>
    <mergeCell ref="D925:D929"/>
    <mergeCell ref="E925:E929"/>
    <mergeCell ref="F925:F929"/>
    <mergeCell ref="O925:O929"/>
    <mergeCell ref="P925:P929"/>
    <mergeCell ref="A930:A934"/>
    <mergeCell ref="B930:B934"/>
    <mergeCell ref="C930:C934"/>
    <mergeCell ref="D930:D934"/>
    <mergeCell ref="E930:E934"/>
    <mergeCell ref="F930:F934"/>
    <mergeCell ref="O930:O934"/>
    <mergeCell ref="P930:P934"/>
    <mergeCell ref="A935:A939"/>
    <mergeCell ref="B935:B939"/>
    <mergeCell ref="C935:C939"/>
    <mergeCell ref="D935:D939"/>
    <mergeCell ref="E935:E939"/>
    <mergeCell ref="F935:F939"/>
    <mergeCell ref="O935:O939"/>
    <mergeCell ref="P935:P939"/>
    <mergeCell ref="A910:A914"/>
    <mergeCell ref="B910:B914"/>
    <mergeCell ref="C910:C914"/>
    <mergeCell ref="D910:D914"/>
    <mergeCell ref="E910:E914"/>
    <mergeCell ref="F910:F914"/>
    <mergeCell ref="O910:O914"/>
    <mergeCell ref="P910:P914"/>
    <mergeCell ref="A915:A919"/>
    <mergeCell ref="B915:B919"/>
    <mergeCell ref="C915:C919"/>
    <mergeCell ref="D915:D919"/>
    <mergeCell ref="E915:E919"/>
    <mergeCell ref="F915:F919"/>
    <mergeCell ref="O915:O919"/>
    <mergeCell ref="P915:P919"/>
    <mergeCell ref="A920:A924"/>
    <mergeCell ref="B920:B924"/>
    <mergeCell ref="C920:C924"/>
    <mergeCell ref="D920:D924"/>
    <mergeCell ref="E920:E924"/>
    <mergeCell ref="F920:F924"/>
    <mergeCell ref="O920:O924"/>
    <mergeCell ref="P920:P924"/>
    <mergeCell ref="A895:A899"/>
    <mergeCell ref="B895:B899"/>
    <mergeCell ref="C895:C899"/>
    <mergeCell ref="D895:D899"/>
    <mergeCell ref="E895:E899"/>
    <mergeCell ref="F895:F899"/>
    <mergeCell ref="O895:O899"/>
    <mergeCell ref="P895:P899"/>
    <mergeCell ref="A900:A904"/>
    <mergeCell ref="B900:B904"/>
    <mergeCell ref="C900:C904"/>
    <mergeCell ref="D900:D904"/>
    <mergeCell ref="E900:E904"/>
    <mergeCell ref="F900:F904"/>
    <mergeCell ref="O900:O904"/>
    <mergeCell ref="P900:P904"/>
    <mergeCell ref="A905:A909"/>
    <mergeCell ref="B905:B909"/>
    <mergeCell ref="C905:C909"/>
    <mergeCell ref="D905:D909"/>
    <mergeCell ref="E905:E909"/>
    <mergeCell ref="F905:F909"/>
    <mergeCell ref="O905:O909"/>
    <mergeCell ref="P905:P909"/>
    <mergeCell ref="A880:A884"/>
    <mergeCell ref="B880:B884"/>
    <mergeCell ref="C880:C884"/>
    <mergeCell ref="D880:D884"/>
    <mergeCell ref="E880:E884"/>
    <mergeCell ref="F880:F884"/>
    <mergeCell ref="O880:O884"/>
    <mergeCell ref="P880:P884"/>
    <mergeCell ref="A885:A889"/>
    <mergeCell ref="B885:B889"/>
    <mergeCell ref="C885:C889"/>
    <mergeCell ref="D885:D889"/>
    <mergeCell ref="E885:E889"/>
    <mergeCell ref="F885:F889"/>
    <mergeCell ref="O885:O889"/>
    <mergeCell ref="P885:P889"/>
    <mergeCell ref="A890:A894"/>
    <mergeCell ref="B890:B894"/>
    <mergeCell ref="C890:C894"/>
    <mergeCell ref="D890:D894"/>
    <mergeCell ref="E890:E894"/>
    <mergeCell ref="F890:F894"/>
    <mergeCell ref="O890:O894"/>
    <mergeCell ref="P890:P894"/>
    <mergeCell ref="A865:A869"/>
    <mergeCell ref="B865:B869"/>
    <mergeCell ref="C865:C869"/>
    <mergeCell ref="D865:D869"/>
    <mergeCell ref="E865:E869"/>
    <mergeCell ref="F865:F869"/>
    <mergeCell ref="O865:O869"/>
    <mergeCell ref="P865:P869"/>
    <mergeCell ref="A870:A874"/>
    <mergeCell ref="B870:B874"/>
    <mergeCell ref="C870:C874"/>
    <mergeCell ref="D870:D874"/>
    <mergeCell ref="E870:E874"/>
    <mergeCell ref="F870:F874"/>
    <mergeCell ref="O870:O874"/>
    <mergeCell ref="P870:P874"/>
    <mergeCell ref="A875:A879"/>
    <mergeCell ref="B875:B879"/>
    <mergeCell ref="C875:C879"/>
    <mergeCell ref="D875:D879"/>
    <mergeCell ref="E875:E879"/>
    <mergeCell ref="F875:F879"/>
    <mergeCell ref="O875:O879"/>
    <mergeCell ref="P875:P879"/>
    <mergeCell ref="A854:P854"/>
    <mergeCell ref="A855:A859"/>
    <mergeCell ref="B855:B859"/>
    <mergeCell ref="C855:C859"/>
    <mergeCell ref="D855:D859"/>
    <mergeCell ref="E855:E859"/>
    <mergeCell ref="F855:F859"/>
    <mergeCell ref="O855:O859"/>
    <mergeCell ref="P855:P859"/>
    <mergeCell ref="A860:A864"/>
    <mergeCell ref="B860:B864"/>
    <mergeCell ref="C860:C864"/>
    <mergeCell ref="D860:D864"/>
    <mergeCell ref="E860:E864"/>
    <mergeCell ref="F860:F864"/>
    <mergeCell ref="O860:O864"/>
    <mergeCell ref="P860:P864"/>
    <mergeCell ref="A839:A843"/>
    <mergeCell ref="B839:B843"/>
    <mergeCell ref="C839:C843"/>
    <mergeCell ref="D839:D843"/>
    <mergeCell ref="E839:E843"/>
    <mergeCell ref="F839:F843"/>
    <mergeCell ref="O839:O843"/>
    <mergeCell ref="P839:P843"/>
    <mergeCell ref="A844:A848"/>
    <mergeCell ref="B844:B848"/>
    <mergeCell ref="C844:C848"/>
    <mergeCell ref="D844:D848"/>
    <mergeCell ref="E844:E848"/>
    <mergeCell ref="F844:F848"/>
    <mergeCell ref="O844:O848"/>
    <mergeCell ref="P844:P848"/>
    <mergeCell ref="A849:F853"/>
    <mergeCell ref="O849:O853"/>
    <mergeCell ref="P849:P853"/>
    <mergeCell ref="A824:A828"/>
    <mergeCell ref="B824:B828"/>
    <mergeCell ref="C824:C828"/>
    <mergeCell ref="D824:D828"/>
    <mergeCell ref="E824:E828"/>
    <mergeCell ref="F824:F828"/>
    <mergeCell ref="O824:O828"/>
    <mergeCell ref="P824:P828"/>
    <mergeCell ref="A829:A833"/>
    <mergeCell ref="B829:B833"/>
    <mergeCell ref="C829:C833"/>
    <mergeCell ref="D829:D833"/>
    <mergeCell ref="E829:E833"/>
    <mergeCell ref="F829:F833"/>
    <mergeCell ref="O829:O833"/>
    <mergeCell ref="P829:P833"/>
    <mergeCell ref="A834:A838"/>
    <mergeCell ref="B834:B838"/>
    <mergeCell ref="C834:C838"/>
    <mergeCell ref="D834:D838"/>
    <mergeCell ref="E834:E838"/>
    <mergeCell ref="F834:F838"/>
    <mergeCell ref="O834:O838"/>
    <mergeCell ref="P834:P838"/>
    <mergeCell ref="A809:A813"/>
    <mergeCell ref="B809:B813"/>
    <mergeCell ref="C809:C813"/>
    <mergeCell ref="D809:D813"/>
    <mergeCell ref="E809:E813"/>
    <mergeCell ref="F809:F813"/>
    <mergeCell ref="O809:O813"/>
    <mergeCell ref="P809:P813"/>
    <mergeCell ref="A814:A818"/>
    <mergeCell ref="B814:B818"/>
    <mergeCell ref="C814:C818"/>
    <mergeCell ref="D814:D818"/>
    <mergeCell ref="E814:E818"/>
    <mergeCell ref="F814:F818"/>
    <mergeCell ref="O814:O818"/>
    <mergeCell ref="P814:P818"/>
    <mergeCell ref="A819:A823"/>
    <mergeCell ref="B819:B823"/>
    <mergeCell ref="C819:C823"/>
    <mergeCell ref="D819:D823"/>
    <mergeCell ref="E819:E823"/>
    <mergeCell ref="F819:F823"/>
    <mergeCell ref="O819:O823"/>
    <mergeCell ref="P819:P823"/>
    <mergeCell ref="A794:A798"/>
    <mergeCell ref="B794:B798"/>
    <mergeCell ref="C794:C798"/>
    <mergeCell ref="D794:D798"/>
    <mergeCell ref="E794:E798"/>
    <mergeCell ref="F794:F798"/>
    <mergeCell ref="O794:O798"/>
    <mergeCell ref="P794:P798"/>
    <mergeCell ref="A799:A803"/>
    <mergeCell ref="B799:B803"/>
    <mergeCell ref="C799:C803"/>
    <mergeCell ref="D799:D803"/>
    <mergeCell ref="E799:E803"/>
    <mergeCell ref="F799:F803"/>
    <mergeCell ref="O799:O803"/>
    <mergeCell ref="P799:P803"/>
    <mergeCell ref="A804:A808"/>
    <mergeCell ref="B804:B808"/>
    <mergeCell ref="C804:C808"/>
    <mergeCell ref="D804:D808"/>
    <mergeCell ref="E804:E808"/>
    <mergeCell ref="F804:F808"/>
    <mergeCell ref="O804:O808"/>
    <mergeCell ref="P804:P808"/>
    <mergeCell ref="A783:P783"/>
    <mergeCell ref="A784:A788"/>
    <mergeCell ref="B784:B788"/>
    <mergeCell ref="C784:C788"/>
    <mergeCell ref="D784:D788"/>
    <mergeCell ref="E784:E788"/>
    <mergeCell ref="F784:F788"/>
    <mergeCell ref="O784:O788"/>
    <mergeCell ref="P784:P788"/>
    <mergeCell ref="A789:A793"/>
    <mergeCell ref="B789:B793"/>
    <mergeCell ref="C789:C793"/>
    <mergeCell ref="D789:D793"/>
    <mergeCell ref="E789:E793"/>
    <mergeCell ref="F789:F793"/>
    <mergeCell ref="O789:O793"/>
    <mergeCell ref="P789:P793"/>
    <mergeCell ref="A768:A772"/>
    <mergeCell ref="B768:B772"/>
    <mergeCell ref="C768:C772"/>
    <mergeCell ref="D768:D772"/>
    <mergeCell ref="E768:E772"/>
    <mergeCell ref="F768:F772"/>
    <mergeCell ref="O768:O772"/>
    <mergeCell ref="P768:P772"/>
    <mergeCell ref="A773:A777"/>
    <mergeCell ref="B773:B777"/>
    <mergeCell ref="C773:C777"/>
    <mergeCell ref="D773:D777"/>
    <mergeCell ref="E773:E777"/>
    <mergeCell ref="F773:F777"/>
    <mergeCell ref="O773:O777"/>
    <mergeCell ref="P773:P777"/>
    <mergeCell ref="A778:F782"/>
    <mergeCell ref="O778:O782"/>
    <mergeCell ref="P778:P782"/>
    <mergeCell ref="A753:A757"/>
    <mergeCell ref="B753:B757"/>
    <mergeCell ref="C753:C757"/>
    <mergeCell ref="D753:D757"/>
    <mergeCell ref="E753:E757"/>
    <mergeCell ref="F753:F757"/>
    <mergeCell ref="O753:O757"/>
    <mergeCell ref="P753:P757"/>
    <mergeCell ref="A758:A762"/>
    <mergeCell ref="B758:B762"/>
    <mergeCell ref="C758:C762"/>
    <mergeCell ref="D758:D762"/>
    <mergeCell ref="E758:E762"/>
    <mergeCell ref="F758:F762"/>
    <mergeCell ref="O758:O762"/>
    <mergeCell ref="P758:P762"/>
    <mergeCell ref="A763:A767"/>
    <mergeCell ref="B763:B767"/>
    <mergeCell ref="C763:C767"/>
    <mergeCell ref="D763:D767"/>
    <mergeCell ref="E763:E767"/>
    <mergeCell ref="F763:F767"/>
    <mergeCell ref="O763:O767"/>
    <mergeCell ref="P763:P767"/>
    <mergeCell ref="A738:A742"/>
    <mergeCell ref="B738:B742"/>
    <mergeCell ref="C738:C742"/>
    <mergeCell ref="D738:D742"/>
    <mergeCell ref="E738:E742"/>
    <mergeCell ref="F738:F742"/>
    <mergeCell ref="O738:O742"/>
    <mergeCell ref="P738:P742"/>
    <mergeCell ref="A743:A747"/>
    <mergeCell ref="B743:B747"/>
    <mergeCell ref="C743:C747"/>
    <mergeCell ref="D743:D747"/>
    <mergeCell ref="E743:E747"/>
    <mergeCell ref="F743:F747"/>
    <mergeCell ref="O743:O747"/>
    <mergeCell ref="P743:P747"/>
    <mergeCell ref="A748:A752"/>
    <mergeCell ref="B748:B752"/>
    <mergeCell ref="C748:C752"/>
    <mergeCell ref="D748:D752"/>
    <mergeCell ref="E748:E752"/>
    <mergeCell ref="F748:F752"/>
    <mergeCell ref="O748:O752"/>
    <mergeCell ref="P748:P752"/>
    <mergeCell ref="A723:A727"/>
    <mergeCell ref="B723:B727"/>
    <mergeCell ref="C723:C727"/>
    <mergeCell ref="D723:D727"/>
    <mergeCell ref="E723:E727"/>
    <mergeCell ref="F723:F727"/>
    <mergeCell ref="O723:O727"/>
    <mergeCell ref="P723:P727"/>
    <mergeCell ref="A728:A732"/>
    <mergeCell ref="B728:B732"/>
    <mergeCell ref="C728:C732"/>
    <mergeCell ref="D728:D732"/>
    <mergeCell ref="E728:E732"/>
    <mergeCell ref="F728:F732"/>
    <mergeCell ref="O728:O732"/>
    <mergeCell ref="P728:P732"/>
    <mergeCell ref="A733:A737"/>
    <mergeCell ref="B733:B737"/>
    <mergeCell ref="C733:C737"/>
    <mergeCell ref="D733:D737"/>
    <mergeCell ref="E733:E737"/>
    <mergeCell ref="F733:F737"/>
    <mergeCell ref="O733:O737"/>
    <mergeCell ref="P733:P737"/>
    <mergeCell ref="A708:A712"/>
    <mergeCell ref="B708:B712"/>
    <mergeCell ref="C708:C712"/>
    <mergeCell ref="D708:D712"/>
    <mergeCell ref="E708:E712"/>
    <mergeCell ref="F708:F712"/>
    <mergeCell ref="O708:O712"/>
    <mergeCell ref="P708:P712"/>
    <mergeCell ref="A713:A717"/>
    <mergeCell ref="B713:B717"/>
    <mergeCell ref="C713:C717"/>
    <mergeCell ref="D713:D717"/>
    <mergeCell ref="E713:E717"/>
    <mergeCell ref="F713:F717"/>
    <mergeCell ref="O713:O717"/>
    <mergeCell ref="P713:P717"/>
    <mergeCell ref="A718:A722"/>
    <mergeCell ref="B718:B722"/>
    <mergeCell ref="C718:C722"/>
    <mergeCell ref="D718:D722"/>
    <mergeCell ref="E718:E722"/>
    <mergeCell ref="F718:F722"/>
    <mergeCell ref="O718:O722"/>
    <mergeCell ref="P718:P722"/>
    <mergeCell ref="A693:A697"/>
    <mergeCell ref="B693:B697"/>
    <mergeCell ref="C693:C697"/>
    <mergeCell ref="D693:D697"/>
    <mergeCell ref="E693:E697"/>
    <mergeCell ref="F693:F697"/>
    <mergeCell ref="O693:O697"/>
    <mergeCell ref="P693:P697"/>
    <mergeCell ref="A698:A702"/>
    <mergeCell ref="B698:B702"/>
    <mergeCell ref="C698:C702"/>
    <mergeCell ref="D698:D702"/>
    <mergeCell ref="E698:E702"/>
    <mergeCell ref="F698:F702"/>
    <mergeCell ref="O698:O702"/>
    <mergeCell ref="P698:P702"/>
    <mergeCell ref="A703:A707"/>
    <mergeCell ref="B703:B707"/>
    <mergeCell ref="C703:C707"/>
    <mergeCell ref="D703:D707"/>
    <mergeCell ref="E703:E707"/>
    <mergeCell ref="F703:F707"/>
    <mergeCell ref="O703:O707"/>
    <mergeCell ref="P703:P707"/>
    <mergeCell ref="A678:A682"/>
    <mergeCell ref="B678:B682"/>
    <mergeCell ref="C678:C682"/>
    <mergeCell ref="D678:D682"/>
    <mergeCell ref="E678:E682"/>
    <mergeCell ref="F678:F682"/>
    <mergeCell ref="O678:O682"/>
    <mergeCell ref="P678:P682"/>
    <mergeCell ref="A683:A687"/>
    <mergeCell ref="B683:B687"/>
    <mergeCell ref="C683:C687"/>
    <mergeCell ref="D683:D687"/>
    <mergeCell ref="E683:E687"/>
    <mergeCell ref="F683:F687"/>
    <mergeCell ref="O683:O687"/>
    <mergeCell ref="P683:P687"/>
    <mergeCell ref="A688:A692"/>
    <mergeCell ref="B688:B692"/>
    <mergeCell ref="C688:C692"/>
    <mergeCell ref="D688:D692"/>
    <mergeCell ref="E688:E692"/>
    <mergeCell ref="F688:F692"/>
    <mergeCell ref="O688:O692"/>
    <mergeCell ref="P688:P692"/>
    <mergeCell ref="A667:P667"/>
    <mergeCell ref="A668:A672"/>
    <mergeCell ref="B668:B672"/>
    <mergeCell ref="C668:C672"/>
    <mergeCell ref="D668:D672"/>
    <mergeCell ref="E668:E672"/>
    <mergeCell ref="F668:F672"/>
    <mergeCell ref="O668:O672"/>
    <mergeCell ref="P668:P672"/>
    <mergeCell ref="A673:A677"/>
    <mergeCell ref="B673:B677"/>
    <mergeCell ref="C673:C677"/>
    <mergeCell ref="D673:D677"/>
    <mergeCell ref="E673:E677"/>
    <mergeCell ref="F673:F677"/>
    <mergeCell ref="O673:O677"/>
    <mergeCell ref="P673:P677"/>
    <mergeCell ref="A652:A656"/>
    <mergeCell ref="B652:B656"/>
    <mergeCell ref="C652:C656"/>
    <mergeCell ref="D652:D656"/>
    <mergeCell ref="E652:E656"/>
    <mergeCell ref="F652:F656"/>
    <mergeCell ref="O652:O656"/>
    <mergeCell ref="P652:P656"/>
    <mergeCell ref="A657:A661"/>
    <mergeCell ref="B657:B661"/>
    <mergeCell ref="C657:C661"/>
    <mergeCell ref="D657:D661"/>
    <mergeCell ref="E657:E661"/>
    <mergeCell ref="F657:F661"/>
    <mergeCell ref="O657:O661"/>
    <mergeCell ref="P657:P661"/>
    <mergeCell ref="A662:F666"/>
    <mergeCell ref="O662:O666"/>
    <mergeCell ref="P662:P666"/>
    <mergeCell ref="A637:A641"/>
    <mergeCell ref="B637:B641"/>
    <mergeCell ref="C637:C641"/>
    <mergeCell ref="D637:D641"/>
    <mergeCell ref="E637:E641"/>
    <mergeCell ref="F637:F641"/>
    <mergeCell ref="O637:O641"/>
    <mergeCell ref="P637:P641"/>
    <mergeCell ref="A642:A646"/>
    <mergeCell ref="B642:B646"/>
    <mergeCell ref="C642:C646"/>
    <mergeCell ref="D642:D646"/>
    <mergeCell ref="E642:E646"/>
    <mergeCell ref="F642:F646"/>
    <mergeCell ref="O642:O646"/>
    <mergeCell ref="P642:P646"/>
    <mergeCell ref="A647:A651"/>
    <mergeCell ref="B647:B651"/>
    <mergeCell ref="C647:C651"/>
    <mergeCell ref="D647:D651"/>
    <mergeCell ref="E647:E651"/>
    <mergeCell ref="F647:F651"/>
    <mergeCell ref="O647:O651"/>
    <mergeCell ref="P647:P651"/>
    <mergeCell ref="A622:A626"/>
    <mergeCell ref="B622:B626"/>
    <mergeCell ref="C622:C626"/>
    <mergeCell ref="D622:D626"/>
    <mergeCell ref="E622:E626"/>
    <mergeCell ref="F622:F626"/>
    <mergeCell ref="O622:O626"/>
    <mergeCell ref="P622:P626"/>
    <mergeCell ref="A627:A631"/>
    <mergeCell ref="B627:B631"/>
    <mergeCell ref="C627:C631"/>
    <mergeCell ref="D627:D631"/>
    <mergeCell ref="E627:E631"/>
    <mergeCell ref="F627:F631"/>
    <mergeCell ref="O627:O631"/>
    <mergeCell ref="P627:P631"/>
    <mergeCell ref="A632:A636"/>
    <mergeCell ref="B632:B636"/>
    <mergeCell ref="C632:C636"/>
    <mergeCell ref="D632:D636"/>
    <mergeCell ref="E632:E636"/>
    <mergeCell ref="F632:F636"/>
    <mergeCell ref="O632:O636"/>
    <mergeCell ref="P632:P636"/>
    <mergeCell ref="A607:A611"/>
    <mergeCell ref="B607:B611"/>
    <mergeCell ref="C607:C611"/>
    <mergeCell ref="D607:D611"/>
    <mergeCell ref="E607:E611"/>
    <mergeCell ref="F607:F611"/>
    <mergeCell ref="O607:O611"/>
    <mergeCell ref="P607:P611"/>
    <mergeCell ref="A612:A616"/>
    <mergeCell ref="B612:B616"/>
    <mergeCell ref="C612:C616"/>
    <mergeCell ref="D612:D616"/>
    <mergeCell ref="E612:E616"/>
    <mergeCell ref="F612:F616"/>
    <mergeCell ref="O612:O616"/>
    <mergeCell ref="P612:P616"/>
    <mergeCell ref="A617:A621"/>
    <mergeCell ref="B617:B621"/>
    <mergeCell ref="C617:C621"/>
    <mergeCell ref="D617:D621"/>
    <mergeCell ref="E617:E621"/>
    <mergeCell ref="F617:F621"/>
    <mergeCell ref="O617:O621"/>
    <mergeCell ref="P617:P621"/>
    <mergeCell ref="A592:A596"/>
    <mergeCell ref="B592:B596"/>
    <mergeCell ref="C592:C596"/>
    <mergeCell ref="D592:D596"/>
    <mergeCell ref="E592:E596"/>
    <mergeCell ref="F592:F596"/>
    <mergeCell ref="O592:O596"/>
    <mergeCell ref="P592:P596"/>
    <mergeCell ref="A597:A601"/>
    <mergeCell ref="B597:B601"/>
    <mergeCell ref="C597:C601"/>
    <mergeCell ref="D597:D601"/>
    <mergeCell ref="E597:E601"/>
    <mergeCell ref="F597:F601"/>
    <mergeCell ref="O597:O601"/>
    <mergeCell ref="P597:P601"/>
    <mergeCell ref="A602:A606"/>
    <mergeCell ref="B602:B606"/>
    <mergeCell ref="C602:C606"/>
    <mergeCell ref="D602:D606"/>
    <mergeCell ref="E602:E606"/>
    <mergeCell ref="F602:F606"/>
    <mergeCell ref="O602:O606"/>
    <mergeCell ref="P602:P606"/>
    <mergeCell ref="A576:A580"/>
    <mergeCell ref="B576:B580"/>
    <mergeCell ref="C576:C580"/>
    <mergeCell ref="D576:D580"/>
    <mergeCell ref="E576:E580"/>
    <mergeCell ref="F576:F580"/>
    <mergeCell ref="O576:O580"/>
    <mergeCell ref="P576:P580"/>
    <mergeCell ref="A581:F585"/>
    <mergeCell ref="O581:O585"/>
    <mergeCell ref="P581:P585"/>
    <mergeCell ref="A586:P586"/>
    <mergeCell ref="A587:A591"/>
    <mergeCell ref="B587:B591"/>
    <mergeCell ref="C587:C591"/>
    <mergeCell ref="D587:D591"/>
    <mergeCell ref="E587:E591"/>
    <mergeCell ref="F587:F591"/>
    <mergeCell ref="O587:O591"/>
    <mergeCell ref="P587:P591"/>
    <mergeCell ref="A561:A565"/>
    <mergeCell ref="B561:B565"/>
    <mergeCell ref="C561:C565"/>
    <mergeCell ref="D561:D565"/>
    <mergeCell ref="E561:E565"/>
    <mergeCell ref="F561:F565"/>
    <mergeCell ref="O561:O565"/>
    <mergeCell ref="P561:P565"/>
    <mergeCell ref="A566:A570"/>
    <mergeCell ref="B566:B570"/>
    <mergeCell ref="C566:C570"/>
    <mergeCell ref="D566:D570"/>
    <mergeCell ref="E566:E570"/>
    <mergeCell ref="F566:F570"/>
    <mergeCell ref="O566:O570"/>
    <mergeCell ref="P566:P570"/>
    <mergeCell ref="A571:A575"/>
    <mergeCell ref="B571:B575"/>
    <mergeCell ref="C571:C575"/>
    <mergeCell ref="D571:D575"/>
    <mergeCell ref="E571:E575"/>
    <mergeCell ref="F571:F575"/>
    <mergeCell ref="O571:O575"/>
    <mergeCell ref="P571:P575"/>
    <mergeCell ref="A545:F549"/>
    <mergeCell ref="O545:O549"/>
    <mergeCell ref="P545:P549"/>
    <mergeCell ref="A550:P550"/>
    <mergeCell ref="A551:A555"/>
    <mergeCell ref="B551:B555"/>
    <mergeCell ref="C551:C555"/>
    <mergeCell ref="D551:D555"/>
    <mergeCell ref="E551:E555"/>
    <mergeCell ref="F551:F555"/>
    <mergeCell ref="O551:O555"/>
    <mergeCell ref="P551:P555"/>
    <mergeCell ref="A556:A560"/>
    <mergeCell ref="B556:B560"/>
    <mergeCell ref="C556:C560"/>
    <mergeCell ref="D556:D560"/>
    <mergeCell ref="E556:E560"/>
    <mergeCell ref="F556:F560"/>
    <mergeCell ref="O556:O560"/>
    <mergeCell ref="P556:P560"/>
    <mergeCell ref="A540:A544"/>
    <mergeCell ref="B540:B544"/>
    <mergeCell ref="C540:C544"/>
    <mergeCell ref="D540:D544"/>
    <mergeCell ref="E540:E544"/>
    <mergeCell ref="F540:F544"/>
    <mergeCell ref="O540:O544"/>
    <mergeCell ref="P540:P544"/>
    <mergeCell ref="Q540:Q544"/>
    <mergeCell ref="A525:A529"/>
    <mergeCell ref="B525:B529"/>
    <mergeCell ref="C525:C529"/>
    <mergeCell ref="D525:D529"/>
    <mergeCell ref="E525:E529"/>
    <mergeCell ref="F525:F529"/>
    <mergeCell ref="O525:O529"/>
    <mergeCell ref="P525:P529"/>
    <mergeCell ref="A530:A534"/>
    <mergeCell ref="B530:B534"/>
    <mergeCell ref="C530:C534"/>
    <mergeCell ref="D530:D534"/>
    <mergeCell ref="E530:E534"/>
    <mergeCell ref="F530:F534"/>
    <mergeCell ref="O530:O534"/>
    <mergeCell ref="P530:P534"/>
    <mergeCell ref="A535:A539"/>
    <mergeCell ref="B535:B539"/>
    <mergeCell ref="C535:C539"/>
    <mergeCell ref="D535:D539"/>
    <mergeCell ref="E535:E539"/>
    <mergeCell ref="F535:F539"/>
    <mergeCell ref="O535:O539"/>
    <mergeCell ref="P535:P539"/>
    <mergeCell ref="A510:A514"/>
    <mergeCell ref="B510:B514"/>
    <mergeCell ref="C510:C514"/>
    <mergeCell ref="D510:D514"/>
    <mergeCell ref="E510:E514"/>
    <mergeCell ref="F510:F514"/>
    <mergeCell ref="O510:O514"/>
    <mergeCell ref="P510:P514"/>
    <mergeCell ref="A515:A519"/>
    <mergeCell ref="B515:B519"/>
    <mergeCell ref="C515:C519"/>
    <mergeCell ref="D515:D519"/>
    <mergeCell ref="E515:E519"/>
    <mergeCell ref="F515:F519"/>
    <mergeCell ref="O515:O519"/>
    <mergeCell ref="P515:P519"/>
    <mergeCell ref="A520:A524"/>
    <mergeCell ref="B520:B524"/>
    <mergeCell ref="C520:C524"/>
    <mergeCell ref="D520:D524"/>
    <mergeCell ref="E520:E524"/>
    <mergeCell ref="F520:F524"/>
    <mergeCell ref="O520:O524"/>
    <mergeCell ref="P520:P524"/>
    <mergeCell ref="A495:A499"/>
    <mergeCell ref="B495:B499"/>
    <mergeCell ref="C495:C499"/>
    <mergeCell ref="D495:D499"/>
    <mergeCell ref="E495:E499"/>
    <mergeCell ref="F495:F499"/>
    <mergeCell ref="O495:O499"/>
    <mergeCell ref="P495:P499"/>
    <mergeCell ref="A500:A504"/>
    <mergeCell ref="B500:B504"/>
    <mergeCell ref="C500:C504"/>
    <mergeCell ref="D500:D504"/>
    <mergeCell ref="E500:E504"/>
    <mergeCell ref="F500:F504"/>
    <mergeCell ref="O500:O504"/>
    <mergeCell ref="P500:P504"/>
    <mergeCell ref="A505:A509"/>
    <mergeCell ref="B505:B509"/>
    <mergeCell ref="C505:C509"/>
    <mergeCell ref="D505:D509"/>
    <mergeCell ref="E505:E509"/>
    <mergeCell ref="F505:F509"/>
    <mergeCell ref="O505:O509"/>
    <mergeCell ref="P505:P509"/>
    <mergeCell ref="A480:A484"/>
    <mergeCell ref="B480:B484"/>
    <mergeCell ref="C480:C484"/>
    <mergeCell ref="D480:D484"/>
    <mergeCell ref="E480:E484"/>
    <mergeCell ref="F480:F484"/>
    <mergeCell ref="O480:O484"/>
    <mergeCell ref="P480:P484"/>
    <mergeCell ref="A485:A489"/>
    <mergeCell ref="B485:B489"/>
    <mergeCell ref="C485:C489"/>
    <mergeCell ref="D485:D489"/>
    <mergeCell ref="E485:E489"/>
    <mergeCell ref="F485:F489"/>
    <mergeCell ref="O485:O489"/>
    <mergeCell ref="P485:P489"/>
    <mergeCell ref="A490:A494"/>
    <mergeCell ref="B490:B494"/>
    <mergeCell ref="C490:C494"/>
    <mergeCell ref="D490:D494"/>
    <mergeCell ref="E490:E494"/>
    <mergeCell ref="F490:F494"/>
    <mergeCell ref="O490:O494"/>
    <mergeCell ref="P490:P494"/>
    <mergeCell ref="A469:F473"/>
    <mergeCell ref="O469:O473"/>
    <mergeCell ref="P469:P473"/>
    <mergeCell ref="A474:P474"/>
    <mergeCell ref="A475:A479"/>
    <mergeCell ref="B475:B479"/>
    <mergeCell ref="C475:C479"/>
    <mergeCell ref="D475:D479"/>
    <mergeCell ref="E475:E479"/>
    <mergeCell ref="F475:F479"/>
    <mergeCell ref="O475:O479"/>
    <mergeCell ref="P475:P479"/>
    <mergeCell ref="A454:A458"/>
    <mergeCell ref="B454:B458"/>
    <mergeCell ref="C454:C458"/>
    <mergeCell ref="D454:D458"/>
    <mergeCell ref="E454:E458"/>
    <mergeCell ref="F454:F458"/>
    <mergeCell ref="O454:O458"/>
    <mergeCell ref="P454:P458"/>
    <mergeCell ref="A459:A463"/>
    <mergeCell ref="B459:B463"/>
    <mergeCell ref="C459:C463"/>
    <mergeCell ref="D459:D463"/>
    <mergeCell ref="E459:E463"/>
    <mergeCell ref="F459:F463"/>
    <mergeCell ref="O459:O463"/>
    <mergeCell ref="P459:P463"/>
    <mergeCell ref="A464:A468"/>
    <mergeCell ref="B464:B468"/>
    <mergeCell ref="C464:C468"/>
    <mergeCell ref="D464:D468"/>
    <mergeCell ref="E464:E468"/>
    <mergeCell ref="F464:F468"/>
    <mergeCell ref="O464:O468"/>
    <mergeCell ref="P464:P468"/>
    <mergeCell ref="A439:A443"/>
    <mergeCell ref="B439:B443"/>
    <mergeCell ref="C439:C443"/>
    <mergeCell ref="D439:D443"/>
    <mergeCell ref="E439:E443"/>
    <mergeCell ref="F439:F443"/>
    <mergeCell ref="O439:O443"/>
    <mergeCell ref="P439:P443"/>
    <mergeCell ref="A444:A448"/>
    <mergeCell ref="B444:B448"/>
    <mergeCell ref="C444:C448"/>
    <mergeCell ref="D444:D448"/>
    <mergeCell ref="E444:E448"/>
    <mergeCell ref="F444:F448"/>
    <mergeCell ref="O444:O448"/>
    <mergeCell ref="P444:P448"/>
    <mergeCell ref="A449:A453"/>
    <mergeCell ref="B449:B453"/>
    <mergeCell ref="C449:C453"/>
    <mergeCell ref="D449:D453"/>
    <mergeCell ref="E449:E453"/>
    <mergeCell ref="F449:F453"/>
    <mergeCell ref="O449:O453"/>
    <mergeCell ref="P449:P453"/>
    <mergeCell ref="A424:A428"/>
    <mergeCell ref="B424:B428"/>
    <mergeCell ref="C424:C428"/>
    <mergeCell ref="D424:D428"/>
    <mergeCell ref="E424:E428"/>
    <mergeCell ref="F424:F428"/>
    <mergeCell ref="O424:O428"/>
    <mergeCell ref="P424:P428"/>
    <mergeCell ref="A429:A433"/>
    <mergeCell ref="B429:B433"/>
    <mergeCell ref="C429:C433"/>
    <mergeCell ref="D429:D433"/>
    <mergeCell ref="E429:E433"/>
    <mergeCell ref="F429:F433"/>
    <mergeCell ref="O429:O433"/>
    <mergeCell ref="P429:P433"/>
    <mergeCell ref="A434:A438"/>
    <mergeCell ref="B434:B438"/>
    <mergeCell ref="C434:C438"/>
    <mergeCell ref="D434:D438"/>
    <mergeCell ref="E434:E438"/>
    <mergeCell ref="F434:F438"/>
    <mergeCell ref="O434:O438"/>
    <mergeCell ref="P434:P438"/>
    <mergeCell ref="A409:A413"/>
    <mergeCell ref="B409:B413"/>
    <mergeCell ref="C409:C413"/>
    <mergeCell ref="D409:D413"/>
    <mergeCell ref="E409:E413"/>
    <mergeCell ref="F409:F413"/>
    <mergeCell ref="O409:O413"/>
    <mergeCell ref="P409:P413"/>
    <mergeCell ref="A414:A418"/>
    <mergeCell ref="B414:B418"/>
    <mergeCell ref="C414:C418"/>
    <mergeCell ref="D414:D418"/>
    <mergeCell ref="E414:E418"/>
    <mergeCell ref="F414:F418"/>
    <mergeCell ref="O414:O418"/>
    <mergeCell ref="P414:P418"/>
    <mergeCell ref="A419:A423"/>
    <mergeCell ref="B419:B423"/>
    <mergeCell ref="C419:C423"/>
    <mergeCell ref="D419:D423"/>
    <mergeCell ref="E419:E423"/>
    <mergeCell ref="F419:F423"/>
    <mergeCell ref="O419:O423"/>
    <mergeCell ref="P419:P423"/>
    <mergeCell ref="A393:F397"/>
    <mergeCell ref="O393:O397"/>
    <mergeCell ref="P393:P397"/>
    <mergeCell ref="A398:P398"/>
    <mergeCell ref="A399:A403"/>
    <mergeCell ref="B399:B403"/>
    <mergeCell ref="C399:C403"/>
    <mergeCell ref="D399:D403"/>
    <mergeCell ref="E399:E403"/>
    <mergeCell ref="F399:F403"/>
    <mergeCell ref="O399:O403"/>
    <mergeCell ref="P399:P403"/>
    <mergeCell ref="A404:A408"/>
    <mergeCell ref="B404:B408"/>
    <mergeCell ref="C404:C408"/>
    <mergeCell ref="D404:D408"/>
    <mergeCell ref="E404:E408"/>
    <mergeCell ref="F404:F408"/>
    <mergeCell ref="O404:O408"/>
    <mergeCell ref="P404:P408"/>
    <mergeCell ref="A383:A387"/>
    <mergeCell ref="B383:B387"/>
    <mergeCell ref="C383:C387"/>
    <mergeCell ref="D383:D387"/>
    <mergeCell ref="E383:E387"/>
    <mergeCell ref="F383:F387"/>
    <mergeCell ref="O383:O387"/>
    <mergeCell ref="P383:P387"/>
    <mergeCell ref="A388:A392"/>
    <mergeCell ref="B388:B392"/>
    <mergeCell ref="C388:C392"/>
    <mergeCell ref="D388:D392"/>
    <mergeCell ref="E388:E392"/>
    <mergeCell ref="F388:F392"/>
    <mergeCell ref="O388:O392"/>
    <mergeCell ref="P388:P392"/>
    <mergeCell ref="A378:A382"/>
    <mergeCell ref="B378:B382"/>
    <mergeCell ref="C378:C382"/>
    <mergeCell ref="D378:D382"/>
    <mergeCell ref="E378:E382"/>
    <mergeCell ref="F378:F382"/>
    <mergeCell ref="O378:O382"/>
    <mergeCell ref="P378:P382"/>
    <mergeCell ref="A373:A377"/>
    <mergeCell ref="B373:B377"/>
    <mergeCell ref="C373:C377"/>
    <mergeCell ref="D373:D377"/>
    <mergeCell ref="E373:E377"/>
    <mergeCell ref="F373:F377"/>
    <mergeCell ref="O373:O377"/>
    <mergeCell ref="P373:P377"/>
    <mergeCell ref="A368:A372"/>
    <mergeCell ref="B368:B372"/>
    <mergeCell ref="C368:C372"/>
    <mergeCell ref="D368:D372"/>
    <mergeCell ref="E368:E372"/>
    <mergeCell ref="F368:F372"/>
    <mergeCell ref="O368:O372"/>
    <mergeCell ref="P368:P372"/>
    <mergeCell ref="A363:A367"/>
    <mergeCell ref="B363:B367"/>
    <mergeCell ref="C363:C367"/>
    <mergeCell ref="D363:D367"/>
    <mergeCell ref="E363:E367"/>
    <mergeCell ref="F363:F367"/>
    <mergeCell ref="O363:O367"/>
    <mergeCell ref="P363:P367"/>
    <mergeCell ref="A348:A352"/>
    <mergeCell ref="B348:B352"/>
    <mergeCell ref="C348:C352"/>
    <mergeCell ref="D348:D352"/>
    <mergeCell ref="E348:E352"/>
    <mergeCell ref="F348:F352"/>
    <mergeCell ref="O348:O352"/>
    <mergeCell ref="P348:P352"/>
    <mergeCell ref="A353:A357"/>
    <mergeCell ref="B353:B357"/>
    <mergeCell ref="C353:C357"/>
    <mergeCell ref="D353:D357"/>
    <mergeCell ref="E353:E357"/>
    <mergeCell ref="F353:F357"/>
    <mergeCell ref="O353:O357"/>
    <mergeCell ref="P353:P357"/>
    <mergeCell ref="A358:A362"/>
    <mergeCell ref="B358:B362"/>
    <mergeCell ref="C358:C362"/>
    <mergeCell ref="D358:D362"/>
    <mergeCell ref="E358:E362"/>
    <mergeCell ref="F358:F362"/>
    <mergeCell ref="O358:O362"/>
    <mergeCell ref="P358:P362"/>
    <mergeCell ref="A332:F336"/>
    <mergeCell ref="O332:O336"/>
    <mergeCell ref="P332:P336"/>
    <mergeCell ref="A337:P337"/>
    <mergeCell ref="A338:A342"/>
    <mergeCell ref="B338:B342"/>
    <mergeCell ref="C338:C342"/>
    <mergeCell ref="D338:D342"/>
    <mergeCell ref="E338:E342"/>
    <mergeCell ref="F338:F342"/>
    <mergeCell ref="O338:O342"/>
    <mergeCell ref="P338:P342"/>
    <mergeCell ref="A343:A347"/>
    <mergeCell ref="B343:B347"/>
    <mergeCell ref="C343:C347"/>
    <mergeCell ref="D343:D347"/>
    <mergeCell ref="E343:E347"/>
    <mergeCell ref="F343:F347"/>
    <mergeCell ref="O343:O347"/>
    <mergeCell ref="P343:P347"/>
    <mergeCell ref="A317:A321"/>
    <mergeCell ref="B317:B321"/>
    <mergeCell ref="C317:C321"/>
    <mergeCell ref="D317:D321"/>
    <mergeCell ref="E317:E321"/>
    <mergeCell ref="F317:F321"/>
    <mergeCell ref="O317:O321"/>
    <mergeCell ref="P317:P321"/>
    <mergeCell ref="A322:A326"/>
    <mergeCell ref="B322:B326"/>
    <mergeCell ref="C322:C326"/>
    <mergeCell ref="D322:D326"/>
    <mergeCell ref="E322:E326"/>
    <mergeCell ref="F322:F326"/>
    <mergeCell ref="O322:O326"/>
    <mergeCell ref="P322:P326"/>
    <mergeCell ref="A327:A331"/>
    <mergeCell ref="B327:B331"/>
    <mergeCell ref="C327:C331"/>
    <mergeCell ref="D327:D331"/>
    <mergeCell ref="E327:E331"/>
    <mergeCell ref="F327:F331"/>
    <mergeCell ref="O327:O331"/>
    <mergeCell ref="P327:P331"/>
    <mergeCell ref="A302:A306"/>
    <mergeCell ref="B302:B306"/>
    <mergeCell ref="C302:C306"/>
    <mergeCell ref="D302:D306"/>
    <mergeCell ref="E302:E306"/>
    <mergeCell ref="F302:F306"/>
    <mergeCell ref="O302:O306"/>
    <mergeCell ref="P302:P306"/>
    <mergeCell ref="A307:A311"/>
    <mergeCell ref="B307:B311"/>
    <mergeCell ref="C307:C311"/>
    <mergeCell ref="D307:D311"/>
    <mergeCell ref="E307:E311"/>
    <mergeCell ref="F307:F311"/>
    <mergeCell ref="O307:O311"/>
    <mergeCell ref="P307:P311"/>
    <mergeCell ref="A312:A316"/>
    <mergeCell ref="B312:B316"/>
    <mergeCell ref="C312:C316"/>
    <mergeCell ref="D312:D316"/>
    <mergeCell ref="E312:E316"/>
    <mergeCell ref="F312:F316"/>
    <mergeCell ref="O312:O316"/>
    <mergeCell ref="P312:P316"/>
    <mergeCell ref="A287:A291"/>
    <mergeCell ref="B287:B291"/>
    <mergeCell ref="C287:C291"/>
    <mergeCell ref="D287:D291"/>
    <mergeCell ref="E287:E291"/>
    <mergeCell ref="F287:F291"/>
    <mergeCell ref="O287:O291"/>
    <mergeCell ref="P287:P291"/>
    <mergeCell ref="A292:A296"/>
    <mergeCell ref="B292:B296"/>
    <mergeCell ref="C292:C296"/>
    <mergeCell ref="D292:D296"/>
    <mergeCell ref="E292:E296"/>
    <mergeCell ref="F292:F296"/>
    <mergeCell ref="O292:O296"/>
    <mergeCell ref="P292:P296"/>
    <mergeCell ref="A297:A301"/>
    <mergeCell ref="B297:B301"/>
    <mergeCell ref="C297:C301"/>
    <mergeCell ref="D297:D301"/>
    <mergeCell ref="E297:E301"/>
    <mergeCell ref="F297:F301"/>
    <mergeCell ref="O297:O301"/>
    <mergeCell ref="P297:P301"/>
    <mergeCell ref="A272:A276"/>
    <mergeCell ref="B272:B276"/>
    <mergeCell ref="C272:C276"/>
    <mergeCell ref="D272:D276"/>
    <mergeCell ref="E272:E276"/>
    <mergeCell ref="F272:F276"/>
    <mergeCell ref="O272:O276"/>
    <mergeCell ref="P272:P276"/>
    <mergeCell ref="A277:A281"/>
    <mergeCell ref="B277:B281"/>
    <mergeCell ref="C277:C281"/>
    <mergeCell ref="D277:D281"/>
    <mergeCell ref="E277:E281"/>
    <mergeCell ref="F277:F281"/>
    <mergeCell ref="O277:O281"/>
    <mergeCell ref="P277:P281"/>
    <mergeCell ref="A282:A286"/>
    <mergeCell ref="B282:B286"/>
    <mergeCell ref="C282:C286"/>
    <mergeCell ref="D282:D286"/>
    <mergeCell ref="E282:E286"/>
    <mergeCell ref="F282:F286"/>
    <mergeCell ref="O282:O286"/>
    <mergeCell ref="P282:P286"/>
    <mergeCell ref="A257:A261"/>
    <mergeCell ref="B257:B261"/>
    <mergeCell ref="C257:C261"/>
    <mergeCell ref="D257:D261"/>
    <mergeCell ref="E257:E261"/>
    <mergeCell ref="F257:F261"/>
    <mergeCell ref="O257:O261"/>
    <mergeCell ref="P257:P261"/>
    <mergeCell ref="A262:A266"/>
    <mergeCell ref="B262:B266"/>
    <mergeCell ref="C262:C266"/>
    <mergeCell ref="D262:D266"/>
    <mergeCell ref="E262:E266"/>
    <mergeCell ref="F262:F266"/>
    <mergeCell ref="O262:O266"/>
    <mergeCell ref="P262:P266"/>
    <mergeCell ref="A267:A271"/>
    <mergeCell ref="B267:B271"/>
    <mergeCell ref="C267:C271"/>
    <mergeCell ref="D267:D271"/>
    <mergeCell ref="E267:E271"/>
    <mergeCell ref="F267:F271"/>
    <mergeCell ref="O267:O271"/>
    <mergeCell ref="P267:P271"/>
    <mergeCell ref="A241:A245"/>
    <mergeCell ref="B241:B245"/>
    <mergeCell ref="C241:C245"/>
    <mergeCell ref="D241:D245"/>
    <mergeCell ref="E241:E245"/>
    <mergeCell ref="F241:F245"/>
    <mergeCell ref="O241:O245"/>
    <mergeCell ref="P241:P245"/>
    <mergeCell ref="A246:F250"/>
    <mergeCell ref="O246:O250"/>
    <mergeCell ref="P246:P250"/>
    <mergeCell ref="A251:P251"/>
    <mergeCell ref="A252:A256"/>
    <mergeCell ref="B252:B256"/>
    <mergeCell ref="C252:C256"/>
    <mergeCell ref="D252:D256"/>
    <mergeCell ref="E252:E256"/>
    <mergeCell ref="F252:F256"/>
    <mergeCell ref="O252:O256"/>
    <mergeCell ref="P252:P256"/>
    <mergeCell ref="A231:A235"/>
    <mergeCell ref="B231:B235"/>
    <mergeCell ref="C231:C235"/>
    <mergeCell ref="D231:D235"/>
    <mergeCell ref="E231:E235"/>
    <mergeCell ref="F231:F235"/>
    <mergeCell ref="O231:O235"/>
    <mergeCell ref="P231:P235"/>
    <mergeCell ref="A236:A240"/>
    <mergeCell ref="B236:B240"/>
    <mergeCell ref="C236:C240"/>
    <mergeCell ref="D236:D240"/>
    <mergeCell ref="E236:E240"/>
    <mergeCell ref="F236:F240"/>
    <mergeCell ref="O236:O240"/>
    <mergeCell ref="P236:P240"/>
    <mergeCell ref="A216:A220"/>
    <mergeCell ref="B216:B220"/>
    <mergeCell ref="C216:C220"/>
    <mergeCell ref="D216:D220"/>
    <mergeCell ref="E216:E220"/>
    <mergeCell ref="F216:F220"/>
    <mergeCell ref="O216:O220"/>
    <mergeCell ref="P216:P220"/>
    <mergeCell ref="A221:A225"/>
    <mergeCell ref="B221:B225"/>
    <mergeCell ref="C221:C225"/>
    <mergeCell ref="D221:D225"/>
    <mergeCell ref="E221:E225"/>
    <mergeCell ref="F221:F225"/>
    <mergeCell ref="O221:O225"/>
    <mergeCell ref="P221:P225"/>
    <mergeCell ref="A226:A230"/>
    <mergeCell ref="B226:B230"/>
    <mergeCell ref="C226:C230"/>
    <mergeCell ref="D226:D230"/>
    <mergeCell ref="E226:E230"/>
    <mergeCell ref="F226:F230"/>
    <mergeCell ref="O226:O230"/>
    <mergeCell ref="P226:P230"/>
    <mergeCell ref="A201:A205"/>
    <mergeCell ref="B201:B205"/>
    <mergeCell ref="C201:C205"/>
    <mergeCell ref="D201:D205"/>
    <mergeCell ref="E201:E205"/>
    <mergeCell ref="F201:F205"/>
    <mergeCell ref="O201:O205"/>
    <mergeCell ref="P201:P205"/>
    <mergeCell ref="A206:A210"/>
    <mergeCell ref="B206:B210"/>
    <mergeCell ref="C206:C210"/>
    <mergeCell ref="D206:D210"/>
    <mergeCell ref="E206:E210"/>
    <mergeCell ref="F206:F210"/>
    <mergeCell ref="O206:O210"/>
    <mergeCell ref="P206:P210"/>
    <mergeCell ref="A211:A215"/>
    <mergeCell ref="B211:B215"/>
    <mergeCell ref="C211:C215"/>
    <mergeCell ref="D211:D215"/>
    <mergeCell ref="E211:E215"/>
    <mergeCell ref="F211:F215"/>
    <mergeCell ref="O211:O215"/>
    <mergeCell ref="P211:P215"/>
    <mergeCell ref="A186:A190"/>
    <mergeCell ref="B186:B190"/>
    <mergeCell ref="C186:C190"/>
    <mergeCell ref="D186:D190"/>
    <mergeCell ref="E186:E190"/>
    <mergeCell ref="F186:F190"/>
    <mergeCell ref="O186:O190"/>
    <mergeCell ref="P186:P190"/>
    <mergeCell ref="A191:A195"/>
    <mergeCell ref="B191:B195"/>
    <mergeCell ref="C191:C195"/>
    <mergeCell ref="D191:D195"/>
    <mergeCell ref="E191:E195"/>
    <mergeCell ref="F191:F195"/>
    <mergeCell ref="O191:O195"/>
    <mergeCell ref="P191:P195"/>
    <mergeCell ref="A196:A200"/>
    <mergeCell ref="B196:B200"/>
    <mergeCell ref="C196:C200"/>
    <mergeCell ref="D196:D200"/>
    <mergeCell ref="E196:E200"/>
    <mergeCell ref="F196:F200"/>
    <mergeCell ref="O196:O200"/>
    <mergeCell ref="P196:P200"/>
    <mergeCell ref="A171:A175"/>
    <mergeCell ref="B171:B175"/>
    <mergeCell ref="C171:C175"/>
    <mergeCell ref="D171:D175"/>
    <mergeCell ref="E171:E175"/>
    <mergeCell ref="F171:F175"/>
    <mergeCell ref="O171:O175"/>
    <mergeCell ref="P171:P175"/>
    <mergeCell ref="A176:A180"/>
    <mergeCell ref="B176:B180"/>
    <mergeCell ref="C176:C180"/>
    <mergeCell ref="D176:D180"/>
    <mergeCell ref="E176:E180"/>
    <mergeCell ref="F176:F180"/>
    <mergeCell ref="O176:O180"/>
    <mergeCell ref="P176:P180"/>
    <mergeCell ref="A181:A185"/>
    <mergeCell ref="B181:B185"/>
    <mergeCell ref="C181:C185"/>
    <mergeCell ref="D181:D185"/>
    <mergeCell ref="E181:E185"/>
    <mergeCell ref="F181:F185"/>
    <mergeCell ref="O181:O185"/>
    <mergeCell ref="P181:P185"/>
    <mergeCell ref="A160:P160"/>
    <mergeCell ref="A161:A165"/>
    <mergeCell ref="B161:B165"/>
    <mergeCell ref="C161:C165"/>
    <mergeCell ref="D161:D165"/>
    <mergeCell ref="E161:E165"/>
    <mergeCell ref="F161:F165"/>
    <mergeCell ref="O161:O165"/>
    <mergeCell ref="P161:P165"/>
    <mergeCell ref="A166:A170"/>
    <mergeCell ref="B166:B170"/>
    <mergeCell ref="C166:C170"/>
    <mergeCell ref="D166:D170"/>
    <mergeCell ref="E166:E170"/>
    <mergeCell ref="F166:F170"/>
    <mergeCell ref="O166:O170"/>
    <mergeCell ref="P166:P170"/>
    <mergeCell ref="A145:A149"/>
    <mergeCell ref="B145:B149"/>
    <mergeCell ref="C145:C149"/>
    <mergeCell ref="D145:D149"/>
    <mergeCell ref="E145:E149"/>
    <mergeCell ref="F145:F149"/>
    <mergeCell ref="O145:O149"/>
    <mergeCell ref="P145:P149"/>
    <mergeCell ref="A150:A154"/>
    <mergeCell ref="B150:B154"/>
    <mergeCell ref="C150:C154"/>
    <mergeCell ref="D150:D154"/>
    <mergeCell ref="E150:E154"/>
    <mergeCell ref="F150:F154"/>
    <mergeCell ref="O150:O154"/>
    <mergeCell ref="P150:P154"/>
    <mergeCell ref="A155:F159"/>
    <mergeCell ref="O155:O159"/>
    <mergeCell ref="P155:P159"/>
    <mergeCell ref="A130:A134"/>
    <mergeCell ref="B130:B134"/>
    <mergeCell ref="C130:C134"/>
    <mergeCell ref="D130:D134"/>
    <mergeCell ref="E130:E134"/>
    <mergeCell ref="F130:F134"/>
    <mergeCell ref="O130:O134"/>
    <mergeCell ref="P130:P134"/>
    <mergeCell ref="A135:A139"/>
    <mergeCell ref="B135:B139"/>
    <mergeCell ref="C135:C139"/>
    <mergeCell ref="D135:D139"/>
    <mergeCell ref="E135:E139"/>
    <mergeCell ref="F135:F139"/>
    <mergeCell ref="O135:O139"/>
    <mergeCell ref="P135:P139"/>
    <mergeCell ref="A140:A144"/>
    <mergeCell ref="B140:B144"/>
    <mergeCell ref="C140:C144"/>
    <mergeCell ref="D140:D144"/>
    <mergeCell ref="E140:E144"/>
    <mergeCell ref="F140:F144"/>
    <mergeCell ref="O140:O144"/>
    <mergeCell ref="P140:P144"/>
    <mergeCell ref="A120:A124"/>
    <mergeCell ref="B120:B124"/>
    <mergeCell ref="C120:C124"/>
    <mergeCell ref="D120:D124"/>
    <mergeCell ref="E120:E124"/>
    <mergeCell ref="F120:F124"/>
    <mergeCell ref="O120:O124"/>
    <mergeCell ref="P120:P124"/>
    <mergeCell ref="Q120:Q124"/>
    <mergeCell ref="A125:A129"/>
    <mergeCell ref="B125:B129"/>
    <mergeCell ref="C125:C129"/>
    <mergeCell ref="D125:D129"/>
    <mergeCell ref="E125:E129"/>
    <mergeCell ref="F125:F129"/>
    <mergeCell ref="O125:O129"/>
    <mergeCell ref="P125:P129"/>
    <mergeCell ref="Q125:Q129"/>
    <mergeCell ref="A105:A109"/>
    <mergeCell ref="B105:B109"/>
    <mergeCell ref="C105:C109"/>
    <mergeCell ref="D105:D109"/>
    <mergeCell ref="E105:E109"/>
    <mergeCell ref="F105:F109"/>
    <mergeCell ref="O105:O109"/>
    <mergeCell ref="P105:P109"/>
    <mergeCell ref="A110:A114"/>
    <mergeCell ref="B110:B114"/>
    <mergeCell ref="C110:C114"/>
    <mergeCell ref="D110:D114"/>
    <mergeCell ref="E110:E114"/>
    <mergeCell ref="F110:F114"/>
    <mergeCell ref="O110:O114"/>
    <mergeCell ref="P110:P114"/>
    <mergeCell ref="A115:A119"/>
    <mergeCell ref="B115:B119"/>
    <mergeCell ref="C115:C119"/>
    <mergeCell ref="D115:D119"/>
    <mergeCell ref="E115:E119"/>
    <mergeCell ref="F115:F119"/>
    <mergeCell ref="O115:O119"/>
    <mergeCell ref="P115:P119"/>
    <mergeCell ref="A90:A94"/>
    <mergeCell ref="B90:B94"/>
    <mergeCell ref="C90:C94"/>
    <mergeCell ref="D90:D94"/>
    <mergeCell ref="E90:E94"/>
    <mergeCell ref="F90:F94"/>
    <mergeCell ref="O90:O94"/>
    <mergeCell ref="P90:P94"/>
    <mergeCell ref="A95:A99"/>
    <mergeCell ref="B95:B99"/>
    <mergeCell ref="C95:C99"/>
    <mergeCell ref="D95:D99"/>
    <mergeCell ref="E95:E99"/>
    <mergeCell ref="F95:F99"/>
    <mergeCell ref="O95:O99"/>
    <mergeCell ref="P95:P99"/>
    <mergeCell ref="A100:A104"/>
    <mergeCell ref="B100:B104"/>
    <mergeCell ref="C100:C104"/>
    <mergeCell ref="D100:D104"/>
    <mergeCell ref="E100:E104"/>
    <mergeCell ref="F100:F104"/>
    <mergeCell ref="O100:O104"/>
    <mergeCell ref="P100:P104"/>
    <mergeCell ref="A75:A79"/>
    <mergeCell ref="B75:B79"/>
    <mergeCell ref="C75:C79"/>
    <mergeCell ref="D75:D79"/>
    <mergeCell ref="E75:E79"/>
    <mergeCell ref="F75:F79"/>
    <mergeCell ref="O75:O79"/>
    <mergeCell ref="P75:P79"/>
    <mergeCell ref="A80:A84"/>
    <mergeCell ref="B80:B84"/>
    <mergeCell ref="C80:C84"/>
    <mergeCell ref="D80:D84"/>
    <mergeCell ref="E80:E84"/>
    <mergeCell ref="F80:F84"/>
    <mergeCell ref="O80:O84"/>
    <mergeCell ref="P80:P84"/>
    <mergeCell ref="A85:A89"/>
    <mergeCell ref="B85:B89"/>
    <mergeCell ref="C85:C89"/>
    <mergeCell ref="D85:D89"/>
    <mergeCell ref="E85:E89"/>
    <mergeCell ref="F85:F89"/>
    <mergeCell ref="O85:O89"/>
    <mergeCell ref="P85:P89"/>
    <mergeCell ref="A60:A64"/>
    <mergeCell ref="B60:B64"/>
    <mergeCell ref="C60:C64"/>
    <mergeCell ref="D60:D64"/>
    <mergeCell ref="E60:E64"/>
    <mergeCell ref="F60:F64"/>
    <mergeCell ref="O60:O64"/>
    <mergeCell ref="P60:P64"/>
    <mergeCell ref="A65:A69"/>
    <mergeCell ref="B65:B69"/>
    <mergeCell ref="C65:C69"/>
    <mergeCell ref="D65:D69"/>
    <mergeCell ref="E65:E69"/>
    <mergeCell ref="F65:F69"/>
    <mergeCell ref="O65:O69"/>
    <mergeCell ref="P65:P69"/>
    <mergeCell ref="A70:A74"/>
    <mergeCell ref="B70:B74"/>
    <mergeCell ref="C70:C74"/>
    <mergeCell ref="D70:D74"/>
    <mergeCell ref="E70:E74"/>
    <mergeCell ref="F70:F74"/>
    <mergeCell ref="O70:O74"/>
    <mergeCell ref="P70:P74"/>
    <mergeCell ref="A45:A49"/>
    <mergeCell ref="B45:B49"/>
    <mergeCell ref="C45:C49"/>
    <mergeCell ref="D45:D49"/>
    <mergeCell ref="E45:E49"/>
    <mergeCell ref="F45:F49"/>
    <mergeCell ref="O45:O49"/>
    <mergeCell ref="P45:P49"/>
    <mergeCell ref="A50:A54"/>
    <mergeCell ref="B50:B54"/>
    <mergeCell ref="C50:C54"/>
    <mergeCell ref="D50:D54"/>
    <mergeCell ref="E50:E54"/>
    <mergeCell ref="F50:F54"/>
    <mergeCell ref="O50:O54"/>
    <mergeCell ref="A55:A59"/>
    <mergeCell ref="B55:B59"/>
    <mergeCell ref="C55:C59"/>
    <mergeCell ref="D55:D59"/>
    <mergeCell ref="E55:E59"/>
    <mergeCell ref="F55:F59"/>
    <mergeCell ref="O55:O59"/>
    <mergeCell ref="P50:P59"/>
    <mergeCell ref="A30:A34"/>
    <mergeCell ref="B30:B34"/>
    <mergeCell ref="C30:C34"/>
    <mergeCell ref="D30:D34"/>
    <mergeCell ref="E30:E34"/>
    <mergeCell ref="F30:F34"/>
    <mergeCell ref="O30:O34"/>
    <mergeCell ref="P30:P34"/>
    <mergeCell ref="A35:A39"/>
    <mergeCell ref="B35:B39"/>
    <mergeCell ref="C35:C39"/>
    <mergeCell ref="D35:D39"/>
    <mergeCell ref="E35:E39"/>
    <mergeCell ref="F35:F39"/>
    <mergeCell ref="O35:O39"/>
    <mergeCell ref="P35:P39"/>
    <mergeCell ref="A40:A44"/>
    <mergeCell ref="B40:B44"/>
    <mergeCell ref="C40:C44"/>
    <mergeCell ref="D40:D44"/>
    <mergeCell ref="E40:E44"/>
    <mergeCell ref="F40:F44"/>
    <mergeCell ref="O40:O44"/>
    <mergeCell ref="P40:P44"/>
    <mergeCell ref="A20:A24"/>
    <mergeCell ref="B20:B24"/>
    <mergeCell ref="C20:C24"/>
    <mergeCell ref="D20:D24"/>
    <mergeCell ref="E20:E24"/>
    <mergeCell ref="F20:F24"/>
    <mergeCell ref="O20:O24"/>
    <mergeCell ref="P20:P24"/>
    <mergeCell ref="A25:A29"/>
    <mergeCell ref="B25:B29"/>
    <mergeCell ref="C25:C29"/>
    <mergeCell ref="D25:D29"/>
    <mergeCell ref="E25:E29"/>
    <mergeCell ref="F25:F29"/>
    <mergeCell ref="O25:O29"/>
    <mergeCell ref="P25:P29"/>
    <mergeCell ref="A10:A14"/>
    <mergeCell ref="B10:B14"/>
    <mergeCell ref="C10:C14"/>
    <mergeCell ref="D10:D14"/>
    <mergeCell ref="E10:E14"/>
    <mergeCell ref="F10:F14"/>
    <mergeCell ref="O10:O14"/>
    <mergeCell ref="P10:P14"/>
    <mergeCell ref="A15:A19"/>
    <mergeCell ref="B15:B19"/>
    <mergeCell ref="C15:C19"/>
    <mergeCell ref="D15:D19"/>
    <mergeCell ref="E15:E19"/>
    <mergeCell ref="F15:F19"/>
    <mergeCell ref="O15:O19"/>
    <mergeCell ref="P15:P19"/>
    <mergeCell ref="A1:A2"/>
    <mergeCell ref="B1:B2"/>
    <mergeCell ref="C1:C2"/>
    <mergeCell ref="D1:D2"/>
    <mergeCell ref="E1:E2"/>
    <mergeCell ref="F1:F2"/>
    <mergeCell ref="G1:N1"/>
    <mergeCell ref="O1:O2"/>
    <mergeCell ref="P1:P2"/>
    <mergeCell ref="A4:P4"/>
    <mergeCell ref="A5:A9"/>
    <mergeCell ref="B5:B9"/>
    <mergeCell ref="C5:C9"/>
    <mergeCell ref="D5:D9"/>
    <mergeCell ref="E5:E9"/>
    <mergeCell ref="F5:F9"/>
    <mergeCell ref="O5:O9"/>
    <mergeCell ref="P5:P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2"/>
  <sheetViews>
    <sheetView zoomScale="78" zoomScaleNormal="78" workbookViewId="0">
      <selection activeCell="J12" sqref="J12"/>
    </sheetView>
  </sheetViews>
  <sheetFormatPr defaultRowHeight="15" x14ac:dyDescent="0.25"/>
  <cols>
    <col min="1" max="1" width="23.42578125" style="1" customWidth="1"/>
    <col min="2" max="2" width="14" style="1" customWidth="1"/>
    <col min="3" max="3" width="16.85546875" style="1" customWidth="1"/>
    <col min="4" max="4" width="9.85546875" style="1" customWidth="1"/>
    <col min="5" max="5" width="11.140625" style="1" customWidth="1"/>
    <col min="6" max="6" width="20.42578125" style="1" customWidth="1"/>
    <col min="7" max="7" width="17.85546875" style="1" customWidth="1"/>
    <col min="8" max="14" width="12.140625" style="1" customWidth="1"/>
    <col min="15" max="15" width="13.42578125" style="1" customWidth="1"/>
    <col min="16" max="16" width="27.42578125" style="1" customWidth="1"/>
    <col min="17" max="17" width="18" style="1" customWidth="1"/>
    <col min="18" max="16384" width="9.140625" style="1"/>
  </cols>
  <sheetData>
    <row r="1" spans="1:17" ht="68.25" customHeight="1" x14ac:dyDescent="0.25">
      <c r="A1" s="317" t="s">
        <v>2</v>
      </c>
      <c r="B1" s="317" t="s">
        <v>3</v>
      </c>
      <c r="C1" s="317" t="s">
        <v>4</v>
      </c>
      <c r="D1" s="317" t="s">
        <v>5</v>
      </c>
      <c r="E1" s="317" t="s">
        <v>6</v>
      </c>
      <c r="F1" s="317" t="s">
        <v>7</v>
      </c>
      <c r="G1" s="317" t="s">
        <v>8</v>
      </c>
      <c r="H1" s="317"/>
      <c r="I1" s="317"/>
      <c r="J1" s="317"/>
      <c r="K1" s="317"/>
      <c r="L1" s="317"/>
      <c r="M1" s="317"/>
      <c r="N1" s="317"/>
      <c r="O1" s="317" t="s">
        <v>9</v>
      </c>
      <c r="P1" s="317" t="s">
        <v>10</v>
      </c>
      <c r="Q1" s="692" t="s">
        <v>4153</v>
      </c>
    </row>
    <row r="2" spans="1:17" ht="24" x14ac:dyDescent="0.25">
      <c r="A2" s="317"/>
      <c r="B2" s="317"/>
      <c r="C2" s="317"/>
      <c r="D2" s="317"/>
      <c r="E2" s="317"/>
      <c r="F2" s="317"/>
      <c r="G2" s="189" t="s">
        <v>11</v>
      </c>
      <c r="H2" s="189" t="s">
        <v>12</v>
      </c>
      <c r="I2" s="189">
        <v>2025</v>
      </c>
      <c r="J2" s="189">
        <v>2026</v>
      </c>
      <c r="K2" s="189">
        <v>2027</v>
      </c>
      <c r="L2" s="189">
        <v>2028</v>
      </c>
      <c r="M2" s="189">
        <v>2029</v>
      </c>
      <c r="N2" s="189">
        <v>2030</v>
      </c>
      <c r="O2" s="317"/>
      <c r="P2" s="317"/>
      <c r="Q2" s="692"/>
    </row>
    <row r="3" spans="1:17" ht="15.75" thickBot="1" x14ac:dyDescent="0.3">
      <c r="A3" s="189">
        <v>1</v>
      </c>
      <c r="B3" s="189">
        <v>2</v>
      </c>
      <c r="C3" s="189">
        <v>3</v>
      </c>
      <c r="D3" s="189">
        <v>4</v>
      </c>
      <c r="E3" s="189">
        <v>5</v>
      </c>
      <c r="F3" s="189">
        <v>6</v>
      </c>
      <c r="G3" s="189">
        <v>7</v>
      </c>
      <c r="H3" s="189">
        <v>8</v>
      </c>
      <c r="I3" s="189">
        <v>9</v>
      </c>
      <c r="J3" s="189">
        <v>10</v>
      </c>
      <c r="K3" s="189">
        <v>11</v>
      </c>
      <c r="L3" s="189">
        <v>12</v>
      </c>
      <c r="M3" s="189">
        <v>13</v>
      </c>
      <c r="N3" s="189">
        <v>14</v>
      </c>
      <c r="O3" s="189">
        <v>15</v>
      </c>
      <c r="P3" s="189">
        <v>16</v>
      </c>
      <c r="Q3" s="245">
        <v>17</v>
      </c>
    </row>
    <row r="4" spans="1:17" ht="15.75" customHeight="1" thickBot="1" x14ac:dyDescent="0.3">
      <c r="A4" s="682" t="s">
        <v>4171</v>
      </c>
      <c r="B4" s="682"/>
      <c r="C4" s="682"/>
      <c r="D4" s="682"/>
      <c r="E4" s="682"/>
      <c r="F4" s="682"/>
      <c r="G4" s="682"/>
      <c r="H4" s="682"/>
      <c r="I4" s="682"/>
      <c r="J4" s="682"/>
      <c r="K4" s="682"/>
      <c r="L4" s="682"/>
      <c r="M4" s="682"/>
      <c r="N4" s="682"/>
      <c r="O4" s="682"/>
      <c r="P4" s="683"/>
    </row>
    <row r="5" spans="1:17" ht="36.75" customHeight="1" thickBot="1" x14ac:dyDescent="0.3">
      <c r="A5" s="684" t="s">
        <v>4172</v>
      </c>
      <c r="B5" s="685"/>
      <c r="C5" s="685" t="s">
        <v>107</v>
      </c>
      <c r="D5" s="685">
        <v>2028</v>
      </c>
      <c r="E5" s="685"/>
      <c r="F5" s="685" t="s">
        <v>111</v>
      </c>
      <c r="G5" s="210" t="s">
        <v>16</v>
      </c>
      <c r="H5" s="211">
        <f t="shared" ref="H5:N5" si="0">SUM(H6:H9)</f>
        <v>11.2</v>
      </c>
      <c r="I5" s="211">
        <f t="shared" si="0"/>
        <v>0</v>
      </c>
      <c r="J5" s="211">
        <f t="shared" si="0"/>
        <v>0</v>
      </c>
      <c r="K5" s="211">
        <f t="shared" si="0"/>
        <v>0</v>
      </c>
      <c r="L5" s="211">
        <f t="shared" si="0"/>
        <v>11.2</v>
      </c>
      <c r="M5" s="211">
        <f t="shared" si="0"/>
        <v>0</v>
      </c>
      <c r="N5" s="211">
        <f t="shared" si="0"/>
        <v>0</v>
      </c>
      <c r="O5" s="686"/>
      <c r="P5" s="687"/>
      <c r="Q5" s="314" t="s">
        <v>4157</v>
      </c>
    </row>
    <row r="6" spans="1:17" ht="15.75" thickBot="1" x14ac:dyDescent="0.3">
      <c r="A6" s="684"/>
      <c r="B6" s="685"/>
      <c r="C6" s="685"/>
      <c r="D6" s="685"/>
      <c r="E6" s="685"/>
      <c r="F6" s="685"/>
      <c r="G6" s="210" t="s">
        <v>17</v>
      </c>
      <c r="H6" s="211">
        <f>SUM(I6:N6)</f>
        <v>0</v>
      </c>
      <c r="I6" s="211">
        <v>0</v>
      </c>
      <c r="J6" s="211">
        <v>0</v>
      </c>
      <c r="K6" s="211">
        <v>0</v>
      </c>
      <c r="L6" s="211">
        <v>0</v>
      </c>
      <c r="M6" s="211">
        <v>0</v>
      </c>
      <c r="N6" s="211">
        <v>0</v>
      </c>
      <c r="O6" s="686"/>
      <c r="P6" s="687"/>
      <c r="Q6" s="314"/>
    </row>
    <row r="7" spans="1:17" ht="36.75" thickBot="1" x14ac:dyDescent="0.3">
      <c r="A7" s="684"/>
      <c r="B7" s="685"/>
      <c r="C7" s="685"/>
      <c r="D7" s="685"/>
      <c r="E7" s="685"/>
      <c r="F7" s="685"/>
      <c r="G7" s="210" t="s">
        <v>18</v>
      </c>
      <c r="H7" s="211">
        <f>SUM(I7:N7)</f>
        <v>11.2</v>
      </c>
      <c r="I7" s="211">
        <v>0</v>
      </c>
      <c r="J7" s="211">
        <v>0</v>
      </c>
      <c r="K7" s="211">
        <v>0</v>
      </c>
      <c r="L7" s="211">
        <v>11.2</v>
      </c>
      <c r="M7" s="211">
        <v>0</v>
      </c>
      <c r="N7" s="211">
        <v>0</v>
      </c>
      <c r="O7" s="686"/>
      <c r="P7" s="687"/>
      <c r="Q7" s="314"/>
    </row>
    <row r="8" spans="1:17" ht="15.75" thickBot="1" x14ac:dyDescent="0.3">
      <c r="A8" s="684"/>
      <c r="B8" s="685"/>
      <c r="C8" s="685"/>
      <c r="D8" s="685"/>
      <c r="E8" s="685"/>
      <c r="F8" s="685"/>
      <c r="G8" s="210" t="s">
        <v>19</v>
      </c>
      <c r="H8" s="211">
        <f>SUM(I8:N8)</f>
        <v>0</v>
      </c>
      <c r="I8" s="211">
        <v>0</v>
      </c>
      <c r="J8" s="211">
        <v>0</v>
      </c>
      <c r="K8" s="211">
        <v>0</v>
      </c>
      <c r="L8" s="211">
        <v>0</v>
      </c>
      <c r="M8" s="211">
        <v>0</v>
      </c>
      <c r="N8" s="211">
        <v>0</v>
      </c>
      <c r="O8" s="686"/>
      <c r="P8" s="687"/>
      <c r="Q8" s="314"/>
    </row>
    <row r="9" spans="1:17" ht="24.75" thickBot="1" x14ac:dyDescent="0.3">
      <c r="A9" s="684"/>
      <c r="B9" s="685"/>
      <c r="C9" s="685"/>
      <c r="D9" s="685"/>
      <c r="E9" s="685"/>
      <c r="F9" s="685"/>
      <c r="G9" s="210" t="s">
        <v>20</v>
      </c>
      <c r="H9" s="211">
        <f>SUM(I9:N9)</f>
        <v>0</v>
      </c>
      <c r="I9" s="211">
        <v>0</v>
      </c>
      <c r="J9" s="211">
        <v>0</v>
      </c>
      <c r="K9" s="211">
        <v>0</v>
      </c>
      <c r="L9" s="211">
        <v>0</v>
      </c>
      <c r="M9" s="211">
        <v>0</v>
      </c>
      <c r="N9" s="211">
        <v>0</v>
      </c>
      <c r="O9" s="686"/>
      <c r="P9" s="687"/>
      <c r="Q9" s="314"/>
    </row>
    <row r="10" spans="1:17" ht="36.75" thickBot="1" x14ac:dyDescent="0.3">
      <c r="A10" s="688" t="s">
        <v>106</v>
      </c>
      <c r="B10" s="688"/>
      <c r="C10" s="688"/>
      <c r="D10" s="688"/>
      <c r="E10" s="688"/>
      <c r="F10" s="688"/>
      <c r="G10" s="210" t="s">
        <v>16</v>
      </c>
      <c r="H10" s="212">
        <f t="shared" ref="H10:N10" si="1">SUM(H11:H14)</f>
        <v>11.2</v>
      </c>
      <c r="I10" s="212">
        <f t="shared" si="1"/>
        <v>0</v>
      </c>
      <c r="J10" s="212">
        <f t="shared" si="1"/>
        <v>0</v>
      </c>
      <c r="K10" s="212">
        <f t="shared" si="1"/>
        <v>0</v>
      </c>
      <c r="L10" s="212">
        <f t="shared" si="1"/>
        <v>11.2</v>
      </c>
      <c r="M10" s="212">
        <f t="shared" si="1"/>
        <v>0</v>
      </c>
      <c r="N10" s="212">
        <f t="shared" si="1"/>
        <v>0</v>
      </c>
      <c r="O10" s="685" t="s">
        <v>125</v>
      </c>
      <c r="P10" s="689"/>
    </row>
    <row r="11" spans="1:17" ht="15.75" thickBot="1" x14ac:dyDescent="0.3">
      <c r="A11" s="688"/>
      <c r="B11" s="688"/>
      <c r="C11" s="688"/>
      <c r="D11" s="688"/>
      <c r="E11" s="688"/>
      <c r="F11" s="688"/>
      <c r="G11" s="210" t="s">
        <v>17</v>
      </c>
      <c r="H11" s="212">
        <f>SUM(I11:N11)</f>
        <v>0</v>
      </c>
      <c r="I11" s="212">
        <f t="shared" ref="I11:N14" si="2">I6</f>
        <v>0</v>
      </c>
      <c r="J11" s="212">
        <f t="shared" si="2"/>
        <v>0</v>
      </c>
      <c r="K11" s="212">
        <f t="shared" si="2"/>
        <v>0</v>
      </c>
      <c r="L11" s="212">
        <f t="shared" si="2"/>
        <v>0</v>
      </c>
      <c r="M11" s="212">
        <f t="shared" si="2"/>
        <v>0</v>
      </c>
      <c r="N11" s="212">
        <f t="shared" si="2"/>
        <v>0</v>
      </c>
      <c r="O11" s="685"/>
      <c r="P11" s="686"/>
    </row>
    <row r="12" spans="1:17" ht="36.75" thickBot="1" x14ac:dyDescent="0.3">
      <c r="A12" s="688"/>
      <c r="B12" s="688"/>
      <c r="C12" s="688"/>
      <c r="D12" s="688"/>
      <c r="E12" s="688"/>
      <c r="F12" s="688"/>
      <c r="G12" s="210" t="s">
        <v>18</v>
      </c>
      <c r="H12" s="212">
        <f>SUM(I12:N12)</f>
        <v>11.2</v>
      </c>
      <c r="I12" s="212">
        <f t="shared" si="2"/>
        <v>0</v>
      </c>
      <c r="J12" s="212">
        <f t="shared" si="2"/>
        <v>0</v>
      </c>
      <c r="K12" s="212">
        <f t="shared" si="2"/>
        <v>0</v>
      </c>
      <c r="L12" s="212">
        <f t="shared" si="2"/>
        <v>11.2</v>
      </c>
      <c r="M12" s="212">
        <f t="shared" si="2"/>
        <v>0</v>
      </c>
      <c r="N12" s="212">
        <f t="shared" si="2"/>
        <v>0</v>
      </c>
      <c r="O12" s="685"/>
      <c r="P12" s="686"/>
    </row>
    <row r="13" spans="1:17" ht="15.75" thickBot="1" x14ac:dyDescent="0.3">
      <c r="A13" s="688"/>
      <c r="B13" s="688"/>
      <c r="C13" s="688"/>
      <c r="D13" s="688"/>
      <c r="E13" s="688"/>
      <c r="F13" s="688"/>
      <c r="G13" s="210" t="s">
        <v>19</v>
      </c>
      <c r="H13" s="212">
        <f>SUM(I13:N13)</f>
        <v>0</v>
      </c>
      <c r="I13" s="212">
        <f t="shared" si="2"/>
        <v>0</v>
      </c>
      <c r="J13" s="212">
        <f t="shared" si="2"/>
        <v>0</v>
      </c>
      <c r="K13" s="212">
        <f t="shared" si="2"/>
        <v>0</v>
      </c>
      <c r="L13" s="212">
        <f t="shared" si="2"/>
        <v>0</v>
      </c>
      <c r="M13" s="212">
        <f t="shared" si="2"/>
        <v>0</v>
      </c>
      <c r="N13" s="212">
        <f t="shared" si="2"/>
        <v>0</v>
      </c>
      <c r="O13" s="685"/>
      <c r="P13" s="686"/>
    </row>
    <row r="14" spans="1:17" ht="24.75" thickBot="1" x14ac:dyDescent="0.3">
      <c r="A14" s="688"/>
      <c r="B14" s="688"/>
      <c r="C14" s="688"/>
      <c r="D14" s="688"/>
      <c r="E14" s="688"/>
      <c r="F14" s="688"/>
      <c r="G14" s="210" t="s">
        <v>20</v>
      </c>
      <c r="H14" s="212">
        <f>SUM(I14:N14)</f>
        <v>0</v>
      </c>
      <c r="I14" s="212">
        <f t="shared" si="2"/>
        <v>0</v>
      </c>
      <c r="J14" s="212">
        <f t="shared" si="2"/>
        <v>0</v>
      </c>
      <c r="K14" s="212">
        <f t="shared" si="2"/>
        <v>0</v>
      </c>
      <c r="L14" s="212">
        <f t="shared" si="2"/>
        <v>0</v>
      </c>
      <c r="M14" s="212">
        <f t="shared" si="2"/>
        <v>0</v>
      </c>
      <c r="N14" s="212">
        <f t="shared" si="2"/>
        <v>0</v>
      </c>
      <c r="O14" s="685"/>
      <c r="P14" s="686"/>
    </row>
    <row r="15" spans="1:17" x14ac:dyDescent="0.25">
      <c r="A15" s="322" t="s">
        <v>126</v>
      </c>
      <c r="B15" s="322"/>
      <c r="C15" s="322"/>
      <c r="D15" s="322"/>
      <c r="E15" s="322"/>
      <c r="F15" s="322"/>
      <c r="G15" s="322"/>
      <c r="H15" s="322"/>
      <c r="I15" s="322"/>
      <c r="J15" s="322"/>
      <c r="K15" s="322"/>
      <c r="L15" s="322"/>
      <c r="M15" s="322"/>
      <c r="N15" s="322"/>
      <c r="O15" s="322"/>
      <c r="P15" s="322"/>
    </row>
    <row r="16" spans="1:17" ht="36" x14ac:dyDescent="0.25">
      <c r="A16" s="323" t="s">
        <v>3777</v>
      </c>
      <c r="B16" s="317"/>
      <c r="C16" s="317" t="s">
        <v>126</v>
      </c>
      <c r="D16" s="317">
        <v>2029</v>
      </c>
      <c r="E16" s="317"/>
      <c r="F16" s="317" t="s">
        <v>111</v>
      </c>
      <c r="G16" s="188" t="s">
        <v>16</v>
      </c>
      <c r="H16" s="7">
        <f t="shared" ref="H16:N16" si="3">SUM(H17:H20)</f>
        <v>5.5</v>
      </c>
      <c r="I16" s="7">
        <f t="shared" si="3"/>
        <v>0</v>
      </c>
      <c r="J16" s="7">
        <f t="shared" si="3"/>
        <v>0</v>
      </c>
      <c r="K16" s="7">
        <f t="shared" si="3"/>
        <v>0</v>
      </c>
      <c r="L16" s="7">
        <f t="shared" si="3"/>
        <v>0</v>
      </c>
      <c r="M16" s="7">
        <f t="shared" si="3"/>
        <v>5.5</v>
      </c>
      <c r="N16" s="7">
        <f t="shared" si="3"/>
        <v>0</v>
      </c>
      <c r="O16" s="317"/>
      <c r="P16" s="317"/>
      <c r="Q16" s="601" t="s">
        <v>4157</v>
      </c>
    </row>
    <row r="17" spans="1:17" x14ac:dyDescent="0.25">
      <c r="A17" s="323"/>
      <c r="B17" s="317"/>
      <c r="C17" s="317"/>
      <c r="D17" s="317"/>
      <c r="E17" s="317"/>
      <c r="F17" s="317"/>
      <c r="G17" s="188" t="s">
        <v>17</v>
      </c>
      <c r="H17" s="7">
        <f t="shared" ref="H17:H20" si="4">SUM(I17:N17)</f>
        <v>0</v>
      </c>
      <c r="I17" s="7">
        <v>0</v>
      </c>
      <c r="J17" s="7">
        <v>0</v>
      </c>
      <c r="K17" s="7">
        <v>0</v>
      </c>
      <c r="L17" s="7">
        <v>0</v>
      </c>
      <c r="M17" s="7">
        <v>0</v>
      </c>
      <c r="N17" s="7">
        <v>0</v>
      </c>
      <c r="O17" s="317"/>
      <c r="P17" s="317"/>
      <c r="Q17" s="601"/>
    </row>
    <row r="18" spans="1:17" ht="36" x14ac:dyDescent="0.25">
      <c r="A18" s="323"/>
      <c r="B18" s="317"/>
      <c r="C18" s="317"/>
      <c r="D18" s="317"/>
      <c r="E18" s="317"/>
      <c r="F18" s="317"/>
      <c r="G18" s="188" t="s">
        <v>18</v>
      </c>
      <c r="H18" s="7">
        <f t="shared" si="4"/>
        <v>5.5</v>
      </c>
      <c r="I18" s="7">
        <v>0</v>
      </c>
      <c r="J18" s="7">
        <v>0</v>
      </c>
      <c r="K18" s="7">
        <v>0</v>
      </c>
      <c r="L18" s="7">
        <v>0</v>
      </c>
      <c r="M18" s="7">
        <v>5.5</v>
      </c>
      <c r="N18" s="7">
        <v>0</v>
      </c>
      <c r="O18" s="317"/>
      <c r="P18" s="317"/>
      <c r="Q18" s="601"/>
    </row>
    <row r="19" spans="1:17" x14ac:dyDescent="0.25">
      <c r="A19" s="323"/>
      <c r="B19" s="317"/>
      <c r="C19" s="317"/>
      <c r="D19" s="317"/>
      <c r="E19" s="317"/>
      <c r="F19" s="317"/>
      <c r="G19" s="188" t="s">
        <v>19</v>
      </c>
      <c r="H19" s="7">
        <f t="shared" si="4"/>
        <v>0</v>
      </c>
      <c r="I19" s="7">
        <v>0</v>
      </c>
      <c r="J19" s="7">
        <v>0</v>
      </c>
      <c r="K19" s="7">
        <v>0</v>
      </c>
      <c r="L19" s="7">
        <v>0</v>
      </c>
      <c r="M19" s="7">
        <v>0</v>
      </c>
      <c r="N19" s="7">
        <v>0</v>
      </c>
      <c r="O19" s="317"/>
      <c r="P19" s="317"/>
      <c r="Q19" s="601"/>
    </row>
    <row r="20" spans="1:17" ht="24" x14ac:dyDescent="0.25">
      <c r="A20" s="323"/>
      <c r="B20" s="317"/>
      <c r="C20" s="317"/>
      <c r="D20" s="317"/>
      <c r="E20" s="317"/>
      <c r="F20" s="317"/>
      <c r="G20" s="188" t="s">
        <v>20</v>
      </c>
      <c r="H20" s="7">
        <f t="shared" si="4"/>
        <v>0</v>
      </c>
      <c r="I20" s="7">
        <v>0</v>
      </c>
      <c r="J20" s="7">
        <v>0</v>
      </c>
      <c r="K20" s="7">
        <v>0</v>
      </c>
      <c r="L20" s="7">
        <v>0</v>
      </c>
      <c r="M20" s="7">
        <v>0</v>
      </c>
      <c r="N20" s="7">
        <v>0</v>
      </c>
      <c r="O20" s="317"/>
      <c r="P20" s="317"/>
      <c r="Q20" s="601"/>
    </row>
    <row r="21" spans="1:17" ht="36" x14ac:dyDescent="0.25">
      <c r="A21" s="690" t="s">
        <v>26</v>
      </c>
      <c r="B21" s="690"/>
      <c r="C21" s="690"/>
      <c r="D21" s="690"/>
      <c r="E21" s="690"/>
      <c r="F21" s="690"/>
      <c r="G21" s="190" t="s">
        <v>16</v>
      </c>
      <c r="H21" s="10">
        <f>SUM(H16)</f>
        <v>5.5</v>
      </c>
      <c r="I21" s="10">
        <f t="shared" ref="I21:N21" si="5">SUM(I16)</f>
        <v>0</v>
      </c>
      <c r="J21" s="10">
        <f t="shared" si="5"/>
        <v>0</v>
      </c>
      <c r="K21" s="10">
        <f t="shared" si="5"/>
        <v>0</v>
      </c>
      <c r="L21" s="10">
        <f t="shared" si="5"/>
        <v>0</v>
      </c>
      <c r="M21" s="10">
        <f t="shared" si="5"/>
        <v>5.5</v>
      </c>
      <c r="N21" s="10">
        <f t="shared" si="5"/>
        <v>0</v>
      </c>
      <c r="O21" s="691">
        <v>13550</v>
      </c>
      <c r="P21" s="322"/>
    </row>
    <row r="22" spans="1:17" ht="24" x14ac:dyDescent="0.25">
      <c r="A22" s="690"/>
      <c r="B22" s="690"/>
      <c r="C22" s="690"/>
      <c r="D22" s="690"/>
      <c r="E22" s="690"/>
      <c r="F22" s="690"/>
      <c r="G22" s="190" t="s">
        <v>17</v>
      </c>
      <c r="H22" s="10">
        <f t="shared" ref="H22:N25" si="6">SUM(H17)</f>
        <v>0</v>
      </c>
      <c r="I22" s="10">
        <f t="shared" si="6"/>
        <v>0</v>
      </c>
      <c r="J22" s="10">
        <f t="shared" si="6"/>
        <v>0</v>
      </c>
      <c r="K22" s="10">
        <f t="shared" si="6"/>
        <v>0</v>
      </c>
      <c r="L22" s="10">
        <f t="shared" si="6"/>
        <v>0</v>
      </c>
      <c r="M22" s="10">
        <f t="shared" si="6"/>
        <v>0</v>
      </c>
      <c r="N22" s="10">
        <f t="shared" si="6"/>
        <v>0</v>
      </c>
      <c r="O22" s="691"/>
      <c r="P22" s="322"/>
    </row>
    <row r="23" spans="1:17" ht="36" x14ac:dyDescent="0.25">
      <c r="A23" s="690"/>
      <c r="B23" s="690"/>
      <c r="C23" s="690"/>
      <c r="D23" s="690"/>
      <c r="E23" s="690"/>
      <c r="F23" s="690"/>
      <c r="G23" s="190" t="s">
        <v>18</v>
      </c>
      <c r="H23" s="10">
        <f t="shared" si="6"/>
        <v>5.5</v>
      </c>
      <c r="I23" s="10">
        <f t="shared" si="6"/>
        <v>0</v>
      </c>
      <c r="J23" s="10">
        <f t="shared" si="6"/>
        <v>0</v>
      </c>
      <c r="K23" s="10">
        <f t="shared" si="6"/>
        <v>0</v>
      </c>
      <c r="L23" s="10">
        <f t="shared" si="6"/>
        <v>0</v>
      </c>
      <c r="M23" s="10">
        <f t="shared" si="6"/>
        <v>5.5</v>
      </c>
      <c r="N23" s="10">
        <f t="shared" si="6"/>
        <v>0</v>
      </c>
      <c r="O23" s="691"/>
      <c r="P23" s="322"/>
    </row>
    <row r="24" spans="1:17" x14ac:dyDescent="0.25">
      <c r="A24" s="690"/>
      <c r="B24" s="690"/>
      <c r="C24" s="690"/>
      <c r="D24" s="690"/>
      <c r="E24" s="690"/>
      <c r="F24" s="690"/>
      <c r="G24" s="190" t="s">
        <v>19</v>
      </c>
      <c r="H24" s="10">
        <f t="shared" si="6"/>
        <v>0</v>
      </c>
      <c r="I24" s="10">
        <f t="shared" si="6"/>
        <v>0</v>
      </c>
      <c r="J24" s="10">
        <f t="shared" si="6"/>
        <v>0</v>
      </c>
      <c r="K24" s="10">
        <f t="shared" si="6"/>
        <v>0</v>
      </c>
      <c r="L24" s="10">
        <f t="shared" si="6"/>
        <v>0</v>
      </c>
      <c r="M24" s="10">
        <f t="shared" si="6"/>
        <v>0</v>
      </c>
      <c r="N24" s="10">
        <f t="shared" si="6"/>
        <v>0</v>
      </c>
      <c r="O24" s="691"/>
      <c r="P24" s="322"/>
    </row>
    <row r="25" spans="1:17" ht="24" x14ac:dyDescent="0.25">
      <c r="A25" s="690"/>
      <c r="B25" s="690"/>
      <c r="C25" s="690"/>
      <c r="D25" s="690"/>
      <c r="E25" s="690"/>
      <c r="F25" s="690"/>
      <c r="G25" s="190" t="s">
        <v>20</v>
      </c>
      <c r="H25" s="10">
        <f t="shared" si="6"/>
        <v>0</v>
      </c>
      <c r="I25" s="10">
        <f t="shared" si="6"/>
        <v>0</v>
      </c>
      <c r="J25" s="10">
        <f t="shared" si="6"/>
        <v>0</v>
      </c>
      <c r="K25" s="10">
        <f t="shared" si="6"/>
        <v>0</v>
      </c>
      <c r="L25" s="10">
        <f t="shared" si="6"/>
        <v>0</v>
      </c>
      <c r="M25" s="10">
        <f t="shared" si="6"/>
        <v>0</v>
      </c>
      <c r="N25" s="10">
        <f t="shared" si="6"/>
        <v>0</v>
      </c>
      <c r="O25" s="691"/>
      <c r="P25" s="322"/>
    </row>
    <row r="26" spans="1:17" x14ac:dyDescent="0.25">
      <c r="A26" s="322" t="s">
        <v>388</v>
      </c>
      <c r="B26" s="322"/>
      <c r="C26" s="322"/>
      <c r="D26" s="322"/>
      <c r="E26" s="322"/>
      <c r="F26" s="322"/>
      <c r="G26" s="322"/>
      <c r="H26" s="322"/>
      <c r="I26" s="322"/>
      <c r="J26" s="322"/>
      <c r="K26" s="322"/>
      <c r="L26" s="322"/>
      <c r="M26" s="322"/>
      <c r="N26" s="322"/>
      <c r="O26" s="322"/>
      <c r="P26" s="322"/>
    </row>
    <row r="27" spans="1:17" ht="36" x14ac:dyDescent="0.25">
      <c r="A27" s="323" t="s">
        <v>3778</v>
      </c>
      <c r="B27" s="317" t="s">
        <v>388</v>
      </c>
      <c r="C27" s="317" t="s">
        <v>3779</v>
      </c>
      <c r="D27" s="317">
        <v>2028</v>
      </c>
      <c r="E27" s="317"/>
      <c r="F27" s="317" t="s">
        <v>111</v>
      </c>
      <c r="G27" s="188" t="s">
        <v>16</v>
      </c>
      <c r="H27" s="7">
        <f t="shared" ref="H27:N27" si="7">SUM(H28:H31)</f>
        <v>10.3</v>
      </c>
      <c r="I27" s="7">
        <f t="shared" si="7"/>
        <v>0</v>
      </c>
      <c r="J27" s="7">
        <f t="shared" si="7"/>
        <v>0</v>
      </c>
      <c r="K27" s="7">
        <f t="shared" si="7"/>
        <v>0</v>
      </c>
      <c r="L27" s="7">
        <f t="shared" si="7"/>
        <v>10.3</v>
      </c>
      <c r="M27" s="7">
        <f t="shared" si="7"/>
        <v>0</v>
      </c>
      <c r="N27" s="7">
        <f t="shared" si="7"/>
        <v>0</v>
      </c>
      <c r="O27" s="317"/>
      <c r="P27" s="317"/>
      <c r="Q27" s="601" t="s">
        <v>4157</v>
      </c>
    </row>
    <row r="28" spans="1:17" x14ac:dyDescent="0.25">
      <c r="A28" s="323"/>
      <c r="B28" s="317"/>
      <c r="C28" s="317"/>
      <c r="D28" s="317"/>
      <c r="E28" s="317"/>
      <c r="F28" s="317"/>
      <c r="G28" s="188" t="s">
        <v>17</v>
      </c>
      <c r="H28" s="7">
        <f t="shared" ref="H28:H31" si="8">SUM(I28:N28)</f>
        <v>0</v>
      </c>
      <c r="I28" s="7">
        <v>0</v>
      </c>
      <c r="J28" s="7">
        <v>0</v>
      </c>
      <c r="K28" s="7">
        <v>0</v>
      </c>
      <c r="L28" s="7">
        <v>0</v>
      </c>
      <c r="M28" s="7">
        <v>0</v>
      </c>
      <c r="N28" s="7">
        <v>0</v>
      </c>
      <c r="O28" s="317"/>
      <c r="P28" s="317"/>
      <c r="Q28" s="601"/>
    </row>
    <row r="29" spans="1:17" ht="36" x14ac:dyDescent="0.25">
      <c r="A29" s="323"/>
      <c r="B29" s="317"/>
      <c r="C29" s="317"/>
      <c r="D29" s="317"/>
      <c r="E29" s="317"/>
      <c r="F29" s="317"/>
      <c r="G29" s="188" t="s">
        <v>18</v>
      </c>
      <c r="H29" s="7">
        <f t="shared" si="8"/>
        <v>10.3</v>
      </c>
      <c r="I29" s="7">
        <v>0</v>
      </c>
      <c r="J29" s="7">
        <v>0</v>
      </c>
      <c r="K29" s="7">
        <v>0</v>
      </c>
      <c r="L29" s="7">
        <v>10.3</v>
      </c>
      <c r="M29" s="7">
        <v>0</v>
      </c>
      <c r="N29" s="7">
        <v>0</v>
      </c>
      <c r="O29" s="317"/>
      <c r="P29" s="317"/>
      <c r="Q29" s="601"/>
    </row>
    <row r="30" spans="1:17" x14ac:dyDescent="0.25">
      <c r="A30" s="323"/>
      <c r="B30" s="317"/>
      <c r="C30" s="317"/>
      <c r="D30" s="317"/>
      <c r="E30" s="317"/>
      <c r="F30" s="317"/>
      <c r="G30" s="188" t="s">
        <v>19</v>
      </c>
      <c r="H30" s="7">
        <f t="shared" si="8"/>
        <v>0</v>
      </c>
      <c r="I30" s="7">
        <v>0</v>
      </c>
      <c r="J30" s="7">
        <v>0</v>
      </c>
      <c r="K30" s="7">
        <v>0</v>
      </c>
      <c r="L30" s="7">
        <v>0</v>
      </c>
      <c r="M30" s="7">
        <v>0</v>
      </c>
      <c r="N30" s="7">
        <v>0</v>
      </c>
      <c r="O30" s="317"/>
      <c r="P30" s="317"/>
      <c r="Q30" s="601"/>
    </row>
    <row r="31" spans="1:17" ht="24" x14ac:dyDescent="0.25">
      <c r="A31" s="323"/>
      <c r="B31" s="317"/>
      <c r="C31" s="317"/>
      <c r="D31" s="317"/>
      <c r="E31" s="317"/>
      <c r="F31" s="317"/>
      <c r="G31" s="188" t="s">
        <v>20</v>
      </c>
      <c r="H31" s="7">
        <f t="shared" si="8"/>
        <v>0</v>
      </c>
      <c r="I31" s="7">
        <v>0</v>
      </c>
      <c r="J31" s="7">
        <v>0</v>
      </c>
      <c r="K31" s="7">
        <v>0</v>
      </c>
      <c r="L31" s="7">
        <v>0</v>
      </c>
      <c r="M31" s="7">
        <v>0</v>
      </c>
      <c r="N31" s="7">
        <v>0</v>
      </c>
      <c r="O31" s="317"/>
      <c r="P31" s="317"/>
      <c r="Q31" s="601"/>
    </row>
    <row r="32" spans="1:17" ht="36" x14ac:dyDescent="0.25">
      <c r="A32" s="323" t="s">
        <v>3780</v>
      </c>
      <c r="B32" s="317" t="s">
        <v>3781</v>
      </c>
      <c r="C32" s="323" t="s">
        <v>3782</v>
      </c>
      <c r="D32" s="317">
        <v>2026</v>
      </c>
      <c r="E32" s="317" t="s">
        <v>3783</v>
      </c>
      <c r="F32" s="317" t="s">
        <v>3784</v>
      </c>
      <c r="G32" s="188" t="s">
        <v>16</v>
      </c>
      <c r="H32" s="7">
        <f t="shared" ref="H32:N32" si="9">SUM(H33:H36)</f>
        <v>4</v>
      </c>
      <c r="I32" s="7">
        <f t="shared" si="9"/>
        <v>0</v>
      </c>
      <c r="J32" s="7">
        <f t="shared" si="9"/>
        <v>4</v>
      </c>
      <c r="K32" s="7">
        <f t="shared" si="9"/>
        <v>0</v>
      </c>
      <c r="L32" s="7">
        <f t="shared" si="9"/>
        <v>0</v>
      </c>
      <c r="M32" s="7">
        <f t="shared" si="9"/>
        <v>0</v>
      </c>
      <c r="N32" s="7">
        <f t="shared" si="9"/>
        <v>0</v>
      </c>
      <c r="O32" s="327">
        <v>627</v>
      </c>
      <c r="P32" s="317" t="s">
        <v>3785</v>
      </c>
      <c r="Q32" s="601" t="s">
        <v>4157</v>
      </c>
    </row>
    <row r="33" spans="1:17" x14ac:dyDescent="0.25">
      <c r="A33" s="323"/>
      <c r="B33" s="317"/>
      <c r="C33" s="323"/>
      <c r="D33" s="317"/>
      <c r="E33" s="317"/>
      <c r="F33" s="317"/>
      <c r="G33" s="188" t="s">
        <v>17</v>
      </c>
      <c r="H33" s="7">
        <f t="shared" ref="H33:H36" si="10">SUM(I33:N33)</f>
        <v>0</v>
      </c>
      <c r="I33" s="7">
        <v>0</v>
      </c>
      <c r="J33" s="7">
        <v>0</v>
      </c>
      <c r="K33" s="7">
        <v>0</v>
      </c>
      <c r="L33" s="7">
        <v>0</v>
      </c>
      <c r="M33" s="7">
        <v>0</v>
      </c>
      <c r="N33" s="7">
        <v>0</v>
      </c>
      <c r="O33" s="327"/>
      <c r="P33" s="317"/>
      <c r="Q33" s="601"/>
    </row>
    <row r="34" spans="1:17" ht="36" x14ac:dyDescent="0.25">
      <c r="A34" s="323"/>
      <c r="B34" s="317"/>
      <c r="C34" s="323"/>
      <c r="D34" s="317"/>
      <c r="E34" s="317"/>
      <c r="F34" s="317"/>
      <c r="G34" s="188" t="s">
        <v>18</v>
      </c>
      <c r="H34" s="7">
        <f t="shared" si="10"/>
        <v>4</v>
      </c>
      <c r="I34" s="7">
        <v>0</v>
      </c>
      <c r="J34" s="7">
        <v>4</v>
      </c>
      <c r="K34" s="7">
        <v>0</v>
      </c>
      <c r="L34" s="7">
        <v>0</v>
      </c>
      <c r="M34" s="7">
        <v>0</v>
      </c>
      <c r="N34" s="7">
        <v>0</v>
      </c>
      <c r="O34" s="327"/>
      <c r="P34" s="317"/>
      <c r="Q34" s="601"/>
    </row>
    <row r="35" spans="1:17" x14ac:dyDescent="0.25">
      <c r="A35" s="323"/>
      <c r="B35" s="317"/>
      <c r="C35" s="323"/>
      <c r="D35" s="317"/>
      <c r="E35" s="317"/>
      <c r="F35" s="317"/>
      <c r="G35" s="188" t="s">
        <v>19</v>
      </c>
      <c r="H35" s="7">
        <f t="shared" si="10"/>
        <v>0</v>
      </c>
      <c r="I35" s="7">
        <v>0</v>
      </c>
      <c r="J35" s="7">
        <v>0</v>
      </c>
      <c r="K35" s="7">
        <v>0</v>
      </c>
      <c r="L35" s="7">
        <v>0</v>
      </c>
      <c r="M35" s="7">
        <v>0</v>
      </c>
      <c r="N35" s="7">
        <v>0</v>
      </c>
      <c r="O35" s="327"/>
      <c r="P35" s="317"/>
      <c r="Q35" s="601"/>
    </row>
    <row r="36" spans="1:17" ht="24" x14ac:dyDescent="0.25">
      <c r="A36" s="323"/>
      <c r="B36" s="317"/>
      <c r="C36" s="323"/>
      <c r="D36" s="317"/>
      <c r="E36" s="317"/>
      <c r="F36" s="317"/>
      <c r="G36" s="188" t="s">
        <v>20</v>
      </c>
      <c r="H36" s="7">
        <f t="shared" si="10"/>
        <v>0</v>
      </c>
      <c r="I36" s="7">
        <v>0</v>
      </c>
      <c r="J36" s="7">
        <v>0</v>
      </c>
      <c r="K36" s="7">
        <v>0</v>
      </c>
      <c r="L36" s="7">
        <v>0</v>
      </c>
      <c r="M36" s="7">
        <v>0</v>
      </c>
      <c r="N36" s="7">
        <v>0</v>
      </c>
      <c r="O36" s="327"/>
      <c r="P36" s="317"/>
      <c r="Q36" s="601"/>
    </row>
    <row r="37" spans="1:17" ht="36" x14ac:dyDescent="0.25">
      <c r="A37" s="690" t="s">
        <v>26</v>
      </c>
      <c r="B37" s="690"/>
      <c r="C37" s="690"/>
      <c r="D37" s="690"/>
      <c r="E37" s="690"/>
      <c r="F37" s="690"/>
      <c r="G37" s="228" t="s">
        <v>16</v>
      </c>
      <c r="H37" s="10">
        <f>SUM(H27,H32)</f>
        <v>14.3</v>
      </c>
      <c r="I37" s="10">
        <f t="shared" ref="I37:N37" si="11">SUM(I27,I32)</f>
        <v>0</v>
      </c>
      <c r="J37" s="10">
        <f t="shared" si="11"/>
        <v>4</v>
      </c>
      <c r="K37" s="10">
        <f t="shared" si="11"/>
        <v>0</v>
      </c>
      <c r="L37" s="10">
        <f t="shared" si="11"/>
        <v>10.3</v>
      </c>
      <c r="M37" s="10">
        <f t="shared" si="11"/>
        <v>0</v>
      </c>
      <c r="N37" s="10">
        <f t="shared" si="11"/>
        <v>0</v>
      </c>
      <c r="O37" s="317"/>
      <c r="P37" s="317"/>
    </row>
    <row r="38" spans="1:17" ht="24" x14ac:dyDescent="0.25">
      <c r="A38" s="690"/>
      <c r="B38" s="690"/>
      <c r="C38" s="690"/>
      <c r="D38" s="690"/>
      <c r="E38" s="690"/>
      <c r="F38" s="690"/>
      <c r="G38" s="228" t="s">
        <v>17</v>
      </c>
      <c r="H38" s="10">
        <f t="shared" ref="H38:N41" si="12">SUM(H28,H33)</f>
        <v>0</v>
      </c>
      <c r="I38" s="10">
        <f t="shared" si="12"/>
        <v>0</v>
      </c>
      <c r="J38" s="10">
        <f t="shared" si="12"/>
        <v>0</v>
      </c>
      <c r="K38" s="10">
        <f t="shared" si="12"/>
        <v>0</v>
      </c>
      <c r="L38" s="10">
        <f t="shared" si="12"/>
        <v>0</v>
      </c>
      <c r="M38" s="10">
        <f t="shared" si="12"/>
        <v>0</v>
      </c>
      <c r="N38" s="10">
        <f t="shared" si="12"/>
        <v>0</v>
      </c>
      <c r="O38" s="317"/>
      <c r="P38" s="317"/>
    </row>
    <row r="39" spans="1:17" ht="36" x14ac:dyDescent="0.25">
      <c r="A39" s="690"/>
      <c r="B39" s="690"/>
      <c r="C39" s="690"/>
      <c r="D39" s="690"/>
      <c r="E39" s="690"/>
      <c r="F39" s="690"/>
      <c r="G39" s="228" t="s">
        <v>18</v>
      </c>
      <c r="H39" s="10">
        <f t="shared" si="12"/>
        <v>14.3</v>
      </c>
      <c r="I39" s="10">
        <f t="shared" si="12"/>
        <v>0</v>
      </c>
      <c r="J39" s="10">
        <f t="shared" si="12"/>
        <v>4</v>
      </c>
      <c r="K39" s="10">
        <f t="shared" si="12"/>
        <v>0</v>
      </c>
      <c r="L39" s="10">
        <f t="shared" si="12"/>
        <v>10.3</v>
      </c>
      <c r="M39" s="10">
        <f t="shared" si="12"/>
        <v>0</v>
      </c>
      <c r="N39" s="10">
        <f t="shared" si="12"/>
        <v>0</v>
      </c>
      <c r="O39" s="317"/>
      <c r="P39" s="317"/>
    </row>
    <row r="40" spans="1:17" x14ac:dyDescent="0.25">
      <c r="A40" s="690"/>
      <c r="B40" s="690"/>
      <c r="C40" s="690"/>
      <c r="D40" s="690"/>
      <c r="E40" s="690"/>
      <c r="F40" s="690"/>
      <c r="G40" s="228" t="s">
        <v>19</v>
      </c>
      <c r="H40" s="10">
        <f t="shared" si="12"/>
        <v>0</v>
      </c>
      <c r="I40" s="10">
        <f t="shared" si="12"/>
        <v>0</v>
      </c>
      <c r="J40" s="10">
        <f t="shared" si="12"/>
        <v>0</v>
      </c>
      <c r="K40" s="10">
        <f t="shared" si="12"/>
        <v>0</v>
      </c>
      <c r="L40" s="10">
        <f t="shared" si="12"/>
        <v>0</v>
      </c>
      <c r="M40" s="10">
        <f t="shared" si="12"/>
        <v>0</v>
      </c>
      <c r="N40" s="10">
        <f t="shared" si="12"/>
        <v>0</v>
      </c>
      <c r="O40" s="317"/>
      <c r="P40" s="317"/>
    </row>
    <row r="41" spans="1:17" ht="24" x14ac:dyDescent="0.25">
      <c r="A41" s="690"/>
      <c r="B41" s="690"/>
      <c r="C41" s="690"/>
      <c r="D41" s="690"/>
      <c r="E41" s="690"/>
      <c r="F41" s="690"/>
      <c r="G41" s="228" t="s">
        <v>20</v>
      </c>
      <c r="H41" s="10">
        <f t="shared" si="12"/>
        <v>0</v>
      </c>
      <c r="I41" s="10">
        <f t="shared" si="12"/>
        <v>0</v>
      </c>
      <c r="J41" s="10">
        <f t="shared" si="12"/>
        <v>0</v>
      </c>
      <c r="K41" s="10">
        <f t="shared" si="12"/>
        <v>0</v>
      </c>
      <c r="L41" s="10">
        <f t="shared" si="12"/>
        <v>0</v>
      </c>
      <c r="M41" s="10">
        <f t="shared" si="12"/>
        <v>0</v>
      </c>
      <c r="N41" s="10">
        <f t="shared" si="12"/>
        <v>0</v>
      </c>
      <c r="O41" s="317"/>
      <c r="P41" s="317"/>
    </row>
    <row r="42" spans="1:17" x14ac:dyDescent="0.25">
      <c r="A42" s="322" t="s">
        <v>443</v>
      </c>
      <c r="B42" s="322"/>
      <c r="C42" s="322"/>
      <c r="D42" s="322"/>
      <c r="E42" s="322"/>
      <c r="F42" s="322"/>
      <c r="G42" s="322"/>
      <c r="H42" s="322"/>
      <c r="I42" s="322"/>
      <c r="J42" s="322"/>
      <c r="K42" s="322"/>
      <c r="L42" s="322"/>
      <c r="M42" s="322"/>
      <c r="N42" s="322"/>
      <c r="O42" s="322"/>
      <c r="P42" s="204"/>
    </row>
    <row r="43" spans="1:17" ht="36" x14ac:dyDescent="0.25">
      <c r="A43" s="323" t="s">
        <v>3786</v>
      </c>
      <c r="B43" s="317"/>
      <c r="C43" s="317" t="s">
        <v>443</v>
      </c>
      <c r="D43" s="317">
        <v>2029</v>
      </c>
      <c r="E43" s="317"/>
      <c r="F43" s="317" t="s">
        <v>111</v>
      </c>
      <c r="G43" s="188" t="s">
        <v>16</v>
      </c>
      <c r="H43" s="7">
        <f t="shared" ref="H43:N43" si="13">SUM(H44:H47)</f>
        <v>10.8</v>
      </c>
      <c r="I43" s="7">
        <f t="shared" si="13"/>
        <v>0</v>
      </c>
      <c r="J43" s="7">
        <f t="shared" si="13"/>
        <v>0</v>
      </c>
      <c r="K43" s="7">
        <f t="shared" si="13"/>
        <v>0</v>
      </c>
      <c r="L43" s="7">
        <f t="shared" si="13"/>
        <v>0</v>
      </c>
      <c r="M43" s="7">
        <f t="shared" si="13"/>
        <v>10.8</v>
      </c>
      <c r="N43" s="7">
        <f t="shared" si="13"/>
        <v>0</v>
      </c>
      <c r="O43" s="317"/>
      <c r="P43" s="317"/>
      <c r="Q43" s="601" t="s">
        <v>4157</v>
      </c>
    </row>
    <row r="44" spans="1:17" x14ac:dyDescent="0.25">
      <c r="A44" s="323"/>
      <c r="B44" s="317"/>
      <c r="C44" s="317"/>
      <c r="D44" s="317"/>
      <c r="E44" s="317"/>
      <c r="F44" s="317"/>
      <c r="G44" s="188" t="s">
        <v>17</v>
      </c>
      <c r="H44" s="7">
        <f t="shared" ref="H44:H47" si="14">SUM(I44:N44)</f>
        <v>0</v>
      </c>
      <c r="I44" s="7">
        <v>0</v>
      </c>
      <c r="J44" s="7">
        <v>0</v>
      </c>
      <c r="K44" s="7">
        <v>0</v>
      </c>
      <c r="L44" s="7">
        <v>0</v>
      </c>
      <c r="M44" s="7">
        <v>0</v>
      </c>
      <c r="N44" s="7">
        <v>0</v>
      </c>
      <c r="O44" s="317"/>
      <c r="P44" s="317"/>
      <c r="Q44" s="601"/>
    </row>
    <row r="45" spans="1:17" ht="36" x14ac:dyDescent="0.25">
      <c r="A45" s="323"/>
      <c r="B45" s="317"/>
      <c r="C45" s="317"/>
      <c r="D45" s="317"/>
      <c r="E45" s="317"/>
      <c r="F45" s="317"/>
      <c r="G45" s="188" t="s">
        <v>18</v>
      </c>
      <c r="H45" s="7">
        <f t="shared" si="14"/>
        <v>10.8</v>
      </c>
      <c r="I45" s="7">
        <v>0</v>
      </c>
      <c r="J45" s="7">
        <v>0</v>
      </c>
      <c r="K45" s="7">
        <v>0</v>
      </c>
      <c r="L45" s="7">
        <v>0</v>
      </c>
      <c r="M45" s="7">
        <v>10.8</v>
      </c>
      <c r="N45" s="7">
        <v>0</v>
      </c>
      <c r="O45" s="317"/>
      <c r="P45" s="317"/>
      <c r="Q45" s="601"/>
    </row>
    <row r="46" spans="1:17" x14ac:dyDescent="0.25">
      <c r="A46" s="323"/>
      <c r="B46" s="317"/>
      <c r="C46" s="317"/>
      <c r="D46" s="317"/>
      <c r="E46" s="317"/>
      <c r="F46" s="317"/>
      <c r="G46" s="188" t="s">
        <v>19</v>
      </c>
      <c r="H46" s="7">
        <f t="shared" si="14"/>
        <v>0</v>
      </c>
      <c r="I46" s="7">
        <v>0</v>
      </c>
      <c r="J46" s="7">
        <v>0</v>
      </c>
      <c r="K46" s="7">
        <v>0</v>
      </c>
      <c r="L46" s="7">
        <v>0</v>
      </c>
      <c r="M46" s="7">
        <v>0</v>
      </c>
      <c r="N46" s="7">
        <v>0</v>
      </c>
      <c r="O46" s="317"/>
      <c r="P46" s="317"/>
      <c r="Q46" s="601"/>
    </row>
    <row r="47" spans="1:17" ht="24" x14ac:dyDescent="0.25">
      <c r="A47" s="323"/>
      <c r="B47" s="317"/>
      <c r="C47" s="317"/>
      <c r="D47" s="317"/>
      <c r="E47" s="317"/>
      <c r="F47" s="317"/>
      <c r="G47" s="188" t="s">
        <v>20</v>
      </c>
      <c r="H47" s="7">
        <f t="shared" si="14"/>
        <v>0</v>
      </c>
      <c r="I47" s="7">
        <v>0</v>
      </c>
      <c r="J47" s="7">
        <v>0</v>
      </c>
      <c r="K47" s="7">
        <v>0</v>
      </c>
      <c r="L47" s="7">
        <v>0</v>
      </c>
      <c r="M47" s="7">
        <v>0</v>
      </c>
      <c r="N47" s="7">
        <v>0</v>
      </c>
      <c r="O47" s="317"/>
      <c r="P47" s="317"/>
      <c r="Q47" s="601"/>
    </row>
    <row r="48" spans="1:17" ht="48.75" customHeight="1" x14ac:dyDescent="0.25">
      <c r="A48" s="323" t="s">
        <v>3787</v>
      </c>
      <c r="B48" s="317"/>
      <c r="C48" s="317" t="s">
        <v>443</v>
      </c>
      <c r="D48" s="317">
        <v>2029</v>
      </c>
      <c r="E48" s="317"/>
      <c r="F48" s="317" t="s">
        <v>111</v>
      </c>
      <c r="G48" s="188" t="s">
        <v>16</v>
      </c>
      <c r="H48" s="7">
        <f t="shared" ref="H48:N48" si="15">SUM(H49:H52)</f>
        <v>5.5</v>
      </c>
      <c r="I48" s="7">
        <f t="shared" si="15"/>
        <v>0</v>
      </c>
      <c r="J48" s="7">
        <f t="shared" si="15"/>
        <v>0</v>
      </c>
      <c r="K48" s="7">
        <f t="shared" si="15"/>
        <v>0</v>
      </c>
      <c r="L48" s="7">
        <f t="shared" si="15"/>
        <v>0</v>
      </c>
      <c r="M48" s="7">
        <f t="shared" si="15"/>
        <v>5.5</v>
      </c>
      <c r="N48" s="7">
        <f t="shared" si="15"/>
        <v>0</v>
      </c>
      <c r="O48" s="317"/>
      <c r="P48" s="317"/>
      <c r="Q48" s="601" t="s">
        <v>4157</v>
      </c>
    </row>
    <row r="49" spans="1:17" x14ac:dyDescent="0.25">
      <c r="A49" s="323"/>
      <c r="B49" s="317"/>
      <c r="C49" s="317"/>
      <c r="D49" s="317"/>
      <c r="E49" s="317"/>
      <c r="F49" s="317"/>
      <c r="G49" s="188" t="s">
        <v>17</v>
      </c>
      <c r="H49" s="7">
        <f t="shared" ref="H49:H52" si="16">SUM(I49:N49)</f>
        <v>0</v>
      </c>
      <c r="I49" s="7">
        <v>0</v>
      </c>
      <c r="J49" s="7">
        <v>0</v>
      </c>
      <c r="K49" s="7">
        <v>0</v>
      </c>
      <c r="L49" s="7">
        <v>0</v>
      </c>
      <c r="M49" s="7">
        <v>0</v>
      </c>
      <c r="N49" s="7">
        <v>0</v>
      </c>
      <c r="O49" s="317"/>
      <c r="P49" s="317"/>
      <c r="Q49" s="601"/>
    </row>
    <row r="50" spans="1:17" ht="36" x14ac:dyDescent="0.25">
      <c r="A50" s="323"/>
      <c r="B50" s="317"/>
      <c r="C50" s="317"/>
      <c r="D50" s="317"/>
      <c r="E50" s="317"/>
      <c r="F50" s="317"/>
      <c r="G50" s="188" t="s">
        <v>18</v>
      </c>
      <c r="H50" s="7">
        <f t="shared" si="16"/>
        <v>5.5</v>
      </c>
      <c r="I50" s="7">
        <v>0</v>
      </c>
      <c r="J50" s="7">
        <v>0</v>
      </c>
      <c r="K50" s="7">
        <v>0</v>
      </c>
      <c r="L50" s="7">
        <v>0</v>
      </c>
      <c r="M50" s="7">
        <v>5.5</v>
      </c>
      <c r="N50" s="7">
        <v>0</v>
      </c>
      <c r="O50" s="317"/>
      <c r="P50" s="317"/>
      <c r="Q50" s="601"/>
    </row>
    <row r="51" spans="1:17" x14ac:dyDescent="0.25">
      <c r="A51" s="323"/>
      <c r="B51" s="317"/>
      <c r="C51" s="317"/>
      <c r="D51" s="317"/>
      <c r="E51" s="317"/>
      <c r="F51" s="317"/>
      <c r="G51" s="188" t="s">
        <v>19</v>
      </c>
      <c r="H51" s="7">
        <f t="shared" si="16"/>
        <v>0</v>
      </c>
      <c r="I51" s="7">
        <v>0</v>
      </c>
      <c r="J51" s="7">
        <v>0</v>
      </c>
      <c r="K51" s="7">
        <v>0</v>
      </c>
      <c r="L51" s="7">
        <v>0</v>
      </c>
      <c r="M51" s="7">
        <v>0</v>
      </c>
      <c r="N51" s="7">
        <v>0</v>
      </c>
      <c r="O51" s="317"/>
      <c r="P51" s="317"/>
      <c r="Q51" s="601"/>
    </row>
    <row r="52" spans="1:17" ht="24" x14ac:dyDescent="0.25">
      <c r="A52" s="323"/>
      <c r="B52" s="317"/>
      <c r="C52" s="317"/>
      <c r="D52" s="317"/>
      <c r="E52" s="317"/>
      <c r="F52" s="317"/>
      <c r="G52" s="188" t="s">
        <v>20</v>
      </c>
      <c r="H52" s="7">
        <f t="shared" si="16"/>
        <v>0</v>
      </c>
      <c r="I52" s="7">
        <v>0</v>
      </c>
      <c r="J52" s="7">
        <v>0</v>
      </c>
      <c r="K52" s="7">
        <v>0</v>
      </c>
      <c r="L52" s="7">
        <v>0</v>
      </c>
      <c r="M52" s="7">
        <v>0</v>
      </c>
      <c r="N52" s="7">
        <v>0</v>
      </c>
      <c r="O52" s="317"/>
      <c r="P52" s="317"/>
      <c r="Q52" s="601"/>
    </row>
    <row r="53" spans="1:17" ht="60.75" customHeight="1" x14ac:dyDescent="0.25">
      <c r="A53" s="317" t="s">
        <v>3788</v>
      </c>
      <c r="B53" s="317" t="s">
        <v>573</v>
      </c>
      <c r="C53" s="317" t="s">
        <v>443</v>
      </c>
      <c r="D53" s="317">
        <v>2025</v>
      </c>
      <c r="E53" s="317"/>
      <c r="F53" s="317" t="s">
        <v>244</v>
      </c>
      <c r="G53" s="188" t="s">
        <v>16</v>
      </c>
      <c r="H53" s="7">
        <f t="shared" ref="H53:N53" si="17">SUM(H54:H57)</f>
        <v>4</v>
      </c>
      <c r="I53" s="7">
        <f t="shared" si="17"/>
        <v>4</v>
      </c>
      <c r="J53" s="7">
        <f t="shared" si="17"/>
        <v>0</v>
      </c>
      <c r="K53" s="7">
        <f t="shared" si="17"/>
        <v>0</v>
      </c>
      <c r="L53" s="7">
        <f t="shared" si="17"/>
        <v>0</v>
      </c>
      <c r="M53" s="7">
        <f t="shared" si="17"/>
        <v>0</v>
      </c>
      <c r="N53" s="7">
        <f t="shared" si="17"/>
        <v>0</v>
      </c>
      <c r="O53" s="317"/>
      <c r="P53" s="317"/>
      <c r="Q53" s="601" t="s">
        <v>4157</v>
      </c>
    </row>
    <row r="54" spans="1:17" x14ac:dyDescent="0.25">
      <c r="A54" s="317"/>
      <c r="B54" s="317"/>
      <c r="C54" s="317"/>
      <c r="D54" s="317"/>
      <c r="E54" s="317"/>
      <c r="F54" s="317"/>
      <c r="G54" s="188" t="s">
        <v>17</v>
      </c>
      <c r="H54" s="7">
        <f t="shared" ref="H54:H57" si="18">SUM(I54:N54)</f>
        <v>0</v>
      </c>
      <c r="I54" s="7">
        <v>0</v>
      </c>
      <c r="J54" s="7">
        <v>0</v>
      </c>
      <c r="K54" s="7">
        <v>0</v>
      </c>
      <c r="L54" s="7">
        <v>0</v>
      </c>
      <c r="M54" s="7">
        <v>0</v>
      </c>
      <c r="N54" s="7">
        <v>0</v>
      </c>
      <c r="O54" s="317"/>
      <c r="P54" s="317"/>
      <c r="Q54" s="601"/>
    </row>
    <row r="55" spans="1:17" ht="36" x14ac:dyDescent="0.25">
      <c r="A55" s="317"/>
      <c r="B55" s="317"/>
      <c r="C55" s="317"/>
      <c r="D55" s="317"/>
      <c r="E55" s="317"/>
      <c r="F55" s="317"/>
      <c r="G55" s="188" t="s">
        <v>18</v>
      </c>
      <c r="H55" s="7">
        <f t="shared" si="18"/>
        <v>4</v>
      </c>
      <c r="I55" s="7">
        <v>4</v>
      </c>
      <c r="J55" s="7">
        <v>0</v>
      </c>
      <c r="K55" s="7">
        <v>0</v>
      </c>
      <c r="L55" s="7">
        <v>0</v>
      </c>
      <c r="M55" s="7">
        <v>0</v>
      </c>
      <c r="N55" s="7">
        <v>0</v>
      </c>
      <c r="O55" s="317"/>
      <c r="P55" s="317"/>
      <c r="Q55" s="601"/>
    </row>
    <row r="56" spans="1:17" x14ac:dyDescent="0.25">
      <c r="A56" s="317"/>
      <c r="B56" s="317"/>
      <c r="C56" s="317"/>
      <c r="D56" s="317"/>
      <c r="E56" s="317"/>
      <c r="F56" s="317"/>
      <c r="G56" s="188" t="s">
        <v>19</v>
      </c>
      <c r="H56" s="7">
        <f t="shared" si="18"/>
        <v>0</v>
      </c>
      <c r="I56" s="7">
        <v>0</v>
      </c>
      <c r="J56" s="7">
        <v>0</v>
      </c>
      <c r="K56" s="7">
        <v>0</v>
      </c>
      <c r="L56" s="7">
        <v>0</v>
      </c>
      <c r="M56" s="7">
        <v>0</v>
      </c>
      <c r="N56" s="7">
        <v>0</v>
      </c>
      <c r="O56" s="317"/>
      <c r="P56" s="317"/>
      <c r="Q56" s="601"/>
    </row>
    <row r="57" spans="1:17" ht="24" x14ac:dyDescent="0.25">
      <c r="A57" s="317"/>
      <c r="B57" s="317"/>
      <c r="C57" s="317"/>
      <c r="D57" s="317"/>
      <c r="E57" s="317"/>
      <c r="F57" s="317"/>
      <c r="G57" s="188" t="s">
        <v>20</v>
      </c>
      <c r="H57" s="7">
        <f t="shared" si="18"/>
        <v>0</v>
      </c>
      <c r="I57" s="7">
        <v>0</v>
      </c>
      <c r="J57" s="7">
        <v>0</v>
      </c>
      <c r="K57" s="7">
        <v>0</v>
      </c>
      <c r="L57" s="7">
        <v>0</v>
      </c>
      <c r="M57" s="7">
        <v>0</v>
      </c>
      <c r="N57" s="7">
        <v>0</v>
      </c>
      <c r="O57" s="317"/>
      <c r="P57" s="317"/>
      <c r="Q57" s="601"/>
    </row>
    <row r="58" spans="1:17" ht="36" x14ac:dyDescent="0.25">
      <c r="A58" s="323" t="s">
        <v>3789</v>
      </c>
      <c r="B58" s="317" t="s">
        <v>3790</v>
      </c>
      <c r="C58" s="317" t="s">
        <v>443</v>
      </c>
      <c r="D58" s="317" t="s">
        <v>86</v>
      </c>
      <c r="E58" s="317" t="s">
        <v>3791</v>
      </c>
      <c r="F58" s="317" t="s">
        <v>3792</v>
      </c>
      <c r="G58" s="188" t="s">
        <v>16</v>
      </c>
      <c r="H58" s="7">
        <f t="shared" ref="H58:N58" si="19">SUM(H59:H62)</f>
        <v>413</v>
      </c>
      <c r="I58" s="7">
        <f t="shared" si="19"/>
        <v>0</v>
      </c>
      <c r="J58" s="7">
        <f t="shared" si="19"/>
        <v>0</v>
      </c>
      <c r="K58" s="7">
        <f t="shared" si="19"/>
        <v>0</v>
      </c>
      <c r="L58" s="7">
        <f t="shared" si="19"/>
        <v>206.5</v>
      </c>
      <c r="M58" s="7">
        <f t="shared" si="19"/>
        <v>206.5</v>
      </c>
      <c r="N58" s="7">
        <f t="shared" si="19"/>
        <v>0</v>
      </c>
      <c r="O58" s="317"/>
      <c r="P58" s="317" t="s">
        <v>3793</v>
      </c>
      <c r="Q58" s="601" t="s">
        <v>4157</v>
      </c>
    </row>
    <row r="59" spans="1:17" x14ac:dyDescent="0.25">
      <c r="A59" s="323"/>
      <c r="B59" s="317"/>
      <c r="C59" s="317"/>
      <c r="D59" s="317"/>
      <c r="E59" s="317"/>
      <c r="F59" s="317"/>
      <c r="G59" s="188" t="s">
        <v>17</v>
      </c>
      <c r="H59" s="7">
        <f t="shared" ref="H59:H62" si="20">SUM(I59:N59)</f>
        <v>384</v>
      </c>
      <c r="I59" s="7">
        <v>0</v>
      </c>
      <c r="J59" s="7">
        <v>0</v>
      </c>
      <c r="K59" s="7">
        <v>0</v>
      </c>
      <c r="L59" s="7">
        <v>192</v>
      </c>
      <c r="M59" s="7">
        <v>192</v>
      </c>
      <c r="N59" s="7">
        <v>0</v>
      </c>
      <c r="O59" s="317"/>
      <c r="P59" s="317"/>
      <c r="Q59" s="601"/>
    </row>
    <row r="60" spans="1:17" ht="36" x14ac:dyDescent="0.25">
      <c r="A60" s="323"/>
      <c r="B60" s="317"/>
      <c r="C60" s="317"/>
      <c r="D60" s="317"/>
      <c r="E60" s="317"/>
      <c r="F60" s="317"/>
      <c r="G60" s="188" t="s">
        <v>18</v>
      </c>
      <c r="H60" s="7">
        <f t="shared" si="20"/>
        <v>29</v>
      </c>
      <c r="I60" s="7">
        <v>0</v>
      </c>
      <c r="J60" s="7">
        <v>0</v>
      </c>
      <c r="K60" s="7">
        <v>0</v>
      </c>
      <c r="L60" s="7">
        <v>14.5</v>
      </c>
      <c r="M60" s="7">
        <v>14.5</v>
      </c>
      <c r="N60" s="7">
        <v>0</v>
      </c>
      <c r="O60" s="317"/>
      <c r="P60" s="317"/>
      <c r="Q60" s="601"/>
    </row>
    <row r="61" spans="1:17" x14ac:dyDescent="0.25">
      <c r="A61" s="323"/>
      <c r="B61" s="317"/>
      <c r="C61" s="317"/>
      <c r="D61" s="317"/>
      <c r="E61" s="317"/>
      <c r="F61" s="317"/>
      <c r="G61" s="188" t="s">
        <v>19</v>
      </c>
      <c r="H61" s="7">
        <f t="shared" si="20"/>
        <v>0</v>
      </c>
      <c r="I61" s="7">
        <v>0</v>
      </c>
      <c r="J61" s="7">
        <v>0</v>
      </c>
      <c r="K61" s="7">
        <v>0</v>
      </c>
      <c r="L61" s="7">
        <v>0</v>
      </c>
      <c r="M61" s="7">
        <v>0</v>
      </c>
      <c r="N61" s="7">
        <v>0</v>
      </c>
      <c r="O61" s="317"/>
      <c r="P61" s="317"/>
      <c r="Q61" s="601"/>
    </row>
    <row r="62" spans="1:17" ht="24" x14ac:dyDescent="0.25">
      <c r="A62" s="323"/>
      <c r="B62" s="317"/>
      <c r="C62" s="317"/>
      <c r="D62" s="317"/>
      <c r="E62" s="317"/>
      <c r="F62" s="317"/>
      <c r="G62" s="188" t="s">
        <v>20</v>
      </c>
      <c r="H62" s="7">
        <f t="shared" si="20"/>
        <v>0</v>
      </c>
      <c r="I62" s="7">
        <v>0</v>
      </c>
      <c r="J62" s="7">
        <v>0</v>
      </c>
      <c r="K62" s="7">
        <v>0</v>
      </c>
      <c r="L62" s="7">
        <v>0</v>
      </c>
      <c r="M62" s="7">
        <v>0</v>
      </c>
      <c r="N62" s="7">
        <v>0</v>
      </c>
      <c r="O62" s="317"/>
      <c r="P62" s="317"/>
      <c r="Q62" s="601"/>
    </row>
    <row r="63" spans="1:17" ht="36" x14ac:dyDescent="0.25">
      <c r="A63" s="690" t="s">
        <v>26</v>
      </c>
      <c r="B63" s="690"/>
      <c r="C63" s="690"/>
      <c r="D63" s="690"/>
      <c r="E63" s="690"/>
      <c r="F63" s="690"/>
      <c r="G63" s="190" t="s">
        <v>16</v>
      </c>
      <c r="H63" s="10">
        <f>SUM(H43,H48,H53,H58)</f>
        <v>433.3</v>
      </c>
      <c r="I63" s="10">
        <f t="shared" ref="I63:N63" si="21">SUM(I43,I48,I53,I58)</f>
        <v>4</v>
      </c>
      <c r="J63" s="10">
        <f t="shared" si="21"/>
        <v>0</v>
      </c>
      <c r="K63" s="10">
        <f t="shared" si="21"/>
        <v>0</v>
      </c>
      <c r="L63" s="10">
        <f t="shared" si="21"/>
        <v>206.5</v>
      </c>
      <c r="M63" s="10">
        <f t="shared" si="21"/>
        <v>222.8</v>
      </c>
      <c r="N63" s="10">
        <f t="shared" si="21"/>
        <v>0</v>
      </c>
      <c r="O63" s="317"/>
      <c r="P63" s="317"/>
    </row>
    <row r="64" spans="1:17" ht="24" x14ac:dyDescent="0.25">
      <c r="A64" s="690"/>
      <c r="B64" s="690"/>
      <c r="C64" s="690"/>
      <c r="D64" s="690"/>
      <c r="E64" s="690"/>
      <c r="F64" s="690"/>
      <c r="G64" s="190" t="s">
        <v>17</v>
      </c>
      <c r="H64" s="10">
        <f t="shared" ref="H64:N67" si="22">SUM(H44,H49,H54,H59)</f>
        <v>384</v>
      </c>
      <c r="I64" s="10">
        <f t="shared" si="22"/>
        <v>0</v>
      </c>
      <c r="J64" s="10">
        <f t="shared" si="22"/>
        <v>0</v>
      </c>
      <c r="K64" s="10">
        <f t="shared" si="22"/>
        <v>0</v>
      </c>
      <c r="L64" s="10">
        <f t="shared" si="22"/>
        <v>192</v>
      </c>
      <c r="M64" s="10">
        <f t="shared" si="22"/>
        <v>192</v>
      </c>
      <c r="N64" s="10">
        <f t="shared" si="22"/>
        <v>0</v>
      </c>
      <c r="O64" s="317"/>
      <c r="P64" s="317"/>
    </row>
    <row r="65" spans="1:17" ht="36" x14ac:dyDescent="0.25">
      <c r="A65" s="690"/>
      <c r="B65" s="690"/>
      <c r="C65" s="690"/>
      <c r="D65" s="690"/>
      <c r="E65" s="690"/>
      <c r="F65" s="690"/>
      <c r="G65" s="190" t="s">
        <v>18</v>
      </c>
      <c r="H65" s="10">
        <f t="shared" si="22"/>
        <v>49.3</v>
      </c>
      <c r="I65" s="10">
        <f t="shared" si="22"/>
        <v>4</v>
      </c>
      <c r="J65" s="10">
        <f t="shared" si="22"/>
        <v>0</v>
      </c>
      <c r="K65" s="10">
        <f t="shared" si="22"/>
        <v>0</v>
      </c>
      <c r="L65" s="10">
        <f t="shared" si="22"/>
        <v>14.5</v>
      </c>
      <c r="M65" s="10">
        <f t="shared" si="22"/>
        <v>30.8</v>
      </c>
      <c r="N65" s="10">
        <f t="shared" si="22"/>
        <v>0</v>
      </c>
      <c r="O65" s="317"/>
      <c r="P65" s="317"/>
    </row>
    <row r="66" spans="1:17" x14ac:dyDescent="0.25">
      <c r="A66" s="690"/>
      <c r="B66" s="690"/>
      <c r="C66" s="690"/>
      <c r="D66" s="690"/>
      <c r="E66" s="690"/>
      <c r="F66" s="690"/>
      <c r="G66" s="190" t="s">
        <v>19</v>
      </c>
      <c r="H66" s="10">
        <f t="shared" si="22"/>
        <v>0</v>
      </c>
      <c r="I66" s="10">
        <f t="shared" si="22"/>
        <v>0</v>
      </c>
      <c r="J66" s="10">
        <f t="shared" si="22"/>
        <v>0</v>
      </c>
      <c r="K66" s="10">
        <f t="shared" si="22"/>
        <v>0</v>
      </c>
      <c r="L66" s="10">
        <f t="shared" si="22"/>
        <v>0</v>
      </c>
      <c r="M66" s="10">
        <f t="shared" si="22"/>
        <v>0</v>
      </c>
      <c r="N66" s="10">
        <f t="shared" si="22"/>
        <v>0</v>
      </c>
      <c r="O66" s="317"/>
      <c r="P66" s="317"/>
    </row>
    <row r="67" spans="1:17" ht="24" x14ac:dyDescent="0.25">
      <c r="A67" s="690"/>
      <c r="B67" s="690"/>
      <c r="C67" s="690"/>
      <c r="D67" s="690"/>
      <c r="E67" s="690"/>
      <c r="F67" s="690"/>
      <c r="G67" s="190" t="s">
        <v>20</v>
      </c>
      <c r="H67" s="10">
        <f t="shared" si="22"/>
        <v>0</v>
      </c>
      <c r="I67" s="10">
        <f t="shared" si="22"/>
        <v>0</v>
      </c>
      <c r="J67" s="10">
        <f t="shared" si="22"/>
        <v>0</v>
      </c>
      <c r="K67" s="10">
        <f t="shared" si="22"/>
        <v>0</v>
      </c>
      <c r="L67" s="10">
        <f t="shared" si="22"/>
        <v>0</v>
      </c>
      <c r="M67" s="10">
        <f t="shared" si="22"/>
        <v>0</v>
      </c>
      <c r="N67" s="10">
        <f t="shared" si="22"/>
        <v>0</v>
      </c>
      <c r="O67" s="317"/>
      <c r="P67" s="317"/>
    </row>
    <row r="68" spans="1:17" x14ac:dyDescent="0.25">
      <c r="A68" s="322" t="s">
        <v>486</v>
      </c>
      <c r="B68" s="322"/>
      <c r="C68" s="322"/>
      <c r="D68" s="322"/>
      <c r="E68" s="322"/>
      <c r="F68" s="322"/>
      <c r="G68" s="322"/>
      <c r="H68" s="322"/>
      <c r="I68" s="322"/>
      <c r="J68" s="322"/>
      <c r="K68" s="322"/>
      <c r="L68" s="322"/>
      <c r="M68" s="322"/>
      <c r="N68" s="322"/>
      <c r="O68" s="322"/>
      <c r="P68" s="204"/>
    </row>
    <row r="69" spans="1:17" ht="36" x14ac:dyDescent="0.25">
      <c r="A69" s="323" t="s">
        <v>3794</v>
      </c>
      <c r="B69" s="317"/>
      <c r="C69" s="317" t="s">
        <v>486</v>
      </c>
      <c r="D69" s="317">
        <v>2028</v>
      </c>
      <c r="E69" s="317"/>
      <c r="F69" s="317" t="s">
        <v>111</v>
      </c>
      <c r="G69" s="188" t="s">
        <v>16</v>
      </c>
      <c r="H69" s="7">
        <f t="shared" ref="H69:N69" si="23">SUM(H70:H73)</f>
        <v>11.2</v>
      </c>
      <c r="I69" s="7">
        <f t="shared" si="23"/>
        <v>0</v>
      </c>
      <c r="J69" s="7">
        <f t="shared" si="23"/>
        <v>0</v>
      </c>
      <c r="K69" s="7">
        <f t="shared" si="23"/>
        <v>0</v>
      </c>
      <c r="L69" s="7">
        <f t="shared" si="23"/>
        <v>11.2</v>
      </c>
      <c r="M69" s="7">
        <f t="shared" si="23"/>
        <v>0</v>
      </c>
      <c r="N69" s="7">
        <f t="shared" si="23"/>
        <v>0</v>
      </c>
      <c r="O69" s="322"/>
      <c r="P69" s="322"/>
      <c r="Q69" s="601" t="s">
        <v>4157</v>
      </c>
    </row>
    <row r="70" spans="1:17" x14ac:dyDescent="0.25">
      <c r="A70" s="323"/>
      <c r="B70" s="317"/>
      <c r="C70" s="317"/>
      <c r="D70" s="317"/>
      <c r="E70" s="317"/>
      <c r="F70" s="317"/>
      <c r="G70" s="188" t="s">
        <v>17</v>
      </c>
      <c r="H70" s="7">
        <f t="shared" ref="H70:H73" si="24">SUM(I70:N70)</f>
        <v>0</v>
      </c>
      <c r="I70" s="7">
        <v>0</v>
      </c>
      <c r="J70" s="7">
        <v>0</v>
      </c>
      <c r="K70" s="7">
        <v>0</v>
      </c>
      <c r="L70" s="7">
        <v>0</v>
      </c>
      <c r="M70" s="7">
        <v>0</v>
      </c>
      <c r="N70" s="7">
        <v>0</v>
      </c>
      <c r="O70" s="322"/>
      <c r="P70" s="322"/>
      <c r="Q70" s="601"/>
    </row>
    <row r="71" spans="1:17" ht="36" x14ac:dyDescent="0.25">
      <c r="A71" s="323"/>
      <c r="B71" s="317"/>
      <c r="C71" s="317"/>
      <c r="D71" s="317"/>
      <c r="E71" s="317"/>
      <c r="F71" s="317"/>
      <c r="G71" s="188" t="s">
        <v>18</v>
      </c>
      <c r="H71" s="7">
        <f t="shared" si="24"/>
        <v>11.2</v>
      </c>
      <c r="I71" s="7">
        <v>0</v>
      </c>
      <c r="J71" s="7">
        <v>0</v>
      </c>
      <c r="K71" s="7">
        <v>0</v>
      </c>
      <c r="L71" s="7">
        <v>11.2</v>
      </c>
      <c r="M71" s="7">
        <v>0</v>
      </c>
      <c r="N71" s="7">
        <v>0</v>
      </c>
      <c r="O71" s="322"/>
      <c r="P71" s="322"/>
      <c r="Q71" s="601"/>
    </row>
    <row r="72" spans="1:17" x14ac:dyDescent="0.25">
      <c r="A72" s="323"/>
      <c r="B72" s="317"/>
      <c r="C72" s="317"/>
      <c r="D72" s="317"/>
      <c r="E72" s="317"/>
      <c r="F72" s="317"/>
      <c r="G72" s="188" t="s">
        <v>19</v>
      </c>
      <c r="H72" s="7">
        <f t="shared" si="24"/>
        <v>0</v>
      </c>
      <c r="I72" s="7">
        <v>0</v>
      </c>
      <c r="J72" s="7">
        <v>0</v>
      </c>
      <c r="K72" s="7">
        <v>0</v>
      </c>
      <c r="L72" s="7">
        <v>0</v>
      </c>
      <c r="M72" s="7">
        <v>0</v>
      </c>
      <c r="N72" s="7">
        <v>0</v>
      </c>
      <c r="O72" s="322"/>
      <c r="P72" s="322"/>
      <c r="Q72" s="601"/>
    </row>
    <row r="73" spans="1:17" ht="24" x14ac:dyDescent="0.25">
      <c r="A73" s="323"/>
      <c r="B73" s="317"/>
      <c r="C73" s="317"/>
      <c r="D73" s="317"/>
      <c r="E73" s="317"/>
      <c r="F73" s="317"/>
      <c r="G73" s="188" t="s">
        <v>20</v>
      </c>
      <c r="H73" s="7">
        <f t="shared" si="24"/>
        <v>0</v>
      </c>
      <c r="I73" s="7">
        <v>0</v>
      </c>
      <c r="J73" s="7">
        <v>0</v>
      </c>
      <c r="K73" s="7">
        <v>0</v>
      </c>
      <c r="L73" s="7">
        <v>0</v>
      </c>
      <c r="M73" s="7">
        <v>0</v>
      </c>
      <c r="N73" s="7">
        <v>0</v>
      </c>
      <c r="O73" s="322"/>
      <c r="P73" s="322"/>
      <c r="Q73" s="601"/>
    </row>
    <row r="74" spans="1:17" ht="36" x14ac:dyDescent="0.25">
      <c r="A74" s="323" t="s">
        <v>3795</v>
      </c>
      <c r="B74" s="317" t="s">
        <v>3790</v>
      </c>
      <c r="C74" s="317" t="s">
        <v>486</v>
      </c>
      <c r="D74" s="317">
        <v>2029</v>
      </c>
      <c r="E74" s="317">
        <v>15</v>
      </c>
      <c r="F74" s="317" t="s">
        <v>3796</v>
      </c>
      <c r="G74" s="258" t="s">
        <v>3797</v>
      </c>
      <c r="H74" s="7">
        <f t="shared" ref="H74:N74" si="25">SUM(H75:H78)</f>
        <v>5.5</v>
      </c>
      <c r="I74" s="7">
        <f t="shared" si="25"/>
        <v>0</v>
      </c>
      <c r="J74" s="7">
        <f t="shared" si="25"/>
        <v>0</v>
      </c>
      <c r="K74" s="7">
        <f t="shared" si="25"/>
        <v>0</v>
      </c>
      <c r="L74" s="7">
        <f t="shared" si="25"/>
        <v>0</v>
      </c>
      <c r="M74" s="7">
        <f t="shared" si="25"/>
        <v>5.5</v>
      </c>
      <c r="N74" s="7">
        <f t="shared" si="25"/>
        <v>0</v>
      </c>
      <c r="O74" s="322">
        <v>10000</v>
      </c>
      <c r="P74" s="322"/>
      <c r="Q74" s="601" t="s">
        <v>4157</v>
      </c>
    </row>
    <row r="75" spans="1:17" x14ac:dyDescent="0.25">
      <c r="A75" s="323"/>
      <c r="B75" s="317"/>
      <c r="C75" s="317"/>
      <c r="D75" s="317"/>
      <c r="E75" s="317"/>
      <c r="F75" s="317"/>
      <c r="G75" s="258" t="s">
        <v>17</v>
      </c>
      <c r="H75" s="7">
        <f t="shared" ref="H75:H78" si="26">SUM(I75:N75)</f>
        <v>0</v>
      </c>
      <c r="I75" s="7">
        <v>0</v>
      </c>
      <c r="J75" s="7">
        <v>0</v>
      </c>
      <c r="K75" s="7">
        <v>0</v>
      </c>
      <c r="L75" s="7">
        <v>0</v>
      </c>
      <c r="M75" s="7">
        <v>0</v>
      </c>
      <c r="N75" s="7">
        <v>0</v>
      </c>
      <c r="O75" s="322"/>
      <c r="P75" s="322"/>
      <c r="Q75" s="601"/>
    </row>
    <row r="76" spans="1:17" ht="36" x14ac:dyDescent="0.25">
      <c r="A76" s="323"/>
      <c r="B76" s="317"/>
      <c r="C76" s="317"/>
      <c r="D76" s="317"/>
      <c r="E76" s="317"/>
      <c r="F76" s="317"/>
      <c r="G76" s="258" t="s">
        <v>18</v>
      </c>
      <c r="H76" s="7">
        <f t="shared" si="26"/>
        <v>5.5</v>
      </c>
      <c r="I76" s="7">
        <v>0</v>
      </c>
      <c r="J76" s="7">
        <v>0</v>
      </c>
      <c r="K76" s="7">
        <v>0</v>
      </c>
      <c r="L76" s="7">
        <v>0</v>
      </c>
      <c r="M76" s="7">
        <v>5.5</v>
      </c>
      <c r="N76" s="7">
        <v>0</v>
      </c>
      <c r="O76" s="322"/>
      <c r="P76" s="322"/>
      <c r="Q76" s="601"/>
    </row>
    <row r="77" spans="1:17" x14ac:dyDescent="0.25">
      <c r="A77" s="323"/>
      <c r="B77" s="317"/>
      <c r="C77" s="317"/>
      <c r="D77" s="317"/>
      <c r="E77" s="317"/>
      <c r="F77" s="317"/>
      <c r="G77" s="258" t="s">
        <v>19</v>
      </c>
      <c r="H77" s="7">
        <f t="shared" si="26"/>
        <v>0</v>
      </c>
      <c r="I77" s="7">
        <v>0</v>
      </c>
      <c r="J77" s="7">
        <v>0</v>
      </c>
      <c r="K77" s="7">
        <v>0</v>
      </c>
      <c r="L77" s="7">
        <v>0</v>
      </c>
      <c r="M77" s="7">
        <v>0</v>
      </c>
      <c r="N77" s="7">
        <v>0</v>
      </c>
      <c r="O77" s="322"/>
      <c r="P77" s="322"/>
      <c r="Q77" s="601"/>
    </row>
    <row r="78" spans="1:17" ht="24" x14ac:dyDescent="0.25">
      <c r="A78" s="323"/>
      <c r="B78" s="317"/>
      <c r="C78" s="317"/>
      <c r="D78" s="317"/>
      <c r="E78" s="317"/>
      <c r="F78" s="317"/>
      <c r="G78" s="258" t="s">
        <v>20</v>
      </c>
      <c r="H78" s="7">
        <f t="shared" si="26"/>
        <v>0</v>
      </c>
      <c r="I78" s="7">
        <v>0</v>
      </c>
      <c r="J78" s="7">
        <v>0</v>
      </c>
      <c r="K78" s="7">
        <v>0</v>
      </c>
      <c r="L78" s="7">
        <v>0</v>
      </c>
      <c r="M78" s="7">
        <v>0</v>
      </c>
      <c r="N78" s="7">
        <v>0</v>
      </c>
      <c r="O78" s="322"/>
      <c r="P78" s="322"/>
      <c r="Q78" s="601"/>
    </row>
    <row r="79" spans="1:17" ht="36" x14ac:dyDescent="0.25">
      <c r="A79" s="690" t="s">
        <v>26</v>
      </c>
      <c r="B79" s="690"/>
      <c r="C79" s="690"/>
      <c r="D79" s="690"/>
      <c r="E79" s="690"/>
      <c r="F79" s="690"/>
      <c r="G79" s="190" t="s">
        <v>3797</v>
      </c>
      <c r="H79" s="10">
        <f>SUM(H69,H74)</f>
        <v>16.7</v>
      </c>
      <c r="I79" s="10">
        <f t="shared" ref="I79:N79" si="27">SUM(I69,I74)</f>
        <v>0</v>
      </c>
      <c r="J79" s="10">
        <f t="shared" si="27"/>
        <v>0</v>
      </c>
      <c r="K79" s="10">
        <f t="shared" si="27"/>
        <v>0</v>
      </c>
      <c r="L79" s="10">
        <f t="shared" si="27"/>
        <v>11.2</v>
      </c>
      <c r="M79" s="10">
        <f t="shared" si="27"/>
        <v>5.5</v>
      </c>
      <c r="N79" s="10">
        <f t="shared" si="27"/>
        <v>0</v>
      </c>
      <c r="O79" s="322">
        <v>10000</v>
      </c>
      <c r="P79" s="322"/>
    </row>
    <row r="80" spans="1:17" x14ac:dyDescent="0.25">
      <c r="A80" s="690"/>
      <c r="B80" s="690"/>
      <c r="C80" s="690"/>
      <c r="D80" s="690"/>
      <c r="E80" s="690"/>
      <c r="F80" s="690"/>
      <c r="G80" s="188" t="s">
        <v>17</v>
      </c>
      <c r="H80" s="10">
        <f t="shared" ref="H80:N83" si="28">SUM(H70,H75)</f>
        <v>0</v>
      </c>
      <c r="I80" s="10">
        <f t="shared" si="28"/>
        <v>0</v>
      </c>
      <c r="J80" s="10">
        <f t="shared" si="28"/>
        <v>0</v>
      </c>
      <c r="K80" s="10">
        <f t="shared" si="28"/>
        <v>0</v>
      </c>
      <c r="L80" s="10">
        <f t="shared" si="28"/>
        <v>0</v>
      </c>
      <c r="M80" s="10">
        <f t="shared" si="28"/>
        <v>0</v>
      </c>
      <c r="N80" s="10">
        <f t="shared" si="28"/>
        <v>0</v>
      </c>
      <c r="O80" s="322"/>
      <c r="P80" s="322"/>
    </row>
    <row r="81" spans="1:17" ht="36" x14ac:dyDescent="0.25">
      <c r="A81" s="690"/>
      <c r="B81" s="690"/>
      <c r="C81" s="690"/>
      <c r="D81" s="690"/>
      <c r="E81" s="690"/>
      <c r="F81" s="690"/>
      <c r="G81" s="188" t="s">
        <v>18</v>
      </c>
      <c r="H81" s="10">
        <f t="shared" si="28"/>
        <v>16.7</v>
      </c>
      <c r="I81" s="10">
        <f t="shared" si="28"/>
        <v>0</v>
      </c>
      <c r="J81" s="10">
        <f t="shared" si="28"/>
        <v>0</v>
      </c>
      <c r="K81" s="10">
        <f t="shared" si="28"/>
        <v>0</v>
      </c>
      <c r="L81" s="10">
        <f t="shared" si="28"/>
        <v>11.2</v>
      </c>
      <c r="M81" s="10">
        <f t="shared" si="28"/>
        <v>5.5</v>
      </c>
      <c r="N81" s="10">
        <f t="shared" si="28"/>
        <v>0</v>
      </c>
      <c r="O81" s="322"/>
      <c r="P81" s="322"/>
    </row>
    <row r="82" spans="1:17" x14ac:dyDescent="0.25">
      <c r="A82" s="690"/>
      <c r="B82" s="690"/>
      <c r="C82" s="690"/>
      <c r="D82" s="690"/>
      <c r="E82" s="690"/>
      <c r="F82" s="690"/>
      <c r="G82" s="188" t="s">
        <v>19</v>
      </c>
      <c r="H82" s="10">
        <f t="shared" si="28"/>
        <v>0</v>
      </c>
      <c r="I82" s="10">
        <f t="shared" si="28"/>
        <v>0</v>
      </c>
      <c r="J82" s="10">
        <f t="shared" si="28"/>
        <v>0</v>
      </c>
      <c r="K82" s="10">
        <f t="shared" si="28"/>
        <v>0</v>
      </c>
      <c r="L82" s="10">
        <f t="shared" si="28"/>
        <v>0</v>
      </c>
      <c r="M82" s="10">
        <f t="shared" si="28"/>
        <v>0</v>
      </c>
      <c r="N82" s="10">
        <f t="shared" si="28"/>
        <v>0</v>
      </c>
      <c r="O82" s="322"/>
      <c r="P82" s="322"/>
    </row>
    <row r="83" spans="1:17" ht="24" x14ac:dyDescent="0.25">
      <c r="A83" s="690"/>
      <c r="B83" s="690"/>
      <c r="C83" s="690"/>
      <c r="D83" s="690"/>
      <c r="E83" s="690"/>
      <c r="F83" s="690"/>
      <c r="G83" s="188" t="s">
        <v>20</v>
      </c>
      <c r="H83" s="10">
        <f t="shared" si="28"/>
        <v>0</v>
      </c>
      <c r="I83" s="10">
        <f t="shared" si="28"/>
        <v>0</v>
      </c>
      <c r="J83" s="10">
        <f t="shared" si="28"/>
        <v>0</v>
      </c>
      <c r="K83" s="10">
        <f t="shared" si="28"/>
        <v>0</v>
      </c>
      <c r="L83" s="10">
        <f t="shared" si="28"/>
        <v>0</v>
      </c>
      <c r="M83" s="10">
        <f t="shared" si="28"/>
        <v>0</v>
      </c>
      <c r="N83" s="10">
        <f t="shared" si="28"/>
        <v>0</v>
      </c>
      <c r="O83" s="322"/>
      <c r="P83" s="322"/>
    </row>
    <row r="84" spans="1:17" x14ac:dyDescent="0.25">
      <c r="A84" s="322" t="s">
        <v>136</v>
      </c>
      <c r="B84" s="322"/>
      <c r="C84" s="322"/>
      <c r="D84" s="322"/>
      <c r="E84" s="322"/>
      <c r="F84" s="322"/>
      <c r="G84" s="322"/>
      <c r="H84" s="322"/>
      <c r="I84" s="322"/>
      <c r="J84" s="322"/>
      <c r="K84" s="322"/>
      <c r="L84" s="322"/>
      <c r="M84" s="322"/>
      <c r="N84" s="322"/>
      <c r="O84" s="322"/>
      <c r="P84" s="189"/>
    </row>
    <row r="85" spans="1:17" ht="36" x14ac:dyDescent="0.25">
      <c r="A85" s="323" t="s">
        <v>3798</v>
      </c>
      <c r="B85" s="317" t="s">
        <v>3790</v>
      </c>
      <c r="C85" s="317" t="s">
        <v>136</v>
      </c>
      <c r="D85" s="317">
        <v>2027</v>
      </c>
      <c r="E85" s="317" t="s">
        <v>3791</v>
      </c>
      <c r="F85" s="317" t="s">
        <v>3799</v>
      </c>
      <c r="G85" s="188" t="s">
        <v>16</v>
      </c>
      <c r="H85" s="7">
        <f t="shared" ref="H85:N85" si="29">SUM(H86:H89)</f>
        <v>303</v>
      </c>
      <c r="I85" s="7">
        <f t="shared" si="29"/>
        <v>0</v>
      </c>
      <c r="J85" s="7">
        <f t="shared" si="29"/>
        <v>0</v>
      </c>
      <c r="K85" s="7">
        <f t="shared" si="29"/>
        <v>303</v>
      </c>
      <c r="L85" s="7">
        <f t="shared" si="29"/>
        <v>0</v>
      </c>
      <c r="M85" s="7">
        <f t="shared" si="29"/>
        <v>0</v>
      </c>
      <c r="N85" s="7">
        <f t="shared" si="29"/>
        <v>0</v>
      </c>
      <c r="O85" s="322"/>
      <c r="P85" s="322"/>
      <c r="Q85" s="601" t="s">
        <v>4157</v>
      </c>
    </row>
    <row r="86" spans="1:17" x14ac:dyDescent="0.25">
      <c r="A86" s="323"/>
      <c r="B86" s="317"/>
      <c r="C86" s="317"/>
      <c r="D86" s="317"/>
      <c r="E86" s="317"/>
      <c r="F86" s="317"/>
      <c r="G86" s="188" t="s">
        <v>17</v>
      </c>
      <c r="H86" s="7">
        <f t="shared" ref="H86:H89" si="30">SUM(I86:N86)</f>
        <v>300</v>
      </c>
      <c r="I86" s="7">
        <v>0</v>
      </c>
      <c r="J86" s="7">
        <v>0</v>
      </c>
      <c r="K86" s="7">
        <v>300</v>
      </c>
      <c r="L86" s="7">
        <v>0</v>
      </c>
      <c r="M86" s="7">
        <v>0</v>
      </c>
      <c r="N86" s="7">
        <v>0</v>
      </c>
      <c r="O86" s="322"/>
      <c r="P86" s="322"/>
      <c r="Q86" s="601"/>
    </row>
    <row r="87" spans="1:17" x14ac:dyDescent="0.25">
      <c r="A87" s="323"/>
      <c r="B87" s="317"/>
      <c r="C87" s="317"/>
      <c r="D87" s="317"/>
      <c r="E87" s="317"/>
      <c r="F87" s="317"/>
      <c r="G87" s="188" t="s">
        <v>1996</v>
      </c>
      <c r="H87" s="7">
        <f t="shared" si="30"/>
        <v>3</v>
      </c>
      <c r="I87" s="7">
        <v>0</v>
      </c>
      <c r="J87" s="7">
        <v>0</v>
      </c>
      <c r="K87" s="7">
        <v>3</v>
      </c>
      <c r="L87" s="7">
        <v>0</v>
      </c>
      <c r="M87" s="7">
        <v>0</v>
      </c>
      <c r="N87" s="7">
        <v>0</v>
      </c>
      <c r="O87" s="322"/>
      <c r="P87" s="322"/>
      <c r="Q87" s="601"/>
    </row>
    <row r="88" spans="1:17" x14ac:dyDescent="0.25">
      <c r="A88" s="323"/>
      <c r="B88" s="317"/>
      <c r="C88" s="317"/>
      <c r="D88" s="317"/>
      <c r="E88" s="317"/>
      <c r="F88" s="317"/>
      <c r="G88" s="188" t="s">
        <v>19</v>
      </c>
      <c r="H88" s="7">
        <f t="shared" si="30"/>
        <v>0</v>
      </c>
      <c r="I88" s="7">
        <v>0</v>
      </c>
      <c r="J88" s="7">
        <v>0</v>
      </c>
      <c r="K88" s="7">
        <v>0</v>
      </c>
      <c r="L88" s="7">
        <v>0</v>
      </c>
      <c r="M88" s="7">
        <v>0</v>
      </c>
      <c r="N88" s="7">
        <v>0</v>
      </c>
      <c r="O88" s="322"/>
      <c r="P88" s="322"/>
      <c r="Q88" s="601"/>
    </row>
    <row r="89" spans="1:17" ht="24" x14ac:dyDescent="0.25">
      <c r="A89" s="323"/>
      <c r="B89" s="317"/>
      <c r="C89" s="317"/>
      <c r="D89" s="317"/>
      <c r="E89" s="317"/>
      <c r="F89" s="317"/>
      <c r="G89" s="188" t="s">
        <v>20</v>
      </c>
      <c r="H89" s="7">
        <f t="shared" si="30"/>
        <v>0</v>
      </c>
      <c r="I89" s="7">
        <v>0</v>
      </c>
      <c r="J89" s="7">
        <v>0</v>
      </c>
      <c r="K89" s="7">
        <v>0</v>
      </c>
      <c r="L89" s="7">
        <v>0</v>
      </c>
      <c r="M89" s="7">
        <v>0</v>
      </c>
      <c r="N89" s="7">
        <v>0</v>
      </c>
      <c r="O89" s="322"/>
      <c r="P89" s="322"/>
      <c r="Q89" s="601"/>
    </row>
    <row r="90" spans="1:17" ht="36" x14ac:dyDescent="0.25">
      <c r="A90" s="690" t="s">
        <v>26</v>
      </c>
      <c r="B90" s="690"/>
      <c r="C90" s="690"/>
      <c r="D90" s="690"/>
      <c r="E90" s="690"/>
      <c r="F90" s="690"/>
      <c r="G90" s="190" t="s">
        <v>16</v>
      </c>
      <c r="H90" s="10">
        <f>SUM(H85)</f>
        <v>303</v>
      </c>
      <c r="I90" s="10">
        <f t="shared" ref="I90:N90" si="31">SUM(I85)</f>
        <v>0</v>
      </c>
      <c r="J90" s="10">
        <f t="shared" si="31"/>
        <v>0</v>
      </c>
      <c r="K90" s="10">
        <f t="shared" si="31"/>
        <v>303</v>
      </c>
      <c r="L90" s="10">
        <f t="shared" si="31"/>
        <v>0</v>
      </c>
      <c r="M90" s="10">
        <f t="shared" si="31"/>
        <v>0</v>
      </c>
      <c r="N90" s="10">
        <f t="shared" si="31"/>
        <v>0</v>
      </c>
      <c r="O90" s="322"/>
      <c r="P90" s="322"/>
    </row>
    <row r="91" spans="1:17" ht="24" x14ac:dyDescent="0.25">
      <c r="A91" s="690"/>
      <c r="B91" s="690"/>
      <c r="C91" s="690"/>
      <c r="D91" s="690"/>
      <c r="E91" s="690"/>
      <c r="F91" s="690"/>
      <c r="G91" s="190" t="s">
        <v>17</v>
      </c>
      <c r="H91" s="10">
        <f t="shared" ref="H91:N94" si="32">SUM(H86)</f>
        <v>300</v>
      </c>
      <c r="I91" s="10">
        <f t="shared" si="32"/>
        <v>0</v>
      </c>
      <c r="J91" s="10">
        <f t="shared" si="32"/>
        <v>0</v>
      </c>
      <c r="K91" s="10">
        <f t="shared" si="32"/>
        <v>300</v>
      </c>
      <c r="L91" s="10">
        <f t="shared" si="32"/>
        <v>0</v>
      </c>
      <c r="M91" s="10">
        <f t="shared" si="32"/>
        <v>0</v>
      </c>
      <c r="N91" s="10">
        <f t="shared" si="32"/>
        <v>0</v>
      </c>
      <c r="O91" s="322"/>
      <c r="P91" s="322"/>
    </row>
    <row r="92" spans="1:17" ht="24" x14ac:dyDescent="0.25">
      <c r="A92" s="690"/>
      <c r="B92" s="690"/>
      <c r="C92" s="690"/>
      <c r="D92" s="690"/>
      <c r="E92" s="690"/>
      <c r="F92" s="690"/>
      <c r="G92" s="190" t="s">
        <v>1996</v>
      </c>
      <c r="H92" s="10">
        <f t="shared" si="32"/>
        <v>3</v>
      </c>
      <c r="I92" s="10">
        <f t="shared" si="32"/>
        <v>0</v>
      </c>
      <c r="J92" s="10">
        <f t="shared" si="32"/>
        <v>0</v>
      </c>
      <c r="K92" s="10">
        <f t="shared" si="32"/>
        <v>3</v>
      </c>
      <c r="L92" s="10">
        <f t="shared" si="32"/>
        <v>0</v>
      </c>
      <c r="M92" s="10">
        <f t="shared" si="32"/>
        <v>0</v>
      </c>
      <c r="N92" s="10">
        <f t="shared" si="32"/>
        <v>0</v>
      </c>
      <c r="O92" s="322"/>
      <c r="P92" s="322"/>
    </row>
    <row r="93" spans="1:17" x14ac:dyDescent="0.25">
      <c r="A93" s="690"/>
      <c r="B93" s="690"/>
      <c r="C93" s="690"/>
      <c r="D93" s="690"/>
      <c r="E93" s="690"/>
      <c r="F93" s="690"/>
      <c r="G93" s="190" t="s">
        <v>19</v>
      </c>
      <c r="H93" s="10">
        <f t="shared" si="32"/>
        <v>0</v>
      </c>
      <c r="I93" s="10">
        <f t="shared" si="32"/>
        <v>0</v>
      </c>
      <c r="J93" s="10">
        <f t="shared" si="32"/>
        <v>0</v>
      </c>
      <c r="K93" s="10">
        <f t="shared" si="32"/>
        <v>0</v>
      </c>
      <c r="L93" s="10">
        <f t="shared" si="32"/>
        <v>0</v>
      </c>
      <c r="M93" s="10">
        <f t="shared" si="32"/>
        <v>0</v>
      </c>
      <c r="N93" s="10">
        <f t="shared" si="32"/>
        <v>0</v>
      </c>
      <c r="O93" s="322"/>
      <c r="P93" s="322"/>
    </row>
    <row r="94" spans="1:17" ht="24" x14ac:dyDescent="0.25">
      <c r="A94" s="690"/>
      <c r="B94" s="690"/>
      <c r="C94" s="690"/>
      <c r="D94" s="690"/>
      <c r="E94" s="690"/>
      <c r="F94" s="690"/>
      <c r="G94" s="190" t="s">
        <v>20</v>
      </c>
      <c r="H94" s="10">
        <f t="shared" si="32"/>
        <v>0</v>
      </c>
      <c r="I94" s="10">
        <f t="shared" si="32"/>
        <v>0</v>
      </c>
      <c r="J94" s="10">
        <f t="shared" si="32"/>
        <v>0</v>
      </c>
      <c r="K94" s="10">
        <f t="shared" si="32"/>
        <v>0</v>
      </c>
      <c r="L94" s="10">
        <f t="shared" si="32"/>
        <v>0</v>
      </c>
      <c r="M94" s="10">
        <f t="shared" si="32"/>
        <v>0</v>
      </c>
      <c r="N94" s="10">
        <f t="shared" si="32"/>
        <v>0</v>
      </c>
      <c r="O94" s="322"/>
      <c r="P94" s="322"/>
    </row>
    <row r="95" spans="1:17" x14ac:dyDescent="0.25">
      <c r="A95" s="322" t="s">
        <v>149</v>
      </c>
      <c r="B95" s="322"/>
      <c r="C95" s="322"/>
      <c r="D95" s="322"/>
      <c r="E95" s="322"/>
      <c r="F95" s="322"/>
      <c r="G95" s="322"/>
      <c r="H95" s="322"/>
      <c r="I95" s="322"/>
      <c r="J95" s="322"/>
      <c r="K95" s="322"/>
      <c r="L95" s="322"/>
      <c r="M95" s="322"/>
      <c r="N95" s="322"/>
      <c r="O95" s="322"/>
      <c r="P95" s="322"/>
    </row>
    <row r="96" spans="1:17" ht="36" x14ac:dyDescent="0.25">
      <c r="A96" s="323" t="s">
        <v>3800</v>
      </c>
      <c r="B96" s="317"/>
      <c r="C96" s="317" t="s">
        <v>149</v>
      </c>
      <c r="D96" s="317">
        <v>2028</v>
      </c>
      <c r="E96" s="317"/>
      <c r="F96" s="317" t="s">
        <v>111</v>
      </c>
      <c r="G96" s="188" t="s">
        <v>16</v>
      </c>
      <c r="H96" s="7">
        <f t="shared" ref="H96:N96" si="33">SUM(H97:H100)</f>
        <v>11.6</v>
      </c>
      <c r="I96" s="7">
        <f t="shared" si="33"/>
        <v>0</v>
      </c>
      <c r="J96" s="7">
        <f t="shared" si="33"/>
        <v>0</v>
      </c>
      <c r="K96" s="7">
        <f t="shared" si="33"/>
        <v>0</v>
      </c>
      <c r="L96" s="7">
        <f t="shared" si="33"/>
        <v>11.6</v>
      </c>
      <c r="M96" s="7">
        <f t="shared" si="33"/>
        <v>0</v>
      </c>
      <c r="N96" s="7">
        <f t="shared" si="33"/>
        <v>0</v>
      </c>
      <c r="O96" s="317"/>
      <c r="P96" s="317"/>
      <c r="Q96" s="601" t="s">
        <v>4157</v>
      </c>
    </row>
    <row r="97" spans="1:17" x14ac:dyDescent="0.25">
      <c r="A97" s="323"/>
      <c r="B97" s="317"/>
      <c r="C97" s="317"/>
      <c r="D97" s="317"/>
      <c r="E97" s="317"/>
      <c r="F97" s="317"/>
      <c r="G97" s="188" t="s">
        <v>17</v>
      </c>
      <c r="H97" s="7">
        <f t="shared" ref="H97:H100" si="34">SUM(I97:N97)</f>
        <v>0</v>
      </c>
      <c r="I97" s="7">
        <v>0</v>
      </c>
      <c r="J97" s="7">
        <v>0</v>
      </c>
      <c r="K97" s="7">
        <v>0</v>
      </c>
      <c r="L97" s="7">
        <v>0</v>
      </c>
      <c r="M97" s="7">
        <v>0</v>
      </c>
      <c r="N97" s="7">
        <v>0</v>
      </c>
      <c r="O97" s="317"/>
      <c r="P97" s="317"/>
      <c r="Q97" s="601"/>
    </row>
    <row r="98" spans="1:17" ht="36" x14ac:dyDescent="0.25">
      <c r="A98" s="323"/>
      <c r="B98" s="317"/>
      <c r="C98" s="317"/>
      <c r="D98" s="317"/>
      <c r="E98" s="317"/>
      <c r="F98" s="317"/>
      <c r="G98" s="188" t="s">
        <v>18</v>
      </c>
      <c r="H98" s="7">
        <f t="shared" si="34"/>
        <v>11.6</v>
      </c>
      <c r="I98" s="7">
        <v>0</v>
      </c>
      <c r="J98" s="7">
        <v>0</v>
      </c>
      <c r="K98" s="7">
        <v>0</v>
      </c>
      <c r="L98" s="7">
        <v>11.6</v>
      </c>
      <c r="M98" s="7">
        <v>0</v>
      </c>
      <c r="N98" s="7">
        <v>0</v>
      </c>
      <c r="O98" s="317"/>
      <c r="P98" s="317"/>
      <c r="Q98" s="601"/>
    </row>
    <row r="99" spans="1:17" x14ac:dyDescent="0.25">
      <c r="A99" s="323"/>
      <c r="B99" s="317"/>
      <c r="C99" s="317"/>
      <c r="D99" s="317"/>
      <c r="E99" s="317"/>
      <c r="F99" s="317"/>
      <c r="G99" s="188" t="s">
        <v>19</v>
      </c>
      <c r="H99" s="7">
        <f t="shared" si="34"/>
        <v>0</v>
      </c>
      <c r="I99" s="7">
        <v>0</v>
      </c>
      <c r="J99" s="7">
        <v>0</v>
      </c>
      <c r="K99" s="7">
        <v>0</v>
      </c>
      <c r="L99" s="7">
        <v>0</v>
      </c>
      <c r="M99" s="7">
        <v>0</v>
      </c>
      <c r="N99" s="7">
        <v>0</v>
      </c>
      <c r="O99" s="317"/>
      <c r="P99" s="317"/>
      <c r="Q99" s="601"/>
    </row>
    <row r="100" spans="1:17" ht="24" x14ac:dyDescent="0.25">
      <c r="A100" s="323"/>
      <c r="B100" s="317"/>
      <c r="C100" s="317"/>
      <c r="D100" s="317"/>
      <c r="E100" s="317"/>
      <c r="F100" s="317"/>
      <c r="G100" s="188" t="s">
        <v>20</v>
      </c>
      <c r="H100" s="7">
        <f t="shared" si="34"/>
        <v>0</v>
      </c>
      <c r="I100" s="7">
        <v>0</v>
      </c>
      <c r="J100" s="7">
        <v>0</v>
      </c>
      <c r="K100" s="7">
        <v>0</v>
      </c>
      <c r="L100" s="7">
        <v>0</v>
      </c>
      <c r="M100" s="7">
        <v>0</v>
      </c>
      <c r="N100" s="7">
        <v>0</v>
      </c>
      <c r="O100" s="317"/>
      <c r="P100" s="317"/>
      <c r="Q100" s="601"/>
    </row>
    <row r="101" spans="1:17" ht="36" x14ac:dyDescent="0.25">
      <c r="A101" s="690" t="s">
        <v>26</v>
      </c>
      <c r="B101" s="690"/>
      <c r="C101" s="690"/>
      <c r="D101" s="690"/>
      <c r="E101" s="690"/>
      <c r="F101" s="690"/>
      <c r="G101" s="190" t="s">
        <v>16</v>
      </c>
      <c r="H101" s="10">
        <f t="shared" ref="H101:N101" si="35">SUM(H102:H105)</f>
        <v>11.6</v>
      </c>
      <c r="I101" s="10">
        <f t="shared" si="35"/>
        <v>0</v>
      </c>
      <c r="J101" s="10">
        <f t="shared" si="35"/>
        <v>0</v>
      </c>
      <c r="K101" s="10">
        <f t="shared" si="35"/>
        <v>0</v>
      </c>
      <c r="L101" s="10">
        <f t="shared" si="35"/>
        <v>11.6</v>
      </c>
      <c r="M101" s="10">
        <f t="shared" si="35"/>
        <v>0</v>
      </c>
      <c r="N101" s="10">
        <f t="shared" si="35"/>
        <v>0</v>
      </c>
      <c r="O101" s="317"/>
      <c r="P101" s="317"/>
    </row>
    <row r="102" spans="1:17" ht="24" x14ac:dyDescent="0.25">
      <c r="A102" s="690"/>
      <c r="B102" s="690"/>
      <c r="C102" s="690"/>
      <c r="D102" s="690"/>
      <c r="E102" s="690"/>
      <c r="F102" s="690"/>
      <c r="G102" s="190" t="s">
        <v>17</v>
      </c>
      <c r="H102" s="10">
        <f t="shared" ref="H102:H105" si="36">SUM(I102:N102)</f>
        <v>0</v>
      </c>
      <c r="I102" s="10">
        <f t="shared" ref="I102:I105" si="37">I97</f>
        <v>0</v>
      </c>
      <c r="J102" s="10">
        <f t="shared" ref="J102:J105" si="38">J97</f>
        <v>0</v>
      </c>
      <c r="K102" s="10">
        <f t="shared" ref="K102:K105" si="39">K97</f>
        <v>0</v>
      </c>
      <c r="L102" s="10">
        <f t="shared" ref="L102:L105" si="40">L97</f>
        <v>0</v>
      </c>
      <c r="M102" s="10">
        <f t="shared" ref="M102:M105" si="41">M97</f>
        <v>0</v>
      </c>
      <c r="N102" s="10">
        <f t="shared" ref="N102:N105" si="42">N97</f>
        <v>0</v>
      </c>
      <c r="O102" s="317"/>
      <c r="P102" s="317"/>
    </row>
    <row r="103" spans="1:17" ht="36" x14ac:dyDescent="0.25">
      <c r="A103" s="690"/>
      <c r="B103" s="690"/>
      <c r="C103" s="690"/>
      <c r="D103" s="690"/>
      <c r="E103" s="690"/>
      <c r="F103" s="690"/>
      <c r="G103" s="190" t="s">
        <v>18</v>
      </c>
      <c r="H103" s="10">
        <f t="shared" si="36"/>
        <v>11.6</v>
      </c>
      <c r="I103" s="10">
        <f t="shared" si="37"/>
        <v>0</v>
      </c>
      <c r="J103" s="10">
        <f t="shared" si="38"/>
        <v>0</v>
      </c>
      <c r="K103" s="10">
        <f t="shared" si="39"/>
        <v>0</v>
      </c>
      <c r="L103" s="10">
        <f t="shared" si="40"/>
        <v>11.6</v>
      </c>
      <c r="M103" s="10">
        <f t="shared" si="41"/>
        <v>0</v>
      </c>
      <c r="N103" s="10">
        <f t="shared" si="42"/>
        <v>0</v>
      </c>
      <c r="O103" s="317"/>
      <c r="P103" s="317"/>
    </row>
    <row r="104" spans="1:17" x14ac:dyDescent="0.25">
      <c r="A104" s="690"/>
      <c r="B104" s="690"/>
      <c r="C104" s="690"/>
      <c r="D104" s="690"/>
      <c r="E104" s="690"/>
      <c r="F104" s="690"/>
      <c r="G104" s="190" t="s">
        <v>19</v>
      </c>
      <c r="H104" s="10">
        <f t="shared" si="36"/>
        <v>0</v>
      </c>
      <c r="I104" s="10">
        <f t="shared" si="37"/>
        <v>0</v>
      </c>
      <c r="J104" s="10">
        <f t="shared" si="38"/>
        <v>0</v>
      </c>
      <c r="K104" s="10">
        <f t="shared" si="39"/>
        <v>0</v>
      </c>
      <c r="L104" s="10">
        <f t="shared" si="40"/>
        <v>0</v>
      </c>
      <c r="M104" s="10">
        <f t="shared" si="41"/>
        <v>0</v>
      </c>
      <c r="N104" s="10">
        <f t="shared" si="42"/>
        <v>0</v>
      </c>
      <c r="O104" s="317"/>
      <c r="P104" s="317"/>
    </row>
    <row r="105" spans="1:17" ht="24" x14ac:dyDescent="0.25">
      <c r="A105" s="690"/>
      <c r="B105" s="690"/>
      <c r="C105" s="690"/>
      <c r="D105" s="690"/>
      <c r="E105" s="690"/>
      <c r="F105" s="690"/>
      <c r="G105" s="190" t="s">
        <v>20</v>
      </c>
      <c r="H105" s="10">
        <f t="shared" si="36"/>
        <v>0</v>
      </c>
      <c r="I105" s="10">
        <f t="shared" si="37"/>
        <v>0</v>
      </c>
      <c r="J105" s="10">
        <f t="shared" si="38"/>
        <v>0</v>
      </c>
      <c r="K105" s="10">
        <f t="shared" si="39"/>
        <v>0</v>
      </c>
      <c r="L105" s="10">
        <f t="shared" si="40"/>
        <v>0</v>
      </c>
      <c r="M105" s="10">
        <f t="shared" si="41"/>
        <v>0</v>
      </c>
      <c r="N105" s="10">
        <f t="shared" si="42"/>
        <v>0</v>
      </c>
      <c r="O105" s="317"/>
      <c r="P105" s="317"/>
    </row>
    <row r="106" spans="1:17" x14ac:dyDescent="0.25">
      <c r="A106" s="322" t="s">
        <v>21</v>
      </c>
      <c r="B106" s="322"/>
      <c r="C106" s="322"/>
      <c r="D106" s="322"/>
      <c r="E106" s="322"/>
      <c r="F106" s="322"/>
      <c r="G106" s="322"/>
      <c r="H106" s="322"/>
      <c r="I106" s="322"/>
      <c r="J106" s="322"/>
      <c r="K106" s="322"/>
      <c r="L106" s="322"/>
      <c r="M106" s="322"/>
      <c r="N106" s="322"/>
      <c r="O106" s="322"/>
      <c r="P106" s="322"/>
    </row>
    <row r="107" spans="1:17" ht="36" x14ac:dyDescent="0.25">
      <c r="A107" s="323" t="s">
        <v>3801</v>
      </c>
      <c r="B107" s="317" t="s">
        <v>3790</v>
      </c>
      <c r="C107" s="317" t="s">
        <v>21</v>
      </c>
      <c r="D107" s="317">
        <v>2028</v>
      </c>
      <c r="E107" s="317">
        <v>15</v>
      </c>
      <c r="F107" s="317" t="s">
        <v>3796</v>
      </c>
      <c r="G107" s="258" t="s">
        <v>3797</v>
      </c>
      <c r="H107" s="7">
        <f t="shared" ref="H107:N107" si="43">SUM(H108:H111)</f>
        <v>5.5</v>
      </c>
      <c r="I107" s="7">
        <f t="shared" si="43"/>
        <v>0</v>
      </c>
      <c r="J107" s="7">
        <f t="shared" si="43"/>
        <v>0</v>
      </c>
      <c r="K107" s="7">
        <f t="shared" si="43"/>
        <v>0</v>
      </c>
      <c r="L107" s="7">
        <f t="shared" si="43"/>
        <v>5.5</v>
      </c>
      <c r="M107" s="7">
        <f t="shared" si="43"/>
        <v>0</v>
      </c>
      <c r="N107" s="7">
        <f t="shared" si="43"/>
        <v>0</v>
      </c>
      <c r="O107" s="322"/>
      <c r="P107" s="322"/>
      <c r="Q107" s="601" t="s">
        <v>4157</v>
      </c>
    </row>
    <row r="108" spans="1:17" x14ac:dyDescent="0.25">
      <c r="A108" s="323"/>
      <c r="B108" s="317"/>
      <c r="C108" s="317"/>
      <c r="D108" s="317"/>
      <c r="E108" s="317"/>
      <c r="F108" s="317"/>
      <c r="G108" s="258" t="s">
        <v>17</v>
      </c>
      <c r="H108" s="7">
        <f t="shared" ref="H108:H111" si="44">SUM(I108:N108)</f>
        <v>0</v>
      </c>
      <c r="I108" s="7">
        <v>0</v>
      </c>
      <c r="J108" s="7">
        <v>0</v>
      </c>
      <c r="K108" s="7">
        <v>0</v>
      </c>
      <c r="L108" s="7">
        <v>0</v>
      </c>
      <c r="M108" s="7">
        <v>0</v>
      </c>
      <c r="N108" s="7">
        <v>0</v>
      </c>
      <c r="O108" s="322"/>
      <c r="P108" s="322"/>
      <c r="Q108" s="601"/>
    </row>
    <row r="109" spans="1:17" ht="36" x14ac:dyDescent="0.25">
      <c r="A109" s="323"/>
      <c r="B109" s="317"/>
      <c r="C109" s="317"/>
      <c r="D109" s="317"/>
      <c r="E109" s="317"/>
      <c r="F109" s="317"/>
      <c r="G109" s="258" t="s">
        <v>18</v>
      </c>
      <c r="H109" s="7">
        <f t="shared" si="44"/>
        <v>5.5</v>
      </c>
      <c r="I109" s="7">
        <v>0</v>
      </c>
      <c r="J109" s="7">
        <v>0</v>
      </c>
      <c r="K109" s="7">
        <v>0</v>
      </c>
      <c r="L109" s="7">
        <v>5.5</v>
      </c>
      <c r="M109" s="7">
        <v>0</v>
      </c>
      <c r="N109" s="7">
        <v>0</v>
      </c>
      <c r="O109" s="322"/>
      <c r="P109" s="322"/>
      <c r="Q109" s="601"/>
    </row>
    <row r="110" spans="1:17" x14ac:dyDescent="0.25">
      <c r="A110" s="323"/>
      <c r="B110" s="317"/>
      <c r="C110" s="317"/>
      <c r="D110" s="317"/>
      <c r="E110" s="317"/>
      <c r="F110" s="317"/>
      <c r="G110" s="258" t="s">
        <v>19</v>
      </c>
      <c r="H110" s="7">
        <f t="shared" si="44"/>
        <v>0</v>
      </c>
      <c r="I110" s="7">
        <v>0</v>
      </c>
      <c r="J110" s="7">
        <v>0</v>
      </c>
      <c r="K110" s="7">
        <v>0</v>
      </c>
      <c r="L110" s="7">
        <v>0</v>
      </c>
      <c r="M110" s="7">
        <v>0</v>
      </c>
      <c r="N110" s="7">
        <v>0</v>
      </c>
      <c r="O110" s="322"/>
      <c r="P110" s="322"/>
      <c r="Q110" s="601"/>
    </row>
    <row r="111" spans="1:17" ht="24" x14ac:dyDescent="0.25">
      <c r="A111" s="323"/>
      <c r="B111" s="317"/>
      <c r="C111" s="317"/>
      <c r="D111" s="317"/>
      <c r="E111" s="317"/>
      <c r="F111" s="317"/>
      <c r="G111" s="258" t="s">
        <v>20</v>
      </c>
      <c r="H111" s="7">
        <f t="shared" si="44"/>
        <v>0</v>
      </c>
      <c r="I111" s="7">
        <v>0</v>
      </c>
      <c r="J111" s="7">
        <v>0</v>
      </c>
      <c r="K111" s="7">
        <v>0</v>
      </c>
      <c r="L111" s="7">
        <v>0</v>
      </c>
      <c r="M111" s="7">
        <v>0</v>
      </c>
      <c r="N111" s="7">
        <v>0</v>
      </c>
      <c r="O111" s="322"/>
      <c r="P111" s="322"/>
      <c r="Q111" s="601"/>
    </row>
    <row r="112" spans="1:17" ht="36" x14ac:dyDescent="0.25">
      <c r="A112" s="690" t="s">
        <v>26</v>
      </c>
      <c r="B112" s="690"/>
      <c r="C112" s="690"/>
      <c r="D112" s="690"/>
      <c r="E112" s="690"/>
      <c r="F112" s="690"/>
      <c r="G112" s="190" t="s">
        <v>16</v>
      </c>
      <c r="H112" s="10">
        <f>SUM(H107)</f>
        <v>5.5</v>
      </c>
      <c r="I112" s="10">
        <f t="shared" ref="I112:N112" si="45">SUM(I107)</f>
        <v>0</v>
      </c>
      <c r="J112" s="10">
        <f t="shared" si="45"/>
        <v>0</v>
      </c>
      <c r="K112" s="10">
        <f t="shared" si="45"/>
        <v>0</v>
      </c>
      <c r="L112" s="10">
        <f t="shared" si="45"/>
        <v>5.5</v>
      </c>
      <c r="M112" s="10">
        <f t="shared" si="45"/>
        <v>0</v>
      </c>
      <c r="N112" s="10">
        <f t="shared" si="45"/>
        <v>0</v>
      </c>
      <c r="O112" s="322"/>
      <c r="P112" s="322"/>
    </row>
    <row r="113" spans="1:17" ht="24" x14ac:dyDescent="0.25">
      <c r="A113" s="690"/>
      <c r="B113" s="690"/>
      <c r="C113" s="690"/>
      <c r="D113" s="690"/>
      <c r="E113" s="690"/>
      <c r="F113" s="690"/>
      <c r="G113" s="190" t="s">
        <v>17</v>
      </c>
      <c r="H113" s="10">
        <f t="shared" ref="H113:N116" si="46">SUM(H108)</f>
        <v>0</v>
      </c>
      <c r="I113" s="10">
        <f t="shared" si="46"/>
        <v>0</v>
      </c>
      <c r="J113" s="10">
        <f t="shared" si="46"/>
        <v>0</v>
      </c>
      <c r="K113" s="10">
        <f t="shared" si="46"/>
        <v>0</v>
      </c>
      <c r="L113" s="10">
        <f t="shared" si="46"/>
        <v>0</v>
      </c>
      <c r="M113" s="10">
        <f t="shared" si="46"/>
        <v>0</v>
      </c>
      <c r="N113" s="10">
        <f t="shared" si="46"/>
        <v>0</v>
      </c>
      <c r="O113" s="322"/>
      <c r="P113" s="322"/>
    </row>
    <row r="114" spans="1:17" ht="36" x14ac:dyDescent="0.25">
      <c r="A114" s="690"/>
      <c r="B114" s="690"/>
      <c r="C114" s="690"/>
      <c r="D114" s="690"/>
      <c r="E114" s="690"/>
      <c r="F114" s="690"/>
      <c r="G114" s="190" t="s">
        <v>18</v>
      </c>
      <c r="H114" s="10">
        <f t="shared" si="46"/>
        <v>5.5</v>
      </c>
      <c r="I114" s="10">
        <f t="shared" si="46"/>
        <v>0</v>
      </c>
      <c r="J114" s="10">
        <f t="shared" si="46"/>
        <v>0</v>
      </c>
      <c r="K114" s="10">
        <f t="shared" si="46"/>
        <v>0</v>
      </c>
      <c r="L114" s="10">
        <f t="shared" si="46"/>
        <v>5.5</v>
      </c>
      <c r="M114" s="10">
        <f t="shared" si="46"/>
        <v>0</v>
      </c>
      <c r="N114" s="10">
        <f t="shared" si="46"/>
        <v>0</v>
      </c>
      <c r="O114" s="322"/>
      <c r="P114" s="322"/>
    </row>
    <row r="115" spans="1:17" x14ac:dyDescent="0.25">
      <c r="A115" s="690"/>
      <c r="B115" s="690"/>
      <c r="C115" s="690"/>
      <c r="D115" s="690"/>
      <c r="E115" s="690"/>
      <c r="F115" s="690"/>
      <c r="G115" s="190" t="s">
        <v>19</v>
      </c>
      <c r="H115" s="10">
        <f t="shared" si="46"/>
        <v>0</v>
      </c>
      <c r="I115" s="10">
        <f t="shared" si="46"/>
        <v>0</v>
      </c>
      <c r="J115" s="10">
        <f t="shared" si="46"/>
        <v>0</v>
      </c>
      <c r="K115" s="10">
        <f t="shared" si="46"/>
        <v>0</v>
      </c>
      <c r="L115" s="10">
        <f t="shared" si="46"/>
        <v>0</v>
      </c>
      <c r="M115" s="10">
        <f t="shared" si="46"/>
        <v>0</v>
      </c>
      <c r="N115" s="10">
        <f t="shared" si="46"/>
        <v>0</v>
      </c>
      <c r="O115" s="322"/>
      <c r="P115" s="322"/>
    </row>
    <row r="116" spans="1:17" ht="24" x14ac:dyDescent="0.25">
      <c r="A116" s="690"/>
      <c r="B116" s="690"/>
      <c r="C116" s="690"/>
      <c r="D116" s="690"/>
      <c r="E116" s="690"/>
      <c r="F116" s="690"/>
      <c r="G116" s="190" t="s">
        <v>20</v>
      </c>
      <c r="H116" s="10">
        <f t="shared" si="46"/>
        <v>0</v>
      </c>
      <c r="I116" s="10">
        <f t="shared" si="46"/>
        <v>0</v>
      </c>
      <c r="J116" s="10">
        <f t="shared" si="46"/>
        <v>0</v>
      </c>
      <c r="K116" s="10">
        <f t="shared" si="46"/>
        <v>0</v>
      </c>
      <c r="L116" s="10">
        <f t="shared" si="46"/>
        <v>0</v>
      </c>
      <c r="M116" s="10">
        <f t="shared" si="46"/>
        <v>0</v>
      </c>
      <c r="N116" s="10">
        <f t="shared" si="46"/>
        <v>0</v>
      </c>
      <c r="O116" s="322"/>
      <c r="P116" s="322"/>
    </row>
    <row r="117" spans="1:17" x14ac:dyDescent="0.25">
      <c r="A117" s="322" t="s">
        <v>13</v>
      </c>
      <c r="B117" s="322"/>
      <c r="C117" s="322"/>
      <c r="D117" s="322"/>
      <c r="E117" s="322"/>
      <c r="F117" s="322"/>
      <c r="G117" s="322"/>
      <c r="H117" s="322"/>
      <c r="I117" s="322"/>
      <c r="J117" s="322"/>
      <c r="K117" s="322"/>
      <c r="L117" s="322"/>
      <c r="M117" s="322"/>
      <c r="N117" s="322"/>
      <c r="O117" s="322"/>
      <c r="P117" s="322"/>
    </row>
    <row r="118" spans="1:17" ht="36" x14ac:dyDescent="0.25">
      <c r="A118" s="323" t="s">
        <v>3802</v>
      </c>
      <c r="B118" s="317" t="s">
        <v>3790</v>
      </c>
      <c r="C118" s="317" t="s">
        <v>3803</v>
      </c>
      <c r="D118" s="317">
        <v>2028</v>
      </c>
      <c r="E118" s="317">
        <v>15</v>
      </c>
      <c r="F118" s="317" t="s">
        <v>3796</v>
      </c>
      <c r="G118" s="258" t="s">
        <v>3797</v>
      </c>
      <c r="H118" s="7">
        <f t="shared" ref="H118:N118" si="47">SUM(H119:H122)</f>
        <v>5.5</v>
      </c>
      <c r="I118" s="7">
        <f t="shared" si="47"/>
        <v>0</v>
      </c>
      <c r="J118" s="7">
        <f t="shared" si="47"/>
        <v>0</v>
      </c>
      <c r="K118" s="7">
        <f t="shared" si="47"/>
        <v>0</v>
      </c>
      <c r="L118" s="7">
        <f t="shared" si="47"/>
        <v>5.5</v>
      </c>
      <c r="M118" s="7">
        <f t="shared" si="47"/>
        <v>0</v>
      </c>
      <c r="N118" s="7">
        <f t="shared" si="47"/>
        <v>0</v>
      </c>
      <c r="O118" s="322"/>
      <c r="P118" s="322"/>
      <c r="Q118" s="601" t="s">
        <v>4157</v>
      </c>
    </row>
    <row r="119" spans="1:17" x14ac:dyDescent="0.25">
      <c r="A119" s="323"/>
      <c r="B119" s="317"/>
      <c r="C119" s="317"/>
      <c r="D119" s="317"/>
      <c r="E119" s="317"/>
      <c r="F119" s="317"/>
      <c r="G119" s="258" t="s">
        <v>17</v>
      </c>
      <c r="H119" s="7">
        <f t="shared" ref="H119:H122" si="48">SUM(I119:N119)</f>
        <v>0</v>
      </c>
      <c r="I119" s="7">
        <v>0</v>
      </c>
      <c r="J119" s="7">
        <v>0</v>
      </c>
      <c r="K119" s="7">
        <v>0</v>
      </c>
      <c r="L119" s="7">
        <v>0</v>
      </c>
      <c r="M119" s="7">
        <v>0</v>
      </c>
      <c r="N119" s="7">
        <v>0</v>
      </c>
      <c r="O119" s="322"/>
      <c r="P119" s="322"/>
      <c r="Q119" s="601"/>
    </row>
    <row r="120" spans="1:17" ht="36" x14ac:dyDescent="0.25">
      <c r="A120" s="323"/>
      <c r="B120" s="317"/>
      <c r="C120" s="317"/>
      <c r="D120" s="317"/>
      <c r="E120" s="317"/>
      <c r="F120" s="317"/>
      <c r="G120" s="258" t="s">
        <v>18</v>
      </c>
      <c r="H120" s="7">
        <f t="shared" si="48"/>
        <v>5.5</v>
      </c>
      <c r="I120" s="7">
        <v>0</v>
      </c>
      <c r="J120" s="7">
        <v>0</v>
      </c>
      <c r="K120" s="7">
        <v>0</v>
      </c>
      <c r="L120" s="7">
        <v>5.5</v>
      </c>
      <c r="M120" s="7">
        <v>0</v>
      </c>
      <c r="N120" s="7">
        <v>0</v>
      </c>
      <c r="O120" s="322"/>
      <c r="P120" s="322"/>
      <c r="Q120" s="601"/>
    </row>
    <row r="121" spans="1:17" x14ac:dyDescent="0.25">
      <c r="A121" s="323"/>
      <c r="B121" s="317"/>
      <c r="C121" s="317"/>
      <c r="D121" s="317"/>
      <c r="E121" s="317"/>
      <c r="F121" s="317"/>
      <c r="G121" s="258" t="s">
        <v>19</v>
      </c>
      <c r="H121" s="7">
        <f t="shared" si="48"/>
        <v>0</v>
      </c>
      <c r="I121" s="7">
        <v>0</v>
      </c>
      <c r="J121" s="7">
        <v>0</v>
      </c>
      <c r="K121" s="7">
        <v>0</v>
      </c>
      <c r="L121" s="7">
        <v>0</v>
      </c>
      <c r="M121" s="7">
        <v>0</v>
      </c>
      <c r="N121" s="7">
        <v>0</v>
      </c>
      <c r="O121" s="322"/>
      <c r="P121" s="322"/>
      <c r="Q121" s="601"/>
    </row>
    <row r="122" spans="1:17" ht="24" x14ac:dyDescent="0.25">
      <c r="A122" s="323"/>
      <c r="B122" s="317"/>
      <c r="C122" s="317"/>
      <c r="D122" s="317"/>
      <c r="E122" s="317"/>
      <c r="F122" s="317"/>
      <c r="G122" s="258" t="s">
        <v>20</v>
      </c>
      <c r="H122" s="7">
        <f t="shared" si="48"/>
        <v>0</v>
      </c>
      <c r="I122" s="7">
        <v>0</v>
      </c>
      <c r="J122" s="7">
        <v>0</v>
      </c>
      <c r="K122" s="7">
        <v>0</v>
      </c>
      <c r="L122" s="7">
        <v>0</v>
      </c>
      <c r="M122" s="7">
        <v>0</v>
      </c>
      <c r="N122" s="7">
        <v>0</v>
      </c>
      <c r="O122" s="322"/>
      <c r="P122" s="322"/>
      <c r="Q122" s="601"/>
    </row>
    <row r="123" spans="1:17" ht="36" x14ac:dyDescent="0.25">
      <c r="A123" s="690" t="s">
        <v>26</v>
      </c>
      <c r="B123" s="690"/>
      <c r="C123" s="690"/>
      <c r="D123" s="690"/>
      <c r="E123" s="690"/>
      <c r="F123" s="690"/>
      <c r="G123" s="190" t="s">
        <v>16</v>
      </c>
      <c r="H123" s="10">
        <f>SUM(H118)</f>
        <v>5.5</v>
      </c>
      <c r="I123" s="10">
        <f t="shared" ref="I123:N123" si="49">SUM(I118)</f>
        <v>0</v>
      </c>
      <c r="J123" s="10">
        <f t="shared" si="49"/>
        <v>0</v>
      </c>
      <c r="K123" s="10">
        <f t="shared" si="49"/>
        <v>0</v>
      </c>
      <c r="L123" s="10">
        <f t="shared" si="49"/>
        <v>5.5</v>
      </c>
      <c r="M123" s="10">
        <f t="shared" si="49"/>
        <v>0</v>
      </c>
      <c r="N123" s="10">
        <f t="shared" si="49"/>
        <v>0</v>
      </c>
      <c r="O123" s="322"/>
      <c r="P123" s="322"/>
    </row>
    <row r="124" spans="1:17" ht="24" x14ac:dyDescent="0.25">
      <c r="A124" s="690"/>
      <c r="B124" s="690"/>
      <c r="C124" s="690"/>
      <c r="D124" s="690"/>
      <c r="E124" s="690"/>
      <c r="F124" s="690"/>
      <c r="G124" s="190" t="s">
        <v>17</v>
      </c>
      <c r="H124" s="10">
        <f t="shared" ref="H124:N127" si="50">SUM(H119)</f>
        <v>0</v>
      </c>
      <c r="I124" s="10">
        <f t="shared" si="50"/>
        <v>0</v>
      </c>
      <c r="J124" s="10">
        <f t="shared" si="50"/>
        <v>0</v>
      </c>
      <c r="K124" s="10">
        <f t="shared" si="50"/>
        <v>0</v>
      </c>
      <c r="L124" s="10">
        <f t="shared" si="50"/>
        <v>0</v>
      </c>
      <c r="M124" s="10">
        <f t="shared" si="50"/>
        <v>0</v>
      </c>
      <c r="N124" s="10">
        <f t="shared" si="50"/>
        <v>0</v>
      </c>
      <c r="O124" s="322"/>
      <c r="P124" s="322"/>
    </row>
    <row r="125" spans="1:17" ht="36" x14ac:dyDescent="0.25">
      <c r="A125" s="690"/>
      <c r="B125" s="690"/>
      <c r="C125" s="690"/>
      <c r="D125" s="690"/>
      <c r="E125" s="690"/>
      <c r="F125" s="690"/>
      <c r="G125" s="190" t="s">
        <v>18</v>
      </c>
      <c r="H125" s="10">
        <f t="shared" si="50"/>
        <v>5.5</v>
      </c>
      <c r="I125" s="10">
        <f t="shared" si="50"/>
        <v>0</v>
      </c>
      <c r="J125" s="10">
        <f t="shared" si="50"/>
        <v>0</v>
      </c>
      <c r="K125" s="10">
        <f t="shared" si="50"/>
        <v>0</v>
      </c>
      <c r="L125" s="10">
        <f t="shared" si="50"/>
        <v>5.5</v>
      </c>
      <c r="M125" s="10">
        <f t="shared" si="50"/>
        <v>0</v>
      </c>
      <c r="N125" s="10">
        <f t="shared" si="50"/>
        <v>0</v>
      </c>
      <c r="O125" s="322"/>
      <c r="P125" s="322"/>
    </row>
    <row r="126" spans="1:17" x14ac:dyDescent="0.25">
      <c r="A126" s="690"/>
      <c r="B126" s="690"/>
      <c r="C126" s="690"/>
      <c r="D126" s="690"/>
      <c r="E126" s="690"/>
      <c r="F126" s="690"/>
      <c r="G126" s="190" t="s">
        <v>19</v>
      </c>
      <c r="H126" s="10">
        <f t="shared" si="50"/>
        <v>0</v>
      </c>
      <c r="I126" s="10">
        <f t="shared" si="50"/>
        <v>0</v>
      </c>
      <c r="J126" s="10">
        <f t="shared" si="50"/>
        <v>0</v>
      </c>
      <c r="K126" s="10">
        <f t="shared" si="50"/>
        <v>0</v>
      </c>
      <c r="L126" s="10">
        <f t="shared" si="50"/>
        <v>0</v>
      </c>
      <c r="M126" s="10">
        <f t="shared" si="50"/>
        <v>0</v>
      </c>
      <c r="N126" s="10">
        <f t="shared" si="50"/>
        <v>0</v>
      </c>
      <c r="O126" s="322"/>
      <c r="P126" s="322"/>
    </row>
    <row r="127" spans="1:17" ht="24" x14ac:dyDescent="0.25">
      <c r="A127" s="690"/>
      <c r="B127" s="690"/>
      <c r="C127" s="690"/>
      <c r="D127" s="690"/>
      <c r="E127" s="690"/>
      <c r="F127" s="690"/>
      <c r="G127" s="190" t="s">
        <v>20</v>
      </c>
      <c r="H127" s="10">
        <f t="shared" si="50"/>
        <v>0</v>
      </c>
      <c r="I127" s="10">
        <f t="shared" si="50"/>
        <v>0</v>
      </c>
      <c r="J127" s="10">
        <f t="shared" si="50"/>
        <v>0</v>
      </c>
      <c r="K127" s="10">
        <f t="shared" si="50"/>
        <v>0</v>
      </c>
      <c r="L127" s="10">
        <f t="shared" si="50"/>
        <v>0</v>
      </c>
      <c r="M127" s="10">
        <f t="shared" si="50"/>
        <v>0</v>
      </c>
      <c r="N127" s="10">
        <f t="shared" si="50"/>
        <v>0</v>
      </c>
      <c r="O127" s="322"/>
      <c r="P127" s="322"/>
    </row>
    <row r="128" spans="1:17" x14ac:dyDescent="0.25">
      <c r="A128" s="322" t="s">
        <v>186</v>
      </c>
      <c r="B128" s="322"/>
      <c r="C128" s="322"/>
      <c r="D128" s="322"/>
      <c r="E128" s="322"/>
      <c r="F128" s="322"/>
      <c r="G128" s="322"/>
      <c r="H128" s="322"/>
      <c r="I128" s="322"/>
      <c r="J128" s="322"/>
      <c r="K128" s="322"/>
      <c r="L128" s="322"/>
      <c r="M128" s="322"/>
      <c r="N128" s="322"/>
      <c r="O128" s="322"/>
      <c r="P128" s="322"/>
    </row>
    <row r="129" spans="1:17" ht="36" x14ac:dyDescent="0.25">
      <c r="A129" s="323" t="s">
        <v>3804</v>
      </c>
      <c r="B129" s="317"/>
      <c r="C129" s="317" t="s">
        <v>186</v>
      </c>
      <c r="D129" s="317">
        <v>2027</v>
      </c>
      <c r="E129" s="317"/>
      <c r="F129" s="317" t="s">
        <v>111</v>
      </c>
      <c r="G129" s="188" t="s">
        <v>16</v>
      </c>
      <c r="H129" s="7">
        <f t="shared" ref="H129:N129" si="51">SUM(H130:H133)</f>
        <v>5.5</v>
      </c>
      <c r="I129" s="7">
        <f t="shared" si="51"/>
        <v>0</v>
      </c>
      <c r="J129" s="7">
        <f t="shared" si="51"/>
        <v>0</v>
      </c>
      <c r="K129" s="7">
        <f t="shared" si="51"/>
        <v>5.5</v>
      </c>
      <c r="L129" s="7">
        <f t="shared" si="51"/>
        <v>0</v>
      </c>
      <c r="M129" s="7">
        <f t="shared" si="51"/>
        <v>0</v>
      </c>
      <c r="N129" s="7">
        <f t="shared" si="51"/>
        <v>0</v>
      </c>
      <c r="O129" s="322"/>
      <c r="P129" s="322"/>
      <c r="Q129" s="601" t="s">
        <v>4157</v>
      </c>
    </row>
    <row r="130" spans="1:17" x14ac:dyDescent="0.25">
      <c r="A130" s="323"/>
      <c r="B130" s="317"/>
      <c r="C130" s="317"/>
      <c r="D130" s="317"/>
      <c r="E130" s="317"/>
      <c r="F130" s="317"/>
      <c r="G130" s="188" t="s">
        <v>17</v>
      </c>
      <c r="H130" s="7">
        <f t="shared" ref="H130:H133" si="52">SUM(I130:N130)</f>
        <v>0</v>
      </c>
      <c r="I130" s="7">
        <v>0</v>
      </c>
      <c r="J130" s="7">
        <v>0</v>
      </c>
      <c r="K130" s="7">
        <v>0</v>
      </c>
      <c r="L130" s="7">
        <v>0</v>
      </c>
      <c r="M130" s="7">
        <v>0</v>
      </c>
      <c r="N130" s="7">
        <v>0</v>
      </c>
      <c r="O130" s="322"/>
      <c r="P130" s="322"/>
      <c r="Q130" s="601"/>
    </row>
    <row r="131" spans="1:17" ht="36" x14ac:dyDescent="0.25">
      <c r="A131" s="323"/>
      <c r="B131" s="317"/>
      <c r="C131" s="317"/>
      <c r="D131" s="317"/>
      <c r="E131" s="317"/>
      <c r="F131" s="317"/>
      <c r="G131" s="188" t="s">
        <v>18</v>
      </c>
      <c r="H131" s="7">
        <f t="shared" si="52"/>
        <v>5.5</v>
      </c>
      <c r="I131" s="7">
        <v>0</v>
      </c>
      <c r="J131" s="7">
        <v>0</v>
      </c>
      <c r="K131" s="7">
        <v>5.5</v>
      </c>
      <c r="L131" s="7">
        <v>0</v>
      </c>
      <c r="M131" s="7">
        <v>0</v>
      </c>
      <c r="N131" s="7">
        <v>0</v>
      </c>
      <c r="O131" s="322"/>
      <c r="P131" s="322"/>
      <c r="Q131" s="601"/>
    </row>
    <row r="132" spans="1:17" x14ac:dyDescent="0.25">
      <c r="A132" s="323"/>
      <c r="B132" s="317"/>
      <c r="C132" s="317"/>
      <c r="D132" s="317"/>
      <c r="E132" s="317"/>
      <c r="F132" s="317"/>
      <c r="G132" s="188" t="s">
        <v>19</v>
      </c>
      <c r="H132" s="7">
        <f t="shared" si="52"/>
        <v>0</v>
      </c>
      <c r="I132" s="7">
        <v>0</v>
      </c>
      <c r="J132" s="7">
        <v>0</v>
      </c>
      <c r="K132" s="7">
        <v>0</v>
      </c>
      <c r="L132" s="7">
        <v>0</v>
      </c>
      <c r="M132" s="7">
        <v>0</v>
      </c>
      <c r="N132" s="7">
        <v>0</v>
      </c>
      <c r="O132" s="322"/>
      <c r="P132" s="322"/>
      <c r="Q132" s="601"/>
    </row>
    <row r="133" spans="1:17" ht="24" x14ac:dyDescent="0.25">
      <c r="A133" s="323"/>
      <c r="B133" s="317"/>
      <c r="C133" s="317"/>
      <c r="D133" s="317"/>
      <c r="E133" s="317"/>
      <c r="F133" s="317"/>
      <c r="G133" s="188" t="s">
        <v>20</v>
      </c>
      <c r="H133" s="7">
        <f t="shared" si="52"/>
        <v>0</v>
      </c>
      <c r="I133" s="7">
        <v>0</v>
      </c>
      <c r="J133" s="7">
        <v>0</v>
      </c>
      <c r="K133" s="7">
        <v>0</v>
      </c>
      <c r="L133" s="7">
        <v>0</v>
      </c>
      <c r="M133" s="7">
        <v>0</v>
      </c>
      <c r="N133" s="7">
        <v>0</v>
      </c>
      <c r="O133" s="322"/>
      <c r="P133" s="322"/>
      <c r="Q133" s="601"/>
    </row>
    <row r="134" spans="1:17" ht="36" x14ac:dyDescent="0.25">
      <c r="A134" s="690" t="s">
        <v>26</v>
      </c>
      <c r="B134" s="690"/>
      <c r="C134" s="690"/>
      <c r="D134" s="690"/>
      <c r="E134" s="690"/>
      <c r="F134" s="690"/>
      <c r="G134" s="259" t="s">
        <v>16</v>
      </c>
      <c r="H134" s="10">
        <f>SUM(H129)</f>
        <v>5.5</v>
      </c>
      <c r="I134" s="10">
        <f t="shared" ref="I134:N134" si="53">SUM(I129)</f>
        <v>0</v>
      </c>
      <c r="J134" s="10">
        <f t="shared" si="53"/>
        <v>0</v>
      </c>
      <c r="K134" s="10">
        <f t="shared" si="53"/>
        <v>5.5</v>
      </c>
      <c r="L134" s="10">
        <f t="shared" si="53"/>
        <v>0</v>
      </c>
      <c r="M134" s="10">
        <f t="shared" si="53"/>
        <v>0</v>
      </c>
      <c r="N134" s="10">
        <f t="shared" si="53"/>
        <v>0</v>
      </c>
      <c r="O134" s="322"/>
      <c r="P134" s="322"/>
    </row>
    <row r="135" spans="1:17" ht="24" x14ac:dyDescent="0.25">
      <c r="A135" s="690"/>
      <c r="B135" s="690"/>
      <c r="C135" s="690"/>
      <c r="D135" s="690"/>
      <c r="E135" s="690"/>
      <c r="F135" s="690"/>
      <c r="G135" s="259" t="s">
        <v>17</v>
      </c>
      <c r="H135" s="10">
        <f t="shared" ref="H135:N138" si="54">SUM(H130)</f>
        <v>0</v>
      </c>
      <c r="I135" s="10">
        <f t="shared" si="54"/>
        <v>0</v>
      </c>
      <c r="J135" s="10">
        <f t="shared" si="54"/>
        <v>0</v>
      </c>
      <c r="K135" s="10">
        <f t="shared" si="54"/>
        <v>0</v>
      </c>
      <c r="L135" s="10">
        <f t="shared" si="54"/>
        <v>0</v>
      </c>
      <c r="M135" s="10">
        <f t="shared" si="54"/>
        <v>0</v>
      </c>
      <c r="N135" s="10">
        <f t="shared" si="54"/>
        <v>0</v>
      </c>
      <c r="O135" s="322"/>
      <c r="P135" s="322"/>
    </row>
    <row r="136" spans="1:17" ht="36" x14ac:dyDescent="0.25">
      <c r="A136" s="690"/>
      <c r="B136" s="690"/>
      <c r="C136" s="690"/>
      <c r="D136" s="690"/>
      <c r="E136" s="690"/>
      <c r="F136" s="690"/>
      <c r="G136" s="259" t="s">
        <v>18</v>
      </c>
      <c r="H136" s="10">
        <f t="shared" si="54"/>
        <v>5.5</v>
      </c>
      <c r="I136" s="10">
        <f t="shared" si="54"/>
        <v>0</v>
      </c>
      <c r="J136" s="10">
        <f t="shared" si="54"/>
        <v>0</v>
      </c>
      <c r="K136" s="10">
        <f t="shared" si="54"/>
        <v>5.5</v>
      </c>
      <c r="L136" s="10">
        <f t="shared" si="54"/>
        <v>0</v>
      </c>
      <c r="M136" s="10">
        <f t="shared" si="54"/>
        <v>0</v>
      </c>
      <c r="N136" s="10">
        <f t="shared" si="54"/>
        <v>0</v>
      </c>
      <c r="O136" s="322"/>
      <c r="P136" s="322"/>
    </row>
    <row r="137" spans="1:17" x14ac:dyDescent="0.25">
      <c r="A137" s="690"/>
      <c r="B137" s="690"/>
      <c r="C137" s="690"/>
      <c r="D137" s="690"/>
      <c r="E137" s="690"/>
      <c r="F137" s="690"/>
      <c r="G137" s="259" t="s">
        <v>19</v>
      </c>
      <c r="H137" s="10">
        <f t="shared" si="54"/>
        <v>0</v>
      </c>
      <c r="I137" s="10">
        <f t="shared" si="54"/>
        <v>0</v>
      </c>
      <c r="J137" s="10">
        <f t="shared" si="54"/>
        <v>0</v>
      </c>
      <c r="K137" s="10">
        <f t="shared" si="54"/>
        <v>0</v>
      </c>
      <c r="L137" s="10">
        <f t="shared" si="54"/>
        <v>0</v>
      </c>
      <c r="M137" s="10">
        <f t="shared" si="54"/>
        <v>0</v>
      </c>
      <c r="N137" s="10">
        <f t="shared" si="54"/>
        <v>0</v>
      </c>
      <c r="O137" s="322"/>
      <c r="P137" s="322"/>
    </row>
    <row r="138" spans="1:17" ht="24" x14ac:dyDescent="0.25">
      <c r="A138" s="690"/>
      <c r="B138" s="690"/>
      <c r="C138" s="690"/>
      <c r="D138" s="690"/>
      <c r="E138" s="690"/>
      <c r="F138" s="690"/>
      <c r="G138" s="259" t="s">
        <v>20</v>
      </c>
      <c r="H138" s="10">
        <f t="shared" si="54"/>
        <v>0</v>
      </c>
      <c r="I138" s="10">
        <f t="shared" si="54"/>
        <v>0</v>
      </c>
      <c r="J138" s="10">
        <f t="shared" si="54"/>
        <v>0</v>
      </c>
      <c r="K138" s="10">
        <f t="shared" si="54"/>
        <v>0</v>
      </c>
      <c r="L138" s="10">
        <f t="shared" si="54"/>
        <v>0</v>
      </c>
      <c r="M138" s="10">
        <f t="shared" si="54"/>
        <v>0</v>
      </c>
      <c r="N138" s="10">
        <f t="shared" si="54"/>
        <v>0</v>
      </c>
      <c r="O138" s="322"/>
      <c r="P138" s="322"/>
    </row>
    <row r="139" spans="1:17" x14ac:dyDescent="0.25">
      <c r="A139" s="322" t="s">
        <v>192</v>
      </c>
      <c r="B139" s="322"/>
      <c r="C139" s="322"/>
      <c r="D139" s="322"/>
      <c r="E139" s="322"/>
      <c r="F139" s="322"/>
      <c r="G139" s="322"/>
      <c r="H139" s="322"/>
      <c r="I139" s="322"/>
      <c r="J139" s="322"/>
      <c r="K139" s="322"/>
      <c r="L139" s="322"/>
      <c r="M139" s="322"/>
      <c r="N139" s="322"/>
      <c r="O139" s="322"/>
      <c r="P139" s="322"/>
    </row>
    <row r="140" spans="1:17" ht="36" x14ac:dyDescent="0.25">
      <c r="A140" s="323" t="s">
        <v>3805</v>
      </c>
      <c r="B140" s="317"/>
      <c r="C140" s="317" t="s">
        <v>192</v>
      </c>
      <c r="D140" s="317">
        <v>2028</v>
      </c>
      <c r="E140" s="317"/>
      <c r="F140" s="317" t="s">
        <v>111</v>
      </c>
      <c r="G140" s="188" t="s">
        <v>16</v>
      </c>
      <c r="H140" s="7">
        <f t="shared" ref="H140:N140" si="55">SUM(H141:H144)</f>
        <v>5.5</v>
      </c>
      <c r="I140" s="7">
        <f t="shared" si="55"/>
        <v>0</v>
      </c>
      <c r="J140" s="7">
        <f t="shared" si="55"/>
        <v>0</v>
      </c>
      <c r="K140" s="7">
        <f t="shared" si="55"/>
        <v>0</v>
      </c>
      <c r="L140" s="7">
        <f t="shared" si="55"/>
        <v>5.5</v>
      </c>
      <c r="M140" s="7">
        <f t="shared" si="55"/>
        <v>0</v>
      </c>
      <c r="N140" s="7">
        <f t="shared" si="55"/>
        <v>0</v>
      </c>
      <c r="O140" s="327"/>
      <c r="P140" s="327"/>
      <c r="Q140" s="601" t="s">
        <v>4157</v>
      </c>
    </row>
    <row r="141" spans="1:17" x14ac:dyDescent="0.25">
      <c r="A141" s="323"/>
      <c r="B141" s="317"/>
      <c r="C141" s="317"/>
      <c r="D141" s="317"/>
      <c r="E141" s="317"/>
      <c r="F141" s="317"/>
      <c r="G141" s="188" t="s">
        <v>17</v>
      </c>
      <c r="H141" s="7">
        <f t="shared" ref="H141:H144" si="56">SUM(I141:N141)</f>
        <v>0</v>
      </c>
      <c r="I141" s="7">
        <v>0</v>
      </c>
      <c r="J141" s="7">
        <v>0</v>
      </c>
      <c r="K141" s="7">
        <v>0</v>
      </c>
      <c r="L141" s="7">
        <v>0</v>
      </c>
      <c r="M141" s="7">
        <v>0</v>
      </c>
      <c r="N141" s="7">
        <v>0</v>
      </c>
      <c r="O141" s="327"/>
      <c r="P141" s="327"/>
      <c r="Q141" s="601"/>
    </row>
    <row r="142" spans="1:17" ht="36" x14ac:dyDescent="0.25">
      <c r="A142" s="323"/>
      <c r="B142" s="317"/>
      <c r="C142" s="317"/>
      <c r="D142" s="317"/>
      <c r="E142" s="317"/>
      <c r="F142" s="317"/>
      <c r="G142" s="188" t="s">
        <v>18</v>
      </c>
      <c r="H142" s="7">
        <f t="shared" si="56"/>
        <v>5.5</v>
      </c>
      <c r="I142" s="7">
        <v>0</v>
      </c>
      <c r="J142" s="7">
        <v>0</v>
      </c>
      <c r="K142" s="7">
        <v>0</v>
      </c>
      <c r="L142" s="7">
        <v>5.5</v>
      </c>
      <c r="M142" s="7">
        <v>0</v>
      </c>
      <c r="N142" s="7">
        <v>0</v>
      </c>
      <c r="O142" s="327"/>
      <c r="P142" s="327"/>
      <c r="Q142" s="601"/>
    </row>
    <row r="143" spans="1:17" x14ac:dyDescent="0.25">
      <c r="A143" s="323"/>
      <c r="B143" s="317"/>
      <c r="C143" s="317"/>
      <c r="D143" s="317"/>
      <c r="E143" s="317"/>
      <c r="F143" s="317"/>
      <c r="G143" s="188" t="s">
        <v>19</v>
      </c>
      <c r="H143" s="7">
        <f t="shared" si="56"/>
        <v>0</v>
      </c>
      <c r="I143" s="7">
        <v>0</v>
      </c>
      <c r="J143" s="7">
        <v>0</v>
      </c>
      <c r="K143" s="7">
        <v>0</v>
      </c>
      <c r="L143" s="7">
        <v>0</v>
      </c>
      <c r="M143" s="7">
        <v>0</v>
      </c>
      <c r="N143" s="7">
        <v>0</v>
      </c>
      <c r="O143" s="327"/>
      <c r="P143" s="327"/>
      <c r="Q143" s="601"/>
    </row>
    <row r="144" spans="1:17" ht="24" x14ac:dyDescent="0.25">
      <c r="A144" s="323"/>
      <c r="B144" s="317"/>
      <c r="C144" s="317"/>
      <c r="D144" s="317"/>
      <c r="E144" s="317"/>
      <c r="F144" s="317"/>
      <c r="G144" s="188" t="s">
        <v>20</v>
      </c>
      <c r="H144" s="7">
        <f t="shared" si="56"/>
        <v>0</v>
      </c>
      <c r="I144" s="7">
        <v>0</v>
      </c>
      <c r="J144" s="7">
        <v>0</v>
      </c>
      <c r="K144" s="7">
        <v>0</v>
      </c>
      <c r="L144" s="7">
        <v>0</v>
      </c>
      <c r="M144" s="7">
        <v>0</v>
      </c>
      <c r="N144" s="7">
        <v>0</v>
      </c>
      <c r="O144" s="327"/>
      <c r="P144" s="327"/>
      <c r="Q144" s="601"/>
    </row>
    <row r="145" spans="1:17" ht="36" x14ac:dyDescent="0.25">
      <c r="A145" s="690" t="s">
        <v>26</v>
      </c>
      <c r="B145" s="690"/>
      <c r="C145" s="690"/>
      <c r="D145" s="690"/>
      <c r="E145" s="690"/>
      <c r="F145" s="690"/>
      <c r="G145" s="259" t="s">
        <v>16</v>
      </c>
      <c r="H145" s="10">
        <f>SUM(H140)</f>
        <v>5.5</v>
      </c>
      <c r="I145" s="10">
        <f t="shared" ref="I145:N145" si="57">SUM(I140)</f>
        <v>0</v>
      </c>
      <c r="J145" s="10">
        <f t="shared" si="57"/>
        <v>0</v>
      </c>
      <c r="K145" s="10">
        <f t="shared" si="57"/>
        <v>0</v>
      </c>
      <c r="L145" s="10">
        <f t="shared" si="57"/>
        <v>5.5</v>
      </c>
      <c r="M145" s="10">
        <f t="shared" si="57"/>
        <v>0</v>
      </c>
      <c r="N145" s="10">
        <f t="shared" si="57"/>
        <v>0</v>
      </c>
      <c r="O145" s="327"/>
      <c r="P145" s="327"/>
    </row>
    <row r="146" spans="1:17" ht="24" x14ac:dyDescent="0.25">
      <c r="A146" s="690"/>
      <c r="B146" s="690"/>
      <c r="C146" s="690"/>
      <c r="D146" s="690"/>
      <c r="E146" s="690"/>
      <c r="F146" s="690"/>
      <c r="G146" s="259" t="s">
        <v>17</v>
      </c>
      <c r="H146" s="10">
        <f t="shared" ref="H146:N149" si="58">SUM(H141)</f>
        <v>0</v>
      </c>
      <c r="I146" s="10">
        <f t="shared" si="58"/>
        <v>0</v>
      </c>
      <c r="J146" s="10">
        <f t="shared" si="58"/>
        <v>0</v>
      </c>
      <c r="K146" s="10">
        <f t="shared" si="58"/>
        <v>0</v>
      </c>
      <c r="L146" s="10">
        <f t="shared" si="58"/>
        <v>0</v>
      </c>
      <c r="M146" s="10">
        <f t="shared" si="58"/>
        <v>0</v>
      </c>
      <c r="N146" s="10">
        <f t="shared" si="58"/>
        <v>0</v>
      </c>
      <c r="O146" s="327"/>
      <c r="P146" s="327"/>
    </row>
    <row r="147" spans="1:17" ht="36" x14ac:dyDescent="0.25">
      <c r="A147" s="690"/>
      <c r="B147" s="690"/>
      <c r="C147" s="690"/>
      <c r="D147" s="690"/>
      <c r="E147" s="690"/>
      <c r="F147" s="690"/>
      <c r="G147" s="259" t="s">
        <v>18</v>
      </c>
      <c r="H147" s="10">
        <f t="shared" si="58"/>
        <v>5.5</v>
      </c>
      <c r="I147" s="10">
        <f t="shared" si="58"/>
        <v>0</v>
      </c>
      <c r="J147" s="10">
        <f t="shared" si="58"/>
        <v>0</v>
      </c>
      <c r="K147" s="10">
        <f t="shared" si="58"/>
        <v>0</v>
      </c>
      <c r="L147" s="10">
        <f t="shared" si="58"/>
        <v>5.5</v>
      </c>
      <c r="M147" s="10">
        <f t="shared" si="58"/>
        <v>0</v>
      </c>
      <c r="N147" s="10">
        <f t="shared" si="58"/>
        <v>0</v>
      </c>
      <c r="O147" s="327"/>
      <c r="P147" s="327"/>
    </row>
    <row r="148" spans="1:17" x14ac:dyDescent="0.25">
      <c r="A148" s="690"/>
      <c r="B148" s="690"/>
      <c r="C148" s="690"/>
      <c r="D148" s="690"/>
      <c r="E148" s="690"/>
      <c r="F148" s="690"/>
      <c r="G148" s="259" t="s">
        <v>19</v>
      </c>
      <c r="H148" s="10">
        <f t="shared" si="58"/>
        <v>0</v>
      </c>
      <c r="I148" s="10">
        <f t="shared" si="58"/>
        <v>0</v>
      </c>
      <c r="J148" s="10">
        <f t="shared" si="58"/>
        <v>0</v>
      </c>
      <c r="K148" s="10">
        <f t="shared" si="58"/>
        <v>0</v>
      </c>
      <c r="L148" s="10">
        <f t="shared" si="58"/>
        <v>0</v>
      </c>
      <c r="M148" s="10">
        <f t="shared" si="58"/>
        <v>0</v>
      </c>
      <c r="N148" s="10">
        <f t="shared" si="58"/>
        <v>0</v>
      </c>
      <c r="O148" s="327"/>
      <c r="P148" s="327"/>
    </row>
    <row r="149" spans="1:17" ht="24" x14ac:dyDescent="0.25">
      <c r="A149" s="690"/>
      <c r="B149" s="690"/>
      <c r="C149" s="690"/>
      <c r="D149" s="690"/>
      <c r="E149" s="690"/>
      <c r="F149" s="690"/>
      <c r="G149" s="259" t="s">
        <v>20</v>
      </c>
      <c r="H149" s="10">
        <f t="shared" si="58"/>
        <v>0</v>
      </c>
      <c r="I149" s="10">
        <f t="shared" si="58"/>
        <v>0</v>
      </c>
      <c r="J149" s="10">
        <f t="shared" si="58"/>
        <v>0</v>
      </c>
      <c r="K149" s="10">
        <f t="shared" si="58"/>
        <v>0</v>
      </c>
      <c r="L149" s="10">
        <f t="shared" si="58"/>
        <v>0</v>
      </c>
      <c r="M149" s="10">
        <f t="shared" si="58"/>
        <v>0</v>
      </c>
      <c r="N149" s="10">
        <f t="shared" si="58"/>
        <v>0</v>
      </c>
      <c r="O149" s="327"/>
      <c r="P149" s="327"/>
    </row>
    <row r="150" spans="1:17" x14ac:dyDescent="0.25">
      <c r="A150" s="322" t="s">
        <v>775</v>
      </c>
      <c r="B150" s="322"/>
      <c r="C150" s="322"/>
      <c r="D150" s="322"/>
      <c r="E150" s="322"/>
      <c r="F150" s="322"/>
      <c r="G150" s="322"/>
      <c r="H150" s="322"/>
      <c r="I150" s="322"/>
      <c r="J150" s="322"/>
      <c r="K150" s="322"/>
      <c r="L150" s="322"/>
      <c r="M150" s="322"/>
      <c r="N150" s="322"/>
      <c r="O150" s="322"/>
      <c r="P150" s="204"/>
    </row>
    <row r="151" spans="1:17" ht="36" x14ac:dyDescent="0.25">
      <c r="A151" s="323" t="s">
        <v>3806</v>
      </c>
      <c r="B151" s="317"/>
      <c r="C151" s="317" t="s">
        <v>775</v>
      </c>
      <c r="D151" s="317">
        <v>2029</v>
      </c>
      <c r="E151" s="317"/>
      <c r="F151" s="317" t="s">
        <v>111</v>
      </c>
      <c r="G151" s="188" t="s">
        <v>16</v>
      </c>
      <c r="H151" s="7">
        <f t="shared" ref="H151:N151" si="59">SUM(H152:H155)</f>
        <v>12.1</v>
      </c>
      <c r="I151" s="7">
        <f t="shared" si="59"/>
        <v>0</v>
      </c>
      <c r="J151" s="7">
        <f t="shared" si="59"/>
        <v>0</v>
      </c>
      <c r="K151" s="7">
        <f t="shared" si="59"/>
        <v>0</v>
      </c>
      <c r="L151" s="7">
        <f t="shared" si="59"/>
        <v>0</v>
      </c>
      <c r="M151" s="7">
        <f t="shared" si="59"/>
        <v>12.1</v>
      </c>
      <c r="N151" s="7">
        <f t="shared" si="59"/>
        <v>0</v>
      </c>
      <c r="O151" s="317"/>
      <c r="P151" s="317"/>
      <c r="Q151" s="601" t="s">
        <v>4157</v>
      </c>
    </row>
    <row r="152" spans="1:17" x14ac:dyDescent="0.25">
      <c r="A152" s="323"/>
      <c r="B152" s="317"/>
      <c r="C152" s="317"/>
      <c r="D152" s="317"/>
      <c r="E152" s="317"/>
      <c r="F152" s="317"/>
      <c r="G152" s="188" t="s">
        <v>17</v>
      </c>
      <c r="H152" s="7">
        <f t="shared" ref="H152:H155" si="60">SUM(I152:N152)</f>
        <v>0</v>
      </c>
      <c r="I152" s="7">
        <v>0</v>
      </c>
      <c r="J152" s="7">
        <v>0</v>
      </c>
      <c r="K152" s="7">
        <v>0</v>
      </c>
      <c r="L152" s="7">
        <v>0</v>
      </c>
      <c r="M152" s="7">
        <v>0</v>
      </c>
      <c r="N152" s="7">
        <v>0</v>
      </c>
      <c r="O152" s="317"/>
      <c r="P152" s="317"/>
      <c r="Q152" s="601"/>
    </row>
    <row r="153" spans="1:17" ht="36" x14ac:dyDescent="0.25">
      <c r="A153" s="323"/>
      <c r="B153" s="317"/>
      <c r="C153" s="317"/>
      <c r="D153" s="317"/>
      <c r="E153" s="317"/>
      <c r="F153" s="317"/>
      <c r="G153" s="188" t="s">
        <v>18</v>
      </c>
      <c r="H153" s="7">
        <f t="shared" si="60"/>
        <v>12.1</v>
      </c>
      <c r="I153" s="7">
        <v>0</v>
      </c>
      <c r="J153" s="7">
        <v>0</v>
      </c>
      <c r="K153" s="7">
        <v>0</v>
      </c>
      <c r="L153" s="7">
        <v>0</v>
      </c>
      <c r="M153" s="7">
        <v>12.1</v>
      </c>
      <c r="N153" s="7">
        <v>0</v>
      </c>
      <c r="O153" s="317"/>
      <c r="P153" s="317"/>
      <c r="Q153" s="601"/>
    </row>
    <row r="154" spans="1:17" x14ac:dyDescent="0.25">
      <c r="A154" s="323"/>
      <c r="B154" s="317"/>
      <c r="C154" s="317"/>
      <c r="D154" s="317"/>
      <c r="E154" s="317"/>
      <c r="F154" s="317"/>
      <c r="G154" s="188" t="s">
        <v>19</v>
      </c>
      <c r="H154" s="7">
        <f t="shared" si="60"/>
        <v>0</v>
      </c>
      <c r="I154" s="7">
        <v>0</v>
      </c>
      <c r="J154" s="7">
        <v>0</v>
      </c>
      <c r="K154" s="7">
        <v>0</v>
      </c>
      <c r="L154" s="7">
        <v>0</v>
      </c>
      <c r="M154" s="7">
        <v>0</v>
      </c>
      <c r="N154" s="7">
        <v>0</v>
      </c>
      <c r="O154" s="317"/>
      <c r="P154" s="317"/>
      <c r="Q154" s="601"/>
    </row>
    <row r="155" spans="1:17" ht="24" x14ac:dyDescent="0.25">
      <c r="A155" s="323"/>
      <c r="B155" s="317"/>
      <c r="C155" s="317"/>
      <c r="D155" s="317"/>
      <c r="E155" s="317"/>
      <c r="F155" s="317"/>
      <c r="G155" s="188" t="s">
        <v>20</v>
      </c>
      <c r="H155" s="7">
        <f t="shared" si="60"/>
        <v>0</v>
      </c>
      <c r="I155" s="7">
        <v>0</v>
      </c>
      <c r="J155" s="7">
        <v>0</v>
      </c>
      <c r="K155" s="7">
        <v>0</v>
      </c>
      <c r="L155" s="7">
        <v>0</v>
      </c>
      <c r="M155" s="7">
        <v>0</v>
      </c>
      <c r="N155" s="7">
        <v>0</v>
      </c>
      <c r="O155" s="317"/>
      <c r="P155" s="317"/>
      <c r="Q155" s="601"/>
    </row>
    <row r="156" spans="1:17" ht="36" x14ac:dyDescent="0.25">
      <c r="A156" s="323" t="s">
        <v>3807</v>
      </c>
      <c r="B156" s="317"/>
      <c r="C156" s="317" t="s">
        <v>775</v>
      </c>
      <c r="D156" s="317">
        <v>2028</v>
      </c>
      <c r="E156" s="317"/>
      <c r="F156" s="317" t="s">
        <v>111</v>
      </c>
      <c r="G156" s="188" t="s">
        <v>16</v>
      </c>
      <c r="H156" s="7">
        <f t="shared" ref="H156:N156" si="61">SUM(H157:H160)</f>
        <v>5.5</v>
      </c>
      <c r="I156" s="7">
        <f t="shared" si="61"/>
        <v>0</v>
      </c>
      <c r="J156" s="7">
        <f t="shared" si="61"/>
        <v>0</v>
      </c>
      <c r="K156" s="7">
        <f t="shared" si="61"/>
        <v>0</v>
      </c>
      <c r="L156" s="7">
        <f t="shared" si="61"/>
        <v>5.5</v>
      </c>
      <c r="M156" s="7">
        <f t="shared" si="61"/>
        <v>0</v>
      </c>
      <c r="N156" s="7">
        <f t="shared" si="61"/>
        <v>0</v>
      </c>
      <c r="O156" s="317"/>
      <c r="P156" s="317"/>
      <c r="Q156" s="601" t="s">
        <v>4157</v>
      </c>
    </row>
    <row r="157" spans="1:17" x14ac:dyDescent="0.25">
      <c r="A157" s="323"/>
      <c r="B157" s="317"/>
      <c r="C157" s="317"/>
      <c r="D157" s="317"/>
      <c r="E157" s="317"/>
      <c r="F157" s="317"/>
      <c r="G157" s="188" t="s">
        <v>17</v>
      </c>
      <c r="H157" s="7">
        <f t="shared" ref="H157:H160" si="62">SUM(I157:N157)</f>
        <v>0</v>
      </c>
      <c r="I157" s="7">
        <v>0</v>
      </c>
      <c r="J157" s="7">
        <v>0</v>
      </c>
      <c r="K157" s="7">
        <v>0</v>
      </c>
      <c r="L157" s="7">
        <v>0</v>
      </c>
      <c r="M157" s="7">
        <v>0</v>
      </c>
      <c r="N157" s="7">
        <v>0</v>
      </c>
      <c r="O157" s="317"/>
      <c r="P157" s="317"/>
      <c r="Q157" s="601"/>
    </row>
    <row r="158" spans="1:17" ht="36" x14ac:dyDescent="0.25">
      <c r="A158" s="323"/>
      <c r="B158" s="317"/>
      <c r="C158" s="317"/>
      <c r="D158" s="317"/>
      <c r="E158" s="317"/>
      <c r="F158" s="317"/>
      <c r="G158" s="188" t="s">
        <v>18</v>
      </c>
      <c r="H158" s="7">
        <f t="shared" si="62"/>
        <v>5.5</v>
      </c>
      <c r="I158" s="7">
        <v>0</v>
      </c>
      <c r="J158" s="7">
        <v>0</v>
      </c>
      <c r="K158" s="7">
        <v>0</v>
      </c>
      <c r="L158" s="7">
        <v>5.5</v>
      </c>
      <c r="M158" s="7">
        <v>0</v>
      </c>
      <c r="N158" s="7">
        <v>0</v>
      </c>
      <c r="O158" s="317"/>
      <c r="P158" s="317"/>
      <c r="Q158" s="601"/>
    </row>
    <row r="159" spans="1:17" x14ac:dyDescent="0.25">
      <c r="A159" s="323"/>
      <c r="B159" s="317"/>
      <c r="C159" s="317"/>
      <c r="D159" s="317"/>
      <c r="E159" s="317"/>
      <c r="F159" s="317"/>
      <c r="G159" s="188" t="s">
        <v>19</v>
      </c>
      <c r="H159" s="7">
        <f t="shared" si="62"/>
        <v>0</v>
      </c>
      <c r="I159" s="7">
        <v>0</v>
      </c>
      <c r="J159" s="7">
        <v>0</v>
      </c>
      <c r="K159" s="7">
        <v>0</v>
      </c>
      <c r="L159" s="7">
        <v>0</v>
      </c>
      <c r="M159" s="7">
        <v>0</v>
      </c>
      <c r="N159" s="7">
        <v>0</v>
      </c>
      <c r="O159" s="317"/>
      <c r="P159" s="317"/>
      <c r="Q159" s="601"/>
    </row>
    <row r="160" spans="1:17" ht="24" x14ac:dyDescent="0.25">
      <c r="A160" s="323"/>
      <c r="B160" s="317"/>
      <c r="C160" s="317"/>
      <c r="D160" s="317"/>
      <c r="E160" s="317"/>
      <c r="F160" s="317"/>
      <c r="G160" s="188" t="s">
        <v>20</v>
      </c>
      <c r="H160" s="7">
        <f t="shared" si="62"/>
        <v>0</v>
      </c>
      <c r="I160" s="7">
        <v>0</v>
      </c>
      <c r="J160" s="7">
        <v>0</v>
      </c>
      <c r="K160" s="7">
        <v>0</v>
      </c>
      <c r="L160" s="7">
        <v>0</v>
      </c>
      <c r="M160" s="7">
        <v>0</v>
      </c>
      <c r="N160" s="7">
        <v>0</v>
      </c>
      <c r="O160" s="317"/>
      <c r="P160" s="317"/>
      <c r="Q160" s="601"/>
    </row>
    <row r="161" spans="1:17" ht="60.75" customHeight="1" x14ac:dyDescent="0.25">
      <c r="A161" s="323" t="s">
        <v>3808</v>
      </c>
      <c r="B161" s="317"/>
      <c r="C161" s="317" t="s">
        <v>775</v>
      </c>
      <c r="D161" s="317">
        <v>2025</v>
      </c>
      <c r="E161" s="317"/>
      <c r="F161" s="317" t="s">
        <v>111</v>
      </c>
      <c r="G161" s="188" t="s">
        <v>16</v>
      </c>
      <c r="H161" s="7">
        <f t="shared" ref="H161:N161" si="63">SUM(H162:H165)</f>
        <v>3.8</v>
      </c>
      <c r="I161" s="7">
        <f t="shared" si="63"/>
        <v>3.8</v>
      </c>
      <c r="J161" s="7">
        <f t="shared" si="63"/>
        <v>0</v>
      </c>
      <c r="K161" s="7">
        <f t="shared" si="63"/>
        <v>0</v>
      </c>
      <c r="L161" s="7">
        <f t="shared" si="63"/>
        <v>0</v>
      </c>
      <c r="M161" s="7">
        <f t="shared" si="63"/>
        <v>0</v>
      </c>
      <c r="N161" s="7">
        <f t="shared" si="63"/>
        <v>0</v>
      </c>
      <c r="O161" s="317"/>
      <c r="P161" s="317"/>
      <c r="Q161" s="601" t="s">
        <v>4157</v>
      </c>
    </row>
    <row r="162" spans="1:17" x14ac:dyDescent="0.25">
      <c r="A162" s="323"/>
      <c r="B162" s="317"/>
      <c r="C162" s="317"/>
      <c r="D162" s="317"/>
      <c r="E162" s="317"/>
      <c r="F162" s="317"/>
      <c r="G162" s="188" t="s">
        <v>17</v>
      </c>
      <c r="H162" s="7">
        <f t="shared" ref="H162:H165" si="64">SUM(I162:N162)</f>
        <v>0</v>
      </c>
      <c r="I162" s="7">
        <v>0</v>
      </c>
      <c r="J162" s="7">
        <v>0</v>
      </c>
      <c r="K162" s="7">
        <v>0</v>
      </c>
      <c r="L162" s="7">
        <v>0</v>
      </c>
      <c r="M162" s="7">
        <v>0</v>
      </c>
      <c r="N162" s="7">
        <v>0</v>
      </c>
      <c r="O162" s="317"/>
      <c r="P162" s="317"/>
      <c r="Q162" s="601"/>
    </row>
    <row r="163" spans="1:17" ht="36" x14ac:dyDescent="0.25">
      <c r="A163" s="323"/>
      <c r="B163" s="317"/>
      <c r="C163" s="317"/>
      <c r="D163" s="317"/>
      <c r="E163" s="317"/>
      <c r="F163" s="317"/>
      <c r="G163" s="188" t="s">
        <v>18</v>
      </c>
      <c r="H163" s="7">
        <f t="shared" si="64"/>
        <v>3.8</v>
      </c>
      <c r="I163" s="7">
        <v>3.8</v>
      </c>
      <c r="J163" s="7">
        <v>0</v>
      </c>
      <c r="K163" s="7">
        <v>0</v>
      </c>
      <c r="L163" s="7">
        <v>0</v>
      </c>
      <c r="M163" s="7">
        <v>0</v>
      </c>
      <c r="N163" s="7">
        <v>0</v>
      </c>
      <c r="O163" s="317"/>
      <c r="P163" s="317"/>
      <c r="Q163" s="601"/>
    </row>
    <row r="164" spans="1:17" x14ac:dyDescent="0.25">
      <c r="A164" s="323"/>
      <c r="B164" s="317"/>
      <c r="C164" s="317"/>
      <c r="D164" s="317"/>
      <c r="E164" s="317"/>
      <c r="F164" s="317"/>
      <c r="G164" s="188" t="s">
        <v>19</v>
      </c>
      <c r="H164" s="7">
        <f t="shared" si="64"/>
        <v>0</v>
      </c>
      <c r="I164" s="7">
        <v>0</v>
      </c>
      <c r="J164" s="7">
        <v>0</v>
      </c>
      <c r="K164" s="7">
        <v>0</v>
      </c>
      <c r="L164" s="7">
        <v>0</v>
      </c>
      <c r="M164" s="7">
        <v>0</v>
      </c>
      <c r="N164" s="7">
        <v>0</v>
      </c>
      <c r="O164" s="317"/>
      <c r="P164" s="317"/>
      <c r="Q164" s="601"/>
    </row>
    <row r="165" spans="1:17" ht="24" x14ac:dyDescent="0.25">
      <c r="A165" s="323"/>
      <c r="B165" s="317"/>
      <c r="C165" s="317"/>
      <c r="D165" s="317"/>
      <c r="E165" s="317"/>
      <c r="F165" s="317"/>
      <c r="G165" s="188" t="s">
        <v>20</v>
      </c>
      <c r="H165" s="7">
        <f t="shared" si="64"/>
        <v>0</v>
      </c>
      <c r="I165" s="7">
        <v>0</v>
      </c>
      <c r="J165" s="7">
        <v>0</v>
      </c>
      <c r="K165" s="7">
        <v>0</v>
      </c>
      <c r="L165" s="7">
        <v>0</v>
      </c>
      <c r="M165" s="7">
        <v>0</v>
      </c>
      <c r="N165" s="7">
        <v>0</v>
      </c>
      <c r="O165" s="317"/>
      <c r="P165" s="317"/>
      <c r="Q165" s="601"/>
    </row>
    <row r="166" spans="1:17" ht="36" x14ac:dyDescent="0.25">
      <c r="A166" s="323" t="s">
        <v>3809</v>
      </c>
      <c r="B166" s="317" t="s">
        <v>3810</v>
      </c>
      <c r="C166" s="317" t="s">
        <v>775</v>
      </c>
      <c r="D166" s="317" t="s">
        <v>86</v>
      </c>
      <c r="E166" s="317" t="s">
        <v>3791</v>
      </c>
      <c r="F166" s="317" t="s">
        <v>3792</v>
      </c>
      <c r="G166" s="188" t="s">
        <v>16</v>
      </c>
      <c r="H166" s="7">
        <f t="shared" ref="H166:N166" si="65">SUM(H167:H170)</f>
        <v>413</v>
      </c>
      <c r="I166" s="7">
        <f t="shared" si="65"/>
        <v>0</v>
      </c>
      <c r="J166" s="7">
        <f t="shared" si="65"/>
        <v>0</v>
      </c>
      <c r="K166" s="7">
        <f t="shared" si="65"/>
        <v>0</v>
      </c>
      <c r="L166" s="7">
        <f t="shared" si="65"/>
        <v>206.5</v>
      </c>
      <c r="M166" s="7">
        <f t="shared" si="65"/>
        <v>206.5</v>
      </c>
      <c r="N166" s="7">
        <f t="shared" si="65"/>
        <v>0</v>
      </c>
      <c r="O166" s="317">
        <v>100</v>
      </c>
      <c r="P166" s="317"/>
      <c r="Q166" s="601" t="s">
        <v>4157</v>
      </c>
    </row>
    <row r="167" spans="1:17" x14ac:dyDescent="0.25">
      <c r="A167" s="323"/>
      <c r="B167" s="317"/>
      <c r="C167" s="317"/>
      <c r="D167" s="317"/>
      <c r="E167" s="317"/>
      <c r="F167" s="317"/>
      <c r="G167" s="188" t="s">
        <v>17</v>
      </c>
      <c r="H167" s="7">
        <f t="shared" ref="H167:H170" si="66">SUM(I167:N167)</f>
        <v>384</v>
      </c>
      <c r="I167" s="7">
        <v>0</v>
      </c>
      <c r="J167" s="7">
        <v>0</v>
      </c>
      <c r="K167" s="7">
        <v>0</v>
      </c>
      <c r="L167" s="7">
        <v>192</v>
      </c>
      <c r="M167" s="7">
        <v>192</v>
      </c>
      <c r="N167" s="7">
        <v>0</v>
      </c>
      <c r="O167" s="317"/>
      <c r="P167" s="317"/>
      <c r="Q167" s="601"/>
    </row>
    <row r="168" spans="1:17" ht="36" x14ac:dyDescent="0.25">
      <c r="A168" s="323"/>
      <c r="B168" s="317"/>
      <c r="C168" s="317"/>
      <c r="D168" s="317"/>
      <c r="E168" s="317"/>
      <c r="F168" s="317"/>
      <c r="G168" s="188" t="s">
        <v>18</v>
      </c>
      <c r="H168" s="7">
        <f t="shared" si="66"/>
        <v>29</v>
      </c>
      <c r="I168" s="7">
        <v>0</v>
      </c>
      <c r="J168" s="7">
        <v>0</v>
      </c>
      <c r="K168" s="7">
        <v>0</v>
      </c>
      <c r="L168" s="7">
        <v>14.5</v>
      </c>
      <c r="M168" s="7">
        <v>14.5</v>
      </c>
      <c r="N168" s="7">
        <v>0</v>
      </c>
      <c r="O168" s="317"/>
      <c r="P168" s="317"/>
      <c r="Q168" s="601"/>
    </row>
    <row r="169" spans="1:17" x14ac:dyDescent="0.25">
      <c r="A169" s="323"/>
      <c r="B169" s="317"/>
      <c r="C169" s="317"/>
      <c r="D169" s="317"/>
      <c r="E169" s="317"/>
      <c r="F169" s="317"/>
      <c r="G169" s="188" t="s">
        <v>19</v>
      </c>
      <c r="H169" s="7">
        <f t="shared" si="66"/>
        <v>0</v>
      </c>
      <c r="I169" s="7">
        <v>0</v>
      </c>
      <c r="J169" s="7">
        <v>0</v>
      </c>
      <c r="K169" s="7">
        <v>0</v>
      </c>
      <c r="L169" s="7">
        <v>0</v>
      </c>
      <c r="M169" s="7">
        <v>0</v>
      </c>
      <c r="N169" s="7">
        <v>0</v>
      </c>
      <c r="O169" s="317"/>
      <c r="P169" s="317"/>
      <c r="Q169" s="601"/>
    </row>
    <row r="170" spans="1:17" ht="24" x14ac:dyDescent="0.25">
      <c r="A170" s="323"/>
      <c r="B170" s="317"/>
      <c r="C170" s="317"/>
      <c r="D170" s="317"/>
      <c r="E170" s="317"/>
      <c r="F170" s="317"/>
      <c r="G170" s="188" t="s">
        <v>20</v>
      </c>
      <c r="H170" s="7">
        <f t="shared" si="66"/>
        <v>0</v>
      </c>
      <c r="I170" s="7">
        <v>0</v>
      </c>
      <c r="J170" s="7">
        <v>0</v>
      </c>
      <c r="K170" s="7">
        <v>0</v>
      </c>
      <c r="L170" s="7">
        <v>0</v>
      </c>
      <c r="M170" s="7">
        <v>0</v>
      </c>
      <c r="N170" s="7">
        <v>0</v>
      </c>
      <c r="O170" s="317"/>
      <c r="P170" s="317"/>
      <c r="Q170" s="601"/>
    </row>
    <row r="171" spans="1:17" ht="36" x14ac:dyDescent="0.25">
      <c r="A171" s="323" t="s">
        <v>3811</v>
      </c>
      <c r="B171" s="317" t="s">
        <v>3781</v>
      </c>
      <c r="C171" s="323" t="s">
        <v>3812</v>
      </c>
      <c r="D171" s="317">
        <v>2026</v>
      </c>
      <c r="E171" s="317" t="s">
        <v>3813</v>
      </c>
      <c r="F171" s="317" t="s">
        <v>3784</v>
      </c>
      <c r="G171" s="188" t="s">
        <v>16</v>
      </c>
      <c r="H171" s="7">
        <f>SUM(H172:H175)</f>
        <v>3.9</v>
      </c>
      <c r="I171" s="7">
        <f t="shared" ref="I171:N171" si="67">I172+I173+I174+I175</f>
        <v>0</v>
      </c>
      <c r="J171" s="7">
        <f t="shared" si="67"/>
        <v>3.9</v>
      </c>
      <c r="K171" s="7">
        <f t="shared" si="67"/>
        <v>0</v>
      </c>
      <c r="L171" s="7">
        <f t="shared" si="67"/>
        <v>0</v>
      </c>
      <c r="M171" s="7">
        <f t="shared" si="67"/>
        <v>0</v>
      </c>
      <c r="N171" s="7">
        <f t="shared" si="67"/>
        <v>0</v>
      </c>
      <c r="O171" s="327"/>
      <c r="P171" s="317" t="s">
        <v>3814</v>
      </c>
      <c r="Q171" s="601" t="s">
        <v>4157</v>
      </c>
    </row>
    <row r="172" spans="1:17" x14ac:dyDescent="0.25">
      <c r="A172" s="323"/>
      <c r="B172" s="317"/>
      <c r="C172" s="323"/>
      <c r="D172" s="317"/>
      <c r="E172" s="317"/>
      <c r="F172" s="317"/>
      <c r="G172" s="188" t="s">
        <v>17</v>
      </c>
      <c r="H172" s="7">
        <f t="shared" ref="H172:H175" si="68">SUM(I172:N172)</f>
        <v>0</v>
      </c>
      <c r="I172" s="7">
        <v>0</v>
      </c>
      <c r="J172" s="7">
        <v>0</v>
      </c>
      <c r="K172" s="7">
        <v>0</v>
      </c>
      <c r="L172" s="7">
        <v>0</v>
      </c>
      <c r="M172" s="7">
        <v>0</v>
      </c>
      <c r="N172" s="7">
        <v>0</v>
      </c>
      <c r="O172" s="327"/>
      <c r="P172" s="317"/>
      <c r="Q172" s="601"/>
    </row>
    <row r="173" spans="1:17" ht="36" x14ac:dyDescent="0.25">
      <c r="A173" s="323"/>
      <c r="B173" s="317"/>
      <c r="C173" s="323"/>
      <c r="D173" s="317"/>
      <c r="E173" s="317"/>
      <c r="F173" s="317"/>
      <c r="G173" s="188" t="s">
        <v>18</v>
      </c>
      <c r="H173" s="7">
        <f t="shared" si="68"/>
        <v>3.9</v>
      </c>
      <c r="I173" s="7">
        <v>0</v>
      </c>
      <c r="J173" s="7">
        <v>3.9</v>
      </c>
      <c r="K173" s="7">
        <v>0</v>
      </c>
      <c r="L173" s="7">
        <v>0</v>
      </c>
      <c r="M173" s="7">
        <v>0</v>
      </c>
      <c r="N173" s="7">
        <v>0</v>
      </c>
      <c r="O173" s="327"/>
      <c r="P173" s="317"/>
      <c r="Q173" s="601"/>
    </row>
    <row r="174" spans="1:17" x14ac:dyDescent="0.25">
      <c r="A174" s="323"/>
      <c r="B174" s="317"/>
      <c r="C174" s="323"/>
      <c r="D174" s="317"/>
      <c r="E174" s="317"/>
      <c r="F174" s="317"/>
      <c r="G174" s="188" t="s">
        <v>19</v>
      </c>
      <c r="H174" s="7">
        <f t="shared" si="68"/>
        <v>0</v>
      </c>
      <c r="I174" s="7">
        <v>0</v>
      </c>
      <c r="J174" s="7">
        <v>0</v>
      </c>
      <c r="K174" s="7">
        <v>0</v>
      </c>
      <c r="L174" s="7">
        <v>0</v>
      </c>
      <c r="M174" s="7">
        <v>0</v>
      </c>
      <c r="N174" s="7">
        <v>0</v>
      </c>
      <c r="O174" s="327"/>
      <c r="P174" s="317"/>
      <c r="Q174" s="601"/>
    </row>
    <row r="175" spans="1:17" ht="24" x14ac:dyDescent="0.25">
      <c r="A175" s="323"/>
      <c r="B175" s="317"/>
      <c r="C175" s="323"/>
      <c r="D175" s="317"/>
      <c r="E175" s="317"/>
      <c r="F175" s="317"/>
      <c r="G175" s="188" t="s">
        <v>20</v>
      </c>
      <c r="H175" s="7">
        <f t="shared" si="68"/>
        <v>0</v>
      </c>
      <c r="I175" s="7">
        <v>0</v>
      </c>
      <c r="J175" s="7">
        <v>0</v>
      </c>
      <c r="K175" s="7">
        <v>0</v>
      </c>
      <c r="L175" s="7">
        <v>0</v>
      </c>
      <c r="M175" s="7">
        <v>0</v>
      </c>
      <c r="N175" s="7">
        <v>0</v>
      </c>
      <c r="O175" s="327"/>
      <c r="P175" s="317"/>
      <c r="Q175" s="601"/>
    </row>
    <row r="176" spans="1:17" ht="36" x14ac:dyDescent="0.25">
      <c r="A176" s="690" t="s">
        <v>26</v>
      </c>
      <c r="B176" s="690"/>
      <c r="C176" s="690"/>
      <c r="D176" s="690"/>
      <c r="E176" s="690"/>
      <c r="F176" s="690"/>
      <c r="G176" s="259" t="s">
        <v>16</v>
      </c>
      <c r="H176" s="10">
        <f>SUM(H151,H156,H161,H166,H171)</f>
        <v>438.29999999999995</v>
      </c>
      <c r="I176" s="10">
        <f t="shared" ref="I176:N176" si="69">SUM(I151,I156,I161,I166,I171)</f>
        <v>3.8</v>
      </c>
      <c r="J176" s="10">
        <f t="shared" si="69"/>
        <v>3.9</v>
      </c>
      <c r="K176" s="10">
        <f t="shared" si="69"/>
        <v>0</v>
      </c>
      <c r="L176" s="10">
        <f t="shared" si="69"/>
        <v>212</v>
      </c>
      <c r="M176" s="10">
        <f t="shared" si="69"/>
        <v>218.6</v>
      </c>
      <c r="N176" s="10">
        <f t="shared" si="69"/>
        <v>0</v>
      </c>
      <c r="O176" s="317"/>
      <c r="P176" s="317"/>
    </row>
    <row r="177" spans="1:17" ht="24" x14ac:dyDescent="0.25">
      <c r="A177" s="690"/>
      <c r="B177" s="690"/>
      <c r="C177" s="690"/>
      <c r="D177" s="690"/>
      <c r="E177" s="690"/>
      <c r="F177" s="690"/>
      <c r="G177" s="259" t="s">
        <v>17</v>
      </c>
      <c r="H177" s="10">
        <f t="shared" ref="H177:N180" si="70">SUM(H152,H157,H162,H167,H172)</f>
        <v>384</v>
      </c>
      <c r="I177" s="10">
        <f t="shared" si="70"/>
        <v>0</v>
      </c>
      <c r="J177" s="10">
        <f t="shared" si="70"/>
        <v>0</v>
      </c>
      <c r="K177" s="10">
        <f t="shared" si="70"/>
        <v>0</v>
      </c>
      <c r="L177" s="10">
        <f t="shared" si="70"/>
        <v>192</v>
      </c>
      <c r="M177" s="10">
        <f t="shared" si="70"/>
        <v>192</v>
      </c>
      <c r="N177" s="10">
        <f t="shared" si="70"/>
        <v>0</v>
      </c>
      <c r="O177" s="317"/>
      <c r="P177" s="317"/>
    </row>
    <row r="178" spans="1:17" ht="36" x14ac:dyDescent="0.25">
      <c r="A178" s="690"/>
      <c r="B178" s="690"/>
      <c r="C178" s="690"/>
      <c r="D178" s="690"/>
      <c r="E178" s="690"/>
      <c r="F178" s="690"/>
      <c r="G178" s="259" t="s">
        <v>18</v>
      </c>
      <c r="H178" s="10">
        <f t="shared" si="70"/>
        <v>54.300000000000004</v>
      </c>
      <c r="I178" s="10">
        <f t="shared" si="70"/>
        <v>3.8</v>
      </c>
      <c r="J178" s="10">
        <f t="shared" si="70"/>
        <v>3.9</v>
      </c>
      <c r="K178" s="10">
        <f t="shared" si="70"/>
        <v>0</v>
      </c>
      <c r="L178" s="10">
        <f t="shared" si="70"/>
        <v>20</v>
      </c>
      <c r="M178" s="10">
        <f t="shared" si="70"/>
        <v>26.6</v>
      </c>
      <c r="N178" s="10">
        <f t="shared" si="70"/>
        <v>0</v>
      </c>
      <c r="O178" s="317"/>
      <c r="P178" s="317"/>
    </row>
    <row r="179" spans="1:17" x14ac:dyDescent="0.25">
      <c r="A179" s="690"/>
      <c r="B179" s="690"/>
      <c r="C179" s="690"/>
      <c r="D179" s="690"/>
      <c r="E179" s="690"/>
      <c r="F179" s="690"/>
      <c r="G179" s="259" t="s">
        <v>19</v>
      </c>
      <c r="H179" s="10">
        <f t="shared" si="70"/>
        <v>0</v>
      </c>
      <c r="I179" s="10">
        <f t="shared" si="70"/>
        <v>0</v>
      </c>
      <c r="J179" s="10">
        <f t="shared" si="70"/>
        <v>0</v>
      </c>
      <c r="K179" s="10">
        <f t="shared" si="70"/>
        <v>0</v>
      </c>
      <c r="L179" s="10">
        <f t="shared" si="70"/>
        <v>0</v>
      </c>
      <c r="M179" s="10">
        <f t="shared" si="70"/>
        <v>0</v>
      </c>
      <c r="N179" s="10">
        <f t="shared" si="70"/>
        <v>0</v>
      </c>
      <c r="O179" s="317"/>
      <c r="P179" s="317"/>
    </row>
    <row r="180" spans="1:17" ht="24" x14ac:dyDescent="0.25">
      <c r="A180" s="690"/>
      <c r="B180" s="690"/>
      <c r="C180" s="690"/>
      <c r="D180" s="690"/>
      <c r="E180" s="690"/>
      <c r="F180" s="690"/>
      <c r="G180" s="259" t="s">
        <v>20</v>
      </c>
      <c r="H180" s="10">
        <f t="shared" si="70"/>
        <v>0</v>
      </c>
      <c r="I180" s="10">
        <f t="shared" si="70"/>
        <v>0</v>
      </c>
      <c r="J180" s="10">
        <f t="shared" si="70"/>
        <v>0</v>
      </c>
      <c r="K180" s="10">
        <f t="shared" si="70"/>
        <v>0</v>
      </c>
      <c r="L180" s="10">
        <f t="shared" si="70"/>
        <v>0</v>
      </c>
      <c r="M180" s="10">
        <f t="shared" si="70"/>
        <v>0</v>
      </c>
      <c r="N180" s="10">
        <f t="shared" si="70"/>
        <v>0</v>
      </c>
      <c r="O180" s="317"/>
      <c r="P180" s="317"/>
    </row>
    <row r="181" spans="1:17" x14ac:dyDescent="0.25">
      <c r="A181" s="319" t="s">
        <v>1006</v>
      </c>
      <c r="B181" s="319"/>
      <c r="C181" s="319"/>
      <c r="D181" s="319"/>
      <c r="E181" s="319"/>
      <c r="F181" s="319"/>
      <c r="G181" s="319"/>
      <c r="H181" s="319"/>
      <c r="I181" s="319"/>
      <c r="J181" s="319"/>
      <c r="K181" s="319"/>
      <c r="L181" s="319"/>
      <c r="M181" s="319"/>
      <c r="N181" s="319"/>
      <c r="O181" s="319"/>
      <c r="P181" s="319"/>
    </row>
    <row r="182" spans="1:17" ht="36" x14ac:dyDescent="0.25">
      <c r="A182" s="323" t="s">
        <v>3815</v>
      </c>
      <c r="B182" s="317"/>
      <c r="C182" s="317" t="s">
        <v>1006</v>
      </c>
      <c r="D182" s="317">
        <v>2029</v>
      </c>
      <c r="E182" s="317"/>
      <c r="F182" s="317" t="s">
        <v>111</v>
      </c>
      <c r="G182" s="188" t="s">
        <v>16</v>
      </c>
      <c r="H182" s="7">
        <f t="shared" ref="H182:N182" si="71">SUM(H183:H186)</f>
        <v>10.8</v>
      </c>
      <c r="I182" s="7">
        <f t="shared" si="71"/>
        <v>0</v>
      </c>
      <c r="J182" s="7">
        <f t="shared" si="71"/>
        <v>0</v>
      </c>
      <c r="K182" s="7">
        <f t="shared" si="71"/>
        <v>0</v>
      </c>
      <c r="L182" s="7">
        <f t="shared" si="71"/>
        <v>0</v>
      </c>
      <c r="M182" s="7">
        <f t="shared" si="71"/>
        <v>10.8</v>
      </c>
      <c r="N182" s="7">
        <f t="shared" si="71"/>
        <v>0</v>
      </c>
      <c r="O182" s="322"/>
      <c r="P182" s="322"/>
      <c r="Q182" s="601" t="s">
        <v>4157</v>
      </c>
    </row>
    <row r="183" spans="1:17" x14ac:dyDescent="0.25">
      <c r="A183" s="323"/>
      <c r="B183" s="317"/>
      <c r="C183" s="317"/>
      <c r="D183" s="317"/>
      <c r="E183" s="317"/>
      <c r="F183" s="317"/>
      <c r="G183" s="188" t="s">
        <v>17</v>
      </c>
      <c r="H183" s="7">
        <f t="shared" ref="H183:H186" si="72">SUM(I183:N183)</f>
        <v>0</v>
      </c>
      <c r="I183" s="7">
        <v>0</v>
      </c>
      <c r="J183" s="7">
        <v>0</v>
      </c>
      <c r="K183" s="7">
        <v>0</v>
      </c>
      <c r="L183" s="7">
        <v>0</v>
      </c>
      <c r="M183" s="7">
        <v>0</v>
      </c>
      <c r="N183" s="7">
        <v>0</v>
      </c>
      <c r="O183" s="322"/>
      <c r="P183" s="322"/>
      <c r="Q183" s="601"/>
    </row>
    <row r="184" spans="1:17" ht="36" x14ac:dyDescent="0.25">
      <c r="A184" s="323"/>
      <c r="B184" s="317"/>
      <c r="C184" s="317"/>
      <c r="D184" s="317"/>
      <c r="E184" s="317"/>
      <c r="F184" s="317"/>
      <c r="G184" s="188" t="s">
        <v>18</v>
      </c>
      <c r="H184" s="7">
        <f t="shared" si="72"/>
        <v>10.8</v>
      </c>
      <c r="I184" s="7">
        <v>0</v>
      </c>
      <c r="J184" s="7">
        <v>0</v>
      </c>
      <c r="K184" s="7">
        <v>0</v>
      </c>
      <c r="L184" s="7">
        <v>0</v>
      </c>
      <c r="M184" s="7">
        <v>10.8</v>
      </c>
      <c r="N184" s="7">
        <v>0</v>
      </c>
      <c r="O184" s="322"/>
      <c r="P184" s="322"/>
      <c r="Q184" s="601"/>
    </row>
    <row r="185" spans="1:17" x14ac:dyDescent="0.25">
      <c r="A185" s="323"/>
      <c r="B185" s="317"/>
      <c r="C185" s="317"/>
      <c r="D185" s="317"/>
      <c r="E185" s="317"/>
      <c r="F185" s="317"/>
      <c r="G185" s="188" t="s">
        <v>19</v>
      </c>
      <c r="H185" s="7">
        <f t="shared" si="72"/>
        <v>0</v>
      </c>
      <c r="I185" s="7">
        <v>0</v>
      </c>
      <c r="J185" s="7">
        <v>0</v>
      </c>
      <c r="K185" s="7">
        <v>0</v>
      </c>
      <c r="L185" s="7">
        <v>0</v>
      </c>
      <c r="M185" s="7">
        <v>0</v>
      </c>
      <c r="N185" s="7">
        <v>0</v>
      </c>
      <c r="O185" s="322"/>
      <c r="P185" s="322"/>
      <c r="Q185" s="601"/>
    </row>
    <row r="186" spans="1:17" ht="24" x14ac:dyDescent="0.25">
      <c r="A186" s="323"/>
      <c r="B186" s="317"/>
      <c r="C186" s="317"/>
      <c r="D186" s="317"/>
      <c r="E186" s="317"/>
      <c r="F186" s="317"/>
      <c r="G186" s="188" t="s">
        <v>20</v>
      </c>
      <c r="H186" s="7">
        <f t="shared" si="72"/>
        <v>0</v>
      </c>
      <c r="I186" s="7">
        <v>0</v>
      </c>
      <c r="J186" s="7">
        <v>0</v>
      </c>
      <c r="K186" s="7">
        <v>0</v>
      </c>
      <c r="L186" s="7">
        <v>0</v>
      </c>
      <c r="M186" s="7">
        <v>0</v>
      </c>
      <c r="N186" s="7">
        <v>0</v>
      </c>
      <c r="O186" s="322"/>
      <c r="P186" s="322"/>
      <c r="Q186" s="601"/>
    </row>
    <row r="187" spans="1:17" ht="36" x14ac:dyDescent="0.25">
      <c r="A187" s="323" t="s">
        <v>3816</v>
      </c>
      <c r="B187" s="317" t="s">
        <v>3781</v>
      </c>
      <c r="C187" s="323" t="s">
        <v>3817</v>
      </c>
      <c r="D187" s="317">
        <v>2026</v>
      </c>
      <c r="E187" s="317" t="s">
        <v>3818</v>
      </c>
      <c r="F187" s="317" t="s">
        <v>3784</v>
      </c>
      <c r="G187" s="188" t="s">
        <v>16</v>
      </c>
      <c r="H187" s="7">
        <f t="shared" ref="H187:N187" si="73">SUM(H188:H191)</f>
        <v>3.7</v>
      </c>
      <c r="I187" s="7">
        <f t="shared" si="73"/>
        <v>0</v>
      </c>
      <c r="J187" s="7">
        <f t="shared" si="73"/>
        <v>3.7</v>
      </c>
      <c r="K187" s="7">
        <f t="shared" si="73"/>
        <v>0</v>
      </c>
      <c r="L187" s="7">
        <f t="shared" si="73"/>
        <v>0</v>
      </c>
      <c r="M187" s="7">
        <f t="shared" si="73"/>
        <v>0</v>
      </c>
      <c r="N187" s="7">
        <f t="shared" si="73"/>
        <v>0</v>
      </c>
      <c r="O187" s="327"/>
      <c r="P187" s="317" t="s">
        <v>3819</v>
      </c>
      <c r="Q187" s="601" t="s">
        <v>4157</v>
      </c>
    </row>
    <row r="188" spans="1:17" x14ac:dyDescent="0.25">
      <c r="A188" s="323"/>
      <c r="B188" s="317"/>
      <c r="C188" s="323"/>
      <c r="D188" s="317"/>
      <c r="E188" s="317"/>
      <c r="F188" s="317"/>
      <c r="G188" s="188" t="s">
        <v>17</v>
      </c>
      <c r="H188" s="7">
        <f t="shared" ref="H188:H191" si="74">SUM(I188:N188)</f>
        <v>0</v>
      </c>
      <c r="I188" s="7">
        <v>0</v>
      </c>
      <c r="J188" s="7">
        <v>0</v>
      </c>
      <c r="K188" s="7">
        <v>0</v>
      </c>
      <c r="L188" s="7">
        <v>0</v>
      </c>
      <c r="M188" s="7">
        <v>0</v>
      </c>
      <c r="N188" s="7">
        <v>0</v>
      </c>
      <c r="O188" s="327"/>
      <c r="P188" s="317"/>
      <c r="Q188" s="601"/>
    </row>
    <row r="189" spans="1:17" ht="36" x14ac:dyDescent="0.25">
      <c r="A189" s="323"/>
      <c r="B189" s="317"/>
      <c r="C189" s="323"/>
      <c r="D189" s="317"/>
      <c r="E189" s="317"/>
      <c r="F189" s="317"/>
      <c r="G189" s="188" t="s">
        <v>18</v>
      </c>
      <c r="H189" s="7">
        <f t="shared" si="74"/>
        <v>3.7</v>
      </c>
      <c r="I189" s="7">
        <v>0</v>
      </c>
      <c r="J189" s="7">
        <v>3.7</v>
      </c>
      <c r="K189" s="7">
        <v>0</v>
      </c>
      <c r="L189" s="7">
        <v>0</v>
      </c>
      <c r="M189" s="7">
        <v>0</v>
      </c>
      <c r="N189" s="7">
        <v>0</v>
      </c>
      <c r="O189" s="327"/>
      <c r="P189" s="317"/>
      <c r="Q189" s="601"/>
    </row>
    <row r="190" spans="1:17" x14ac:dyDescent="0.25">
      <c r="A190" s="323"/>
      <c r="B190" s="317"/>
      <c r="C190" s="323"/>
      <c r="D190" s="317"/>
      <c r="E190" s="317"/>
      <c r="F190" s="317"/>
      <c r="G190" s="188" t="s">
        <v>19</v>
      </c>
      <c r="H190" s="7">
        <f t="shared" si="74"/>
        <v>0</v>
      </c>
      <c r="I190" s="7">
        <v>0</v>
      </c>
      <c r="J190" s="7">
        <v>0</v>
      </c>
      <c r="K190" s="7">
        <v>0</v>
      </c>
      <c r="L190" s="7">
        <v>0</v>
      </c>
      <c r="M190" s="7">
        <v>0</v>
      </c>
      <c r="N190" s="7">
        <v>0</v>
      </c>
      <c r="O190" s="327"/>
      <c r="P190" s="317"/>
      <c r="Q190" s="601"/>
    </row>
    <row r="191" spans="1:17" ht="24" x14ac:dyDescent="0.25">
      <c r="A191" s="323"/>
      <c r="B191" s="317"/>
      <c r="C191" s="323"/>
      <c r="D191" s="317"/>
      <c r="E191" s="317"/>
      <c r="F191" s="317"/>
      <c r="G191" s="188" t="s">
        <v>20</v>
      </c>
      <c r="H191" s="7">
        <f t="shared" si="74"/>
        <v>0</v>
      </c>
      <c r="I191" s="7">
        <v>0</v>
      </c>
      <c r="J191" s="7">
        <v>0</v>
      </c>
      <c r="K191" s="7">
        <v>0</v>
      </c>
      <c r="L191" s="7">
        <v>0</v>
      </c>
      <c r="M191" s="7">
        <v>0</v>
      </c>
      <c r="N191" s="7">
        <v>0</v>
      </c>
      <c r="O191" s="327"/>
      <c r="P191" s="317"/>
      <c r="Q191" s="601"/>
    </row>
    <row r="192" spans="1:17" ht="36" x14ac:dyDescent="0.25">
      <c r="A192" s="690" t="s">
        <v>26</v>
      </c>
      <c r="B192" s="690"/>
      <c r="C192" s="690"/>
      <c r="D192" s="690"/>
      <c r="E192" s="690"/>
      <c r="F192" s="690"/>
      <c r="G192" s="259" t="s">
        <v>16</v>
      </c>
      <c r="H192" s="10">
        <f>SUM(H182,H187)</f>
        <v>14.5</v>
      </c>
      <c r="I192" s="10">
        <f t="shared" ref="I192:N192" si="75">SUM(I182,I187)</f>
        <v>0</v>
      </c>
      <c r="J192" s="10">
        <f t="shared" si="75"/>
        <v>3.7</v>
      </c>
      <c r="K192" s="10">
        <f t="shared" si="75"/>
        <v>0</v>
      </c>
      <c r="L192" s="10">
        <f t="shared" si="75"/>
        <v>0</v>
      </c>
      <c r="M192" s="10">
        <f t="shared" si="75"/>
        <v>10.8</v>
      </c>
      <c r="N192" s="10">
        <f t="shared" si="75"/>
        <v>0</v>
      </c>
      <c r="O192" s="322"/>
      <c r="P192" s="322"/>
    </row>
    <row r="193" spans="1:17" ht="24" x14ac:dyDescent="0.25">
      <c r="A193" s="690"/>
      <c r="B193" s="690"/>
      <c r="C193" s="690"/>
      <c r="D193" s="690"/>
      <c r="E193" s="690"/>
      <c r="F193" s="690"/>
      <c r="G193" s="259" t="s">
        <v>17</v>
      </c>
      <c r="H193" s="10">
        <f t="shared" ref="H193:N196" si="76">SUM(H183,H188)</f>
        <v>0</v>
      </c>
      <c r="I193" s="10">
        <f t="shared" si="76"/>
        <v>0</v>
      </c>
      <c r="J193" s="10">
        <f t="shared" si="76"/>
        <v>0</v>
      </c>
      <c r="K193" s="10">
        <f t="shared" si="76"/>
        <v>0</v>
      </c>
      <c r="L193" s="10">
        <f t="shared" si="76"/>
        <v>0</v>
      </c>
      <c r="M193" s="10">
        <f t="shared" si="76"/>
        <v>0</v>
      </c>
      <c r="N193" s="10">
        <f t="shared" si="76"/>
        <v>0</v>
      </c>
      <c r="O193" s="322"/>
      <c r="P193" s="322"/>
    </row>
    <row r="194" spans="1:17" ht="48" x14ac:dyDescent="0.25">
      <c r="A194" s="690"/>
      <c r="B194" s="690"/>
      <c r="C194" s="690"/>
      <c r="D194" s="690"/>
      <c r="E194" s="690"/>
      <c r="F194" s="690"/>
      <c r="G194" s="259" t="s">
        <v>3820</v>
      </c>
      <c r="H194" s="10">
        <f t="shared" si="76"/>
        <v>14.5</v>
      </c>
      <c r="I194" s="10">
        <f t="shared" si="76"/>
        <v>0</v>
      </c>
      <c r="J194" s="10">
        <f t="shared" si="76"/>
        <v>3.7</v>
      </c>
      <c r="K194" s="10">
        <f t="shared" si="76"/>
        <v>0</v>
      </c>
      <c r="L194" s="10">
        <f t="shared" si="76"/>
        <v>0</v>
      </c>
      <c r="M194" s="10">
        <f t="shared" si="76"/>
        <v>10.8</v>
      </c>
      <c r="N194" s="10">
        <f t="shared" si="76"/>
        <v>0</v>
      </c>
      <c r="O194" s="322"/>
      <c r="P194" s="322"/>
    </row>
    <row r="195" spans="1:17" x14ac:dyDescent="0.25">
      <c r="A195" s="690"/>
      <c r="B195" s="690"/>
      <c r="C195" s="690"/>
      <c r="D195" s="690"/>
      <c r="E195" s="690"/>
      <c r="F195" s="690"/>
      <c r="G195" s="259" t="s">
        <v>19</v>
      </c>
      <c r="H195" s="10">
        <f t="shared" si="76"/>
        <v>0</v>
      </c>
      <c r="I195" s="10">
        <f t="shared" si="76"/>
        <v>0</v>
      </c>
      <c r="J195" s="10">
        <f t="shared" si="76"/>
        <v>0</v>
      </c>
      <c r="K195" s="10">
        <f t="shared" si="76"/>
        <v>0</v>
      </c>
      <c r="L195" s="10">
        <f t="shared" si="76"/>
        <v>0</v>
      </c>
      <c r="M195" s="10">
        <f t="shared" si="76"/>
        <v>0</v>
      </c>
      <c r="N195" s="10">
        <f t="shared" si="76"/>
        <v>0</v>
      </c>
      <c r="O195" s="322"/>
      <c r="P195" s="322"/>
    </row>
    <row r="196" spans="1:17" ht="24" x14ac:dyDescent="0.25">
      <c r="A196" s="690"/>
      <c r="B196" s="690"/>
      <c r="C196" s="690"/>
      <c r="D196" s="690"/>
      <c r="E196" s="690"/>
      <c r="F196" s="690"/>
      <c r="G196" s="259" t="s">
        <v>20</v>
      </c>
      <c r="H196" s="10">
        <f t="shared" si="76"/>
        <v>0</v>
      </c>
      <c r="I196" s="10">
        <f t="shared" si="76"/>
        <v>0</v>
      </c>
      <c r="J196" s="10">
        <f t="shared" si="76"/>
        <v>0</v>
      </c>
      <c r="K196" s="10">
        <f t="shared" si="76"/>
        <v>0</v>
      </c>
      <c r="L196" s="10">
        <f t="shared" si="76"/>
        <v>0</v>
      </c>
      <c r="M196" s="10">
        <f t="shared" si="76"/>
        <v>0</v>
      </c>
      <c r="N196" s="10">
        <f t="shared" si="76"/>
        <v>0</v>
      </c>
      <c r="O196" s="322"/>
      <c r="P196" s="322"/>
    </row>
    <row r="197" spans="1:17" x14ac:dyDescent="0.25">
      <c r="A197" s="322" t="s">
        <v>1062</v>
      </c>
      <c r="B197" s="322"/>
      <c r="C197" s="322"/>
      <c r="D197" s="322"/>
      <c r="E197" s="322"/>
      <c r="F197" s="322"/>
      <c r="G197" s="322"/>
      <c r="H197" s="322"/>
      <c r="I197" s="322"/>
      <c r="J197" s="322"/>
      <c r="K197" s="322"/>
      <c r="L197" s="322"/>
      <c r="M197" s="322"/>
      <c r="N197" s="322"/>
      <c r="O197" s="322"/>
      <c r="P197" s="322"/>
    </row>
    <row r="198" spans="1:17" ht="36" x14ac:dyDescent="0.25">
      <c r="A198" s="323" t="s">
        <v>3821</v>
      </c>
      <c r="B198" s="317"/>
      <c r="C198" s="317" t="s">
        <v>1062</v>
      </c>
      <c r="D198" s="317">
        <v>2028</v>
      </c>
      <c r="E198" s="317"/>
      <c r="F198" s="317" t="s">
        <v>111</v>
      </c>
      <c r="G198" s="188" t="s">
        <v>16</v>
      </c>
      <c r="H198" s="7">
        <f t="shared" ref="H198:N198" si="77">SUM(H199:H202)</f>
        <v>5.5</v>
      </c>
      <c r="I198" s="7">
        <f t="shared" si="77"/>
        <v>0</v>
      </c>
      <c r="J198" s="7">
        <f t="shared" si="77"/>
        <v>0</v>
      </c>
      <c r="K198" s="7">
        <f t="shared" si="77"/>
        <v>0</v>
      </c>
      <c r="L198" s="7">
        <f t="shared" si="77"/>
        <v>5.5</v>
      </c>
      <c r="M198" s="7">
        <f t="shared" si="77"/>
        <v>0</v>
      </c>
      <c r="N198" s="7">
        <f t="shared" si="77"/>
        <v>0</v>
      </c>
      <c r="O198" s="322"/>
      <c r="P198" s="322"/>
      <c r="Q198" s="601" t="s">
        <v>4157</v>
      </c>
    </row>
    <row r="199" spans="1:17" x14ac:dyDescent="0.25">
      <c r="A199" s="323"/>
      <c r="B199" s="317"/>
      <c r="C199" s="317"/>
      <c r="D199" s="317"/>
      <c r="E199" s="317"/>
      <c r="F199" s="317"/>
      <c r="G199" s="188" t="s">
        <v>17</v>
      </c>
      <c r="H199" s="7">
        <f t="shared" ref="H199:H202" si="78">SUM(I199:N199)</f>
        <v>0</v>
      </c>
      <c r="I199" s="7">
        <v>0</v>
      </c>
      <c r="J199" s="7">
        <v>0</v>
      </c>
      <c r="K199" s="7">
        <v>0</v>
      </c>
      <c r="L199" s="7">
        <v>0</v>
      </c>
      <c r="M199" s="7">
        <v>0</v>
      </c>
      <c r="N199" s="7">
        <v>0</v>
      </c>
      <c r="O199" s="322"/>
      <c r="P199" s="322"/>
      <c r="Q199" s="601"/>
    </row>
    <row r="200" spans="1:17" ht="36" x14ac:dyDescent="0.25">
      <c r="A200" s="323"/>
      <c r="B200" s="317"/>
      <c r="C200" s="317"/>
      <c r="D200" s="317"/>
      <c r="E200" s="317"/>
      <c r="F200" s="317"/>
      <c r="G200" s="188" t="s">
        <v>18</v>
      </c>
      <c r="H200" s="7">
        <f t="shared" si="78"/>
        <v>5.5</v>
      </c>
      <c r="I200" s="7">
        <v>0</v>
      </c>
      <c r="J200" s="7">
        <v>0</v>
      </c>
      <c r="K200" s="7">
        <v>0</v>
      </c>
      <c r="L200" s="7">
        <v>5.5</v>
      </c>
      <c r="M200" s="7">
        <v>0</v>
      </c>
      <c r="N200" s="7">
        <v>0</v>
      </c>
      <c r="O200" s="322"/>
      <c r="P200" s="322"/>
      <c r="Q200" s="601"/>
    </row>
    <row r="201" spans="1:17" x14ac:dyDescent="0.25">
      <c r="A201" s="323"/>
      <c r="B201" s="317"/>
      <c r="C201" s="317"/>
      <c r="D201" s="317"/>
      <c r="E201" s="317"/>
      <c r="F201" s="317"/>
      <c r="G201" s="188" t="s">
        <v>19</v>
      </c>
      <c r="H201" s="7">
        <f t="shared" si="78"/>
        <v>0</v>
      </c>
      <c r="I201" s="7">
        <v>0</v>
      </c>
      <c r="J201" s="7">
        <v>0</v>
      </c>
      <c r="K201" s="7">
        <v>0</v>
      </c>
      <c r="L201" s="7">
        <v>0</v>
      </c>
      <c r="M201" s="7">
        <v>0</v>
      </c>
      <c r="N201" s="7">
        <v>0</v>
      </c>
      <c r="O201" s="322"/>
      <c r="P201" s="322"/>
      <c r="Q201" s="601"/>
    </row>
    <row r="202" spans="1:17" ht="24" x14ac:dyDescent="0.25">
      <c r="A202" s="323"/>
      <c r="B202" s="317"/>
      <c r="C202" s="317"/>
      <c r="D202" s="317"/>
      <c r="E202" s="317"/>
      <c r="F202" s="317"/>
      <c r="G202" s="188" t="s">
        <v>20</v>
      </c>
      <c r="H202" s="7">
        <f t="shared" si="78"/>
        <v>0</v>
      </c>
      <c r="I202" s="7">
        <v>0</v>
      </c>
      <c r="J202" s="7">
        <v>0</v>
      </c>
      <c r="K202" s="7">
        <v>0</v>
      </c>
      <c r="L202" s="7">
        <v>0</v>
      </c>
      <c r="M202" s="7">
        <v>0</v>
      </c>
      <c r="N202" s="7">
        <v>0</v>
      </c>
      <c r="O202" s="322"/>
      <c r="P202" s="322"/>
      <c r="Q202" s="601"/>
    </row>
    <row r="203" spans="1:17" ht="36" x14ac:dyDescent="0.25">
      <c r="A203" s="323" t="s">
        <v>3822</v>
      </c>
      <c r="B203" s="317" t="s">
        <v>3781</v>
      </c>
      <c r="C203" s="323" t="s">
        <v>3823</v>
      </c>
      <c r="D203" s="317">
        <v>2026</v>
      </c>
      <c r="E203" s="317" t="s">
        <v>3824</v>
      </c>
      <c r="F203" s="317" t="s">
        <v>3784</v>
      </c>
      <c r="G203" s="188" t="s">
        <v>16</v>
      </c>
      <c r="H203" s="7">
        <f t="shared" ref="H203:N203" si="79">SUM(H204:H207)</f>
        <v>3.7</v>
      </c>
      <c r="I203" s="7">
        <f t="shared" si="79"/>
        <v>0</v>
      </c>
      <c r="J203" s="7">
        <f t="shared" si="79"/>
        <v>3.7</v>
      </c>
      <c r="K203" s="7">
        <f t="shared" si="79"/>
        <v>0</v>
      </c>
      <c r="L203" s="7">
        <f t="shared" si="79"/>
        <v>0</v>
      </c>
      <c r="M203" s="7">
        <f t="shared" si="79"/>
        <v>0</v>
      </c>
      <c r="N203" s="7">
        <f t="shared" si="79"/>
        <v>0</v>
      </c>
      <c r="O203" s="327">
        <v>263</v>
      </c>
      <c r="P203" s="317" t="s">
        <v>3825</v>
      </c>
      <c r="Q203" s="601" t="s">
        <v>4157</v>
      </c>
    </row>
    <row r="204" spans="1:17" x14ac:dyDescent="0.25">
      <c r="A204" s="323"/>
      <c r="B204" s="317"/>
      <c r="C204" s="323"/>
      <c r="D204" s="317"/>
      <c r="E204" s="317"/>
      <c r="F204" s="317"/>
      <c r="G204" s="188" t="s">
        <v>17</v>
      </c>
      <c r="H204" s="7">
        <f t="shared" ref="H204:H207" si="80">SUM(I204:N204)</f>
        <v>0</v>
      </c>
      <c r="I204" s="7">
        <v>0</v>
      </c>
      <c r="J204" s="7">
        <v>0</v>
      </c>
      <c r="K204" s="7">
        <v>0</v>
      </c>
      <c r="L204" s="7">
        <v>0</v>
      </c>
      <c r="M204" s="7">
        <v>0</v>
      </c>
      <c r="N204" s="7">
        <v>0</v>
      </c>
      <c r="O204" s="327"/>
      <c r="P204" s="317"/>
      <c r="Q204" s="601"/>
    </row>
    <row r="205" spans="1:17" ht="36" x14ac:dyDescent="0.25">
      <c r="A205" s="323"/>
      <c r="B205" s="317"/>
      <c r="C205" s="323"/>
      <c r="D205" s="317"/>
      <c r="E205" s="317"/>
      <c r="F205" s="317"/>
      <c r="G205" s="188" t="s">
        <v>18</v>
      </c>
      <c r="H205" s="7">
        <f t="shared" si="80"/>
        <v>3.7</v>
      </c>
      <c r="I205" s="7">
        <v>0</v>
      </c>
      <c r="J205" s="7">
        <v>3.7</v>
      </c>
      <c r="K205" s="7">
        <v>0</v>
      </c>
      <c r="L205" s="7">
        <v>0</v>
      </c>
      <c r="M205" s="7">
        <v>0</v>
      </c>
      <c r="N205" s="7">
        <v>0</v>
      </c>
      <c r="O205" s="327"/>
      <c r="P205" s="317"/>
      <c r="Q205" s="601"/>
    </row>
    <row r="206" spans="1:17" x14ac:dyDescent="0.25">
      <c r="A206" s="323"/>
      <c r="B206" s="317"/>
      <c r="C206" s="323"/>
      <c r="D206" s="317"/>
      <c r="E206" s="317"/>
      <c r="F206" s="317"/>
      <c r="G206" s="188" t="s">
        <v>19</v>
      </c>
      <c r="H206" s="7">
        <f t="shared" si="80"/>
        <v>0</v>
      </c>
      <c r="I206" s="7">
        <v>0</v>
      </c>
      <c r="J206" s="7">
        <v>0</v>
      </c>
      <c r="K206" s="7">
        <v>0</v>
      </c>
      <c r="L206" s="7">
        <v>0</v>
      </c>
      <c r="M206" s="7">
        <v>0</v>
      </c>
      <c r="N206" s="7">
        <v>0</v>
      </c>
      <c r="O206" s="327"/>
      <c r="P206" s="317"/>
      <c r="Q206" s="601"/>
    </row>
    <row r="207" spans="1:17" ht="31.5" customHeight="1" x14ac:dyDescent="0.25">
      <c r="A207" s="323"/>
      <c r="B207" s="317"/>
      <c r="C207" s="323"/>
      <c r="D207" s="317"/>
      <c r="E207" s="317"/>
      <c r="F207" s="317"/>
      <c r="G207" s="188" t="s">
        <v>20</v>
      </c>
      <c r="H207" s="7">
        <f t="shared" si="80"/>
        <v>0</v>
      </c>
      <c r="I207" s="7">
        <v>0</v>
      </c>
      <c r="J207" s="7">
        <v>0</v>
      </c>
      <c r="K207" s="7">
        <v>0</v>
      </c>
      <c r="L207" s="7">
        <v>0</v>
      </c>
      <c r="M207" s="7">
        <v>0</v>
      </c>
      <c r="N207" s="7">
        <v>0</v>
      </c>
      <c r="O207" s="327"/>
      <c r="P207" s="317"/>
      <c r="Q207" s="601"/>
    </row>
    <row r="208" spans="1:17" ht="36" x14ac:dyDescent="0.25">
      <c r="A208" s="690" t="s">
        <v>26</v>
      </c>
      <c r="B208" s="690"/>
      <c r="C208" s="690"/>
      <c r="D208" s="690"/>
      <c r="E208" s="690"/>
      <c r="F208" s="690"/>
      <c r="G208" s="228" t="s">
        <v>16</v>
      </c>
      <c r="H208" s="10">
        <f>SUM(H198,H203)</f>
        <v>9.1999999999999993</v>
      </c>
      <c r="I208" s="10">
        <f t="shared" ref="I208:N208" si="81">SUM(I198,I203)</f>
        <v>0</v>
      </c>
      <c r="J208" s="10">
        <f t="shared" si="81"/>
        <v>3.7</v>
      </c>
      <c r="K208" s="10">
        <f t="shared" si="81"/>
        <v>0</v>
      </c>
      <c r="L208" s="10">
        <f t="shared" si="81"/>
        <v>5.5</v>
      </c>
      <c r="M208" s="10">
        <f t="shared" si="81"/>
        <v>0</v>
      </c>
      <c r="N208" s="10">
        <f t="shared" si="81"/>
        <v>0</v>
      </c>
      <c r="O208" s="322"/>
      <c r="P208" s="322"/>
    </row>
    <row r="209" spans="1:17" ht="24" x14ac:dyDescent="0.25">
      <c r="A209" s="690"/>
      <c r="B209" s="690"/>
      <c r="C209" s="690"/>
      <c r="D209" s="690"/>
      <c r="E209" s="690"/>
      <c r="F209" s="690"/>
      <c r="G209" s="228" t="s">
        <v>17</v>
      </c>
      <c r="H209" s="10">
        <f t="shared" ref="H209:N212" si="82">SUM(H199,H204)</f>
        <v>0</v>
      </c>
      <c r="I209" s="10">
        <f t="shared" si="82"/>
        <v>0</v>
      </c>
      <c r="J209" s="10">
        <f t="shared" si="82"/>
        <v>0</v>
      </c>
      <c r="K209" s="10">
        <f t="shared" si="82"/>
        <v>0</v>
      </c>
      <c r="L209" s="10">
        <f t="shared" si="82"/>
        <v>0</v>
      </c>
      <c r="M209" s="10">
        <f t="shared" si="82"/>
        <v>0</v>
      </c>
      <c r="N209" s="10">
        <f t="shared" si="82"/>
        <v>0</v>
      </c>
      <c r="O209" s="322"/>
      <c r="P209" s="322"/>
    </row>
    <row r="210" spans="1:17" ht="36" x14ac:dyDescent="0.25">
      <c r="A210" s="690"/>
      <c r="B210" s="690"/>
      <c r="C210" s="690"/>
      <c r="D210" s="690"/>
      <c r="E210" s="690"/>
      <c r="F210" s="690"/>
      <c r="G210" s="228" t="s">
        <v>18</v>
      </c>
      <c r="H210" s="10">
        <f t="shared" si="82"/>
        <v>9.1999999999999993</v>
      </c>
      <c r="I210" s="10">
        <f t="shared" si="82"/>
        <v>0</v>
      </c>
      <c r="J210" s="10">
        <f t="shared" si="82"/>
        <v>3.7</v>
      </c>
      <c r="K210" s="10">
        <f t="shared" si="82"/>
        <v>0</v>
      </c>
      <c r="L210" s="10">
        <f t="shared" si="82"/>
        <v>5.5</v>
      </c>
      <c r="M210" s="10">
        <f t="shared" si="82"/>
        <v>0</v>
      </c>
      <c r="N210" s="10">
        <f t="shared" si="82"/>
        <v>0</v>
      </c>
      <c r="O210" s="322"/>
      <c r="P210" s="322"/>
    </row>
    <row r="211" spans="1:17" x14ac:dyDescent="0.25">
      <c r="A211" s="690"/>
      <c r="B211" s="690"/>
      <c r="C211" s="690"/>
      <c r="D211" s="690"/>
      <c r="E211" s="690"/>
      <c r="F211" s="690"/>
      <c r="G211" s="228" t="s">
        <v>19</v>
      </c>
      <c r="H211" s="10">
        <f t="shared" si="82"/>
        <v>0</v>
      </c>
      <c r="I211" s="10">
        <f t="shared" si="82"/>
        <v>0</v>
      </c>
      <c r="J211" s="10">
        <f t="shared" si="82"/>
        <v>0</v>
      </c>
      <c r="K211" s="10">
        <f t="shared" si="82"/>
        <v>0</v>
      </c>
      <c r="L211" s="10">
        <f t="shared" si="82"/>
        <v>0</v>
      </c>
      <c r="M211" s="10">
        <f t="shared" si="82"/>
        <v>0</v>
      </c>
      <c r="N211" s="10">
        <f t="shared" si="82"/>
        <v>0</v>
      </c>
      <c r="O211" s="322"/>
      <c r="P211" s="322"/>
    </row>
    <row r="212" spans="1:17" ht="24" x14ac:dyDescent="0.25">
      <c r="A212" s="690"/>
      <c r="B212" s="690"/>
      <c r="C212" s="690"/>
      <c r="D212" s="690"/>
      <c r="E212" s="690"/>
      <c r="F212" s="690"/>
      <c r="G212" s="228" t="s">
        <v>20</v>
      </c>
      <c r="H212" s="10">
        <f t="shared" si="82"/>
        <v>0</v>
      </c>
      <c r="I212" s="10">
        <f t="shared" si="82"/>
        <v>0</v>
      </c>
      <c r="J212" s="10">
        <f t="shared" si="82"/>
        <v>0</v>
      </c>
      <c r="K212" s="10">
        <f t="shared" si="82"/>
        <v>0</v>
      </c>
      <c r="L212" s="10">
        <f t="shared" si="82"/>
        <v>0</v>
      </c>
      <c r="M212" s="10">
        <f t="shared" si="82"/>
        <v>0</v>
      </c>
      <c r="N212" s="10">
        <f t="shared" si="82"/>
        <v>0</v>
      </c>
      <c r="O212" s="322"/>
      <c r="P212" s="322"/>
    </row>
    <row r="213" spans="1:17" x14ac:dyDescent="0.25">
      <c r="A213" s="322" t="s">
        <v>236</v>
      </c>
      <c r="B213" s="322"/>
      <c r="C213" s="322"/>
      <c r="D213" s="322"/>
      <c r="E213" s="322"/>
      <c r="F213" s="322"/>
      <c r="G213" s="322"/>
      <c r="H213" s="322"/>
      <c r="I213" s="322"/>
      <c r="J213" s="322"/>
      <c r="K213" s="322"/>
      <c r="L213" s="322"/>
      <c r="M213" s="322"/>
      <c r="N213" s="322"/>
      <c r="O213" s="322"/>
      <c r="P213" s="322"/>
    </row>
    <row r="214" spans="1:17" ht="36" x14ac:dyDescent="0.25">
      <c r="A214" s="323" t="s">
        <v>3826</v>
      </c>
      <c r="B214" s="317"/>
      <c r="C214" s="317" t="s">
        <v>236</v>
      </c>
      <c r="D214" s="317">
        <v>2028</v>
      </c>
      <c r="E214" s="317"/>
      <c r="F214" s="317" t="s">
        <v>111</v>
      </c>
      <c r="G214" s="188" t="s">
        <v>16</v>
      </c>
      <c r="H214" s="7">
        <f t="shared" ref="H214:N214" si="83">SUM(H215:H218)</f>
        <v>10.3</v>
      </c>
      <c r="I214" s="7">
        <f t="shared" si="83"/>
        <v>0</v>
      </c>
      <c r="J214" s="7">
        <f t="shared" si="83"/>
        <v>0</v>
      </c>
      <c r="K214" s="7">
        <f t="shared" si="83"/>
        <v>0</v>
      </c>
      <c r="L214" s="7">
        <f t="shared" si="83"/>
        <v>10.3</v>
      </c>
      <c r="M214" s="7">
        <f t="shared" si="83"/>
        <v>0</v>
      </c>
      <c r="N214" s="7">
        <f t="shared" si="83"/>
        <v>0</v>
      </c>
      <c r="O214" s="322"/>
      <c r="P214" s="322"/>
      <c r="Q214" s="601" t="s">
        <v>4157</v>
      </c>
    </row>
    <row r="215" spans="1:17" x14ac:dyDescent="0.25">
      <c r="A215" s="323"/>
      <c r="B215" s="317"/>
      <c r="C215" s="317"/>
      <c r="D215" s="317"/>
      <c r="E215" s="317"/>
      <c r="F215" s="317"/>
      <c r="G215" s="188" t="s">
        <v>17</v>
      </c>
      <c r="H215" s="7">
        <f t="shared" ref="H215:H218" si="84">SUM(I215:N215)</f>
        <v>0</v>
      </c>
      <c r="I215" s="7">
        <v>0</v>
      </c>
      <c r="J215" s="7">
        <v>0</v>
      </c>
      <c r="K215" s="7">
        <v>0</v>
      </c>
      <c r="L215" s="7">
        <v>0</v>
      </c>
      <c r="M215" s="7">
        <v>0</v>
      </c>
      <c r="N215" s="7">
        <v>0</v>
      </c>
      <c r="O215" s="322"/>
      <c r="P215" s="322"/>
      <c r="Q215" s="601"/>
    </row>
    <row r="216" spans="1:17" ht="36" x14ac:dyDescent="0.25">
      <c r="A216" s="323"/>
      <c r="B216" s="317"/>
      <c r="C216" s="317"/>
      <c r="D216" s="317"/>
      <c r="E216" s="317"/>
      <c r="F216" s="317"/>
      <c r="G216" s="188" t="s">
        <v>18</v>
      </c>
      <c r="H216" s="7">
        <f t="shared" si="84"/>
        <v>10.3</v>
      </c>
      <c r="I216" s="7">
        <v>0</v>
      </c>
      <c r="J216" s="7">
        <v>0</v>
      </c>
      <c r="K216" s="7">
        <v>0</v>
      </c>
      <c r="L216" s="7">
        <v>10.3</v>
      </c>
      <c r="M216" s="7">
        <v>0</v>
      </c>
      <c r="N216" s="7">
        <v>0</v>
      </c>
      <c r="O216" s="322"/>
      <c r="P216" s="322"/>
      <c r="Q216" s="601"/>
    </row>
    <row r="217" spans="1:17" x14ac:dyDescent="0.25">
      <c r="A217" s="323"/>
      <c r="B217" s="317"/>
      <c r="C217" s="317"/>
      <c r="D217" s="317"/>
      <c r="E217" s="317"/>
      <c r="F217" s="317"/>
      <c r="G217" s="188" t="s">
        <v>19</v>
      </c>
      <c r="H217" s="7">
        <f t="shared" si="84"/>
        <v>0</v>
      </c>
      <c r="I217" s="7">
        <v>0</v>
      </c>
      <c r="J217" s="7">
        <v>0</v>
      </c>
      <c r="K217" s="7">
        <v>0</v>
      </c>
      <c r="L217" s="7">
        <v>0</v>
      </c>
      <c r="M217" s="7">
        <v>0</v>
      </c>
      <c r="N217" s="7">
        <v>0</v>
      </c>
      <c r="O217" s="322"/>
      <c r="P217" s="322"/>
      <c r="Q217" s="601"/>
    </row>
    <row r="218" spans="1:17" ht="24" x14ac:dyDescent="0.25">
      <c r="A218" s="323"/>
      <c r="B218" s="317"/>
      <c r="C218" s="317"/>
      <c r="D218" s="317"/>
      <c r="E218" s="317"/>
      <c r="F218" s="317"/>
      <c r="G218" s="188" t="s">
        <v>20</v>
      </c>
      <c r="H218" s="7">
        <f t="shared" si="84"/>
        <v>0</v>
      </c>
      <c r="I218" s="7">
        <v>0</v>
      </c>
      <c r="J218" s="7">
        <v>0</v>
      </c>
      <c r="K218" s="7">
        <v>0</v>
      </c>
      <c r="L218" s="7">
        <v>0</v>
      </c>
      <c r="M218" s="7">
        <v>0</v>
      </c>
      <c r="N218" s="7">
        <v>0</v>
      </c>
      <c r="O218" s="322"/>
      <c r="P218" s="322"/>
      <c r="Q218" s="601"/>
    </row>
    <row r="219" spans="1:17" ht="36" x14ac:dyDescent="0.25">
      <c r="A219" s="690" t="s">
        <v>26</v>
      </c>
      <c r="B219" s="690"/>
      <c r="C219" s="690"/>
      <c r="D219" s="690"/>
      <c r="E219" s="690"/>
      <c r="F219" s="690"/>
      <c r="G219" s="259" t="s">
        <v>16</v>
      </c>
      <c r="H219" s="10">
        <f t="shared" ref="H219:N219" si="85">SUM(H220:H223)</f>
        <v>10.3</v>
      </c>
      <c r="I219" s="10">
        <f t="shared" si="85"/>
        <v>0</v>
      </c>
      <c r="J219" s="10">
        <f t="shared" si="85"/>
        <v>0</v>
      </c>
      <c r="K219" s="10">
        <f t="shared" si="85"/>
        <v>0</v>
      </c>
      <c r="L219" s="10">
        <f t="shared" si="85"/>
        <v>10.3</v>
      </c>
      <c r="M219" s="10">
        <f t="shared" si="85"/>
        <v>0</v>
      </c>
      <c r="N219" s="10">
        <f t="shared" si="85"/>
        <v>0</v>
      </c>
      <c r="O219" s="322"/>
      <c r="P219" s="322"/>
      <c r="Q219" s="601"/>
    </row>
    <row r="220" spans="1:17" ht="24" x14ac:dyDescent="0.25">
      <c r="A220" s="690"/>
      <c r="B220" s="690"/>
      <c r="C220" s="690"/>
      <c r="D220" s="690"/>
      <c r="E220" s="690"/>
      <c r="F220" s="690"/>
      <c r="G220" s="259" t="s">
        <v>17</v>
      </c>
      <c r="H220" s="10">
        <f t="shared" ref="H220:H223" si="86">SUM(I220:N220)</f>
        <v>0</v>
      </c>
      <c r="I220" s="10">
        <f t="shared" ref="I220:I223" si="87">I215</f>
        <v>0</v>
      </c>
      <c r="J220" s="10">
        <f t="shared" ref="J220:J223" si="88">J215</f>
        <v>0</v>
      </c>
      <c r="K220" s="10">
        <f t="shared" ref="K220:K223" si="89">K215</f>
        <v>0</v>
      </c>
      <c r="L220" s="10">
        <f t="shared" ref="L220:L223" si="90">L215</f>
        <v>0</v>
      </c>
      <c r="M220" s="10">
        <f t="shared" ref="M220:M223" si="91">M215</f>
        <v>0</v>
      </c>
      <c r="N220" s="10">
        <f t="shared" ref="N220:N223" si="92">N215</f>
        <v>0</v>
      </c>
      <c r="O220" s="322"/>
      <c r="P220" s="322"/>
      <c r="Q220" s="601"/>
    </row>
    <row r="221" spans="1:17" ht="36" x14ac:dyDescent="0.25">
      <c r="A221" s="690"/>
      <c r="B221" s="690"/>
      <c r="C221" s="690"/>
      <c r="D221" s="690"/>
      <c r="E221" s="690"/>
      <c r="F221" s="690"/>
      <c r="G221" s="259" t="s">
        <v>18</v>
      </c>
      <c r="H221" s="10">
        <f t="shared" si="86"/>
        <v>10.3</v>
      </c>
      <c r="I221" s="10">
        <f t="shared" si="87"/>
        <v>0</v>
      </c>
      <c r="J221" s="10">
        <f t="shared" si="88"/>
        <v>0</v>
      </c>
      <c r="K221" s="10">
        <f t="shared" si="89"/>
        <v>0</v>
      </c>
      <c r="L221" s="10">
        <f t="shared" si="90"/>
        <v>10.3</v>
      </c>
      <c r="M221" s="10">
        <f t="shared" si="91"/>
        <v>0</v>
      </c>
      <c r="N221" s="10">
        <f t="shared" si="92"/>
        <v>0</v>
      </c>
      <c r="O221" s="322"/>
      <c r="P221" s="322"/>
      <c r="Q221" s="601"/>
    </row>
    <row r="222" spans="1:17" x14ac:dyDescent="0.25">
      <c r="A222" s="690"/>
      <c r="B222" s="690"/>
      <c r="C222" s="690"/>
      <c r="D222" s="690"/>
      <c r="E222" s="690"/>
      <c r="F222" s="690"/>
      <c r="G222" s="259" t="s">
        <v>19</v>
      </c>
      <c r="H222" s="10">
        <f t="shared" si="86"/>
        <v>0</v>
      </c>
      <c r="I222" s="10">
        <f t="shared" si="87"/>
        <v>0</v>
      </c>
      <c r="J222" s="10">
        <f t="shared" si="88"/>
        <v>0</v>
      </c>
      <c r="K222" s="10">
        <f t="shared" si="89"/>
        <v>0</v>
      </c>
      <c r="L222" s="10">
        <f t="shared" si="90"/>
        <v>0</v>
      </c>
      <c r="M222" s="10">
        <f t="shared" si="91"/>
        <v>0</v>
      </c>
      <c r="N222" s="10">
        <f t="shared" si="92"/>
        <v>0</v>
      </c>
      <c r="O222" s="322"/>
      <c r="P222" s="322"/>
      <c r="Q222" s="601"/>
    </row>
    <row r="223" spans="1:17" ht="24" x14ac:dyDescent="0.25">
      <c r="A223" s="690"/>
      <c r="B223" s="690"/>
      <c r="C223" s="690"/>
      <c r="D223" s="690"/>
      <c r="E223" s="690"/>
      <c r="F223" s="690"/>
      <c r="G223" s="259" t="s">
        <v>20</v>
      </c>
      <c r="H223" s="10">
        <f t="shared" si="86"/>
        <v>0</v>
      </c>
      <c r="I223" s="10">
        <f t="shared" si="87"/>
        <v>0</v>
      </c>
      <c r="J223" s="10">
        <f t="shared" si="88"/>
        <v>0</v>
      </c>
      <c r="K223" s="10">
        <f t="shared" si="89"/>
        <v>0</v>
      </c>
      <c r="L223" s="10">
        <f t="shared" si="90"/>
        <v>0</v>
      </c>
      <c r="M223" s="10">
        <f t="shared" si="91"/>
        <v>0</v>
      </c>
      <c r="N223" s="10">
        <f t="shared" si="92"/>
        <v>0</v>
      </c>
      <c r="O223" s="322"/>
      <c r="P223" s="322"/>
      <c r="Q223" s="601"/>
    </row>
    <row r="224" spans="1:17" x14ac:dyDescent="0.25">
      <c r="A224" s="322" t="s">
        <v>1239</v>
      </c>
      <c r="B224" s="322"/>
      <c r="C224" s="322"/>
      <c r="D224" s="322"/>
      <c r="E224" s="322"/>
      <c r="F224" s="322"/>
      <c r="G224" s="322"/>
      <c r="H224" s="322"/>
      <c r="I224" s="322"/>
      <c r="J224" s="322"/>
      <c r="K224" s="322"/>
      <c r="L224" s="322"/>
      <c r="M224" s="322"/>
      <c r="N224" s="322"/>
      <c r="O224" s="322"/>
      <c r="P224" s="322"/>
    </row>
    <row r="225" spans="1:17" ht="36" x14ac:dyDescent="0.25">
      <c r="A225" s="323" t="s">
        <v>3827</v>
      </c>
      <c r="B225" s="317"/>
      <c r="C225" s="317" t="s">
        <v>1239</v>
      </c>
      <c r="D225" s="317">
        <v>2028</v>
      </c>
      <c r="E225" s="317"/>
      <c r="F225" s="317" t="s">
        <v>111</v>
      </c>
      <c r="G225" s="188" t="s">
        <v>16</v>
      </c>
      <c r="H225" s="7">
        <f t="shared" ref="H225:N225" si="93">SUM(H226:H229)</f>
        <v>5.5</v>
      </c>
      <c r="I225" s="7">
        <f t="shared" si="93"/>
        <v>0</v>
      </c>
      <c r="J225" s="7">
        <f t="shared" si="93"/>
        <v>0</v>
      </c>
      <c r="K225" s="7">
        <f t="shared" si="93"/>
        <v>0</v>
      </c>
      <c r="L225" s="7">
        <f t="shared" si="93"/>
        <v>5.5</v>
      </c>
      <c r="M225" s="7">
        <f t="shared" si="93"/>
        <v>0</v>
      </c>
      <c r="N225" s="7">
        <f t="shared" si="93"/>
        <v>0</v>
      </c>
      <c r="O225" s="319"/>
      <c r="P225" s="319"/>
      <c r="Q225" s="601" t="s">
        <v>4157</v>
      </c>
    </row>
    <row r="226" spans="1:17" x14ac:dyDescent="0.25">
      <c r="A226" s="323"/>
      <c r="B226" s="317"/>
      <c r="C226" s="317"/>
      <c r="D226" s="317"/>
      <c r="E226" s="317"/>
      <c r="F226" s="317"/>
      <c r="G226" s="188" t="s">
        <v>17</v>
      </c>
      <c r="H226" s="7">
        <f t="shared" ref="H226:H229" si="94">SUM(I226:N226)</f>
        <v>0</v>
      </c>
      <c r="I226" s="7">
        <v>0</v>
      </c>
      <c r="J226" s="7">
        <v>0</v>
      </c>
      <c r="K226" s="7">
        <v>0</v>
      </c>
      <c r="L226" s="7">
        <v>0</v>
      </c>
      <c r="M226" s="7">
        <v>0</v>
      </c>
      <c r="N226" s="7">
        <v>0</v>
      </c>
      <c r="O226" s="319"/>
      <c r="P226" s="319"/>
      <c r="Q226" s="601"/>
    </row>
    <row r="227" spans="1:17" ht="36" x14ac:dyDescent="0.25">
      <c r="A227" s="323"/>
      <c r="B227" s="317"/>
      <c r="C227" s="317"/>
      <c r="D227" s="317"/>
      <c r="E227" s="317"/>
      <c r="F227" s="317"/>
      <c r="G227" s="188" t="s">
        <v>18</v>
      </c>
      <c r="H227" s="7">
        <f t="shared" si="94"/>
        <v>5.5</v>
      </c>
      <c r="I227" s="7">
        <v>0</v>
      </c>
      <c r="J227" s="7">
        <v>0</v>
      </c>
      <c r="K227" s="7">
        <v>0</v>
      </c>
      <c r="L227" s="7">
        <v>5.5</v>
      </c>
      <c r="M227" s="7">
        <v>0</v>
      </c>
      <c r="N227" s="7">
        <v>0</v>
      </c>
      <c r="O227" s="319"/>
      <c r="P227" s="319"/>
      <c r="Q227" s="601"/>
    </row>
    <row r="228" spans="1:17" x14ac:dyDescent="0.25">
      <c r="A228" s="323"/>
      <c r="B228" s="317"/>
      <c r="C228" s="317"/>
      <c r="D228" s="317"/>
      <c r="E228" s="317"/>
      <c r="F228" s="317"/>
      <c r="G228" s="188" t="s">
        <v>19</v>
      </c>
      <c r="H228" s="7">
        <f t="shared" si="94"/>
        <v>0</v>
      </c>
      <c r="I228" s="7">
        <v>0</v>
      </c>
      <c r="J228" s="7">
        <v>0</v>
      </c>
      <c r="K228" s="7">
        <v>0</v>
      </c>
      <c r="L228" s="7">
        <v>0</v>
      </c>
      <c r="M228" s="7">
        <v>0</v>
      </c>
      <c r="N228" s="7">
        <v>0</v>
      </c>
      <c r="O228" s="319"/>
      <c r="P228" s="319"/>
      <c r="Q228" s="601"/>
    </row>
    <row r="229" spans="1:17" ht="24" x14ac:dyDescent="0.25">
      <c r="A229" s="323"/>
      <c r="B229" s="317"/>
      <c r="C229" s="317"/>
      <c r="D229" s="317"/>
      <c r="E229" s="317"/>
      <c r="F229" s="317"/>
      <c r="G229" s="188" t="s">
        <v>20</v>
      </c>
      <c r="H229" s="7">
        <f t="shared" si="94"/>
        <v>0</v>
      </c>
      <c r="I229" s="7">
        <v>0</v>
      </c>
      <c r="J229" s="7">
        <v>0</v>
      </c>
      <c r="K229" s="7">
        <v>0</v>
      </c>
      <c r="L229" s="7">
        <v>0</v>
      </c>
      <c r="M229" s="7">
        <v>0</v>
      </c>
      <c r="N229" s="7">
        <v>0</v>
      </c>
      <c r="O229" s="319"/>
      <c r="P229" s="319"/>
      <c r="Q229" s="601"/>
    </row>
    <row r="230" spans="1:17" ht="36" x14ac:dyDescent="0.25">
      <c r="A230" s="690" t="s">
        <v>26</v>
      </c>
      <c r="B230" s="690"/>
      <c r="C230" s="690"/>
      <c r="D230" s="690"/>
      <c r="E230" s="690"/>
      <c r="F230" s="690"/>
      <c r="G230" s="259" t="s">
        <v>16</v>
      </c>
      <c r="H230" s="10">
        <f>SUM(H225)</f>
        <v>5.5</v>
      </c>
      <c r="I230" s="10">
        <f t="shared" ref="I230:N230" si="95">SUM(I225)</f>
        <v>0</v>
      </c>
      <c r="J230" s="10">
        <f t="shared" si="95"/>
        <v>0</v>
      </c>
      <c r="K230" s="10">
        <f t="shared" si="95"/>
        <v>0</v>
      </c>
      <c r="L230" s="10">
        <f t="shared" si="95"/>
        <v>5.5</v>
      </c>
      <c r="M230" s="10">
        <f t="shared" si="95"/>
        <v>0</v>
      </c>
      <c r="N230" s="10">
        <f t="shared" si="95"/>
        <v>0</v>
      </c>
      <c r="O230" s="319"/>
      <c r="P230" s="319"/>
    </row>
    <row r="231" spans="1:17" ht="24" x14ac:dyDescent="0.25">
      <c r="A231" s="690"/>
      <c r="B231" s="690"/>
      <c r="C231" s="690"/>
      <c r="D231" s="690"/>
      <c r="E231" s="690"/>
      <c r="F231" s="690"/>
      <c r="G231" s="259" t="s">
        <v>17</v>
      </c>
      <c r="H231" s="10">
        <f t="shared" ref="H231:N234" si="96">SUM(H226)</f>
        <v>0</v>
      </c>
      <c r="I231" s="10">
        <f t="shared" si="96"/>
        <v>0</v>
      </c>
      <c r="J231" s="10">
        <f t="shared" si="96"/>
        <v>0</v>
      </c>
      <c r="K231" s="10">
        <f t="shared" si="96"/>
        <v>0</v>
      </c>
      <c r="L231" s="10">
        <f t="shared" si="96"/>
        <v>0</v>
      </c>
      <c r="M231" s="10">
        <f t="shared" si="96"/>
        <v>0</v>
      </c>
      <c r="N231" s="10">
        <f t="shared" si="96"/>
        <v>0</v>
      </c>
      <c r="O231" s="319"/>
      <c r="P231" s="319"/>
    </row>
    <row r="232" spans="1:17" ht="36" x14ac:dyDescent="0.25">
      <c r="A232" s="690"/>
      <c r="B232" s="690"/>
      <c r="C232" s="690"/>
      <c r="D232" s="690"/>
      <c r="E232" s="690"/>
      <c r="F232" s="690"/>
      <c r="G232" s="259" t="s">
        <v>18</v>
      </c>
      <c r="H232" s="10">
        <f t="shared" si="96"/>
        <v>5.5</v>
      </c>
      <c r="I232" s="10">
        <f t="shared" si="96"/>
        <v>0</v>
      </c>
      <c r="J232" s="10">
        <f t="shared" si="96"/>
        <v>0</v>
      </c>
      <c r="K232" s="10">
        <f t="shared" si="96"/>
        <v>0</v>
      </c>
      <c r="L232" s="10">
        <f t="shared" si="96"/>
        <v>5.5</v>
      </c>
      <c r="M232" s="10">
        <f t="shared" si="96"/>
        <v>0</v>
      </c>
      <c r="N232" s="10">
        <f t="shared" si="96"/>
        <v>0</v>
      </c>
      <c r="O232" s="319"/>
      <c r="P232" s="319"/>
    </row>
    <row r="233" spans="1:17" x14ac:dyDescent="0.25">
      <c r="A233" s="690"/>
      <c r="B233" s="690"/>
      <c r="C233" s="690"/>
      <c r="D233" s="690"/>
      <c r="E233" s="690"/>
      <c r="F233" s="690"/>
      <c r="G233" s="259" t="s">
        <v>19</v>
      </c>
      <c r="H233" s="10">
        <f t="shared" si="96"/>
        <v>0</v>
      </c>
      <c r="I233" s="10">
        <f t="shared" si="96"/>
        <v>0</v>
      </c>
      <c r="J233" s="10">
        <f t="shared" si="96"/>
        <v>0</v>
      </c>
      <c r="K233" s="10">
        <f t="shared" si="96"/>
        <v>0</v>
      </c>
      <c r="L233" s="10">
        <f t="shared" si="96"/>
        <v>0</v>
      </c>
      <c r="M233" s="10">
        <f t="shared" si="96"/>
        <v>0</v>
      </c>
      <c r="N233" s="10">
        <f t="shared" si="96"/>
        <v>0</v>
      </c>
      <c r="O233" s="319"/>
      <c r="P233" s="319"/>
    </row>
    <row r="234" spans="1:17" ht="24" x14ac:dyDescent="0.25">
      <c r="A234" s="690"/>
      <c r="B234" s="690"/>
      <c r="C234" s="690"/>
      <c r="D234" s="690"/>
      <c r="E234" s="690"/>
      <c r="F234" s="690"/>
      <c r="G234" s="259" t="s">
        <v>20</v>
      </c>
      <c r="H234" s="10">
        <f t="shared" si="96"/>
        <v>0</v>
      </c>
      <c r="I234" s="10">
        <f t="shared" si="96"/>
        <v>0</v>
      </c>
      <c r="J234" s="10">
        <f t="shared" si="96"/>
        <v>0</v>
      </c>
      <c r="K234" s="10">
        <f t="shared" si="96"/>
        <v>0</v>
      </c>
      <c r="L234" s="10">
        <f t="shared" si="96"/>
        <v>0</v>
      </c>
      <c r="M234" s="10">
        <f t="shared" si="96"/>
        <v>0</v>
      </c>
      <c r="N234" s="10">
        <f t="shared" si="96"/>
        <v>0</v>
      </c>
      <c r="O234" s="319"/>
      <c r="P234" s="319"/>
    </row>
    <row r="235" spans="1:17" x14ac:dyDescent="0.25">
      <c r="A235" s="319" t="s">
        <v>1249</v>
      </c>
      <c r="B235" s="319"/>
      <c r="C235" s="319"/>
      <c r="D235" s="319"/>
      <c r="E235" s="319"/>
      <c r="F235" s="319"/>
      <c r="G235" s="319"/>
      <c r="H235" s="319"/>
      <c r="I235" s="319"/>
      <c r="J235" s="319"/>
      <c r="K235" s="319"/>
      <c r="L235" s="319"/>
      <c r="M235" s="319"/>
      <c r="N235" s="319"/>
      <c r="O235" s="319"/>
      <c r="P235" s="319"/>
    </row>
    <row r="236" spans="1:17" ht="36" x14ac:dyDescent="0.25">
      <c r="A236" s="323" t="s">
        <v>3828</v>
      </c>
      <c r="B236" s="317" t="s">
        <v>3790</v>
      </c>
      <c r="C236" s="317" t="s">
        <v>1249</v>
      </c>
      <c r="D236" s="317">
        <v>2028</v>
      </c>
      <c r="E236" s="317">
        <v>25</v>
      </c>
      <c r="F236" s="317" t="s">
        <v>3796</v>
      </c>
      <c r="G236" s="188" t="s">
        <v>3797</v>
      </c>
      <c r="H236" s="7">
        <f t="shared" ref="H236:N236" si="97">SUM(H237:H240)</f>
        <v>5.5</v>
      </c>
      <c r="I236" s="7">
        <f t="shared" si="97"/>
        <v>0</v>
      </c>
      <c r="J236" s="7">
        <f t="shared" si="97"/>
        <v>0</v>
      </c>
      <c r="K236" s="7">
        <f t="shared" si="97"/>
        <v>0</v>
      </c>
      <c r="L236" s="7">
        <f t="shared" si="97"/>
        <v>5.5</v>
      </c>
      <c r="M236" s="7">
        <f t="shared" si="97"/>
        <v>0</v>
      </c>
      <c r="N236" s="7">
        <f t="shared" si="97"/>
        <v>0</v>
      </c>
      <c r="O236" s="322"/>
      <c r="P236" s="322"/>
      <c r="Q236" s="601" t="s">
        <v>4157</v>
      </c>
    </row>
    <row r="237" spans="1:17" x14ac:dyDescent="0.25">
      <c r="A237" s="323"/>
      <c r="B237" s="317"/>
      <c r="C237" s="317"/>
      <c r="D237" s="317"/>
      <c r="E237" s="317"/>
      <c r="F237" s="317"/>
      <c r="G237" s="188" t="s">
        <v>17</v>
      </c>
      <c r="H237" s="7">
        <f t="shared" ref="H237:H240" si="98">SUM(I237:N237)</f>
        <v>0</v>
      </c>
      <c r="I237" s="7">
        <v>0</v>
      </c>
      <c r="J237" s="7">
        <v>0</v>
      </c>
      <c r="K237" s="7">
        <v>0</v>
      </c>
      <c r="L237" s="7">
        <v>0</v>
      </c>
      <c r="M237" s="7">
        <v>0</v>
      </c>
      <c r="N237" s="7">
        <v>0</v>
      </c>
      <c r="O237" s="322"/>
      <c r="P237" s="322"/>
      <c r="Q237" s="601"/>
    </row>
    <row r="238" spans="1:17" ht="36" x14ac:dyDescent="0.25">
      <c r="A238" s="323"/>
      <c r="B238" s="317"/>
      <c r="C238" s="317"/>
      <c r="D238" s="317"/>
      <c r="E238" s="317"/>
      <c r="F238" s="317"/>
      <c r="G238" s="188" t="s">
        <v>18</v>
      </c>
      <c r="H238" s="7">
        <f t="shared" si="98"/>
        <v>5.5</v>
      </c>
      <c r="I238" s="7">
        <v>0</v>
      </c>
      <c r="J238" s="7">
        <v>0</v>
      </c>
      <c r="K238" s="7">
        <v>0</v>
      </c>
      <c r="L238" s="7">
        <v>5.5</v>
      </c>
      <c r="M238" s="7">
        <v>0</v>
      </c>
      <c r="N238" s="7">
        <v>0</v>
      </c>
      <c r="O238" s="322"/>
      <c r="P238" s="322"/>
      <c r="Q238" s="601"/>
    </row>
    <row r="239" spans="1:17" x14ac:dyDescent="0.25">
      <c r="A239" s="323"/>
      <c r="B239" s="317"/>
      <c r="C239" s="317"/>
      <c r="D239" s="317"/>
      <c r="E239" s="317"/>
      <c r="F239" s="317"/>
      <c r="G239" s="188" t="s">
        <v>19</v>
      </c>
      <c r="H239" s="7">
        <f t="shared" si="98"/>
        <v>0</v>
      </c>
      <c r="I239" s="7">
        <v>0</v>
      </c>
      <c r="J239" s="7">
        <v>0</v>
      </c>
      <c r="K239" s="7">
        <v>0</v>
      </c>
      <c r="L239" s="7">
        <v>0</v>
      </c>
      <c r="M239" s="7">
        <v>0</v>
      </c>
      <c r="N239" s="7">
        <v>0</v>
      </c>
      <c r="O239" s="322"/>
      <c r="P239" s="322"/>
      <c r="Q239" s="601"/>
    </row>
    <row r="240" spans="1:17" ht="24" x14ac:dyDescent="0.25">
      <c r="A240" s="323"/>
      <c r="B240" s="317"/>
      <c r="C240" s="317"/>
      <c r="D240" s="317"/>
      <c r="E240" s="317"/>
      <c r="F240" s="317"/>
      <c r="G240" s="188" t="s">
        <v>20</v>
      </c>
      <c r="H240" s="7">
        <f t="shared" si="98"/>
        <v>0</v>
      </c>
      <c r="I240" s="7">
        <v>0</v>
      </c>
      <c r="J240" s="7">
        <v>0</v>
      </c>
      <c r="K240" s="7">
        <v>0</v>
      </c>
      <c r="L240" s="7">
        <v>0</v>
      </c>
      <c r="M240" s="7">
        <v>0</v>
      </c>
      <c r="N240" s="7">
        <v>0</v>
      </c>
      <c r="O240" s="322"/>
      <c r="P240" s="322"/>
      <c r="Q240" s="601"/>
    </row>
    <row r="241" spans="1:16" ht="36" x14ac:dyDescent="0.25">
      <c r="A241" s="690" t="s">
        <v>26</v>
      </c>
      <c r="B241" s="690"/>
      <c r="C241" s="690"/>
      <c r="D241" s="690"/>
      <c r="E241" s="690"/>
      <c r="F241" s="690"/>
      <c r="G241" s="190" t="s">
        <v>16</v>
      </c>
      <c r="H241" s="10">
        <f>SUM(H236)</f>
        <v>5.5</v>
      </c>
      <c r="I241" s="10">
        <f t="shared" ref="I241:N241" si="99">SUM(I236)</f>
        <v>0</v>
      </c>
      <c r="J241" s="10">
        <f t="shared" si="99"/>
        <v>0</v>
      </c>
      <c r="K241" s="10">
        <f t="shared" si="99"/>
        <v>0</v>
      </c>
      <c r="L241" s="10">
        <f t="shared" si="99"/>
        <v>5.5</v>
      </c>
      <c r="M241" s="10">
        <f t="shared" si="99"/>
        <v>0</v>
      </c>
      <c r="N241" s="10">
        <f t="shared" si="99"/>
        <v>0</v>
      </c>
      <c r="O241" s="317" t="s">
        <v>125</v>
      </c>
      <c r="P241" s="317"/>
    </row>
    <row r="242" spans="1:16" ht="24" x14ac:dyDescent="0.25">
      <c r="A242" s="690"/>
      <c r="B242" s="690"/>
      <c r="C242" s="690"/>
      <c r="D242" s="690"/>
      <c r="E242" s="690"/>
      <c r="F242" s="690"/>
      <c r="G242" s="190" t="s">
        <v>58</v>
      </c>
      <c r="H242" s="10">
        <f t="shared" ref="H242:N245" si="100">SUM(H237)</f>
        <v>0</v>
      </c>
      <c r="I242" s="10">
        <f t="shared" si="100"/>
        <v>0</v>
      </c>
      <c r="J242" s="10">
        <f t="shared" si="100"/>
        <v>0</v>
      </c>
      <c r="K242" s="10">
        <f t="shared" si="100"/>
        <v>0</v>
      </c>
      <c r="L242" s="10">
        <f t="shared" si="100"/>
        <v>0</v>
      </c>
      <c r="M242" s="10">
        <f t="shared" si="100"/>
        <v>0</v>
      </c>
      <c r="N242" s="10">
        <f t="shared" si="100"/>
        <v>0</v>
      </c>
      <c r="O242" s="317"/>
      <c r="P242" s="317"/>
    </row>
    <row r="243" spans="1:16" ht="36" x14ac:dyDescent="0.25">
      <c r="A243" s="690"/>
      <c r="B243" s="690"/>
      <c r="C243" s="690"/>
      <c r="D243" s="690"/>
      <c r="E243" s="690"/>
      <c r="F243" s="690"/>
      <c r="G243" s="190" t="s">
        <v>18</v>
      </c>
      <c r="H243" s="10">
        <f t="shared" si="100"/>
        <v>5.5</v>
      </c>
      <c r="I243" s="10">
        <f t="shared" si="100"/>
        <v>0</v>
      </c>
      <c r="J243" s="10">
        <f t="shared" si="100"/>
        <v>0</v>
      </c>
      <c r="K243" s="10">
        <f t="shared" si="100"/>
        <v>0</v>
      </c>
      <c r="L243" s="10">
        <f t="shared" si="100"/>
        <v>5.5</v>
      </c>
      <c r="M243" s="10">
        <f t="shared" si="100"/>
        <v>0</v>
      </c>
      <c r="N243" s="10">
        <f t="shared" si="100"/>
        <v>0</v>
      </c>
      <c r="O243" s="317"/>
      <c r="P243" s="317"/>
    </row>
    <row r="244" spans="1:16" x14ac:dyDescent="0.25">
      <c r="A244" s="690"/>
      <c r="B244" s="690"/>
      <c r="C244" s="690"/>
      <c r="D244" s="690"/>
      <c r="E244" s="690"/>
      <c r="F244" s="690"/>
      <c r="G244" s="190" t="s">
        <v>19</v>
      </c>
      <c r="H244" s="10">
        <f t="shared" si="100"/>
        <v>0</v>
      </c>
      <c r="I244" s="10">
        <f t="shared" si="100"/>
        <v>0</v>
      </c>
      <c r="J244" s="10">
        <f t="shared" si="100"/>
        <v>0</v>
      </c>
      <c r="K244" s="10">
        <f t="shared" si="100"/>
        <v>0</v>
      </c>
      <c r="L244" s="10">
        <f t="shared" si="100"/>
        <v>0</v>
      </c>
      <c r="M244" s="10">
        <f t="shared" si="100"/>
        <v>0</v>
      </c>
      <c r="N244" s="10">
        <f t="shared" si="100"/>
        <v>0</v>
      </c>
      <c r="O244" s="317"/>
      <c r="P244" s="317"/>
    </row>
    <row r="245" spans="1:16" ht="24" x14ac:dyDescent="0.25">
      <c r="A245" s="690"/>
      <c r="B245" s="690"/>
      <c r="C245" s="690"/>
      <c r="D245" s="690"/>
      <c r="E245" s="690"/>
      <c r="F245" s="690"/>
      <c r="G245" s="190" t="s">
        <v>20</v>
      </c>
      <c r="H245" s="10">
        <f t="shared" si="100"/>
        <v>0</v>
      </c>
      <c r="I245" s="10">
        <f t="shared" si="100"/>
        <v>0</v>
      </c>
      <c r="J245" s="10">
        <f t="shared" si="100"/>
        <v>0</v>
      </c>
      <c r="K245" s="10">
        <f t="shared" si="100"/>
        <v>0</v>
      </c>
      <c r="L245" s="10">
        <f t="shared" si="100"/>
        <v>0</v>
      </c>
      <c r="M245" s="10">
        <f t="shared" si="100"/>
        <v>0</v>
      </c>
      <c r="N245" s="10">
        <f t="shared" si="100"/>
        <v>0</v>
      </c>
      <c r="O245" s="317"/>
      <c r="P245" s="317"/>
    </row>
    <row r="248" spans="1:16" x14ac:dyDescent="0.25">
      <c r="H248" s="267"/>
      <c r="I248" s="267"/>
      <c r="J248" s="267"/>
      <c r="K248" s="267"/>
      <c r="L248" s="267"/>
      <c r="M248" s="267"/>
      <c r="N248" s="267"/>
    </row>
    <row r="249" spans="1:16" x14ac:dyDescent="0.25">
      <c r="H249" s="267"/>
      <c r="I249" s="267"/>
      <c r="J249" s="267"/>
      <c r="K249" s="267"/>
      <c r="L249" s="267"/>
      <c r="M249" s="267"/>
      <c r="N249" s="267"/>
    </row>
    <row r="250" spans="1:16" x14ac:dyDescent="0.25">
      <c r="H250" s="267"/>
      <c r="I250" s="267"/>
      <c r="J250" s="267"/>
      <c r="K250" s="267"/>
      <c r="L250" s="267"/>
      <c r="M250" s="267"/>
      <c r="N250" s="267"/>
    </row>
    <row r="251" spans="1:16" x14ac:dyDescent="0.25">
      <c r="H251" s="267"/>
      <c r="I251" s="267"/>
      <c r="J251" s="267"/>
      <c r="K251" s="267"/>
      <c r="L251" s="267"/>
      <c r="M251" s="267"/>
      <c r="N251" s="267"/>
    </row>
    <row r="252" spans="1:16" x14ac:dyDescent="0.25">
      <c r="H252" s="267"/>
      <c r="I252" s="267"/>
      <c r="J252" s="267"/>
      <c r="K252" s="267"/>
      <c r="L252" s="267"/>
      <c r="M252" s="267"/>
      <c r="N252" s="267"/>
    </row>
  </sheetData>
  <autoFilter ref="A1:Q245">
    <filterColumn colId="6" showButton="0"/>
    <filterColumn colId="7" showButton="0"/>
    <filterColumn colId="8" showButton="0"/>
    <filterColumn colId="9" showButton="0"/>
    <filterColumn colId="10" showButton="0"/>
    <filterColumn colId="11" showButton="0"/>
    <filterColumn colId="12" showButton="0"/>
  </autoFilter>
  <mergeCells count="331">
    <mergeCell ref="Q225:Q229"/>
    <mergeCell ref="Q236:Q240"/>
    <mergeCell ref="Q161:Q165"/>
    <mergeCell ref="Q166:Q170"/>
    <mergeCell ref="Q171:Q175"/>
    <mergeCell ref="Q182:Q186"/>
    <mergeCell ref="Q187:Q191"/>
    <mergeCell ref="Q198:Q202"/>
    <mergeCell ref="Q203:Q207"/>
    <mergeCell ref="Q214:Q218"/>
    <mergeCell ref="Q219:Q223"/>
    <mergeCell ref="Q74:Q78"/>
    <mergeCell ref="Q85:Q89"/>
    <mergeCell ref="Q96:Q100"/>
    <mergeCell ref="Q107:Q111"/>
    <mergeCell ref="Q118:Q122"/>
    <mergeCell ref="Q129:Q133"/>
    <mergeCell ref="Q140:Q144"/>
    <mergeCell ref="Q151:Q155"/>
    <mergeCell ref="Q156:Q160"/>
    <mergeCell ref="Q16:Q20"/>
    <mergeCell ref="Q1:Q2"/>
    <mergeCell ref="Q27:Q31"/>
    <mergeCell ref="Q32:Q36"/>
    <mergeCell ref="Q43:Q47"/>
    <mergeCell ref="Q48:Q52"/>
    <mergeCell ref="Q53:Q57"/>
    <mergeCell ref="Q58:Q62"/>
    <mergeCell ref="Q69:Q73"/>
    <mergeCell ref="Q5:Q9"/>
    <mergeCell ref="A241:F245"/>
    <mergeCell ref="O241:O245"/>
    <mergeCell ref="P241:P245"/>
    <mergeCell ref="A235:P235"/>
    <mergeCell ref="A236:A240"/>
    <mergeCell ref="B236:B240"/>
    <mergeCell ref="C236:C240"/>
    <mergeCell ref="D236:D240"/>
    <mergeCell ref="E236:E240"/>
    <mergeCell ref="F236:F240"/>
    <mergeCell ref="O236:O240"/>
    <mergeCell ref="P236:P240"/>
    <mergeCell ref="A225:A229"/>
    <mergeCell ref="B225:B229"/>
    <mergeCell ref="C225:C229"/>
    <mergeCell ref="D225:D229"/>
    <mergeCell ref="E225:E229"/>
    <mergeCell ref="F225:F229"/>
    <mergeCell ref="O225:O229"/>
    <mergeCell ref="P225:P229"/>
    <mergeCell ref="A230:F234"/>
    <mergeCell ref="O230:O234"/>
    <mergeCell ref="P230:P234"/>
    <mergeCell ref="A219:F223"/>
    <mergeCell ref="O219:O223"/>
    <mergeCell ref="P219:P223"/>
    <mergeCell ref="A224:P224"/>
    <mergeCell ref="A208:F212"/>
    <mergeCell ref="O208:O212"/>
    <mergeCell ref="P208:P212"/>
    <mergeCell ref="A213:P213"/>
    <mergeCell ref="A214:A218"/>
    <mergeCell ref="B214:B218"/>
    <mergeCell ref="C214:C218"/>
    <mergeCell ref="D214:D218"/>
    <mergeCell ref="E214:E218"/>
    <mergeCell ref="F214:F218"/>
    <mergeCell ref="O214:O218"/>
    <mergeCell ref="P214:P218"/>
    <mergeCell ref="A198:A202"/>
    <mergeCell ref="B198:B202"/>
    <mergeCell ref="C198:C202"/>
    <mergeCell ref="D198:D202"/>
    <mergeCell ref="E198:E202"/>
    <mergeCell ref="F198:F202"/>
    <mergeCell ref="O198:O202"/>
    <mergeCell ref="P198:P202"/>
    <mergeCell ref="A203:A207"/>
    <mergeCell ref="B203:B207"/>
    <mergeCell ref="C203:C207"/>
    <mergeCell ref="D203:D207"/>
    <mergeCell ref="E203:E207"/>
    <mergeCell ref="F203:F207"/>
    <mergeCell ref="O203:O207"/>
    <mergeCell ref="P203:P207"/>
    <mergeCell ref="A197:P197"/>
    <mergeCell ref="A187:A191"/>
    <mergeCell ref="B187:B191"/>
    <mergeCell ref="C187:C191"/>
    <mergeCell ref="D187:D191"/>
    <mergeCell ref="E187:E191"/>
    <mergeCell ref="F187:F191"/>
    <mergeCell ref="O187:O191"/>
    <mergeCell ref="P187:P191"/>
    <mergeCell ref="A192:F196"/>
    <mergeCell ref="O192:O196"/>
    <mergeCell ref="P192:P196"/>
    <mergeCell ref="A181:P181"/>
    <mergeCell ref="A182:A186"/>
    <mergeCell ref="B182:B186"/>
    <mergeCell ref="C182:C186"/>
    <mergeCell ref="D182:D186"/>
    <mergeCell ref="E182:E186"/>
    <mergeCell ref="F182:F186"/>
    <mergeCell ref="O182:O186"/>
    <mergeCell ref="P182:P186"/>
    <mergeCell ref="A176:F180"/>
    <mergeCell ref="O176:O180"/>
    <mergeCell ref="P176:P180"/>
    <mergeCell ref="A166:A170"/>
    <mergeCell ref="B166:B170"/>
    <mergeCell ref="C166:C170"/>
    <mergeCell ref="D166:D170"/>
    <mergeCell ref="E166:E170"/>
    <mergeCell ref="F166:F170"/>
    <mergeCell ref="O166:O170"/>
    <mergeCell ref="P166:P170"/>
    <mergeCell ref="A171:A175"/>
    <mergeCell ref="B171:B175"/>
    <mergeCell ref="C171:C175"/>
    <mergeCell ref="D171:D175"/>
    <mergeCell ref="E171:E175"/>
    <mergeCell ref="F171:F175"/>
    <mergeCell ref="O171:O175"/>
    <mergeCell ref="P171:P175"/>
    <mergeCell ref="A156:A160"/>
    <mergeCell ref="B156:B160"/>
    <mergeCell ref="C156:C160"/>
    <mergeCell ref="D156:D160"/>
    <mergeCell ref="E156:E160"/>
    <mergeCell ref="F156:F160"/>
    <mergeCell ref="O156:O160"/>
    <mergeCell ref="P156:P160"/>
    <mergeCell ref="A161:A165"/>
    <mergeCell ref="B161:B165"/>
    <mergeCell ref="C161:C165"/>
    <mergeCell ref="D161:D165"/>
    <mergeCell ref="E161:E165"/>
    <mergeCell ref="F161:F165"/>
    <mergeCell ref="O161:O165"/>
    <mergeCell ref="P161:P165"/>
    <mergeCell ref="A150:O150"/>
    <mergeCell ref="A151:A155"/>
    <mergeCell ref="B151:B155"/>
    <mergeCell ref="C151:C155"/>
    <mergeCell ref="D151:D155"/>
    <mergeCell ref="E151:E155"/>
    <mergeCell ref="F151:F155"/>
    <mergeCell ref="O151:O155"/>
    <mergeCell ref="P151:P155"/>
    <mergeCell ref="A140:A144"/>
    <mergeCell ref="B140:B144"/>
    <mergeCell ref="C140:C144"/>
    <mergeCell ref="D140:D144"/>
    <mergeCell ref="E140:E144"/>
    <mergeCell ref="F140:F144"/>
    <mergeCell ref="O140:O144"/>
    <mergeCell ref="P140:P144"/>
    <mergeCell ref="A145:F149"/>
    <mergeCell ref="O145:O149"/>
    <mergeCell ref="P145:P149"/>
    <mergeCell ref="A139:P139"/>
    <mergeCell ref="A129:A133"/>
    <mergeCell ref="B129:B133"/>
    <mergeCell ref="C129:C133"/>
    <mergeCell ref="D129:D133"/>
    <mergeCell ref="E129:E133"/>
    <mergeCell ref="F129:F133"/>
    <mergeCell ref="O129:O133"/>
    <mergeCell ref="P129:P133"/>
    <mergeCell ref="A134:F138"/>
    <mergeCell ref="O134:O138"/>
    <mergeCell ref="P134:P138"/>
    <mergeCell ref="A128:P128"/>
    <mergeCell ref="A118:A122"/>
    <mergeCell ref="B118:B122"/>
    <mergeCell ref="C118:C122"/>
    <mergeCell ref="D118:D122"/>
    <mergeCell ref="E118:E122"/>
    <mergeCell ref="F118:F122"/>
    <mergeCell ref="O118:O122"/>
    <mergeCell ref="P118:P122"/>
    <mergeCell ref="A123:F127"/>
    <mergeCell ref="O123:O127"/>
    <mergeCell ref="P123:P127"/>
    <mergeCell ref="A117:P117"/>
    <mergeCell ref="A107:A111"/>
    <mergeCell ref="B107:B111"/>
    <mergeCell ref="C107:C111"/>
    <mergeCell ref="D107:D111"/>
    <mergeCell ref="E107:E111"/>
    <mergeCell ref="F107:F111"/>
    <mergeCell ref="O107:O111"/>
    <mergeCell ref="P107:P111"/>
    <mergeCell ref="A112:F116"/>
    <mergeCell ref="O112:O116"/>
    <mergeCell ref="P112:P116"/>
    <mergeCell ref="A101:F105"/>
    <mergeCell ref="O101:O105"/>
    <mergeCell ref="P101:P105"/>
    <mergeCell ref="A106:P106"/>
    <mergeCell ref="A95:P95"/>
    <mergeCell ref="A96:A100"/>
    <mergeCell ref="B96:B100"/>
    <mergeCell ref="C96:C100"/>
    <mergeCell ref="D96:D100"/>
    <mergeCell ref="E96:E100"/>
    <mergeCell ref="F96:F100"/>
    <mergeCell ref="O96:O100"/>
    <mergeCell ref="P96:P100"/>
    <mergeCell ref="A85:A89"/>
    <mergeCell ref="B85:B89"/>
    <mergeCell ref="C85:C89"/>
    <mergeCell ref="D85:D89"/>
    <mergeCell ref="E85:E89"/>
    <mergeCell ref="F85:F89"/>
    <mergeCell ref="O85:O89"/>
    <mergeCell ref="P85:P89"/>
    <mergeCell ref="A90:F94"/>
    <mergeCell ref="O90:O94"/>
    <mergeCell ref="P90:P94"/>
    <mergeCell ref="A84:O84"/>
    <mergeCell ref="A74:A78"/>
    <mergeCell ref="B74:B78"/>
    <mergeCell ref="C74:C78"/>
    <mergeCell ref="D74:D78"/>
    <mergeCell ref="E74:E78"/>
    <mergeCell ref="F74:F78"/>
    <mergeCell ref="O74:O78"/>
    <mergeCell ref="P74:P78"/>
    <mergeCell ref="A79:F83"/>
    <mergeCell ref="O79:O83"/>
    <mergeCell ref="P79:P83"/>
    <mergeCell ref="A68:O68"/>
    <mergeCell ref="A69:A73"/>
    <mergeCell ref="B69:B73"/>
    <mergeCell ref="C69:C73"/>
    <mergeCell ref="D69:D73"/>
    <mergeCell ref="E69:E73"/>
    <mergeCell ref="F69:F73"/>
    <mergeCell ref="O69:O73"/>
    <mergeCell ref="P69:P73"/>
    <mergeCell ref="A58:A62"/>
    <mergeCell ref="B58:B62"/>
    <mergeCell ref="C58:C62"/>
    <mergeCell ref="D58:D62"/>
    <mergeCell ref="E58:E62"/>
    <mergeCell ref="F58:F62"/>
    <mergeCell ref="O58:O62"/>
    <mergeCell ref="P58:P62"/>
    <mergeCell ref="A63:F67"/>
    <mergeCell ref="O63:O67"/>
    <mergeCell ref="P63:P67"/>
    <mergeCell ref="A48:A52"/>
    <mergeCell ref="B48:B52"/>
    <mergeCell ref="C48:C52"/>
    <mergeCell ref="D48:D52"/>
    <mergeCell ref="E48:E52"/>
    <mergeCell ref="F48:F52"/>
    <mergeCell ref="O48:O52"/>
    <mergeCell ref="P48:P52"/>
    <mergeCell ref="A53:A57"/>
    <mergeCell ref="B53:B57"/>
    <mergeCell ref="C53:C57"/>
    <mergeCell ref="D53:D57"/>
    <mergeCell ref="E53:E57"/>
    <mergeCell ref="F53:F57"/>
    <mergeCell ref="O53:O57"/>
    <mergeCell ref="P53:P57"/>
    <mergeCell ref="A42:O42"/>
    <mergeCell ref="A43:A47"/>
    <mergeCell ref="B43:B47"/>
    <mergeCell ref="C43:C47"/>
    <mergeCell ref="D43:D47"/>
    <mergeCell ref="E43:E47"/>
    <mergeCell ref="F43:F47"/>
    <mergeCell ref="O43:O47"/>
    <mergeCell ref="P43:P47"/>
    <mergeCell ref="A32:A36"/>
    <mergeCell ref="B32:B36"/>
    <mergeCell ref="C32:C36"/>
    <mergeCell ref="D32:D36"/>
    <mergeCell ref="E32:E36"/>
    <mergeCell ref="F32:F36"/>
    <mergeCell ref="O32:O36"/>
    <mergeCell ref="P32:P36"/>
    <mergeCell ref="A37:F41"/>
    <mergeCell ref="O37:O41"/>
    <mergeCell ref="P37:P41"/>
    <mergeCell ref="A26:P26"/>
    <mergeCell ref="A27:A31"/>
    <mergeCell ref="B27:B31"/>
    <mergeCell ref="C27:C31"/>
    <mergeCell ref="D27:D31"/>
    <mergeCell ref="E27:E31"/>
    <mergeCell ref="F27:F31"/>
    <mergeCell ref="O27:O31"/>
    <mergeCell ref="P27:P31"/>
    <mergeCell ref="A16:A20"/>
    <mergeCell ref="B16:B20"/>
    <mergeCell ref="C16:C20"/>
    <mergeCell ref="D16:D20"/>
    <mergeCell ref="E16:E20"/>
    <mergeCell ref="F16:F20"/>
    <mergeCell ref="O16:O20"/>
    <mergeCell ref="P16:P20"/>
    <mergeCell ref="A21:F25"/>
    <mergeCell ref="O21:O25"/>
    <mergeCell ref="P21:P25"/>
    <mergeCell ref="A15:P15"/>
    <mergeCell ref="A1:A2"/>
    <mergeCell ref="B1:B2"/>
    <mergeCell ref="C1:C2"/>
    <mergeCell ref="D1:D2"/>
    <mergeCell ref="E1:E2"/>
    <mergeCell ref="F1:F2"/>
    <mergeCell ref="G1:N1"/>
    <mergeCell ref="O1:O2"/>
    <mergeCell ref="P1:P2"/>
    <mergeCell ref="A4:P4"/>
    <mergeCell ref="A5:A9"/>
    <mergeCell ref="B5:B9"/>
    <mergeCell ref="C5:C9"/>
    <mergeCell ref="D5:D9"/>
    <mergeCell ref="E5:E9"/>
    <mergeCell ref="F5:F9"/>
    <mergeCell ref="O5:O9"/>
    <mergeCell ref="P5:P9"/>
    <mergeCell ref="A10:F14"/>
    <mergeCell ref="O10:O14"/>
    <mergeCell ref="P10:P14"/>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0"/>
  <sheetViews>
    <sheetView topLeftCell="A676" zoomScale="85" zoomScaleNormal="85" workbookViewId="0">
      <selection activeCell="H25" sqref="H25"/>
    </sheetView>
  </sheetViews>
  <sheetFormatPr defaultRowHeight="15" x14ac:dyDescent="0.25"/>
  <cols>
    <col min="1" max="1" width="23.42578125" style="1" customWidth="1"/>
    <col min="2" max="2" width="14" style="1" customWidth="1"/>
    <col min="3" max="3" width="16.85546875" style="1" customWidth="1"/>
    <col min="4" max="4" width="9.85546875" style="1" customWidth="1"/>
    <col min="5" max="5" width="9.140625" style="1"/>
    <col min="6" max="6" width="20.42578125" style="1" customWidth="1"/>
    <col min="7" max="7" width="17.85546875" style="39" customWidth="1"/>
    <col min="8" max="14" width="12.140625" style="1" customWidth="1"/>
    <col min="15" max="15" width="13.42578125" style="1" customWidth="1"/>
    <col min="16" max="16" width="35.85546875" style="1" customWidth="1"/>
    <col min="17" max="17" width="20.140625" style="1" customWidth="1"/>
    <col min="18" max="16384" width="9.140625" style="1"/>
  </cols>
  <sheetData>
    <row r="1" spans="1:17" ht="69" customHeight="1" x14ac:dyDescent="0.25">
      <c r="A1" s="317" t="s">
        <v>2</v>
      </c>
      <c r="B1" s="317" t="s">
        <v>3</v>
      </c>
      <c r="C1" s="317" t="s">
        <v>4</v>
      </c>
      <c r="D1" s="317" t="s">
        <v>5</v>
      </c>
      <c r="E1" s="317" t="s">
        <v>6</v>
      </c>
      <c r="F1" s="317" t="s">
        <v>7</v>
      </c>
      <c r="G1" s="317" t="s">
        <v>8</v>
      </c>
      <c r="H1" s="317"/>
      <c r="I1" s="317"/>
      <c r="J1" s="317"/>
      <c r="K1" s="317"/>
      <c r="L1" s="317"/>
      <c r="M1" s="317"/>
      <c r="N1" s="317"/>
      <c r="O1" s="317" t="s">
        <v>9</v>
      </c>
      <c r="P1" s="693" t="s">
        <v>10</v>
      </c>
      <c r="Q1" s="692" t="s">
        <v>4153</v>
      </c>
    </row>
    <row r="2" spans="1:17" ht="24.75" thickBot="1" x14ac:dyDescent="0.3">
      <c r="A2" s="317"/>
      <c r="B2" s="317"/>
      <c r="C2" s="317"/>
      <c r="D2" s="317"/>
      <c r="E2" s="317"/>
      <c r="F2" s="317"/>
      <c r="G2" s="38" t="s">
        <v>11</v>
      </c>
      <c r="H2" s="5" t="s">
        <v>12</v>
      </c>
      <c r="I2" s="5">
        <v>2025</v>
      </c>
      <c r="J2" s="5">
        <v>2026</v>
      </c>
      <c r="K2" s="5">
        <v>2027</v>
      </c>
      <c r="L2" s="5">
        <v>2028</v>
      </c>
      <c r="M2" s="5">
        <v>2029</v>
      </c>
      <c r="N2" s="5">
        <v>2030</v>
      </c>
      <c r="O2" s="317"/>
      <c r="P2" s="693"/>
      <c r="Q2" s="692"/>
    </row>
    <row r="3" spans="1:17" ht="15.75" thickBot="1" x14ac:dyDescent="0.3">
      <c r="A3" s="33">
        <v>1</v>
      </c>
      <c r="B3" s="33">
        <v>2</v>
      </c>
      <c r="C3" s="33">
        <v>3</v>
      </c>
      <c r="D3" s="33">
        <v>4</v>
      </c>
      <c r="E3" s="33">
        <v>5</v>
      </c>
      <c r="F3" s="33">
        <v>6</v>
      </c>
      <c r="G3" s="40">
        <v>7</v>
      </c>
      <c r="H3" s="33">
        <v>8</v>
      </c>
      <c r="I3" s="33">
        <v>9</v>
      </c>
      <c r="J3" s="33">
        <v>10</v>
      </c>
      <c r="K3" s="33">
        <v>11</v>
      </c>
      <c r="L3" s="33">
        <v>12</v>
      </c>
      <c r="M3" s="33">
        <v>13</v>
      </c>
      <c r="N3" s="33">
        <v>14</v>
      </c>
      <c r="O3" s="33">
        <v>15</v>
      </c>
      <c r="P3" s="34">
        <v>16</v>
      </c>
      <c r="Q3" s="34">
        <v>17</v>
      </c>
    </row>
    <row r="4" spans="1:17" ht="15.75" thickBot="1" x14ac:dyDescent="0.3">
      <c r="A4" s="694" t="s">
        <v>51</v>
      </c>
      <c r="B4" s="694"/>
      <c r="C4" s="694"/>
      <c r="D4" s="694"/>
      <c r="E4" s="694"/>
      <c r="F4" s="694"/>
      <c r="G4" s="694"/>
      <c r="H4" s="694"/>
      <c r="I4" s="694"/>
      <c r="J4" s="694"/>
      <c r="K4" s="694"/>
      <c r="L4" s="694"/>
      <c r="M4" s="694"/>
      <c r="N4" s="694"/>
      <c r="O4" s="694"/>
      <c r="P4" s="694"/>
    </row>
    <row r="5" spans="1:17" ht="36.75" customHeight="1" x14ac:dyDescent="0.25">
      <c r="A5" s="348" t="s">
        <v>3829</v>
      </c>
      <c r="B5" s="316" t="s">
        <v>3830</v>
      </c>
      <c r="C5" s="316" t="s">
        <v>3831</v>
      </c>
      <c r="D5" s="316" t="s">
        <v>4248</v>
      </c>
      <c r="E5" s="316" t="s">
        <v>3832</v>
      </c>
      <c r="F5" s="316" t="s">
        <v>4298</v>
      </c>
      <c r="G5" s="236" t="s">
        <v>286</v>
      </c>
      <c r="H5" s="237">
        <f>SUM(H6:H9)</f>
        <v>36</v>
      </c>
      <c r="I5" s="237">
        <f t="shared" ref="I5:N5" si="0">SUM(I6:I9)</f>
        <v>0</v>
      </c>
      <c r="J5" s="237">
        <f t="shared" si="0"/>
        <v>0</v>
      </c>
      <c r="K5" s="237">
        <f t="shared" si="0"/>
        <v>6</v>
      </c>
      <c r="L5" s="237">
        <f t="shared" si="0"/>
        <v>30</v>
      </c>
      <c r="M5" s="237">
        <f t="shared" si="0"/>
        <v>0</v>
      </c>
      <c r="N5" s="237">
        <f t="shared" si="0"/>
        <v>0</v>
      </c>
      <c r="O5" s="695">
        <v>10000</v>
      </c>
      <c r="P5" s="316" t="s">
        <v>3834</v>
      </c>
      <c r="Q5" s="314" t="s">
        <v>4184</v>
      </c>
    </row>
    <row r="6" spans="1:17" x14ac:dyDescent="0.25">
      <c r="A6" s="348"/>
      <c r="B6" s="316"/>
      <c r="C6" s="316"/>
      <c r="D6" s="316"/>
      <c r="E6" s="316"/>
      <c r="F6" s="316"/>
      <c r="G6" s="236" t="s">
        <v>288</v>
      </c>
      <c r="H6" s="237">
        <f>SUM(I6:N6)</f>
        <v>36</v>
      </c>
      <c r="I6" s="237">
        <v>0</v>
      </c>
      <c r="J6" s="237">
        <v>0</v>
      </c>
      <c r="K6" s="237">
        <v>6</v>
      </c>
      <c r="L6" s="237">
        <v>30</v>
      </c>
      <c r="M6" s="237">
        <v>0</v>
      </c>
      <c r="N6" s="237">
        <v>0</v>
      </c>
      <c r="O6" s="695"/>
      <c r="P6" s="316"/>
      <c r="Q6" s="315"/>
    </row>
    <row r="7" spans="1:17" ht="36" x14ac:dyDescent="0.25">
      <c r="A7" s="348"/>
      <c r="B7" s="316"/>
      <c r="C7" s="316"/>
      <c r="D7" s="316"/>
      <c r="E7" s="316"/>
      <c r="F7" s="316"/>
      <c r="G7" s="236" t="s">
        <v>289</v>
      </c>
      <c r="H7" s="237">
        <f>SUM(I7:N7)</f>
        <v>0</v>
      </c>
      <c r="I7" s="237">
        <v>0</v>
      </c>
      <c r="J7" s="237">
        <v>0</v>
      </c>
      <c r="K7" s="237">
        <v>0</v>
      </c>
      <c r="L7" s="237">
        <v>0</v>
      </c>
      <c r="M7" s="237">
        <v>0</v>
      </c>
      <c r="N7" s="237">
        <v>0</v>
      </c>
      <c r="O7" s="695"/>
      <c r="P7" s="316"/>
      <c r="Q7" s="315"/>
    </row>
    <row r="8" spans="1:17" x14ac:dyDescent="0.25">
      <c r="A8" s="348"/>
      <c r="B8" s="316"/>
      <c r="C8" s="316"/>
      <c r="D8" s="316"/>
      <c r="E8" s="316"/>
      <c r="F8" s="316"/>
      <c r="G8" s="236" t="s">
        <v>290</v>
      </c>
      <c r="H8" s="237">
        <f>SUM(I8:N8)</f>
        <v>0</v>
      </c>
      <c r="I8" s="237">
        <v>0</v>
      </c>
      <c r="J8" s="237">
        <v>0</v>
      </c>
      <c r="K8" s="237">
        <v>0</v>
      </c>
      <c r="L8" s="237">
        <v>0</v>
      </c>
      <c r="M8" s="237">
        <v>0</v>
      </c>
      <c r="N8" s="237">
        <v>0</v>
      </c>
      <c r="O8" s="695"/>
      <c r="P8" s="316"/>
      <c r="Q8" s="315"/>
    </row>
    <row r="9" spans="1:17" ht="24" x14ac:dyDescent="0.25">
      <c r="A9" s="348"/>
      <c r="B9" s="316"/>
      <c r="C9" s="316"/>
      <c r="D9" s="316"/>
      <c r="E9" s="316"/>
      <c r="F9" s="316"/>
      <c r="G9" s="236" t="s">
        <v>291</v>
      </c>
      <c r="H9" s="237">
        <f>SUM(I9:N9)</f>
        <v>0</v>
      </c>
      <c r="I9" s="237">
        <v>0</v>
      </c>
      <c r="J9" s="237">
        <v>0</v>
      </c>
      <c r="K9" s="237">
        <v>0</v>
      </c>
      <c r="L9" s="237">
        <v>0</v>
      </c>
      <c r="M9" s="237">
        <v>0</v>
      </c>
      <c r="N9" s="237">
        <v>0</v>
      </c>
      <c r="O9" s="695"/>
      <c r="P9" s="316"/>
      <c r="Q9" s="315"/>
    </row>
    <row r="10" spans="1:17" ht="36.75" customHeight="1" x14ac:dyDescent="0.25">
      <c r="A10" s="355" t="s">
        <v>3835</v>
      </c>
      <c r="B10" s="316" t="s">
        <v>3830</v>
      </c>
      <c r="C10" s="316" t="s">
        <v>3831</v>
      </c>
      <c r="D10" s="316" t="s">
        <v>4299</v>
      </c>
      <c r="E10" s="316" t="s">
        <v>3836</v>
      </c>
      <c r="F10" s="316" t="s">
        <v>4300</v>
      </c>
      <c r="G10" s="240" t="s">
        <v>16</v>
      </c>
      <c r="H10" s="237">
        <f t="shared" ref="H10:N10" si="1">SUM(H11:H14)</f>
        <v>588.92499999999995</v>
      </c>
      <c r="I10" s="237">
        <f t="shared" si="1"/>
        <v>144.37899999999999</v>
      </c>
      <c r="J10" s="237">
        <f t="shared" si="1"/>
        <v>225.846</v>
      </c>
      <c r="K10" s="237">
        <f t="shared" si="1"/>
        <v>0</v>
      </c>
      <c r="L10" s="237">
        <f t="shared" si="1"/>
        <v>0</v>
      </c>
      <c r="M10" s="237">
        <f t="shared" si="1"/>
        <v>218.70000000000002</v>
      </c>
      <c r="N10" s="237">
        <f t="shared" si="1"/>
        <v>0</v>
      </c>
      <c r="O10" s="695">
        <v>50000</v>
      </c>
      <c r="P10" s="316" t="s">
        <v>283</v>
      </c>
      <c r="Q10" s="314" t="s">
        <v>4184</v>
      </c>
    </row>
    <row r="11" spans="1:17" x14ac:dyDescent="0.25">
      <c r="A11" s="355"/>
      <c r="B11" s="316"/>
      <c r="C11" s="316"/>
      <c r="D11" s="316"/>
      <c r="E11" s="316"/>
      <c r="F11" s="316"/>
      <c r="G11" s="240" t="s">
        <v>49</v>
      </c>
      <c r="H11" s="237">
        <f>SUM(I11:N11)</f>
        <v>146.80000000000001</v>
      </c>
      <c r="I11" s="234">
        <v>0</v>
      </c>
      <c r="J11" s="234">
        <v>0</v>
      </c>
      <c r="K11" s="234">
        <v>0</v>
      </c>
      <c r="L11" s="234">
        <v>0</v>
      </c>
      <c r="M11" s="234">
        <v>146.80000000000001</v>
      </c>
      <c r="N11" s="234">
        <v>0</v>
      </c>
      <c r="O11" s="695"/>
      <c r="P11" s="316"/>
      <c r="Q11" s="315"/>
    </row>
    <row r="12" spans="1:17" ht="36" x14ac:dyDescent="0.25">
      <c r="A12" s="355"/>
      <c r="B12" s="316"/>
      <c r="C12" s="316"/>
      <c r="D12" s="316"/>
      <c r="E12" s="316"/>
      <c r="F12" s="316"/>
      <c r="G12" s="240" t="s">
        <v>18</v>
      </c>
      <c r="H12" s="237">
        <f>SUM(I12:N12)</f>
        <v>57.5</v>
      </c>
      <c r="I12" s="234">
        <v>0</v>
      </c>
      <c r="J12" s="234">
        <v>0</v>
      </c>
      <c r="K12" s="234">
        <v>0</v>
      </c>
      <c r="L12" s="234">
        <v>0</v>
      </c>
      <c r="M12" s="234">
        <v>57.5</v>
      </c>
      <c r="N12" s="234">
        <v>0</v>
      </c>
      <c r="O12" s="695"/>
      <c r="P12" s="316"/>
      <c r="Q12" s="315"/>
    </row>
    <row r="13" spans="1:17" x14ac:dyDescent="0.25">
      <c r="A13" s="355"/>
      <c r="B13" s="316"/>
      <c r="C13" s="316"/>
      <c r="D13" s="316"/>
      <c r="E13" s="316"/>
      <c r="F13" s="316"/>
      <c r="G13" s="240" t="s">
        <v>19</v>
      </c>
      <c r="H13" s="237">
        <f>SUM(I13:N13)</f>
        <v>384.625</v>
      </c>
      <c r="I13" s="234">
        <v>144.37899999999999</v>
      </c>
      <c r="J13" s="234">
        <v>225.846</v>
      </c>
      <c r="K13" s="234">
        <v>0</v>
      </c>
      <c r="L13" s="234">
        <v>0</v>
      </c>
      <c r="M13" s="234">
        <v>14.4</v>
      </c>
      <c r="N13" s="234">
        <v>0</v>
      </c>
      <c r="O13" s="695"/>
      <c r="P13" s="316"/>
      <c r="Q13" s="315"/>
    </row>
    <row r="14" spans="1:17" ht="24" x14ac:dyDescent="0.25">
      <c r="A14" s="355"/>
      <c r="B14" s="316"/>
      <c r="C14" s="316"/>
      <c r="D14" s="316"/>
      <c r="E14" s="316"/>
      <c r="F14" s="316"/>
      <c r="G14" s="240" t="s">
        <v>20</v>
      </c>
      <c r="H14" s="237">
        <f>SUM(I14:N14)</f>
        <v>0</v>
      </c>
      <c r="I14" s="234">
        <v>0</v>
      </c>
      <c r="J14" s="234">
        <v>0</v>
      </c>
      <c r="K14" s="234">
        <v>0</v>
      </c>
      <c r="L14" s="234">
        <v>0</v>
      </c>
      <c r="M14" s="234">
        <v>0</v>
      </c>
      <c r="N14" s="234">
        <v>0</v>
      </c>
      <c r="O14" s="695"/>
      <c r="P14" s="316"/>
      <c r="Q14" s="315"/>
    </row>
    <row r="15" spans="1:17" ht="36.75" customHeight="1" x14ac:dyDescent="0.25">
      <c r="A15" s="348" t="s">
        <v>3840</v>
      </c>
      <c r="B15" s="316" t="s">
        <v>247</v>
      </c>
      <c r="C15" s="316" t="s">
        <v>53</v>
      </c>
      <c r="D15" s="316">
        <v>2026</v>
      </c>
      <c r="E15" s="316" t="s">
        <v>3836</v>
      </c>
      <c r="F15" s="316" t="s">
        <v>3841</v>
      </c>
      <c r="G15" s="233" t="s">
        <v>16</v>
      </c>
      <c r="H15" s="234">
        <f t="shared" ref="H15:N15" si="2">SUM(H16:H19)</f>
        <v>250.17399999999998</v>
      </c>
      <c r="I15" s="234">
        <f t="shared" si="2"/>
        <v>0</v>
      </c>
      <c r="J15" s="234">
        <f t="shared" si="2"/>
        <v>250.17399999999998</v>
      </c>
      <c r="K15" s="234">
        <f t="shared" si="2"/>
        <v>0</v>
      </c>
      <c r="L15" s="234">
        <f t="shared" si="2"/>
        <v>0</v>
      </c>
      <c r="M15" s="234">
        <f t="shared" si="2"/>
        <v>0</v>
      </c>
      <c r="N15" s="234">
        <f t="shared" si="2"/>
        <v>0</v>
      </c>
      <c r="O15" s="695">
        <v>50000</v>
      </c>
      <c r="P15" s="316" t="s">
        <v>283</v>
      </c>
      <c r="Q15" s="314" t="s">
        <v>4184</v>
      </c>
    </row>
    <row r="16" spans="1:17" x14ac:dyDescent="0.25">
      <c r="A16" s="348"/>
      <c r="B16" s="316"/>
      <c r="C16" s="316"/>
      <c r="D16" s="316"/>
      <c r="E16" s="316"/>
      <c r="F16" s="316"/>
      <c r="G16" s="233" t="s">
        <v>58</v>
      </c>
      <c r="H16" s="234">
        <f>SUM(I16:N16)</f>
        <v>0</v>
      </c>
      <c r="I16" s="234">
        <v>0</v>
      </c>
      <c r="J16" s="234">
        <v>0</v>
      </c>
      <c r="K16" s="234">
        <v>0</v>
      </c>
      <c r="L16" s="234">
        <v>0</v>
      </c>
      <c r="M16" s="234">
        <v>0</v>
      </c>
      <c r="N16" s="234">
        <v>0</v>
      </c>
      <c r="O16" s="695"/>
      <c r="P16" s="316"/>
      <c r="Q16" s="315"/>
    </row>
    <row r="17" spans="1:17" ht="36" x14ac:dyDescent="0.25">
      <c r="A17" s="348"/>
      <c r="B17" s="316"/>
      <c r="C17" s="316"/>
      <c r="D17" s="316"/>
      <c r="E17" s="316"/>
      <c r="F17" s="316"/>
      <c r="G17" s="233" t="s">
        <v>18</v>
      </c>
      <c r="H17" s="234">
        <f>SUM(I17:N17)</f>
        <v>200.13499999999999</v>
      </c>
      <c r="I17" s="234">
        <v>0</v>
      </c>
      <c r="J17" s="234">
        <v>200.13499999999999</v>
      </c>
      <c r="K17" s="234">
        <v>0</v>
      </c>
      <c r="L17" s="234">
        <v>0</v>
      </c>
      <c r="M17" s="234">
        <v>0</v>
      </c>
      <c r="N17" s="234">
        <v>0</v>
      </c>
      <c r="O17" s="695"/>
      <c r="P17" s="316"/>
      <c r="Q17" s="315"/>
    </row>
    <row r="18" spans="1:17" x14ac:dyDescent="0.25">
      <c r="A18" s="348"/>
      <c r="B18" s="316"/>
      <c r="C18" s="316"/>
      <c r="D18" s="316"/>
      <c r="E18" s="316"/>
      <c r="F18" s="316"/>
      <c r="G18" s="233" t="s">
        <v>19</v>
      </c>
      <c r="H18" s="234">
        <f>SUM(I18:N18)</f>
        <v>50.039000000000001</v>
      </c>
      <c r="I18" s="234">
        <v>0</v>
      </c>
      <c r="J18" s="234">
        <v>50.039000000000001</v>
      </c>
      <c r="K18" s="234">
        <v>0</v>
      </c>
      <c r="L18" s="234">
        <v>0</v>
      </c>
      <c r="M18" s="234">
        <v>0</v>
      </c>
      <c r="N18" s="234">
        <v>0</v>
      </c>
      <c r="O18" s="695"/>
      <c r="P18" s="316"/>
      <c r="Q18" s="315"/>
    </row>
    <row r="19" spans="1:17" ht="24" x14ac:dyDescent="0.25">
      <c r="A19" s="348"/>
      <c r="B19" s="316"/>
      <c r="C19" s="316"/>
      <c r="D19" s="316"/>
      <c r="E19" s="316"/>
      <c r="F19" s="316"/>
      <c r="G19" s="233" t="s">
        <v>20</v>
      </c>
      <c r="H19" s="234">
        <f>SUM(I19:N19)</f>
        <v>0</v>
      </c>
      <c r="I19" s="234">
        <v>0</v>
      </c>
      <c r="J19" s="234">
        <v>0</v>
      </c>
      <c r="K19" s="234">
        <v>0</v>
      </c>
      <c r="L19" s="234">
        <v>0</v>
      </c>
      <c r="M19" s="234">
        <v>0</v>
      </c>
      <c r="N19" s="234">
        <v>0</v>
      </c>
      <c r="O19" s="695"/>
      <c r="P19" s="316"/>
      <c r="Q19" s="315"/>
    </row>
    <row r="20" spans="1:17" ht="36" customHeight="1" x14ac:dyDescent="0.25">
      <c r="A20" s="355" t="s">
        <v>3837</v>
      </c>
      <c r="B20" s="316" t="s">
        <v>3838</v>
      </c>
      <c r="C20" s="316" t="s">
        <v>3831</v>
      </c>
      <c r="D20" s="316" t="s">
        <v>1637</v>
      </c>
      <c r="E20" s="316" t="s">
        <v>3832</v>
      </c>
      <c r="F20" s="316" t="s">
        <v>4301</v>
      </c>
      <c r="G20" s="236" t="s">
        <v>286</v>
      </c>
      <c r="H20" s="234">
        <f>SUM(H21:H24)</f>
        <v>2021.6</v>
      </c>
      <c r="I20" s="234">
        <f t="shared" ref="I20:N20" si="3">SUM(I21:I24)</f>
        <v>0</v>
      </c>
      <c r="J20" s="234">
        <f t="shared" si="3"/>
        <v>21.6</v>
      </c>
      <c r="K20" s="234">
        <f t="shared" si="3"/>
        <v>0</v>
      </c>
      <c r="L20" s="234">
        <f t="shared" si="3"/>
        <v>0</v>
      </c>
      <c r="M20" s="234">
        <f t="shared" si="3"/>
        <v>1000</v>
      </c>
      <c r="N20" s="234">
        <f t="shared" si="3"/>
        <v>1000</v>
      </c>
      <c r="O20" s="695">
        <v>200000</v>
      </c>
      <c r="P20" s="316" t="s">
        <v>3839</v>
      </c>
      <c r="Q20" s="314" t="s">
        <v>4184</v>
      </c>
    </row>
    <row r="21" spans="1:17" x14ac:dyDescent="0.25">
      <c r="A21" s="355"/>
      <c r="B21" s="316"/>
      <c r="C21" s="316"/>
      <c r="D21" s="316"/>
      <c r="E21" s="316"/>
      <c r="F21" s="316"/>
      <c r="G21" s="236" t="s">
        <v>288</v>
      </c>
      <c r="H21" s="234">
        <f>SUM(I21:N21)</f>
        <v>0</v>
      </c>
      <c r="I21" s="234">
        <v>0</v>
      </c>
      <c r="J21" s="234">
        <v>0</v>
      </c>
      <c r="K21" s="234">
        <v>0</v>
      </c>
      <c r="L21" s="234">
        <v>0</v>
      </c>
      <c r="M21" s="234">
        <v>0</v>
      </c>
      <c r="N21" s="234">
        <v>0</v>
      </c>
      <c r="O21" s="695"/>
      <c r="P21" s="316"/>
      <c r="Q21" s="315"/>
    </row>
    <row r="22" spans="1:17" ht="36" x14ac:dyDescent="0.25">
      <c r="A22" s="355"/>
      <c r="B22" s="316"/>
      <c r="C22" s="316"/>
      <c r="D22" s="316"/>
      <c r="E22" s="316"/>
      <c r="F22" s="316"/>
      <c r="G22" s="236" t="s">
        <v>289</v>
      </c>
      <c r="H22" s="234">
        <f>SUM(I22:N22)</f>
        <v>1600</v>
      </c>
      <c r="I22" s="234">
        <v>0</v>
      </c>
      <c r="J22" s="234">
        <v>0</v>
      </c>
      <c r="K22" s="234">
        <v>0</v>
      </c>
      <c r="L22" s="234">
        <v>0</v>
      </c>
      <c r="M22" s="234">
        <v>800</v>
      </c>
      <c r="N22" s="234">
        <v>800</v>
      </c>
      <c r="O22" s="695"/>
      <c r="P22" s="316"/>
      <c r="Q22" s="315"/>
    </row>
    <row r="23" spans="1:17" x14ac:dyDescent="0.25">
      <c r="A23" s="355"/>
      <c r="B23" s="316"/>
      <c r="C23" s="316"/>
      <c r="D23" s="316"/>
      <c r="E23" s="316"/>
      <c r="F23" s="316"/>
      <c r="G23" s="236" t="s">
        <v>290</v>
      </c>
      <c r="H23" s="234">
        <f>SUM(I23:N23)</f>
        <v>421.6</v>
      </c>
      <c r="I23" s="234">
        <v>0</v>
      </c>
      <c r="J23" s="234">
        <v>21.6</v>
      </c>
      <c r="K23" s="234">
        <v>0</v>
      </c>
      <c r="L23" s="234">
        <v>0</v>
      </c>
      <c r="M23" s="234">
        <v>200</v>
      </c>
      <c r="N23" s="234">
        <v>200</v>
      </c>
      <c r="O23" s="695"/>
      <c r="P23" s="316"/>
      <c r="Q23" s="315"/>
    </row>
    <row r="24" spans="1:17" ht="24" x14ac:dyDescent="0.25">
      <c r="A24" s="355"/>
      <c r="B24" s="316"/>
      <c r="C24" s="316"/>
      <c r="D24" s="316"/>
      <c r="E24" s="316"/>
      <c r="F24" s="316"/>
      <c r="G24" s="236" t="s">
        <v>291</v>
      </c>
      <c r="H24" s="234">
        <f>SUM(I24:N24)</f>
        <v>0</v>
      </c>
      <c r="I24" s="234">
        <v>0</v>
      </c>
      <c r="J24" s="234">
        <v>0</v>
      </c>
      <c r="K24" s="234">
        <v>0</v>
      </c>
      <c r="L24" s="234">
        <v>0</v>
      </c>
      <c r="M24" s="234">
        <v>0</v>
      </c>
      <c r="N24" s="234">
        <v>0</v>
      </c>
      <c r="O24" s="695"/>
      <c r="P24" s="316"/>
      <c r="Q24" s="315"/>
    </row>
    <row r="25" spans="1:17" ht="36.75" thickBot="1" x14ac:dyDescent="0.3">
      <c r="A25" s="696" t="s">
        <v>3842</v>
      </c>
      <c r="B25" s="696"/>
      <c r="C25" s="696"/>
      <c r="D25" s="696"/>
      <c r="E25" s="696"/>
      <c r="F25" s="697"/>
      <c r="G25" s="165" t="s">
        <v>3843</v>
      </c>
      <c r="H25" s="65">
        <f>SUM(H5,H10,H15,H20)</f>
        <v>2896.6989999999996</v>
      </c>
      <c r="I25" s="65">
        <f t="shared" ref="I25:N25" si="4">SUM(I5,I10,I15,I20)</f>
        <v>144.37899999999999</v>
      </c>
      <c r="J25" s="65">
        <f t="shared" si="4"/>
        <v>497.62</v>
      </c>
      <c r="K25" s="65">
        <f t="shared" si="4"/>
        <v>6</v>
      </c>
      <c r="L25" s="65">
        <f t="shared" si="4"/>
        <v>30</v>
      </c>
      <c r="M25" s="65">
        <f t="shared" si="4"/>
        <v>1218.7</v>
      </c>
      <c r="N25" s="65">
        <f t="shared" si="4"/>
        <v>1000</v>
      </c>
      <c r="O25" s="439"/>
      <c r="P25" s="700" t="s">
        <v>2183</v>
      </c>
    </row>
    <row r="26" spans="1:17" ht="24.75" thickBot="1" x14ac:dyDescent="0.3">
      <c r="A26" s="696"/>
      <c r="B26" s="696"/>
      <c r="C26" s="696"/>
      <c r="D26" s="696"/>
      <c r="E26" s="696"/>
      <c r="F26" s="697"/>
      <c r="G26" s="165" t="s">
        <v>288</v>
      </c>
      <c r="H26" s="65">
        <f t="shared" ref="H26:N29" si="5">SUM(H6,H11,H16,H21)</f>
        <v>182.8</v>
      </c>
      <c r="I26" s="65">
        <f t="shared" si="5"/>
        <v>0</v>
      </c>
      <c r="J26" s="65">
        <f t="shared" si="5"/>
        <v>0</v>
      </c>
      <c r="K26" s="65">
        <f t="shared" si="5"/>
        <v>6</v>
      </c>
      <c r="L26" s="65">
        <f t="shared" si="5"/>
        <v>30</v>
      </c>
      <c r="M26" s="65">
        <f t="shared" si="5"/>
        <v>146.80000000000001</v>
      </c>
      <c r="N26" s="65">
        <f t="shared" si="5"/>
        <v>0</v>
      </c>
      <c r="O26" s="439"/>
      <c r="P26" s="700"/>
    </row>
    <row r="27" spans="1:17" ht="36.75" thickBot="1" x14ac:dyDescent="0.3">
      <c r="A27" s="696"/>
      <c r="B27" s="696"/>
      <c r="C27" s="696"/>
      <c r="D27" s="696"/>
      <c r="E27" s="696"/>
      <c r="F27" s="697"/>
      <c r="G27" s="165" t="s">
        <v>289</v>
      </c>
      <c r="H27" s="65">
        <f t="shared" si="5"/>
        <v>1857.635</v>
      </c>
      <c r="I27" s="65">
        <f t="shared" si="5"/>
        <v>0</v>
      </c>
      <c r="J27" s="65">
        <f t="shared" si="5"/>
        <v>200.13499999999999</v>
      </c>
      <c r="K27" s="65">
        <f t="shared" si="5"/>
        <v>0</v>
      </c>
      <c r="L27" s="65">
        <f t="shared" si="5"/>
        <v>0</v>
      </c>
      <c r="M27" s="65">
        <f t="shared" si="5"/>
        <v>857.5</v>
      </c>
      <c r="N27" s="65">
        <f t="shared" si="5"/>
        <v>800</v>
      </c>
      <c r="O27" s="439"/>
      <c r="P27" s="700"/>
    </row>
    <row r="28" spans="1:17" ht="15.75" thickBot="1" x14ac:dyDescent="0.3">
      <c r="A28" s="696"/>
      <c r="B28" s="696"/>
      <c r="C28" s="696"/>
      <c r="D28" s="696"/>
      <c r="E28" s="696"/>
      <c r="F28" s="697"/>
      <c r="G28" s="165" t="s">
        <v>290</v>
      </c>
      <c r="H28" s="65">
        <f t="shared" si="5"/>
        <v>856.26400000000001</v>
      </c>
      <c r="I28" s="65">
        <f t="shared" si="5"/>
        <v>144.37899999999999</v>
      </c>
      <c r="J28" s="65">
        <f t="shared" si="5"/>
        <v>297.48500000000001</v>
      </c>
      <c r="K28" s="65">
        <f t="shared" si="5"/>
        <v>0</v>
      </c>
      <c r="L28" s="65">
        <f t="shared" si="5"/>
        <v>0</v>
      </c>
      <c r="M28" s="65">
        <f t="shared" si="5"/>
        <v>214.4</v>
      </c>
      <c r="N28" s="65">
        <f t="shared" si="5"/>
        <v>200</v>
      </c>
      <c r="O28" s="439"/>
      <c r="P28" s="700"/>
    </row>
    <row r="29" spans="1:17" ht="24.75" thickBot="1" x14ac:dyDescent="0.3">
      <c r="A29" s="698"/>
      <c r="B29" s="698"/>
      <c r="C29" s="698"/>
      <c r="D29" s="698"/>
      <c r="E29" s="698"/>
      <c r="F29" s="699"/>
      <c r="G29" s="165" t="s">
        <v>291</v>
      </c>
      <c r="H29" s="65">
        <f t="shared" si="5"/>
        <v>0</v>
      </c>
      <c r="I29" s="65">
        <f t="shared" si="5"/>
        <v>0</v>
      </c>
      <c r="J29" s="65">
        <f t="shared" si="5"/>
        <v>0</v>
      </c>
      <c r="K29" s="65">
        <f t="shared" si="5"/>
        <v>0</v>
      </c>
      <c r="L29" s="65">
        <f t="shared" si="5"/>
        <v>0</v>
      </c>
      <c r="M29" s="65">
        <f t="shared" si="5"/>
        <v>0</v>
      </c>
      <c r="N29" s="65">
        <f t="shared" si="5"/>
        <v>0</v>
      </c>
      <c r="O29" s="440"/>
      <c r="P29" s="701"/>
    </row>
    <row r="30" spans="1:17" ht="15.75" thickBot="1" x14ac:dyDescent="0.3">
      <c r="A30" s="417" t="s">
        <v>126</v>
      </c>
      <c r="B30" s="417"/>
      <c r="C30" s="417"/>
      <c r="D30" s="417"/>
      <c r="E30" s="417"/>
      <c r="F30" s="417"/>
      <c r="G30" s="417"/>
      <c r="H30" s="417"/>
      <c r="I30" s="417"/>
      <c r="J30" s="417"/>
      <c r="K30" s="417"/>
      <c r="L30" s="417"/>
      <c r="M30" s="417"/>
      <c r="N30" s="417"/>
      <c r="O30" s="417"/>
      <c r="P30" s="419"/>
    </row>
    <row r="31" spans="1:17" ht="36.75" thickBot="1" x14ac:dyDescent="0.3">
      <c r="A31" s="411" t="s">
        <v>3844</v>
      </c>
      <c r="B31" s="405" t="s">
        <v>2183</v>
      </c>
      <c r="C31" s="405" t="s">
        <v>3845</v>
      </c>
      <c r="D31" s="405" t="s">
        <v>336</v>
      </c>
      <c r="E31" s="405" t="s">
        <v>2183</v>
      </c>
      <c r="F31" s="405" t="s">
        <v>3846</v>
      </c>
      <c r="G31" s="76" t="s">
        <v>286</v>
      </c>
      <c r="H31" s="61">
        <f t="shared" ref="H31:N31" si="6">SUM(H32:H35)</f>
        <v>48.000000000000007</v>
      </c>
      <c r="I31" s="61">
        <f t="shared" si="6"/>
        <v>0</v>
      </c>
      <c r="J31" s="61">
        <f t="shared" si="6"/>
        <v>0</v>
      </c>
      <c r="K31" s="61">
        <f t="shared" si="6"/>
        <v>0</v>
      </c>
      <c r="L31" s="61">
        <f t="shared" si="6"/>
        <v>24.000000000000004</v>
      </c>
      <c r="M31" s="61">
        <f t="shared" si="6"/>
        <v>24.000000000000004</v>
      </c>
      <c r="N31" s="61">
        <f t="shared" si="6"/>
        <v>0</v>
      </c>
      <c r="O31" s="447">
        <v>1500</v>
      </c>
      <c r="P31" s="408" t="s">
        <v>2183</v>
      </c>
      <c r="Q31" s="314" t="s">
        <v>4187</v>
      </c>
    </row>
    <row r="32" spans="1:17" ht="15.75" thickBot="1" x14ac:dyDescent="0.3">
      <c r="A32" s="412"/>
      <c r="B32" s="406"/>
      <c r="C32" s="406"/>
      <c r="D32" s="406"/>
      <c r="E32" s="406"/>
      <c r="F32" s="406"/>
      <c r="G32" s="76" t="s">
        <v>288</v>
      </c>
      <c r="H32" s="61">
        <f t="shared" ref="H32:H35" si="7">SUM(I32:N32)</f>
        <v>44.6</v>
      </c>
      <c r="I32" s="61">
        <v>0</v>
      </c>
      <c r="J32" s="61">
        <v>0</v>
      </c>
      <c r="K32" s="61">
        <v>0</v>
      </c>
      <c r="L32" s="61">
        <v>22.3</v>
      </c>
      <c r="M32" s="61">
        <v>22.3</v>
      </c>
      <c r="N32" s="61">
        <v>0</v>
      </c>
      <c r="O32" s="448"/>
      <c r="P32" s="409"/>
      <c r="Q32" s="315"/>
    </row>
    <row r="33" spans="1:17" ht="36.75" thickBot="1" x14ac:dyDescent="0.3">
      <c r="A33" s="412"/>
      <c r="B33" s="406"/>
      <c r="C33" s="406"/>
      <c r="D33" s="406"/>
      <c r="E33" s="406"/>
      <c r="F33" s="406"/>
      <c r="G33" s="76" t="s">
        <v>289</v>
      </c>
      <c r="H33" s="61">
        <f t="shared" si="7"/>
        <v>3.2</v>
      </c>
      <c r="I33" s="61">
        <v>0</v>
      </c>
      <c r="J33" s="61">
        <v>0</v>
      </c>
      <c r="K33" s="61">
        <v>0</v>
      </c>
      <c r="L33" s="61">
        <v>1.6</v>
      </c>
      <c r="M33" s="61">
        <v>1.6</v>
      </c>
      <c r="N33" s="61">
        <v>0</v>
      </c>
      <c r="O33" s="448"/>
      <c r="P33" s="409"/>
      <c r="Q33" s="315"/>
    </row>
    <row r="34" spans="1:17" ht="15.75" thickBot="1" x14ac:dyDescent="0.3">
      <c r="A34" s="412"/>
      <c r="B34" s="406"/>
      <c r="C34" s="406"/>
      <c r="D34" s="406"/>
      <c r="E34" s="406"/>
      <c r="F34" s="406"/>
      <c r="G34" s="76" t="s">
        <v>290</v>
      </c>
      <c r="H34" s="61">
        <f t="shared" si="7"/>
        <v>0.2</v>
      </c>
      <c r="I34" s="61">
        <v>0</v>
      </c>
      <c r="J34" s="61">
        <v>0</v>
      </c>
      <c r="K34" s="61">
        <v>0</v>
      </c>
      <c r="L34" s="61">
        <v>0.1</v>
      </c>
      <c r="M34" s="61">
        <v>0.1</v>
      </c>
      <c r="N34" s="61">
        <v>0</v>
      </c>
      <c r="O34" s="448"/>
      <c r="P34" s="409"/>
      <c r="Q34" s="315"/>
    </row>
    <row r="35" spans="1:17" ht="24.75" thickBot="1" x14ac:dyDescent="0.3">
      <c r="A35" s="413"/>
      <c r="B35" s="407"/>
      <c r="C35" s="407"/>
      <c r="D35" s="407"/>
      <c r="E35" s="407"/>
      <c r="F35" s="407"/>
      <c r="G35" s="76" t="s">
        <v>291</v>
      </c>
      <c r="H35" s="61">
        <f t="shared" si="7"/>
        <v>0</v>
      </c>
      <c r="I35" s="61">
        <v>0</v>
      </c>
      <c r="J35" s="61">
        <v>0</v>
      </c>
      <c r="K35" s="61">
        <v>0</v>
      </c>
      <c r="L35" s="61">
        <v>0</v>
      </c>
      <c r="M35" s="61">
        <v>0</v>
      </c>
      <c r="N35" s="61">
        <v>0</v>
      </c>
      <c r="O35" s="449"/>
      <c r="P35" s="410"/>
      <c r="Q35" s="315"/>
    </row>
    <row r="36" spans="1:17" ht="36.75" thickBot="1" x14ac:dyDescent="0.3">
      <c r="A36" s="411" t="s">
        <v>3847</v>
      </c>
      <c r="B36" s="405" t="s">
        <v>3848</v>
      </c>
      <c r="C36" s="405" t="s">
        <v>3845</v>
      </c>
      <c r="D36" s="405" t="s">
        <v>344</v>
      </c>
      <c r="E36" s="405" t="s">
        <v>2183</v>
      </c>
      <c r="F36" s="405" t="s">
        <v>3849</v>
      </c>
      <c r="G36" s="76" t="s">
        <v>286</v>
      </c>
      <c r="H36" s="61">
        <f t="shared" ref="H36:N36" si="8">SUM(H37:H40)</f>
        <v>30.9</v>
      </c>
      <c r="I36" s="61">
        <f t="shared" si="8"/>
        <v>0.9</v>
      </c>
      <c r="J36" s="61">
        <f t="shared" si="8"/>
        <v>0</v>
      </c>
      <c r="K36" s="61">
        <f t="shared" si="8"/>
        <v>0</v>
      </c>
      <c r="L36" s="61">
        <f t="shared" si="8"/>
        <v>30</v>
      </c>
      <c r="M36" s="61">
        <f t="shared" si="8"/>
        <v>0</v>
      </c>
      <c r="N36" s="61">
        <f t="shared" si="8"/>
        <v>0</v>
      </c>
      <c r="O36" s="447">
        <v>1200</v>
      </c>
      <c r="P36" s="408" t="s">
        <v>2183</v>
      </c>
      <c r="Q36" s="314" t="s">
        <v>4187</v>
      </c>
    </row>
    <row r="37" spans="1:17" ht="15.75" thickBot="1" x14ac:dyDescent="0.3">
      <c r="A37" s="412"/>
      <c r="B37" s="406"/>
      <c r="C37" s="406"/>
      <c r="D37" s="406"/>
      <c r="E37" s="406"/>
      <c r="F37" s="406"/>
      <c r="G37" s="76" t="s">
        <v>288</v>
      </c>
      <c r="H37" s="61">
        <f t="shared" ref="H37:H40" si="9">SUM(I37:N37)</f>
        <v>27.9</v>
      </c>
      <c r="I37" s="61">
        <v>0</v>
      </c>
      <c r="J37" s="61">
        <v>0</v>
      </c>
      <c r="K37" s="61">
        <v>0</v>
      </c>
      <c r="L37" s="61">
        <v>27.9</v>
      </c>
      <c r="M37" s="61">
        <v>0</v>
      </c>
      <c r="N37" s="61">
        <v>0</v>
      </c>
      <c r="O37" s="448"/>
      <c r="P37" s="409"/>
      <c r="Q37" s="315"/>
    </row>
    <row r="38" spans="1:17" ht="36.75" thickBot="1" x14ac:dyDescent="0.3">
      <c r="A38" s="412"/>
      <c r="B38" s="406"/>
      <c r="C38" s="406"/>
      <c r="D38" s="406"/>
      <c r="E38" s="406"/>
      <c r="F38" s="406"/>
      <c r="G38" s="76" t="s">
        <v>289</v>
      </c>
      <c r="H38" s="61">
        <f t="shared" si="9"/>
        <v>2</v>
      </c>
      <c r="I38" s="61">
        <v>0</v>
      </c>
      <c r="J38" s="61">
        <v>0</v>
      </c>
      <c r="K38" s="61">
        <v>0</v>
      </c>
      <c r="L38" s="61">
        <v>2</v>
      </c>
      <c r="M38" s="61">
        <v>0</v>
      </c>
      <c r="N38" s="61">
        <v>0</v>
      </c>
      <c r="O38" s="448"/>
      <c r="P38" s="409"/>
      <c r="Q38" s="315"/>
    </row>
    <row r="39" spans="1:17" ht="15.75" thickBot="1" x14ac:dyDescent="0.3">
      <c r="A39" s="412"/>
      <c r="B39" s="406"/>
      <c r="C39" s="406"/>
      <c r="D39" s="406"/>
      <c r="E39" s="406"/>
      <c r="F39" s="406"/>
      <c r="G39" s="76" t="s">
        <v>290</v>
      </c>
      <c r="H39" s="61">
        <f t="shared" si="9"/>
        <v>1</v>
      </c>
      <c r="I39" s="61">
        <v>0.9</v>
      </c>
      <c r="J39" s="61">
        <v>0</v>
      </c>
      <c r="K39" s="61">
        <v>0</v>
      </c>
      <c r="L39" s="61">
        <v>0.1</v>
      </c>
      <c r="M39" s="61">
        <v>0</v>
      </c>
      <c r="N39" s="61">
        <v>0</v>
      </c>
      <c r="O39" s="448"/>
      <c r="P39" s="409"/>
      <c r="Q39" s="315"/>
    </row>
    <row r="40" spans="1:17" ht="24.75" thickBot="1" x14ac:dyDescent="0.3">
      <c r="A40" s="413"/>
      <c r="B40" s="407"/>
      <c r="C40" s="407"/>
      <c r="D40" s="407"/>
      <c r="E40" s="407"/>
      <c r="F40" s="407"/>
      <c r="G40" s="76" t="s">
        <v>291</v>
      </c>
      <c r="H40" s="61">
        <f t="shared" si="9"/>
        <v>0</v>
      </c>
      <c r="I40" s="61">
        <v>0</v>
      </c>
      <c r="J40" s="61">
        <v>0</v>
      </c>
      <c r="K40" s="61">
        <v>0</v>
      </c>
      <c r="L40" s="61">
        <v>0</v>
      </c>
      <c r="M40" s="61">
        <v>0</v>
      </c>
      <c r="N40" s="61">
        <v>0</v>
      </c>
      <c r="O40" s="449"/>
      <c r="P40" s="410"/>
      <c r="Q40" s="315"/>
    </row>
    <row r="41" spans="1:17" ht="36.75" thickBot="1" x14ac:dyDescent="0.3">
      <c r="A41" s="702" t="s">
        <v>3850</v>
      </c>
      <c r="B41" s="702"/>
      <c r="C41" s="702"/>
      <c r="D41" s="702"/>
      <c r="E41" s="702"/>
      <c r="F41" s="703"/>
      <c r="G41" s="165" t="s">
        <v>286</v>
      </c>
      <c r="H41" s="65">
        <f>SUM(H31,H36)</f>
        <v>78.900000000000006</v>
      </c>
      <c r="I41" s="65">
        <f t="shared" ref="I41:N41" si="10">SUM(I31,I36)</f>
        <v>0.9</v>
      </c>
      <c r="J41" s="65">
        <f t="shared" si="10"/>
        <v>0</v>
      </c>
      <c r="K41" s="65">
        <f t="shared" si="10"/>
        <v>0</v>
      </c>
      <c r="L41" s="65">
        <f t="shared" si="10"/>
        <v>54</v>
      </c>
      <c r="M41" s="65">
        <f t="shared" si="10"/>
        <v>24.000000000000004</v>
      </c>
      <c r="N41" s="65">
        <f t="shared" si="10"/>
        <v>0</v>
      </c>
      <c r="O41" s="453">
        <v>2700</v>
      </c>
      <c r="P41" s="441" t="s">
        <v>2183</v>
      </c>
    </row>
    <row r="42" spans="1:17" ht="24.75" thickBot="1" x14ac:dyDescent="0.3">
      <c r="A42" s="696"/>
      <c r="B42" s="696"/>
      <c r="C42" s="696"/>
      <c r="D42" s="696"/>
      <c r="E42" s="696"/>
      <c r="F42" s="697"/>
      <c r="G42" s="165" t="s">
        <v>288</v>
      </c>
      <c r="H42" s="65">
        <f t="shared" ref="H42:N45" si="11">SUM(H32,H37)</f>
        <v>72.5</v>
      </c>
      <c r="I42" s="65">
        <f t="shared" si="11"/>
        <v>0</v>
      </c>
      <c r="J42" s="65">
        <f t="shared" si="11"/>
        <v>0</v>
      </c>
      <c r="K42" s="65">
        <f t="shared" si="11"/>
        <v>0</v>
      </c>
      <c r="L42" s="65">
        <f t="shared" si="11"/>
        <v>50.2</v>
      </c>
      <c r="M42" s="65">
        <f t="shared" si="11"/>
        <v>22.3</v>
      </c>
      <c r="N42" s="65">
        <f t="shared" si="11"/>
        <v>0</v>
      </c>
      <c r="O42" s="454"/>
      <c r="P42" s="442"/>
    </row>
    <row r="43" spans="1:17" ht="36.75" thickBot="1" x14ac:dyDescent="0.3">
      <c r="A43" s="696"/>
      <c r="B43" s="696"/>
      <c r="C43" s="696"/>
      <c r="D43" s="696"/>
      <c r="E43" s="696"/>
      <c r="F43" s="697"/>
      <c r="G43" s="165" t="s">
        <v>289</v>
      </c>
      <c r="H43" s="65">
        <f t="shared" si="11"/>
        <v>5.2</v>
      </c>
      <c r="I43" s="65">
        <f t="shared" si="11"/>
        <v>0</v>
      </c>
      <c r="J43" s="65">
        <f t="shared" si="11"/>
        <v>0</v>
      </c>
      <c r="K43" s="65">
        <f t="shared" si="11"/>
        <v>0</v>
      </c>
      <c r="L43" s="65">
        <f t="shared" si="11"/>
        <v>3.6</v>
      </c>
      <c r="M43" s="65">
        <f t="shared" si="11"/>
        <v>1.6</v>
      </c>
      <c r="N43" s="65">
        <f t="shared" si="11"/>
        <v>0</v>
      </c>
      <c r="O43" s="454"/>
      <c r="P43" s="442"/>
    </row>
    <row r="44" spans="1:17" ht="15.75" thickBot="1" x14ac:dyDescent="0.3">
      <c r="A44" s="696"/>
      <c r="B44" s="696"/>
      <c r="C44" s="696"/>
      <c r="D44" s="696"/>
      <c r="E44" s="696"/>
      <c r="F44" s="697"/>
      <c r="G44" s="165" t="s">
        <v>290</v>
      </c>
      <c r="H44" s="65">
        <f t="shared" si="11"/>
        <v>1.2</v>
      </c>
      <c r="I44" s="65">
        <f t="shared" si="11"/>
        <v>0.9</v>
      </c>
      <c r="J44" s="65">
        <f t="shared" si="11"/>
        <v>0</v>
      </c>
      <c r="K44" s="65">
        <f t="shared" si="11"/>
        <v>0</v>
      </c>
      <c r="L44" s="65">
        <f t="shared" si="11"/>
        <v>0.2</v>
      </c>
      <c r="M44" s="65">
        <f t="shared" si="11"/>
        <v>0.1</v>
      </c>
      <c r="N44" s="65">
        <f t="shared" si="11"/>
        <v>0</v>
      </c>
      <c r="O44" s="454"/>
      <c r="P44" s="442"/>
    </row>
    <row r="45" spans="1:17" ht="24.75" thickBot="1" x14ac:dyDescent="0.3">
      <c r="A45" s="704"/>
      <c r="B45" s="704"/>
      <c r="C45" s="704"/>
      <c r="D45" s="704"/>
      <c r="E45" s="704"/>
      <c r="F45" s="697"/>
      <c r="G45" s="225" t="s">
        <v>291</v>
      </c>
      <c r="H45" s="65">
        <f t="shared" si="11"/>
        <v>0</v>
      </c>
      <c r="I45" s="65">
        <f t="shared" si="11"/>
        <v>0</v>
      </c>
      <c r="J45" s="65">
        <f t="shared" si="11"/>
        <v>0</v>
      </c>
      <c r="K45" s="65">
        <f t="shared" si="11"/>
        <v>0</v>
      </c>
      <c r="L45" s="65">
        <f t="shared" si="11"/>
        <v>0</v>
      </c>
      <c r="M45" s="65">
        <f t="shared" si="11"/>
        <v>0</v>
      </c>
      <c r="N45" s="65">
        <f t="shared" si="11"/>
        <v>0</v>
      </c>
      <c r="O45" s="454"/>
      <c r="P45" s="442"/>
    </row>
    <row r="46" spans="1:17" x14ac:dyDescent="0.25">
      <c r="A46" s="294" t="s">
        <v>388</v>
      </c>
      <c r="B46" s="294"/>
      <c r="C46" s="294"/>
      <c r="D46" s="294"/>
      <c r="E46" s="294"/>
      <c r="F46" s="294"/>
      <c r="G46" s="294"/>
      <c r="H46" s="294"/>
      <c r="I46" s="294"/>
      <c r="J46" s="294"/>
      <c r="K46" s="294"/>
      <c r="L46" s="294"/>
      <c r="M46" s="294"/>
      <c r="N46" s="294"/>
      <c r="O46" s="294"/>
      <c r="P46" s="294"/>
    </row>
    <row r="47" spans="1:17" ht="36.75" thickBot="1" x14ac:dyDescent="0.3">
      <c r="A47" s="412" t="s">
        <v>3851</v>
      </c>
      <c r="B47" s="406"/>
      <c r="C47" s="406" t="s">
        <v>3852</v>
      </c>
      <c r="D47" s="406" t="s">
        <v>336</v>
      </c>
      <c r="E47" s="406" t="s">
        <v>2183</v>
      </c>
      <c r="F47" s="406" t="s">
        <v>3853</v>
      </c>
      <c r="G47" s="76" t="s">
        <v>286</v>
      </c>
      <c r="H47" s="61">
        <f t="shared" ref="H47:N47" si="12">SUM(H48:H51)</f>
        <v>501.8</v>
      </c>
      <c r="I47" s="61">
        <f t="shared" si="12"/>
        <v>0</v>
      </c>
      <c r="J47" s="61">
        <f t="shared" si="12"/>
        <v>0</v>
      </c>
      <c r="K47" s="61">
        <f t="shared" si="12"/>
        <v>0</v>
      </c>
      <c r="L47" s="61">
        <f t="shared" si="12"/>
        <v>250.9</v>
      </c>
      <c r="M47" s="61">
        <f t="shared" si="12"/>
        <v>250.9</v>
      </c>
      <c r="N47" s="61">
        <f t="shared" si="12"/>
        <v>0</v>
      </c>
      <c r="O47" s="406"/>
      <c r="P47" s="409" t="s">
        <v>3854</v>
      </c>
      <c r="Q47" s="314" t="s">
        <v>4161</v>
      </c>
    </row>
    <row r="48" spans="1:17" ht="15.75" thickBot="1" x14ac:dyDescent="0.3">
      <c r="A48" s="412"/>
      <c r="B48" s="406"/>
      <c r="C48" s="406"/>
      <c r="D48" s="406"/>
      <c r="E48" s="406"/>
      <c r="F48" s="406"/>
      <c r="G48" s="76" t="s">
        <v>288</v>
      </c>
      <c r="H48" s="61">
        <f t="shared" ref="H48:H51" si="13">SUM(I48:N48)</f>
        <v>496.6</v>
      </c>
      <c r="I48" s="61">
        <v>0</v>
      </c>
      <c r="J48" s="61">
        <v>0</v>
      </c>
      <c r="K48" s="61">
        <v>0</v>
      </c>
      <c r="L48" s="61">
        <v>248.3</v>
      </c>
      <c r="M48" s="61">
        <v>248.3</v>
      </c>
      <c r="N48" s="61">
        <v>0</v>
      </c>
      <c r="O48" s="406"/>
      <c r="P48" s="409"/>
      <c r="Q48" s="315"/>
    </row>
    <row r="49" spans="1:17" ht="36.75" thickBot="1" x14ac:dyDescent="0.3">
      <c r="A49" s="412"/>
      <c r="B49" s="406"/>
      <c r="C49" s="406"/>
      <c r="D49" s="406"/>
      <c r="E49" s="406"/>
      <c r="F49" s="406"/>
      <c r="G49" s="76" t="s">
        <v>289</v>
      </c>
      <c r="H49" s="61">
        <f t="shared" si="13"/>
        <v>5</v>
      </c>
      <c r="I49" s="61">
        <v>0</v>
      </c>
      <c r="J49" s="61">
        <v>0</v>
      </c>
      <c r="K49" s="61">
        <v>0</v>
      </c>
      <c r="L49" s="61">
        <v>2.5</v>
      </c>
      <c r="M49" s="61">
        <v>2.5</v>
      </c>
      <c r="N49" s="61">
        <v>0</v>
      </c>
      <c r="O49" s="406"/>
      <c r="P49" s="409"/>
      <c r="Q49" s="315"/>
    </row>
    <row r="50" spans="1:17" ht="15.75" thickBot="1" x14ac:dyDescent="0.3">
      <c r="A50" s="412"/>
      <c r="B50" s="406"/>
      <c r="C50" s="406"/>
      <c r="D50" s="406"/>
      <c r="E50" s="406"/>
      <c r="F50" s="406"/>
      <c r="G50" s="76" t="s">
        <v>290</v>
      </c>
      <c r="H50" s="61">
        <f t="shared" si="13"/>
        <v>0.2</v>
      </c>
      <c r="I50" s="61">
        <v>0</v>
      </c>
      <c r="J50" s="61">
        <v>0</v>
      </c>
      <c r="K50" s="61">
        <v>0</v>
      </c>
      <c r="L50" s="61">
        <v>0.1</v>
      </c>
      <c r="M50" s="61">
        <v>0.1</v>
      </c>
      <c r="N50" s="61">
        <v>0</v>
      </c>
      <c r="O50" s="406"/>
      <c r="P50" s="409"/>
      <c r="Q50" s="315"/>
    </row>
    <row r="51" spans="1:17" ht="24.75" thickBot="1" x14ac:dyDescent="0.3">
      <c r="A51" s="413"/>
      <c r="B51" s="407"/>
      <c r="C51" s="407"/>
      <c r="D51" s="407"/>
      <c r="E51" s="407"/>
      <c r="F51" s="407"/>
      <c r="G51" s="76" t="s">
        <v>291</v>
      </c>
      <c r="H51" s="61">
        <f t="shared" si="13"/>
        <v>0</v>
      </c>
      <c r="I51" s="61">
        <v>0</v>
      </c>
      <c r="J51" s="61">
        <v>0</v>
      </c>
      <c r="K51" s="61">
        <v>0</v>
      </c>
      <c r="L51" s="61">
        <v>0</v>
      </c>
      <c r="M51" s="61">
        <v>0</v>
      </c>
      <c r="N51" s="61">
        <v>0</v>
      </c>
      <c r="O51" s="407"/>
      <c r="P51" s="410"/>
      <c r="Q51" s="315"/>
    </row>
    <row r="52" spans="1:17" ht="36.75" thickBot="1" x14ac:dyDescent="0.3">
      <c r="A52" s="411" t="s">
        <v>3855</v>
      </c>
      <c r="B52" s="405"/>
      <c r="C52" s="405" t="s">
        <v>3852</v>
      </c>
      <c r="D52" s="405" t="s">
        <v>3856</v>
      </c>
      <c r="E52" s="405" t="s">
        <v>2183</v>
      </c>
      <c r="F52" s="405" t="s">
        <v>3857</v>
      </c>
      <c r="G52" s="76" t="s">
        <v>286</v>
      </c>
      <c r="H52" s="61">
        <f t="shared" ref="H52:N52" si="14">SUM(H53:H56)</f>
        <v>350.1</v>
      </c>
      <c r="I52" s="61">
        <f t="shared" si="14"/>
        <v>0</v>
      </c>
      <c r="J52" s="61">
        <f t="shared" si="14"/>
        <v>0</v>
      </c>
      <c r="K52" s="61">
        <f t="shared" si="14"/>
        <v>0</v>
      </c>
      <c r="L52" s="61">
        <f t="shared" si="14"/>
        <v>350.1</v>
      </c>
      <c r="M52" s="61">
        <f t="shared" si="14"/>
        <v>0</v>
      </c>
      <c r="N52" s="61">
        <f t="shared" si="14"/>
        <v>0</v>
      </c>
      <c r="O52" s="447">
        <v>31310</v>
      </c>
      <c r="P52" s="408" t="s">
        <v>3854</v>
      </c>
      <c r="Q52" s="314" t="s">
        <v>4161</v>
      </c>
    </row>
    <row r="53" spans="1:17" ht="15.75" thickBot="1" x14ac:dyDescent="0.3">
      <c r="A53" s="412"/>
      <c r="B53" s="406"/>
      <c r="C53" s="406"/>
      <c r="D53" s="406"/>
      <c r="E53" s="406"/>
      <c r="F53" s="406"/>
      <c r="G53" s="76" t="s">
        <v>288</v>
      </c>
      <c r="H53" s="61">
        <f t="shared" ref="H53:H56" si="15">SUM(I53:N53)</f>
        <v>0</v>
      </c>
      <c r="I53" s="61">
        <v>0</v>
      </c>
      <c r="J53" s="61">
        <v>0</v>
      </c>
      <c r="K53" s="61">
        <v>0</v>
      </c>
      <c r="L53" s="61">
        <v>0</v>
      </c>
      <c r="M53" s="61">
        <v>0</v>
      </c>
      <c r="N53" s="61">
        <v>0</v>
      </c>
      <c r="O53" s="448"/>
      <c r="P53" s="409"/>
      <c r="Q53" s="315"/>
    </row>
    <row r="54" spans="1:17" ht="36.75" thickBot="1" x14ac:dyDescent="0.3">
      <c r="A54" s="412"/>
      <c r="B54" s="406"/>
      <c r="C54" s="406"/>
      <c r="D54" s="406"/>
      <c r="E54" s="406"/>
      <c r="F54" s="406"/>
      <c r="G54" s="76" t="s">
        <v>289</v>
      </c>
      <c r="H54" s="61">
        <f t="shared" si="15"/>
        <v>0</v>
      </c>
      <c r="I54" s="61">
        <v>0</v>
      </c>
      <c r="J54" s="61">
        <v>0</v>
      </c>
      <c r="K54" s="61">
        <v>0</v>
      </c>
      <c r="L54" s="61">
        <v>0</v>
      </c>
      <c r="M54" s="61">
        <v>0</v>
      </c>
      <c r="N54" s="61">
        <v>0</v>
      </c>
      <c r="O54" s="448"/>
      <c r="P54" s="409"/>
      <c r="Q54" s="315"/>
    </row>
    <row r="55" spans="1:17" ht="15.75" thickBot="1" x14ac:dyDescent="0.3">
      <c r="A55" s="412"/>
      <c r="B55" s="406"/>
      <c r="C55" s="406"/>
      <c r="D55" s="406"/>
      <c r="E55" s="406"/>
      <c r="F55" s="406"/>
      <c r="G55" s="76" t="s">
        <v>290</v>
      </c>
      <c r="H55" s="61">
        <f t="shared" si="15"/>
        <v>350.1</v>
      </c>
      <c r="I55" s="61">
        <v>0</v>
      </c>
      <c r="J55" s="61">
        <v>0</v>
      </c>
      <c r="K55" s="61">
        <v>0</v>
      </c>
      <c r="L55" s="61">
        <v>350.1</v>
      </c>
      <c r="M55" s="61">
        <v>0</v>
      </c>
      <c r="N55" s="61">
        <v>0</v>
      </c>
      <c r="O55" s="448"/>
      <c r="P55" s="409"/>
      <c r="Q55" s="315"/>
    </row>
    <row r="56" spans="1:17" ht="24.75" thickBot="1" x14ac:dyDescent="0.3">
      <c r="A56" s="413"/>
      <c r="B56" s="407"/>
      <c r="C56" s="407"/>
      <c r="D56" s="407"/>
      <c r="E56" s="407"/>
      <c r="F56" s="407"/>
      <c r="G56" s="76" t="s">
        <v>291</v>
      </c>
      <c r="H56" s="61">
        <f t="shared" si="15"/>
        <v>0</v>
      </c>
      <c r="I56" s="61">
        <v>0</v>
      </c>
      <c r="J56" s="61">
        <v>0</v>
      </c>
      <c r="K56" s="61">
        <v>0</v>
      </c>
      <c r="L56" s="61">
        <v>0</v>
      </c>
      <c r="M56" s="61">
        <v>0</v>
      </c>
      <c r="N56" s="61">
        <v>0</v>
      </c>
      <c r="O56" s="449"/>
      <c r="P56" s="410"/>
      <c r="Q56" s="315"/>
    </row>
    <row r="57" spans="1:17" ht="36.75" thickBot="1" x14ac:dyDescent="0.3">
      <c r="A57" s="411" t="s">
        <v>3858</v>
      </c>
      <c r="B57" s="405"/>
      <c r="C57" s="405" t="s">
        <v>3852</v>
      </c>
      <c r="D57" s="405" t="s">
        <v>3856</v>
      </c>
      <c r="E57" s="405" t="s">
        <v>2183</v>
      </c>
      <c r="F57" s="405" t="s">
        <v>3857</v>
      </c>
      <c r="G57" s="76" t="s">
        <v>286</v>
      </c>
      <c r="H57" s="61">
        <f t="shared" ref="H57:N57" si="16">SUM(H58:H61)</f>
        <v>5.5</v>
      </c>
      <c r="I57" s="61">
        <f t="shared" si="16"/>
        <v>0</v>
      </c>
      <c r="J57" s="61">
        <f t="shared" si="16"/>
        <v>0</v>
      </c>
      <c r="K57" s="61">
        <f t="shared" si="16"/>
        <v>0</v>
      </c>
      <c r="L57" s="61">
        <f t="shared" si="16"/>
        <v>5.5</v>
      </c>
      <c r="M57" s="61">
        <f t="shared" si="16"/>
        <v>0</v>
      </c>
      <c r="N57" s="61">
        <f t="shared" si="16"/>
        <v>0</v>
      </c>
      <c r="O57" s="447">
        <v>31310</v>
      </c>
      <c r="P57" s="408" t="s">
        <v>3854</v>
      </c>
      <c r="Q57" s="314" t="s">
        <v>4161</v>
      </c>
    </row>
    <row r="58" spans="1:17" ht="15.75" thickBot="1" x14ac:dyDescent="0.3">
      <c r="A58" s="412"/>
      <c r="B58" s="406"/>
      <c r="C58" s="406"/>
      <c r="D58" s="406"/>
      <c r="E58" s="406"/>
      <c r="F58" s="406"/>
      <c r="G58" s="76" t="s">
        <v>288</v>
      </c>
      <c r="H58" s="61">
        <f t="shared" ref="H58:H61" si="17">SUM(I58:N58)</f>
        <v>0</v>
      </c>
      <c r="I58" s="61">
        <v>0</v>
      </c>
      <c r="J58" s="61">
        <v>0</v>
      </c>
      <c r="K58" s="61">
        <v>0</v>
      </c>
      <c r="L58" s="61">
        <v>0</v>
      </c>
      <c r="M58" s="61">
        <v>0</v>
      </c>
      <c r="N58" s="61">
        <v>0</v>
      </c>
      <c r="O58" s="448"/>
      <c r="P58" s="409"/>
      <c r="Q58" s="315"/>
    </row>
    <row r="59" spans="1:17" ht="36.75" thickBot="1" x14ac:dyDescent="0.3">
      <c r="A59" s="412"/>
      <c r="B59" s="406"/>
      <c r="C59" s="406"/>
      <c r="D59" s="406"/>
      <c r="E59" s="406"/>
      <c r="F59" s="406"/>
      <c r="G59" s="76" t="s">
        <v>289</v>
      </c>
      <c r="H59" s="61">
        <f t="shared" si="17"/>
        <v>0</v>
      </c>
      <c r="I59" s="61">
        <v>0</v>
      </c>
      <c r="J59" s="61">
        <v>0</v>
      </c>
      <c r="K59" s="61">
        <v>0</v>
      </c>
      <c r="L59" s="61">
        <v>0</v>
      </c>
      <c r="M59" s="61">
        <v>0</v>
      </c>
      <c r="N59" s="61">
        <v>0</v>
      </c>
      <c r="O59" s="448"/>
      <c r="P59" s="409"/>
      <c r="Q59" s="315"/>
    </row>
    <row r="60" spans="1:17" ht="15.75" thickBot="1" x14ac:dyDescent="0.3">
      <c r="A60" s="412"/>
      <c r="B60" s="406"/>
      <c r="C60" s="406"/>
      <c r="D60" s="406"/>
      <c r="E60" s="406"/>
      <c r="F60" s="406"/>
      <c r="G60" s="76" t="s">
        <v>290</v>
      </c>
      <c r="H60" s="61">
        <f t="shared" si="17"/>
        <v>5.5</v>
      </c>
      <c r="I60" s="61">
        <v>0</v>
      </c>
      <c r="J60" s="61">
        <v>0</v>
      </c>
      <c r="K60" s="61">
        <v>0</v>
      </c>
      <c r="L60" s="61">
        <v>5.5</v>
      </c>
      <c r="M60" s="61">
        <v>0</v>
      </c>
      <c r="N60" s="61">
        <v>0</v>
      </c>
      <c r="O60" s="448"/>
      <c r="P60" s="409"/>
      <c r="Q60" s="315"/>
    </row>
    <row r="61" spans="1:17" ht="24.75" thickBot="1" x14ac:dyDescent="0.3">
      <c r="A61" s="413"/>
      <c r="B61" s="407"/>
      <c r="C61" s="407"/>
      <c r="D61" s="407"/>
      <c r="E61" s="407"/>
      <c r="F61" s="407"/>
      <c r="G61" s="76" t="s">
        <v>291</v>
      </c>
      <c r="H61" s="61">
        <f t="shared" si="17"/>
        <v>0</v>
      </c>
      <c r="I61" s="61">
        <v>0</v>
      </c>
      <c r="J61" s="61">
        <v>0</v>
      </c>
      <c r="K61" s="61">
        <v>0</v>
      </c>
      <c r="L61" s="61">
        <v>0</v>
      </c>
      <c r="M61" s="61">
        <v>0</v>
      </c>
      <c r="N61" s="61">
        <v>0</v>
      </c>
      <c r="O61" s="449"/>
      <c r="P61" s="410"/>
      <c r="Q61" s="315"/>
    </row>
    <row r="62" spans="1:17" ht="36.75" thickBot="1" x14ac:dyDescent="0.3">
      <c r="A62" s="702" t="s">
        <v>3850</v>
      </c>
      <c r="B62" s="702"/>
      <c r="C62" s="702"/>
      <c r="D62" s="702"/>
      <c r="E62" s="702"/>
      <c r="F62" s="703"/>
      <c r="G62" s="165" t="s">
        <v>286</v>
      </c>
      <c r="H62" s="65">
        <f>SUM(H47,H52,H57)</f>
        <v>857.40000000000009</v>
      </c>
      <c r="I62" s="65">
        <f t="shared" ref="I62:N62" si="18">SUM(I47,I52,I57)</f>
        <v>0</v>
      </c>
      <c r="J62" s="65">
        <f t="shared" si="18"/>
        <v>0</v>
      </c>
      <c r="K62" s="65">
        <f t="shared" si="18"/>
        <v>0</v>
      </c>
      <c r="L62" s="65">
        <f t="shared" si="18"/>
        <v>606.5</v>
      </c>
      <c r="M62" s="65">
        <f t="shared" si="18"/>
        <v>250.9</v>
      </c>
      <c r="N62" s="65">
        <f t="shared" si="18"/>
        <v>0</v>
      </c>
      <c r="O62" s="438"/>
      <c r="P62" s="441" t="s">
        <v>2183</v>
      </c>
    </row>
    <row r="63" spans="1:17" ht="24.75" thickBot="1" x14ac:dyDescent="0.3">
      <c r="A63" s="696"/>
      <c r="B63" s="696"/>
      <c r="C63" s="696"/>
      <c r="D63" s="696"/>
      <c r="E63" s="696"/>
      <c r="F63" s="697"/>
      <c r="G63" s="165" t="s">
        <v>288</v>
      </c>
      <c r="H63" s="65">
        <f t="shared" ref="H63:N66" si="19">SUM(H48,H53,H58)</f>
        <v>496.6</v>
      </c>
      <c r="I63" s="65">
        <f t="shared" si="19"/>
        <v>0</v>
      </c>
      <c r="J63" s="65">
        <f t="shared" si="19"/>
        <v>0</v>
      </c>
      <c r="K63" s="65">
        <f t="shared" si="19"/>
        <v>0</v>
      </c>
      <c r="L63" s="65">
        <f t="shared" si="19"/>
        <v>248.3</v>
      </c>
      <c r="M63" s="65">
        <f t="shared" si="19"/>
        <v>248.3</v>
      </c>
      <c r="N63" s="65">
        <f t="shared" si="19"/>
        <v>0</v>
      </c>
      <c r="O63" s="439"/>
      <c r="P63" s="442"/>
    </row>
    <row r="64" spans="1:17" ht="36.75" thickBot="1" x14ac:dyDescent="0.3">
      <c r="A64" s="696"/>
      <c r="B64" s="696"/>
      <c r="C64" s="696"/>
      <c r="D64" s="696"/>
      <c r="E64" s="696"/>
      <c r="F64" s="697"/>
      <c r="G64" s="165" t="s">
        <v>289</v>
      </c>
      <c r="H64" s="65">
        <f t="shared" si="19"/>
        <v>5</v>
      </c>
      <c r="I64" s="65">
        <f t="shared" si="19"/>
        <v>0</v>
      </c>
      <c r="J64" s="65">
        <f t="shared" si="19"/>
        <v>0</v>
      </c>
      <c r="K64" s="65">
        <f t="shared" si="19"/>
        <v>0</v>
      </c>
      <c r="L64" s="65">
        <f t="shared" si="19"/>
        <v>2.5</v>
      </c>
      <c r="M64" s="65">
        <f t="shared" si="19"/>
        <v>2.5</v>
      </c>
      <c r="N64" s="65">
        <f t="shared" si="19"/>
        <v>0</v>
      </c>
      <c r="O64" s="439"/>
      <c r="P64" s="442"/>
    </row>
    <row r="65" spans="1:17" ht="15.75" thickBot="1" x14ac:dyDescent="0.3">
      <c r="A65" s="696"/>
      <c r="B65" s="696"/>
      <c r="C65" s="696"/>
      <c r="D65" s="696"/>
      <c r="E65" s="696"/>
      <c r="F65" s="697"/>
      <c r="G65" s="165" t="s">
        <v>290</v>
      </c>
      <c r="H65" s="65">
        <f t="shared" si="19"/>
        <v>355.8</v>
      </c>
      <c r="I65" s="65">
        <f t="shared" si="19"/>
        <v>0</v>
      </c>
      <c r="J65" s="65">
        <f t="shared" si="19"/>
        <v>0</v>
      </c>
      <c r="K65" s="65">
        <f t="shared" si="19"/>
        <v>0</v>
      </c>
      <c r="L65" s="65">
        <f t="shared" si="19"/>
        <v>355.70000000000005</v>
      </c>
      <c r="M65" s="65">
        <f t="shared" si="19"/>
        <v>0.1</v>
      </c>
      <c r="N65" s="65">
        <f t="shared" si="19"/>
        <v>0</v>
      </c>
      <c r="O65" s="439"/>
      <c r="P65" s="442"/>
    </row>
    <row r="66" spans="1:17" ht="24.75" thickBot="1" x14ac:dyDescent="0.3">
      <c r="A66" s="698"/>
      <c r="B66" s="698"/>
      <c r="C66" s="698"/>
      <c r="D66" s="698"/>
      <c r="E66" s="698"/>
      <c r="F66" s="699"/>
      <c r="G66" s="165" t="s">
        <v>291</v>
      </c>
      <c r="H66" s="65">
        <f t="shared" si="19"/>
        <v>0</v>
      </c>
      <c r="I66" s="65">
        <f t="shared" si="19"/>
        <v>0</v>
      </c>
      <c r="J66" s="65">
        <f t="shared" si="19"/>
        <v>0</v>
      </c>
      <c r="K66" s="65">
        <f t="shared" si="19"/>
        <v>0</v>
      </c>
      <c r="L66" s="65">
        <f t="shared" si="19"/>
        <v>0</v>
      </c>
      <c r="M66" s="65">
        <f t="shared" si="19"/>
        <v>0</v>
      </c>
      <c r="N66" s="65">
        <f t="shared" si="19"/>
        <v>0</v>
      </c>
      <c r="O66" s="440"/>
      <c r="P66" s="443"/>
    </row>
    <row r="67" spans="1:17" ht="15.75" thickBot="1" x14ac:dyDescent="0.3">
      <c r="A67" s="417" t="s">
        <v>443</v>
      </c>
      <c r="B67" s="417"/>
      <c r="C67" s="417"/>
      <c r="D67" s="417"/>
      <c r="E67" s="417"/>
      <c r="F67" s="417"/>
      <c r="G67" s="417"/>
      <c r="H67" s="417"/>
      <c r="I67" s="417"/>
      <c r="J67" s="417"/>
      <c r="K67" s="417"/>
      <c r="L67" s="417"/>
      <c r="M67" s="417"/>
      <c r="N67" s="417"/>
      <c r="O67" s="417"/>
      <c r="P67" s="419"/>
    </row>
    <row r="68" spans="1:17" ht="48.75" customHeight="1" thickBot="1" x14ac:dyDescent="0.3">
      <c r="A68" s="411" t="s">
        <v>3859</v>
      </c>
      <c r="B68" s="405" t="s">
        <v>2183</v>
      </c>
      <c r="C68" s="405" t="s">
        <v>3860</v>
      </c>
      <c r="D68" s="405">
        <v>2028</v>
      </c>
      <c r="E68" s="405" t="s">
        <v>2183</v>
      </c>
      <c r="F68" s="405" t="s">
        <v>3861</v>
      </c>
      <c r="G68" s="76" t="s">
        <v>286</v>
      </c>
      <c r="H68" s="61">
        <f t="shared" ref="H68:N68" si="20">SUM(H69:H72)</f>
        <v>12.7</v>
      </c>
      <c r="I68" s="61">
        <f t="shared" si="20"/>
        <v>0</v>
      </c>
      <c r="J68" s="61">
        <f t="shared" si="20"/>
        <v>0</v>
      </c>
      <c r="K68" s="61">
        <f t="shared" si="20"/>
        <v>0</v>
      </c>
      <c r="L68" s="61">
        <f t="shared" si="20"/>
        <v>12.7</v>
      </c>
      <c r="M68" s="61">
        <f t="shared" si="20"/>
        <v>0</v>
      </c>
      <c r="N68" s="61">
        <f t="shared" si="20"/>
        <v>0</v>
      </c>
      <c r="O68" s="405"/>
      <c r="P68" s="408" t="s">
        <v>2183</v>
      </c>
      <c r="Q68" s="314" t="s">
        <v>4188</v>
      </c>
    </row>
    <row r="69" spans="1:17" ht="15.75" thickBot="1" x14ac:dyDescent="0.3">
      <c r="A69" s="412"/>
      <c r="B69" s="406"/>
      <c r="C69" s="406"/>
      <c r="D69" s="406"/>
      <c r="E69" s="406"/>
      <c r="F69" s="406"/>
      <c r="G69" s="76" t="s">
        <v>288</v>
      </c>
      <c r="H69" s="61">
        <f t="shared" ref="H69:H72" si="21">SUM(I69:N69)</f>
        <v>12.6</v>
      </c>
      <c r="I69" s="61">
        <v>0</v>
      </c>
      <c r="J69" s="61">
        <v>0</v>
      </c>
      <c r="K69" s="61">
        <v>0</v>
      </c>
      <c r="L69" s="61">
        <v>12.6</v>
      </c>
      <c r="M69" s="61">
        <v>0</v>
      </c>
      <c r="N69" s="61">
        <v>0</v>
      </c>
      <c r="O69" s="406"/>
      <c r="P69" s="409"/>
      <c r="Q69" s="315"/>
    </row>
    <row r="70" spans="1:17" ht="36.75" thickBot="1" x14ac:dyDescent="0.3">
      <c r="A70" s="412"/>
      <c r="B70" s="406"/>
      <c r="C70" s="406"/>
      <c r="D70" s="406"/>
      <c r="E70" s="406"/>
      <c r="F70" s="406"/>
      <c r="G70" s="76" t="s">
        <v>289</v>
      </c>
      <c r="H70" s="61">
        <f t="shared" si="21"/>
        <v>0.1</v>
      </c>
      <c r="I70" s="61">
        <v>0</v>
      </c>
      <c r="J70" s="61">
        <v>0</v>
      </c>
      <c r="K70" s="61">
        <v>0</v>
      </c>
      <c r="L70" s="61">
        <v>0.1</v>
      </c>
      <c r="M70" s="61">
        <v>0</v>
      </c>
      <c r="N70" s="61">
        <v>0</v>
      </c>
      <c r="O70" s="406"/>
      <c r="P70" s="409"/>
      <c r="Q70" s="315"/>
    </row>
    <row r="71" spans="1:17" ht="15.75" thickBot="1" x14ac:dyDescent="0.3">
      <c r="A71" s="412"/>
      <c r="B71" s="406"/>
      <c r="C71" s="406"/>
      <c r="D71" s="406"/>
      <c r="E71" s="406"/>
      <c r="F71" s="406"/>
      <c r="G71" s="76" t="s">
        <v>290</v>
      </c>
      <c r="H71" s="61">
        <f t="shared" si="21"/>
        <v>0</v>
      </c>
      <c r="I71" s="61">
        <v>0</v>
      </c>
      <c r="J71" s="61">
        <v>0</v>
      </c>
      <c r="K71" s="61">
        <v>0</v>
      </c>
      <c r="L71" s="61">
        <v>0</v>
      </c>
      <c r="M71" s="61">
        <v>0</v>
      </c>
      <c r="N71" s="61">
        <v>0</v>
      </c>
      <c r="O71" s="406"/>
      <c r="P71" s="409"/>
      <c r="Q71" s="315"/>
    </row>
    <row r="72" spans="1:17" ht="24.75" thickBot="1" x14ac:dyDescent="0.3">
      <c r="A72" s="413"/>
      <c r="B72" s="407"/>
      <c r="C72" s="407"/>
      <c r="D72" s="407"/>
      <c r="E72" s="407"/>
      <c r="F72" s="407"/>
      <c r="G72" s="76" t="s">
        <v>291</v>
      </c>
      <c r="H72" s="61">
        <f t="shared" si="21"/>
        <v>0</v>
      </c>
      <c r="I72" s="61">
        <v>0</v>
      </c>
      <c r="J72" s="61">
        <v>0</v>
      </c>
      <c r="K72" s="61">
        <v>0</v>
      </c>
      <c r="L72" s="61">
        <v>0</v>
      </c>
      <c r="M72" s="61">
        <v>0</v>
      </c>
      <c r="N72" s="61">
        <v>0</v>
      </c>
      <c r="O72" s="407"/>
      <c r="P72" s="410"/>
      <c r="Q72" s="315"/>
    </row>
    <row r="73" spans="1:17" ht="48.75" customHeight="1" thickBot="1" x14ac:dyDescent="0.3">
      <c r="A73" s="411" t="s">
        <v>3862</v>
      </c>
      <c r="B73" s="405" t="s">
        <v>2183</v>
      </c>
      <c r="C73" s="405" t="s">
        <v>3860</v>
      </c>
      <c r="D73" s="405">
        <v>2028</v>
      </c>
      <c r="E73" s="405" t="s">
        <v>2183</v>
      </c>
      <c r="F73" s="405" t="s">
        <v>3861</v>
      </c>
      <c r="G73" s="76" t="s">
        <v>286</v>
      </c>
      <c r="H73" s="61">
        <f t="shared" ref="H73:N73" si="22">SUM(H74:H77)</f>
        <v>18.3</v>
      </c>
      <c r="I73" s="61">
        <f t="shared" si="22"/>
        <v>0</v>
      </c>
      <c r="J73" s="61">
        <f t="shared" si="22"/>
        <v>0</v>
      </c>
      <c r="K73" s="61">
        <f t="shared" si="22"/>
        <v>0</v>
      </c>
      <c r="L73" s="61">
        <f t="shared" si="22"/>
        <v>18.3</v>
      </c>
      <c r="M73" s="61">
        <f t="shared" si="22"/>
        <v>0</v>
      </c>
      <c r="N73" s="61">
        <f t="shared" si="22"/>
        <v>0</v>
      </c>
      <c r="O73" s="405"/>
      <c r="P73" s="408" t="s">
        <v>2183</v>
      </c>
      <c r="Q73" s="314" t="s">
        <v>4188</v>
      </c>
    </row>
    <row r="74" spans="1:17" ht="15.75" thickBot="1" x14ac:dyDescent="0.3">
      <c r="A74" s="412"/>
      <c r="B74" s="406"/>
      <c r="C74" s="406"/>
      <c r="D74" s="406"/>
      <c r="E74" s="406"/>
      <c r="F74" s="406"/>
      <c r="G74" s="76" t="s">
        <v>288</v>
      </c>
      <c r="H74" s="61">
        <f t="shared" ref="H74:H77" si="23">SUM(I74:N74)</f>
        <v>18.100000000000001</v>
      </c>
      <c r="I74" s="61">
        <v>0</v>
      </c>
      <c r="J74" s="61">
        <v>0</v>
      </c>
      <c r="K74" s="61">
        <v>0</v>
      </c>
      <c r="L74" s="61">
        <v>18.100000000000001</v>
      </c>
      <c r="M74" s="61">
        <v>0</v>
      </c>
      <c r="N74" s="61">
        <v>0</v>
      </c>
      <c r="O74" s="406"/>
      <c r="P74" s="409"/>
      <c r="Q74" s="315"/>
    </row>
    <row r="75" spans="1:17" ht="36.75" thickBot="1" x14ac:dyDescent="0.3">
      <c r="A75" s="412"/>
      <c r="B75" s="406"/>
      <c r="C75" s="406"/>
      <c r="D75" s="406"/>
      <c r="E75" s="406"/>
      <c r="F75" s="406"/>
      <c r="G75" s="76" t="s">
        <v>289</v>
      </c>
      <c r="H75" s="61">
        <f t="shared" si="23"/>
        <v>0.2</v>
      </c>
      <c r="I75" s="61">
        <v>0</v>
      </c>
      <c r="J75" s="61">
        <v>0</v>
      </c>
      <c r="K75" s="61">
        <v>0</v>
      </c>
      <c r="L75" s="61">
        <v>0.2</v>
      </c>
      <c r="M75" s="61">
        <v>0</v>
      </c>
      <c r="N75" s="61">
        <v>0</v>
      </c>
      <c r="O75" s="406"/>
      <c r="P75" s="409"/>
      <c r="Q75" s="315"/>
    </row>
    <row r="76" spans="1:17" ht="15.75" thickBot="1" x14ac:dyDescent="0.3">
      <c r="A76" s="412"/>
      <c r="B76" s="406"/>
      <c r="C76" s="406"/>
      <c r="D76" s="406"/>
      <c r="E76" s="406"/>
      <c r="F76" s="406"/>
      <c r="G76" s="76" t="s">
        <v>290</v>
      </c>
      <c r="H76" s="61">
        <f t="shared" si="23"/>
        <v>0</v>
      </c>
      <c r="I76" s="61">
        <v>0</v>
      </c>
      <c r="J76" s="61">
        <v>0</v>
      </c>
      <c r="K76" s="61">
        <v>0</v>
      </c>
      <c r="L76" s="61">
        <v>0</v>
      </c>
      <c r="M76" s="61">
        <v>0</v>
      </c>
      <c r="N76" s="61">
        <v>0</v>
      </c>
      <c r="O76" s="406"/>
      <c r="P76" s="409"/>
      <c r="Q76" s="315"/>
    </row>
    <row r="77" spans="1:17" ht="24.75" thickBot="1" x14ac:dyDescent="0.3">
      <c r="A77" s="413"/>
      <c r="B77" s="407"/>
      <c r="C77" s="407"/>
      <c r="D77" s="407"/>
      <c r="E77" s="407"/>
      <c r="F77" s="407"/>
      <c r="G77" s="76" t="s">
        <v>291</v>
      </c>
      <c r="H77" s="61">
        <f t="shared" si="23"/>
        <v>0</v>
      </c>
      <c r="I77" s="61">
        <v>0</v>
      </c>
      <c r="J77" s="61">
        <v>0</v>
      </c>
      <c r="K77" s="61">
        <v>0</v>
      </c>
      <c r="L77" s="61">
        <v>0</v>
      </c>
      <c r="M77" s="61">
        <v>0</v>
      </c>
      <c r="N77" s="61">
        <v>0</v>
      </c>
      <c r="O77" s="407"/>
      <c r="P77" s="410"/>
      <c r="Q77" s="315"/>
    </row>
    <row r="78" spans="1:17" ht="36.75" thickBot="1" x14ac:dyDescent="0.3">
      <c r="A78" s="411" t="s">
        <v>3863</v>
      </c>
      <c r="B78" s="405" t="s">
        <v>2183</v>
      </c>
      <c r="C78" s="405" t="s">
        <v>3860</v>
      </c>
      <c r="D78" s="405" t="s">
        <v>336</v>
      </c>
      <c r="E78" s="405" t="s">
        <v>2183</v>
      </c>
      <c r="F78" s="405" t="s">
        <v>3864</v>
      </c>
      <c r="G78" s="76" t="s">
        <v>286</v>
      </c>
      <c r="H78" s="61">
        <f t="shared" ref="H78:N78" si="24">SUM(H79:H82)</f>
        <v>20</v>
      </c>
      <c r="I78" s="61">
        <f t="shared" si="24"/>
        <v>0</v>
      </c>
      <c r="J78" s="61">
        <f t="shared" si="24"/>
        <v>0</v>
      </c>
      <c r="K78" s="61">
        <f t="shared" si="24"/>
        <v>0</v>
      </c>
      <c r="L78" s="61">
        <f t="shared" si="24"/>
        <v>2.5</v>
      </c>
      <c r="M78" s="61">
        <f t="shared" si="24"/>
        <v>17.5</v>
      </c>
      <c r="N78" s="61">
        <f t="shared" si="24"/>
        <v>0</v>
      </c>
      <c r="O78" s="405"/>
      <c r="P78" s="408" t="s">
        <v>2183</v>
      </c>
      <c r="Q78" s="314" t="s">
        <v>4188</v>
      </c>
    </row>
    <row r="79" spans="1:17" ht="15.75" thickBot="1" x14ac:dyDescent="0.3">
      <c r="A79" s="412"/>
      <c r="B79" s="406"/>
      <c r="C79" s="406"/>
      <c r="D79" s="406"/>
      <c r="E79" s="406"/>
      <c r="F79" s="406"/>
      <c r="G79" s="76" t="s">
        <v>288</v>
      </c>
      <c r="H79" s="61">
        <f t="shared" ref="H79:H82" si="25">SUM(I79:N79)</f>
        <v>19.8</v>
      </c>
      <c r="I79" s="61">
        <v>0</v>
      </c>
      <c r="J79" s="61">
        <v>0</v>
      </c>
      <c r="K79" s="61">
        <v>0</v>
      </c>
      <c r="L79" s="61">
        <v>2.5</v>
      </c>
      <c r="M79" s="61">
        <v>17.3</v>
      </c>
      <c r="N79" s="61">
        <v>0</v>
      </c>
      <c r="O79" s="406"/>
      <c r="P79" s="409"/>
      <c r="Q79" s="315"/>
    </row>
    <row r="80" spans="1:17" ht="36.75" thickBot="1" x14ac:dyDescent="0.3">
      <c r="A80" s="412"/>
      <c r="B80" s="406"/>
      <c r="C80" s="406"/>
      <c r="D80" s="406"/>
      <c r="E80" s="406"/>
      <c r="F80" s="406"/>
      <c r="G80" s="76" t="s">
        <v>289</v>
      </c>
      <c r="H80" s="61">
        <f t="shared" si="25"/>
        <v>0.2</v>
      </c>
      <c r="I80" s="61">
        <v>0</v>
      </c>
      <c r="J80" s="61">
        <v>0</v>
      </c>
      <c r="K80" s="61">
        <v>0</v>
      </c>
      <c r="L80" s="61">
        <v>0</v>
      </c>
      <c r="M80" s="61">
        <v>0.2</v>
      </c>
      <c r="N80" s="61">
        <v>0</v>
      </c>
      <c r="O80" s="406"/>
      <c r="P80" s="409"/>
      <c r="Q80" s="315"/>
    </row>
    <row r="81" spans="1:17" ht="15.75" thickBot="1" x14ac:dyDescent="0.3">
      <c r="A81" s="412"/>
      <c r="B81" s="406"/>
      <c r="C81" s="406"/>
      <c r="D81" s="406"/>
      <c r="E81" s="406"/>
      <c r="F81" s="406"/>
      <c r="G81" s="76" t="s">
        <v>290</v>
      </c>
      <c r="H81" s="61">
        <f t="shared" si="25"/>
        <v>0</v>
      </c>
      <c r="I81" s="61">
        <v>0</v>
      </c>
      <c r="J81" s="61">
        <v>0</v>
      </c>
      <c r="K81" s="61">
        <v>0</v>
      </c>
      <c r="L81" s="61">
        <v>0</v>
      </c>
      <c r="M81" s="61">
        <v>0</v>
      </c>
      <c r="N81" s="61">
        <v>0</v>
      </c>
      <c r="O81" s="406"/>
      <c r="P81" s="409"/>
      <c r="Q81" s="315"/>
    </row>
    <row r="82" spans="1:17" ht="24.75" thickBot="1" x14ac:dyDescent="0.3">
      <c r="A82" s="413"/>
      <c r="B82" s="407"/>
      <c r="C82" s="407"/>
      <c r="D82" s="407"/>
      <c r="E82" s="407"/>
      <c r="F82" s="407"/>
      <c r="G82" s="76" t="s">
        <v>291</v>
      </c>
      <c r="H82" s="61">
        <f t="shared" si="25"/>
        <v>0</v>
      </c>
      <c r="I82" s="61">
        <v>0</v>
      </c>
      <c r="J82" s="61">
        <v>0</v>
      </c>
      <c r="K82" s="61">
        <v>0</v>
      </c>
      <c r="L82" s="61">
        <v>0</v>
      </c>
      <c r="M82" s="61">
        <v>0</v>
      </c>
      <c r="N82" s="61">
        <v>0</v>
      </c>
      <c r="O82" s="407"/>
      <c r="P82" s="410"/>
      <c r="Q82" s="315"/>
    </row>
    <row r="83" spans="1:17" ht="36.75" thickBot="1" x14ac:dyDescent="0.3">
      <c r="A83" s="411" t="s">
        <v>3865</v>
      </c>
      <c r="B83" s="405" t="s">
        <v>2183</v>
      </c>
      <c r="C83" s="405" t="s">
        <v>3860</v>
      </c>
      <c r="D83" s="405" t="s">
        <v>336</v>
      </c>
      <c r="E83" s="405" t="s">
        <v>2183</v>
      </c>
      <c r="F83" s="405" t="s">
        <v>3864</v>
      </c>
      <c r="G83" s="76" t="s">
        <v>286</v>
      </c>
      <c r="H83" s="61">
        <f t="shared" ref="H83:N83" si="26">SUM(H84:H87)</f>
        <v>20</v>
      </c>
      <c r="I83" s="61">
        <f t="shared" si="26"/>
        <v>0</v>
      </c>
      <c r="J83" s="61">
        <f t="shared" si="26"/>
        <v>0</v>
      </c>
      <c r="K83" s="61">
        <f t="shared" si="26"/>
        <v>0</v>
      </c>
      <c r="L83" s="61">
        <f t="shared" si="26"/>
        <v>2.5</v>
      </c>
      <c r="M83" s="61">
        <f t="shared" si="26"/>
        <v>17.5</v>
      </c>
      <c r="N83" s="61">
        <f t="shared" si="26"/>
        <v>0</v>
      </c>
      <c r="O83" s="405"/>
      <c r="P83" s="408" t="s">
        <v>2183</v>
      </c>
      <c r="Q83" s="314" t="s">
        <v>4188</v>
      </c>
    </row>
    <row r="84" spans="1:17" ht="15.75" thickBot="1" x14ac:dyDescent="0.3">
      <c r="A84" s="412"/>
      <c r="B84" s="406"/>
      <c r="C84" s="406"/>
      <c r="D84" s="406"/>
      <c r="E84" s="406"/>
      <c r="F84" s="406"/>
      <c r="G84" s="76" t="s">
        <v>288</v>
      </c>
      <c r="H84" s="61">
        <f t="shared" ref="H84:H86" si="27">SUM(I84:N84)</f>
        <v>19.8</v>
      </c>
      <c r="I84" s="61">
        <v>0</v>
      </c>
      <c r="J84" s="61">
        <v>0</v>
      </c>
      <c r="K84" s="61">
        <v>0</v>
      </c>
      <c r="L84" s="61">
        <v>2.5</v>
      </c>
      <c r="M84" s="61">
        <v>17.3</v>
      </c>
      <c r="N84" s="61">
        <v>0</v>
      </c>
      <c r="O84" s="406"/>
      <c r="P84" s="409"/>
      <c r="Q84" s="315"/>
    </row>
    <row r="85" spans="1:17" ht="36.75" thickBot="1" x14ac:dyDescent="0.3">
      <c r="A85" s="412"/>
      <c r="B85" s="406"/>
      <c r="C85" s="406"/>
      <c r="D85" s="406"/>
      <c r="E85" s="406"/>
      <c r="F85" s="406"/>
      <c r="G85" s="76" t="s">
        <v>289</v>
      </c>
      <c r="H85" s="61">
        <f t="shared" si="27"/>
        <v>0.2</v>
      </c>
      <c r="I85" s="61">
        <v>0</v>
      </c>
      <c r="J85" s="61">
        <v>0</v>
      </c>
      <c r="K85" s="61">
        <v>0</v>
      </c>
      <c r="L85" s="61">
        <v>0</v>
      </c>
      <c r="M85" s="61">
        <v>0.2</v>
      </c>
      <c r="N85" s="61">
        <v>0</v>
      </c>
      <c r="O85" s="406"/>
      <c r="P85" s="409"/>
      <c r="Q85" s="315"/>
    </row>
    <row r="86" spans="1:17" ht="15.75" thickBot="1" x14ac:dyDescent="0.3">
      <c r="A86" s="412"/>
      <c r="B86" s="406"/>
      <c r="C86" s="406"/>
      <c r="D86" s="406"/>
      <c r="E86" s="406"/>
      <c r="F86" s="406"/>
      <c r="G86" s="76" t="s">
        <v>290</v>
      </c>
      <c r="H86" s="61">
        <f t="shared" si="27"/>
        <v>0</v>
      </c>
      <c r="I86" s="61">
        <v>0</v>
      </c>
      <c r="J86" s="61">
        <v>0</v>
      </c>
      <c r="K86" s="61">
        <v>0</v>
      </c>
      <c r="L86" s="61">
        <v>0</v>
      </c>
      <c r="M86" s="61">
        <v>0</v>
      </c>
      <c r="N86" s="61">
        <v>0</v>
      </c>
      <c r="O86" s="406"/>
      <c r="P86" s="409"/>
      <c r="Q86" s="315"/>
    </row>
    <row r="87" spans="1:17" ht="24.75" thickBot="1" x14ac:dyDescent="0.3">
      <c r="A87" s="413"/>
      <c r="B87" s="407"/>
      <c r="C87" s="407"/>
      <c r="D87" s="407"/>
      <c r="E87" s="407"/>
      <c r="F87" s="407"/>
      <c r="G87" s="76" t="s">
        <v>291</v>
      </c>
      <c r="H87" s="61">
        <v>0</v>
      </c>
      <c r="I87" s="61">
        <v>0</v>
      </c>
      <c r="J87" s="61">
        <v>0</v>
      </c>
      <c r="K87" s="61">
        <v>0</v>
      </c>
      <c r="L87" s="61">
        <v>0</v>
      </c>
      <c r="M87" s="61">
        <v>0</v>
      </c>
      <c r="N87" s="61">
        <v>0</v>
      </c>
      <c r="O87" s="407"/>
      <c r="P87" s="410"/>
      <c r="Q87" s="315"/>
    </row>
    <row r="88" spans="1:17" ht="36.75" thickBot="1" x14ac:dyDescent="0.3">
      <c r="A88" s="411" t="s">
        <v>3866</v>
      </c>
      <c r="B88" s="405" t="s">
        <v>2183</v>
      </c>
      <c r="C88" s="405" t="s">
        <v>3860</v>
      </c>
      <c r="D88" s="405" t="s">
        <v>522</v>
      </c>
      <c r="E88" s="405" t="s">
        <v>2183</v>
      </c>
      <c r="F88" s="405" t="s">
        <v>3867</v>
      </c>
      <c r="G88" s="76" t="s">
        <v>286</v>
      </c>
      <c r="H88" s="61">
        <f t="shared" ref="H88:N88" si="28">SUM(H89:H92)</f>
        <v>20</v>
      </c>
      <c r="I88" s="61">
        <f t="shared" si="28"/>
        <v>0</v>
      </c>
      <c r="J88" s="61">
        <f t="shared" si="28"/>
        <v>0</v>
      </c>
      <c r="K88" s="61">
        <f t="shared" si="28"/>
        <v>0</v>
      </c>
      <c r="L88" s="61">
        <f t="shared" si="28"/>
        <v>0</v>
      </c>
      <c r="M88" s="61">
        <f t="shared" si="28"/>
        <v>2.5</v>
      </c>
      <c r="N88" s="61">
        <f t="shared" si="28"/>
        <v>17.5</v>
      </c>
      <c r="O88" s="405"/>
      <c r="P88" s="408" t="s">
        <v>2183</v>
      </c>
      <c r="Q88" s="314" t="s">
        <v>4188</v>
      </c>
    </row>
    <row r="89" spans="1:17" ht="15.75" thickBot="1" x14ac:dyDescent="0.3">
      <c r="A89" s="412"/>
      <c r="B89" s="406"/>
      <c r="C89" s="406"/>
      <c r="D89" s="406"/>
      <c r="E89" s="406"/>
      <c r="F89" s="406"/>
      <c r="G89" s="76" t="s">
        <v>288</v>
      </c>
      <c r="H89" s="61">
        <f t="shared" ref="H89:H92" si="29">SUM(I89:N89)</f>
        <v>19.8</v>
      </c>
      <c r="I89" s="61">
        <v>0</v>
      </c>
      <c r="J89" s="61">
        <v>0</v>
      </c>
      <c r="K89" s="61">
        <v>0</v>
      </c>
      <c r="L89" s="61">
        <v>0</v>
      </c>
      <c r="M89" s="61">
        <v>2.5</v>
      </c>
      <c r="N89" s="61">
        <v>17.3</v>
      </c>
      <c r="O89" s="406"/>
      <c r="P89" s="409"/>
      <c r="Q89" s="315"/>
    </row>
    <row r="90" spans="1:17" ht="36.75" thickBot="1" x14ac:dyDescent="0.3">
      <c r="A90" s="412"/>
      <c r="B90" s="406"/>
      <c r="C90" s="406"/>
      <c r="D90" s="406"/>
      <c r="E90" s="406"/>
      <c r="F90" s="406"/>
      <c r="G90" s="76" t="s">
        <v>289</v>
      </c>
      <c r="H90" s="61">
        <f t="shared" si="29"/>
        <v>0.2</v>
      </c>
      <c r="I90" s="61">
        <v>0</v>
      </c>
      <c r="J90" s="61">
        <v>0</v>
      </c>
      <c r="K90" s="61">
        <v>0</v>
      </c>
      <c r="L90" s="61">
        <v>0</v>
      </c>
      <c r="M90" s="61">
        <v>0</v>
      </c>
      <c r="N90" s="61">
        <v>0.2</v>
      </c>
      <c r="O90" s="406"/>
      <c r="P90" s="409"/>
      <c r="Q90" s="315"/>
    </row>
    <row r="91" spans="1:17" ht="15.75" thickBot="1" x14ac:dyDescent="0.3">
      <c r="A91" s="412"/>
      <c r="B91" s="406"/>
      <c r="C91" s="406"/>
      <c r="D91" s="406"/>
      <c r="E91" s="406"/>
      <c r="F91" s="406"/>
      <c r="G91" s="76" t="s">
        <v>290</v>
      </c>
      <c r="H91" s="61">
        <f t="shared" si="29"/>
        <v>0</v>
      </c>
      <c r="I91" s="61">
        <v>0</v>
      </c>
      <c r="J91" s="61">
        <v>0</v>
      </c>
      <c r="K91" s="61">
        <v>0</v>
      </c>
      <c r="L91" s="61">
        <v>0</v>
      </c>
      <c r="M91" s="61">
        <v>0</v>
      </c>
      <c r="N91" s="61">
        <v>0</v>
      </c>
      <c r="O91" s="406"/>
      <c r="P91" s="409"/>
      <c r="Q91" s="315"/>
    </row>
    <row r="92" spans="1:17" ht="24.75" thickBot="1" x14ac:dyDescent="0.3">
      <c r="A92" s="413"/>
      <c r="B92" s="407"/>
      <c r="C92" s="407"/>
      <c r="D92" s="407"/>
      <c r="E92" s="407"/>
      <c r="F92" s="407"/>
      <c r="G92" s="76" t="s">
        <v>291</v>
      </c>
      <c r="H92" s="61">
        <f t="shared" si="29"/>
        <v>0</v>
      </c>
      <c r="I92" s="61">
        <v>0</v>
      </c>
      <c r="J92" s="61">
        <v>0</v>
      </c>
      <c r="K92" s="61">
        <v>0</v>
      </c>
      <c r="L92" s="61">
        <v>0</v>
      </c>
      <c r="M92" s="61">
        <v>0</v>
      </c>
      <c r="N92" s="61">
        <v>0</v>
      </c>
      <c r="O92" s="407"/>
      <c r="P92" s="410"/>
      <c r="Q92" s="315"/>
    </row>
    <row r="93" spans="1:17" ht="36.75" thickBot="1" x14ac:dyDescent="0.3">
      <c r="A93" s="411" t="s">
        <v>3868</v>
      </c>
      <c r="B93" s="405" t="s">
        <v>2183</v>
      </c>
      <c r="C93" s="405" t="s">
        <v>3860</v>
      </c>
      <c r="D93" s="405" t="s">
        <v>522</v>
      </c>
      <c r="E93" s="405" t="s">
        <v>2183</v>
      </c>
      <c r="F93" s="405" t="s">
        <v>3864</v>
      </c>
      <c r="G93" s="76" t="s">
        <v>286</v>
      </c>
      <c r="H93" s="61">
        <f t="shared" ref="H93:N93" si="30">SUM(H94:H97)</f>
        <v>20</v>
      </c>
      <c r="I93" s="61">
        <f t="shared" si="30"/>
        <v>0</v>
      </c>
      <c r="J93" s="61">
        <f t="shared" si="30"/>
        <v>0</v>
      </c>
      <c r="K93" s="61">
        <f t="shared" si="30"/>
        <v>0</v>
      </c>
      <c r="L93" s="61">
        <f t="shared" si="30"/>
        <v>0</v>
      </c>
      <c r="M93" s="61">
        <f t="shared" si="30"/>
        <v>2.5</v>
      </c>
      <c r="N93" s="61">
        <f t="shared" si="30"/>
        <v>17.5</v>
      </c>
      <c r="O93" s="405"/>
      <c r="P93" s="408" t="s">
        <v>2183</v>
      </c>
      <c r="Q93" s="314" t="s">
        <v>4188</v>
      </c>
    </row>
    <row r="94" spans="1:17" ht="15.75" thickBot="1" x14ac:dyDescent="0.3">
      <c r="A94" s="412"/>
      <c r="B94" s="406"/>
      <c r="C94" s="406"/>
      <c r="D94" s="406"/>
      <c r="E94" s="406"/>
      <c r="F94" s="406"/>
      <c r="G94" s="76" t="s">
        <v>288</v>
      </c>
      <c r="H94" s="61">
        <f t="shared" ref="H94:H97" si="31">SUM(I94:N94)</f>
        <v>19.8</v>
      </c>
      <c r="I94" s="61">
        <v>0</v>
      </c>
      <c r="J94" s="61">
        <v>0</v>
      </c>
      <c r="K94" s="61">
        <v>0</v>
      </c>
      <c r="L94" s="61">
        <v>0</v>
      </c>
      <c r="M94" s="61">
        <v>2.5</v>
      </c>
      <c r="N94" s="61">
        <v>17.3</v>
      </c>
      <c r="O94" s="406"/>
      <c r="P94" s="409"/>
      <c r="Q94" s="315"/>
    </row>
    <row r="95" spans="1:17" ht="36.75" thickBot="1" x14ac:dyDescent="0.3">
      <c r="A95" s="412"/>
      <c r="B95" s="406"/>
      <c r="C95" s="406"/>
      <c r="D95" s="406"/>
      <c r="E95" s="406"/>
      <c r="F95" s="406"/>
      <c r="G95" s="76" t="s">
        <v>289</v>
      </c>
      <c r="H95" s="61">
        <f t="shared" si="31"/>
        <v>0.2</v>
      </c>
      <c r="I95" s="61">
        <v>0</v>
      </c>
      <c r="J95" s="61">
        <v>0</v>
      </c>
      <c r="K95" s="61">
        <v>0</v>
      </c>
      <c r="L95" s="61">
        <v>0</v>
      </c>
      <c r="M95" s="61">
        <v>0</v>
      </c>
      <c r="N95" s="61">
        <v>0.2</v>
      </c>
      <c r="O95" s="406"/>
      <c r="P95" s="409"/>
      <c r="Q95" s="315"/>
    </row>
    <row r="96" spans="1:17" ht="15.75" thickBot="1" x14ac:dyDescent="0.3">
      <c r="A96" s="412"/>
      <c r="B96" s="406"/>
      <c r="C96" s="406"/>
      <c r="D96" s="406"/>
      <c r="E96" s="406"/>
      <c r="F96" s="406"/>
      <c r="G96" s="76" t="s">
        <v>290</v>
      </c>
      <c r="H96" s="61">
        <f t="shared" si="31"/>
        <v>0</v>
      </c>
      <c r="I96" s="61">
        <v>0</v>
      </c>
      <c r="J96" s="61">
        <v>0</v>
      </c>
      <c r="K96" s="61">
        <v>0</v>
      </c>
      <c r="L96" s="61">
        <v>0</v>
      </c>
      <c r="M96" s="61">
        <v>0</v>
      </c>
      <c r="N96" s="61">
        <v>0</v>
      </c>
      <c r="O96" s="406"/>
      <c r="P96" s="409"/>
      <c r="Q96" s="315"/>
    </row>
    <row r="97" spans="1:17" ht="24.75" thickBot="1" x14ac:dyDescent="0.3">
      <c r="A97" s="413"/>
      <c r="B97" s="407"/>
      <c r="C97" s="407"/>
      <c r="D97" s="407"/>
      <c r="E97" s="407"/>
      <c r="F97" s="407"/>
      <c r="G97" s="76" t="s">
        <v>291</v>
      </c>
      <c r="H97" s="61">
        <f t="shared" si="31"/>
        <v>0</v>
      </c>
      <c r="I97" s="61">
        <v>0</v>
      </c>
      <c r="J97" s="61">
        <v>0</v>
      </c>
      <c r="K97" s="61">
        <v>0</v>
      </c>
      <c r="L97" s="61">
        <v>0</v>
      </c>
      <c r="M97" s="61">
        <v>0</v>
      </c>
      <c r="N97" s="61">
        <v>0</v>
      </c>
      <c r="O97" s="407"/>
      <c r="P97" s="410"/>
      <c r="Q97" s="315"/>
    </row>
    <row r="98" spans="1:17" ht="36.75" thickBot="1" x14ac:dyDescent="0.3">
      <c r="A98" s="411" t="s">
        <v>3869</v>
      </c>
      <c r="B98" s="405" t="s">
        <v>3870</v>
      </c>
      <c r="C98" s="405" t="s">
        <v>3860</v>
      </c>
      <c r="D98" s="405" t="s">
        <v>522</v>
      </c>
      <c r="E98" s="405" t="s">
        <v>3871</v>
      </c>
      <c r="F98" s="405" t="s">
        <v>3872</v>
      </c>
      <c r="G98" s="166" t="s">
        <v>286</v>
      </c>
      <c r="H98" s="86">
        <f t="shared" ref="H98:N98" si="32">SUM(H99:H102)</f>
        <v>24</v>
      </c>
      <c r="I98" s="86">
        <f t="shared" si="32"/>
        <v>0</v>
      </c>
      <c r="J98" s="86">
        <f t="shared" si="32"/>
        <v>0</v>
      </c>
      <c r="K98" s="86">
        <f t="shared" si="32"/>
        <v>0</v>
      </c>
      <c r="L98" s="86">
        <f t="shared" si="32"/>
        <v>0</v>
      </c>
      <c r="M98" s="86">
        <f t="shared" si="32"/>
        <v>3</v>
      </c>
      <c r="N98" s="86">
        <f t="shared" si="32"/>
        <v>21</v>
      </c>
      <c r="O98" s="301">
        <v>30773</v>
      </c>
      <c r="P98" s="408" t="s">
        <v>3873</v>
      </c>
      <c r="Q98" s="314" t="s">
        <v>4188</v>
      </c>
    </row>
    <row r="99" spans="1:17" ht="15.75" thickBot="1" x14ac:dyDescent="0.3">
      <c r="A99" s="329"/>
      <c r="B99" s="406"/>
      <c r="C99" s="301"/>
      <c r="D99" s="406"/>
      <c r="E99" s="301"/>
      <c r="F99" s="406"/>
      <c r="G99" s="167" t="s">
        <v>288</v>
      </c>
      <c r="H99" s="72">
        <f>SUM(I99:N99)</f>
        <v>23.8</v>
      </c>
      <c r="I99" s="72">
        <v>0</v>
      </c>
      <c r="J99" s="72">
        <v>0</v>
      </c>
      <c r="K99" s="72">
        <v>0</v>
      </c>
      <c r="L99" s="72">
        <v>0</v>
      </c>
      <c r="M99" s="72">
        <v>3</v>
      </c>
      <c r="N99" s="72">
        <v>20.8</v>
      </c>
      <c r="O99" s="301"/>
      <c r="P99" s="409"/>
      <c r="Q99" s="315"/>
    </row>
    <row r="100" spans="1:17" ht="36.75" thickBot="1" x14ac:dyDescent="0.3">
      <c r="A100" s="329"/>
      <c r="B100" s="406"/>
      <c r="C100" s="301"/>
      <c r="D100" s="406"/>
      <c r="E100" s="301"/>
      <c r="F100" s="406"/>
      <c r="G100" s="167" t="s">
        <v>289</v>
      </c>
      <c r="H100" s="72">
        <f t="shared" ref="H100:H102" si="33">SUM(I100:N100)</f>
        <v>0.2</v>
      </c>
      <c r="I100" s="72">
        <v>0</v>
      </c>
      <c r="J100" s="72">
        <v>0</v>
      </c>
      <c r="K100" s="72">
        <v>0</v>
      </c>
      <c r="L100" s="72">
        <v>0</v>
      </c>
      <c r="M100" s="72">
        <v>0</v>
      </c>
      <c r="N100" s="72">
        <v>0.2</v>
      </c>
      <c r="O100" s="301"/>
      <c r="P100" s="409"/>
      <c r="Q100" s="315"/>
    </row>
    <row r="101" spans="1:17" ht="15.75" thickBot="1" x14ac:dyDescent="0.3">
      <c r="A101" s="329"/>
      <c r="B101" s="406"/>
      <c r="C101" s="301"/>
      <c r="D101" s="406"/>
      <c r="E101" s="301"/>
      <c r="F101" s="406"/>
      <c r="G101" s="167" t="s">
        <v>290</v>
      </c>
      <c r="H101" s="72">
        <f t="shared" si="33"/>
        <v>0</v>
      </c>
      <c r="I101" s="72">
        <v>0</v>
      </c>
      <c r="J101" s="72">
        <v>0</v>
      </c>
      <c r="K101" s="72">
        <v>0</v>
      </c>
      <c r="L101" s="72">
        <v>0</v>
      </c>
      <c r="M101" s="72">
        <v>0</v>
      </c>
      <c r="N101" s="72">
        <v>0</v>
      </c>
      <c r="O101" s="301"/>
      <c r="P101" s="409"/>
      <c r="Q101" s="315"/>
    </row>
    <row r="102" spans="1:17" ht="24.75" thickBot="1" x14ac:dyDescent="0.3">
      <c r="A102" s="413"/>
      <c r="B102" s="407"/>
      <c r="C102" s="407"/>
      <c r="D102" s="407"/>
      <c r="E102" s="407"/>
      <c r="F102" s="407"/>
      <c r="G102" s="167" t="s">
        <v>291</v>
      </c>
      <c r="H102" s="72">
        <f t="shared" si="33"/>
        <v>0</v>
      </c>
      <c r="I102" s="72">
        <v>0</v>
      </c>
      <c r="J102" s="72">
        <v>0</v>
      </c>
      <c r="K102" s="72">
        <v>0</v>
      </c>
      <c r="L102" s="72">
        <v>0</v>
      </c>
      <c r="M102" s="72">
        <v>0</v>
      </c>
      <c r="N102" s="72">
        <v>0</v>
      </c>
      <c r="O102" s="407"/>
      <c r="P102" s="410"/>
      <c r="Q102" s="315"/>
    </row>
    <row r="103" spans="1:17" ht="36.75" thickBot="1" x14ac:dyDescent="0.3">
      <c r="A103" s="702" t="s">
        <v>3850</v>
      </c>
      <c r="B103" s="702"/>
      <c r="C103" s="702"/>
      <c r="D103" s="702"/>
      <c r="E103" s="702"/>
      <c r="F103" s="703"/>
      <c r="G103" s="165" t="s">
        <v>286</v>
      </c>
      <c r="H103" s="65">
        <f>SUM(H68,H73,H78,H83,H88,H93,H98)</f>
        <v>135</v>
      </c>
      <c r="I103" s="65">
        <f t="shared" ref="I103:N103" si="34">SUM(I68,I73,I78,I83,I88,I93,I98)</f>
        <v>0</v>
      </c>
      <c r="J103" s="65">
        <f t="shared" si="34"/>
        <v>0</v>
      </c>
      <c r="K103" s="65">
        <f t="shared" si="34"/>
        <v>0</v>
      </c>
      <c r="L103" s="65">
        <f t="shared" si="34"/>
        <v>36</v>
      </c>
      <c r="M103" s="65">
        <f t="shared" si="34"/>
        <v>43</v>
      </c>
      <c r="N103" s="65">
        <f t="shared" si="34"/>
        <v>56</v>
      </c>
      <c r="O103" s="438"/>
      <c r="P103" s="441" t="s">
        <v>2183</v>
      </c>
    </row>
    <row r="104" spans="1:17" ht="24.75" thickBot="1" x14ac:dyDescent="0.3">
      <c r="A104" s="696"/>
      <c r="B104" s="696"/>
      <c r="C104" s="696"/>
      <c r="D104" s="696"/>
      <c r="E104" s="696"/>
      <c r="F104" s="697"/>
      <c r="G104" s="165" t="s">
        <v>288</v>
      </c>
      <c r="H104" s="65">
        <f t="shared" ref="H104:N107" si="35">SUM(H69,H74,H79,H84,H89,H94,H99)</f>
        <v>133.69999999999999</v>
      </c>
      <c r="I104" s="65">
        <f t="shared" si="35"/>
        <v>0</v>
      </c>
      <c r="J104" s="65">
        <f t="shared" si="35"/>
        <v>0</v>
      </c>
      <c r="K104" s="65">
        <f t="shared" si="35"/>
        <v>0</v>
      </c>
      <c r="L104" s="65">
        <f t="shared" si="35"/>
        <v>35.700000000000003</v>
      </c>
      <c r="M104" s="65">
        <f t="shared" si="35"/>
        <v>42.6</v>
      </c>
      <c r="N104" s="65">
        <f t="shared" si="35"/>
        <v>55.400000000000006</v>
      </c>
      <c r="O104" s="439"/>
      <c r="P104" s="442"/>
    </row>
    <row r="105" spans="1:17" ht="36.75" thickBot="1" x14ac:dyDescent="0.3">
      <c r="A105" s="696"/>
      <c r="B105" s="696"/>
      <c r="C105" s="696"/>
      <c r="D105" s="696"/>
      <c r="E105" s="696"/>
      <c r="F105" s="697"/>
      <c r="G105" s="165" t="s">
        <v>289</v>
      </c>
      <c r="H105" s="65">
        <f t="shared" si="35"/>
        <v>1.2999999999999998</v>
      </c>
      <c r="I105" s="65">
        <f t="shared" si="35"/>
        <v>0</v>
      </c>
      <c r="J105" s="65">
        <f t="shared" si="35"/>
        <v>0</v>
      </c>
      <c r="K105" s="65">
        <f t="shared" si="35"/>
        <v>0</v>
      </c>
      <c r="L105" s="65">
        <f t="shared" si="35"/>
        <v>0.30000000000000004</v>
      </c>
      <c r="M105" s="65">
        <f t="shared" si="35"/>
        <v>0.4</v>
      </c>
      <c r="N105" s="65">
        <f t="shared" si="35"/>
        <v>0.60000000000000009</v>
      </c>
      <c r="O105" s="439"/>
      <c r="P105" s="442"/>
    </row>
    <row r="106" spans="1:17" ht="15.75" thickBot="1" x14ac:dyDescent="0.3">
      <c r="A106" s="696"/>
      <c r="B106" s="696"/>
      <c r="C106" s="696"/>
      <c r="D106" s="696"/>
      <c r="E106" s="696"/>
      <c r="F106" s="697"/>
      <c r="G106" s="165" t="s">
        <v>290</v>
      </c>
      <c r="H106" s="65">
        <f t="shared" si="35"/>
        <v>0</v>
      </c>
      <c r="I106" s="65">
        <f t="shared" si="35"/>
        <v>0</v>
      </c>
      <c r="J106" s="65">
        <f t="shared" si="35"/>
        <v>0</v>
      </c>
      <c r="K106" s="65">
        <f t="shared" si="35"/>
        <v>0</v>
      </c>
      <c r="L106" s="65">
        <f t="shared" si="35"/>
        <v>0</v>
      </c>
      <c r="M106" s="65">
        <f t="shared" si="35"/>
        <v>0</v>
      </c>
      <c r="N106" s="65">
        <f t="shared" si="35"/>
        <v>0</v>
      </c>
      <c r="O106" s="439"/>
      <c r="P106" s="442"/>
    </row>
    <row r="107" spans="1:17" ht="24.75" thickBot="1" x14ac:dyDescent="0.3">
      <c r="A107" s="698"/>
      <c r="B107" s="698"/>
      <c r="C107" s="698"/>
      <c r="D107" s="698"/>
      <c r="E107" s="698"/>
      <c r="F107" s="699"/>
      <c r="G107" s="165" t="s">
        <v>291</v>
      </c>
      <c r="H107" s="65">
        <f t="shared" si="35"/>
        <v>0</v>
      </c>
      <c r="I107" s="65">
        <f t="shared" si="35"/>
        <v>0</v>
      </c>
      <c r="J107" s="65">
        <f t="shared" si="35"/>
        <v>0</v>
      </c>
      <c r="K107" s="65">
        <f t="shared" si="35"/>
        <v>0</v>
      </c>
      <c r="L107" s="65">
        <f t="shared" si="35"/>
        <v>0</v>
      </c>
      <c r="M107" s="65">
        <f t="shared" si="35"/>
        <v>0</v>
      </c>
      <c r="N107" s="65">
        <f t="shared" si="35"/>
        <v>0</v>
      </c>
      <c r="O107" s="440"/>
      <c r="P107" s="443"/>
    </row>
    <row r="108" spans="1:17" ht="15.75" thickBot="1" x14ac:dyDescent="0.3">
      <c r="A108" s="431" t="s">
        <v>486</v>
      </c>
      <c r="B108" s="431"/>
      <c r="C108" s="431"/>
      <c r="D108" s="431"/>
      <c r="E108" s="431"/>
      <c r="F108" s="431"/>
      <c r="G108" s="431"/>
      <c r="H108" s="431"/>
      <c r="I108" s="431"/>
      <c r="J108" s="431"/>
      <c r="K108" s="431"/>
      <c r="L108" s="431"/>
      <c r="M108" s="431"/>
      <c r="N108" s="431"/>
      <c r="O108" s="431"/>
      <c r="P108" s="431"/>
    </row>
    <row r="109" spans="1:17" ht="36.75" thickBot="1" x14ac:dyDescent="0.3">
      <c r="A109" s="411" t="s">
        <v>3874</v>
      </c>
      <c r="B109" s="405" t="s">
        <v>2183</v>
      </c>
      <c r="C109" s="405" t="s">
        <v>3875</v>
      </c>
      <c r="D109" s="405">
        <v>2027</v>
      </c>
      <c r="E109" s="405" t="s">
        <v>2183</v>
      </c>
      <c r="F109" s="405" t="s">
        <v>2183</v>
      </c>
      <c r="G109" s="76" t="s">
        <v>286</v>
      </c>
      <c r="H109" s="61">
        <f t="shared" ref="H109:N109" si="36">SUM(H110:H113)</f>
        <v>10.5</v>
      </c>
      <c r="I109" s="61">
        <f t="shared" si="36"/>
        <v>0</v>
      </c>
      <c r="J109" s="61">
        <f t="shared" si="36"/>
        <v>0</v>
      </c>
      <c r="K109" s="61">
        <f t="shared" si="36"/>
        <v>10.5</v>
      </c>
      <c r="L109" s="61">
        <f t="shared" si="36"/>
        <v>0</v>
      </c>
      <c r="M109" s="61">
        <f t="shared" si="36"/>
        <v>0</v>
      </c>
      <c r="N109" s="61">
        <f t="shared" si="36"/>
        <v>0</v>
      </c>
      <c r="O109" s="405"/>
      <c r="P109" s="408" t="s">
        <v>2183</v>
      </c>
      <c r="Q109" s="314" t="s">
        <v>4162</v>
      </c>
    </row>
    <row r="110" spans="1:17" ht="15.75" thickBot="1" x14ac:dyDescent="0.3">
      <c r="A110" s="412"/>
      <c r="B110" s="406"/>
      <c r="C110" s="406"/>
      <c r="D110" s="406"/>
      <c r="E110" s="406"/>
      <c r="F110" s="406"/>
      <c r="G110" s="76" t="s">
        <v>288</v>
      </c>
      <c r="H110" s="61">
        <f t="shared" ref="H110:H113" si="37">SUM(I110:N110)</f>
        <v>0</v>
      </c>
      <c r="I110" s="61">
        <v>0</v>
      </c>
      <c r="J110" s="61">
        <v>0</v>
      </c>
      <c r="K110" s="61">
        <v>0</v>
      </c>
      <c r="L110" s="61">
        <v>0</v>
      </c>
      <c r="M110" s="61">
        <v>0</v>
      </c>
      <c r="N110" s="61">
        <v>0</v>
      </c>
      <c r="O110" s="406"/>
      <c r="P110" s="409"/>
      <c r="Q110" s="315"/>
    </row>
    <row r="111" spans="1:17" ht="36.75" thickBot="1" x14ac:dyDescent="0.3">
      <c r="A111" s="412"/>
      <c r="B111" s="406"/>
      <c r="C111" s="406"/>
      <c r="D111" s="406"/>
      <c r="E111" s="406"/>
      <c r="F111" s="406"/>
      <c r="G111" s="76" t="s">
        <v>289</v>
      </c>
      <c r="H111" s="61">
        <f t="shared" si="37"/>
        <v>9.8000000000000007</v>
      </c>
      <c r="I111" s="61">
        <v>0</v>
      </c>
      <c r="J111" s="61">
        <v>0</v>
      </c>
      <c r="K111" s="61">
        <v>9.8000000000000007</v>
      </c>
      <c r="L111" s="61">
        <v>0</v>
      </c>
      <c r="M111" s="61">
        <v>0</v>
      </c>
      <c r="N111" s="61">
        <v>0</v>
      </c>
      <c r="O111" s="406"/>
      <c r="P111" s="409"/>
      <c r="Q111" s="315"/>
    </row>
    <row r="112" spans="1:17" ht="15.75" thickBot="1" x14ac:dyDescent="0.3">
      <c r="A112" s="412"/>
      <c r="B112" s="406"/>
      <c r="C112" s="406"/>
      <c r="D112" s="406"/>
      <c r="E112" s="406"/>
      <c r="F112" s="406"/>
      <c r="G112" s="76" t="s">
        <v>290</v>
      </c>
      <c r="H112" s="61">
        <f t="shared" si="37"/>
        <v>0.7</v>
      </c>
      <c r="I112" s="61">
        <v>0</v>
      </c>
      <c r="J112" s="61">
        <v>0</v>
      </c>
      <c r="K112" s="61">
        <v>0.7</v>
      </c>
      <c r="L112" s="61">
        <v>0</v>
      </c>
      <c r="M112" s="61">
        <v>0</v>
      </c>
      <c r="N112" s="61">
        <v>0</v>
      </c>
      <c r="O112" s="406"/>
      <c r="P112" s="409"/>
      <c r="Q112" s="315"/>
    </row>
    <row r="113" spans="1:17" ht="24.75" thickBot="1" x14ac:dyDescent="0.3">
      <c r="A113" s="413"/>
      <c r="B113" s="407"/>
      <c r="C113" s="407"/>
      <c r="D113" s="407"/>
      <c r="E113" s="407"/>
      <c r="F113" s="407"/>
      <c r="G113" s="76" t="s">
        <v>291</v>
      </c>
      <c r="H113" s="61">
        <f t="shared" si="37"/>
        <v>0</v>
      </c>
      <c r="I113" s="61">
        <v>0</v>
      </c>
      <c r="J113" s="61">
        <v>0</v>
      </c>
      <c r="K113" s="61">
        <v>0</v>
      </c>
      <c r="L113" s="61">
        <v>0</v>
      </c>
      <c r="M113" s="61">
        <v>0</v>
      </c>
      <c r="N113" s="61">
        <v>0</v>
      </c>
      <c r="O113" s="407"/>
      <c r="P113" s="410"/>
      <c r="Q113" s="315"/>
    </row>
    <row r="114" spans="1:17" ht="36.75" thickBot="1" x14ac:dyDescent="0.3">
      <c r="A114" s="411" t="s">
        <v>3876</v>
      </c>
      <c r="B114" s="405" t="s">
        <v>2183</v>
      </c>
      <c r="C114" s="405" t="s">
        <v>3875</v>
      </c>
      <c r="D114" s="405">
        <v>2028</v>
      </c>
      <c r="E114" s="405" t="s">
        <v>3877</v>
      </c>
      <c r="F114" s="405" t="s">
        <v>3878</v>
      </c>
      <c r="G114" s="76" t="s">
        <v>286</v>
      </c>
      <c r="H114" s="61">
        <f t="shared" ref="H114:N114" si="38">SUM(H115:H118)</f>
        <v>5.1000000000000005</v>
      </c>
      <c r="I114" s="61">
        <f t="shared" si="38"/>
        <v>0</v>
      </c>
      <c r="J114" s="61">
        <f t="shared" si="38"/>
        <v>0</v>
      </c>
      <c r="K114" s="61">
        <f t="shared" si="38"/>
        <v>0</v>
      </c>
      <c r="L114" s="61">
        <f t="shared" si="38"/>
        <v>5.1000000000000005</v>
      </c>
      <c r="M114" s="61">
        <f t="shared" si="38"/>
        <v>0</v>
      </c>
      <c r="N114" s="61">
        <f t="shared" si="38"/>
        <v>0</v>
      </c>
      <c r="O114" s="405"/>
      <c r="P114" s="408" t="s">
        <v>2183</v>
      </c>
      <c r="Q114" s="314" t="s">
        <v>4162</v>
      </c>
    </row>
    <row r="115" spans="1:17" ht="15.75" thickBot="1" x14ac:dyDescent="0.3">
      <c r="A115" s="412"/>
      <c r="B115" s="406"/>
      <c r="C115" s="406"/>
      <c r="D115" s="406"/>
      <c r="E115" s="406"/>
      <c r="F115" s="406"/>
      <c r="G115" s="76" t="s">
        <v>288</v>
      </c>
      <c r="H115" s="61">
        <f t="shared" ref="H115:H118" si="39">SUM(I115:N115)</f>
        <v>0</v>
      </c>
      <c r="I115" s="61">
        <v>0</v>
      </c>
      <c r="J115" s="61">
        <v>0</v>
      </c>
      <c r="K115" s="61">
        <v>0</v>
      </c>
      <c r="L115" s="61">
        <v>0</v>
      </c>
      <c r="M115" s="61">
        <v>0</v>
      </c>
      <c r="N115" s="61">
        <v>0</v>
      </c>
      <c r="O115" s="406"/>
      <c r="P115" s="409"/>
      <c r="Q115" s="315"/>
    </row>
    <row r="116" spans="1:17" ht="36.75" thickBot="1" x14ac:dyDescent="0.3">
      <c r="A116" s="412"/>
      <c r="B116" s="406"/>
      <c r="C116" s="406"/>
      <c r="D116" s="406"/>
      <c r="E116" s="406"/>
      <c r="F116" s="406"/>
      <c r="G116" s="76" t="s">
        <v>289</v>
      </c>
      <c r="H116" s="61">
        <f t="shared" si="39"/>
        <v>4.7</v>
      </c>
      <c r="I116" s="61">
        <v>0</v>
      </c>
      <c r="J116" s="61">
        <v>0</v>
      </c>
      <c r="K116" s="61">
        <v>0</v>
      </c>
      <c r="L116" s="61">
        <v>4.7</v>
      </c>
      <c r="M116" s="61">
        <v>0</v>
      </c>
      <c r="N116" s="61">
        <v>0</v>
      </c>
      <c r="O116" s="406"/>
      <c r="P116" s="409"/>
      <c r="Q116" s="315"/>
    </row>
    <row r="117" spans="1:17" ht="15.75" thickBot="1" x14ac:dyDescent="0.3">
      <c r="A117" s="412"/>
      <c r="B117" s="406"/>
      <c r="C117" s="406"/>
      <c r="D117" s="406"/>
      <c r="E117" s="406"/>
      <c r="F117" s="406"/>
      <c r="G117" s="76" t="s">
        <v>290</v>
      </c>
      <c r="H117" s="61">
        <f t="shared" si="39"/>
        <v>0.4</v>
      </c>
      <c r="I117" s="61">
        <v>0</v>
      </c>
      <c r="J117" s="61">
        <v>0</v>
      </c>
      <c r="K117" s="61">
        <v>0</v>
      </c>
      <c r="L117" s="61">
        <v>0.4</v>
      </c>
      <c r="M117" s="61">
        <v>0</v>
      </c>
      <c r="N117" s="61">
        <v>0</v>
      </c>
      <c r="O117" s="406"/>
      <c r="P117" s="409"/>
      <c r="Q117" s="315"/>
    </row>
    <row r="118" spans="1:17" ht="24.75" thickBot="1" x14ac:dyDescent="0.3">
      <c r="A118" s="413"/>
      <c r="B118" s="407"/>
      <c r="C118" s="407"/>
      <c r="D118" s="407"/>
      <c r="E118" s="407"/>
      <c r="F118" s="407"/>
      <c r="G118" s="76" t="s">
        <v>291</v>
      </c>
      <c r="H118" s="61">
        <f t="shared" si="39"/>
        <v>0</v>
      </c>
      <c r="I118" s="61">
        <v>0</v>
      </c>
      <c r="J118" s="61">
        <v>0</v>
      </c>
      <c r="K118" s="61">
        <v>0</v>
      </c>
      <c r="L118" s="61">
        <v>0</v>
      </c>
      <c r="M118" s="61">
        <v>0</v>
      </c>
      <c r="N118" s="61">
        <v>0</v>
      </c>
      <c r="O118" s="407"/>
      <c r="P118" s="410"/>
      <c r="Q118" s="315"/>
    </row>
    <row r="119" spans="1:17" ht="36.75" thickBot="1" x14ac:dyDescent="0.3">
      <c r="A119" s="411" t="s">
        <v>3879</v>
      </c>
      <c r="B119" s="405" t="s">
        <v>2183</v>
      </c>
      <c r="C119" s="405" t="s">
        <v>3875</v>
      </c>
      <c r="D119" s="405">
        <v>2029</v>
      </c>
      <c r="E119" s="405" t="s">
        <v>3880</v>
      </c>
      <c r="F119" s="405" t="s">
        <v>3878</v>
      </c>
      <c r="G119" s="76" t="s">
        <v>286</v>
      </c>
      <c r="H119" s="61">
        <f t="shared" ref="H119:N119" si="40">SUM(H120:H123)</f>
        <v>3.5</v>
      </c>
      <c r="I119" s="61">
        <f t="shared" si="40"/>
        <v>0</v>
      </c>
      <c r="J119" s="61">
        <f t="shared" si="40"/>
        <v>0</v>
      </c>
      <c r="K119" s="61">
        <f t="shared" si="40"/>
        <v>0</v>
      </c>
      <c r="L119" s="61">
        <f t="shared" si="40"/>
        <v>0</v>
      </c>
      <c r="M119" s="61">
        <f t="shared" si="40"/>
        <v>3.5</v>
      </c>
      <c r="N119" s="61">
        <f t="shared" si="40"/>
        <v>0</v>
      </c>
      <c r="O119" s="405"/>
      <c r="P119" s="408" t="s">
        <v>2183</v>
      </c>
      <c r="Q119" s="314" t="s">
        <v>4162</v>
      </c>
    </row>
    <row r="120" spans="1:17" ht="15.75" thickBot="1" x14ac:dyDescent="0.3">
      <c r="A120" s="412"/>
      <c r="B120" s="406"/>
      <c r="C120" s="406"/>
      <c r="D120" s="406"/>
      <c r="E120" s="406"/>
      <c r="F120" s="406"/>
      <c r="G120" s="76" t="s">
        <v>288</v>
      </c>
      <c r="H120" s="61">
        <f t="shared" ref="H120:H123" si="41">SUM(I120:N120)</f>
        <v>0</v>
      </c>
      <c r="I120" s="61">
        <v>0</v>
      </c>
      <c r="J120" s="61">
        <v>0</v>
      </c>
      <c r="K120" s="61">
        <v>0</v>
      </c>
      <c r="L120" s="61">
        <v>0</v>
      </c>
      <c r="M120" s="61">
        <v>0</v>
      </c>
      <c r="N120" s="61">
        <v>0</v>
      </c>
      <c r="O120" s="406"/>
      <c r="P120" s="409"/>
      <c r="Q120" s="315"/>
    </row>
    <row r="121" spans="1:17" ht="36.75" thickBot="1" x14ac:dyDescent="0.3">
      <c r="A121" s="412"/>
      <c r="B121" s="406"/>
      <c r="C121" s="406"/>
      <c r="D121" s="406"/>
      <c r="E121" s="406"/>
      <c r="F121" s="406"/>
      <c r="G121" s="76" t="s">
        <v>289</v>
      </c>
      <c r="H121" s="61">
        <f t="shared" si="41"/>
        <v>3.3</v>
      </c>
      <c r="I121" s="61">
        <v>0</v>
      </c>
      <c r="J121" s="61">
        <v>0</v>
      </c>
      <c r="K121" s="61">
        <v>0</v>
      </c>
      <c r="L121" s="61">
        <v>0</v>
      </c>
      <c r="M121" s="61">
        <v>3.3</v>
      </c>
      <c r="N121" s="61">
        <v>0</v>
      </c>
      <c r="O121" s="406"/>
      <c r="P121" s="409"/>
      <c r="Q121" s="315"/>
    </row>
    <row r="122" spans="1:17" ht="15.75" thickBot="1" x14ac:dyDescent="0.3">
      <c r="A122" s="412"/>
      <c r="B122" s="406"/>
      <c r="C122" s="406"/>
      <c r="D122" s="406"/>
      <c r="E122" s="406"/>
      <c r="F122" s="406"/>
      <c r="G122" s="76" t="s">
        <v>290</v>
      </c>
      <c r="H122" s="61">
        <f t="shared" si="41"/>
        <v>0.2</v>
      </c>
      <c r="I122" s="61">
        <v>0</v>
      </c>
      <c r="J122" s="61">
        <v>0</v>
      </c>
      <c r="K122" s="61">
        <v>0</v>
      </c>
      <c r="L122" s="61">
        <v>0</v>
      </c>
      <c r="M122" s="61">
        <v>0.2</v>
      </c>
      <c r="N122" s="61">
        <v>0</v>
      </c>
      <c r="O122" s="406"/>
      <c r="P122" s="409"/>
      <c r="Q122" s="315"/>
    </row>
    <row r="123" spans="1:17" ht="24.75" thickBot="1" x14ac:dyDescent="0.3">
      <c r="A123" s="413"/>
      <c r="B123" s="407"/>
      <c r="C123" s="407"/>
      <c r="D123" s="407"/>
      <c r="E123" s="407"/>
      <c r="F123" s="407"/>
      <c r="G123" s="76" t="s">
        <v>291</v>
      </c>
      <c r="H123" s="61">
        <f t="shared" si="41"/>
        <v>0</v>
      </c>
      <c r="I123" s="61">
        <v>0</v>
      </c>
      <c r="J123" s="61">
        <v>0</v>
      </c>
      <c r="K123" s="61">
        <v>0</v>
      </c>
      <c r="L123" s="61">
        <v>0</v>
      </c>
      <c r="M123" s="61">
        <v>0</v>
      </c>
      <c r="N123" s="61">
        <v>0</v>
      </c>
      <c r="O123" s="407"/>
      <c r="P123" s="410"/>
      <c r="Q123" s="315"/>
    </row>
    <row r="124" spans="1:17" ht="36.75" thickBot="1" x14ac:dyDescent="0.3">
      <c r="A124" s="411" t="s">
        <v>3881</v>
      </c>
      <c r="B124" s="405" t="s">
        <v>2183</v>
      </c>
      <c r="C124" s="405" t="s">
        <v>3875</v>
      </c>
      <c r="D124" s="405">
        <v>2028</v>
      </c>
      <c r="E124" s="405" t="s">
        <v>3882</v>
      </c>
      <c r="F124" s="405" t="s">
        <v>3878</v>
      </c>
      <c r="G124" s="76" t="s">
        <v>286</v>
      </c>
      <c r="H124" s="61">
        <f t="shared" ref="H124:N124" si="42">SUM(H125:H128)</f>
        <v>15.1</v>
      </c>
      <c r="I124" s="61">
        <f t="shared" si="42"/>
        <v>0</v>
      </c>
      <c r="J124" s="61">
        <f t="shared" si="42"/>
        <v>0</v>
      </c>
      <c r="K124" s="61">
        <f t="shared" si="42"/>
        <v>0</v>
      </c>
      <c r="L124" s="61">
        <f t="shared" si="42"/>
        <v>15.1</v>
      </c>
      <c r="M124" s="61">
        <f t="shared" si="42"/>
        <v>0</v>
      </c>
      <c r="N124" s="61">
        <f t="shared" si="42"/>
        <v>0</v>
      </c>
      <c r="O124" s="405"/>
      <c r="P124" s="408" t="s">
        <v>2183</v>
      </c>
      <c r="Q124" s="314" t="s">
        <v>4162</v>
      </c>
    </row>
    <row r="125" spans="1:17" ht="15.75" thickBot="1" x14ac:dyDescent="0.3">
      <c r="A125" s="412"/>
      <c r="B125" s="406"/>
      <c r="C125" s="406"/>
      <c r="D125" s="406"/>
      <c r="E125" s="406"/>
      <c r="F125" s="406"/>
      <c r="G125" s="76" t="s">
        <v>288</v>
      </c>
      <c r="H125" s="61">
        <f t="shared" ref="H125:H128" si="43">SUM(I125:N125)</f>
        <v>0</v>
      </c>
      <c r="I125" s="61">
        <v>0</v>
      </c>
      <c r="J125" s="61">
        <v>0</v>
      </c>
      <c r="K125" s="61">
        <v>0</v>
      </c>
      <c r="L125" s="61">
        <v>0</v>
      </c>
      <c r="M125" s="61">
        <v>0</v>
      </c>
      <c r="N125" s="61">
        <v>0</v>
      </c>
      <c r="O125" s="406"/>
      <c r="P125" s="409"/>
      <c r="Q125" s="315"/>
    </row>
    <row r="126" spans="1:17" ht="36.75" thickBot="1" x14ac:dyDescent="0.3">
      <c r="A126" s="412"/>
      <c r="B126" s="406"/>
      <c r="C126" s="406"/>
      <c r="D126" s="406"/>
      <c r="E126" s="406"/>
      <c r="F126" s="406"/>
      <c r="G126" s="76" t="s">
        <v>289</v>
      </c>
      <c r="H126" s="61">
        <f t="shared" si="43"/>
        <v>14</v>
      </c>
      <c r="I126" s="61">
        <v>0</v>
      </c>
      <c r="J126" s="61">
        <v>0</v>
      </c>
      <c r="K126" s="61">
        <v>0</v>
      </c>
      <c r="L126" s="61">
        <v>14</v>
      </c>
      <c r="M126" s="61">
        <v>0</v>
      </c>
      <c r="N126" s="61">
        <v>0</v>
      </c>
      <c r="O126" s="406"/>
      <c r="P126" s="409"/>
      <c r="Q126" s="315"/>
    </row>
    <row r="127" spans="1:17" ht="15.75" thickBot="1" x14ac:dyDescent="0.3">
      <c r="A127" s="412"/>
      <c r="B127" s="406"/>
      <c r="C127" s="406"/>
      <c r="D127" s="406"/>
      <c r="E127" s="406"/>
      <c r="F127" s="406"/>
      <c r="G127" s="76" t="s">
        <v>290</v>
      </c>
      <c r="H127" s="61">
        <f t="shared" si="43"/>
        <v>1.1000000000000001</v>
      </c>
      <c r="I127" s="61">
        <v>0</v>
      </c>
      <c r="J127" s="61">
        <v>0</v>
      </c>
      <c r="K127" s="61">
        <v>0</v>
      </c>
      <c r="L127" s="61">
        <v>1.1000000000000001</v>
      </c>
      <c r="M127" s="61">
        <v>0</v>
      </c>
      <c r="N127" s="61">
        <v>0</v>
      </c>
      <c r="O127" s="406"/>
      <c r="P127" s="409"/>
      <c r="Q127" s="315"/>
    </row>
    <row r="128" spans="1:17" ht="24.75" thickBot="1" x14ac:dyDescent="0.3">
      <c r="A128" s="413"/>
      <c r="B128" s="407"/>
      <c r="C128" s="407"/>
      <c r="D128" s="407"/>
      <c r="E128" s="407"/>
      <c r="F128" s="407"/>
      <c r="G128" s="76" t="s">
        <v>291</v>
      </c>
      <c r="H128" s="61">
        <f t="shared" si="43"/>
        <v>0</v>
      </c>
      <c r="I128" s="61">
        <v>0</v>
      </c>
      <c r="J128" s="61">
        <v>0</v>
      </c>
      <c r="K128" s="61">
        <v>0</v>
      </c>
      <c r="L128" s="61">
        <v>0</v>
      </c>
      <c r="M128" s="61">
        <v>0</v>
      </c>
      <c r="N128" s="61">
        <v>0</v>
      </c>
      <c r="O128" s="407"/>
      <c r="P128" s="410"/>
      <c r="Q128" s="315"/>
    </row>
    <row r="129" spans="1:17" ht="36.75" thickBot="1" x14ac:dyDescent="0.3">
      <c r="A129" s="411" t="s">
        <v>3883</v>
      </c>
      <c r="B129" s="405" t="s">
        <v>3884</v>
      </c>
      <c r="C129" s="405" t="s">
        <v>3875</v>
      </c>
      <c r="D129" s="405">
        <v>2024</v>
      </c>
      <c r="E129" s="405" t="s">
        <v>3877</v>
      </c>
      <c r="F129" s="405" t="s">
        <v>3878</v>
      </c>
      <c r="G129" s="76" t="s">
        <v>286</v>
      </c>
      <c r="H129" s="61">
        <f t="shared" ref="H129:N129" si="44">SUM(H130:H133)</f>
        <v>5.1000000000000005</v>
      </c>
      <c r="I129" s="61">
        <f t="shared" si="44"/>
        <v>0</v>
      </c>
      <c r="J129" s="61">
        <f t="shared" si="44"/>
        <v>5.1000000000000005</v>
      </c>
      <c r="K129" s="61">
        <f t="shared" si="44"/>
        <v>0</v>
      </c>
      <c r="L129" s="61">
        <f t="shared" si="44"/>
        <v>0</v>
      </c>
      <c r="M129" s="61">
        <f t="shared" si="44"/>
        <v>0</v>
      </c>
      <c r="N129" s="61">
        <f t="shared" si="44"/>
        <v>0</v>
      </c>
      <c r="O129" s="405">
        <v>262</v>
      </c>
      <c r="P129" s="408" t="s">
        <v>3885</v>
      </c>
      <c r="Q129" s="314" t="s">
        <v>4162</v>
      </c>
    </row>
    <row r="130" spans="1:17" ht="15.75" thickBot="1" x14ac:dyDescent="0.3">
      <c r="A130" s="412"/>
      <c r="B130" s="406"/>
      <c r="C130" s="406"/>
      <c r="D130" s="406"/>
      <c r="E130" s="406"/>
      <c r="F130" s="406"/>
      <c r="G130" s="76" t="s">
        <v>288</v>
      </c>
      <c r="H130" s="61">
        <f t="shared" ref="H130:H133" si="45">SUM(I130:N130)</f>
        <v>0</v>
      </c>
      <c r="I130" s="61">
        <v>0</v>
      </c>
      <c r="J130" s="61">
        <v>0</v>
      </c>
      <c r="K130" s="61">
        <v>0</v>
      </c>
      <c r="L130" s="61">
        <v>0</v>
      </c>
      <c r="M130" s="61">
        <v>0</v>
      </c>
      <c r="N130" s="61">
        <v>0</v>
      </c>
      <c r="O130" s="406"/>
      <c r="P130" s="409"/>
      <c r="Q130" s="315"/>
    </row>
    <row r="131" spans="1:17" ht="36.75" thickBot="1" x14ac:dyDescent="0.3">
      <c r="A131" s="412"/>
      <c r="B131" s="406"/>
      <c r="C131" s="406"/>
      <c r="D131" s="406"/>
      <c r="E131" s="406"/>
      <c r="F131" s="406"/>
      <c r="G131" s="76" t="s">
        <v>289</v>
      </c>
      <c r="H131" s="61">
        <f t="shared" si="45"/>
        <v>4.7</v>
      </c>
      <c r="I131" s="61">
        <v>0</v>
      </c>
      <c r="J131" s="61">
        <v>4.7</v>
      </c>
      <c r="K131" s="61">
        <v>0</v>
      </c>
      <c r="L131" s="61">
        <v>0</v>
      </c>
      <c r="M131" s="61">
        <v>0</v>
      </c>
      <c r="N131" s="61">
        <v>0</v>
      </c>
      <c r="O131" s="406"/>
      <c r="P131" s="409"/>
      <c r="Q131" s="315"/>
    </row>
    <row r="132" spans="1:17" ht="15.75" thickBot="1" x14ac:dyDescent="0.3">
      <c r="A132" s="412"/>
      <c r="B132" s="406"/>
      <c r="C132" s="406"/>
      <c r="D132" s="406"/>
      <c r="E132" s="406"/>
      <c r="F132" s="406"/>
      <c r="G132" s="76" t="s">
        <v>290</v>
      </c>
      <c r="H132" s="61">
        <f t="shared" si="45"/>
        <v>0.4</v>
      </c>
      <c r="I132" s="61">
        <v>0</v>
      </c>
      <c r="J132" s="61">
        <v>0.4</v>
      </c>
      <c r="K132" s="61">
        <v>0</v>
      </c>
      <c r="L132" s="61">
        <v>0</v>
      </c>
      <c r="M132" s="61">
        <v>0</v>
      </c>
      <c r="N132" s="61">
        <v>0</v>
      </c>
      <c r="O132" s="406"/>
      <c r="P132" s="409"/>
      <c r="Q132" s="315"/>
    </row>
    <row r="133" spans="1:17" ht="24.75" thickBot="1" x14ac:dyDescent="0.3">
      <c r="A133" s="413"/>
      <c r="B133" s="407"/>
      <c r="C133" s="407"/>
      <c r="D133" s="407"/>
      <c r="E133" s="407"/>
      <c r="F133" s="407"/>
      <c r="G133" s="76" t="s">
        <v>291</v>
      </c>
      <c r="H133" s="61">
        <f t="shared" si="45"/>
        <v>0</v>
      </c>
      <c r="I133" s="61">
        <v>0</v>
      </c>
      <c r="J133" s="61">
        <v>0</v>
      </c>
      <c r="K133" s="61">
        <v>0</v>
      </c>
      <c r="L133" s="61">
        <v>0</v>
      </c>
      <c r="M133" s="61">
        <v>0</v>
      </c>
      <c r="N133" s="61">
        <v>0</v>
      </c>
      <c r="O133" s="407"/>
      <c r="P133" s="410"/>
      <c r="Q133" s="315"/>
    </row>
    <row r="134" spans="1:17" ht="36.75" thickBot="1" x14ac:dyDescent="0.3">
      <c r="A134" s="411" t="s">
        <v>3886</v>
      </c>
      <c r="B134" s="405" t="s">
        <v>3884</v>
      </c>
      <c r="C134" s="405" t="s">
        <v>3875</v>
      </c>
      <c r="D134" s="405">
        <v>2026</v>
      </c>
      <c r="E134" s="405" t="s">
        <v>3887</v>
      </c>
      <c r="F134" s="405" t="s">
        <v>3878</v>
      </c>
      <c r="G134" s="76" t="s">
        <v>286</v>
      </c>
      <c r="H134" s="61">
        <f t="shared" ref="H134:N134" si="46">SUM(H135:H138)</f>
        <v>2</v>
      </c>
      <c r="I134" s="61">
        <f t="shared" si="46"/>
        <v>0</v>
      </c>
      <c r="J134" s="61">
        <f t="shared" si="46"/>
        <v>2</v>
      </c>
      <c r="K134" s="61">
        <f t="shared" si="46"/>
        <v>0</v>
      </c>
      <c r="L134" s="61">
        <f t="shared" si="46"/>
        <v>0</v>
      </c>
      <c r="M134" s="61">
        <f t="shared" si="46"/>
        <v>0</v>
      </c>
      <c r="N134" s="61">
        <f t="shared" si="46"/>
        <v>0</v>
      </c>
      <c r="O134" s="405">
        <v>141</v>
      </c>
      <c r="P134" s="408" t="s">
        <v>3885</v>
      </c>
      <c r="Q134" s="314" t="s">
        <v>4162</v>
      </c>
    </row>
    <row r="135" spans="1:17" ht="15.75" thickBot="1" x14ac:dyDescent="0.3">
      <c r="A135" s="412"/>
      <c r="B135" s="406"/>
      <c r="C135" s="406"/>
      <c r="D135" s="406"/>
      <c r="E135" s="406"/>
      <c r="F135" s="406"/>
      <c r="G135" s="76" t="s">
        <v>288</v>
      </c>
      <c r="H135" s="61">
        <f t="shared" ref="H135:H138" si="47">SUM(I135:N135)</f>
        <v>0</v>
      </c>
      <c r="I135" s="61">
        <v>0</v>
      </c>
      <c r="J135" s="61">
        <v>0</v>
      </c>
      <c r="K135" s="61">
        <v>0</v>
      </c>
      <c r="L135" s="61">
        <v>0</v>
      </c>
      <c r="M135" s="61">
        <v>0</v>
      </c>
      <c r="N135" s="61">
        <v>0</v>
      </c>
      <c r="O135" s="406"/>
      <c r="P135" s="409"/>
      <c r="Q135" s="315"/>
    </row>
    <row r="136" spans="1:17" ht="36.75" thickBot="1" x14ac:dyDescent="0.3">
      <c r="A136" s="412"/>
      <c r="B136" s="406"/>
      <c r="C136" s="406"/>
      <c r="D136" s="406"/>
      <c r="E136" s="406"/>
      <c r="F136" s="406"/>
      <c r="G136" s="76" t="s">
        <v>289</v>
      </c>
      <c r="H136" s="61">
        <f t="shared" si="47"/>
        <v>1.9</v>
      </c>
      <c r="I136" s="61">
        <v>0</v>
      </c>
      <c r="J136" s="61">
        <v>1.9</v>
      </c>
      <c r="K136" s="61">
        <v>0</v>
      </c>
      <c r="L136" s="61">
        <v>0</v>
      </c>
      <c r="M136" s="61">
        <v>0</v>
      </c>
      <c r="N136" s="61">
        <v>0</v>
      </c>
      <c r="O136" s="406"/>
      <c r="P136" s="409"/>
      <c r="Q136" s="315"/>
    </row>
    <row r="137" spans="1:17" ht="15.75" thickBot="1" x14ac:dyDescent="0.3">
      <c r="A137" s="412"/>
      <c r="B137" s="406"/>
      <c r="C137" s="406"/>
      <c r="D137" s="406"/>
      <c r="E137" s="406"/>
      <c r="F137" s="406"/>
      <c r="G137" s="76" t="s">
        <v>290</v>
      </c>
      <c r="H137" s="61">
        <f t="shared" si="47"/>
        <v>0.1</v>
      </c>
      <c r="I137" s="61">
        <v>0</v>
      </c>
      <c r="J137" s="61">
        <v>0.1</v>
      </c>
      <c r="K137" s="61">
        <v>0</v>
      </c>
      <c r="L137" s="61">
        <v>0</v>
      </c>
      <c r="M137" s="61">
        <v>0</v>
      </c>
      <c r="N137" s="61">
        <v>0</v>
      </c>
      <c r="O137" s="406"/>
      <c r="P137" s="409"/>
      <c r="Q137" s="315"/>
    </row>
    <row r="138" spans="1:17" ht="24.75" thickBot="1" x14ac:dyDescent="0.3">
      <c r="A138" s="413"/>
      <c r="B138" s="407"/>
      <c r="C138" s="407"/>
      <c r="D138" s="407"/>
      <c r="E138" s="407"/>
      <c r="F138" s="407"/>
      <c r="G138" s="76" t="s">
        <v>291</v>
      </c>
      <c r="H138" s="61">
        <f t="shared" si="47"/>
        <v>0</v>
      </c>
      <c r="I138" s="61">
        <v>0</v>
      </c>
      <c r="J138" s="61">
        <v>0</v>
      </c>
      <c r="K138" s="61">
        <v>0</v>
      </c>
      <c r="L138" s="61">
        <v>0</v>
      </c>
      <c r="M138" s="61">
        <v>0</v>
      </c>
      <c r="N138" s="61">
        <v>0</v>
      </c>
      <c r="O138" s="407"/>
      <c r="P138" s="410"/>
      <c r="Q138" s="315"/>
    </row>
    <row r="139" spans="1:17" ht="36.75" thickBot="1" x14ac:dyDescent="0.3">
      <c r="A139" s="411" t="s">
        <v>3888</v>
      </c>
      <c r="B139" s="405" t="s">
        <v>2183</v>
      </c>
      <c r="C139" s="405" t="s">
        <v>3875</v>
      </c>
      <c r="D139" s="405">
        <v>2029</v>
      </c>
      <c r="E139" s="405" t="s">
        <v>3882</v>
      </c>
      <c r="F139" s="405" t="s">
        <v>3878</v>
      </c>
      <c r="G139" s="76" t="s">
        <v>286</v>
      </c>
      <c r="H139" s="61">
        <f t="shared" ref="H139:N139" si="48">SUM(H125:H128)</f>
        <v>15.1</v>
      </c>
      <c r="I139" s="61">
        <f t="shared" si="48"/>
        <v>0</v>
      </c>
      <c r="J139" s="61">
        <f t="shared" si="48"/>
        <v>0</v>
      </c>
      <c r="K139" s="61">
        <f t="shared" si="48"/>
        <v>0</v>
      </c>
      <c r="L139" s="61">
        <f t="shared" si="48"/>
        <v>15.1</v>
      </c>
      <c r="M139" s="61">
        <f t="shared" si="48"/>
        <v>0</v>
      </c>
      <c r="N139" s="61">
        <f t="shared" si="48"/>
        <v>0</v>
      </c>
      <c r="O139" s="405"/>
      <c r="P139" s="408" t="s">
        <v>2183</v>
      </c>
      <c r="Q139" s="314" t="s">
        <v>4162</v>
      </c>
    </row>
    <row r="140" spans="1:17" ht="15.75" thickBot="1" x14ac:dyDescent="0.3">
      <c r="A140" s="412"/>
      <c r="B140" s="406"/>
      <c r="C140" s="406"/>
      <c r="D140" s="406"/>
      <c r="E140" s="406"/>
      <c r="F140" s="406"/>
      <c r="G140" s="76" t="s">
        <v>288</v>
      </c>
      <c r="H140" s="61">
        <f t="shared" ref="H140:H143" si="49">SUM(I140:N140)</f>
        <v>0</v>
      </c>
      <c r="I140" s="61">
        <v>0</v>
      </c>
      <c r="J140" s="61">
        <v>0</v>
      </c>
      <c r="K140" s="61">
        <v>0</v>
      </c>
      <c r="L140" s="61">
        <v>0</v>
      </c>
      <c r="M140" s="61">
        <v>0</v>
      </c>
      <c r="N140" s="61">
        <v>0</v>
      </c>
      <c r="O140" s="406"/>
      <c r="P140" s="409"/>
      <c r="Q140" s="315"/>
    </row>
    <row r="141" spans="1:17" ht="36.75" thickBot="1" x14ac:dyDescent="0.3">
      <c r="A141" s="412"/>
      <c r="B141" s="406"/>
      <c r="C141" s="406"/>
      <c r="D141" s="406"/>
      <c r="E141" s="406"/>
      <c r="F141" s="406"/>
      <c r="G141" s="76" t="s">
        <v>289</v>
      </c>
      <c r="H141" s="61">
        <f t="shared" si="49"/>
        <v>14</v>
      </c>
      <c r="I141" s="61">
        <v>0</v>
      </c>
      <c r="J141" s="61">
        <v>0</v>
      </c>
      <c r="K141" s="61">
        <v>0</v>
      </c>
      <c r="L141" s="61">
        <v>0</v>
      </c>
      <c r="M141" s="61">
        <v>14</v>
      </c>
      <c r="N141" s="61">
        <v>0</v>
      </c>
      <c r="O141" s="406"/>
      <c r="P141" s="409"/>
      <c r="Q141" s="315"/>
    </row>
    <row r="142" spans="1:17" ht="15.75" thickBot="1" x14ac:dyDescent="0.3">
      <c r="A142" s="412"/>
      <c r="B142" s="406"/>
      <c r="C142" s="406"/>
      <c r="D142" s="406"/>
      <c r="E142" s="406"/>
      <c r="F142" s="406"/>
      <c r="G142" s="76" t="s">
        <v>290</v>
      </c>
      <c r="H142" s="61">
        <f t="shared" si="49"/>
        <v>1.1000000000000001</v>
      </c>
      <c r="I142" s="61">
        <v>0</v>
      </c>
      <c r="J142" s="61">
        <v>0</v>
      </c>
      <c r="K142" s="61">
        <v>0</v>
      </c>
      <c r="L142" s="61">
        <v>0</v>
      </c>
      <c r="M142" s="61">
        <v>1.1000000000000001</v>
      </c>
      <c r="N142" s="61">
        <v>0</v>
      </c>
      <c r="O142" s="406"/>
      <c r="P142" s="409"/>
      <c r="Q142" s="315"/>
    </row>
    <row r="143" spans="1:17" ht="24.75" thickBot="1" x14ac:dyDescent="0.3">
      <c r="A143" s="413"/>
      <c r="B143" s="407"/>
      <c r="C143" s="407"/>
      <c r="D143" s="407"/>
      <c r="E143" s="407"/>
      <c r="F143" s="407"/>
      <c r="G143" s="76" t="s">
        <v>291</v>
      </c>
      <c r="H143" s="61">
        <f t="shared" si="49"/>
        <v>0</v>
      </c>
      <c r="I143" s="61">
        <v>0</v>
      </c>
      <c r="J143" s="61">
        <v>0</v>
      </c>
      <c r="K143" s="61">
        <v>0</v>
      </c>
      <c r="L143" s="61">
        <v>0</v>
      </c>
      <c r="M143" s="61">
        <v>0</v>
      </c>
      <c r="N143" s="61">
        <v>0</v>
      </c>
      <c r="O143" s="407"/>
      <c r="P143" s="410"/>
      <c r="Q143" s="315"/>
    </row>
    <row r="144" spans="1:17" ht="36.75" thickBot="1" x14ac:dyDescent="0.3">
      <c r="A144" s="702" t="s">
        <v>3850</v>
      </c>
      <c r="B144" s="702"/>
      <c r="C144" s="702"/>
      <c r="D144" s="702"/>
      <c r="E144" s="702"/>
      <c r="F144" s="703"/>
      <c r="G144" s="165" t="s">
        <v>286</v>
      </c>
      <c r="H144" s="65">
        <f>SUM(H109,H114,H119,H124,H129,H134,H139)</f>
        <v>56.400000000000006</v>
      </c>
      <c r="I144" s="65">
        <f t="shared" ref="I144:N144" si="50">SUM(I109,I114,I119,I124,I129,I134,I139)</f>
        <v>0</v>
      </c>
      <c r="J144" s="65">
        <f t="shared" si="50"/>
        <v>7.1000000000000005</v>
      </c>
      <c r="K144" s="65">
        <f t="shared" si="50"/>
        <v>10.5</v>
      </c>
      <c r="L144" s="65">
        <f t="shared" si="50"/>
        <v>35.299999999999997</v>
      </c>
      <c r="M144" s="65">
        <f t="shared" si="50"/>
        <v>3.5</v>
      </c>
      <c r="N144" s="65">
        <f t="shared" si="50"/>
        <v>0</v>
      </c>
      <c r="O144" s="438"/>
      <c r="P144" s="441" t="s">
        <v>2183</v>
      </c>
    </row>
    <row r="145" spans="1:17" ht="24.75" thickBot="1" x14ac:dyDescent="0.3">
      <c r="A145" s="696"/>
      <c r="B145" s="696"/>
      <c r="C145" s="696"/>
      <c r="D145" s="696"/>
      <c r="E145" s="696"/>
      <c r="F145" s="697"/>
      <c r="G145" s="165" t="s">
        <v>288</v>
      </c>
      <c r="H145" s="65">
        <f t="shared" ref="H145:N148" si="51">SUM(H110,H115,H120,H125,H130,H135,H140)</f>
        <v>0</v>
      </c>
      <c r="I145" s="65">
        <f t="shared" si="51"/>
        <v>0</v>
      </c>
      <c r="J145" s="65">
        <f t="shared" si="51"/>
        <v>0</v>
      </c>
      <c r="K145" s="65">
        <f t="shared" si="51"/>
        <v>0</v>
      </c>
      <c r="L145" s="65">
        <f t="shared" si="51"/>
        <v>0</v>
      </c>
      <c r="M145" s="65">
        <f t="shared" si="51"/>
        <v>0</v>
      </c>
      <c r="N145" s="65">
        <f t="shared" si="51"/>
        <v>0</v>
      </c>
      <c r="O145" s="439"/>
      <c r="P145" s="442"/>
    </row>
    <row r="146" spans="1:17" ht="36.75" thickBot="1" x14ac:dyDescent="0.3">
      <c r="A146" s="696"/>
      <c r="B146" s="696"/>
      <c r="C146" s="696"/>
      <c r="D146" s="696"/>
      <c r="E146" s="696"/>
      <c r="F146" s="697"/>
      <c r="G146" s="165" t="s">
        <v>289</v>
      </c>
      <c r="H146" s="65">
        <f t="shared" si="51"/>
        <v>52.4</v>
      </c>
      <c r="I146" s="65">
        <f t="shared" si="51"/>
        <v>0</v>
      </c>
      <c r="J146" s="65">
        <f t="shared" si="51"/>
        <v>6.6</v>
      </c>
      <c r="K146" s="65">
        <f t="shared" si="51"/>
        <v>9.8000000000000007</v>
      </c>
      <c r="L146" s="65">
        <f t="shared" si="51"/>
        <v>18.7</v>
      </c>
      <c r="M146" s="65">
        <f t="shared" si="51"/>
        <v>17.3</v>
      </c>
      <c r="N146" s="65">
        <f t="shared" si="51"/>
        <v>0</v>
      </c>
      <c r="O146" s="439"/>
      <c r="P146" s="442"/>
    </row>
    <row r="147" spans="1:17" ht="15.75" thickBot="1" x14ac:dyDescent="0.3">
      <c r="A147" s="696"/>
      <c r="B147" s="696"/>
      <c r="C147" s="696"/>
      <c r="D147" s="696"/>
      <c r="E147" s="696"/>
      <c r="F147" s="697"/>
      <c r="G147" s="165" t="s">
        <v>290</v>
      </c>
      <c r="H147" s="65">
        <f t="shared" si="51"/>
        <v>4</v>
      </c>
      <c r="I147" s="65">
        <f t="shared" si="51"/>
        <v>0</v>
      </c>
      <c r="J147" s="65">
        <f t="shared" si="51"/>
        <v>0.5</v>
      </c>
      <c r="K147" s="65">
        <f t="shared" si="51"/>
        <v>0.7</v>
      </c>
      <c r="L147" s="65">
        <f t="shared" si="51"/>
        <v>1.5</v>
      </c>
      <c r="M147" s="65">
        <f t="shared" si="51"/>
        <v>1.3</v>
      </c>
      <c r="N147" s="65">
        <f t="shared" si="51"/>
        <v>0</v>
      </c>
      <c r="O147" s="439"/>
      <c r="P147" s="442"/>
    </row>
    <row r="148" spans="1:17" ht="24.75" thickBot="1" x14ac:dyDescent="0.3">
      <c r="A148" s="698"/>
      <c r="B148" s="698"/>
      <c r="C148" s="698"/>
      <c r="D148" s="698"/>
      <c r="E148" s="698"/>
      <c r="F148" s="699"/>
      <c r="G148" s="165" t="s">
        <v>291</v>
      </c>
      <c r="H148" s="65">
        <f t="shared" si="51"/>
        <v>0</v>
      </c>
      <c r="I148" s="65">
        <f t="shared" si="51"/>
        <v>0</v>
      </c>
      <c r="J148" s="65">
        <f t="shared" si="51"/>
        <v>0</v>
      </c>
      <c r="K148" s="65">
        <f t="shared" si="51"/>
        <v>0</v>
      </c>
      <c r="L148" s="65">
        <f t="shared" si="51"/>
        <v>0</v>
      </c>
      <c r="M148" s="65">
        <f t="shared" si="51"/>
        <v>0</v>
      </c>
      <c r="N148" s="65">
        <f t="shared" si="51"/>
        <v>0</v>
      </c>
      <c r="O148" s="440"/>
      <c r="P148" s="443"/>
    </row>
    <row r="149" spans="1:17" ht="15.75" thickBot="1" x14ac:dyDescent="0.3">
      <c r="A149" s="417" t="s">
        <v>136</v>
      </c>
      <c r="B149" s="417"/>
      <c r="C149" s="417"/>
      <c r="D149" s="417"/>
      <c r="E149" s="417"/>
      <c r="F149" s="417"/>
      <c r="G149" s="417"/>
      <c r="H149" s="417"/>
      <c r="I149" s="417"/>
      <c r="J149" s="417"/>
      <c r="K149" s="417"/>
      <c r="L149" s="417"/>
      <c r="M149" s="417"/>
      <c r="N149" s="417"/>
      <c r="O149" s="417"/>
      <c r="P149" s="417"/>
    </row>
    <row r="150" spans="1:17" ht="48.75" customHeight="1" thickBot="1" x14ac:dyDescent="0.3">
      <c r="A150" s="411" t="s">
        <v>3889</v>
      </c>
      <c r="B150" s="405" t="s">
        <v>2183</v>
      </c>
      <c r="C150" s="405" t="s">
        <v>3890</v>
      </c>
      <c r="D150" s="405" t="s">
        <v>522</v>
      </c>
      <c r="E150" s="405" t="s">
        <v>2183</v>
      </c>
      <c r="F150" s="405" t="s">
        <v>3891</v>
      </c>
      <c r="G150" s="76" t="s">
        <v>286</v>
      </c>
      <c r="H150" s="61">
        <f t="shared" ref="H150:N150" si="52">SUM(H151:H154)</f>
        <v>123</v>
      </c>
      <c r="I150" s="61">
        <f t="shared" si="52"/>
        <v>0</v>
      </c>
      <c r="J150" s="61">
        <f t="shared" si="52"/>
        <v>0</v>
      </c>
      <c r="K150" s="61">
        <f t="shared" si="52"/>
        <v>0</v>
      </c>
      <c r="L150" s="61">
        <f t="shared" si="52"/>
        <v>0</v>
      </c>
      <c r="M150" s="61">
        <f t="shared" si="52"/>
        <v>2</v>
      </c>
      <c r="N150" s="61">
        <f t="shared" si="52"/>
        <v>121</v>
      </c>
      <c r="O150" s="447">
        <v>17200</v>
      </c>
      <c r="P150" s="408" t="s">
        <v>2183</v>
      </c>
      <c r="Q150" s="314" t="s">
        <v>4189</v>
      </c>
    </row>
    <row r="151" spans="1:17" ht="15.75" thickBot="1" x14ac:dyDescent="0.3">
      <c r="A151" s="412"/>
      <c r="B151" s="406"/>
      <c r="C151" s="406"/>
      <c r="D151" s="406"/>
      <c r="E151" s="406"/>
      <c r="F151" s="406"/>
      <c r="G151" s="76" t="s">
        <v>288</v>
      </c>
      <c r="H151" s="61">
        <f t="shared" ref="H151:H154" si="53">SUM(I151:N151)</f>
        <v>0</v>
      </c>
      <c r="I151" s="61">
        <v>0</v>
      </c>
      <c r="J151" s="61">
        <v>0</v>
      </c>
      <c r="K151" s="61">
        <v>0</v>
      </c>
      <c r="L151" s="61">
        <v>0</v>
      </c>
      <c r="M151" s="61">
        <v>0</v>
      </c>
      <c r="N151" s="61">
        <v>0</v>
      </c>
      <c r="O151" s="448"/>
      <c r="P151" s="409"/>
      <c r="Q151" s="315"/>
    </row>
    <row r="152" spans="1:17" ht="36.75" thickBot="1" x14ac:dyDescent="0.3">
      <c r="A152" s="412"/>
      <c r="B152" s="406"/>
      <c r="C152" s="406"/>
      <c r="D152" s="406"/>
      <c r="E152" s="406"/>
      <c r="F152" s="406"/>
      <c r="G152" s="76" t="s">
        <v>289</v>
      </c>
      <c r="H152" s="61">
        <f t="shared" si="53"/>
        <v>120.5</v>
      </c>
      <c r="I152" s="61">
        <v>0</v>
      </c>
      <c r="J152" s="61">
        <v>0</v>
      </c>
      <c r="K152" s="61">
        <v>0</v>
      </c>
      <c r="L152" s="61">
        <v>0</v>
      </c>
      <c r="M152" s="61">
        <v>0</v>
      </c>
      <c r="N152" s="61">
        <v>120.5</v>
      </c>
      <c r="O152" s="448"/>
      <c r="P152" s="409"/>
      <c r="Q152" s="315"/>
    </row>
    <row r="153" spans="1:17" ht="24.75" thickBot="1" x14ac:dyDescent="0.3">
      <c r="A153" s="412"/>
      <c r="B153" s="406"/>
      <c r="C153" s="406"/>
      <c r="D153" s="406"/>
      <c r="E153" s="406"/>
      <c r="F153" s="406"/>
      <c r="G153" s="76" t="s">
        <v>3892</v>
      </c>
      <c r="H153" s="61">
        <f t="shared" si="53"/>
        <v>2.5</v>
      </c>
      <c r="I153" s="61">
        <v>0</v>
      </c>
      <c r="J153" s="61">
        <v>0</v>
      </c>
      <c r="K153" s="61">
        <v>0</v>
      </c>
      <c r="L153" s="61">
        <v>0</v>
      </c>
      <c r="M153" s="61">
        <v>2</v>
      </c>
      <c r="N153" s="61">
        <v>0.5</v>
      </c>
      <c r="O153" s="448"/>
      <c r="P153" s="409"/>
      <c r="Q153" s="315"/>
    </row>
    <row r="154" spans="1:17" ht="24.75" thickBot="1" x14ac:dyDescent="0.3">
      <c r="A154" s="413"/>
      <c r="B154" s="407"/>
      <c r="C154" s="407"/>
      <c r="D154" s="407"/>
      <c r="E154" s="407"/>
      <c r="F154" s="407"/>
      <c r="G154" s="76" t="s">
        <v>291</v>
      </c>
      <c r="H154" s="61">
        <f t="shared" si="53"/>
        <v>0</v>
      </c>
      <c r="I154" s="61">
        <v>0</v>
      </c>
      <c r="J154" s="61">
        <v>0</v>
      </c>
      <c r="K154" s="61">
        <v>0</v>
      </c>
      <c r="L154" s="61">
        <v>0</v>
      </c>
      <c r="M154" s="61">
        <v>0</v>
      </c>
      <c r="N154" s="61">
        <v>0</v>
      </c>
      <c r="O154" s="449"/>
      <c r="P154" s="410"/>
      <c r="Q154" s="315"/>
    </row>
    <row r="155" spans="1:17" ht="36.75" thickBot="1" x14ac:dyDescent="0.3">
      <c r="A155" s="702" t="s">
        <v>3850</v>
      </c>
      <c r="B155" s="702"/>
      <c r="C155" s="702"/>
      <c r="D155" s="702"/>
      <c r="E155" s="702"/>
      <c r="F155" s="703"/>
      <c r="G155" s="165" t="s">
        <v>286</v>
      </c>
      <c r="H155" s="65">
        <f>SUM(H150)</f>
        <v>123</v>
      </c>
      <c r="I155" s="65">
        <f t="shared" ref="I155:N155" si="54">SUM(I150)</f>
        <v>0</v>
      </c>
      <c r="J155" s="65">
        <f t="shared" si="54"/>
        <v>0</v>
      </c>
      <c r="K155" s="65">
        <f t="shared" si="54"/>
        <v>0</v>
      </c>
      <c r="L155" s="65">
        <f t="shared" si="54"/>
        <v>0</v>
      </c>
      <c r="M155" s="65">
        <f t="shared" si="54"/>
        <v>2</v>
      </c>
      <c r="N155" s="65">
        <f t="shared" si="54"/>
        <v>121</v>
      </c>
      <c r="O155" s="438"/>
      <c r="P155" s="441" t="s">
        <v>2183</v>
      </c>
    </row>
    <row r="156" spans="1:17" ht="24.75" thickBot="1" x14ac:dyDescent="0.3">
      <c r="A156" s="696"/>
      <c r="B156" s="696"/>
      <c r="C156" s="696"/>
      <c r="D156" s="696"/>
      <c r="E156" s="696"/>
      <c r="F156" s="697"/>
      <c r="G156" s="165" t="s">
        <v>288</v>
      </c>
      <c r="H156" s="65">
        <f t="shared" ref="H156:N159" si="55">SUM(H151)</f>
        <v>0</v>
      </c>
      <c r="I156" s="65">
        <f t="shared" si="55"/>
        <v>0</v>
      </c>
      <c r="J156" s="65">
        <f t="shared" si="55"/>
        <v>0</v>
      </c>
      <c r="K156" s="65">
        <f t="shared" si="55"/>
        <v>0</v>
      </c>
      <c r="L156" s="65">
        <f t="shared" si="55"/>
        <v>0</v>
      </c>
      <c r="M156" s="65">
        <f t="shared" si="55"/>
        <v>0</v>
      </c>
      <c r="N156" s="65">
        <f t="shared" si="55"/>
        <v>0</v>
      </c>
      <c r="O156" s="439"/>
      <c r="P156" s="442"/>
    </row>
    <row r="157" spans="1:17" ht="36.75" thickBot="1" x14ac:dyDescent="0.3">
      <c r="A157" s="696"/>
      <c r="B157" s="696"/>
      <c r="C157" s="696"/>
      <c r="D157" s="696"/>
      <c r="E157" s="696"/>
      <c r="F157" s="697"/>
      <c r="G157" s="165" t="s">
        <v>289</v>
      </c>
      <c r="H157" s="65">
        <f t="shared" si="55"/>
        <v>120.5</v>
      </c>
      <c r="I157" s="65">
        <f t="shared" si="55"/>
        <v>0</v>
      </c>
      <c r="J157" s="65">
        <f t="shared" si="55"/>
        <v>0</v>
      </c>
      <c r="K157" s="65">
        <f t="shared" si="55"/>
        <v>0</v>
      </c>
      <c r="L157" s="65">
        <f t="shared" si="55"/>
        <v>0</v>
      </c>
      <c r="M157" s="65">
        <f t="shared" si="55"/>
        <v>0</v>
      </c>
      <c r="N157" s="65">
        <f t="shared" si="55"/>
        <v>120.5</v>
      </c>
      <c r="O157" s="439"/>
      <c r="P157" s="442"/>
    </row>
    <row r="158" spans="1:17" ht="15.75" thickBot="1" x14ac:dyDescent="0.3">
      <c r="A158" s="696"/>
      <c r="B158" s="696"/>
      <c r="C158" s="696"/>
      <c r="D158" s="696"/>
      <c r="E158" s="696"/>
      <c r="F158" s="697"/>
      <c r="G158" s="165" t="s">
        <v>290</v>
      </c>
      <c r="H158" s="65">
        <f t="shared" si="55"/>
        <v>2.5</v>
      </c>
      <c r="I158" s="65">
        <f t="shared" si="55"/>
        <v>0</v>
      </c>
      <c r="J158" s="65">
        <f t="shared" si="55"/>
        <v>0</v>
      </c>
      <c r="K158" s="65">
        <f t="shared" si="55"/>
        <v>0</v>
      </c>
      <c r="L158" s="65">
        <f t="shared" si="55"/>
        <v>0</v>
      </c>
      <c r="M158" s="65">
        <f t="shared" si="55"/>
        <v>2</v>
      </c>
      <c r="N158" s="65">
        <f t="shared" si="55"/>
        <v>0.5</v>
      </c>
      <c r="O158" s="439"/>
      <c r="P158" s="442"/>
    </row>
    <row r="159" spans="1:17" ht="24.75" thickBot="1" x14ac:dyDescent="0.3">
      <c r="A159" s="698"/>
      <c r="B159" s="698"/>
      <c r="C159" s="698"/>
      <c r="D159" s="698"/>
      <c r="E159" s="698"/>
      <c r="F159" s="699"/>
      <c r="G159" s="165" t="s">
        <v>291</v>
      </c>
      <c r="H159" s="65">
        <f t="shared" si="55"/>
        <v>0</v>
      </c>
      <c r="I159" s="65">
        <f t="shared" si="55"/>
        <v>0</v>
      </c>
      <c r="J159" s="65">
        <f t="shared" si="55"/>
        <v>0</v>
      </c>
      <c r="K159" s="65">
        <f t="shared" si="55"/>
        <v>0</v>
      </c>
      <c r="L159" s="65">
        <f t="shared" si="55"/>
        <v>0</v>
      </c>
      <c r="M159" s="65">
        <f t="shared" si="55"/>
        <v>0</v>
      </c>
      <c r="N159" s="65">
        <f t="shared" si="55"/>
        <v>0</v>
      </c>
      <c r="O159" s="440"/>
      <c r="P159" s="443"/>
    </row>
    <row r="160" spans="1:17" ht="15.75" thickBot="1" x14ac:dyDescent="0.3">
      <c r="A160" s="417" t="s">
        <v>149</v>
      </c>
      <c r="B160" s="417"/>
      <c r="C160" s="417"/>
      <c r="D160" s="417"/>
      <c r="E160" s="417"/>
      <c r="F160" s="417"/>
      <c r="G160" s="417"/>
      <c r="H160" s="417"/>
      <c r="I160" s="417"/>
      <c r="J160" s="417"/>
      <c r="K160" s="417"/>
      <c r="L160" s="417"/>
      <c r="M160" s="417"/>
      <c r="N160" s="417"/>
      <c r="O160" s="417"/>
      <c r="P160" s="419"/>
    </row>
    <row r="161" spans="1:17" ht="36.75" thickBot="1" x14ac:dyDescent="0.3">
      <c r="A161" s="411" t="s">
        <v>3893</v>
      </c>
      <c r="B161" s="405" t="s">
        <v>2183</v>
      </c>
      <c r="C161" s="405" t="s">
        <v>3894</v>
      </c>
      <c r="D161" s="405" t="s">
        <v>336</v>
      </c>
      <c r="E161" s="405" t="s">
        <v>2183</v>
      </c>
      <c r="F161" s="405" t="s">
        <v>3864</v>
      </c>
      <c r="G161" s="76" t="s">
        <v>286</v>
      </c>
      <c r="H161" s="66">
        <f t="shared" ref="H161:N161" si="56">SUM(H162:H165)</f>
        <v>220</v>
      </c>
      <c r="I161" s="66">
        <f t="shared" si="56"/>
        <v>0</v>
      </c>
      <c r="J161" s="66">
        <f t="shared" si="56"/>
        <v>0</v>
      </c>
      <c r="K161" s="66">
        <f t="shared" si="56"/>
        <v>0</v>
      </c>
      <c r="L161" s="66">
        <f t="shared" si="56"/>
        <v>100</v>
      </c>
      <c r="M161" s="66">
        <f t="shared" si="56"/>
        <v>120</v>
      </c>
      <c r="N161" s="66">
        <f t="shared" si="56"/>
        <v>0</v>
      </c>
      <c r="O161" s="447">
        <v>14831</v>
      </c>
      <c r="P161" s="408" t="s">
        <v>3895</v>
      </c>
      <c r="Q161" s="314" t="s">
        <v>4191</v>
      </c>
    </row>
    <row r="162" spans="1:17" ht="15.75" thickBot="1" x14ac:dyDescent="0.3">
      <c r="A162" s="412"/>
      <c r="B162" s="406"/>
      <c r="C162" s="406"/>
      <c r="D162" s="406"/>
      <c r="E162" s="406"/>
      <c r="F162" s="406"/>
      <c r="G162" s="76" t="s">
        <v>288</v>
      </c>
      <c r="H162" s="66">
        <f t="shared" ref="H162:H165" si="57">SUM(I162:N162)</f>
        <v>0</v>
      </c>
      <c r="I162" s="66">
        <v>0</v>
      </c>
      <c r="J162" s="66">
        <v>0</v>
      </c>
      <c r="K162" s="66">
        <v>0</v>
      </c>
      <c r="L162" s="66">
        <v>0</v>
      </c>
      <c r="M162" s="66">
        <v>0</v>
      </c>
      <c r="N162" s="66">
        <v>0</v>
      </c>
      <c r="O162" s="448"/>
      <c r="P162" s="409"/>
      <c r="Q162" s="315"/>
    </row>
    <row r="163" spans="1:17" ht="36.75" thickBot="1" x14ac:dyDescent="0.3">
      <c r="A163" s="412"/>
      <c r="B163" s="406"/>
      <c r="C163" s="406"/>
      <c r="D163" s="406"/>
      <c r="E163" s="406"/>
      <c r="F163" s="406"/>
      <c r="G163" s="76" t="s">
        <v>289</v>
      </c>
      <c r="H163" s="66">
        <f t="shared" si="57"/>
        <v>206.8</v>
      </c>
      <c r="I163" s="66">
        <v>0</v>
      </c>
      <c r="J163" s="66">
        <v>0</v>
      </c>
      <c r="K163" s="66">
        <v>0</v>
      </c>
      <c r="L163" s="66">
        <v>94</v>
      </c>
      <c r="M163" s="66">
        <v>112.8</v>
      </c>
      <c r="N163" s="66">
        <v>0</v>
      </c>
      <c r="O163" s="448"/>
      <c r="P163" s="409"/>
      <c r="Q163" s="315"/>
    </row>
    <row r="164" spans="1:17" ht="15.75" thickBot="1" x14ac:dyDescent="0.3">
      <c r="A164" s="412"/>
      <c r="B164" s="406"/>
      <c r="C164" s="406"/>
      <c r="D164" s="406"/>
      <c r="E164" s="406"/>
      <c r="F164" s="406"/>
      <c r="G164" s="76" t="s">
        <v>290</v>
      </c>
      <c r="H164" s="66">
        <f t="shared" si="57"/>
        <v>13.2</v>
      </c>
      <c r="I164" s="66">
        <v>0</v>
      </c>
      <c r="J164" s="66">
        <v>0</v>
      </c>
      <c r="K164" s="66">
        <v>0</v>
      </c>
      <c r="L164" s="66">
        <v>6</v>
      </c>
      <c r="M164" s="66">
        <v>7.2</v>
      </c>
      <c r="N164" s="66">
        <v>0</v>
      </c>
      <c r="O164" s="448"/>
      <c r="P164" s="409"/>
      <c r="Q164" s="315"/>
    </row>
    <row r="165" spans="1:17" ht="24.75" thickBot="1" x14ac:dyDescent="0.3">
      <c r="A165" s="413"/>
      <c r="B165" s="407"/>
      <c r="C165" s="407"/>
      <c r="D165" s="407"/>
      <c r="E165" s="407"/>
      <c r="F165" s="407"/>
      <c r="G165" s="76" t="s">
        <v>291</v>
      </c>
      <c r="H165" s="66">
        <f t="shared" si="57"/>
        <v>0</v>
      </c>
      <c r="I165" s="66">
        <v>0</v>
      </c>
      <c r="J165" s="66">
        <v>0</v>
      </c>
      <c r="K165" s="66">
        <v>0</v>
      </c>
      <c r="L165" s="66">
        <v>0</v>
      </c>
      <c r="M165" s="66">
        <v>0</v>
      </c>
      <c r="N165" s="66">
        <v>0</v>
      </c>
      <c r="O165" s="449"/>
      <c r="P165" s="410"/>
      <c r="Q165" s="315"/>
    </row>
    <row r="166" spans="1:17" ht="36.75" thickBot="1" x14ac:dyDescent="0.3">
      <c r="A166" s="411" t="s">
        <v>3896</v>
      </c>
      <c r="B166" s="405" t="s">
        <v>2183</v>
      </c>
      <c r="C166" s="405" t="s">
        <v>3894</v>
      </c>
      <c r="D166" s="405">
        <v>2029</v>
      </c>
      <c r="E166" s="405" t="s">
        <v>2183</v>
      </c>
      <c r="F166" s="405" t="s">
        <v>3864</v>
      </c>
      <c r="G166" s="76" t="s">
        <v>286</v>
      </c>
      <c r="H166" s="66">
        <f t="shared" ref="H166:N166" si="58">SUM(H167:H170)</f>
        <v>20</v>
      </c>
      <c r="I166" s="66">
        <f t="shared" si="58"/>
        <v>0</v>
      </c>
      <c r="J166" s="66">
        <f t="shared" si="58"/>
        <v>0</v>
      </c>
      <c r="K166" s="66">
        <f t="shared" si="58"/>
        <v>0</v>
      </c>
      <c r="L166" s="66">
        <f t="shared" si="58"/>
        <v>0</v>
      </c>
      <c r="M166" s="66">
        <f t="shared" si="58"/>
        <v>20</v>
      </c>
      <c r="N166" s="66">
        <f t="shared" si="58"/>
        <v>0</v>
      </c>
      <c r="O166" s="447">
        <v>7520</v>
      </c>
      <c r="P166" s="408" t="s">
        <v>3895</v>
      </c>
      <c r="Q166" s="314" t="s">
        <v>4191</v>
      </c>
    </row>
    <row r="167" spans="1:17" ht="15.75" thickBot="1" x14ac:dyDescent="0.3">
      <c r="A167" s="412"/>
      <c r="B167" s="406"/>
      <c r="C167" s="406"/>
      <c r="D167" s="406"/>
      <c r="E167" s="406"/>
      <c r="F167" s="406"/>
      <c r="G167" s="76" t="s">
        <v>288</v>
      </c>
      <c r="H167" s="66">
        <f t="shared" ref="H167:H170" si="59">SUM(I167:N167)</f>
        <v>18.600000000000001</v>
      </c>
      <c r="I167" s="66">
        <v>0</v>
      </c>
      <c r="J167" s="66">
        <v>0</v>
      </c>
      <c r="K167" s="66">
        <v>0</v>
      </c>
      <c r="L167" s="66">
        <v>0</v>
      </c>
      <c r="M167" s="66">
        <v>18.600000000000001</v>
      </c>
      <c r="N167" s="66">
        <v>0</v>
      </c>
      <c r="O167" s="448"/>
      <c r="P167" s="409"/>
      <c r="Q167" s="315"/>
    </row>
    <row r="168" spans="1:17" ht="36.75" thickBot="1" x14ac:dyDescent="0.3">
      <c r="A168" s="412"/>
      <c r="B168" s="406"/>
      <c r="C168" s="406"/>
      <c r="D168" s="406"/>
      <c r="E168" s="406"/>
      <c r="F168" s="406"/>
      <c r="G168" s="76" t="s">
        <v>289</v>
      </c>
      <c r="H168" s="66">
        <f t="shared" si="59"/>
        <v>1.4</v>
      </c>
      <c r="I168" s="66">
        <v>0</v>
      </c>
      <c r="J168" s="66">
        <v>0</v>
      </c>
      <c r="K168" s="66">
        <v>0</v>
      </c>
      <c r="L168" s="66">
        <v>0</v>
      </c>
      <c r="M168" s="66">
        <v>1.4</v>
      </c>
      <c r="N168" s="66">
        <v>0</v>
      </c>
      <c r="O168" s="448"/>
      <c r="P168" s="409"/>
      <c r="Q168" s="315"/>
    </row>
    <row r="169" spans="1:17" ht="15.75" thickBot="1" x14ac:dyDescent="0.3">
      <c r="A169" s="412"/>
      <c r="B169" s="406"/>
      <c r="C169" s="406"/>
      <c r="D169" s="406"/>
      <c r="E169" s="406"/>
      <c r="F169" s="406"/>
      <c r="G169" s="76" t="s">
        <v>290</v>
      </c>
      <c r="H169" s="66">
        <f t="shared" si="59"/>
        <v>0</v>
      </c>
      <c r="I169" s="66">
        <v>0</v>
      </c>
      <c r="J169" s="66">
        <v>0</v>
      </c>
      <c r="K169" s="66">
        <v>0</v>
      </c>
      <c r="L169" s="66">
        <v>0</v>
      </c>
      <c r="M169" s="66">
        <v>0</v>
      </c>
      <c r="N169" s="66">
        <v>0</v>
      </c>
      <c r="O169" s="448"/>
      <c r="P169" s="409"/>
      <c r="Q169" s="315"/>
    </row>
    <row r="170" spans="1:17" ht="24.75" thickBot="1" x14ac:dyDescent="0.3">
      <c r="A170" s="413"/>
      <c r="B170" s="407"/>
      <c r="C170" s="407"/>
      <c r="D170" s="407"/>
      <c r="E170" s="407"/>
      <c r="F170" s="407"/>
      <c r="G170" s="76" t="s">
        <v>291</v>
      </c>
      <c r="H170" s="66">
        <f t="shared" si="59"/>
        <v>0</v>
      </c>
      <c r="I170" s="66">
        <v>0</v>
      </c>
      <c r="J170" s="66">
        <v>0</v>
      </c>
      <c r="K170" s="66">
        <v>0</v>
      </c>
      <c r="L170" s="66">
        <v>0</v>
      </c>
      <c r="M170" s="66">
        <v>0</v>
      </c>
      <c r="N170" s="66">
        <v>0</v>
      </c>
      <c r="O170" s="449"/>
      <c r="P170" s="410"/>
      <c r="Q170" s="315"/>
    </row>
    <row r="171" spans="1:17" ht="36.75" thickBot="1" x14ac:dyDescent="0.3">
      <c r="A171" s="411" t="s">
        <v>3897</v>
      </c>
      <c r="B171" s="405" t="s">
        <v>2183</v>
      </c>
      <c r="C171" s="405" t="s">
        <v>3894</v>
      </c>
      <c r="D171" s="405">
        <v>2029</v>
      </c>
      <c r="E171" s="405" t="s">
        <v>2183</v>
      </c>
      <c r="F171" s="405" t="s">
        <v>3864</v>
      </c>
      <c r="G171" s="76" t="s">
        <v>286</v>
      </c>
      <c r="H171" s="66">
        <f t="shared" ref="H171:N171" si="60">SUM(H172:H175)</f>
        <v>15.1</v>
      </c>
      <c r="I171" s="66">
        <f t="shared" si="60"/>
        <v>0</v>
      </c>
      <c r="J171" s="66">
        <f t="shared" si="60"/>
        <v>0</v>
      </c>
      <c r="K171" s="66">
        <f t="shared" si="60"/>
        <v>0</v>
      </c>
      <c r="L171" s="66">
        <f t="shared" si="60"/>
        <v>0</v>
      </c>
      <c r="M171" s="66">
        <f t="shared" si="60"/>
        <v>15.1</v>
      </c>
      <c r="N171" s="66">
        <f t="shared" si="60"/>
        <v>0</v>
      </c>
      <c r="O171" s="405">
        <v>265</v>
      </c>
      <c r="P171" s="408" t="s">
        <v>3895</v>
      </c>
      <c r="Q171" s="314" t="s">
        <v>4191</v>
      </c>
    </row>
    <row r="172" spans="1:17" ht="15.75" thickBot="1" x14ac:dyDescent="0.3">
      <c r="A172" s="412"/>
      <c r="B172" s="406"/>
      <c r="C172" s="406"/>
      <c r="D172" s="406"/>
      <c r="E172" s="406"/>
      <c r="F172" s="406"/>
      <c r="G172" s="76" t="s">
        <v>288</v>
      </c>
      <c r="H172" s="66">
        <f t="shared" ref="H172:H175" si="61">SUM(I172:N172)</f>
        <v>14</v>
      </c>
      <c r="I172" s="66">
        <v>0</v>
      </c>
      <c r="J172" s="66">
        <v>0</v>
      </c>
      <c r="K172" s="66">
        <v>0</v>
      </c>
      <c r="L172" s="66">
        <v>0</v>
      </c>
      <c r="M172" s="66">
        <v>14</v>
      </c>
      <c r="N172" s="66">
        <v>0</v>
      </c>
      <c r="O172" s="406"/>
      <c r="P172" s="409"/>
      <c r="Q172" s="315"/>
    </row>
    <row r="173" spans="1:17" ht="36.75" thickBot="1" x14ac:dyDescent="0.3">
      <c r="A173" s="412"/>
      <c r="B173" s="406"/>
      <c r="C173" s="406"/>
      <c r="D173" s="406"/>
      <c r="E173" s="406"/>
      <c r="F173" s="406"/>
      <c r="G173" s="76" t="s">
        <v>289</v>
      </c>
      <c r="H173" s="66">
        <f t="shared" si="61"/>
        <v>1.1000000000000001</v>
      </c>
      <c r="I173" s="66">
        <v>0</v>
      </c>
      <c r="J173" s="66">
        <v>0</v>
      </c>
      <c r="K173" s="66">
        <v>0</v>
      </c>
      <c r="L173" s="66">
        <v>0</v>
      </c>
      <c r="M173" s="66">
        <v>1.1000000000000001</v>
      </c>
      <c r="N173" s="66">
        <v>0</v>
      </c>
      <c r="O173" s="406"/>
      <c r="P173" s="409"/>
      <c r="Q173" s="315"/>
    </row>
    <row r="174" spans="1:17" ht="15.75" thickBot="1" x14ac:dyDescent="0.3">
      <c r="A174" s="412"/>
      <c r="B174" s="406"/>
      <c r="C174" s="406"/>
      <c r="D174" s="406"/>
      <c r="E174" s="406"/>
      <c r="F174" s="406"/>
      <c r="G174" s="76" t="s">
        <v>290</v>
      </c>
      <c r="H174" s="66">
        <f t="shared" si="61"/>
        <v>0</v>
      </c>
      <c r="I174" s="66">
        <v>0</v>
      </c>
      <c r="J174" s="66">
        <v>0</v>
      </c>
      <c r="K174" s="66">
        <v>0</v>
      </c>
      <c r="L174" s="66">
        <v>0</v>
      </c>
      <c r="M174" s="66">
        <v>0</v>
      </c>
      <c r="N174" s="66">
        <v>0</v>
      </c>
      <c r="O174" s="406"/>
      <c r="P174" s="409"/>
      <c r="Q174" s="315"/>
    </row>
    <row r="175" spans="1:17" ht="24.75" thickBot="1" x14ac:dyDescent="0.3">
      <c r="A175" s="413"/>
      <c r="B175" s="407"/>
      <c r="C175" s="407"/>
      <c r="D175" s="407"/>
      <c r="E175" s="407"/>
      <c r="F175" s="407"/>
      <c r="G175" s="76" t="s">
        <v>291</v>
      </c>
      <c r="H175" s="66">
        <f t="shared" si="61"/>
        <v>0</v>
      </c>
      <c r="I175" s="66">
        <v>0</v>
      </c>
      <c r="J175" s="66">
        <v>0</v>
      </c>
      <c r="K175" s="66">
        <v>0</v>
      </c>
      <c r="L175" s="66">
        <v>0</v>
      </c>
      <c r="M175" s="66">
        <v>0</v>
      </c>
      <c r="N175" s="66">
        <v>0</v>
      </c>
      <c r="O175" s="407"/>
      <c r="P175" s="410"/>
      <c r="Q175" s="315"/>
    </row>
    <row r="176" spans="1:17" ht="36.75" thickBot="1" x14ac:dyDescent="0.3">
      <c r="A176" s="411" t="s">
        <v>3898</v>
      </c>
      <c r="B176" s="405" t="s">
        <v>2183</v>
      </c>
      <c r="C176" s="405" t="s">
        <v>3894</v>
      </c>
      <c r="D176" s="405">
        <v>2029</v>
      </c>
      <c r="E176" s="405" t="s">
        <v>2183</v>
      </c>
      <c r="F176" s="405" t="s">
        <v>3864</v>
      </c>
      <c r="G176" s="76" t="s">
        <v>286</v>
      </c>
      <c r="H176" s="66">
        <f t="shared" ref="H176:N176" si="62">SUM(H177:H180)</f>
        <v>16</v>
      </c>
      <c r="I176" s="66">
        <f t="shared" si="62"/>
        <v>0</v>
      </c>
      <c r="J176" s="66">
        <f t="shared" si="62"/>
        <v>0</v>
      </c>
      <c r="K176" s="66">
        <f t="shared" si="62"/>
        <v>0</v>
      </c>
      <c r="L176" s="66">
        <f t="shared" si="62"/>
        <v>0</v>
      </c>
      <c r="M176" s="66">
        <f t="shared" si="62"/>
        <v>16</v>
      </c>
      <c r="N176" s="66">
        <f t="shared" si="62"/>
        <v>0</v>
      </c>
      <c r="O176" s="405">
        <v>129</v>
      </c>
      <c r="P176" s="408" t="s">
        <v>3895</v>
      </c>
      <c r="Q176" s="314" t="s">
        <v>4191</v>
      </c>
    </row>
    <row r="177" spans="1:17" ht="15.75" thickBot="1" x14ac:dyDescent="0.3">
      <c r="A177" s="412"/>
      <c r="B177" s="406"/>
      <c r="C177" s="406"/>
      <c r="D177" s="406"/>
      <c r="E177" s="406"/>
      <c r="F177" s="406"/>
      <c r="G177" s="76" t="s">
        <v>288</v>
      </c>
      <c r="H177" s="66">
        <f t="shared" ref="H177:H180" si="63">SUM(I177:N177)</f>
        <v>14.9</v>
      </c>
      <c r="I177" s="66">
        <v>0</v>
      </c>
      <c r="J177" s="66">
        <v>0</v>
      </c>
      <c r="K177" s="66">
        <v>0</v>
      </c>
      <c r="L177" s="66">
        <v>0</v>
      </c>
      <c r="M177" s="66">
        <v>14.9</v>
      </c>
      <c r="N177" s="66">
        <v>0</v>
      </c>
      <c r="O177" s="406"/>
      <c r="P177" s="409"/>
      <c r="Q177" s="315"/>
    </row>
    <row r="178" spans="1:17" ht="36.75" thickBot="1" x14ac:dyDescent="0.3">
      <c r="A178" s="412"/>
      <c r="B178" s="406"/>
      <c r="C178" s="406"/>
      <c r="D178" s="406"/>
      <c r="E178" s="406"/>
      <c r="F178" s="406"/>
      <c r="G178" s="76" t="s">
        <v>289</v>
      </c>
      <c r="H178" s="66">
        <f t="shared" si="63"/>
        <v>1.1000000000000001</v>
      </c>
      <c r="I178" s="66">
        <v>0</v>
      </c>
      <c r="J178" s="66">
        <v>0</v>
      </c>
      <c r="K178" s="66">
        <v>0</v>
      </c>
      <c r="L178" s="66">
        <v>0</v>
      </c>
      <c r="M178" s="66">
        <v>1.1000000000000001</v>
      </c>
      <c r="N178" s="66">
        <v>0</v>
      </c>
      <c r="O178" s="406"/>
      <c r="P178" s="409"/>
      <c r="Q178" s="315"/>
    </row>
    <row r="179" spans="1:17" ht="15.75" thickBot="1" x14ac:dyDescent="0.3">
      <c r="A179" s="412"/>
      <c r="B179" s="406"/>
      <c r="C179" s="406"/>
      <c r="D179" s="406"/>
      <c r="E179" s="406"/>
      <c r="F179" s="406"/>
      <c r="G179" s="76" t="s">
        <v>290</v>
      </c>
      <c r="H179" s="66">
        <f t="shared" si="63"/>
        <v>0</v>
      </c>
      <c r="I179" s="66">
        <v>0</v>
      </c>
      <c r="J179" s="66">
        <v>0</v>
      </c>
      <c r="K179" s="66">
        <v>0</v>
      </c>
      <c r="L179" s="66">
        <v>0</v>
      </c>
      <c r="M179" s="66">
        <v>0</v>
      </c>
      <c r="N179" s="66">
        <v>0</v>
      </c>
      <c r="O179" s="406"/>
      <c r="P179" s="409"/>
      <c r="Q179" s="315"/>
    </row>
    <row r="180" spans="1:17" ht="24.75" thickBot="1" x14ac:dyDescent="0.3">
      <c r="A180" s="413"/>
      <c r="B180" s="407"/>
      <c r="C180" s="407"/>
      <c r="D180" s="407"/>
      <c r="E180" s="407"/>
      <c r="F180" s="407"/>
      <c r="G180" s="76" t="s">
        <v>291</v>
      </c>
      <c r="H180" s="66">
        <f t="shared" si="63"/>
        <v>0</v>
      </c>
      <c r="I180" s="66">
        <v>0</v>
      </c>
      <c r="J180" s="66">
        <v>0</v>
      </c>
      <c r="K180" s="66">
        <v>0</v>
      </c>
      <c r="L180" s="66">
        <v>0</v>
      </c>
      <c r="M180" s="66">
        <v>0</v>
      </c>
      <c r="N180" s="66">
        <v>0</v>
      </c>
      <c r="O180" s="407"/>
      <c r="P180" s="410"/>
      <c r="Q180" s="315"/>
    </row>
    <row r="181" spans="1:17" ht="36.75" thickBot="1" x14ac:dyDescent="0.3">
      <c r="A181" s="411" t="s">
        <v>3899</v>
      </c>
      <c r="B181" s="405" t="s">
        <v>2183</v>
      </c>
      <c r="C181" s="405" t="s">
        <v>3894</v>
      </c>
      <c r="D181" s="405" t="s">
        <v>336</v>
      </c>
      <c r="E181" s="405" t="s">
        <v>3900</v>
      </c>
      <c r="F181" s="405" t="s">
        <v>3864</v>
      </c>
      <c r="G181" s="76" t="s">
        <v>286</v>
      </c>
      <c r="H181" s="66">
        <f t="shared" ref="H181:N181" si="64">SUM(H182:H185)</f>
        <v>20</v>
      </c>
      <c r="I181" s="66">
        <f t="shared" si="64"/>
        <v>0</v>
      </c>
      <c r="J181" s="66">
        <f t="shared" si="64"/>
        <v>0</v>
      </c>
      <c r="K181" s="66">
        <f t="shared" si="64"/>
        <v>0</v>
      </c>
      <c r="L181" s="66">
        <f t="shared" si="64"/>
        <v>2</v>
      </c>
      <c r="M181" s="66">
        <f t="shared" si="64"/>
        <v>18</v>
      </c>
      <c r="N181" s="66">
        <f t="shared" si="64"/>
        <v>0</v>
      </c>
      <c r="O181" s="405">
        <v>48</v>
      </c>
      <c r="P181" s="408" t="s">
        <v>3895</v>
      </c>
      <c r="Q181" s="314" t="s">
        <v>4191</v>
      </c>
    </row>
    <row r="182" spans="1:17" ht="15.75" thickBot="1" x14ac:dyDescent="0.3">
      <c r="A182" s="412"/>
      <c r="B182" s="406"/>
      <c r="C182" s="406"/>
      <c r="D182" s="406"/>
      <c r="E182" s="406"/>
      <c r="F182" s="406"/>
      <c r="G182" s="76" t="s">
        <v>288</v>
      </c>
      <c r="H182" s="66">
        <f t="shared" ref="H182:H185" si="65">SUM(I182:N182)</f>
        <v>16.7</v>
      </c>
      <c r="I182" s="66">
        <v>0</v>
      </c>
      <c r="J182" s="66">
        <v>0</v>
      </c>
      <c r="K182" s="66">
        <v>0</v>
      </c>
      <c r="L182" s="66">
        <v>0</v>
      </c>
      <c r="M182" s="66">
        <v>16.7</v>
      </c>
      <c r="N182" s="66">
        <v>0</v>
      </c>
      <c r="O182" s="406"/>
      <c r="P182" s="409"/>
      <c r="Q182" s="315"/>
    </row>
    <row r="183" spans="1:17" ht="36.75" thickBot="1" x14ac:dyDescent="0.3">
      <c r="A183" s="412"/>
      <c r="B183" s="406"/>
      <c r="C183" s="406"/>
      <c r="D183" s="406"/>
      <c r="E183" s="406"/>
      <c r="F183" s="406"/>
      <c r="G183" s="76" t="s">
        <v>289</v>
      </c>
      <c r="H183" s="66">
        <f t="shared" si="65"/>
        <v>1.2</v>
      </c>
      <c r="I183" s="66">
        <v>0</v>
      </c>
      <c r="J183" s="66">
        <v>0</v>
      </c>
      <c r="K183" s="66">
        <v>0</v>
      </c>
      <c r="L183" s="66">
        <v>0</v>
      </c>
      <c r="M183" s="66">
        <v>1.2</v>
      </c>
      <c r="N183" s="66">
        <v>0</v>
      </c>
      <c r="O183" s="406"/>
      <c r="P183" s="409"/>
      <c r="Q183" s="315"/>
    </row>
    <row r="184" spans="1:17" ht="15.75" thickBot="1" x14ac:dyDescent="0.3">
      <c r="A184" s="412"/>
      <c r="B184" s="406"/>
      <c r="C184" s="406"/>
      <c r="D184" s="406"/>
      <c r="E184" s="406"/>
      <c r="F184" s="406"/>
      <c r="G184" s="76" t="s">
        <v>290</v>
      </c>
      <c r="H184" s="66">
        <f t="shared" si="65"/>
        <v>2.1</v>
      </c>
      <c r="I184" s="66">
        <v>0</v>
      </c>
      <c r="J184" s="66">
        <v>0</v>
      </c>
      <c r="K184" s="66">
        <v>0</v>
      </c>
      <c r="L184" s="66">
        <v>2</v>
      </c>
      <c r="M184" s="66">
        <v>0.1</v>
      </c>
      <c r="N184" s="66">
        <v>0</v>
      </c>
      <c r="O184" s="406"/>
      <c r="P184" s="409"/>
      <c r="Q184" s="315"/>
    </row>
    <row r="185" spans="1:17" ht="24.75" thickBot="1" x14ac:dyDescent="0.3">
      <c r="A185" s="413"/>
      <c r="B185" s="407"/>
      <c r="C185" s="407"/>
      <c r="D185" s="407"/>
      <c r="E185" s="407"/>
      <c r="F185" s="407"/>
      <c r="G185" s="76" t="s">
        <v>291</v>
      </c>
      <c r="H185" s="66">
        <f t="shared" si="65"/>
        <v>0</v>
      </c>
      <c r="I185" s="66">
        <v>0</v>
      </c>
      <c r="J185" s="66">
        <v>0</v>
      </c>
      <c r="K185" s="66">
        <v>0</v>
      </c>
      <c r="L185" s="66">
        <v>0</v>
      </c>
      <c r="M185" s="66">
        <v>0</v>
      </c>
      <c r="N185" s="66">
        <v>0</v>
      </c>
      <c r="O185" s="407"/>
      <c r="P185" s="410"/>
      <c r="Q185" s="315"/>
    </row>
    <row r="186" spans="1:17" ht="36.75" thickBot="1" x14ac:dyDescent="0.3">
      <c r="A186" s="411" t="s">
        <v>3901</v>
      </c>
      <c r="B186" s="405" t="s">
        <v>2183</v>
      </c>
      <c r="C186" s="405" t="s">
        <v>3894</v>
      </c>
      <c r="D186" s="405" t="s">
        <v>522</v>
      </c>
      <c r="E186" s="405" t="s">
        <v>3902</v>
      </c>
      <c r="F186" s="405" t="s">
        <v>3903</v>
      </c>
      <c r="G186" s="76" t="s">
        <v>286</v>
      </c>
      <c r="H186" s="66">
        <f t="shared" ref="H186:N186" si="66">SUM(H187:H190)</f>
        <v>20</v>
      </c>
      <c r="I186" s="66">
        <f t="shared" si="66"/>
        <v>0</v>
      </c>
      <c r="J186" s="66">
        <f t="shared" si="66"/>
        <v>0</v>
      </c>
      <c r="K186" s="66">
        <f t="shared" si="66"/>
        <v>0</v>
      </c>
      <c r="L186" s="66">
        <f t="shared" si="66"/>
        <v>0</v>
      </c>
      <c r="M186" s="66">
        <f t="shared" si="66"/>
        <v>2</v>
      </c>
      <c r="N186" s="66">
        <f t="shared" si="66"/>
        <v>18</v>
      </c>
      <c r="O186" s="405">
        <v>45</v>
      </c>
      <c r="P186" s="408" t="s">
        <v>3895</v>
      </c>
      <c r="Q186" s="314" t="s">
        <v>4191</v>
      </c>
    </row>
    <row r="187" spans="1:17" ht="15.75" thickBot="1" x14ac:dyDescent="0.3">
      <c r="A187" s="412"/>
      <c r="B187" s="406"/>
      <c r="C187" s="406"/>
      <c r="D187" s="406"/>
      <c r="E187" s="406"/>
      <c r="F187" s="406"/>
      <c r="G187" s="76" t="s">
        <v>288</v>
      </c>
      <c r="H187" s="66">
        <f t="shared" ref="H187:H190" si="67">SUM(I187:N187)</f>
        <v>16.7</v>
      </c>
      <c r="I187" s="66">
        <v>0</v>
      </c>
      <c r="J187" s="66">
        <v>0</v>
      </c>
      <c r="K187" s="66">
        <v>0</v>
      </c>
      <c r="L187" s="66">
        <v>0</v>
      </c>
      <c r="M187" s="66">
        <v>0</v>
      </c>
      <c r="N187" s="66">
        <v>16.7</v>
      </c>
      <c r="O187" s="406"/>
      <c r="P187" s="409"/>
      <c r="Q187" s="315"/>
    </row>
    <row r="188" spans="1:17" ht="36.75" thickBot="1" x14ac:dyDescent="0.3">
      <c r="A188" s="412"/>
      <c r="B188" s="406"/>
      <c r="C188" s="406"/>
      <c r="D188" s="406"/>
      <c r="E188" s="406"/>
      <c r="F188" s="406"/>
      <c r="G188" s="76" t="s">
        <v>289</v>
      </c>
      <c r="H188" s="66">
        <f t="shared" si="67"/>
        <v>1.2</v>
      </c>
      <c r="I188" s="66">
        <v>0</v>
      </c>
      <c r="J188" s="66">
        <v>0</v>
      </c>
      <c r="K188" s="66">
        <v>0</v>
      </c>
      <c r="L188" s="66">
        <v>0</v>
      </c>
      <c r="M188" s="66">
        <v>0</v>
      </c>
      <c r="N188" s="66">
        <v>1.2</v>
      </c>
      <c r="O188" s="406"/>
      <c r="P188" s="409"/>
      <c r="Q188" s="315"/>
    </row>
    <row r="189" spans="1:17" ht="15.75" thickBot="1" x14ac:dyDescent="0.3">
      <c r="A189" s="412"/>
      <c r="B189" s="406"/>
      <c r="C189" s="406"/>
      <c r="D189" s="406"/>
      <c r="E189" s="406"/>
      <c r="F189" s="406"/>
      <c r="G189" s="76" t="s">
        <v>290</v>
      </c>
      <c r="H189" s="66">
        <f t="shared" si="67"/>
        <v>2.1</v>
      </c>
      <c r="I189" s="66">
        <v>0</v>
      </c>
      <c r="J189" s="66">
        <v>0</v>
      </c>
      <c r="K189" s="66">
        <v>0</v>
      </c>
      <c r="L189" s="66">
        <v>0</v>
      </c>
      <c r="M189" s="66">
        <v>2</v>
      </c>
      <c r="N189" s="66">
        <v>0.1</v>
      </c>
      <c r="O189" s="406"/>
      <c r="P189" s="409"/>
      <c r="Q189" s="315"/>
    </row>
    <row r="190" spans="1:17" ht="24.75" thickBot="1" x14ac:dyDescent="0.3">
      <c r="A190" s="413"/>
      <c r="B190" s="407"/>
      <c r="C190" s="407"/>
      <c r="D190" s="407"/>
      <c r="E190" s="407"/>
      <c r="F190" s="407"/>
      <c r="G190" s="76" t="s">
        <v>291</v>
      </c>
      <c r="H190" s="66">
        <f t="shared" si="67"/>
        <v>0</v>
      </c>
      <c r="I190" s="66">
        <v>0</v>
      </c>
      <c r="J190" s="66">
        <v>0</v>
      </c>
      <c r="K190" s="66">
        <v>0</v>
      </c>
      <c r="L190" s="66">
        <v>0</v>
      </c>
      <c r="M190" s="66">
        <v>0</v>
      </c>
      <c r="N190" s="66">
        <v>0</v>
      </c>
      <c r="O190" s="407"/>
      <c r="P190" s="410"/>
      <c r="Q190" s="315"/>
    </row>
    <row r="191" spans="1:17" ht="36.75" thickBot="1" x14ac:dyDescent="0.3">
      <c r="A191" s="702" t="s">
        <v>3850</v>
      </c>
      <c r="B191" s="702"/>
      <c r="C191" s="702"/>
      <c r="D191" s="702"/>
      <c r="E191" s="702"/>
      <c r="F191" s="703"/>
      <c r="G191" s="165" t="s">
        <v>286</v>
      </c>
      <c r="H191" s="88">
        <f>SUM(H161,H166,H171,H176,H181,H186)</f>
        <v>311.10000000000002</v>
      </c>
      <c r="I191" s="88">
        <f t="shared" ref="I191:N191" si="68">SUM(I161,I166,I171,I176,I181,I186)</f>
        <v>0</v>
      </c>
      <c r="J191" s="88">
        <f t="shared" si="68"/>
        <v>0</v>
      </c>
      <c r="K191" s="88">
        <f t="shared" si="68"/>
        <v>0</v>
      </c>
      <c r="L191" s="88">
        <f t="shared" si="68"/>
        <v>102</v>
      </c>
      <c r="M191" s="88">
        <f t="shared" si="68"/>
        <v>191.1</v>
      </c>
      <c r="N191" s="88">
        <f t="shared" si="68"/>
        <v>18</v>
      </c>
      <c r="O191" s="438"/>
      <c r="P191" s="441" t="s">
        <v>2183</v>
      </c>
    </row>
    <row r="192" spans="1:17" ht="24.75" thickBot="1" x14ac:dyDescent="0.3">
      <c r="A192" s="696"/>
      <c r="B192" s="696"/>
      <c r="C192" s="696"/>
      <c r="D192" s="696"/>
      <c r="E192" s="696"/>
      <c r="F192" s="697"/>
      <c r="G192" s="165" t="s">
        <v>288</v>
      </c>
      <c r="H192" s="88">
        <f t="shared" ref="H192:N195" si="69">SUM(H162,H167,H172,H177,H182,H187)</f>
        <v>80.900000000000006</v>
      </c>
      <c r="I192" s="88">
        <f t="shared" si="69"/>
        <v>0</v>
      </c>
      <c r="J192" s="88">
        <f t="shared" si="69"/>
        <v>0</v>
      </c>
      <c r="K192" s="88">
        <f t="shared" si="69"/>
        <v>0</v>
      </c>
      <c r="L192" s="88">
        <f t="shared" si="69"/>
        <v>0</v>
      </c>
      <c r="M192" s="88">
        <f t="shared" si="69"/>
        <v>64.2</v>
      </c>
      <c r="N192" s="88">
        <f t="shared" si="69"/>
        <v>16.7</v>
      </c>
      <c r="O192" s="439"/>
      <c r="P192" s="442"/>
    </row>
    <row r="193" spans="1:17" ht="36.75" thickBot="1" x14ac:dyDescent="0.3">
      <c r="A193" s="696"/>
      <c r="B193" s="696"/>
      <c r="C193" s="696"/>
      <c r="D193" s="696"/>
      <c r="E193" s="696"/>
      <c r="F193" s="697"/>
      <c r="G193" s="165" t="s">
        <v>289</v>
      </c>
      <c r="H193" s="88">
        <f t="shared" si="69"/>
        <v>212.79999999999998</v>
      </c>
      <c r="I193" s="88">
        <f t="shared" si="69"/>
        <v>0</v>
      </c>
      <c r="J193" s="88">
        <f t="shared" si="69"/>
        <v>0</v>
      </c>
      <c r="K193" s="88">
        <f t="shared" si="69"/>
        <v>0</v>
      </c>
      <c r="L193" s="88">
        <f t="shared" si="69"/>
        <v>94</v>
      </c>
      <c r="M193" s="88">
        <f t="shared" si="69"/>
        <v>117.6</v>
      </c>
      <c r="N193" s="88">
        <f t="shared" si="69"/>
        <v>1.2</v>
      </c>
      <c r="O193" s="439"/>
      <c r="P193" s="442"/>
    </row>
    <row r="194" spans="1:17" ht="15.75" thickBot="1" x14ac:dyDescent="0.3">
      <c r="A194" s="696"/>
      <c r="B194" s="696"/>
      <c r="C194" s="696"/>
      <c r="D194" s="696"/>
      <c r="E194" s="696"/>
      <c r="F194" s="697"/>
      <c r="G194" s="165" t="s">
        <v>290</v>
      </c>
      <c r="H194" s="88">
        <f t="shared" si="69"/>
        <v>17.399999999999999</v>
      </c>
      <c r="I194" s="88">
        <f t="shared" si="69"/>
        <v>0</v>
      </c>
      <c r="J194" s="88">
        <f t="shared" si="69"/>
        <v>0</v>
      </c>
      <c r="K194" s="88">
        <f t="shared" si="69"/>
        <v>0</v>
      </c>
      <c r="L194" s="88">
        <f t="shared" si="69"/>
        <v>8</v>
      </c>
      <c r="M194" s="88">
        <f t="shared" si="69"/>
        <v>9.3000000000000007</v>
      </c>
      <c r="N194" s="88">
        <f t="shared" si="69"/>
        <v>0.1</v>
      </c>
      <c r="O194" s="439"/>
      <c r="P194" s="442"/>
    </row>
    <row r="195" spans="1:17" ht="24.75" thickBot="1" x14ac:dyDescent="0.3">
      <c r="A195" s="698"/>
      <c r="B195" s="698"/>
      <c r="C195" s="698"/>
      <c r="D195" s="698"/>
      <c r="E195" s="698"/>
      <c r="F195" s="699"/>
      <c r="G195" s="165" t="s">
        <v>291</v>
      </c>
      <c r="H195" s="88">
        <f t="shared" si="69"/>
        <v>0</v>
      </c>
      <c r="I195" s="88">
        <f t="shared" si="69"/>
        <v>0</v>
      </c>
      <c r="J195" s="88">
        <f t="shared" si="69"/>
        <v>0</v>
      </c>
      <c r="K195" s="88">
        <f t="shared" si="69"/>
        <v>0</v>
      </c>
      <c r="L195" s="88">
        <f t="shared" si="69"/>
        <v>0</v>
      </c>
      <c r="M195" s="88">
        <f t="shared" si="69"/>
        <v>0</v>
      </c>
      <c r="N195" s="88">
        <f t="shared" si="69"/>
        <v>0</v>
      </c>
      <c r="O195" s="440"/>
      <c r="P195" s="443"/>
    </row>
    <row r="196" spans="1:17" ht="15.75" thickBot="1" x14ac:dyDescent="0.3">
      <c r="A196" s="417" t="s">
        <v>13</v>
      </c>
      <c r="B196" s="417"/>
      <c r="C196" s="417"/>
      <c r="D196" s="417"/>
      <c r="E196" s="417"/>
      <c r="F196" s="417"/>
      <c r="G196" s="417"/>
      <c r="H196" s="417"/>
      <c r="I196" s="417"/>
      <c r="J196" s="417"/>
      <c r="K196" s="417"/>
      <c r="L196" s="417"/>
      <c r="M196" s="417"/>
      <c r="N196" s="417"/>
      <c r="O196" s="417"/>
      <c r="P196" s="419"/>
    </row>
    <row r="197" spans="1:17" ht="36.75" thickBot="1" x14ac:dyDescent="0.3">
      <c r="A197" s="411" t="s">
        <v>3904</v>
      </c>
      <c r="B197" s="405" t="s">
        <v>2183</v>
      </c>
      <c r="C197" s="405" t="s">
        <v>3905</v>
      </c>
      <c r="D197" s="405" t="s">
        <v>336</v>
      </c>
      <c r="E197" s="405" t="s">
        <v>2183</v>
      </c>
      <c r="F197" s="405" t="s">
        <v>3906</v>
      </c>
      <c r="G197" s="76" t="s">
        <v>286</v>
      </c>
      <c r="H197" s="61">
        <f t="shared" ref="H197:N197" si="70">SUM(H198:H201)</f>
        <v>26.7</v>
      </c>
      <c r="I197" s="61">
        <f t="shared" si="70"/>
        <v>0</v>
      </c>
      <c r="J197" s="61">
        <f t="shared" si="70"/>
        <v>0</v>
      </c>
      <c r="K197" s="61">
        <f t="shared" si="70"/>
        <v>0</v>
      </c>
      <c r="L197" s="61">
        <f t="shared" si="70"/>
        <v>2</v>
      </c>
      <c r="M197" s="61">
        <f t="shared" si="70"/>
        <v>24.7</v>
      </c>
      <c r="N197" s="61">
        <f t="shared" si="70"/>
        <v>0</v>
      </c>
      <c r="O197" s="447">
        <v>5419</v>
      </c>
      <c r="P197" s="408" t="s">
        <v>3907</v>
      </c>
      <c r="Q197" s="314" t="s">
        <v>4192</v>
      </c>
    </row>
    <row r="198" spans="1:17" ht="15.75" thickBot="1" x14ac:dyDescent="0.3">
      <c r="A198" s="412"/>
      <c r="B198" s="406"/>
      <c r="C198" s="406"/>
      <c r="D198" s="406"/>
      <c r="E198" s="406"/>
      <c r="F198" s="406"/>
      <c r="G198" s="76" t="s">
        <v>288</v>
      </c>
      <c r="H198" s="61">
        <f t="shared" ref="H198:H201" si="71">SUM(I198:N198)</f>
        <v>0</v>
      </c>
      <c r="I198" s="61">
        <v>0</v>
      </c>
      <c r="J198" s="61">
        <v>0</v>
      </c>
      <c r="K198" s="61">
        <v>0</v>
      </c>
      <c r="L198" s="61">
        <v>0</v>
      </c>
      <c r="M198" s="61">
        <v>0</v>
      </c>
      <c r="N198" s="61">
        <v>0</v>
      </c>
      <c r="O198" s="448"/>
      <c r="P198" s="409"/>
      <c r="Q198" s="315"/>
    </row>
    <row r="199" spans="1:17" ht="36.75" thickBot="1" x14ac:dyDescent="0.3">
      <c r="A199" s="412"/>
      <c r="B199" s="406"/>
      <c r="C199" s="406"/>
      <c r="D199" s="406"/>
      <c r="E199" s="406"/>
      <c r="F199" s="406"/>
      <c r="G199" s="76" t="s">
        <v>289</v>
      </c>
      <c r="H199" s="61">
        <f t="shared" si="71"/>
        <v>23.2</v>
      </c>
      <c r="I199" s="61">
        <v>0</v>
      </c>
      <c r="J199" s="61">
        <v>0</v>
      </c>
      <c r="K199" s="61">
        <v>0</v>
      </c>
      <c r="L199" s="61">
        <v>0</v>
      </c>
      <c r="M199" s="61">
        <v>23.2</v>
      </c>
      <c r="N199" s="61">
        <v>0</v>
      </c>
      <c r="O199" s="448"/>
      <c r="P199" s="409"/>
      <c r="Q199" s="315"/>
    </row>
    <row r="200" spans="1:17" ht="15.75" thickBot="1" x14ac:dyDescent="0.3">
      <c r="A200" s="412"/>
      <c r="B200" s="406"/>
      <c r="C200" s="406"/>
      <c r="D200" s="406"/>
      <c r="E200" s="406"/>
      <c r="F200" s="406"/>
      <c r="G200" s="76" t="s">
        <v>290</v>
      </c>
      <c r="H200" s="61">
        <f t="shared" si="71"/>
        <v>3.5</v>
      </c>
      <c r="I200" s="61">
        <v>0</v>
      </c>
      <c r="J200" s="61">
        <v>0</v>
      </c>
      <c r="K200" s="61">
        <v>0</v>
      </c>
      <c r="L200" s="61">
        <v>2</v>
      </c>
      <c r="M200" s="61">
        <v>1.5</v>
      </c>
      <c r="N200" s="61">
        <v>0</v>
      </c>
      <c r="O200" s="448"/>
      <c r="P200" s="409"/>
      <c r="Q200" s="315"/>
    </row>
    <row r="201" spans="1:17" ht="24.75" thickBot="1" x14ac:dyDescent="0.3">
      <c r="A201" s="413"/>
      <c r="B201" s="407"/>
      <c r="C201" s="407"/>
      <c r="D201" s="407"/>
      <c r="E201" s="407"/>
      <c r="F201" s="407"/>
      <c r="G201" s="76" t="s">
        <v>291</v>
      </c>
      <c r="H201" s="61">
        <f t="shared" si="71"/>
        <v>0</v>
      </c>
      <c r="I201" s="61">
        <v>0</v>
      </c>
      <c r="J201" s="61">
        <v>0</v>
      </c>
      <c r="K201" s="61">
        <v>0</v>
      </c>
      <c r="L201" s="61">
        <v>0</v>
      </c>
      <c r="M201" s="61">
        <v>0</v>
      </c>
      <c r="N201" s="61">
        <v>0</v>
      </c>
      <c r="O201" s="449"/>
      <c r="P201" s="410"/>
      <c r="Q201" s="315"/>
    </row>
    <row r="202" spans="1:17" ht="48.75" customHeight="1" thickBot="1" x14ac:dyDescent="0.3">
      <c r="A202" s="411" t="s">
        <v>3908</v>
      </c>
      <c r="B202" s="405" t="s">
        <v>2183</v>
      </c>
      <c r="C202" s="405" t="s">
        <v>3905</v>
      </c>
      <c r="D202" s="405">
        <v>2029</v>
      </c>
      <c r="E202" s="405" t="s">
        <v>2183</v>
      </c>
      <c r="F202" s="405" t="s">
        <v>3909</v>
      </c>
      <c r="G202" s="76" t="s">
        <v>286</v>
      </c>
      <c r="H202" s="61">
        <f t="shared" ref="H202:N202" si="72">SUM(H203:H206)</f>
        <v>20.000000000000004</v>
      </c>
      <c r="I202" s="61">
        <f t="shared" si="72"/>
        <v>0</v>
      </c>
      <c r="J202" s="61">
        <f t="shared" si="72"/>
        <v>0</v>
      </c>
      <c r="K202" s="61">
        <f t="shared" si="72"/>
        <v>0</v>
      </c>
      <c r="L202" s="61">
        <f t="shared" si="72"/>
        <v>0</v>
      </c>
      <c r="M202" s="61">
        <f t="shared" si="72"/>
        <v>20.000000000000004</v>
      </c>
      <c r="N202" s="61">
        <f t="shared" si="72"/>
        <v>0</v>
      </c>
      <c r="O202" s="405">
        <v>523</v>
      </c>
      <c r="P202" s="408" t="s">
        <v>2183</v>
      </c>
      <c r="Q202" s="314" t="s">
        <v>4192</v>
      </c>
    </row>
    <row r="203" spans="1:17" ht="15.75" thickBot="1" x14ac:dyDescent="0.3">
      <c r="A203" s="412"/>
      <c r="B203" s="406"/>
      <c r="C203" s="406"/>
      <c r="D203" s="406"/>
      <c r="E203" s="406"/>
      <c r="F203" s="406"/>
      <c r="G203" s="76" t="s">
        <v>288</v>
      </c>
      <c r="H203" s="61">
        <f t="shared" ref="H203:H206" si="73">SUM(I203:N203)</f>
        <v>18.600000000000001</v>
      </c>
      <c r="I203" s="61">
        <v>0</v>
      </c>
      <c r="J203" s="61">
        <v>0</v>
      </c>
      <c r="K203" s="61">
        <v>0</v>
      </c>
      <c r="L203" s="61">
        <v>0</v>
      </c>
      <c r="M203" s="61">
        <v>18.600000000000001</v>
      </c>
      <c r="N203" s="61">
        <v>0</v>
      </c>
      <c r="O203" s="406"/>
      <c r="P203" s="409"/>
      <c r="Q203" s="315"/>
    </row>
    <row r="204" spans="1:17" ht="36.75" thickBot="1" x14ac:dyDescent="0.3">
      <c r="A204" s="412"/>
      <c r="B204" s="406"/>
      <c r="C204" s="406"/>
      <c r="D204" s="406"/>
      <c r="E204" s="406"/>
      <c r="F204" s="406"/>
      <c r="G204" s="76" t="s">
        <v>289</v>
      </c>
      <c r="H204" s="61">
        <f t="shared" si="73"/>
        <v>1.3</v>
      </c>
      <c r="I204" s="61">
        <v>0</v>
      </c>
      <c r="J204" s="61">
        <v>0</v>
      </c>
      <c r="K204" s="61">
        <v>0</v>
      </c>
      <c r="L204" s="61">
        <v>0</v>
      </c>
      <c r="M204" s="61">
        <v>1.3</v>
      </c>
      <c r="N204" s="61">
        <v>0</v>
      </c>
      <c r="O204" s="406"/>
      <c r="P204" s="409"/>
      <c r="Q204" s="315"/>
    </row>
    <row r="205" spans="1:17" ht="15.75" thickBot="1" x14ac:dyDescent="0.3">
      <c r="A205" s="412"/>
      <c r="B205" s="406"/>
      <c r="C205" s="406"/>
      <c r="D205" s="406"/>
      <c r="E205" s="406"/>
      <c r="F205" s="406"/>
      <c r="G205" s="76" t="s">
        <v>290</v>
      </c>
      <c r="H205" s="61">
        <f t="shared" si="73"/>
        <v>0.1</v>
      </c>
      <c r="I205" s="61">
        <v>0</v>
      </c>
      <c r="J205" s="61">
        <v>0</v>
      </c>
      <c r="K205" s="61">
        <v>0</v>
      </c>
      <c r="L205" s="61">
        <v>0</v>
      </c>
      <c r="M205" s="61">
        <v>0.1</v>
      </c>
      <c r="N205" s="61">
        <v>0</v>
      </c>
      <c r="O205" s="406"/>
      <c r="P205" s="409"/>
      <c r="Q205" s="315"/>
    </row>
    <row r="206" spans="1:17" ht="24.75" thickBot="1" x14ac:dyDescent="0.3">
      <c r="A206" s="413"/>
      <c r="B206" s="407"/>
      <c r="C206" s="407"/>
      <c r="D206" s="407"/>
      <c r="E206" s="407"/>
      <c r="F206" s="407"/>
      <c r="G206" s="76" t="s">
        <v>291</v>
      </c>
      <c r="H206" s="61">
        <f t="shared" si="73"/>
        <v>0</v>
      </c>
      <c r="I206" s="61">
        <v>0</v>
      </c>
      <c r="J206" s="61">
        <v>0</v>
      </c>
      <c r="K206" s="61">
        <v>0</v>
      </c>
      <c r="L206" s="61">
        <v>0</v>
      </c>
      <c r="M206" s="61">
        <v>0</v>
      </c>
      <c r="N206" s="61">
        <v>0</v>
      </c>
      <c r="O206" s="407"/>
      <c r="P206" s="410"/>
      <c r="Q206" s="315"/>
    </row>
    <row r="207" spans="1:17" ht="36.75" thickBot="1" x14ac:dyDescent="0.3">
      <c r="A207" s="411" t="s">
        <v>3910</v>
      </c>
      <c r="B207" s="405" t="s">
        <v>2183</v>
      </c>
      <c r="C207" s="405" t="s">
        <v>3905</v>
      </c>
      <c r="D207" s="405">
        <v>2028</v>
      </c>
      <c r="E207" s="405" t="s">
        <v>2183</v>
      </c>
      <c r="F207" s="405" t="s">
        <v>3911</v>
      </c>
      <c r="G207" s="76" t="s">
        <v>286</v>
      </c>
      <c r="H207" s="61">
        <f t="shared" ref="H207:N207" si="74">SUM(H208:H211)</f>
        <v>2.5</v>
      </c>
      <c r="I207" s="61">
        <f t="shared" si="74"/>
        <v>0</v>
      </c>
      <c r="J207" s="61">
        <f t="shared" si="74"/>
        <v>0</v>
      </c>
      <c r="K207" s="61">
        <f t="shared" si="74"/>
        <v>0</v>
      </c>
      <c r="L207" s="61">
        <f t="shared" si="74"/>
        <v>2.5</v>
      </c>
      <c r="M207" s="61">
        <f t="shared" si="74"/>
        <v>0</v>
      </c>
      <c r="N207" s="61">
        <f t="shared" si="74"/>
        <v>0</v>
      </c>
      <c r="O207" s="405">
        <v>747</v>
      </c>
      <c r="P207" s="408" t="s">
        <v>2183</v>
      </c>
      <c r="Q207" s="314" t="s">
        <v>4192</v>
      </c>
    </row>
    <row r="208" spans="1:17" ht="15.75" thickBot="1" x14ac:dyDescent="0.3">
      <c r="A208" s="412"/>
      <c r="B208" s="406"/>
      <c r="C208" s="406"/>
      <c r="D208" s="406"/>
      <c r="E208" s="406"/>
      <c r="F208" s="406"/>
      <c r="G208" s="76" t="s">
        <v>288</v>
      </c>
      <c r="H208" s="61">
        <f t="shared" ref="H208:H211" si="75">SUM(I208:N208)</f>
        <v>0</v>
      </c>
      <c r="I208" s="61">
        <v>0</v>
      </c>
      <c r="J208" s="61">
        <v>0</v>
      </c>
      <c r="K208" s="61">
        <v>0</v>
      </c>
      <c r="L208" s="61">
        <v>0</v>
      </c>
      <c r="M208" s="61">
        <v>0</v>
      </c>
      <c r="N208" s="61">
        <v>0</v>
      </c>
      <c r="O208" s="406"/>
      <c r="P208" s="409"/>
      <c r="Q208" s="315"/>
    </row>
    <row r="209" spans="1:17" ht="36.75" thickBot="1" x14ac:dyDescent="0.3">
      <c r="A209" s="412"/>
      <c r="B209" s="406"/>
      <c r="C209" s="406"/>
      <c r="D209" s="406"/>
      <c r="E209" s="406"/>
      <c r="F209" s="406"/>
      <c r="G209" s="76" t="s">
        <v>289</v>
      </c>
      <c r="H209" s="61">
        <f t="shared" si="75"/>
        <v>0</v>
      </c>
      <c r="I209" s="61">
        <v>0</v>
      </c>
      <c r="J209" s="61">
        <v>0</v>
      </c>
      <c r="K209" s="61">
        <v>0</v>
      </c>
      <c r="L209" s="61">
        <v>0</v>
      </c>
      <c r="M209" s="61">
        <v>0</v>
      </c>
      <c r="N209" s="61">
        <v>0</v>
      </c>
      <c r="O209" s="406"/>
      <c r="P209" s="409"/>
      <c r="Q209" s="315"/>
    </row>
    <row r="210" spans="1:17" ht="15.75" thickBot="1" x14ac:dyDescent="0.3">
      <c r="A210" s="412"/>
      <c r="B210" s="406"/>
      <c r="C210" s="406"/>
      <c r="D210" s="406"/>
      <c r="E210" s="406"/>
      <c r="F210" s="406"/>
      <c r="G210" s="76" t="s">
        <v>290</v>
      </c>
      <c r="H210" s="61">
        <f t="shared" si="75"/>
        <v>2.5</v>
      </c>
      <c r="I210" s="61">
        <v>0</v>
      </c>
      <c r="J210" s="61">
        <v>0</v>
      </c>
      <c r="K210" s="61">
        <v>0</v>
      </c>
      <c r="L210" s="61">
        <v>2.5</v>
      </c>
      <c r="M210" s="61">
        <v>0</v>
      </c>
      <c r="N210" s="61">
        <v>0</v>
      </c>
      <c r="O210" s="406"/>
      <c r="P210" s="409"/>
      <c r="Q210" s="315"/>
    </row>
    <row r="211" spans="1:17" ht="24.75" thickBot="1" x14ac:dyDescent="0.3">
      <c r="A211" s="413"/>
      <c r="B211" s="407"/>
      <c r="C211" s="407"/>
      <c r="D211" s="407"/>
      <c r="E211" s="407"/>
      <c r="F211" s="407"/>
      <c r="G211" s="76" t="s">
        <v>291</v>
      </c>
      <c r="H211" s="61">
        <f t="shared" si="75"/>
        <v>0</v>
      </c>
      <c r="I211" s="61">
        <v>0</v>
      </c>
      <c r="J211" s="61">
        <v>0</v>
      </c>
      <c r="K211" s="61">
        <v>0</v>
      </c>
      <c r="L211" s="61">
        <v>0</v>
      </c>
      <c r="M211" s="61">
        <v>0</v>
      </c>
      <c r="N211" s="61">
        <v>0</v>
      </c>
      <c r="O211" s="407"/>
      <c r="P211" s="410"/>
      <c r="Q211" s="315"/>
    </row>
    <row r="212" spans="1:17" ht="36.75" thickBot="1" x14ac:dyDescent="0.3">
      <c r="A212" s="411" t="s">
        <v>3912</v>
      </c>
      <c r="B212" s="405" t="s">
        <v>2183</v>
      </c>
      <c r="C212" s="405" t="s">
        <v>3905</v>
      </c>
      <c r="D212" s="405" t="s">
        <v>522</v>
      </c>
      <c r="E212" s="405" t="s">
        <v>2183</v>
      </c>
      <c r="F212" s="405" t="s">
        <v>3911</v>
      </c>
      <c r="G212" s="76" t="s">
        <v>286</v>
      </c>
      <c r="H212" s="61">
        <f t="shared" ref="H212:N212" si="76">SUM(H213:H216)</f>
        <v>12.5</v>
      </c>
      <c r="I212" s="61">
        <f t="shared" si="76"/>
        <v>0</v>
      </c>
      <c r="J212" s="61">
        <f t="shared" si="76"/>
        <v>0</v>
      </c>
      <c r="K212" s="61">
        <f t="shared" si="76"/>
        <v>0</v>
      </c>
      <c r="L212" s="61">
        <f t="shared" si="76"/>
        <v>0</v>
      </c>
      <c r="M212" s="61">
        <f t="shared" si="76"/>
        <v>2.5</v>
      </c>
      <c r="N212" s="61">
        <f t="shared" si="76"/>
        <v>10</v>
      </c>
      <c r="O212" s="405">
        <v>528</v>
      </c>
      <c r="P212" s="408" t="s">
        <v>2183</v>
      </c>
      <c r="Q212" s="314" t="s">
        <v>4192</v>
      </c>
    </row>
    <row r="213" spans="1:17" ht="15.75" thickBot="1" x14ac:dyDescent="0.3">
      <c r="A213" s="412"/>
      <c r="B213" s="406"/>
      <c r="C213" s="406"/>
      <c r="D213" s="406"/>
      <c r="E213" s="406"/>
      <c r="F213" s="406"/>
      <c r="G213" s="76" t="s">
        <v>288</v>
      </c>
      <c r="H213" s="61">
        <f t="shared" ref="H213:H216" si="77">SUM(I213:N213)</f>
        <v>9.3000000000000007</v>
      </c>
      <c r="I213" s="61">
        <v>0</v>
      </c>
      <c r="J213" s="61">
        <v>0</v>
      </c>
      <c r="K213" s="61">
        <v>0</v>
      </c>
      <c r="L213" s="61">
        <v>0</v>
      </c>
      <c r="M213" s="61">
        <v>0</v>
      </c>
      <c r="N213" s="61">
        <v>9.3000000000000007</v>
      </c>
      <c r="O213" s="406"/>
      <c r="P213" s="409"/>
      <c r="Q213" s="315"/>
    </row>
    <row r="214" spans="1:17" ht="36.75" thickBot="1" x14ac:dyDescent="0.3">
      <c r="A214" s="412"/>
      <c r="B214" s="406"/>
      <c r="C214" s="406"/>
      <c r="D214" s="406"/>
      <c r="E214" s="406"/>
      <c r="F214" s="406"/>
      <c r="G214" s="76" t="s">
        <v>289</v>
      </c>
      <c r="H214" s="61">
        <f t="shared" si="77"/>
        <v>0.7</v>
      </c>
      <c r="I214" s="61">
        <v>0</v>
      </c>
      <c r="J214" s="61">
        <v>0</v>
      </c>
      <c r="K214" s="61">
        <v>0</v>
      </c>
      <c r="L214" s="61">
        <v>0</v>
      </c>
      <c r="M214" s="61">
        <v>0</v>
      </c>
      <c r="N214" s="61">
        <v>0.7</v>
      </c>
      <c r="O214" s="406"/>
      <c r="P214" s="409"/>
      <c r="Q214" s="315"/>
    </row>
    <row r="215" spans="1:17" ht="15.75" thickBot="1" x14ac:dyDescent="0.3">
      <c r="A215" s="412"/>
      <c r="B215" s="406"/>
      <c r="C215" s="406"/>
      <c r="D215" s="406"/>
      <c r="E215" s="406"/>
      <c r="F215" s="406"/>
      <c r="G215" s="76" t="s">
        <v>290</v>
      </c>
      <c r="H215" s="61">
        <f t="shared" si="77"/>
        <v>2.5</v>
      </c>
      <c r="I215" s="61">
        <v>0</v>
      </c>
      <c r="J215" s="61">
        <v>0</v>
      </c>
      <c r="K215" s="61">
        <v>0</v>
      </c>
      <c r="L215" s="61">
        <v>0</v>
      </c>
      <c r="M215" s="61">
        <v>2.5</v>
      </c>
      <c r="N215" s="61">
        <v>0</v>
      </c>
      <c r="O215" s="406"/>
      <c r="P215" s="409"/>
      <c r="Q215" s="315"/>
    </row>
    <row r="216" spans="1:17" ht="24.75" thickBot="1" x14ac:dyDescent="0.3">
      <c r="A216" s="413"/>
      <c r="B216" s="407"/>
      <c r="C216" s="407"/>
      <c r="D216" s="407"/>
      <c r="E216" s="407"/>
      <c r="F216" s="407"/>
      <c r="G216" s="76" t="s">
        <v>291</v>
      </c>
      <c r="H216" s="61">
        <f t="shared" si="77"/>
        <v>0</v>
      </c>
      <c r="I216" s="61">
        <v>0</v>
      </c>
      <c r="J216" s="61">
        <v>0</v>
      </c>
      <c r="K216" s="61">
        <v>0</v>
      </c>
      <c r="L216" s="61">
        <v>0</v>
      </c>
      <c r="M216" s="61">
        <v>0</v>
      </c>
      <c r="N216" s="61">
        <v>0</v>
      </c>
      <c r="O216" s="407"/>
      <c r="P216" s="410"/>
      <c r="Q216" s="315"/>
    </row>
    <row r="217" spans="1:17" ht="36.75" thickBot="1" x14ac:dyDescent="0.3">
      <c r="A217" s="702" t="s">
        <v>3850</v>
      </c>
      <c r="B217" s="702"/>
      <c r="C217" s="702"/>
      <c r="D217" s="702"/>
      <c r="E217" s="702"/>
      <c r="F217" s="703"/>
      <c r="G217" s="165" t="s">
        <v>286</v>
      </c>
      <c r="H217" s="65">
        <f>SUM(H197,H202,H207,H212)</f>
        <v>61.7</v>
      </c>
      <c r="I217" s="65">
        <f t="shared" ref="I217:N217" si="78">SUM(I197,I202,I207,I212)</f>
        <v>0</v>
      </c>
      <c r="J217" s="65">
        <f t="shared" si="78"/>
        <v>0</v>
      </c>
      <c r="K217" s="65">
        <f t="shared" si="78"/>
        <v>0</v>
      </c>
      <c r="L217" s="65">
        <f t="shared" si="78"/>
        <v>4.5</v>
      </c>
      <c r="M217" s="65">
        <f t="shared" si="78"/>
        <v>47.2</v>
      </c>
      <c r="N217" s="65">
        <f t="shared" si="78"/>
        <v>10</v>
      </c>
      <c r="O217" s="453">
        <v>7217</v>
      </c>
      <c r="P217" s="441" t="s">
        <v>2183</v>
      </c>
    </row>
    <row r="218" spans="1:17" ht="24.75" thickBot="1" x14ac:dyDescent="0.3">
      <c r="A218" s="696"/>
      <c r="B218" s="696"/>
      <c r="C218" s="696"/>
      <c r="D218" s="696"/>
      <c r="E218" s="696"/>
      <c r="F218" s="697"/>
      <c r="G218" s="165" t="s">
        <v>288</v>
      </c>
      <c r="H218" s="65">
        <f t="shared" ref="H218:N221" si="79">SUM(H198,H203,H208,H213)</f>
        <v>27.900000000000002</v>
      </c>
      <c r="I218" s="65">
        <f t="shared" si="79"/>
        <v>0</v>
      </c>
      <c r="J218" s="65">
        <f t="shared" si="79"/>
        <v>0</v>
      </c>
      <c r="K218" s="65">
        <f t="shared" si="79"/>
        <v>0</v>
      </c>
      <c r="L218" s="65">
        <f t="shared" si="79"/>
        <v>0</v>
      </c>
      <c r="M218" s="65">
        <f t="shared" si="79"/>
        <v>18.600000000000001</v>
      </c>
      <c r="N218" s="65">
        <f t="shared" si="79"/>
        <v>9.3000000000000007</v>
      </c>
      <c r="O218" s="454"/>
      <c r="P218" s="442"/>
    </row>
    <row r="219" spans="1:17" ht="36.75" thickBot="1" x14ac:dyDescent="0.3">
      <c r="A219" s="696"/>
      <c r="B219" s="696"/>
      <c r="C219" s="696"/>
      <c r="D219" s="696"/>
      <c r="E219" s="696"/>
      <c r="F219" s="697"/>
      <c r="G219" s="165" t="s">
        <v>289</v>
      </c>
      <c r="H219" s="65">
        <f t="shared" si="79"/>
        <v>25.2</v>
      </c>
      <c r="I219" s="65">
        <f t="shared" si="79"/>
        <v>0</v>
      </c>
      <c r="J219" s="65">
        <f t="shared" si="79"/>
        <v>0</v>
      </c>
      <c r="K219" s="65">
        <f t="shared" si="79"/>
        <v>0</v>
      </c>
      <c r="L219" s="65">
        <f t="shared" si="79"/>
        <v>0</v>
      </c>
      <c r="M219" s="65">
        <f t="shared" si="79"/>
        <v>24.5</v>
      </c>
      <c r="N219" s="65">
        <f t="shared" si="79"/>
        <v>0.7</v>
      </c>
      <c r="O219" s="454"/>
      <c r="P219" s="442"/>
    </row>
    <row r="220" spans="1:17" ht="15.75" thickBot="1" x14ac:dyDescent="0.3">
      <c r="A220" s="696"/>
      <c r="B220" s="696"/>
      <c r="C220" s="696"/>
      <c r="D220" s="696"/>
      <c r="E220" s="696"/>
      <c r="F220" s="697"/>
      <c r="G220" s="165" t="s">
        <v>290</v>
      </c>
      <c r="H220" s="65">
        <f t="shared" si="79"/>
        <v>8.6</v>
      </c>
      <c r="I220" s="65">
        <f t="shared" si="79"/>
        <v>0</v>
      </c>
      <c r="J220" s="65">
        <f t="shared" si="79"/>
        <v>0</v>
      </c>
      <c r="K220" s="65">
        <f t="shared" si="79"/>
        <v>0</v>
      </c>
      <c r="L220" s="65">
        <f t="shared" si="79"/>
        <v>4.5</v>
      </c>
      <c r="M220" s="65">
        <f t="shared" si="79"/>
        <v>4.0999999999999996</v>
      </c>
      <c r="N220" s="65">
        <f t="shared" si="79"/>
        <v>0</v>
      </c>
      <c r="O220" s="454"/>
      <c r="P220" s="442"/>
    </row>
    <row r="221" spans="1:17" ht="24.75" thickBot="1" x14ac:dyDescent="0.3">
      <c r="A221" s="698"/>
      <c r="B221" s="698"/>
      <c r="C221" s="698"/>
      <c r="D221" s="698"/>
      <c r="E221" s="698"/>
      <c r="F221" s="699"/>
      <c r="G221" s="165" t="s">
        <v>291</v>
      </c>
      <c r="H221" s="65">
        <f t="shared" si="79"/>
        <v>0</v>
      </c>
      <c r="I221" s="65">
        <f t="shared" si="79"/>
        <v>0</v>
      </c>
      <c r="J221" s="65">
        <f t="shared" si="79"/>
        <v>0</v>
      </c>
      <c r="K221" s="65">
        <f t="shared" si="79"/>
        <v>0</v>
      </c>
      <c r="L221" s="65">
        <f t="shared" si="79"/>
        <v>0</v>
      </c>
      <c r="M221" s="65">
        <f t="shared" si="79"/>
        <v>0</v>
      </c>
      <c r="N221" s="65">
        <f t="shared" si="79"/>
        <v>0</v>
      </c>
      <c r="O221" s="455"/>
      <c r="P221" s="443"/>
    </row>
    <row r="222" spans="1:17" ht="15.75" thickBot="1" x14ac:dyDescent="0.3">
      <c r="A222" s="417" t="s">
        <v>21</v>
      </c>
      <c r="B222" s="417"/>
      <c r="C222" s="417"/>
      <c r="D222" s="417"/>
      <c r="E222" s="417"/>
      <c r="F222" s="417"/>
      <c r="G222" s="417"/>
      <c r="H222" s="417"/>
      <c r="I222" s="417"/>
      <c r="J222" s="417"/>
      <c r="K222" s="417"/>
      <c r="L222" s="417"/>
      <c r="M222" s="417"/>
      <c r="N222" s="417"/>
      <c r="O222" s="417"/>
      <c r="P222" s="417"/>
    </row>
    <row r="223" spans="1:17" ht="36.75" thickBot="1" x14ac:dyDescent="0.3">
      <c r="A223" s="411" t="s">
        <v>3913</v>
      </c>
      <c r="B223" s="405" t="s">
        <v>2183</v>
      </c>
      <c r="C223" s="405" t="s">
        <v>3914</v>
      </c>
      <c r="D223" s="405" t="s">
        <v>336</v>
      </c>
      <c r="E223" s="405" t="s">
        <v>2183</v>
      </c>
      <c r="F223" s="405" t="s">
        <v>3915</v>
      </c>
      <c r="G223" s="76" t="s">
        <v>286</v>
      </c>
      <c r="H223" s="61">
        <f t="shared" ref="H223:N223" si="80">SUM(H224:H227)</f>
        <v>90</v>
      </c>
      <c r="I223" s="61">
        <f t="shared" si="80"/>
        <v>0</v>
      </c>
      <c r="J223" s="61">
        <f t="shared" si="80"/>
        <v>0</v>
      </c>
      <c r="K223" s="61">
        <f t="shared" si="80"/>
        <v>0</v>
      </c>
      <c r="L223" s="61">
        <f t="shared" si="80"/>
        <v>50</v>
      </c>
      <c r="M223" s="61">
        <f t="shared" si="80"/>
        <v>40</v>
      </c>
      <c r="N223" s="61">
        <f t="shared" si="80"/>
        <v>0</v>
      </c>
      <c r="O223" s="447">
        <v>12470</v>
      </c>
      <c r="P223" s="408" t="s">
        <v>2183</v>
      </c>
      <c r="Q223" s="314" t="s">
        <v>4193</v>
      </c>
    </row>
    <row r="224" spans="1:17" ht="15.75" thickBot="1" x14ac:dyDescent="0.3">
      <c r="A224" s="412"/>
      <c r="B224" s="406"/>
      <c r="C224" s="406"/>
      <c r="D224" s="406"/>
      <c r="E224" s="406"/>
      <c r="F224" s="406"/>
      <c r="G224" s="76" t="s">
        <v>288</v>
      </c>
      <c r="H224" s="61">
        <f t="shared" ref="H224:H227" si="81">SUM(I224:N224)</f>
        <v>0</v>
      </c>
      <c r="I224" s="61">
        <v>0</v>
      </c>
      <c r="J224" s="61">
        <v>0</v>
      </c>
      <c r="K224" s="61">
        <v>0</v>
      </c>
      <c r="L224" s="61">
        <v>0</v>
      </c>
      <c r="M224" s="61">
        <v>0</v>
      </c>
      <c r="N224" s="61">
        <v>0</v>
      </c>
      <c r="O224" s="448"/>
      <c r="P224" s="409"/>
      <c r="Q224" s="315"/>
    </row>
    <row r="225" spans="1:17" ht="36.75" thickBot="1" x14ac:dyDescent="0.3">
      <c r="A225" s="412"/>
      <c r="B225" s="406"/>
      <c r="C225" s="406"/>
      <c r="D225" s="406"/>
      <c r="E225" s="406"/>
      <c r="F225" s="406"/>
      <c r="G225" s="76" t="s">
        <v>289</v>
      </c>
      <c r="H225" s="61">
        <f t="shared" si="81"/>
        <v>37.200000000000003</v>
      </c>
      <c r="I225" s="61">
        <v>0</v>
      </c>
      <c r="J225" s="61">
        <v>0</v>
      </c>
      <c r="K225" s="61">
        <v>0</v>
      </c>
      <c r="L225" s="61">
        <v>0</v>
      </c>
      <c r="M225" s="61">
        <v>37.200000000000003</v>
      </c>
      <c r="N225" s="61">
        <v>0</v>
      </c>
      <c r="O225" s="448"/>
      <c r="P225" s="409"/>
      <c r="Q225" s="315"/>
    </row>
    <row r="226" spans="1:17" ht="15.75" thickBot="1" x14ac:dyDescent="0.3">
      <c r="A226" s="412"/>
      <c r="B226" s="406"/>
      <c r="C226" s="406"/>
      <c r="D226" s="406"/>
      <c r="E226" s="406"/>
      <c r="F226" s="406"/>
      <c r="G226" s="76" t="s">
        <v>290</v>
      </c>
      <c r="H226" s="61">
        <f t="shared" si="81"/>
        <v>2.8</v>
      </c>
      <c r="I226" s="61">
        <v>0</v>
      </c>
      <c r="J226" s="61">
        <v>0</v>
      </c>
      <c r="K226" s="61">
        <v>0</v>
      </c>
      <c r="L226" s="61">
        <v>0</v>
      </c>
      <c r="M226" s="61">
        <v>2.8</v>
      </c>
      <c r="N226" s="61">
        <v>0</v>
      </c>
      <c r="O226" s="448"/>
      <c r="P226" s="409"/>
      <c r="Q226" s="315"/>
    </row>
    <row r="227" spans="1:17" ht="24.75" thickBot="1" x14ac:dyDescent="0.3">
      <c r="A227" s="413"/>
      <c r="B227" s="407"/>
      <c r="C227" s="407"/>
      <c r="D227" s="407"/>
      <c r="E227" s="407"/>
      <c r="F227" s="407"/>
      <c r="G227" s="76" t="s">
        <v>291</v>
      </c>
      <c r="H227" s="61">
        <f t="shared" si="81"/>
        <v>50</v>
      </c>
      <c r="I227" s="61">
        <v>0</v>
      </c>
      <c r="J227" s="61">
        <v>0</v>
      </c>
      <c r="K227" s="61">
        <v>0</v>
      </c>
      <c r="L227" s="61">
        <v>50</v>
      </c>
      <c r="M227" s="61">
        <v>0</v>
      </c>
      <c r="N227" s="61">
        <v>0</v>
      </c>
      <c r="O227" s="449"/>
      <c r="P227" s="410"/>
      <c r="Q227" s="315"/>
    </row>
    <row r="228" spans="1:17" ht="36.75" thickBot="1" x14ac:dyDescent="0.3">
      <c r="A228" s="411" t="s">
        <v>3916</v>
      </c>
      <c r="B228" s="405" t="s">
        <v>2183</v>
      </c>
      <c r="C228" s="405" t="s">
        <v>3914</v>
      </c>
      <c r="D228" s="405" t="s">
        <v>336</v>
      </c>
      <c r="E228" s="405" t="s">
        <v>2183</v>
      </c>
      <c r="F228" s="405" t="s">
        <v>3864</v>
      </c>
      <c r="G228" s="76" t="s">
        <v>286</v>
      </c>
      <c r="H228" s="61">
        <f t="shared" ref="H228:N228" si="82">SUM(H229:H232)</f>
        <v>50</v>
      </c>
      <c r="I228" s="61">
        <f t="shared" si="82"/>
        <v>0</v>
      </c>
      <c r="J228" s="61">
        <f t="shared" si="82"/>
        <v>0</v>
      </c>
      <c r="K228" s="61">
        <f t="shared" si="82"/>
        <v>0</v>
      </c>
      <c r="L228" s="61">
        <f t="shared" si="82"/>
        <v>4</v>
      </c>
      <c r="M228" s="61">
        <f t="shared" si="82"/>
        <v>46</v>
      </c>
      <c r="N228" s="61">
        <f t="shared" si="82"/>
        <v>0</v>
      </c>
      <c r="O228" s="405"/>
      <c r="P228" s="408" t="s">
        <v>3917</v>
      </c>
      <c r="Q228" s="314" t="s">
        <v>4193</v>
      </c>
    </row>
    <row r="229" spans="1:17" ht="15.75" thickBot="1" x14ac:dyDescent="0.3">
      <c r="A229" s="412"/>
      <c r="B229" s="406"/>
      <c r="C229" s="406"/>
      <c r="D229" s="406"/>
      <c r="E229" s="406"/>
      <c r="F229" s="406"/>
      <c r="G229" s="76" t="s">
        <v>288</v>
      </c>
      <c r="H229" s="61">
        <f t="shared" ref="H229:H232" si="83">SUM(I229:N229)</f>
        <v>42.8</v>
      </c>
      <c r="I229" s="61">
        <v>0</v>
      </c>
      <c r="J229" s="61">
        <v>0</v>
      </c>
      <c r="K229" s="61">
        <v>0</v>
      </c>
      <c r="L229" s="61">
        <v>0</v>
      </c>
      <c r="M229" s="61">
        <v>42.8</v>
      </c>
      <c r="N229" s="61">
        <v>0</v>
      </c>
      <c r="O229" s="406"/>
      <c r="P229" s="409"/>
      <c r="Q229" s="315"/>
    </row>
    <row r="230" spans="1:17" ht="36.75" thickBot="1" x14ac:dyDescent="0.3">
      <c r="A230" s="412"/>
      <c r="B230" s="406"/>
      <c r="C230" s="406"/>
      <c r="D230" s="406"/>
      <c r="E230" s="406"/>
      <c r="F230" s="406"/>
      <c r="G230" s="76" t="s">
        <v>289</v>
      </c>
      <c r="H230" s="61">
        <f t="shared" si="83"/>
        <v>3</v>
      </c>
      <c r="I230" s="61">
        <v>0</v>
      </c>
      <c r="J230" s="61">
        <v>0</v>
      </c>
      <c r="K230" s="61">
        <v>0</v>
      </c>
      <c r="L230" s="61">
        <v>0</v>
      </c>
      <c r="M230" s="61">
        <v>3</v>
      </c>
      <c r="N230" s="61">
        <v>0</v>
      </c>
      <c r="O230" s="406"/>
      <c r="P230" s="409"/>
      <c r="Q230" s="315"/>
    </row>
    <row r="231" spans="1:17" ht="15.75" thickBot="1" x14ac:dyDescent="0.3">
      <c r="A231" s="412"/>
      <c r="B231" s="406"/>
      <c r="C231" s="406"/>
      <c r="D231" s="406"/>
      <c r="E231" s="406"/>
      <c r="F231" s="406"/>
      <c r="G231" s="76" t="s">
        <v>290</v>
      </c>
      <c r="H231" s="61">
        <f t="shared" si="83"/>
        <v>4.2</v>
      </c>
      <c r="I231" s="61">
        <v>0</v>
      </c>
      <c r="J231" s="61">
        <v>0</v>
      </c>
      <c r="K231" s="61">
        <v>0</v>
      </c>
      <c r="L231" s="61">
        <v>4</v>
      </c>
      <c r="M231" s="61">
        <v>0.2</v>
      </c>
      <c r="N231" s="61">
        <v>0</v>
      </c>
      <c r="O231" s="406"/>
      <c r="P231" s="409"/>
      <c r="Q231" s="315"/>
    </row>
    <row r="232" spans="1:17" ht="24.75" thickBot="1" x14ac:dyDescent="0.3">
      <c r="A232" s="413"/>
      <c r="B232" s="407"/>
      <c r="C232" s="407"/>
      <c r="D232" s="407"/>
      <c r="E232" s="407"/>
      <c r="F232" s="407"/>
      <c r="G232" s="76" t="s">
        <v>291</v>
      </c>
      <c r="H232" s="61">
        <f t="shared" si="83"/>
        <v>0</v>
      </c>
      <c r="I232" s="61">
        <v>0</v>
      </c>
      <c r="J232" s="61">
        <v>0</v>
      </c>
      <c r="K232" s="61">
        <v>0</v>
      </c>
      <c r="L232" s="61">
        <v>0</v>
      </c>
      <c r="M232" s="61">
        <v>0</v>
      </c>
      <c r="N232" s="61">
        <v>0</v>
      </c>
      <c r="O232" s="407"/>
      <c r="P232" s="410"/>
      <c r="Q232" s="315"/>
    </row>
    <row r="233" spans="1:17" ht="36.75" thickBot="1" x14ac:dyDescent="0.3">
      <c r="A233" s="411" t="s">
        <v>3918</v>
      </c>
      <c r="B233" s="405" t="s">
        <v>2183</v>
      </c>
      <c r="C233" s="405" t="s">
        <v>3914</v>
      </c>
      <c r="D233" s="405" t="s">
        <v>336</v>
      </c>
      <c r="E233" s="405" t="s">
        <v>2183</v>
      </c>
      <c r="F233" s="405" t="s">
        <v>3864</v>
      </c>
      <c r="G233" s="76" t="s">
        <v>286</v>
      </c>
      <c r="H233" s="61">
        <f t="shared" ref="H233:N233" si="84">SUM(H234:H237)</f>
        <v>50</v>
      </c>
      <c r="I233" s="61">
        <f t="shared" si="84"/>
        <v>0</v>
      </c>
      <c r="J233" s="61">
        <f t="shared" si="84"/>
        <v>0</v>
      </c>
      <c r="K233" s="61">
        <f t="shared" si="84"/>
        <v>0</v>
      </c>
      <c r="L233" s="61">
        <f t="shared" si="84"/>
        <v>4</v>
      </c>
      <c r="M233" s="61">
        <f t="shared" si="84"/>
        <v>46</v>
      </c>
      <c r="N233" s="61">
        <f t="shared" si="84"/>
        <v>0</v>
      </c>
      <c r="O233" s="405"/>
      <c r="P233" s="408" t="s">
        <v>3917</v>
      </c>
      <c r="Q233" s="314" t="s">
        <v>4193</v>
      </c>
    </row>
    <row r="234" spans="1:17" ht="15.75" thickBot="1" x14ac:dyDescent="0.3">
      <c r="A234" s="412"/>
      <c r="B234" s="406"/>
      <c r="C234" s="406"/>
      <c r="D234" s="406"/>
      <c r="E234" s="406"/>
      <c r="F234" s="406"/>
      <c r="G234" s="76" t="s">
        <v>288</v>
      </c>
      <c r="H234" s="61">
        <f t="shared" ref="H234:H237" si="85">SUM(I234:N234)</f>
        <v>42.8</v>
      </c>
      <c r="I234" s="61">
        <v>0</v>
      </c>
      <c r="J234" s="61">
        <v>0</v>
      </c>
      <c r="K234" s="61">
        <v>0</v>
      </c>
      <c r="L234" s="61">
        <v>0</v>
      </c>
      <c r="M234" s="61">
        <v>42.8</v>
      </c>
      <c r="N234" s="61">
        <v>0</v>
      </c>
      <c r="O234" s="406"/>
      <c r="P234" s="409"/>
      <c r="Q234" s="315"/>
    </row>
    <row r="235" spans="1:17" ht="36.75" thickBot="1" x14ac:dyDescent="0.3">
      <c r="A235" s="412"/>
      <c r="B235" s="406"/>
      <c r="C235" s="406"/>
      <c r="D235" s="406"/>
      <c r="E235" s="406"/>
      <c r="F235" s="406"/>
      <c r="G235" s="76" t="s">
        <v>289</v>
      </c>
      <c r="H235" s="61">
        <f t="shared" si="85"/>
        <v>3</v>
      </c>
      <c r="I235" s="61">
        <v>0</v>
      </c>
      <c r="J235" s="61">
        <v>0</v>
      </c>
      <c r="K235" s="61">
        <v>0</v>
      </c>
      <c r="L235" s="61">
        <v>0</v>
      </c>
      <c r="M235" s="61">
        <v>3</v>
      </c>
      <c r="N235" s="61">
        <v>0</v>
      </c>
      <c r="O235" s="406"/>
      <c r="P235" s="409"/>
      <c r="Q235" s="315"/>
    </row>
    <row r="236" spans="1:17" ht="15.75" thickBot="1" x14ac:dyDescent="0.3">
      <c r="A236" s="412"/>
      <c r="B236" s="406"/>
      <c r="C236" s="406"/>
      <c r="D236" s="406"/>
      <c r="E236" s="406"/>
      <c r="F236" s="406"/>
      <c r="G236" s="76" t="s">
        <v>290</v>
      </c>
      <c r="H236" s="61">
        <f t="shared" si="85"/>
        <v>4.2</v>
      </c>
      <c r="I236" s="61">
        <v>0</v>
      </c>
      <c r="J236" s="61">
        <v>0</v>
      </c>
      <c r="K236" s="61">
        <v>0</v>
      </c>
      <c r="L236" s="61">
        <v>4</v>
      </c>
      <c r="M236" s="61">
        <v>0.2</v>
      </c>
      <c r="N236" s="61">
        <v>0</v>
      </c>
      <c r="O236" s="406"/>
      <c r="P236" s="409"/>
      <c r="Q236" s="315"/>
    </row>
    <row r="237" spans="1:17" ht="24.75" thickBot="1" x14ac:dyDescent="0.3">
      <c r="A237" s="413"/>
      <c r="B237" s="407"/>
      <c r="C237" s="407"/>
      <c r="D237" s="407"/>
      <c r="E237" s="407"/>
      <c r="F237" s="407"/>
      <c r="G237" s="76" t="s">
        <v>291</v>
      </c>
      <c r="H237" s="61">
        <f t="shared" si="85"/>
        <v>0</v>
      </c>
      <c r="I237" s="61">
        <v>0</v>
      </c>
      <c r="J237" s="61">
        <v>0</v>
      </c>
      <c r="K237" s="61">
        <v>0</v>
      </c>
      <c r="L237" s="61">
        <v>0</v>
      </c>
      <c r="M237" s="61">
        <v>0</v>
      </c>
      <c r="N237" s="61">
        <v>0</v>
      </c>
      <c r="O237" s="407"/>
      <c r="P237" s="410"/>
      <c r="Q237" s="315"/>
    </row>
    <row r="238" spans="1:17" ht="36.75" thickBot="1" x14ac:dyDescent="0.3">
      <c r="A238" s="411" t="s">
        <v>3919</v>
      </c>
      <c r="B238" s="405" t="s">
        <v>2183</v>
      </c>
      <c r="C238" s="405" t="s">
        <v>3914</v>
      </c>
      <c r="D238" s="405" t="s">
        <v>336</v>
      </c>
      <c r="E238" s="405" t="s">
        <v>2183</v>
      </c>
      <c r="F238" s="405" t="s">
        <v>3864</v>
      </c>
      <c r="G238" s="76" t="s">
        <v>286</v>
      </c>
      <c r="H238" s="61">
        <f t="shared" ref="H238:N238" si="86">SUM(H239:H242)</f>
        <v>50</v>
      </c>
      <c r="I238" s="61">
        <f t="shared" si="86"/>
        <v>0</v>
      </c>
      <c r="J238" s="61">
        <f t="shared" si="86"/>
        <v>0</v>
      </c>
      <c r="K238" s="61">
        <f t="shared" si="86"/>
        <v>0</v>
      </c>
      <c r="L238" s="61">
        <f t="shared" si="86"/>
        <v>4</v>
      </c>
      <c r="M238" s="61">
        <f t="shared" si="86"/>
        <v>46</v>
      </c>
      <c r="N238" s="61">
        <f t="shared" si="86"/>
        <v>0</v>
      </c>
      <c r="O238" s="405"/>
      <c r="P238" s="408" t="s">
        <v>3917</v>
      </c>
      <c r="Q238" s="314" t="s">
        <v>4193</v>
      </c>
    </row>
    <row r="239" spans="1:17" ht="15.75" thickBot="1" x14ac:dyDescent="0.3">
      <c r="A239" s="412"/>
      <c r="B239" s="406"/>
      <c r="C239" s="406"/>
      <c r="D239" s="406"/>
      <c r="E239" s="406"/>
      <c r="F239" s="406"/>
      <c r="G239" s="76" t="s">
        <v>288</v>
      </c>
      <c r="H239" s="61">
        <f t="shared" ref="H239:H242" si="87">SUM(I239:N239)</f>
        <v>42.8</v>
      </c>
      <c r="I239" s="61">
        <v>0</v>
      </c>
      <c r="J239" s="61">
        <v>0</v>
      </c>
      <c r="K239" s="61">
        <v>0</v>
      </c>
      <c r="L239" s="61">
        <v>0</v>
      </c>
      <c r="M239" s="61">
        <v>42.8</v>
      </c>
      <c r="N239" s="61">
        <v>0</v>
      </c>
      <c r="O239" s="406"/>
      <c r="P239" s="409"/>
      <c r="Q239" s="315"/>
    </row>
    <row r="240" spans="1:17" ht="36.75" thickBot="1" x14ac:dyDescent="0.3">
      <c r="A240" s="412"/>
      <c r="B240" s="406"/>
      <c r="C240" s="406"/>
      <c r="D240" s="406"/>
      <c r="E240" s="406"/>
      <c r="F240" s="406"/>
      <c r="G240" s="76" t="s">
        <v>289</v>
      </c>
      <c r="H240" s="61">
        <f t="shared" si="87"/>
        <v>3</v>
      </c>
      <c r="I240" s="61">
        <v>0</v>
      </c>
      <c r="J240" s="61">
        <v>0</v>
      </c>
      <c r="K240" s="61">
        <v>0</v>
      </c>
      <c r="L240" s="61">
        <v>0</v>
      </c>
      <c r="M240" s="61">
        <v>3</v>
      </c>
      <c r="N240" s="61">
        <v>0</v>
      </c>
      <c r="O240" s="406"/>
      <c r="P240" s="409"/>
      <c r="Q240" s="315"/>
    </row>
    <row r="241" spans="1:17" ht="15.75" thickBot="1" x14ac:dyDescent="0.3">
      <c r="A241" s="412"/>
      <c r="B241" s="406"/>
      <c r="C241" s="406"/>
      <c r="D241" s="406"/>
      <c r="E241" s="406"/>
      <c r="F241" s="406"/>
      <c r="G241" s="76" t="s">
        <v>290</v>
      </c>
      <c r="H241" s="61">
        <f t="shared" si="87"/>
        <v>4.2</v>
      </c>
      <c r="I241" s="61">
        <v>0</v>
      </c>
      <c r="J241" s="61">
        <v>0</v>
      </c>
      <c r="K241" s="61">
        <v>0</v>
      </c>
      <c r="L241" s="61">
        <v>4</v>
      </c>
      <c r="M241" s="61">
        <v>0.2</v>
      </c>
      <c r="N241" s="61">
        <v>0</v>
      </c>
      <c r="O241" s="406"/>
      <c r="P241" s="409"/>
      <c r="Q241" s="315"/>
    </row>
    <row r="242" spans="1:17" ht="24.75" thickBot="1" x14ac:dyDescent="0.3">
      <c r="A242" s="413"/>
      <c r="B242" s="407"/>
      <c r="C242" s="407"/>
      <c r="D242" s="407"/>
      <c r="E242" s="407"/>
      <c r="F242" s="407"/>
      <c r="G242" s="76" t="s">
        <v>291</v>
      </c>
      <c r="H242" s="61">
        <f t="shared" si="87"/>
        <v>0</v>
      </c>
      <c r="I242" s="61">
        <v>0</v>
      </c>
      <c r="J242" s="61">
        <v>0</v>
      </c>
      <c r="K242" s="61">
        <v>0</v>
      </c>
      <c r="L242" s="61">
        <v>0</v>
      </c>
      <c r="M242" s="61">
        <v>0</v>
      </c>
      <c r="N242" s="61">
        <v>0</v>
      </c>
      <c r="O242" s="407"/>
      <c r="P242" s="410"/>
      <c r="Q242" s="315"/>
    </row>
    <row r="243" spans="1:17" ht="35.25" customHeight="1" thickBot="1" x14ac:dyDescent="0.3">
      <c r="A243" s="411" t="s">
        <v>3920</v>
      </c>
      <c r="B243" s="405" t="s">
        <v>2183</v>
      </c>
      <c r="C243" s="405" t="s">
        <v>3914</v>
      </c>
      <c r="D243" s="405">
        <v>202802029</v>
      </c>
      <c r="E243" s="405" t="s">
        <v>2183</v>
      </c>
      <c r="F243" s="405" t="s">
        <v>3864</v>
      </c>
      <c r="G243" s="76" t="s">
        <v>286</v>
      </c>
      <c r="H243" s="61">
        <f t="shared" ref="H243:N243" si="88">SUM(H244:H247)</f>
        <v>30</v>
      </c>
      <c r="I243" s="61">
        <f t="shared" si="88"/>
        <v>0</v>
      </c>
      <c r="J243" s="61">
        <f t="shared" si="88"/>
        <v>0</v>
      </c>
      <c r="K243" s="61">
        <f t="shared" si="88"/>
        <v>0</v>
      </c>
      <c r="L243" s="61">
        <f t="shared" si="88"/>
        <v>4</v>
      </c>
      <c r="M243" s="61">
        <f t="shared" si="88"/>
        <v>26</v>
      </c>
      <c r="N243" s="61">
        <f t="shared" si="88"/>
        <v>0</v>
      </c>
      <c r="O243" s="405"/>
      <c r="P243" s="408" t="s">
        <v>3917</v>
      </c>
      <c r="Q243" s="314" t="s">
        <v>4193</v>
      </c>
    </row>
    <row r="244" spans="1:17" ht="15.75" thickBot="1" x14ac:dyDescent="0.3">
      <c r="A244" s="412"/>
      <c r="B244" s="406"/>
      <c r="C244" s="406"/>
      <c r="D244" s="406"/>
      <c r="E244" s="406"/>
      <c r="F244" s="406"/>
      <c r="G244" s="76" t="s">
        <v>288</v>
      </c>
      <c r="H244" s="61">
        <f t="shared" ref="H244:H247" si="89">SUM(I244:N244)</f>
        <v>24.2</v>
      </c>
      <c r="I244" s="61">
        <v>0</v>
      </c>
      <c r="J244" s="61">
        <v>0</v>
      </c>
      <c r="K244" s="61">
        <v>0</v>
      </c>
      <c r="L244" s="61">
        <v>0</v>
      </c>
      <c r="M244" s="61">
        <v>24.2</v>
      </c>
      <c r="N244" s="61">
        <v>0</v>
      </c>
      <c r="O244" s="406"/>
      <c r="P244" s="409"/>
      <c r="Q244" s="315"/>
    </row>
    <row r="245" spans="1:17" ht="36.75" thickBot="1" x14ac:dyDescent="0.3">
      <c r="A245" s="412"/>
      <c r="B245" s="406"/>
      <c r="C245" s="406"/>
      <c r="D245" s="406"/>
      <c r="E245" s="406"/>
      <c r="F245" s="406"/>
      <c r="G245" s="76" t="s">
        <v>289</v>
      </c>
      <c r="H245" s="61">
        <f t="shared" si="89"/>
        <v>1.7</v>
      </c>
      <c r="I245" s="61">
        <v>0</v>
      </c>
      <c r="J245" s="61">
        <v>0</v>
      </c>
      <c r="K245" s="61">
        <v>0</v>
      </c>
      <c r="L245" s="61">
        <v>0</v>
      </c>
      <c r="M245" s="61">
        <v>1.7</v>
      </c>
      <c r="N245" s="61">
        <v>0</v>
      </c>
      <c r="O245" s="406"/>
      <c r="P245" s="409"/>
      <c r="Q245" s="315"/>
    </row>
    <row r="246" spans="1:17" ht="15.75" thickBot="1" x14ac:dyDescent="0.3">
      <c r="A246" s="412"/>
      <c r="B246" s="406"/>
      <c r="C246" s="406"/>
      <c r="D246" s="406"/>
      <c r="E246" s="406"/>
      <c r="F246" s="406"/>
      <c r="G246" s="76" t="s">
        <v>290</v>
      </c>
      <c r="H246" s="61">
        <f t="shared" si="89"/>
        <v>4.0999999999999996</v>
      </c>
      <c r="I246" s="61">
        <v>0</v>
      </c>
      <c r="J246" s="61">
        <v>0</v>
      </c>
      <c r="K246" s="61">
        <v>0</v>
      </c>
      <c r="L246" s="61">
        <v>4</v>
      </c>
      <c r="M246" s="61">
        <v>0.1</v>
      </c>
      <c r="N246" s="61">
        <v>0</v>
      </c>
      <c r="O246" s="406"/>
      <c r="P246" s="409"/>
      <c r="Q246" s="315"/>
    </row>
    <row r="247" spans="1:17" ht="24.75" thickBot="1" x14ac:dyDescent="0.3">
      <c r="A247" s="413"/>
      <c r="B247" s="407"/>
      <c r="C247" s="407"/>
      <c r="D247" s="407"/>
      <c r="E247" s="407"/>
      <c r="F247" s="407"/>
      <c r="G247" s="76" t="s">
        <v>291</v>
      </c>
      <c r="H247" s="61">
        <f t="shared" si="89"/>
        <v>0</v>
      </c>
      <c r="I247" s="61">
        <v>0</v>
      </c>
      <c r="J247" s="61">
        <v>0</v>
      </c>
      <c r="K247" s="61">
        <v>0</v>
      </c>
      <c r="L247" s="61">
        <v>0</v>
      </c>
      <c r="M247" s="61">
        <v>0</v>
      </c>
      <c r="N247" s="61">
        <v>0</v>
      </c>
      <c r="O247" s="407"/>
      <c r="P247" s="410"/>
      <c r="Q247" s="315"/>
    </row>
    <row r="248" spans="1:17" ht="36" customHeight="1" thickBot="1" x14ac:dyDescent="0.3">
      <c r="A248" s="411" t="s">
        <v>3921</v>
      </c>
      <c r="B248" s="405" t="s">
        <v>2183</v>
      </c>
      <c r="C248" s="405" t="s">
        <v>3914</v>
      </c>
      <c r="D248" s="405" t="s">
        <v>336</v>
      </c>
      <c r="E248" s="405" t="s">
        <v>2183</v>
      </c>
      <c r="F248" s="405" t="s">
        <v>3864</v>
      </c>
      <c r="G248" s="76" t="s">
        <v>286</v>
      </c>
      <c r="H248" s="61">
        <f t="shared" ref="H248:N248" si="90">SUM(H249:H252)</f>
        <v>50</v>
      </c>
      <c r="I248" s="61">
        <f t="shared" si="90"/>
        <v>0</v>
      </c>
      <c r="J248" s="61">
        <f t="shared" si="90"/>
        <v>0</v>
      </c>
      <c r="K248" s="61">
        <f t="shared" si="90"/>
        <v>0</v>
      </c>
      <c r="L248" s="61">
        <f t="shared" si="90"/>
        <v>4</v>
      </c>
      <c r="M248" s="61">
        <f t="shared" si="90"/>
        <v>46</v>
      </c>
      <c r="N248" s="61">
        <f t="shared" si="90"/>
        <v>0</v>
      </c>
      <c r="O248" s="405"/>
      <c r="P248" s="408" t="s">
        <v>3917</v>
      </c>
      <c r="Q248" s="314" t="s">
        <v>4193</v>
      </c>
    </row>
    <row r="249" spans="1:17" ht="15.75" thickBot="1" x14ac:dyDescent="0.3">
      <c r="A249" s="412"/>
      <c r="B249" s="406"/>
      <c r="C249" s="406"/>
      <c r="D249" s="406"/>
      <c r="E249" s="406"/>
      <c r="F249" s="406"/>
      <c r="G249" s="76" t="s">
        <v>288</v>
      </c>
      <c r="H249" s="61">
        <f t="shared" ref="H249:H252" si="91">SUM(I249:N249)</f>
        <v>42.8</v>
      </c>
      <c r="I249" s="61">
        <v>0</v>
      </c>
      <c r="J249" s="61">
        <v>0</v>
      </c>
      <c r="K249" s="61">
        <v>0</v>
      </c>
      <c r="L249" s="61">
        <v>0</v>
      </c>
      <c r="M249" s="61">
        <v>42.8</v>
      </c>
      <c r="N249" s="61">
        <v>0</v>
      </c>
      <c r="O249" s="406"/>
      <c r="P249" s="409"/>
      <c r="Q249" s="315"/>
    </row>
    <row r="250" spans="1:17" ht="36.75" thickBot="1" x14ac:dyDescent="0.3">
      <c r="A250" s="412"/>
      <c r="B250" s="406"/>
      <c r="C250" s="406"/>
      <c r="D250" s="406"/>
      <c r="E250" s="406"/>
      <c r="F250" s="406"/>
      <c r="G250" s="76" t="s">
        <v>289</v>
      </c>
      <c r="H250" s="61">
        <f t="shared" si="91"/>
        <v>3</v>
      </c>
      <c r="I250" s="61">
        <v>0</v>
      </c>
      <c r="J250" s="61">
        <v>0</v>
      </c>
      <c r="K250" s="61">
        <v>0</v>
      </c>
      <c r="L250" s="61">
        <v>0</v>
      </c>
      <c r="M250" s="61">
        <v>3</v>
      </c>
      <c r="N250" s="61">
        <v>0</v>
      </c>
      <c r="O250" s="406"/>
      <c r="P250" s="409"/>
      <c r="Q250" s="315"/>
    </row>
    <row r="251" spans="1:17" ht="15.75" thickBot="1" x14ac:dyDescent="0.3">
      <c r="A251" s="412"/>
      <c r="B251" s="406"/>
      <c r="C251" s="406"/>
      <c r="D251" s="406"/>
      <c r="E251" s="406"/>
      <c r="F251" s="406"/>
      <c r="G251" s="76" t="s">
        <v>290</v>
      </c>
      <c r="H251" s="61">
        <f t="shared" si="91"/>
        <v>4.2</v>
      </c>
      <c r="I251" s="61">
        <v>0</v>
      </c>
      <c r="J251" s="61">
        <v>0</v>
      </c>
      <c r="K251" s="61">
        <v>0</v>
      </c>
      <c r="L251" s="61">
        <v>4</v>
      </c>
      <c r="M251" s="61">
        <v>0.2</v>
      </c>
      <c r="N251" s="61">
        <v>0</v>
      </c>
      <c r="O251" s="406"/>
      <c r="P251" s="409"/>
      <c r="Q251" s="315"/>
    </row>
    <row r="252" spans="1:17" ht="24.75" thickBot="1" x14ac:dyDescent="0.3">
      <c r="A252" s="413"/>
      <c r="B252" s="407"/>
      <c r="C252" s="407"/>
      <c r="D252" s="407"/>
      <c r="E252" s="407"/>
      <c r="F252" s="407"/>
      <c r="G252" s="76" t="s">
        <v>291</v>
      </c>
      <c r="H252" s="61">
        <f t="shared" si="91"/>
        <v>0</v>
      </c>
      <c r="I252" s="61">
        <v>0</v>
      </c>
      <c r="J252" s="61">
        <v>0</v>
      </c>
      <c r="K252" s="61">
        <v>0</v>
      </c>
      <c r="L252" s="61">
        <v>0</v>
      </c>
      <c r="M252" s="61">
        <v>0</v>
      </c>
      <c r="N252" s="61">
        <v>0</v>
      </c>
      <c r="O252" s="407"/>
      <c r="P252" s="410"/>
      <c r="Q252" s="315"/>
    </row>
    <row r="253" spans="1:17" ht="30" customHeight="1" thickBot="1" x14ac:dyDescent="0.3">
      <c r="A253" s="411" t="s">
        <v>3922</v>
      </c>
      <c r="B253" s="405" t="s">
        <v>2183</v>
      </c>
      <c r="C253" s="405" t="s">
        <v>3914</v>
      </c>
      <c r="D253" s="405" t="s">
        <v>336</v>
      </c>
      <c r="E253" s="405" t="s">
        <v>2183</v>
      </c>
      <c r="F253" s="405" t="s">
        <v>3864</v>
      </c>
      <c r="G253" s="76" t="s">
        <v>286</v>
      </c>
      <c r="H253" s="61">
        <f t="shared" ref="H253:N253" si="92">SUM(H254:H257)</f>
        <v>30</v>
      </c>
      <c r="I253" s="61">
        <f t="shared" si="92"/>
        <v>0</v>
      </c>
      <c r="J253" s="61">
        <f t="shared" si="92"/>
        <v>0</v>
      </c>
      <c r="K253" s="61">
        <f t="shared" si="92"/>
        <v>0</v>
      </c>
      <c r="L253" s="61">
        <f t="shared" si="92"/>
        <v>4</v>
      </c>
      <c r="M253" s="61">
        <f t="shared" si="92"/>
        <v>26</v>
      </c>
      <c r="N253" s="61">
        <f t="shared" si="92"/>
        <v>0</v>
      </c>
      <c r="O253" s="405"/>
      <c r="P253" s="408" t="s">
        <v>3923</v>
      </c>
      <c r="Q253" s="314" t="s">
        <v>4193</v>
      </c>
    </row>
    <row r="254" spans="1:17" ht="15.75" thickBot="1" x14ac:dyDescent="0.3">
      <c r="A254" s="412"/>
      <c r="B254" s="406"/>
      <c r="C254" s="406"/>
      <c r="D254" s="406"/>
      <c r="E254" s="406"/>
      <c r="F254" s="406"/>
      <c r="G254" s="76" t="s">
        <v>288</v>
      </c>
      <c r="H254" s="61">
        <f t="shared" ref="H254:H257" si="93">SUM(I254:N254)</f>
        <v>24.2</v>
      </c>
      <c r="I254" s="61">
        <v>0</v>
      </c>
      <c r="J254" s="61">
        <v>0</v>
      </c>
      <c r="K254" s="61">
        <v>0</v>
      </c>
      <c r="L254" s="61">
        <v>0</v>
      </c>
      <c r="M254" s="61">
        <v>24.2</v>
      </c>
      <c r="N254" s="61">
        <v>0</v>
      </c>
      <c r="O254" s="406"/>
      <c r="P254" s="409"/>
      <c r="Q254" s="315"/>
    </row>
    <row r="255" spans="1:17" ht="36.75" thickBot="1" x14ac:dyDescent="0.3">
      <c r="A255" s="412"/>
      <c r="B255" s="406"/>
      <c r="C255" s="406"/>
      <c r="D255" s="406"/>
      <c r="E255" s="406"/>
      <c r="F255" s="406"/>
      <c r="G255" s="76" t="s">
        <v>289</v>
      </c>
      <c r="H255" s="61">
        <f t="shared" si="93"/>
        <v>1.7</v>
      </c>
      <c r="I255" s="61">
        <v>0</v>
      </c>
      <c r="J255" s="61">
        <v>0</v>
      </c>
      <c r="K255" s="61">
        <v>0</v>
      </c>
      <c r="L255" s="61">
        <v>0</v>
      </c>
      <c r="M255" s="61">
        <v>1.7</v>
      </c>
      <c r="N255" s="61">
        <v>0</v>
      </c>
      <c r="O255" s="406"/>
      <c r="P255" s="409"/>
      <c r="Q255" s="315"/>
    </row>
    <row r="256" spans="1:17" ht="15.75" thickBot="1" x14ac:dyDescent="0.3">
      <c r="A256" s="412"/>
      <c r="B256" s="406"/>
      <c r="C256" s="406"/>
      <c r="D256" s="406"/>
      <c r="E256" s="406"/>
      <c r="F256" s="406"/>
      <c r="G256" s="76" t="s">
        <v>290</v>
      </c>
      <c r="H256" s="61">
        <f t="shared" si="93"/>
        <v>4.0999999999999996</v>
      </c>
      <c r="I256" s="61">
        <v>0</v>
      </c>
      <c r="J256" s="61">
        <v>0</v>
      </c>
      <c r="K256" s="61">
        <v>0</v>
      </c>
      <c r="L256" s="61">
        <v>4</v>
      </c>
      <c r="M256" s="61">
        <v>0.1</v>
      </c>
      <c r="N256" s="61">
        <v>0</v>
      </c>
      <c r="O256" s="406"/>
      <c r="P256" s="409"/>
      <c r="Q256" s="315"/>
    </row>
    <row r="257" spans="1:17" ht="24.75" thickBot="1" x14ac:dyDescent="0.3">
      <c r="A257" s="413"/>
      <c r="B257" s="407"/>
      <c r="C257" s="407"/>
      <c r="D257" s="407"/>
      <c r="E257" s="407"/>
      <c r="F257" s="407"/>
      <c r="G257" s="76" t="s">
        <v>291</v>
      </c>
      <c r="H257" s="61">
        <f t="shared" si="93"/>
        <v>0</v>
      </c>
      <c r="I257" s="61">
        <v>0</v>
      </c>
      <c r="J257" s="61">
        <v>0</v>
      </c>
      <c r="K257" s="61">
        <v>0</v>
      </c>
      <c r="L257" s="61">
        <v>0</v>
      </c>
      <c r="M257" s="61">
        <v>0</v>
      </c>
      <c r="N257" s="61">
        <v>0</v>
      </c>
      <c r="O257" s="407"/>
      <c r="P257" s="410"/>
      <c r="Q257" s="315"/>
    </row>
    <row r="258" spans="1:17" ht="33" customHeight="1" thickBot="1" x14ac:dyDescent="0.3">
      <c r="A258" s="411" t="s">
        <v>3924</v>
      </c>
      <c r="B258" s="405" t="s">
        <v>2183</v>
      </c>
      <c r="C258" s="405" t="s">
        <v>3914</v>
      </c>
      <c r="D258" s="405" t="s">
        <v>336</v>
      </c>
      <c r="E258" s="405" t="s">
        <v>2183</v>
      </c>
      <c r="F258" s="405" t="s">
        <v>3864</v>
      </c>
      <c r="G258" s="76" t="s">
        <v>286</v>
      </c>
      <c r="H258" s="61">
        <f t="shared" ref="H258:N258" si="94">SUM(H259:H262)</f>
        <v>30</v>
      </c>
      <c r="I258" s="61">
        <f t="shared" si="94"/>
        <v>0</v>
      </c>
      <c r="J258" s="61">
        <f t="shared" si="94"/>
        <v>0</v>
      </c>
      <c r="K258" s="61">
        <f t="shared" si="94"/>
        <v>0</v>
      </c>
      <c r="L258" s="61">
        <f t="shared" si="94"/>
        <v>4</v>
      </c>
      <c r="M258" s="61">
        <f t="shared" si="94"/>
        <v>26</v>
      </c>
      <c r="N258" s="61">
        <f t="shared" si="94"/>
        <v>0</v>
      </c>
      <c r="O258" s="405"/>
      <c r="P258" s="408" t="s">
        <v>3923</v>
      </c>
      <c r="Q258" s="314" t="s">
        <v>4193</v>
      </c>
    </row>
    <row r="259" spans="1:17" ht="15.75" thickBot="1" x14ac:dyDescent="0.3">
      <c r="A259" s="412"/>
      <c r="B259" s="406"/>
      <c r="C259" s="406"/>
      <c r="D259" s="406"/>
      <c r="E259" s="406"/>
      <c r="F259" s="406"/>
      <c r="G259" s="76" t="s">
        <v>288</v>
      </c>
      <c r="H259" s="61">
        <f t="shared" ref="H259:H262" si="95">SUM(I259:N259)</f>
        <v>24.2</v>
      </c>
      <c r="I259" s="61">
        <v>0</v>
      </c>
      <c r="J259" s="61">
        <v>0</v>
      </c>
      <c r="K259" s="61">
        <v>0</v>
      </c>
      <c r="L259" s="61">
        <v>0</v>
      </c>
      <c r="M259" s="61">
        <v>24.2</v>
      </c>
      <c r="N259" s="61">
        <v>0</v>
      </c>
      <c r="O259" s="406"/>
      <c r="P259" s="409"/>
      <c r="Q259" s="315"/>
    </row>
    <row r="260" spans="1:17" ht="36.75" thickBot="1" x14ac:dyDescent="0.3">
      <c r="A260" s="412"/>
      <c r="B260" s="406"/>
      <c r="C260" s="406"/>
      <c r="D260" s="406"/>
      <c r="E260" s="406"/>
      <c r="F260" s="406"/>
      <c r="G260" s="76" t="s">
        <v>289</v>
      </c>
      <c r="H260" s="61">
        <f t="shared" si="95"/>
        <v>1.7</v>
      </c>
      <c r="I260" s="61">
        <v>0</v>
      </c>
      <c r="J260" s="61">
        <v>0</v>
      </c>
      <c r="K260" s="61">
        <v>0</v>
      </c>
      <c r="L260" s="61">
        <v>0</v>
      </c>
      <c r="M260" s="61">
        <v>1.7</v>
      </c>
      <c r="N260" s="61">
        <v>0</v>
      </c>
      <c r="O260" s="406"/>
      <c r="P260" s="409"/>
      <c r="Q260" s="315"/>
    </row>
    <row r="261" spans="1:17" ht="15.75" thickBot="1" x14ac:dyDescent="0.3">
      <c r="A261" s="412"/>
      <c r="B261" s="406"/>
      <c r="C261" s="406"/>
      <c r="D261" s="406"/>
      <c r="E261" s="406"/>
      <c r="F261" s="406"/>
      <c r="G261" s="76" t="s">
        <v>290</v>
      </c>
      <c r="H261" s="61">
        <f t="shared" si="95"/>
        <v>4.0999999999999996</v>
      </c>
      <c r="I261" s="61">
        <v>0</v>
      </c>
      <c r="J261" s="61">
        <v>0</v>
      </c>
      <c r="K261" s="61">
        <v>0</v>
      </c>
      <c r="L261" s="61">
        <v>4</v>
      </c>
      <c r="M261" s="61">
        <v>0.1</v>
      </c>
      <c r="N261" s="61">
        <v>0</v>
      </c>
      <c r="O261" s="406"/>
      <c r="P261" s="409"/>
      <c r="Q261" s="315"/>
    </row>
    <row r="262" spans="1:17" ht="24.75" thickBot="1" x14ac:dyDescent="0.3">
      <c r="A262" s="413"/>
      <c r="B262" s="407"/>
      <c r="C262" s="407"/>
      <c r="D262" s="407"/>
      <c r="E262" s="407"/>
      <c r="F262" s="407"/>
      <c r="G262" s="76" t="s">
        <v>291</v>
      </c>
      <c r="H262" s="61">
        <f t="shared" si="95"/>
        <v>0</v>
      </c>
      <c r="I262" s="61">
        <v>0</v>
      </c>
      <c r="J262" s="61">
        <v>0</v>
      </c>
      <c r="K262" s="61">
        <v>0</v>
      </c>
      <c r="L262" s="61">
        <v>0</v>
      </c>
      <c r="M262" s="61">
        <v>0</v>
      </c>
      <c r="N262" s="61">
        <v>0</v>
      </c>
      <c r="O262" s="407"/>
      <c r="P262" s="410"/>
      <c r="Q262" s="315"/>
    </row>
    <row r="263" spans="1:17" ht="37.5" customHeight="1" thickBot="1" x14ac:dyDescent="0.3">
      <c r="A263" s="411" t="s">
        <v>3925</v>
      </c>
      <c r="B263" s="405" t="s">
        <v>2183</v>
      </c>
      <c r="C263" s="405" t="s">
        <v>3914</v>
      </c>
      <c r="D263" s="405" t="s">
        <v>336</v>
      </c>
      <c r="E263" s="405" t="s">
        <v>2183</v>
      </c>
      <c r="F263" s="405" t="s">
        <v>3864</v>
      </c>
      <c r="G263" s="76" t="s">
        <v>286</v>
      </c>
      <c r="H263" s="61">
        <f t="shared" ref="H263:N263" si="96">SUM(H264:H267)</f>
        <v>30</v>
      </c>
      <c r="I263" s="61">
        <f t="shared" si="96"/>
        <v>0</v>
      </c>
      <c r="J263" s="61">
        <f t="shared" si="96"/>
        <v>0</v>
      </c>
      <c r="K263" s="61">
        <f t="shared" si="96"/>
        <v>0</v>
      </c>
      <c r="L263" s="61">
        <f t="shared" si="96"/>
        <v>4</v>
      </c>
      <c r="M263" s="61">
        <f t="shared" si="96"/>
        <v>26</v>
      </c>
      <c r="N263" s="61">
        <f t="shared" si="96"/>
        <v>0</v>
      </c>
      <c r="O263" s="405"/>
      <c r="P263" s="408" t="s">
        <v>3923</v>
      </c>
      <c r="Q263" s="314" t="s">
        <v>4193</v>
      </c>
    </row>
    <row r="264" spans="1:17" ht="15.75" thickBot="1" x14ac:dyDescent="0.3">
      <c r="A264" s="412"/>
      <c r="B264" s="406"/>
      <c r="C264" s="406"/>
      <c r="D264" s="406"/>
      <c r="E264" s="406"/>
      <c r="F264" s="406"/>
      <c r="G264" s="76" t="s">
        <v>288</v>
      </c>
      <c r="H264" s="61">
        <f t="shared" ref="H264:H267" si="97">SUM(I264:N264)</f>
        <v>24.2</v>
      </c>
      <c r="I264" s="61">
        <v>0</v>
      </c>
      <c r="J264" s="61">
        <v>0</v>
      </c>
      <c r="K264" s="61">
        <v>0</v>
      </c>
      <c r="L264" s="61">
        <v>0</v>
      </c>
      <c r="M264" s="61">
        <v>24.2</v>
      </c>
      <c r="N264" s="61">
        <v>0</v>
      </c>
      <c r="O264" s="406"/>
      <c r="P264" s="409"/>
      <c r="Q264" s="315"/>
    </row>
    <row r="265" spans="1:17" ht="36.75" thickBot="1" x14ac:dyDescent="0.3">
      <c r="A265" s="412"/>
      <c r="B265" s="406"/>
      <c r="C265" s="406"/>
      <c r="D265" s="406"/>
      <c r="E265" s="406"/>
      <c r="F265" s="406"/>
      <c r="G265" s="76" t="s">
        <v>289</v>
      </c>
      <c r="H265" s="61">
        <f t="shared" si="97"/>
        <v>1.7</v>
      </c>
      <c r="I265" s="61">
        <v>0</v>
      </c>
      <c r="J265" s="61">
        <v>0</v>
      </c>
      <c r="K265" s="61">
        <v>0</v>
      </c>
      <c r="L265" s="61">
        <v>0</v>
      </c>
      <c r="M265" s="61">
        <v>1.7</v>
      </c>
      <c r="N265" s="61">
        <v>0</v>
      </c>
      <c r="O265" s="406"/>
      <c r="P265" s="409"/>
      <c r="Q265" s="315"/>
    </row>
    <row r="266" spans="1:17" ht="15.75" thickBot="1" x14ac:dyDescent="0.3">
      <c r="A266" s="412"/>
      <c r="B266" s="406"/>
      <c r="C266" s="406"/>
      <c r="D266" s="406"/>
      <c r="E266" s="406"/>
      <c r="F266" s="406"/>
      <c r="G266" s="76" t="s">
        <v>290</v>
      </c>
      <c r="H266" s="61">
        <f t="shared" si="97"/>
        <v>4.0999999999999996</v>
      </c>
      <c r="I266" s="61">
        <v>0</v>
      </c>
      <c r="J266" s="61">
        <v>0</v>
      </c>
      <c r="K266" s="61">
        <v>0</v>
      </c>
      <c r="L266" s="61">
        <v>4</v>
      </c>
      <c r="M266" s="61">
        <v>0.1</v>
      </c>
      <c r="N266" s="61">
        <v>0</v>
      </c>
      <c r="O266" s="406"/>
      <c r="P266" s="409"/>
      <c r="Q266" s="315"/>
    </row>
    <row r="267" spans="1:17" ht="24.75" thickBot="1" x14ac:dyDescent="0.3">
      <c r="A267" s="413"/>
      <c r="B267" s="407"/>
      <c r="C267" s="407"/>
      <c r="D267" s="407"/>
      <c r="E267" s="407"/>
      <c r="F267" s="407"/>
      <c r="G267" s="76" t="s">
        <v>291</v>
      </c>
      <c r="H267" s="61">
        <f t="shared" si="97"/>
        <v>0</v>
      </c>
      <c r="I267" s="61">
        <v>0</v>
      </c>
      <c r="J267" s="61">
        <v>0</v>
      </c>
      <c r="K267" s="61">
        <v>0</v>
      </c>
      <c r="L267" s="61">
        <v>0</v>
      </c>
      <c r="M267" s="61">
        <v>0</v>
      </c>
      <c r="N267" s="61">
        <v>0</v>
      </c>
      <c r="O267" s="407"/>
      <c r="P267" s="410"/>
      <c r="Q267" s="315"/>
    </row>
    <row r="268" spans="1:17" ht="31.5" customHeight="1" thickBot="1" x14ac:dyDescent="0.3">
      <c r="A268" s="411" t="s">
        <v>3926</v>
      </c>
      <c r="B268" s="405" t="s">
        <v>2183</v>
      </c>
      <c r="C268" s="405" t="s">
        <v>3914</v>
      </c>
      <c r="D268" s="405" t="s">
        <v>336</v>
      </c>
      <c r="E268" s="405" t="s">
        <v>2183</v>
      </c>
      <c r="F268" s="405" t="s">
        <v>3864</v>
      </c>
      <c r="G268" s="76" t="s">
        <v>286</v>
      </c>
      <c r="H268" s="61">
        <f t="shared" ref="H268:N268" si="98">SUM(H269:H272)</f>
        <v>30</v>
      </c>
      <c r="I268" s="61">
        <f t="shared" si="98"/>
        <v>0</v>
      </c>
      <c r="J268" s="61">
        <f t="shared" si="98"/>
        <v>0</v>
      </c>
      <c r="K268" s="61">
        <f t="shared" si="98"/>
        <v>0</v>
      </c>
      <c r="L268" s="61">
        <f t="shared" si="98"/>
        <v>4</v>
      </c>
      <c r="M268" s="61">
        <f t="shared" si="98"/>
        <v>26</v>
      </c>
      <c r="N268" s="61">
        <f t="shared" si="98"/>
        <v>0</v>
      </c>
      <c r="O268" s="405"/>
      <c r="P268" s="408" t="s">
        <v>3923</v>
      </c>
      <c r="Q268" s="314" t="s">
        <v>4193</v>
      </c>
    </row>
    <row r="269" spans="1:17" ht="15.75" thickBot="1" x14ac:dyDescent="0.3">
      <c r="A269" s="412"/>
      <c r="B269" s="406"/>
      <c r="C269" s="406"/>
      <c r="D269" s="406"/>
      <c r="E269" s="406"/>
      <c r="F269" s="406"/>
      <c r="G269" s="76" t="s">
        <v>288</v>
      </c>
      <c r="H269" s="61">
        <f t="shared" ref="H269:H272" si="99">SUM(I269:N269)</f>
        <v>24.2</v>
      </c>
      <c r="I269" s="61">
        <v>0</v>
      </c>
      <c r="J269" s="61">
        <v>0</v>
      </c>
      <c r="K269" s="61">
        <v>0</v>
      </c>
      <c r="L269" s="61">
        <v>0</v>
      </c>
      <c r="M269" s="61">
        <v>24.2</v>
      </c>
      <c r="N269" s="61">
        <v>0</v>
      </c>
      <c r="O269" s="406"/>
      <c r="P269" s="409"/>
      <c r="Q269" s="315"/>
    </row>
    <row r="270" spans="1:17" ht="36.75" thickBot="1" x14ac:dyDescent="0.3">
      <c r="A270" s="412"/>
      <c r="B270" s="406"/>
      <c r="C270" s="406"/>
      <c r="D270" s="406"/>
      <c r="E270" s="406"/>
      <c r="F270" s="406"/>
      <c r="G270" s="76" t="s">
        <v>289</v>
      </c>
      <c r="H270" s="61">
        <f t="shared" si="99"/>
        <v>1.7</v>
      </c>
      <c r="I270" s="61">
        <v>0</v>
      </c>
      <c r="J270" s="61">
        <v>0</v>
      </c>
      <c r="K270" s="61">
        <v>0</v>
      </c>
      <c r="L270" s="61">
        <v>0</v>
      </c>
      <c r="M270" s="61">
        <v>1.7</v>
      </c>
      <c r="N270" s="61">
        <v>0</v>
      </c>
      <c r="O270" s="406"/>
      <c r="P270" s="409"/>
      <c r="Q270" s="315"/>
    </row>
    <row r="271" spans="1:17" ht="15.75" thickBot="1" x14ac:dyDescent="0.3">
      <c r="A271" s="412"/>
      <c r="B271" s="406"/>
      <c r="C271" s="406"/>
      <c r="D271" s="406"/>
      <c r="E271" s="406"/>
      <c r="F271" s="406"/>
      <c r="G271" s="76" t="s">
        <v>290</v>
      </c>
      <c r="H271" s="61">
        <f t="shared" si="99"/>
        <v>4.0999999999999996</v>
      </c>
      <c r="I271" s="61">
        <v>0</v>
      </c>
      <c r="J271" s="61">
        <v>0</v>
      </c>
      <c r="K271" s="61">
        <v>0</v>
      </c>
      <c r="L271" s="61">
        <v>4</v>
      </c>
      <c r="M271" s="61">
        <v>0.1</v>
      </c>
      <c r="N271" s="61">
        <v>0</v>
      </c>
      <c r="O271" s="406"/>
      <c r="P271" s="409"/>
      <c r="Q271" s="315"/>
    </row>
    <row r="272" spans="1:17" ht="24.75" thickBot="1" x14ac:dyDescent="0.3">
      <c r="A272" s="413"/>
      <c r="B272" s="407"/>
      <c r="C272" s="407"/>
      <c r="D272" s="407"/>
      <c r="E272" s="407"/>
      <c r="F272" s="407"/>
      <c r="G272" s="76" t="s">
        <v>291</v>
      </c>
      <c r="H272" s="61">
        <f t="shared" si="99"/>
        <v>0</v>
      </c>
      <c r="I272" s="61">
        <v>0</v>
      </c>
      <c r="J272" s="61">
        <v>0</v>
      </c>
      <c r="K272" s="61">
        <v>0</v>
      </c>
      <c r="L272" s="61">
        <v>0</v>
      </c>
      <c r="M272" s="61">
        <v>0</v>
      </c>
      <c r="N272" s="61">
        <v>0</v>
      </c>
      <c r="O272" s="407"/>
      <c r="P272" s="410"/>
      <c r="Q272" s="315"/>
    </row>
    <row r="273" spans="1:17" ht="39" customHeight="1" thickBot="1" x14ac:dyDescent="0.3">
      <c r="A273" s="411" t="s">
        <v>3927</v>
      </c>
      <c r="B273" s="405" t="s">
        <v>2183</v>
      </c>
      <c r="C273" s="405" t="s">
        <v>3914</v>
      </c>
      <c r="D273" s="405" t="s">
        <v>336</v>
      </c>
      <c r="E273" s="405" t="s">
        <v>2183</v>
      </c>
      <c r="F273" s="405" t="s">
        <v>3864</v>
      </c>
      <c r="G273" s="76" t="s">
        <v>286</v>
      </c>
      <c r="H273" s="61">
        <f t="shared" ref="H273:N273" si="100">SUM(H274:H277)</f>
        <v>50</v>
      </c>
      <c r="I273" s="61">
        <f t="shared" si="100"/>
        <v>0</v>
      </c>
      <c r="J273" s="61">
        <f t="shared" si="100"/>
        <v>0</v>
      </c>
      <c r="K273" s="61">
        <f t="shared" si="100"/>
        <v>0</v>
      </c>
      <c r="L273" s="61">
        <f t="shared" si="100"/>
        <v>4</v>
      </c>
      <c r="M273" s="61">
        <f t="shared" si="100"/>
        <v>46</v>
      </c>
      <c r="N273" s="61">
        <f t="shared" si="100"/>
        <v>0</v>
      </c>
      <c r="O273" s="405"/>
      <c r="P273" s="408" t="s">
        <v>3923</v>
      </c>
      <c r="Q273" s="314" t="s">
        <v>4193</v>
      </c>
    </row>
    <row r="274" spans="1:17" ht="15.75" thickBot="1" x14ac:dyDescent="0.3">
      <c r="A274" s="412"/>
      <c r="B274" s="406"/>
      <c r="C274" s="406"/>
      <c r="D274" s="406"/>
      <c r="E274" s="406"/>
      <c r="F274" s="406"/>
      <c r="G274" s="76" t="s">
        <v>288</v>
      </c>
      <c r="H274" s="61">
        <f t="shared" ref="H274:H277" si="101">SUM(I274:N274)</f>
        <v>42.8</v>
      </c>
      <c r="I274" s="61">
        <v>0</v>
      </c>
      <c r="J274" s="61">
        <v>0</v>
      </c>
      <c r="K274" s="61">
        <v>0</v>
      </c>
      <c r="L274" s="61">
        <v>0</v>
      </c>
      <c r="M274" s="61">
        <v>42.8</v>
      </c>
      <c r="N274" s="61">
        <v>0</v>
      </c>
      <c r="O274" s="406"/>
      <c r="P274" s="409"/>
      <c r="Q274" s="315"/>
    </row>
    <row r="275" spans="1:17" ht="36.75" thickBot="1" x14ac:dyDescent="0.3">
      <c r="A275" s="412"/>
      <c r="B275" s="406"/>
      <c r="C275" s="406"/>
      <c r="D275" s="406"/>
      <c r="E275" s="406"/>
      <c r="F275" s="406"/>
      <c r="G275" s="76" t="s">
        <v>289</v>
      </c>
      <c r="H275" s="61">
        <f t="shared" si="101"/>
        <v>3</v>
      </c>
      <c r="I275" s="61">
        <v>0</v>
      </c>
      <c r="J275" s="61">
        <v>0</v>
      </c>
      <c r="K275" s="61">
        <v>0</v>
      </c>
      <c r="L275" s="61">
        <v>0</v>
      </c>
      <c r="M275" s="61">
        <v>3</v>
      </c>
      <c r="N275" s="61">
        <v>0</v>
      </c>
      <c r="O275" s="406"/>
      <c r="P275" s="409"/>
      <c r="Q275" s="315"/>
    </row>
    <row r="276" spans="1:17" ht="15.75" thickBot="1" x14ac:dyDescent="0.3">
      <c r="A276" s="412"/>
      <c r="B276" s="406"/>
      <c r="C276" s="406"/>
      <c r="D276" s="406"/>
      <c r="E276" s="406"/>
      <c r="F276" s="406"/>
      <c r="G276" s="76" t="s">
        <v>290</v>
      </c>
      <c r="H276" s="61">
        <f t="shared" si="101"/>
        <v>4.2</v>
      </c>
      <c r="I276" s="61">
        <v>0</v>
      </c>
      <c r="J276" s="61">
        <v>0</v>
      </c>
      <c r="K276" s="61">
        <v>0</v>
      </c>
      <c r="L276" s="61">
        <v>4</v>
      </c>
      <c r="M276" s="61">
        <v>0.2</v>
      </c>
      <c r="N276" s="61">
        <v>0</v>
      </c>
      <c r="O276" s="406"/>
      <c r="P276" s="409"/>
      <c r="Q276" s="315"/>
    </row>
    <row r="277" spans="1:17" ht="24.75" thickBot="1" x14ac:dyDescent="0.3">
      <c r="A277" s="413"/>
      <c r="B277" s="407"/>
      <c r="C277" s="407"/>
      <c r="D277" s="407"/>
      <c r="E277" s="407"/>
      <c r="F277" s="407"/>
      <c r="G277" s="76" t="s">
        <v>291</v>
      </c>
      <c r="H277" s="61">
        <f t="shared" si="101"/>
        <v>0</v>
      </c>
      <c r="I277" s="61">
        <v>0</v>
      </c>
      <c r="J277" s="61">
        <v>0</v>
      </c>
      <c r="K277" s="61">
        <v>0</v>
      </c>
      <c r="L277" s="61">
        <v>0</v>
      </c>
      <c r="M277" s="61">
        <v>0</v>
      </c>
      <c r="N277" s="61">
        <v>0</v>
      </c>
      <c r="O277" s="407"/>
      <c r="P277" s="410"/>
      <c r="Q277" s="315"/>
    </row>
    <row r="278" spans="1:17" ht="41.25" customHeight="1" thickBot="1" x14ac:dyDescent="0.3">
      <c r="A278" s="411" t="s">
        <v>3928</v>
      </c>
      <c r="B278" s="405" t="s">
        <v>2183</v>
      </c>
      <c r="C278" s="405" t="s">
        <v>3914</v>
      </c>
      <c r="D278" s="405" t="s">
        <v>336</v>
      </c>
      <c r="E278" s="405" t="s">
        <v>2183</v>
      </c>
      <c r="F278" s="405" t="s">
        <v>3864</v>
      </c>
      <c r="G278" s="76" t="s">
        <v>286</v>
      </c>
      <c r="H278" s="61">
        <f t="shared" ref="H278:N278" si="102">SUM(H279:H282)</f>
        <v>30</v>
      </c>
      <c r="I278" s="61">
        <f t="shared" si="102"/>
        <v>0</v>
      </c>
      <c r="J278" s="61">
        <f t="shared" si="102"/>
        <v>0</v>
      </c>
      <c r="K278" s="61">
        <f t="shared" si="102"/>
        <v>0</v>
      </c>
      <c r="L278" s="61">
        <f t="shared" si="102"/>
        <v>4</v>
      </c>
      <c r="M278" s="61">
        <f t="shared" si="102"/>
        <v>26</v>
      </c>
      <c r="N278" s="61">
        <f t="shared" si="102"/>
        <v>0</v>
      </c>
      <c r="O278" s="405"/>
      <c r="P278" s="408" t="s">
        <v>3923</v>
      </c>
      <c r="Q278" s="314" t="s">
        <v>4193</v>
      </c>
    </row>
    <row r="279" spans="1:17" ht="15.75" thickBot="1" x14ac:dyDescent="0.3">
      <c r="A279" s="412"/>
      <c r="B279" s="406"/>
      <c r="C279" s="406"/>
      <c r="D279" s="406"/>
      <c r="E279" s="406"/>
      <c r="F279" s="406"/>
      <c r="G279" s="76" t="s">
        <v>288</v>
      </c>
      <c r="H279" s="61">
        <f t="shared" ref="H279:H282" si="103">SUM(I279:N279)</f>
        <v>24.2</v>
      </c>
      <c r="I279" s="61">
        <v>0</v>
      </c>
      <c r="J279" s="61">
        <v>0</v>
      </c>
      <c r="K279" s="61">
        <v>0</v>
      </c>
      <c r="L279" s="61">
        <v>0</v>
      </c>
      <c r="M279" s="61">
        <v>24.2</v>
      </c>
      <c r="N279" s="61">
        <v>0</v>
      </c>
      <c r="O279" s="406"/>
      <c r="P279" s="409"/>
      <c r="Q279" s="315"/>
    </row>
    <row r="280" spans="1:17" ht="36.75" thickBot="1" x14ac:dyDescent="0.3">
      <c r="A280" s="412"/>
      <c r="B280" s="406"/>
      <c r="C280" s="406"/>
      <c r="D280" s="406"/>
      <c r="E280" s="406"/>
      <c r="F280" s="406"/>
      <c r="G280" s="76" t="s">
        <v>289</v>
      </c>
      <c r="H280" s="61">
        <f t="shared" si="103"/>
        <v>1.7</v>
      </c>
      <c r="I280" s="61">
        <v>0</v>
      </c>
      <c r="J280" s="61">
        <v>0</v>
      </c>
      <c r="K280" s="61">
        <v>0</v>
      </c>
      <c r="L280" s="61">
        <v>0</v>
      </c>
      <c r="M280" s="61">
        <v>1.7</v>
      </c>
      <c r="N280" s="61">
        <v>0</v>
      </c>
      <c r="O280" s="406"/>
      <c r="P280" s="409"/>
      <c r="Q280" s="315"/>
    </row>
    <row r="281" spans="1:17" ht="15.75" thickBot="1" x14ac:dyDescent="0.3">
      <c r="A281" s="412"/>
      <c r="B281" s="406"/>
      <c r="C281" s="406"/>
      <c r="D281" s="406"/>
      <c r="E281" s="406"/>
      <c r="F281" s="406"/>
      <c r="G281" s="76" t="s">
        <v>290</v>
      </c>
      <c r="H281" s="61">
        <f t="shared" si="103"/>
        <v>4.0999999999999996</v>
      </c>
      <c r="I281" s="61">
        <v>0</v>
      </c>
      <c r="J281" s="61">
        <v>0</v>
      </c>
      <c r="K281" s="61">
        <v>0</v>
      </c>
      <c r="L281" s="61">
        <v>4</v>
      </c>
      <c r="M281" s="61">
        <v>0.1</v>
      </c>
      <c r="N281" s="61">
        <v>0</v>
      </c>
      <c r="O281" s="406"/>
      <c r="P281" s="409"/>
      <c r="Q281" s="315"/>
    </row>
    <row r="282" spans="1:17" ht="24.75" thickBot="1" x14ac:dyDescent="0.3">
      <c r="A282" s="413"/>
      <c r="B282" s="407"/>
      <c r="C282" s="407"/>
      <c r="D282" s="407"/>
      <c r="E282" s="407"/>
      <c r="F282" s="407"/>
      <c r="G282" s="76" t="s">
        <v>291</v>
      </c>
      <c r="H282" s="61">
        <f t="shared" si="103"/>
        <v>0</v>
      </c>
      <c r="I282" s="61">
        <v>0</v>
      </c>
      <c r="J282" s="61">
        <v>0</v>
      </c>
      <c r="K282" s="61">
        <v>0</v>
      </c>
      <c r="L282" s="61">
        <v>0</v>
      </c>
      <c r="M282" s="61">
        <v>0</v>
      </c>
      <c r="N282" s="61">
        <v>0</v>
      </c>
      <c r="O282" s="407"/>
      <c r="P282" s="410"/>
      <c r="Q282" s="315"/>
    </row>
    <row r="283" spans="1:17" ht="38.25" customHeight="1" thickBot="1" x14ac:dyDescent="0.3">
      <c r="A283" s="411" t="s">
        <v>3929</v>
      </c>
      <c r="B283" s="405" t="s">
        <v>2183</v>
      </c>
      <c r="C283" s="405" t="s">
        <v>3914</v>
      </c>
      <c r="D283" s="405" t="s">
        <v>336</v>
      </c>
      <c r="E283" s="405" t="s">
        <v>2183</v>
      </c>
      <c r="F283" s="405" t="s">
        <v>3864</v>
      </c>
      <c r="G283" s="76" t="s">
        <v>286</v>
      </c>
      <c r="H283" s="61">
        <f t="shared" ref="H283:N283" si="104">SUM(H284:H287)</f>
        <v>50</v>
      </c>
      <c r="I283" s="61">
        <f t="shared" si="104"/>
        <v>0</v>
      </c>
      <c r="J283" s="61">
        <f t="shared" si="104"/>
        <v>0</v>
      </c>
      <c r="K283" s="61">
        <f t="shared" si="104"/>
        <v>0</v>
      </c>
      <c r="L283" s="61">
        <f t="shared" si="104"/>
        <v>4</v>
      </c>
      <c r="M283" s="61">
        <f t="shared" si="104"/>
        <v>46</v>
      </c>
      <c r="N283" s="61">
        <f t="shared" si="104"/>
        <v>0</v>
      </c>
      <c r="O283" s="405"/>
      <c r="P283" s="408" t="s">
        <v>3923</v>
      </c>
      <c r="Q283" s="314" t="s">
        <v>4193</v>
      </c>
    </row>
    <row r="284" spans="1:17" ht="15.75" thickBot="1" x14ac:dyDescent="0.3">
      <c r="A284" s="412"/>
      <c r="B284" s="406"/>
      <c r="C284" s="406"/>
      <c r="D284" s="406"/>
      <c r="E284" s="406"/>
      <c r="F284" s="406"/>
      <c r="G284" s="76" t="s">
        <v>288</v>
      </c>
      <c r="H284" s="61">
        <f t="shared" ref="H284:H287" si="105">SUM(I284:N284)</f>
        <v>42.8</v>
      </c>
      <c r="I284" s="61">
        <v>0</v>
      </c>
      <c r="J284" s="61">
        <v>0</v>
      </c>
      <c r="K284" s="61">
        <v>0</v>
      </c>
      <c r="L284" s="61">
        <v>0</v>
      </c>
      <c r="M284" s="61">
        <v>42.8</v>
      </c>
      <c r="N284" s="61">
        <v>0</v>
      </c>
      <c r="O284" s="406"/>
      <c r="P284" s="409"/>
      <c r="Q284" s="315"/>
    </row>
    <row r="285" spans="1:17" ht="36.75" thickBot="1" x14ac:dyDescent="0.3">
      <c r="A285" s="412"/>
      <c r="B285" s="406"/>
      <c r="C285" s="406"/>
      <c r="D285" s="406"/>
      <c r="E285" s="406"/>
      <c r="F285" s="406"/>
      <c r="G285" s="76" t="s">
        <v>289</v>
      </c>
      <c r="H285" s="61">
        <f t="shared" si="105"/>
        <v>3</v>
      </c>
      <c r="I285" s="61">
        <v>0</v>
      </c>
      <c r="J285" s="61">
        <v>0</v>
      </c>
      <c r="K285" s="61">
        <v>0</v>
      </c>
      <c r="L285" s="61">
        <v>0</v>
      </c>
      <c r="M285" s="61">
        <v>3</v>
      </c>
      <c r="N285" s="61">
        <v>0</v>
      </c>
      <c r="O285" s="406"/>
      <c r="P285" s="409"/>
      <c r="Q285" s="315"/>
    </row>
    <row r="286" spans="1:17" ht="15.75" thickBot="1" x14ac:dyDescent="0.3">
      <c r="A286" s="412"/>
      <c r="B286" s="406"/>
      <c r="C286" s="406"/>
      <c r="D286" s="406"/>
      <c r="E286" s="406"/>
      <c r="F286" s="406"/>
      <c r="G286" s="76" t="s">
        <v>290</v>
      </c>
      <c r="H286" s="61">
        <f t="shared" si="105"/>
        <v>4.2</v>
      </c>
      <c r="I286" s="61">
        <v>0</v>
      </c>
      <c r="J286" s="61">
        <v>0</v>
      </c>
      <c r="K286" s="61">
        <v>0</v>
      </c>
      <c r="L286" s="61">
        <v>4</v>
      </c>
      <c r="M286" s="61">
        <v>0.2</v>
      </c>
      <c r="N286" s="61">
        <v>0</v>
      </c>
      <c r="O286" s="406"/>
      <c r="P286" s="409"/>
      <c r="Q286" s="315"/>
    </row>
    <row r="287" spans="1:17" ht="24.75" thickBot="1" x14ac:dyDescent="0.3">
      <c r="A287" s="413"/>
      <c r="B287" s="407"/>
      <c r="C287" s="407"/>
      <c r="D287" s="407"/>
      <c r="E287" s="407"/>
      <c r="F287" s="407"/>
      <c r="G287" s="76" t="s">
        <v>291</v>
      </c>
      <c r="H287" s="61">
        <f t="shared" si="105"/>
        <v>0</v>
      </c>
      <c r="I287" s="61">
        <v>0</v>
      </c>
      <c r="J287" s="61">
        <v>0</v>
      </c>
      <c r="K287" s="61">
        <v>0</v>
      </c>
      <c r="L287" s="61">
        <v>0</v>
      </c>
      <c r="M287" s="61">
        <v>0</v>
      </c>
      <c r="N287" s="61">
        <v>0</v>
      </c>
      <c r="O287" s="407"/>
      <c r="P287" s="410"/>
      <c r="Q287" s="315"/>
    </row>
    <row r="288" spans="1:17" ht="43.5" customHeight="1" thickBot="1" x14ac:dyDescent="0.3">
      <c r="A288" s="411" t="s">
        <v>3930</v>
      </c>
      <c r="B288" s="405" t="s">
        <v>2183</v>
      </c>
      <c r="C288" s="405" t="s">
        <v>3914</v>
      </c>
      <c r="D288" s="405" t="s">
        <v>522</v>
      </c>
      <c r="E288" s="405" t="s">
        <v>2183</v>
      </c>
      <c r="F288" s="405" t="s">
        <v>3864</v>
      </c>
      <c r="G288" s="76" t="s">
        <v>286</v>
      </c>
      <c r="H288" s="61">
        <f t="shared" ref="H288:N288" si="106">SUM(H289:H292)</f>
        <v>50</v>
      </c>
      <c r="I288" s="61">
        <f t="shared" si="106"/>
        <v>0</v>
      </c>
      <c r="J288" s="61">
        <f t="shared" si="106"/>
        <v>0</v>
      </c>
      <c r="K288" s="61">
        <f t="shared" si="106"/>
        <v>0</v>
      </c>
      <c r="L288" s="61">
        <f t="shared" si="106"/>
        <v>0</v>
      </c>
      <c r="M288" s="61">
        <f t="shared" si="106"/>
        <v>4</v>
      </c>
      <c r="N288" s="61">
        <f t="shared" si="106"/>
        <v>46</v>
      </c>
      <c r="O288" s="405"/>
      <c r="P288" s="408" t="s">
        <v>3923</v>
      </c>
      <c r="Q288" s="314" t="s">
        <v>4193</v>
      </c>
    </row>
    <row r="289" spans="1:17" ht="15.75" thickBot="1" x14ac:dyDescent="0.3">
      <c r="A289" s="412"/>
      <c r="B289" s="406"/>
      <c r="C289" s="406"/>
      <c r="D289" s="406"/>
      <c r="E289" s="406"/>
      <c r="F289" s="406"/>
      <c r="G289" s="76" t="s">
        <v>288</v>
      </c>
      <c r="H289" s="61">
        <f t="shared" ref="H289:H292" si="107">SUM(I289:N289)</f>
        <v>42.8</v>
      </c>
      <c r="I289" s="61">
        <v>0</v>
      </c>
      <c r="J289" s="61">
        <v>0</v>
      </c>
      <c r="K289" s="61">
        <v>0</v>
      </c>
      <c r="L289" s="61">
        <v>0</v>
      </c>
      <c r="M289" s="61">
        <v>0</v>
      </c>
      <c r="N289" s="61">
        <v>42.8</v>
      </c>
      <c r="O289" s="406"/>
      <c r="P289" s="409"/>
      <c r="Q289" s="315"/>
    </row>
    <row r="290" spans="1:17" ht="36.75" thickBot="1" x14ac:dyDescent="0.3">
      <c r="A290" s="412"/>
      <c r="B290" s="406"/>
      <c r="C290" s="406"/>
      <c r="D290" s="406"/>
      <c r="E290" s="406"/>
      <c r="F290" s="406"/>
      <c r="G290" s="76" t="s">
        <v>289</v>
      </c>
      <c r="H290" s="61">
        <f t="shared" si="107"/>
        <v>3</v>
      </c>
      <c r="I290" s="61">
        <v>0</v>
      </c>
      <c r="J290" s="61">
        <v>0</v>
      </c>
      <c r="K290" s="61">
        <v>0</v>
      </c>
      <c r="L290" s="61">
        <v>0</v>
      </c>
      <c r="M290" s="61">
        <v>0</v>
      </c>
      <c r="N290" s="61">
        <v>3</v>
      </c>
      <c r="O290" s="406"/>
      <c r="P290" s="409"/>
      <c r="Q290" s="315"/>
    </row>
    <row r="291" spans="1:17" ht="15.75" thickBot="1" x14ac:dyDescent="0.3">
      <c r="A291" s="412"/>
      <c r="B291" s="406"/>
      <c r="C291" s="406"/>
      <c r="D291" s="406"/>
      <c r="E291" s="406"/>
      <c r="F291" s="406"/>
      <c r="G291" s="76" t="s">
        <v>290</v>
      </c>
      <c r="H291" s="61">
        <f t="shared" si="107"/>
        <v>4.2</v>
      </c>
      <c r="I291" s="61">
        <v>0</v>
      </c>
      <c r="J291" s="61">
        <v>0</v>
      </c>
      <c r="K291" s="61">
        <v>0</v>
      </c>
      <c r="L291" s="61">
        <v>0</v>
      </c>
      <c r="M291" s="61">
        <v>4</v>
      </c>
      <c r="N291" s="61">
        <v>0.2</v>
      </c>
      <c r="O291" s="406"/>
      <c r="P291" s="409"/>
      <c r="Q291" s="315"/>
    </row>
    <row r="292" spans="1:17" ht="24.75" thickBot="1" x14ac:dyDescent="0.3">
      <c r="A292" s="413"/>
      <c r="B292" s="407"/>
      <c r="C292" s="407"/>
      <c r="D292" s="407"/>
      <c r="E292" s="407"/>
      <c r="F292" s="407"/>
      <c r="G292" s="76" t="s">
        <v>291</v>
      </c>
      <c r="H292" s="61">
        <f t="shared" si="107"/>
        <v>0</v>
      </c>
      <c r="I292" s="61">
        <v>0</v>
      </c>
      <c r="J292" s="61">
        <v>0</v>
      </c>
      <c r="K292" s="61">
        <v>0</v>
      </c>
      <c r="L292" s="61">
        <v>0</v>
      </c>
      <c r="M292" s="61">
        <v>0</v>
      </c>
      <c r="N292" s="61">
        <v>0</v>
      </c>
      <c r="O292" s="407"/>
      <c r="P292" s="410"/>
      <c r="Q292" s="315"/>
    </row>
    <row r="293" spans="1:17" ht="31.5" customHeight="1" thickBot="1" x14ac:dyDescent="0.3">
      <c r="A293" s="411" t="s">
        <v>3931</v>
      </c>
      <c r="B293" s="405" t="s">
        <v>2183</v>
      </c>
      <c r="C293" s="405" t="s">
        <v>3914</v>
      </c>
      <c r="D293" s="405" t="s">
        <v>522</v>
      </c>
      <c r="E293" s="405" t="s">
        <v>2183</v>
      </c>
      <c r="F293" s="405" t="s">
        <v>3864</v>
      </c>
      <c r="G293" s="76" t="s">
        <v>286</v>
      </c>
      <c r="H293" s="61">
        <f t="shared" ref="H293:N293" si="108">SUM(H294:H297)</f>
        <v>50</v>
      </c>
      <c r="I293" s="61">
        <f t="shared" si="108"/>
        <v>0</v>
      </c>
      <c r="J293" s="61">
        <f t="shared" si="108"/>
        <v>0</v>
      </c>
      <c r="K293" s="61">
        <f t="shared" si="108"/>
        <v>0</v>
      </c>
      <c r="L293" s="61">
        <f t="shared" si="108"/>
        <v>0</v>
      </c>
      <c r="M293" s="61">
        <f t="shared" si="108"/>
        <v>4</v>
      </c>
      <c r="N293" s="61">
        <f t="shared" si="108"/>
        <v>46</v>
      </c>
      <c r="O293" s="405"/>
      <c r="P293" s="408" t="s">
        <v>3923</v>
      </c>
      <c r="Q293" s="314" t="s">
        <v>4193</v>
      </c>
    </row>
    <row r="294" spans="1:17" ht="15.75" thickBot="1" x14ac:dyDescent="0.3">
      <c r="A294" s="412"/>
      <c r="B294" s="406"/>
      <c r="C294" s="406"/>
      <c r="D294" s="406"/>
      <c r="E294" s="406"/>
      <c r="F294" s="406"/>
      <c r="G294" s="76" t="s">
        <v>288</v>
      </c>
      <c r="H294" s="61">
        <f t="shared" ref="H294:H297" si="109">SUM(I294:N294)</f>
        <v>42.8</v>
      </c>
      <c r="I294" s="61">
        <v>0</v>
      </c>
      <c r="J294" s="61">
        <v>0</v>
      </c>
      <c r="K294" s="61">
        <v>0</v>
      </c>
      <c r="L294" s="61">
        <v>0</v>
      </c>
      <c r="M294" s="61">
        <v>0</v>
      </c>
      <c r="N294" s="61">
        <v>42.8</v>
      </c>
      <c r="O294" s="406"/>
      <c r="P294" s="409"/>
      <c r="Q294" s="315"/>
    </row>
    <row r="295" spans="1:17" ht="36.75" thickBot="1" x14ac:dyDescent="0.3">
      <c r="A295" s="412"/>
      <c r="B295" s="406"/>
      <c r="C295" s="406"/>
      <c r="D295" s="406"/>
      <c r="E295" s="406"/>
      <c r="F295" s="406"/>
      <c r="G295" s="76" t="s">
        <v>289</v>
      </c>
      <c r="H295" s="61">
        <f t="shared" si="109"/>
        <v>3</v>
      </c>
      <c r="I295" s="61">
        <v>0</v>
      </c>
      <c r="J295" s="61">
        <v>0</v>
      </c>
      <c r="K295" s="61">
        <v>0</v>
      </c>
      <c r="L295" s="61">
        <v>0</v>
      </c>
      <c r="M295" s="61">
        <v>0</v>
      </c>
      <c r="N295" s="61">
        <v>3</v>
      </c>
      <c r="O295" s="406"/>
      <c r="P295" s="409"/>
      <c r="Q295" s="315"/>
    </row>
    <row r="296" spans="1:17" ht="15.75" thickBot="1" x14ac:dyDescent="0.3">
      <c r="A296" s="412"/>
      <c r="B296" s="406"/>
      <c r="C296" s="406"/>
      <c r="D296" s="406"/>
      <c r="E296" s="406"/>
      <c r="F296" s="406"/>
      <c r="G296" s="76" t="s">
        <v>290</v>
      </c>
      <c r="H296" s="61">
        <f t="shared" si="109"/>
        <v>4.2</v>
      </c>
      <c r="I296" s="61">
        <v>0</v>
      </c>
      <c r="J296" s="61">
        <v>0</v>
      </c>
      <c r="K296" s="61">
        <v>0</v>
      </c>
      <c r="L296" s="61">
        <v>0</v>
      </c>
      <c r="M296" s="61">
        <v>4</v>
      </c>
      <c r="N296" s="61">
        <v>0.2</v>
      </c>
      <c r="O296" s="406"/>
      <c r="P296" s="409"/>
      <c r="Q296" s="315"/>
    </row>
    <row r="297" spans="1:17" ht="24.75" thickBot="1" x14ac:dyDescent="0.3">
      <c r="A297" s="413"/>
      <c r="B297" s="407"/>
      <c r="C297" s="407"/>
      <c r="D297" s="407"/>
      <c r="E297" s="407"/>
      <c r="F297" s="407"/>
      <c r="G297" s="76" t="s">
        <v>291</v>
      </c>
      <c r="H297" s="61">
        <f t="shared" si="109"/>
        <v>0</v>
      </c>
      <c r="I297" s="61">
        <v>0</v>
      </c>
      <c r="J297" s="61">
        <v>0</v>
      </c>
      <c r="K297" s="61">
        <v>0</v>
      </c>
      <c r="L297" s="61">
        <v>0</v>
      </c>
      <c r="M297" s="61">
        <v>0</v>
      </c>
      <c r="N297" s="61">
        <v>0</v>
      </c>
      <c r="O297" s="407"/>
      <c r="P297" s="410"/>
      <c r="Q297" s="315"/>
    </row>
    <row r="298" spans="1:17" ht="24" customHeight="1" thickBot="1" x14ac:dyDescent="0.3">
      <c r="A298" s="411" t="s">
        <v>3932</v>
      </c>
      <c r="B298" s="405" t="s">
        <v>2183</v>
      </c>
      <c r="C298" s="405" t="s">
        <v>3914</v>
      </c>
      <c r="D298" s="405" t="s">
        <v>522</v>
      </c>
      <c r="E298" s="405" t="s">
        <v>2183</v>
      </c>
      <c r="F298" s="405" t="s">
        <v>3864</v>
      </c>
      <c r="G298" s="76" t="s">
        <v>286</v>
      </c>
      <c r="H298" s="61">
        <f t="shared" ref="H298:N298" si="110">SUM(H299:H302)</f>
        <v>50</v>
      </c>
      <c r="I298" s="61">
        <f t="shared" si="110"/>
        <v>0</v>
      </c>
      <c r="J298" s="61">
        <f t="shared" si="110"/>
        <v>0</v>
      </c>
      <c r="K298" s="61">
        <f t="shared" si="110"/>
        <v>0</v>
      </c>
      <c r="L298" s="61">
        <f t="shared" si="110"/>
        <v>0</v>
      </c>
      <c r="M298" s="61">
        <f t="shared" si="110"/>
        <v>4</v>
      </c>
      <c r="N298" s="61">
        <f t="shared" si="110"/>
        <v>46</v>
      </c>
      <c r="O298" s="405"/>
      <c r="P298" s="408" t="s">
        <v>3923</v>
      </c>
      <c r="Q298" s="314" t="s">
        <v>4193</v>
      </c>
    </row>
    <row r="299" spans="1:17" ht="15.75" thickBot="1" x14ac:dyDescent="0.3">
      <c r="A299" s="412"/>
      <c r="B299" s="406"/>
      <c r="C299" s="406"/>
      <c r="D299" s="406"/>
      <c r="E299" s="406"/>
      <c r="F299" s="406"/>
      <c r="G299" s="76" t="s">
        <v>288</v>
      </c>
      <c r="H299" s="61">
        <f t="shared" ref="H299:H302" si="111">SUM(I299:N299)</f>
        <v>42.8</v>
      </c>
      <c r="I299" s="61">
        <v>0</v>
      </c>
      <c r="J299" s="61">
        <v>0</v>
      </c>
      <c r="K299" s="61">
        <v>0</v>
      </c>
      <c r="L299" s="61">
        <v>0</v>
      </c>
      <c r="M299" s="61">
        <v>0</v>
      </c>
      <c r="N299" s="61">
        <v>42.8</v>
      </c>
      <c r="O299" s="406"/>
      <c r="P299" s="409"/>
      <c r="Q299" s="315"/>
    </row>
    <row r="300" spans="1:17" ht="36.75" thickBot="1" x14ac:dyDescent="0.3">
      <c r="A300" s="412"/>
      <c r="B300" s="406"/>
      <c r="C300" s="406"/>
      <c r="D300" s="406"/>
      <c r="E300" s="406"/>
      <c r="F300" s="406"/>
      <c r="G300" s="76" t="s">
        <v>289</v>
      </c>
      <c r="H300" s="61">
        <f t="shared" si="111"/>
        <v>3</v>
      </c>
      <c r="I300" s="61">
        <v>0</v>
      </c>
      <c r="J300" s="61">
        <v>0</v>
      </c>
      <c r="K300" s="61">
        <v>0</v>
      </c>
      <c r="L300" s="61">
        <v>0</v>
      </c>
      <c r="M300" s="61">
        <v>0</v>
      </c>
      <c r="N300" s="61">
        <v>3</v>
      </c>
      <c r="O300" s="406"/>
      <c r="P300" s="409"/>
      <c r="Q300" s="315"/>
    </row>
    <row r="301" spans="1:17" ht="15.75" thickBot="1" x14ac:dyDescent="0.3">
      <c r="A301" s="412"/>
      <c r="B301" s="406"/>
      <c r="C301" s="406"/>
      <c r="D301" s="406"/>
      <c r="E301" s="406"/>
      <c r="F301" s="406"/>
      <c r="G301" s="76" t="s">
        <v>290</v>
      </c>
      <c r="H301" s="61">
        <f t="shared" si="111"/>
        <v>4.2</v>
      </c>
      <c r="I301" s="61">
        <v>0</v>
      </c>
      <c r="J301" s="61">
        <v>0</v>
      </c>
      <c r="K301" s="61">
        <v>0</v>
      </c>
      <c r="L301" s="61">
        <v>0</v>
      </c>
      <c r="M301" s="61">
        <v>4</v>
      </c>
      <c r="N301" s="61">
        <v>0.2</v>
      </c>
      <c r="O301" s="406"/>
      <c r="P301" s="409"/>
      <c r="Q301" s="315"/>
    </row>
    <row r="302" spans="1:17" ht="24.75" thickBot="1" x14ac:dyDescent="0.3">
      <c r="A302" s="413"/>
      <c r="B302" s="407"/>
      <c r="C302" s="407"/>
      <c r="D302" s="407"/>
      <c r="E302" s="407"/>
      <c r="F302" s="407"/>
      <c r="G302" s="76" t="s">
        <v>291</v>
      </c>
      <c r="H302" s="61">
        <f t="shared" si="111"/>
        <v>0</v>
      </c>
      <c r="I302" s="61">
        <v>0</v>
      </c>
      <c r="J302" s="61">
        <v>0</v>
      </c>
      <c r="K302" s="61">
        <v>0</v>
      </c>
      <c r="L302" s="61">
        <v>0</v>
      </c>
      <c r="M302" s="61">
        <v>0</v>
      </c>
      <c r="N302" s="61">
        <v>0</v>
      </c>
      <c r="O302" s="407"/>
      <c r="P302" s="410"/>
      <c r="Q302" s="315"/>
    </row>
    <row r="303" spans="1:17" ht="27.75" customHeight="1" thickBot="1" x14ac:dyDescent="0.3">
      <c r="A303" s="411" t="s">
        <v>3933</v>
      </c>
      <c r="B303" s="405" t="s">
        <v>2183</v>
      </c>
      <c r="C303" s="405" t="s">
        <v>3914</v>
      </c>
      <c r="D303" s="405" t="s">
        <v>522</v>
      </c>
      <c r="E303" s="405" t="s">
        <v>2183</v>
      </c>
      <c r="F303" s="405" t="s">
        <v>3864</v>
      </c>
      <c r="G303" s="76" t="s">
        <v>286</v>
      </c>
      <c r="H303" s="61">
        <f t="shared" ref="H303:N303" si="112">SUM(H304:H307)</f>
        <v>50</v>
      </c>
      <c r="I303" s="61">
        <f t="shared" si="112"/>
        <v>0</v>
      </c>
      <c r="J303" s="61">
        <f t="shared" si="112"/>
        <v>0</v>
      </c>
      <c r="K303" s="61">
        <f t="shared" si="112"/>
        <v>0</v>
      </c>
      <c r="L303" s="61">
        <f t="shared" si="112"/>
        <v>0</v>
      </c>
      <c r="M303" s="61">
        <f t="shared" si="112"/>
        <v>4</v>
      </c>
      <c r="N303" s="61">
        <f t="shared" si="112"/>
        <v>46</v>
      </c>
      <c r="O303" s="405"/>
      <c r="P303" s="408" t="s">
        <v>3923</v>
      </c>
      <c r="Q303" s="314" t="s">
        <v>4193</v>
      </c>
    </row>
    <row r="304" spans="1:17" ht="15.75" thickBot="1" x14ac:dyDescent="0.3">
      <c r="A304" s="412"/>
      <c r="B304" s="406"/>
      <c r="C304" s="406"/>
      <c r="D304" s="406"/>
      <c r="E304" s="406"/>
      <c r="F304" s="406"/>
      <c r="G304" s="76" t="s">
        <v>288</v>
      </c>
      <c r="H304" s="61">
        <f t="shared" ref="H304:H307" si="113">SUM(I304:N304)</f>
        <v>42.8</v>
      </c>
      <c r="I304" s="61">
        <v>0</v>
      </c>
      <c r="J304" s="61">
        <v>0</v>
      </c>
      <c r="K304" s="61">
        <v>0</v>
      </c>
      <c r="L304" s="61">
        <v>0</v>
      </c>
      <c r="M304" s="61">
        <v>0</v>
      </c>
      <c r="N304" s="61">
        <v>42.8</v>
      </c>
      <c r="O304" s="406"/>
      <c r="P304" s="409"/>
      <c r="Q304" s="315"/>
    </row>
    <row r="305" spans="1:17" ht="36.75" thickBot="1" x14ac:dyDescent="0.3">
      <c r="A305" s="412"/>
      <c r="B305" s="406"/>
      <c r="C305" s="406"/>
      <c r="D305" s="406"/>
      <c r="E305" s="406"/>
      <c r="F305" s="406"/>
      <c r="G305" s="76" t="s">
        <v>289</v>
      </c>
      <c r="H305" s="61">
        <f t="shared" si="113"/>
        <v>3</v>
      </c>
      <c r="I305" s="61">
        <v>0</v>
      </c>
      <c r="J305" s="61">
        <v>0</v>
      </c>
      <c r="K305" s="61">
        <v>0</v>
      </c>
      <c r="L305" s="61">
        <v>0</v>
      </c>
      <c r="M305" s="61">
        <v>0</v>
      </c>
      <c r="N305" s="61">
        <v>3</v>
      </c>
      <c r="O305" s="406"/>
      <c r="P305" s="409"/>
      <c r="Q305" s="315"/>
    </row>
    <row r="306" spans="1:17" ht="15.75" thickBot="1" x14ac:dyDescent="0.3">
      <c r="A306" s="412"/>
      <c r="B306" s="406"/>
      <c r="C306" s="406"/>
      <c r="D306" s="406"/>
      <c r="E306" s="406"/>
      <c r="F306" s="406"/>
      <c r="G306" s="76" t="s">
        <v>290</v>
      </c>
      <c r="H306" s="61">
        <f t="shared" si="113"/>
        <v>4.2</v>
      </c>
      <c r="I306" s="61">
        <v>0</v>
      </c>
      <c r="J306" s="61">
        <v>0</v>
      </c>
      <c r="K306" s="61">
        <v>0</v>
      </c>
      <c r="L306" s="61">
        <v>0</v>
      </c>
      <c r="M306" s="61">
        <v>4</v>
      </c>
      <c r="N306" s="61">
        <v>0.2</v>
      </c>
      <c r="O306" s="406"/>
      <c r="P306" s="409"/>
      <c r="Q306" s="315"/>
    </row>
    <row r="307" spans="1:17" ht="24.75" thickBot="1" x14ac:dyDescent="0.3">
      <c r="A307" s="413"/>
      <c r="B307" s="407"/>
      <c r="C307" s="407"/>
      <c r="D307" s="407"/>
      <c r="E307" s="407"/>
      <c r="F307" s="407"/>
      <c r="G307" s="76" t="s">
        <v>291</v>
      </c>
      <c r="H307" s="61">
        <f t="shared" si="113"/>
        <v>0</v>
      </c>
      <c r="I307" s="61">
        <v>0</v>
      </c>
      <c r="J307" s="61">
        <v>0</v>
      </c>
      <c r="K307" s="61">
        <v>0</v>
      </c>
      <c r="L307" s="61">
        <v>0</v>
      </c>
      <c r="M307" s="61">
        <v>0</v>
      </c>
      <c r="N307" s="61">
        <v>0</v>
      </c>
      <c r="O307" s="407"/>
      <c r="P307" s="410"/>
      <c r="Q307" s="315"/>
    </row>
    <row r="308" spans="1:17" ht="36.75" thickBot="1" x14ac:dyDescent="0.3">
      <c r="A308" s="702" t="s">
        <v>3850</v>
      </c>
      <c r="B308" s="702"/>
      <c r="C308" s="702"/>
      <c r="D308" s="702"/>
      <c r="E308" s="702"/>
      <c r="F308" s="703"/>
      <c r="G308" s="165" t="s">
        <v>286</v>
      </c>
      <c r="H308" s="65">
        <f>SUM(H223,H228,H233,H238,H243,H248,H253,H258,H263,H268,H273,H278,H283,H288,H293,H298,H303)</f>
        <v>770</v>
      </c>
      <c r="I308" s="65">
        <f t="shared" ref="I308:N308" si="114">SUM(I223,I228,I233,I238,I243,I248,I253,I258,I263,I268,I273,I278,I283,I288,I293,I298,I303)</f>
        <v>0</v>
      </c>
      <c r="J308" s="65">
        <f t="shared" si="114"/>
        <v>0</v>
      </c>
      <c r="K308" s="65">
        <f t="shared" si="114"/>
        <v>0</v>
      </c>
      <c r="L308" s="65">
        <f t="shared" si="114"/>
        <v>98</v>
      </c>
      <c r="M308" s="65">
        <f t="shared" si="114"/>
        <v>488</v>
      </c>
      <c r="N308" s="65">
        <f t="shared" si="114"/>
        <v>184</v>
      </c>
      <c r="O308" s="453">
        <v>12961</v>
      </c>
      <c r="P308" s="441" t="s">
        <v>2183</v>
      </c>
    </row>
    <row r="309" spans="1:17" ht="24.75" thickBot="1" x14ac:dyDescent="0.3">
      <c r="A309" s="696"/>
      <c r="B309" s="696"/>
      <c r="C309" s="696"/>
      <c r="D309" s="696"/>
      <c r="E309" s="696"/>
      <c r="F309" s="697"/>
      <c r="G309" s="165" t="s">
        <v>288</v>
      </c>
      <c r="H309" s="65">
        <f t="shared" ref="H309:N312" si="115">SUM(H224,H229,H234,H239,H244,H249,H254,H259,H264,H269,H274,H279,H284,H289,H294,H299,H304)</f>
        <v>573.19999999999993</v>
      </c>
      <c r="I309" s="65">
        <f t="shared" si="115"/>
        <v>0</v>
      </c>
      <c r="J309" s="65">
        <f t="shared" si="115"/>
        <v>0</v>
      </c>
      <c r="K309" s="65">
        <f t="shared" si="115"/>
        <v>0</v>
      </c>
      <c r="L309" s="65">
        <f t="shared" si="115"/>
        <v>0</v>
      </c>
      <c r="M309" s="65">
        <f t="shared" si="115"/>
        <v>401.99999999999994</v>
      </c>
      <c r="N309" s="65">
        <f t="shared" si="115"/>
        <v>171.2</v>
      </c>
      <c r="O309" s="454"/>
      <c r="P309" s="442"/>
    </row>
    <row r="310" spans="1:17" ht="36.75" thickBot="1" x14ac:dyDescent="0.3">
      <c r="A310" s="696"/>
      <c r="B310" s="696"/>
      <c r="C310" s="696"/>
      <c r="D310" s="696"/>
      <c r="E310" s="696"/>
      <c r="F310" s="697"/>
      <c r="G310" s="165" t="s">
        <v>289</v>
      </c>
      <c r="H310" s="65">
        <f t="shared" si="115"/>
        <v>77.40000000000002</v>
      </c>
      <c r="I310" s="65">
        <f t="shared" si="115"/>
        <v>0</v>
      </c>
      <c r="J310" s="65">
        <f t="shared" si="115"/>
        <v>0</v>
      </c>
      <c r="K310" s="65">
        <f t="shared" si="115"/>
        <v>0</v>
      </c>
      <c r="L310" s="65">
        <f t="shared" si="115"/>
        <v>0</v>
      </c>
      <c r="M310" s="65">
        <f t="shared" si="115"/>
        <v>65.40000000000002</v>
      </c>
      <c r="N310" s="65">
        <f t="shared" si="115"/>
        <v>12</v>
      </c>
      <c r="O310" s="454"/>
      <c r="P310" s="442"/>
    </row>
    <row r="311" spans="1:17" ht="15.75" thickBot="1" x14ac:dyDescent="0.3">
      <c r="A311" s="696"/>
      <c r="B311" s="696"/>
      <c r="C311" s="696"/>
      <c r="D311" s="696"/>
      <c r="E311" s="696"/>
      <c r="F311" s="697"/>
      <c r="G311" s="165" t="s">
        <v>290</v>
      </c>
      <c r="H311" s="65">
        <f t="shared" si="115"/>
        <v>69.40000000000002</v>
      </c>
      <c r="I311" s="65">
        <f t="shared" si="115"/>
        <v>0</v>
      </c>
      <c r="J311" s="65">
        <f t="shared" si="115"/>
        <v>0</v>
      </c>
      <c r="K311" s="65">
        <f t="shared" si="115"/>
        <v>0</v>
      </c>
      <c r="L311" s="65">
        <f t="shared" si="115"/>
        <v>48</v>
      </c>
      <c r="M311" s="65">
        <f t="shared" si="115"/>
        <v>20.6</v>
      </c>
      <c r="N311" s="65">
        <f t="shared" si="115"/>
        <v>0.8</v>
      </c>
      <c r="O311" s="454"/>
      <c r="P311" s="442"/>
    </row>
    <row r="312" spans="1:17" ht="24.75" thickBot="1" x14ac:dyDescent="0.3">
      <c r="A312" s="698"/>
      <c r="B312" s="698"/>
      <c r="C312" s="698"/>
      <c r="D312" s="698"/>
      <c r="E312" s="698"/>
      <c r="F312" s="699"/>
      <c r="G312" s="165" t="s">
        <v>291</v>
      </c>
      <c r="H312" s="65">
        <f t="shared" si="115"/>
        <v>50</v>
      </c>
      <c r="I312" s="65">
        <f t="shared" si="115"/>
        <v>0</v>
      </c>
      <c r="J312" s="65">
        <f t="shared" si="115"/>
        <v>0</v>
      </c>
      <c r="K312" s="65">
        <f t="shared" si="115"/>
        <v>0</v>
      </c>
      <c r="L312" s="65">
        <f t="shared" si="115"/>
        <v>50</v>
      </c>
      <c r="M312" s="65">
        <f t="shared" si="115"/>
        <v>0</v>
      </c>
      <c r="N312" s="65">
        <f t="shared" si="115"/>
        <v>0</v>
      </c>
      <c r="O312" s="455"/>
      <c r="P312" s="443"/>
    </row>
    <row r="313" spans="1:17" ht="15.75" thickBot="1" x14ac:dyDescent="0.3">
      <c r="A313" s="417" t="s">
        <v>186</v>
      </c>
      <c r="B313" s="417"/>
      <c r="C313" s="417"/>
      <c r="D313" s="417"/>
      <c r="E313" s="417"/>
      <c r="F313" s="417"/>
      <c r="G313" s="417"/>
      <c r="H313" s="417"/>
      <c r="I313" s="417"/>
      <c r="J313" s="417"/>
      <c r="K313" s="417"/>
      <c r="L313" s="417"/>
      <c r="M313" s="417"/>
      <c r="N313" s="417"/>
      <c r="O313" s="417"/>
      <c r="P313" s="419"/>
    </row>
    <row r="314" spans="1:17" ht="36.75" thickBot="1" x14ac:dyDescent="0.3">
      <c r="A314" s="411" t="s">
        <v>3934</v>
      </c>
      <c r="B314" s="405" t="s">
        <v>2183</v>
      </c>
      <c r="C314" s="405" t="s">
        <v>3935</v>
      </c>
      <c r="D314" s="405" t="s">
        <v>336</v>
      </c>
      <c r="E314" s="447">
        <v>1200</v>
      </c>
      <c r="F314" s="405" t="s">
        <v>3864</v>
      </c>
      <c r="G314" s="76" t="s">
        <v>286</v>
      </c>
      <c r="H314" s="61">
        <f t="shared" ref="H314:N314" si="116">SUM(H315:H318)</f>
        <v>23.000000000000004</v>
      </c>
      <c r="I314" s="61">
        <f t="shared" si="116"/>
        <v>0</v>
      </c>
      <c r="J314" s="61">
        <f t="shared" si="116"/>
        <v>0</v>
      </c>
      <c r="K314" s="61">
        <f t="shared" si="116"/>
        <v>0</v>
      </c>
      <c r="L314" s="61">
        <f t="shared" si="116"/>
        <v>3</v>
      </c>
      <c r="M314" s="61">
        <f t="shared" si="116"/>
        <v>20.000000000000004</v>
      </c>
      <c r="N314" s="61">
        <f t="shared" si="116"/>
        <v>0</v>
      </c>
      <c r="O314" s="447">
        <v>1200</v>
      </c>
      <c r="P314" s="408" t="s">
        <v>2183</v>
      </c>
      <c r="Q314" s="314" t="s">
        <v>4194</v>
      </c>
    </row>
    <row r="315" spans="1:17" ht="15.75" thickBot="1" x14ac:dyDescent="0.3">
      <c r="A315" s="412"/>
      <c r="B315" s="406"/>
      <c r="C315" s="406"/>
      <c r="D315" s="406"/>
      <c r="E315" s="448"/>
      <c r="F315" s="406"/>
      <c r="G315" s="76" t="s">
        <v>288</v>
      </c>
      <c r="H315" s="61">
        <f t="shared" ref="H315:H318" si="117">SUM(I315:N315)</f>
        <v>18.600000000000001</v>
      </c>
      <c r="I315" s="61">
        <v>0</v>
      </c>
      <c r="J315" s="61">
        <v>0</v>
      </c>
      <c r="K315" s="61">
        <v>0</v>
      </c>
      <c r="L315" s="61">
        <v>0</v>
      </c>
      <c r="M315" s="61">
        <v>18.600000000000001</v>
      </c>
      <c r="N315" s="61">
        <v>0</v>
      </c>
      <c r="O315" s="448"/>
      <c r="P315" s="409"/>
      <c r="Q315" s="315"/>
    </row>
    <row r="316" spans="1:17" ht="36.75" thickBot="1" x14ac:dyDescent="0.3">
      <c r="A316" s="412"/>
      <c r="B316" s="406"/>
      <c r="C316" s="406"/>
      <c r="D316" s="406"/>
      <c r="E316" s="448"/>
      <c r="F316" s="406"/>
      <c r="G316" s="76" t="s">
        <v>289</v>
      </c>
      <c r="H316" s="61">
        <f t="shared" si="117"/>
        <v>1.3</v>
      </c>
      <c r="I316" s="61">
        <v>0</v>
      </c>
      <c r="J316" s="61">
        <v>0</v>
      </c>
      <c r="K316" s="61">
        <v>0</v>
      </c>
      <c r="L316" s="61">
        <v>0</v>
      </c>
      <c r="M316" s="61">
        <v>1.3</v>
      </c>
      <c r="N316" s="61">
        <v>0</v>
      </c>
      <c r="O316" s="448"/>
      <c r="P316" s="409"/>
      <c r="Q316" s="315"/>
    </row>
    <row r="317" spans="1:17" ht="15.75" thickBot="1" x14ac:dyDescent="0.3">
      <c r="A317" s="412"/>
      <c r="B317" s="406"/>
      <c r="C317" s="406"/>
      <c r="D317" s="406"/>
      <c r="E317" s="448"/>
      <c r="F317" s="406"/>
      <c r="G317" s="76" t="s">
        <v>290</v>
      </c>
      <c r="H317" s="61">
        <f t="shared" si="117"/>
        <v>3.1</v>
      </c>
      <c r="I317" s="61">
        <v>0</v>
      </c>
      <c r="J317" s="61">
        <v>0</v>
      </c>
      <c r="K317" s="61">
        <v>0</v>
      </c>
      <c r="L317" s="61">
        <v>3</v>
      </c>
      <c r="M317" s="61">
        <v>0.1</v>
      </c>
      <c r="N317" s="61">
        <v>0</v>
      </c>
      <c r="O317" s="448"/>
      <c r="P317" s="409"/>
      <c r="Q317" s="315"/>
    </row>
    <row r="318" spans="1:17" ht="24.75" thickBot="1" x14ac:dyDescent="0.3">
      <c r="A318" s="413"/>
      <c r="B318" s="407"/>
      <c r="C318" s="407"/>
      <c r="D318" s="407"/>
      <c r="E318" s="449"/>
      <c r="F318" s="407"/>
      <c r="G318" s="76" t="s">
        <v>291</v>
      </c>
      <c r="H318" s="61">
        <f t="shared" si="117"/>
        <v>0</v>
      </c>
      <c r="I318" s="61">
        <v>0</v>
      </c>
      <c r="J318" s="61">
        <v>0</v>
      </c>
      <c r="K318" s="61">
        <v>0</v>
      </c>
      <c r="L318" s="61">
        <v>0</v>
      </c>
      <c r="M318" s="61">
        <v>0</v>
      </c>
      <c r="N318" s="61">
        <v>0</v>
      </c>
      <c r="O318" s="449"/>
      <c r="P318" s="410"/>
      <c r="Q318" s="315"/>
    </row>
    <row r="319" spans="1:17" ht="36.75" thickBot="1" x14ac:dyDescent="0.3">
      <c r="A319" s="411" t="s">
        <v>3936</v>
      </c>
      <c r="B319" s="405" t="s">
        <v>2183</v>
      </c>
      <c r="C319" s="405" t="s">
        <v>3935</v>
      </c>
      <c r="D319" s="405" t="s">
        <v>336</v>
      </c>
      <c r="E319" s="405">
        <v>900</v>
      </c>
      <c r="F319" s="405" t="s">
        <v>3864</v>
      </c>
      <c r="G319" s="76" t="s">
        <v>286</v>
      </c>
      <c r="H319" s="61">
        <f t="shared" ref="H319:N319" si="118">SUM(H320:H323)</f>
        <v>23.000000000000004</v>
      </c>
      <c r="I319" s="61">
        <f t="shared" si="118"/>
        <v>0</v>
      </c>
      <c r="J319" s="61">
        <f t="shared" si="118"/>
        <v>0</v>
      </c>
      <c r="K319" s="61">
        <f t="shared" si="118"/>
        <v>0</v>
      </c>
      <c r="L319" s="61">
        <f t="shared" si="118"/>
        <v>3</v>
      </c>
      <c r="M319" s="61">
        <f t="shared" si="118"/>
        <v>20.000000000000004</v>
      </c>
      <c r="N319" s="61">
        <f t="shared" si="118"/>
        <v>0</v>
      </c>
      <c r="O319" s="405">
        <v>900</v>
      </c>
      <c r="P319" s="408" t="s">
        <v>2183</v>
      </c>
      <c r="Q319" s="314" t="s">
        <v>4194</v>
      </c>
    </row>
    <row r="320" spans="1:17" ht="15.75" thickBot="1" x14ac:dyDescent="0.3">
      <c r="A320" s="412"/>
      <c r="B320" s="406"/>
      <c r="C320" s="406"/>
      <c r="D320" s="406"/>
      <c r="E320" s="406"/>
      <c r="F320" s="406"/>
      <c r="G320" s="76" t="s">
        <v>288</v>
      </c>
      <c r="H320" s="61">
        <f t="shared" ref="H320:H323" si="119">SUM(I320:N320)</f>
        <v>18.600000000000001</v>
      </c>
      <c r="I320" s="61">
        <v>0</v>
      </c>
      <c r="J320" s="61">
        <v>0</v>
      </c>
      <c r="K320" s="61">
        <v>0</v>
      </c>
      <c r="L320" s="61">
        <v>0</v>
      </c>
      <c r="M320" s="61">
        <v>18.600000000000001</v>
      </c>
      <c r="N320" s="61">
        <v>0</v>
      </c>
      <c r="O320" s="406"/>
      <c r="P320" s="409"/>
      <c r="Q320" s="315"/>
    </row>
    <row r="321" spans="1:17" ht="36.75" thickBot="1" x14ac:dyDescent="0.3">
      <c r="A321" s="412"/>
      <c r="B321" s="406"/>
      <c r="C321" s="406"/>
      <c r="D321" s="406"/>
      <c r="E321" s="406"/>
      <c r="F321" s="406"/>
      <c r="G321" s="76" t="s">
        <v>289</v>
      </c>
      <c r="H321" s="61">
        <f t="shared" si="119"/>
        <v>1.3</v>
      </c>
      <c r="I321" s="61">
        <v>0</v>
      </c>
      <c r="J321" s="61">
        <v>0</v>
      </c>
      <c r="K321" s="61">
        <v>0</v>
      </c>
      <c r="L321" s="61">
        <v>0</v>
      </c>
      <c r="M321" s="61">
        <v>1.3</v>
      </c>
      <c r="N321" s="61">
        <v>0</v>
      </c>
      <c r="O321" s="406"/>
      <c r="P321" s="409"/>
      <c r="Q321" s="315"/>
    </row>
    <row r="322" spans="1:17" ht="15.75" thickBot="1" x14ac:dyDescent="0.3">
      <c r="A322" s="412"/>
      <c r="B322" s="406"/>
      <c r="C322" s="406"/>
      <c r="D322" s="406"/>
      <c r="E322" s="406"/>
      <c r="F322" s="406"/>
      <c r="G322" s="76" t="s">
        <v>290</v>
      </c>
      <c r="H322" s="61">
        <f t="shared" si="119"/>
        <v>3.1</v>
      </c>
      <c r="I322" s="61">
        <v>0</v>
      </c>
      <c r="J322" s="61">
        <v>0</v>
      </c>
      <c r="K322" s="61">
        <v>0</v>
      </c>
      <c r="L322" s="61">
        <v>3</v>
      </c>
      <c r="M322" s="61">
        <v>0.1</v>
      </c>
      <c r="N322" s="61">
        <v>0</v>
      </c>
      <c r="O322" s="406"/>
      <c r="P322" s="409"/>
      <c r="Q322" s="315"/>
    </row>
    <row r="323" spans="1:17" ht="24.75" thickBot="1" x14ac:dyDescent="0.3">
      <c r="A323" s="413"/>
      <c r="B323" s="407"/>
      <c r="C323" s="407"/>
      <c r="D323" s="407"/>
      <c r="E323" s="407"/>
      <c r="F323" s="407"/>
      <c r="G323" s="76" t="s">
        <v>291</v>
      </c>
      <c r="H323" s="61">
        <f t="shared" si="119"/>
        <v>0</v>
      </c>
      <c r="I323" s="61">
        <v>0</v>
      </c>
      <c r="J323" s="61">
        <v>0</v>
      </c>
      <c r="K323" s="61">
        <v>0</v>
      </c>
      <c r="L323" s="61">
        <v>0</v>
      </c>
      <c r="M323" s="61">
        <v>0</v>
      </c>
      <c r="N323" s="61">
        <v>0</v>
      </c>
      <c r="O323" s="407"/>
      <c r="P323" s="410"/>
      <c r="Q323" s="315"/>
    </row>
    <row r="324" spans="1:17" ht="36.75" thickBot="1" x14ac:dyDescent="0.3">
      <c r="A324" s="411" t="s">
        <v>3937</v>
      </c>
      <c r="B324" s="405" t="s">
        <v>2183</v>
      </c>
      <c r="C324" s="405" t="s">
        <v>3935</v>
      </c>
      <c r="D324" s="405" t="s">
        <v>336</v>
      </c>
      <c r="E324" s="405">
        <v>900</v>
      </c>
      <c r="F324" s="405" t="s">
        <v>3864</v>
      </c>
      <c r="G324" s="76" t="s">
        <v>286</v>
      </c>
      <c r="H324" s="61">
        <f t="shared" ref="H324:N324" si="120">SUM(H325:H328)</f>
        <v>23.000000000000004</v>
      </c>
      <c r="I324" s="61">
        <f t="shared" si="120"/>
        <v>0</v>
      </c>
      <c r="J324" s="61">
        <f t="shared" si="120"/>
        <v>0</v>
      </c>
      <c r="K324" s="61">
        <f t="shared" si="120"/>
        <v>0</v>
      </c>
      <c r="L324" s="61">
        <f t="shared" si="120"/>
        <v>3</v>
      </c>
      <c r="M324" s="61">
        <f t="shared" si="120"/>
        <v>20.000000000000004</v>
      </c>
      <c r="N324" s="61">
        <f t="shared" si="120"/>
        <v>0</v>
      </c>
      <c r="O324" s="405">
        <v>900</v>
      </c>
      <c r="P324" s="408" t="s">
        <v>2183</v>
      </c>
      <c r="Q324" s="314" t="s">
        <v>4194</v>
      </c>
    </row>
    <row r="325" spans="1:17" ht="15.75" thickBot="1" x14ac:dyDescent="0.3">
      <c r="A325" s="412"/>
      <c r="B325" s="406"/>
      <c r="C325" s="406"/>
      <c r="D325" s="406"/>
      <c r="E325" s="406"/>
      <c r="F325" s="406"/>
      <c r="G325" s="76" t="s">
        <v>288</v>
      </c>
      <c r="H325" s="61">
        <f t="shared" ref="H325:H328" si="121">SUM(I325:N325)</f>
        <v>18.600000000000001</v>
      </c>
      <c r="I325" s="61">
        <v>0</v>
      </c>
      <c r="J325" s="61">
        <v>0</v>
      </c>
      <c r="K325" s="61">
        <v>0</v>
      </c>
      <c r="L325" s="61">
        <v>0</v>
      </c>
      <c r="M325" s="61">
        <v>18.600000000000001</v>
      </c>
      <c r="N325" s="61">
        <v>0</v>
      </c>
      <c r="O325" s="406"/>
      <c r="P325" s="409"/>
      <c r="Q325" s="315"/>
    </row>
    <row r="326" spans="1:17" ht="36.75" thickBot="1" x14ac:dyDescent="0.3">
      <c r="A326" s="412"/>
      <c r="B326" s="406"/>
      <c r="C326" s="406"/>
      <c r="D326" s="406"/>
      <c r="E326" s="406"/>
      <c r="F326" s="406"/>
      <c r="G326" s="76" t="s">
        <v>289</v>
      </c>
      <c r="H326" s="61">
        <f t="shared" si="121"/>
        <v>1.3</v>
      </c>
      <c r="I326" s="61">
        <v>0</v>
      </c>
      <c r="J326" s="61">
        <v>0</v>
      </c>
      <c r="K326" s="61">
        <v>0</v>
      </c>
      <c r="L326" s="61">
        <v>0</v>
      </c>
      <c r="M326" s="61">
        <v>1.3</v>
      </c>
      <c r="N326" s="61">
        <v>0</v>
      </c>
      <c r="O326" s="406"/>
      <c r="P326" s="409"/>
      <c r="Q326" s="315"/>
    </row>
    <row r="327" spans="1:17" ht="15.75" thickBot="1" x14ac:dyDescent="0.3">
      <c r="A327" s="412"/>
      <c r="B327" s="406"/>
      <c r="C327" s="406"/>
      <c r="D327" s="406"/>
      <c r="E327" s="406"/>
      <c r="F327" s="406"/>
      <c r="G327" s="76" t="s">
        <v>290</v>
      </c>
      <c r="H327" s="61">
        <f t="shared" si="121"/>
        <v>3.1</v>
      </c>
      <c r="I327" s="61">
        <v>0</v>
      </c>
      <c r="J327" s="61">
        <v>0</v>
      </c>
      <c r="K327" s="61">
        <v>0</v>
      </c>
      <c r="L327" s="61">
        <v>3</v>
      </c>
      <c r="M327" s="61">
        <v>0.1</v>
      </c>
      <c r="N327" s="61">
        <v>0</v>
      </c>
      <c r="O327" s="406"/>
      <c r="P327" s="409"/>
      <c r="Q327" s="315"/>
    </row>
    <row r="328" spans="1:17" ht="24.75" thickBot="1" x14ac:dyDescent="0.3">
      <c r="A328" s="413"/>
      <c r="B328" s="407"/>
      <c r="C328" s="407"/>
      <c r="D328" s="407"/>
      <c r="E328" s="407"/>
      <c r="F328" s="407"/>
      <c r="G328" s="76" t="s">
        <v>291</v>
      </c>
      <c r="H328" s="61">
        <f t="shared" si="121"/>
        <v>0</v>
      </c>
      <c r="I328" s="61">
        <v>0</v>
      </c>
      <c r="J328" s="61">
        <v>0</v>
      </c>
      <c r="K328" s="61">
        <v>0</v>
      </c>
      <c r="L328" s="61">
        <v>0</v>
      </c>
      <c r="M328" s="61">
        <v>0</v>
      </c>
      <c r="N328" s="61">
        <v>0</v>
      </c>
      <c r="O328" s="407"/>
      <c r="P328" s="410"/>
      <c r="Q328" s="315"/>
    </row>
    <row r="329" spans="1:17" ht="36.75" thickBot="1" x14ac:dyDescent="0.3">
      <c r="A329" s="411" t="s">
        <v>3938</v>
      </c>
      <c r="B329" s="405" t="s">
        <v>2183</v>
      </c>
      <c r="C329" s="405" t="s">
        <v>3935</v>
      </c>
      <c r="D329" s="405" t="s">
        <v>336</v>
      </c>
      <c r="E329" s="405">
        <v>500</v>
      </c>
      <c r="F329" s="405" t="s">
        <v>3864</v>
      </c>
      <c r="G329" s="76" t="s">
        <v>286</v>
      </c>
      <c r="H329" s="61">
        <f t="shared" ref="H329:N329" si="122">SUM(H330:H333)</f>
        <v>23.000000000000004</v>
      </c>
      <c r="I329" s="61">
        <f t="shared" si="122"/>
        <v>0</v>
      </c>
      <c r="J329" s="61">
        <f t="shared" si="122"/>
        <v>0</v>
      </c>
      <c r="K329" s="61">
        <f t="shared" si="122"/>
        <v>0</v>
      </c>
      <c r="L329" s="61">
        <f t="shared" si="122"/>
        <v>3</v>
      </c>
      <c r="M329" s="61">
        <f t="shared" si="122"/>
        <v>20.000000000000004</v>
      </c>
      <c r="N329" s="61">
        <f t="shared" si="122"/>
        <v>0</v>
      </c>
      <c r="O329" s="405">
        <v>500</v>
      </c>
      <c r="P329" s="408" t="s">
        <v>2183</v>
      </c>
      <c r="Q329" s="314" t="s">
        <v>4194</v>
      </c>
    </row>
    <row r="330" spans="1:17" ht="15.75" thickBot="1" x14ac:dyDescent="0.3">
      <c r="A330" s="412"/>
      <c r="B330" s="406"/>
      <c r="C330" s="406"/>
      <c r="D330" s="406"/>
      <c r="E330" s="406"/>
      <c r="F330" s="406"/>
      <c r="G330" s="76" t="s">
        <v>288</v>
      </c>
      <c r="H330" s="61">
        <f t="shared" ref="H330:H333" si="123">SUM(I330:N330)</f>
        <v>18.600000000000001</v>
      </c>
      <c r="I330" s="61">
        <v>0</v>
      </c>
      <c r="J330" s="61">
        <v>0</v>
      </c>
      <c r="K330" s="61">
        <v>0</v>
      </c>
      <c r="L330" s="61">
        <v>0</v>
      </c>
      <c r="M330" s="61">
        <v>18.600000000000001</v>
      </c>
      <c r="N330" s="61">
        <v>0</v>
      </c>
      <c r="O330" s="406"/>
      <c r="P330" s="409"/>
      <c r="Q330" s="315"/>
    </row>
    <row r="331" spans="1:17" ht="36.75" thickBot="1" x14ac:dyDescent="0.3">
      <c r="A331" s="412"/>
      <c r="B331" s="406"/>
      <c r="C331" s="406"/>
      <c r="D331" s="406"/>
      <c r="E331" s="406"/>
      <c r="F331" s="406"/>
      <c r="G331" s="76" t="s">
        <v>289</v>
      </c>
      <c r="H331" s="61">
        <f t="shared" si="123"/>
        <v>1.3</v>
      </c>
      <c r="I331" s="61">
        <v>0</v>
      </c>
      <c r="J331" s="61">
        <v>0</v>
      </c>
      <c r="K331" s="61">
        <v>0</v>
      </c>
      <c r="L331" s="61">
        <v>0</v>
      </c>
      <c r="M331" s="61">
        <v>1.3</v>
      </c>
      <c r="N331" s="61">
        <v>0</v>
      </c>
      <c r="O331" s="406"/>
      <c r="P331" s="409"/>
      <c r="Q331" s="315"/>
    </row>
    <row r="332" spans="1:17" ht="15.75" thickBot="1" x14ac:dyDescent="0.3">
      <c r="A332" s="412"/>
      <c r="B332" s="406"/>
      <c r="C332" s="406"/>
      <c r="D332" s="406"/>
      <c r="E332" s="406"/>
      <c r="F332" s="406"/>
      <c r="G332" s="76" t="s">
        <v>290</v>
      </c>
      <c r="H332" s="61">
        <f t="shared" si="123"/>
        <v>3.1</v>
      </c>
      <c r="I332" s="61">
        <v>0</v>
      </c>
      <c r="J332" s="61">
        <v>0</v>
      </c>
      <c r="K332" s="61">
        <v>0</v>
      </c>
      <c r="L332" s="61">
        <v>3</v>
      </c>
      <c r="M332" s="61">
        <v>0.1</v>
      </c>
      <c r="N332" s="61">
        <v>0</v>
      </c>
      <c r="O332" s="406"/>
      <c r="P332" s="409"/>
      <c r="Q332" s="315"/>
    </row>
    <row r="333" spans="1:17" ht="24.75" thickBot="1" x14ac:dyDescent="0.3">
      <c r="A333" s="413"/>
      <c r="B333" s="407"/>
      <c r="C333" s="407"/>
      <c r="D333" s="407"/>
      <c r="E333" s="407"/>
      <c r="F333" s="407"/>
      <c r="G333" s="76" t="s">
        <v>291</v>
      </c>
      <c r="H333" s="61">
        <f t="shared" si="123"/>
        <v>0</v>
      </c>
      <c r="I333" s="61">
        <v>0</v>
      </c>
      <c r="J333" s="61">
        <v>0</v>
      </c>
      <c r="K333" s="61">
        <v>0</v>
      </c>
      <c r="L333" s="61">
        <v>0</v>
      </c>
      <c r="M333" s="61">
        <v>0</v>
      </c>
      <c r="N333" s="61">
        <v>0</v>
      </c>
      <c r="O333" s="407"/>
      <c r="P333" s="410"/>
      <c r="Q333" s="315"/>
    </row>
    <row r="334" spans="1:17" ht="36.75" thickBot="1" x14ac:dyDescent="0.3">
      <c r="A334" s="411" t="s">
        <v>3939</v>
      </c>
      <c r="B334" s="405" t="s">
        <v>2183</v>
      </c>
      <c r="C334" s="405" t="s">
        <v>3935</v>
      </c>
      <c r="D334" s="405" t="s">
        <v>336</v>
      </c>
      <c r="E334" s="447">
        <v>1100</v>
      </c>
      <c r="F334" s="405" t="s">
        <v>3864</v>
      </c>
      <c r="G334" s="76" t="s">
        <v>286</v>
      </c>
      <c r="H334" s="61">
        <f t="shared" ref="H334:N334" si="124">SUM(H335:H338)</f>
        <v>23.000000000000004</v>
      </c>
      <c r="I334" s="61">
        <f t="shared" si="124"/>
        <v>0</v>
      </c>
      <c r="J334" s="61">
        <f t="shared" si="124"/>
        <v>0</v>
      </c>
      <c r="K334" s="61">
        <f t="shared" si="124"/>
        <v>0</v>
      </c>
      <c r="L334" s="61">
        <f t="shared" si="124"/>
        <v>3</v>
      </c>
      <c r="M334" s="61">
        <f t="shared" si="124"/>
        <v>20.000000000000004</v>
      </c>
      <c r="N334" s="61">
        <f t="shared" si="124"/>
        <v>0</v>
      </c>
      <c r="O334" s="447">
        <v>1100</v>
      </c>
      <c r="P334" s="408" t="s">
        <v>2183</v>
      </c>
      <c r="Q334" s="314" t="s">
        <v>4194</v>
      </c>
    </row>
    <row r="335" spans="1:17" ht="15.75" thickBot="1" x14ac:dyDescent="0.3">
      <c r="A335" s="412"/>
      <c r="B335" s="406"/>
      <c r="C335" s="406"/>
      <c r="D335" s="406"/>
      <c r="E335" s="448"/>
      <c r="F335" s="406"/>
      <c r="G335" s="76" t="s">
        <v>288</v>
      </c>
      <c r="H335" s="61">
        <f t="shared" ref="H335:H338" si="125">SUM(I335:N335)</f>
        <v>18.600000000000001</v>
      </c>
      <c r="I335" s="61">
        <v>0</v>
      </c>
      <c r="J335" s="61">
        <v>0</v>
      </c>
      <c r="K335" s="61">
        <v>0</v>
      </c>
      <c r="L335" s="61">
        <v>0</v>
      </c>
      <c r="M335" s="61">
        <v>18.600000000000001</v>
      </c>
      <c r="N335" s="61">
        <v>0</v>
      </c>
      <c r="O335" s="448"/>
      <c r="P335" s="409"/>
      <c r="Q335" s="315"/>
    </row>
    <row r="336" spans="1:17" ht="36.75" thickBot="1" x14ac:dyDescent="0.3">
      <c r="A336" s="412"/>
      <c r="B336" s="406"/>
      <c r="C336" s="406"/>
      <c r="D336" s="406"/>
      <c r="E336" s="448"/>
      <c r="F336" s="406"/>
      <c r="G336" s="76" t="s">
        <v>289</v>
      </c>
      <c r="H336" s="61">
        <f t="shared" si="125"/>
        <v>1.3</v>
      </c>
      <c r="I336" s="61">
        <v>0</v>
      </c>
      <c r="J336" s="61">
        <v>0</v>
      </c>
      <c r="K336" s="61">
        <v>0</v>
      </c>
      <c r="L336" s="61">
        <v>0</v>
      </c>
      <c r="M336" s="61">
        <v>1.3</v>
      </c>
      <c r="N336" s="61">
        <v>0</v>
      </c>
      <c r="O336" s="448"/>
      <c r="P336" s="409"/>
      <c r="Q336" s="315"/>
    </row>
    <row r="337" spans="1:17" ht="15.75" thickBot="1" x14ac:dyDescent="0.3">
      <c r="A337" s="412"/>
      <c r="B337" s="406"/>
      <c r="C337" s="406"/>
      <c r="D337" s="406"/>
      <c r="E337" s="448"/>
      <c r="F337" s="406"/>
      <c r="G337" s="76" t="s">
        <v>290</v>
      </c>
      <c r="H337" s="61">
        <f t="shared" si="125"/>
        <v>3.1</v>
      </c>
      <c r="I337" s="61">
        <v>0</v>
      </c>
      <c r="J337" s="61">
        <v>0</v>
      </c>
      <c r="K337" s="61">
        <v>0</v>
      </c>
      <c r="L337" s="61">
        <v>3</v>
      </c>
      <c r="M337" s="61">
        <v>0.1</v>
      </c>
      <c r="N337" s="61">
        <v>0</v>
      </c>
      <c r="O337" s="448"/>
      <c r="P337" s="409"/>
      <c r="Q337" s="315"/>
    </row>
    <row r="338" spans="1:17" ht="24.75" thickBot="1" x14ac:dyDescent="0.3">
      <c r="A338" s="413"/>
      <c r="B338" s="407"/>
      <c r="C338" s="407"/>
      <c r="D338" s="407"/>
      <c r="E338" s="449"/>
      <c r="F338" s="407"/>
      <c r="G338" s="76" t="s">
        <v>291</v>
      </c>
      <c r="H338" s="61">
        <f t="shared" si="125"/>
        <v>0</v>
      </c>
      <c r="I338" s="61">
        <v>0</v>
      </c>
      <c r="J338" s="61">
        <v>0</v>
      </c>
      <c r="K338" s="61">
        <v>0</v>
      </c>
      <c r="L338" s="61">
        <v>0</v>
      </c>
      <c r="M338" s="61">
        <v>0</v>
      </c>
      <c r="N338" s="61">
        <v>0</v>
      </c>
      <c r="O338" s="449"/>
      <c r="P338" s="410"/>
      <c r="Q338" s="315"/>
    </row>
    <row r="339" spans="1:17" ht="36.75" thickBot="1" x14ac:dyDescent="0.3">
      <c r="A339" s="411" t="s">
        <v>3940</v>
      </c>
      <c r="B339" s="405" t="s">
        <v>2183</v>
      </c>
      <c r="C339" s="405" t="s">
        <v>3935</v>
      </c>
      <c r="D339" s="405" t="s">
        <v>522</v>
      </c>
      <c r="E339" s="405">
        <v>300</v>
      </c>
      <c r="F339" s="405" t="s">
        <v>3864</v>
      </c>
      <c r="G339" s="76" t="s">
        <v>286</v>
      </c>
      <c r="H339" s="61">
        <f t="shared" ref="H339:N339" si="126">SUM(H340:H343)</f>
        <v>23.000000000000004</v>
      </c>
      <c r="I339" s="61">
        <f t="shared" si="126"/>
        <v>0</v>
      </c>
      <c r="J339" s="61">
        <f t="shared" si="126"/>
        <v>0</v>
      </c>
      <c r="K339" s="61">
        <f t="shared" si="126"/>
        <v>0</v>
      </c>
      <c r="L339" s="61">
        <f t="shared" si="126"/>
        <v>0</v>
      </c>
      <c r="M339" s="61">
        <f t="shared" si="126"/>
        <v>3</v>
      </c>
      <c r="N339" s="61">
        <f t="shared" si="126"/>
        <v>20.000000000000004</v>
      </c>
      <c r="O339" s="405">
        <v>300</v>
      </c>
      <c r="P339" s="408" t="s">
        <v>2183</v>
      </c>
      <c r="Q339" s="314" t="s">
        <v>4194</v>
      </c>
    </row>
    <row r="340" spans="1:17" ht="15.75" thickBot="1" x14ac:dyDescent="0.3">
      <c r="A340" s="412"/>
      <c r="B340" s="406"/>
      <c r="C340" s="406"/>
      <c r="D340" s="406"/>
      <c r="E340" s="406"/>
      <c r="F340" s="406"/>
      <c r="G340" s="76" t="s">
        <v>288</v>
      </c>
      <c r="H340" s="61">
        <f t="shared" ref="H340:H343" si="127">SUM(I340:N340)</f>
        <v>18.600000000000001</v>
      </c>
      <c r="I340" s="61">
        <v>0</v>
      </c>
      <c r="J340" s="61">
        <v>0</v>
      </c>
      <c r="K340" s="61">
        <v>0</v>
      </c>
      <c r="L340" s="61">
        <v>0</v>
      </c>
      <c r="M340" s="61">
        <v>0</v>
      </c>
      <c r="N340" s="61">
        <v>18.600000000000001</v>
      </c>
      <c r="O340" s="406"/>
      <c r="P340" s="409"/>
      <c r="Q340" s="315"/>
    </row>
    <row r="341" spans="1:17" ht="36.75" thickBot="1" x14ac:dyDescent="0.3">
      <c r="A341" s="412"/>
      <c r="B341" s="406"/>
      <c r="C341" s="406"/>
      <c r="D341" s="406"/>
      <c r="E341" s="406"/>
      <c r="F341" s="406"/>
      <c r="G341" s="76" t="s">
        <v>289</v>
      </c>
      <c r="H341" s="61">
        <f t="shared" si="127"/>
        <v>1.3</v>
      </c>
      <c r="I341" s="61">
        <v>0</v>
      </c>
      <c r="J341" s="61">
        <v>0</v>
      </c>
      <c r="K341" s="61">
        <v>0</v>
      </c>
      <c r="L341" s="61">
        <v>0</v>
      </c>
      <c r="M341" s="61">
        <v>0</v>
      </c>
      <c r="N341" s="61">
        <v>1.3</v>
      </c>
      <c r="O341" s="406"/>
      <c r="P341" s="409"/>
      <c r="Q341" s="315"/>
    </row>
    <row r="342" spans="1:17" ht="15.75" thickBot="1" x14ac:dyDescent="0.3">
      <c r="A342" s="412"/>
      <c r="B342" s="406"/>
      <c r="C342" s="406"/>
      <c r="D342" s="406"/>
      <c r="E342" s="406"/>
      <c r="F342" s="406"/>
      <c r="G342" s="76" t="s">
        <v>290</v>
      </c>
      <c r="H342" s="61">
        <f t="shared" si="127"/>
        <v>3.1</v>
      </c>
      <c r="I342" s="61">
        <v>0</v>
      </c>
      <c r="J342" s="61">
        <v>0</v>
      </c>
      <c r="K342" s="61">
        <v>0</v>
      </c>
      <c r="L342" s="61">
        <v>0</v>
      </c>
      <c r="M342" s="61">
        <v>3</v>
      </c>
      <c r="N342" s="61">
        <v>0.1</v>
      </c>
      <c r="O342" s="406"/>
      <c r="P342" s="409"/>
      <c r="Q342" s="315"/>
    </row>
    <row r="343" spans="1:17" ht="24.75" thickBot="1" x14ac:dyDescent="0.3">
      <c r="A343" s="413"/>
      <c r="B343" s="407"/>
      <c r="C343" s="407"/>
      <c r="D343" s="407"/>
      <c r="E343" s="407"/>
      <c r="F343" s="407"/>
      <c r="G343" s="76" t="s">
        <v>291</v>
      </c>
      <c r="H343" s="61">
        <f t="shared" si="127"/>
        <v>0</v>
      </c>
      <c r="I343" s="61">
        <v>0</v>
      </c>
      <c r="J343" s="61">
        <v>0</v>
      </c>
      <c r="K343" s="61">
        <v>0</v>
      </c>
      <c r="L343" s="61">
        <v>0</v>
      </c>
      <c r="M343" s="61">
        <v>0</v>
      </c>
      <c r="N343" s="61">
        <v>0</v>
      </c>
      <c r="O343" s="407"/>
      <c r="P343" s="410"/>
      <c r="Q343" s="315"/>
    </row>
    <row r="344" spans="1:17" ht="36.75" thickBot="1" x14ac:dyDescent="0.3">
      <c r="A344" s="411" t="s">
        <v>3941</v>
      </c>
      <c r="B344" s="405" t="s">
        <v>2183</v>
      </c>
      <c r="C344" s="405" t="s">
        <v>3935</v>
      </c>
      <c r="D344" s="405" t="s">
        <v>336</v>
      </c>
      <c r="E344" s="447">
        <v>3500</v>
      </c>
      <c r="F344" s="405" t="s">
        <v>3864</v>
      </c>
      <c r="G344" s="76" t="s">
        <v>286</v>
      </c>
      <c r="H344" s="61">
        <f t="shared" ref="H344:N344" si="128">SUM(H345:H348)</f>
        <v>23.000000000000004</v>
      </c>
      <c r="I344" s="61">
        <f t="shared" si="128"/>
        <v>0</v>
      </c>
      <c r="J344" s="61">
        <f t="shared" si="128"/>
        <v>0</v>
      </c>
      <c r="K344" s="61">
        <f t="shared" si="128"/>
        <v>0</v>
      </c>
      <c r="L344" s="61">
        <f t="shared" si="128"/>
        <v>3</v>
      </c>
      <c r="M344" s="61">
        <f t="shared" si="128"/>
        <v>20.000000000000004</v>
      </c>
      <c r="N344" s="61">
        <f t="shared" si="128"/>
        <v>0</v>
      </c>
      <c r="O344" s="447">
        <v>3500</v>
      </c>
      <c r="P344" s="408" t="s">
        <v>2183</v>
      </c>
      <c r="Q344" s="314" t="s">
        <v>4194</v>
      </c>
    </row>
    <row r="345" spans="1:17" ht="15.75" thickBot="1" x14ac:dyDescent="0.3">
      <c r="A345" s="412"/>
      <c r="B345" s="406"/>
      <c r="C345" s="406"/>
      <c r="D345" s="406"/>
      <c r="E345" s="448"/>
      <c r="F345" s="406"/>
      <c r="G345" s="76" t="s">
        <v>288</v>
      </c>
      <c r="H345" s="61">
        <f t="shared" ref="H345:H348" si="129">SUM(I345:N345)</f>
        <v>18.600000000000001</v>
      </c>
      <c r="I345" s="61">
        <v>0</v>
      </c>
      <c r="J345" s="61">
        <v>0</v>
      </c>
      <c r="K345" s="61">
        <v>0</v>
      </c>
      <c r="L345" s="61">
        <v>0</v>
      </c>
      <c r="M345" s="61">
        <v>18.600000000000001</v>
      </c>
      <c r="N345" s="61">
        <v>0</v>
      </c>
      <c r="O345" s="448"/>
      <c r="P345" s="409"/>
      <c r="Q345" s="315"/>
    </row>
    <row r="346" spans="1:17" ht="36.75" thickBot="1" x14ac:dyDescent="0.3">
      <c r="A346" s="412"/>
      <c r="B346" s="406"/>
      <c r="C346" s="406"/>
      <c r="D346" s="406"/>
      <c r="E346" s="448"/>
      <c r="F346" s="406"/>
      <c r="G346" s="76" t="s">
        <v>289</v>
      </c>
      <c r="H346" s="61">
        <f t="shared" si="129"/>
        <v>1.3</v>
      </c>
      <c r="I346" s="61">
        <v>0</v>
      </c>
      <c r="J346" s="61">
        <v>0</v>
      </c>
      <c r="K346" s="61">
        <v>0</v>
      </c>
      <c r="L346" s="61">
        <v>0</v>
      </c>
      <c r="M346" s="61">
        <v>1.3</v>
      </c>
      <c r="N346" s="61">
        <v>0</v>
      </c>
      <c r="O346" s="448"/>
      <c r="P346" s="409"/>
      <c r="Q346" s="315"/>
    </row>
    <row r="347" spans="1:17" ht="15.75" thickBot="1" x14ac:dyDescent="0.3">
      <c r="A347" s="412"/>
      <c r="B347" s="406"/>
      <c r="C347" s="406"/>
      <c r="D347" s="406"/>
      <c r="E347" s="448"/>
      <c r="F347" s="406"/>
      <c r="G347" s="76" t="s">
        <v>290</v>
      </c>
      <c r="H347" s="61">
        <f t="shared" si="129"/>
        <v>3.1</v>
      </c>
      <c r="I347" s="61">
        <v>0</v>
      </c>
      <c r="J347" s="61">
        <v>0</v>
      </c>
      <c r="K347" s="61">
        <v>0</v>
      </c>
      <c r="L347" s="61">
        <v>3</v>
      </c>
      <c r="M347" s="61">
        <v>0.1</v>
      </c>
      <c r="N347" s="61">
        <v>0</v>
      </c>
      <c r="O347" s="448"/>
      <c r="P347" s="409"/>
      <c r="Q347" s="315"/>
    </row>
    <row r="348" spans="1:17" ht="24.75" thickBot="1" x14ac:dyDescent="0.3">
      <c r="A348" s="413"/>
      <c r="B348" s="407"/>
      <c r="C348" s="407"/>
      <c r="D348" s="407"/>
      <c r="E348" s="449"/>
      <c r="F348" s="407"/>
      <c r="G348" s="76" t="s">
        <v>291</v>
      </c>
      <c r="H348" s="61">
        <f t="shared" si="129"/>
        <v>0</v>
      </c>
      <c r="I348" s="61">
        <v>0</v>
      </c>
      <c r="J348" s="61">
        <v>0</v>
      </c>
      <c r="K348" s="61">
        <v>0</v>
      </c>
      <c r="L348" s="61">
        <v>0</v>
      </c>
      <c r="M348" s="61">
        <v>0</v>
      </c>
      <c r="N348" s="61">
        <v>0</v>
      </c>
      <c r="O348" s="449"/>
      <c r="P348" s="410"/>
      <c r="Q348" s="315"/>
    </row>
    <row r="349" spans="1:17" ht="36.75" thickBot="1" x14ac:dyDescent="0.3">
      <c r="A349" s="411" t="s">
        <v>780</v>
      </c>
      <c r="B349" s="518" t="s">
        <v>781</v>
      </c>
      <c r="C349" s="518" t="s">
        <v>186</v>
      </c>
      <c r="D349" s="405" t="s">
        <v>160</v>
      </c>
      <c r="E349" s="405" t="s">
        <v>782</v>
      </c>
      <c r="F349" s="518" t="s">
        <v>783</v>
      </c>
      <c r="G349" s="168" t="s">
        <v>16</v>
      </c>
      <c r="H349" s="86">
        <f t="shared" ref="H349:N349" si="130">SUM(H350:H353)</f>
        <v>17.100000000000001</v>
      </c>
      <c r="I349" s="86">
        <f t="shared" si="130"/>
        <v>0</v>
      </c>
      <c r="J349" s="86">
        <f t="shared" si="130"/>
        <v>0</v>
      </c>
      <c r="K349" s="86">
        <f t="shared" si="130"/>
        <v>0</v>
      </c>
      <c r="L349" s="86">
        <f t="shared" si="130"/>
        <v>0</v>
      </c>
      <c r="M349" s="86">
        <f t="shared" si="130"/>
        <v>8.6000000000000014</v>
      </c>
      <c r="N349" s="86">
        <f t="shared" si="130"/>
        <v>8.5</v>
      </c>
      <c r="O349" s="406">
        <v>30389</v>
      </c>
      <c r="P349" s="301" t="s">
        <v>3942</v>
      </c>
      <c r="Q349" s="314" t="s">
        <v>4194</v>
      </c>
    </row>
    <row r="350" spans="1:17" ht="15.75" thickBot="1" x14ac:dyDescent="0.3">
      <c r="A350" s="329"/>
      <c r="B350" s="519"/>
      <c r="C350" s="329"/>
      <c r="D350" s="406"/>
      <c r="E350" s="301"/>
      <c r="F350" s="519"/>
      <c r="G350" s="71" t="s">
        <v>267</v>
      </c>
      <c r="H350" s="72">
        <f t="shared" ref="H350:H353" si="131">SUM(I350:N350)</f>
        <v>0</v>
      </c>
      <c r="I350" s="72">
        <v>0</v>
      </c>
      <c r="J350" s="72">
        <v>0</v>
      </c>
      <c r="K350" s="72">
        <v>0</v>
      </c>
      <c r="L350" s="72">
        <v>0</v>
      </c>
      <c r="M350" s="72">
        <v>0</v>
      </c>
      <c r="N350" s="72">
        <v>0</v>
      </c>
      <c r="O350" s="406"/>
      <c r="P350" s="301"/>
      <c r="Q350" s="315"/>
    </row>
    <row r="351" spans="1:17" ht="36.75" thickBot="1" x14ac:dyDescent="0.3">
      <c r="A351" s="329"/>
      <c r="B351" s="519"/>
      <c r="C351" s="329"/>
      <c r="D351" s="406"/>
      <c r="E351" s="301"/>
      <c r="F351" s="519"/>
      <c r="G351" s="71" t="s">
        <v>18</v>
      </c>
      <c r="H351" s="72">
        <f t="shared" si="131"/>
        <v>16.5</v>
      </c>
      <c r="I351" s="72">
        <v>0</v>
      </c>
      <c r="J351" s="72">
        <v>0</v>
      </c>
      <c r="K351" s="72">
        <v>0</v>
      </c>
      <c r="L351" s="72">
        <v>0</v>
      </c>
      <c r="M351" s="72">
        <v>8.3000000000000007</v>
      </c>
      <c r="N351" s="72">
        <v>8.1999999999999993</v>
      </c>
      <c r="O351" s="406"/>
      <c r="P351" s="301"/>
      <c r="Q351" s="315"/>
    </row>
    <row r="352" spans="1:17" ht="15.75" thickBot="1" x14ac:dyDescent="0.3">
      <c r="A352" s="329"/>
      <c r="B352" s="519"/>
      <c r="C352" s="329"/>
      <c r="D352" s="406"/>
      <c r="E352" s="301"/>
      <c r="F352" s="519"/>
      <c r="G352" s="71" t="s">
        <v>19</v>
      </c>
      <c r="H352" s="72">
        <f t="shared" si="131"/>
        <v>0.6</v>
      </c>
      <c r="I352" s="72">
        <v>0</v>
      </c>
      <c r="J352" s="72">
        <v>0</v>
      </c>
      <c r="K352" s="72">
        <v>0</v>
      </c>
      <c r="L352" s="72">
        <v>0</v>
      </c>
      <c r="M352" s="72">
        <v>0.3</v>
      </c>
      <c r="N352" s="72">
        <v>0.3</v>
      </c>
      <c r="O352" s="406"/>
      <c r="P352" s="301"/>
      <c r="Q352" s="315"/>
    </row>
    <row r="353" spans="1:17" ht="24.75" thickBot="1" x14ac:dyDescent="0.3">
      <c r="A353" s="413"/>
      <c r="B353" s="520"/>
      <c r="C353" s="520"/>
      <c r="D353" s="407"/>
      <c r="E353" s="407"/>
      <c r="F353" s="520"/>
      <c r="G353" s="71" t="s">
        <v>20</v>
      </c>
      <c r="H353" s="72">
        <f t="shared" si="131"/>
        <v>0</v>
      </c>
      <c r="I353" s="72">
        <v>0</v>
      </c>
      <c r="J353" s="72">
        <v>0</v>
      </c>
      <c r="K353" s="72">
        <v>0</v>
      </c>
      <c r="L353" s="72">
        <v>0</v>
      </c>
      <c r="M353" s="72">
        <v>0</v>
      </c>
      <c r="N353" s="72">
        <v>0</v>
      </c>
      <c r="O353" s="407"/>
      <c r="P353" s="410"/>
      <c r="Q353" s="315"/>
    </row>
    <row r="354" spans="1:17" ht="36.75" thickBot="1" x14ac:dyDescent="0.3">
      <c r="A354" s="411" t="s">
        <v>784</v>
      </c>
      <c r="B354" s="518" t="s">
        <v>785</v>
      </c>
      <c r="C354" s="518" t="s">
        <v>186</v>
      </c>
      <c r="D354" s="405">
        <v>2026</v>
      </c>
      <c r="E354" s="405" t="s">
        <v>786</v>
      </c>
      <c r="F354" s="518" t="s">
        <v>778</v>
      </c>
      <c r="G354" s="71" t="s">
        <v>16</v>
      </c>
      <c r="H354" s="72">
        <f t="shared" ref="H354:N354" si="132">SUM(H355:H358)</f>
        <v>25.2</v>
      </c>
      <c r="I354" s="72">
        <f t="shared" si="132"/>
        <v>0</v>
      </c>
      <c r="J354" s="72">
        <f t="shared" si="132"/>
        <v>25.2</v>
      </c>
      <c r="K354" s="72">
        <f t="shared" si="132"/>
        <v>0</v>
      </c>
      <c r="L354" s="72">
        <f t="shared" si="132"/>
        <v>0</v>
      </c>
      <c r="M354" s="72">
        <f t="shared" si="132"/>
        <v>0</v>
      </c>
      <c r="N354" s="72">
        <f t="shared" si="132"/>
        <v>0</v>
      </c>
      <c r="O354" s="301">
        <v>30389</v>
      </c>
      <c r="P354" s="408" t="s">
        <v>3943</v>
      </c>
      <c r="Q354" s="314" t="s">
        <v>4194</v>
      </c>
    </row>
    <row r="355" spans="1:17" ht="15.75" thickBot="1" x14ac:dyDescent="0.3">
      <c r="A355" s="329"/>
      <c r="B355" s="519"/>
      <c r="C355" s="329"/>
      <c r="D355" s="406"/>
      <c r="E355" s="301"/>
      <c r="F355" s="519"/>
      <c r="G355" s="71" t="s">
        <v>267</v>
      </c>
      <c r="H355" s="72">
        <f t="shared" ref="H355:H358" si="133">SUM(I355:N355)</f>
        <v>0</v>
      </c>
      <c r="I355" s="72">
        <v>0</v>
      </c>
      <c r="J355" s="72">
        <v>0</v>
      </c>
      <c r="K355" s="72">
        <v>0</v>
      </c>
      <c r="L355" s="72">
        <v>0</v>
      </c>
      <c r="M355" s="72">
        <v>0</v>
      </c>
      <c r="N355" s="72">
        <v>0</v>
      </c>
      <c r="O355" s="301"/>
      <c r="P355" s="409"/>
      <c r="Q355" s="315"/>
    </row>
    <row r="356" spans="1:17" ht="36.75" thickBot="1" x14ac:dyDescent="0.3">
      <c r="A356" s="329"/>
      <c r="B356" s="519"/>
      <c r="C356" s="329"/>
      <c r="D356" s="406"/>
      <c r="E356" s="301"/>
      <c r="F356" s="519"/>
      <c r="G356" s="71" t="s">
        <v>18</v>
      </c>
      <c r="H356" s="72">
        <f t="shared" si="133"/>
        <v>23.4</v>
      </c>
      <c r="I356" s="72">
        <v>0</v>
      </c>
      <c r="J356" s="72">
        <v>23.4</v>
      </c>
      <c r="K356" s="72">
        <v>0</v>
      </c>
      <c r="L356" s="72">
        <v>0</v>
      </c>
      <c r="M356" s="72">
        <v>0</v>
      </c>
      <c r="N356" s="72">
        <v>0</v>
      </c>
      <c r="O356" s="301"/>
      <c r="P356" s="409"/>
      <c r="Q356" s="315"/>
    </row>
    <row r="357" spans="1:17" ht="15.75" thickBot="1" x14ac:dyDescent="0.3">
      <c r="A357" s="329"/>
      <c r="B357" s="519"/>
      <c r="C357" s="329"/>
      <c r="D357" s="406"/>
      <c r="E357" s="301"/>
      <c r="F357" s="519"/>
      <c r="G357" s="71" t="s">
        <v>19</v>
      </c>
      <c r="H357" s="72">
        <f t="shared" si="133"/>
        <v>1.8</v>
      </c>
      <c r="I357" s="72">
        <v>0</v>
      </c>
      <c r="J357" s="72">
        <v>1.8</v>
      </c>
      <c r="K357" s="72">
        <v>0</v>
      </c>
      <c r="L357" s="72">
        <v>0</v>
      </c>
      <c r="M357" s="72">
        <v>0</v>
      </c>
      <c r="N357" s="72">
        <v>0</v>
      </c>
      <c r="O357" s="301"/>
      <c r="P357" s="409"/>
      <c r="Q357" s="315"/>
    </row>
    <row r="358" spans="1:17" ht="24.75" thickBot="1" x14ac:dyDescent="0.3">
      <c r="A358" s="412"/>
      <c r="B358" s="520"/>
      <c r="C358" s="519"/>
      <c r="D358" s="301"/>
      <c r="E358" s="406"/>
      <c r="F358" s="520"/>
      <c r="G358" s="71" t="s">
        <v>20</v>
      </c>
      <c r="H358" s="72">
        <f t="shared" si="133"/>
        <v>0</v>
      </c>
      <c r="I358" s="72">
        <v>0</v>
      </c>
      <c r="J358" s="72">
        <v>0</v>
      </c>
      <c r="K358" s="72">
        <v>0</v>
      </c>
      <c r="L358" s="72">
        <v>0</v>
      </c>
      <c r="M358" s="72">
        <v>0</v>
      </c>
      <c r="N358" s="72">
        <v>0</v>
      </c>
      <c r="O358" s="406"/>
      <c r="P358" s="301"/>
      <c r="Q358" s="315"/>
    </row>
    <row r="359" spans="1:17" ht="36.75" thickBot="1" x14ac:dyDescent="0.3">
      <c r="A359" s="702" t="s">
        <v>3850</v>
      </c>
      <c r="B359" s="702"/>
      <c r="C359" s="702"/>
      <c r="D359" s="702"/>
      <c r="E359" s="702"/>
      <c r="F359" s="703"/>
      <c r="G359" s="165" t="s">
        <v>286</v>
      </c>
      <c r="H359" s="65">
        <f>SUM(H314,H319,H324,H329,H334,H339,H344,H349,H354)</f>
        <v>203.3</v>
      </c>
      <c r="I359" s="65">
        <f t="shared" ref="I359:M359" si="134">SUM(I314,I319,I324,I329,I334,I339,I344,I349,I354)</f>
        <v>0</v>
      </c>
      <c r="J359" s="65">
        <f t="shared" si="134"/>
        <v>25.2</v>
      </c>
      <c r="K359" s="65">
        <f t="shared" si="134"/>
        <v>0</v>
      </c>
      <c r="L359" s="65">
        <f t="shared" si="134"/>
        <v>18</v>
      </c>
      <c r="M359" s="65">
        <f t="shared" si="134"/>
        <v>131.60000000000002</v>
      </c>
      <c r="N359" s="65">
        <f>SUM(N314,N319,N324,N329,N334,N339,N344,N349,N354)</f>
        <v>28.500000000000004</v>
      </c>
      <c r="O359" s="438"/>
      <c r="P359" s="441" t="s">
        <v>2183</v>
      </c>
    </row>
    <row r="360" spans="1:17" ht="24.75" thickBot="1" x14ac:dyDescent="0.3">
      <c r="A360" s="696"/>
      <c r="B360" s="696"/>
      <c r="C360" s="696"/>
      <c r="D360" s="696"/>
      <c r="E360" s="696"/>
      <c r="F360" s="697"/>
      <c r="G360" s="165" t="s">
        <v>288</v>
      </c>
      <c r="H360" s="65">
        <f t="shared" ref="H360:M363" si="135">SUM(H315,H320,H325,H330,H335,H340,H345,H350,H355)</f>
        <v>130.19999999999999</v>
      </c>
      <c r="I360" s="65">
        <f t="shared" si="135"/>
        <v>0</v>
      </c>
      <c r="J360" s="65">
        <f t="shared" si="135"/>
        <v>0</v>
      </c>
      <c r="K360" s="65">
        <f t="shared" si="135"/>
        <v>0</v>
      </c>
      <c r="L360" s="65">
        <f t="shared" si="135"/>
        <v>0</v>
      </c>
      <c r="M360" s="65">
        <f t="shared" si="135"/>
        <v>111.6</v>
      </c>
      <c r="N360" s="65">
        <f t="shared" ref="N360" si="136">SUM(N315,N320,N325,N330,N335,N340,N345,N350,N355)</f>
        <v>18.600000000000001</v>
      </c>
      <c r="O360" s="439"/>
      <c r="P360" s="442"/>
    </row>
    <row r="361" spans="1:17" ht="36.75" thickBot="1" x14ac:dyDescent="0.3">
      <c r="A361" s="696"/>
      <c r="B361" s="696"/>
      <c r="C361" s="696"/>
      <c r="D361" s="696"/>
      <c r="E361" s="696"/>
      <c r="F361" s="697"/>
      <c r="G361" s="165" t="s">
        <v>289</v>
      </c>
      <c r="H361" s="65">
        <f t="shared" si="135"/>
        <v>49</v>
      </c>
      <c r="I361" s="65">
        <f t="shared" si="135"/>
        <v>0</v>
      </c>
      <c r="J361" s="65">
        <f t="shared" si="135"/>
        <v>23.4</v>
      </c>
      <c r="K361" s="65">
        <f t="shared" si="135"/>
        <v>0</v>
      </c>
      <c r="L361" s="65">
        <f t="shared" si="135"/>
        <v>0</v>
      </c>
      <c r="M361" s="65">
        <f t="shared" si="135"/>
        <v>16.100000000000001</v>
      </c>
      <c r="N361" s="65">
        <f t="shared" ref="N361" si="137">SUM(N316,N321,N326,N331,N336,N341,N346,N351,N356)</f>
        <v>9.5</v>
      </c>
      <c r="O361" s="439"/>
      <c r="P361" s="442"/>
    </row>
    <row r="362" spans="1:17" ht="15.75" thickBot="1" x14ac:dyDescent="0.3">
      <c r="A362" s="696"/>
      <c r="B362" s="696"/>
      <c r="C362" s="696"/>
      <c r="D362" s="696"/>
      <c r="E362" s="696"/>
      <c r="F362" s="697"/>
      <c r="G362" s="165" t="s">
        <v>290</v>
      </c>
      <c r="H362" s="65">
        <f t="shared" si="135"/>
        <v>24.100000000000005</v>
      </c>
      <c r="I362" s="65">
        <f t="shared" si="135"/>
        <v>0</v>
      </c>
      <c r="J362" s="65">
        <f t="shared" si="135"/>
        <v>1.8</v>
      </c>
      <c r="K362" s="65">
        <f t="shared" si="135"/>
        <v>0</v>
      </c>
      <c r="L362" s="65">
        <f t="shared" si="135"/>
        <v>18</v>
      </c>
      <c r="M362" s="65">
        <f t="shared" si="135"/>
        <v>3.9</v>
      </c>
      <c r="N362" s="65">
        <f t="shared" ref="N362" si="138">SUM(N317,N322,N327,N332,N337,N342,N347,N352,N357)</f>
        <v>0.4</v>
      </c>
      <c r="O362" s="439"/>
      <c r="P362" s="442"/>
    </row>
    <row r="363" spans="1:17" ht="24.75" thickBot="1" x14ac:dyDescent="0.3">
      <c r="A363" s="698"/>
      <c r="B363" s="698"/>
      <c r="C363" s="698"/>
      <c r="D363" s="698"/>
      <c r="E363" s="698"/>
      <c r="F363" s="699"/>
      <c r="G363" s="165" t="s">
        <v>291</v>
      </c>
      <c r="H363" s="65">
        <f t="shared" si="135"/>
        <v>0</v>
      </c>
      <c r="I363" s="65">
        <f t="shared" si="135"/>
        <v>0</v>
      </c>
      <c r="J363" s="65">
        <f t="shared" si="135"/>
        <v>0</v>
      </c>
      <c r="K363" s="65">
        <f t="shared" si="135"/>
        <v>0</v>
      </c>
      <c r="L363" s="65">
        <f t="shared" si="135"/>
        <v>0</v>
      </c>
      <c r="M363" s="65">
        <f t="shared" si="135"/>
        <v>0</v>
      </c>
      <c r="N363" s="65">
        <f t="shared" ref="N363" si="139">SUM(N318,N323,N328,N333,N338,N343,N348,N353,N358)</f>
        <v>0</v>
      </c>
      <c r="O363" s="440"/>
      <c r="P363" s="443"/>
    </row>
    <row r="364" spans="1:17" ht="15.75" thickBot="1" x14ac:dyDescent="0.3">
      <c r="A364" s="417" t="s">
        <v>192</v>
      </c>
      <c r="B364" s="417"/>
      <c r="C364" s="417"/>
      <c r="D364" s="417"/>
      <c r="E364" s="417"/>
      <c r="F364" s="417"/>
      <c r="G364" s="417"/>
      <c r="H364" s="417"/>
      <c r="I364" s="417"/>
      <c r="J364" s="417"/>
      <c r="K364" s="417"/>
      <c r="L364" s="417"/>
      <c r="M364" s="417"/>
      <c r="N364" s="417"/>
      <c r="O364" s="417"/>
      <c r="P364" s="419"/>
    </row>
    <row r="365" spans="1:17" ht="36.75" thickBot="1" x14ac:dyDescent="0.3">
      <c r="A365" s="411" t="s">
        <v>3944</v>
      </c>
      <c r="B365" s="405" t="s">
        <v>2183</v>
      </c>
      <c r="C365" s="405" t="s">
        <v>3945</v>
      </c>
      <c r="D365" s="405">
        <v>2028</v>
      </c>
      <c r="E365" s="405" t="s">
        <v>3946</v>
      </c>
      <c r="F365" s="405" t="s">
        <v>3947</v>
      </c>
      <c r="G365" s="76" t="s">
        <v>286</v>
      </c>
      <c r="H365" s="61">
        <f t="shared" ref="H365:N365" si="140">SUM(H366:H369)</f>
        <v>62</v>
      </c>
      <c r="I365" s="61">
        <f t="shared" si="140"/>
        <v>0</v>
      </c>
      <c r="J365" s="61">
        <f t="shared" si="140"/>
        <v>0</v>
      </c>
      <c r="K365" s="61">
        <f t="shared" si="140"/>
        <v>0</v>
      </c>
      <c r="L365" s="61">
        <f t="shared" si="140"/>
        <v>62</v>
      </c>
      <c r="M365" s="61">
        <f t="shared" si="140"/>
        <v>0</v>
      </c>
      <c r="N365" s="61">
        <f t="shared" si="140"/>
        <v>0</v>
      </c>
      <c r="O365" s="447">
        <v>7570</v>
      </c>
      <c r="P365" s="408" t="s">
        <v>2183</v>
      </c>
      <c r="Q365" s="314" t="s">
        <v>4163</v>
      </c>
    </row>
    <row r="366" spans="1:17" ht="15.75" thickBot="1" x14ac:dyDescent="0.3">
      <c r="A366" s="412"/>
      <c r="B366" s="406"/>
      <c r="C366" s="406"/>
      <c r="D366" s="406"/>
      <c r="E366" s="406"/>
      <c r="F366" s="406"/>
      <c r="G366" s="76" t="s">
        <v>3948</v>
      </c>
      <c r="H366" s="61">
        <f t="shared" ref="H366:H369" si="141">SUM(I366:N366)</f>
        <v>0</v>
      </c>
      <c r="I366" s="61">
        <v>0</v>
      </c>
      <c r="J366" s="61">
        <v>0</v>
      </c>
      <c r="K366" s="61">
        <v>0</v>
      </c>
      <c r="L366" s="61">
        <v>0</v>
      </c>
      <c r="M366" s="61">
        <v>0</v>
      </c>
      <c r="N366" s="61">
        <v>0</v>
      </c>
      <c r="O366" s="448"/>
      <c r="P366" s="409"/>
      <c r="Q366" s="315"/>
    </row>
    <row r="367" spans="1:17" ht="15.75" thickBot="1" x14ac:dyDescent="0.3">
      <c r="A367" s="412"/>
      <c r="B367" s="406"/>
      <c r="C367" s="406"/>
      <c r="D367" s="406"/>
      <c r="E367" s="406"/>
      <c r="F367" s="406"/>
      <c r="G367" s="76" t="s">
        <v>3949</v>
      </c>
      <c r="H367" s="61">
        <f t="shared" si="141"/>
        <v>58.8</v>
      </c>
      <c r="I367" s="61">
        <v>0</v>
      </c>
      <c r="J367" s="61">
        <v>0</v>
      </c>
      <c r="K367" s="61">
        <v>0</v>
      </c>
      <c r="L367" s="61">
        <v>58.8</v>
      </c>
      <c r="M367" s="61">
        <v>0</v>
      </c>
      <c r="N367" s="61">
        <v>0</v>
      </c>
      <c r="O367" s="448"/>
      <c r="P367" s="409"/>
      <c r="Q367" s="315"/>
    </row>
    <row r="368" spans="1:17" ht="15.75" thickBot="1" x14ac:dyDescent="0.3">
      <c r="A368" s="412"/>
      <c r="B368" s="406"/>
      <c r="C368" s="406"/>
      <c r="D368" s="406"/>
      <c r="E368" s="406"/>
      <c r="F368" s="406"/>
      <c r="G368" s="76" t="s">
        <v>290</v>
      </c>
      <c r="H368" s="61">
        <f t="shared" si="141"/>
        <v>3.2</v>
      </c>
      <c r="I368" s="61">
        <v>0</v>
      </c>
      <c r="J368" s="61">
        <v>0</v>
      </c>
      <c r="K368" s="61">
        <v>0</v>
      </c>
      <c r="L368" s="61">
        <v>3.2</v>
      </c>
      <c r="M368" s="61">
        <v>0</v>
      </c>
      <c r="N368" s="61">
        <v>0</v>
      </c>
      <c r="O368" s="448"/>
      <c r="P368" s="409"/>
      <c r="Q368" s="315"/>
    </row>
    <row r="369" spans="1:17" ht="24.75" thickBot="1" x14ac:dyDescent="0.3">
      <c r="A369" s="413"/>
      <c r="B369" s="407"/>
      <c r="C369" s="407"/>
      <c r="D369" s="407"/>
      <c r="E369" s="407"/>
      <c r="F369" s="407"/>
      <c r="G369" s="76" t="s">
        <v>291</v>
      </c>
      <c r="H369" s="61">
        <f t="shared" si="141"/>
        <v>0</v>
      </c>
      <c r="I369" s="61">
        <v>0</v>
      </c>
      <c r="J369" s="61">
        <v>0</v>
      </c>
      <c r="K369" s="61">
        <v>0</v>
      </c>
      <c r="L369" s="61">
        <v>0</v>
      </c>
      <c r="M369" s="61">
        <v>0</v>
      </c>
      <c r="N369" s="61">
        <v>0</v>
      </c>
      <c r="O369" s="449"/>
      <c r="P369" s="410"/>
      <c r="Q369" s="315"/>
    </row>
    <row r="370" spans="1:17" ht="36.75" thickBot="1" x14ac:dyDescent="0.3">
      <c r="A370" s="702" t="s">
        <v>3850</v>
      </c>
      <c r="B370" s="702"/>
      <c r="C370" s="702"/>
      <c r="D370" s="702"/>
      <c r="E370" s="702"/>
      <c r="F370" s="703"/>
      <c r="G370" s="165" t="s">
        <v>286</v>
      </c>
      <c r="H370" s="65">
        <f t="shared" ref="H370:N370" si="142">SUM(H371:H374)</f>
        <v>62</v>
      </c>
      <c r="I370" s="65">
        <f t="shared" si="142"/>
        <v>0</v>
      </c>
      <c r="J370" s="65">
        <f t="shared" si="142"/>
        <v>0</v>
      </c>
      <c r="K370" s="65">
        <f t="shared" si="142"/>
        <v>0</v>
      </c>
      <c r="L370" s="65">
        <f t="shared" si="142"/>
        <v>62</v>
      </c>
      <c r="M370" s="65">
        <f t="shared" si="142"/>
        <v>0</v>
      </c>
      <c r="N370" s="65">
        <f t="shared" si="142"/>
        <v>0</v>
      </c>
      <c r="O370" s="453"/>
      <c r="P370" s="441" t="s">
        <v>2183</v>
      </c>
    </row>
    <row r="371" spans="1:17" ht="24.75" thickBot="1" x14ac:dyDescent="0.3">
      <c r="A371" s="696"/>
      <c r="B371" s="696"/>
      <c r="C371" s="696"/>
      <c r="D371" s="696"/>
      <c r="E371" s="696"/>
      <c r="F371" s="697"/>
      <c r="G371" s="165" t="s">
        <v>288</v>
      </c>
      <c r="H371" s="65">
        <f t="shared" ref="H371:H374" si="143">SUM(I371:N371)</f>
        <v>0</v>
      </c>
      <c r="I371" s="65">
        <f t="shared" ref="I371:I374" si="144">I366</f>
        <v>0</v>
      </c>
      <c r="J371" s="65">
        <f t="shared" ref="J371:J374" si="145">J366</f>
        <v>0</v>
      </c>
      <c r="K371" s="65">
        <f t="shared" ref="K371:K374" si="146">K366</f>
        <v>0</v>
      </c>
      <c r="L371" s="65">
        <f t="shared" ref="L371:L374" si="147">L366</f>
        <v>0</v>
      </c>
      <c r="M371" s="65">
        <f t="shared" ref="M371:M374" si="148">M366</f>
        <v>0</v>
      </c>
      <c r="N371" s="65">
        <f t="shared" ref="N371:N374" si="149">N366</f>
        <v>0</v>
      </c>
      <c r="O371" s="454"/>
      <c r="P371" s="442"/>
    </row>
    <row r="372" spans="1:17" ht="36.75" thickBot="1" x14ac:dyDescent="0.3">
      <c r="A372" s="696"/>
      <c r="B372" s="696"/>
      <c r="C372" s="696"/>
      <c r="D372" s="696"/>
      <c r="E372" s="696"/>
      <c r="F372" s="697"/>
      <c r="G372" s="165" t="s">
        <v>289</v>
      </c>
      <c r="H372" s="65">
        <f t="shared" si="143"/>
        <v>58.8</v>
      </c>
      <c r="I372" s="65">
        <f t="shared" si="144"/>
        <v>0</v>
      </c>
      <c r="J372" s="65">
        <f t="shared" si="145"/>
        <v>0</v>
      </c>
      <c r="K372" s="65">
        <f t="shared" si="146"/>
        <v>0</v>
      </c>
      <c r="L372" s="65">
        <f t="shared" si="147"/>
        <v>58.8</v>
      </c>
      <c r="M372" s="65">
        <f t="shared" si="148"/>
        <v>0</v>
      </c>
      <c r="N372" s="65">
        <f t="shared" si="149"/>
        <v>0</v>
      </c>
      <c r="O372" s="454"/>
      <c r="P372" s="442"/>
    </row>
    <row r="373" spans="1:17" ht="15.75" thickBot="1" x14ac:dyDescent="0.3">
      <c r="A373" s="696"/>
      <c r="B373" s="696"/>
      <c r="C373" s="696"/>
      <c r="D373" s="696"/>
      <c r="E373" s="696"/>
      <c r="F373" s="697"/>
      <c r="G373" s="165" t="s">
        <v>290</v>
      </c>
      <c r="H373" s="65">
        <f t="shared" si="143"/>
        <v>3.2</v>
      </c>
      <c r="I373" s="65">
        <f t="shared" si="144"/>
        <v>0</v>
      </c>
      <c r="J373" s="65">
        <f t="shared" si="145"/>
        <v>0</v>
      </c>
      <c r="K373" s="65">
        <f t="shared" si="146"/>
        <v>0</v>
      </c>
      <c r="L373" s="65">
        <f t="shared" si="147"/>
        <v>3.2</v>
      </c>
      <c r="M373" s="65">
        <f t="shared" si="148"/>
        <v>0</v>
      </c>
      <c r="N373" s="65">
        <f t="shared" si="149"/>
        <v>0</v>
      </c>
      <c r="O373" s="454"/>
      <c r="P373" s="442"/>
    </row>
    <row r="374" spans="1:17" ht="24.75" thickBot="1" x14ac:dyDescent="0.3">
      <c r="A374" s="698"/>
      <c r="B374" s="698"/>
      <c r="C374" s="698"/>
      <c r="D374" s="698"/>
      <c r="E374" s="698"/>
      <c r="F374" s="699"/>
      <c r="G374" s="165" t="s">
        <v>291</v>
      </c>
      <c r="H374" s="65">
        <f t="shared" si="143"/>
        <v>0</v>
      </c>
      <c r="I374" s="65">
        <f t="shared" si="144"/>
        <v>0</v>
      </c>
      <c r="J374" s="65">
        <f t="shared" si="145"/>
        <v>0</v>
      </c>
      <c r="K374" s="65">
        <f t="shared" si="146"/>
        <v>0</v>
      </c>
      <c r="L374" s="65">
        <f t="shared" si="147"/>
        <v>0</v>
      </c>
      <c r="M374" s="65">
        <f t="shared" si="148"/>
        <v>0</v>
      </c>
      <c r="N374" s="65">
        <f t="shared" si="149"/>
        <v>0</v>
      </c>
      <c r="O374" s="455"/>
      <c r="P374" s="443"/>
    </row>
    <row r="375" spans="1:17" ht="15.75" thickBot="1" x14ac:dyDescent="0.3">
      <c r="A375" s="417" t="s">
        <v>775</v>
      </c>
      <c r="B375" s="417"/>
      <c r="C375" s="417"/>
      <c r="D375" s="417"/>
      <c r="E375" s="417"/>
      <c r="F375" s="417"/>
      <c r="G375" s="417"/>
      <c r="H375" s="417"/>
      <c r="I375" s="417"/>
      <c r="J375" s="417"/>
      <c r="K375" s="417"/>
      <c r="L375" s="417"/>
      <c r="M375" s="417"/>
      <c r="N375" s="417"/>
      <c r="O375" s="417"/>
      <c r="P375" s="417"/>
    </row>
    <row r="376" spans="1:17" ht="36.75" thickBot="1" x14ac:dyDescent="0.3">
      <c r="A376" s="411" t="s">
        <v>3950</v>
      </c>
      <c r="B376" s="405" t="s">
        <v>2183</v>
      </c>
      <c r="C376" s="405" t="s">
        <v>3951</v>
      </c>
      <c r="D376" s="405">
        <v>2028</v>
      </c>
      <c r="E376" s="405" t="s">
        <v>2183</v>
      </c>
      <c r="F376" s="405" t="s">
        <v>3846</v>
      </c>
      <c r="G376" s="76" t="s">
        <v>286</v>
      </c>
      <c r="H376" s="61">
        <f t="shared" ref="H376:N376" si="150">SUM(H377:H380)</f>
        <v>10.7</v>
      </c>
      <c r="I376" s="61">
        <f t="shared" si="150"/>
        <v>0</v>
      </c>
      <c r="J376" s="61">
        <f t="shared" si="150"/>
        <v>0</v>
      </c>
      <c r="K376" s="61">
        <f t="shared" si="150"/>
        <v>0</v>
      </c>
      <c r="L376" s="61">
        <f t="shared" si="150"/>
        <v>10.7</v>
      </c>
      <c r="M376" s="61">
        <f t="shared" si="150"/>
        <v>0</v>
      </c>
      <c r="N376" s="61">
        <f t="shared" si="150"/>
        <v>0</v>
      </c>
      <c r="O376" s="405">
        <v>202</v>
      </c>
      <c r="P376" s="408" t="s">
        <v>2183</v>
      </c>
      <c r="Q376" s="314" t="s">
        <v>4185</v>
      </c>
    </row>
    <row r="377" spans="1:17" ht="15.75" thickBot="1" x14ac:dyDescent="0.3">
      <c r="A377" s="412"/>
      <c r="B377" s="406"/>
      <c r="C377" s="406"/>
      <c r="D377" s="406"/>
      <c r="E377" s="406"/>
      <c r="F377" s="406"/>
      <c r="G377" s="76" t="s">
        <v>288</v>
      </c>
      <c r="H377" s="61">
        <f t="shared" ref="H377:H380" si="151">SUM(I377:N377)</f>
        <v>10.6</v>
      </c>
      <c r="I377" s="61">
        <v>0</v>
      </c>
      <c r="J377" s="61">
        <v>0</v>
      </c>
      <c r="K377" s="61">
        <v>0</v>
      </c>
      <c r="L377" s="61">
        <v>10.6</v>
      </c>
      <c r="M377" s="61">
        <v>0</v>
      </c>
      <c r="N377" s="61">
        <v>0</v>
      </c>
      <c r="O377" s="406"/>
      <c r="P377" s="409"/>
      <c r="Q377" s="315"/>
    </row>
    <row r="378" spans="1:17" ht="36.75" thickBot="1" x14ac:dyDescent="0.3">
      <c r="A378" s="412"/>
      <c r="B378" s="406"/>
      <c r="C378" s="406"/>
      <c r="D378" s="406"/>
      <c r="E378" s="406"/>
      <c r="F378" s="406"/>
      <c r="G378" s="76" t="s">
        <v>289</v>
      </c>
      <c r="H378" s="61">
        <f t="shared" si="151"/>
        <v>0.1</v>
      </c>
      <c r="I378" s="61">
        <v>0</v>
      </c>
      <c r="J378" s="61">
        <v>0</v>
      </c>
      <c r="K378" s="61">
        <v>0</v>
      </c>
      <c r="L378" s="61">
        <v>0.1</v>
      </c>
      <c r="M378" s="61">
        <v>0</v>
      </c>
      <c r="N378" s="61">
        <v>0</v>
      </c>
      <c r="O378" s="406"/>
      <c r="P378" s="409"/>
      <c r="Q378" s="315"/>
    </row>
    <row r="379" spans="1:17" ht="15.75" thickBot="1" x14ac:dyDescent="0.3">
      <c r="A379" s="412"/>
      <c r="B379" s="406"/>
      <c r="C379" s="406"/>
      <c r="D379" s="406"/>
      <c r="E379" s="406"/>
      <c r="F379" s="406"/>
      <c r="G379" s="76" t="s">
        <v>290</v>
      </c>
      <c r="H379" s="61">
        <f t="shared" si="151"/>
        <v>0</v>
      </c>
      <c r="I379" s="61">
        <v>0</v>
      </c>
      <c r="J379" s="61">
        <v>0</v>
      </c>
      <c r="K379" s="61">
        <v>0</v>
      </c>
      <c r="L379" s="61">
        <v>0</v>
      </c>
      <c r="M379" s="61">
        <v>0</v>
      </c>
      <c r="N379" s="61">
        <v>0</v>
      </c>
      <c r="O379" s="406"/>
      <c r="P379" s="409"/>
      <c r="Q379" s="315"/>
    </row>
    <row r="380" spans="1:17" ht="24.75" thickBot="1" x14ac:dyDescent="0.3">
      <c r="A380" s="413"/>
      <c r="B380" s="407"/>
      <c r="C380" s="407"/>
      <c r="D380" s="407"/>
      <c r="E380" s="407"/>
      <c r="F380" s="407"/>
      <c r="G380" s="76" t="s">
        <v>291</v>
      </c>
      <c r="H380" s="61">
        <f t="shared" si="151"/>
        <v>0</v>
      </c>
      <c r="I380" s="61">
        <v>0</v>
      </c>
      <c r="J380" s="61">
        <v>0</v>
      </c>
      <c r="K380" s="61">
        <v>0</v>
      </c>
      <c r="L380" s="61">
        <v>0</v>
      </c>
      <c r="M380" s="61">
        <v>0</v>
      </c>
      <c r="N380" s="61">
        <v>0</v>
      </c>
      <c r="O380" s="407"/>
      <c r="P380" s="410"/>
      <c r="Q380" s="315"/>
    </row>
    <row r="381" spans="1:17" ht="36.75" thickBot="1" x14ac:dyDescent="0.3">
      <c r="A381" s="411" t="s">
        <v>3952</v>
      </c>
      <c r="B381" s="405" t="s">
        <v>2183</v>
      </c>
      <c r="C381" s="405" t="s">
        <v>3951</v>
      </c>
      <c r="D381" s="405">
        <v>2028</v>
      </c>
      <c r="E381" s="405" t="s">
        <v>2183</v>
      </c>
      <c r="F381" s="405" t="s">
        <v>3846</v>
      </c>
      <c r="G381" s="76" t="s">
        <v>286</v>
      </c>
      <c r="H381" s="61">
        <f t="shared" ref="H381:N381" si="152">SUM(H382:H385)</f>
        <v>11.8</v>
      </c>
      <c r="I381" s="61">
        <f t="shared" si="152"/>
        <v>0</v>
      </c>
      <c r="J381" s="61">
        <f t="shared" si="152"/>
        <v>0</v>
      </c>
      <c r="K381" s="61">
        <f t="shared" si="152"/>
        <v>0</v>
      </c>
      <c r="L381" s="61">
        <f t="shared" si="152"/>
        <v>11.8</v>
      </c>
      <c r="M381" s="61">
        <f t="shared" si="152"/>
        <v>0</v>
      </c>
      <c r="N381" s="61">
        <f t="shared" si="152"/>
        <v>0</v>
      </c>
      <c r="O381" s="405">
        <v>211</v>
      </c>
      <c r="P381" s="408" t="s">
        <v>2183</v>
      </c>
      <c r="Q381" s="314" t="s">
        <v>4185</v>
      </c>
    </row>
    <row r="382" spans="1:17" ht="15.75" thickBot="1" x14ac:dyDescent="0.3">
      <c r="A382" s="412"/>
      <c r="B382" s="406"/>
      <c r="C382" s="406"/>
      <c r="D382" s="406"/>
      <c r="E382" s="406"/>
      <c r="F382" s="406"/>
      <c r="G382" s="76" t="s">
        <v>288</v>
      </c>
      <c r="H382" s="61">
        <f t="shared" ref="H382:H385" si="153">SUM(I382:N382)</f>
        <v>11</v>
      </c>
      <c r="I382" s="61">
        <v>0</v>
      </c>
      <c r="J382" s="61">
        <v>0</v>
      </c>
      <c r="K382" s="61">
        <v>0</v>
      </c>
      <c r="L382" s="61">
        <v>11</v>
      </c>
      <c r="M382" s="61">
        <v>0</v>
      </c>
      <c r="N382" s="61">
        <v>0</v>
      </c>
      <c r="O382" s="406"/>
      <c r="P382" s="409"/>
      <c r="Q382" s="315"/>
    </row>
    <row r="383" spans="1:17" ht="36.75" thickBot="1" x14ac:dyDescent="0.3">
      <c r="A383" s="412"/>
      <c r="B383" s="406"/>
      <c r="C383" s="406"/>
      <c r="D383" s="406"/>
      <c r="E383" s="406"/>
      <c r="F383" s="406"/>
      <c r="G383" s="76" t="s">
        <v>289</v>
      </c>
      <c r="H383" s="61">
        <f t="shared" si="153"/>
        <v>0.8</v>
      </c>
      <c r="I383" s="61">
        <v>0</v>
      </c>
      <c r="J383" s="61">
        <v>0</v>
      </c>
      <c r="K383" s="61">
        <v>0</v>
      </c>
      <c r="L383" s="61">
        <v>0.8</v>
      </c>
      <c r="M383" s="61">
        <v>0</v>
      </c>
      <c r="N383" s="61">
        <v>0</v>
      </c>
      <c r="O383" s="406"/>
      <c r="P383" s="409"/>
      <c r="Q383" s="315"/>
    </row>
    <row r="384" spans="1:17" ht="15.75" thickBot="1" x14ac:dyDescent="0.3">
      <c r="A384" s="412"/>
      <c r="B384" s="406"/>
      <c r="C384" s="406"/>
      <c r="D384" s="406"/>
      <c r="E384" s="406"/>
      <c r="F384" s="406"/>
      <c r="G384" s="76" t="s">
        <v>290</v>
      </c>
      <c r="H384" s="61">
        <f t="shared" si="153"/>
        <v>0</v>
      </c>
      <c r="I384" s="61">
        <v>0</v>
      </c>
      <c r="J384" s="61">
        <v>0</v>
      </c>
      <c r="K384" s="61">
        <v>0</v>
      </c>
      <c r="L384" s="61">
        <v>0</v>
      </c>
      <c r="M384" s="61">
        <v>0</v>
      </c>
      <c r="N384" s="61">
        <v>0</v>
      </c>
      <c r="O384" s="406"/>
      <c r="P384" s="409"/>
      <c r="Q384" s="315"/>
    </row>
    <row r="385" spans="1:17" ht="24.75" thickBot="1" x14ac:dyDescent="0.3">
      <c r="A385" s="413"/>
      <c r="B385" s="407"/>
      <c r="C385" s="407"/>
      <c r="D385" s="407"/>
      <c r="E385" s="407"/>
      <c r="F385" s="407"/>
      <c r="G385" s="76" t="s">
        <v>291</v>
      </c>
      <c r="H385" s="61">
        <f t="shared" si="153"/>
        <v>0</v>
      </c>
      <c r="I385" s="61">
        <v>0</v>
      </c>
      <c r="J385" s="61">
        <v>0</v>
      </c>
      <c r="K385" s="61">
        <v>0</v>
      </c>
      <c r="L385" s="61">
        <v>0</v>
      </c>
      <c r="M385" s="61">
        <v>0</v>
      </c>
      <c r="N385" s="61">
        <v>0</v>
      </c>
      <c r="O385" s="407"/>
      <c r="P385" s="410"/>
      <c r="Q385" s="315"/>
    </row>
    <row r="386" spans="1:17" ht="36.75" thickBot="1" x14ac:dyDescent="0.3">
      <c r="A386" s="411" t="s">
        <v>3953</v>
      </c>
      <c r="B386" s="405" t="s">
        <v>2183</v>
      </c>
      <c r="C386" s="405" t="s">
        <v>3951</v>
      </c>
      <c r="D386" s="405" t="s">
        <v>336</v>
      </c>
      <c r="E386" s="405" t="s">
        <v>2183</v>
      </c>
      <c r="F386" s="405" t="s">
        <v>3864</v>
      </c>
      <c r="G386" s="76" t="s">
        <v>286</v>
      </c>
      <c r="H386" s="61">
        <f t="shared" ref="H386:N386" si="154">SUM(H387:H390)</f>
        <v>14.9</v>
      </c>
      <c r="I386" s="61">
        <f t="shared" si="154"/>
        <v>0</v>
      </c>
      <c r="J386" s="61">
        <f t="shared" si="154"/>
        <v>0</v>
      </c>
      <c r="K386" s="61">
        <f t="shared" si="154"/>
        <v>0</v>
      </c>
      <c r="L386" s="61">
        <f t="shared" si="154"/>
        <v>1.8</v>
      </c>
      <c r="M386" s="61">
        <f t="shared" si="154"/>
        <v>13.1</v>
      </c>
      <c r="N386" s="61">
        <f t="shared" si="154"/>
        <v>0</v>
      </c>
      <c r="O386" s="405">
        <v>381</v>
      </c>
      <c r="P386" s="408" t="s">
        <v>2183</v>
      </c>
      <c r="Q386" s="314" t="s">
        <v>4185</v>
      </c>
    </row>
    <row r="387" spans="1:17" ht="15.75" thickBot="1" x14ac:dyDescent="0.3">
      <c r="A387" s="412"/>
      <c r="B387" s="406"/>
      <c r="C387" s="406"/>
      <c r="D387" s="406"/>
      <c r="E387" s="406"/>
      <c r="F387" s="406"/>
      <c r="G387" s="76" t="s">
        <v>288</v>
      </c>
      <c r="H387" s="61">
        <f t="shared" ref="H387:H390" si="155">SUM(I387:N387)</f>
        <v>12.1</v>
      </c>
      <c r="I387" s="61">
        <v>0</v>
      </c>
      <c r="J387" s="61">
        <v>0</v>
      </c>
      <c r="K387" s="61">
        <v>0</v>
      </c>
      <c r="L387" s="61">
        <v>0</v>
      </c>
      <c r="M387" s="61">
        <v>12.1</v>
      </c>
      <c r="N387" s="61">
        <v>0</v>
      </c>
      <c r="O387" s="406"/>
      <c r="P387" s="409"/>
      <c r="Q387" s="315"/>
    </row>
    <row r="388" spans="1:17" ht="36.75" thickBot="1" x14ac:dyDescent="0.3">
      <c r="A388" s="412"/>
      <c r="B388" s="406"/>
      <c r="C388" s="406"/>
      <c r="D388" s="406"/>
      <c r="E388" s="406"/>
      <c r="F388" s="406"/>
      <c r="G388" s="76" t="s">
        <v>289</v>
      </c>
      <c r="H388" s="61">
        <f t="shared" si="155"/>
        <v>0.9</v>
      </c>
      <c r="I388" s="61">
        <v>0</v>
      </c>
      <c r="J388" s="61">
        <v>0</v>
      </c>
      <c r="K388" s="61">
        <v>0</v>
      </c>
      <c r="L388" s="61">
        <v>0</v>
      </c>
      <c r="M388" s="61">
        <v>0.9</v>
      </c>
      <c r="N388" s="61">
        <v>0</v>
      </c>
      <c r="O388" s="406"/>
      <c r="P388" s="409"/>
      <c r="Q388" s="315"/>
    </row>
    <row r="389" spans="1:17" ht="15.75" thickBot="1" x14ac:dyDescent="0.3">
      <c r="A389" s="412"/>
      <c r="B389" s="406"/>
      <c r="C389" s="406"/>
      <c r="D389" s="406"/>
      <c r="E389" s="406"/>
      <c r="F389" s="406"/>
      <c r="G389" s="76" t="s">
        <v>290</v>
      </c>
      <c r="H389" s="61">
        <f t="shared" si="155"/>
        <v>1.9000000000000001</v>
      </c>
      <c r="I389" s="61">
        <v>0</v>
      </c>
      <c r="J389" s="61">
        <v>0</v>
      </c>
      <c r="K389" s="61">
        <v>0</v>
      </c>
      <c r="L389" s="61">
        <v>1.8</v>
      </c>
      <c r="M389" s="61">
        <v>0.1</v>
      </c>
      <c r="N389" s="61">
        <v>0</v>
      </c>
      <c r="O389" s="406"/>
      <c r="P389" s="409"/>
      <c r="Q389" s="315"/>
    </row>
    <row r="390" spans="1:17" ht="24.75" thickBot="1" x14ac:dyDescent="0.3">
      <c r="A390" s="413"/>
      <c r="B390" s="407"/>
      <c r="C390" s="407"/>
      <c r="D390" s="407"/>
      <c r="E390" s="407"/>
      <c r="F390" s="407"/>
      <c r="G390" s="76" t="s">
        <v>291</v>
      </c>
      <c r="H390" s="61">
        <f t="shared" si="155"/>
        <v>0</v>
      </c>
      <c r="I390" s="61">
        <v>0</v>
      </c>
      <c r="J390" s="61">
        <v>0</v>
      </c>
      <c r="K390" s="61">
        <v>0</v>
      </c>
      <c r="L390" s="61">
        <v>0</v>
      </c>
      <c r="M390" s="61">
        <v>0</v>
      </c>
      <c r="N390" s="61">
        <v>0</v>
      </c>
      <c r="O390" s="407"/>
      <c r="P390" s="410"/>
      <c r="Q390" s="315"/>
    </row>
    <row r="391" spans="1:17" ht="36.75" thickBot="1" x14ac:dyDescent="0.3">
      <c r="A391" s="411" t="s">
        <v>3954</v>
      </c>
      <c r="B391" s="405" t="s">
        <v>2183</v>
      </c>
      <c r="C391" s="405" t="s">
        <v>3951</v>
      </c>
      <c r="D391" s="405" t="s">
        <v>336</v>
      </c>
      <c r="E391" s="405" t="s">
        <v>2183</v>
      </c>
      <c r="F391" s="405" t="s">
        <v>3864</v>
      </c>
      <c r="G391" s="76" t="s">
        <v>286</v>
      </c>
      <c r="H391" s="61">
        <f t="shared" ref="H391:N391" si="156">SUM(H392:H395)</f>
        <v>19.5</v>
      </c>
      <c r="I391" s="61">
        <f t="shared" si="156"/>
        <v>0</v>
      </c>
      <c r="J391" s="61">
        <f t="shared" si="156"/>
        <v>0</v>
      </c>
      <c r="K391" s="61">
        <f t="shared" si="156"/>
        <v>0</v>
      </c>
      <c r="L391" s="61">
        <f t="shared" si="156"/>
        <v>3.5</v>
      </c>
      <c r="M391" s="61">
        <f t="shared" si="156"/>
        <v>16</v>
      </c>
      <c r="N391" s="61">
        <f t="shared" si="156"/>
        <v>0</v>
      </c>
      <c r="O391" s="447">
        <v>2431</v>
      </c>
      <c r="P391" s="408" t="s">
        <v>2183</v>
      </c>
      <c r="Q391" s="314" t="s">
        <v>4185</v>
      </c>
    </row>
    <row r="392" spans="1:17" ht="15.75" thickBot="1" x14ac:dyDescent="0.3">
      <c r="A392" s="412"/>
      <c r="B392" s="406"/>
      <c r="C392" s="406"/>
      <c r="D392" s="406"/>
      <c r="E392" s="406"/>
      <c r="F392" s="406"/>
      <c r="G392" s="76" t="s">
        <v>288</v>
      </c>
      <c r="H392" s="61">
        <f t="shared" ref="H392:H395" si="157">SUM(I392:N392)</f>
        <v>14.9</v>
      </c>
      <c r="I392" s="61">
        <v>0</v>
      </c>
      <c r="J392" s="61">
        <v>0</v>
      </c>
      <c r="K392" s="61">
        <v>0</v>
      </c>
      <c r="L392" s="61">
        <v>0</v>
      </c>
      <c r="M392" s="61">
        <v>14.9</v>
      </c>
      <c r="N392" s="61">
        <v>0</v>
      </c>
      <c r="O392" s="448"/>
      <c r="P392" s="409"/>
      <c r="Q392" s="315"/>
    </row>
    <row r="393" spans="1:17" ht="36.75" thickBot="1" x14ac:dyDescent="0.3">
      <c r="A393" s="412"/>
      <c r="B393" s="406"/>
      <c r="C393" s="406"/>
      <c r="D393" s="406"/>
      <c r="E393" s="406"/>
      <c r="F393" s="406"/>
      <c r="G393" s="76" t="s">
        <v>289</v>
      </c>
      <c r="H393" s="61">
        <f t="shared" si="157"/>
        <v>1</v>
      </c>
      <c r="I393" s="61">
        <v>0</v>
      </c>
      <c r="J393" s="61">
        <v>0</v>
      </c>
      <c r="K393" s="61">
        <v>0</v>
      </c>
      <c r="L393" s="61">
        <v>0</v>
      </c>
      <c r="M393" s="61">
        <v>1</v>
      </c>
      <c r="N393" s="61">
        <v>0</v>
      </c>
      <c r="O393" s="448"/>
      <c r="P393" s="409"/>
      <c r="Q393" s="315"/>
    </row>
    <row r="394" spans="1:17" ht="15.75" thickBot="1" x14ac:dyDescent="0.3">
      <c r="A394" s="412"/>
      <c r="B394" s="406"/>
      <c r="C394" s="406"/>
      <c r="D394" s="406"/>
      <c r="E394" s="406"/>
      <c r="F394" s="406"/>
      <c r="G394" s="76" t="s">
        <v>290</v>
      </c>
      <c r="H394" s="61">
        <f t="shared" si="157"/>
        <v>3.6</v>
      </c>
      <c r="I394" s="61">
        <v>0</v>
      </c>
      <c r="J394" s="61">
        <v>0</v>
      </c>
      <c r="K394" s="61">
        <v>0</v>
      </c>
      <c r="L394" s="61">
        <v>3.5</v>
      </c>
      <c r="M394" s="61">
        <v>0.1</v>
      </c>
      <c r="N394" s="61">
        <v>0</v>
      </c>
      <c r="O394" s="448"/>
      <c r="P394" s="409"/>
      <c r="Q394" s="315"/>
    </row>
    <row r="395" spans="1:17" ht="24.75" thickBot="1" x14ac:dyDescent="0.3">
      <c r="A395" s="413"/>
      <c r="B395" s="407"/>
      <c r="C395" s="407"/>
      <c r="D395" s="407"/>
      <c r="E395" s="407"/>
      <c r="F395" s="407"/>
      <c r="G395" s="76" t="s">
        <v>291</v>
      </c>
      <c r="H395" s="61">
        <f t="shared" si="157"/>
        <v>0</v>
      </c>
      <c r="I395" s="61">
        <v>0</v>
      </c>
      <c r="J395" s="61">
        <v>0</v>
      </c>
      <c r="K395" s="61">
        <v>0</v>
      </c>
      <c r="L395" s="61">
        <v>0</v>
      </c>
      <c r="M395" s="61">
        <v>0</v>
      </c>
      <c r="N395" s="61">
        <v>0</v>
      </c>
      <c r="O395" s="449"/>
      <c r="P395" s="410"/>
      <c r="Q395" s="315"/>
    </row>
    <row r="396" spans="1:17" ht="39" customHeight="1" thickBot="1" x14ac:dyDescent="0.3">
      <c r="A396" s="411" t="s">
        <v>3955</v>
      </c>
      <c r="B396" s="405" t="s">
        <v>2183</v>
      </c>
      <c r="C396" s="405" t="s">
        <v>3951</v>
      </c>
      <c r="D396" s="405" t="s">
        <v>336</v>
      </c>
      <c r="E396" s="405" t="s">
        <v>2183</v>
      </c>
      <c r="F396" s="405" t="s">
        <v>2183</v>
      </c>
      <c r="G396" s="76" t="s">
        <v>286</v>
      </c>
      <c r="H396" s="61">
        <f t="shared" ref="H396:N396" si="158">SUM(H397:H400)</f>
        <v>23</v>
      </c>
      <c r="I396" s="61">
        <f t="shared" si="158"/>
        <v>0</v>
      </c>
      <c r="J396" s="61">
        <f t="shared" si="158"/>
        <v>0</v>
      </c>
      <c r="K396" s="61">
        <f t="shared" si="158"/>
        <v>0</v>
      </c>
      <c r="L396" s="61">
        <f t="shared" si="158"/>
        <v>11.5</v>
      </c>
      <c r="M396" s="61">
        <f t="shared" si="158"/>
        <v>11.5</v>
      </c>
      <c r="N396" s="61">
        <f t="shared" si="158"/>
        <v>0</v>
      </c>
      <c r="O396" s="405"/>
      <c r="P396" s="408" t="s">
        <v>2183</v>
      </c>
      <c r="Q396" s="314" t="s">
        <v>4185</v>
      </c>
    </row>
    <row r="397" spans="1:17" ht="15.75" thickBot="1" x14ac:dyDescent="0.3">
      <c r="A397" s="412"/>
      <c r="B397" s="406"/>
      <c r="C397" s="406"/>
      <c r="D397" s="406"/>
      <c r="E397" s="406"/>
      <c r="F397" s="406"/>
      <c r="G397" s="76" t="s">
        <v>288</v>
      </c>
      <c r="H397" s="61">
        <f t="shared" ref="H397:H400" si="159">SUM(I397:N397)</f>
        <v>0</v>
      </c>
      <c r="I397" s="61">
        <v>0</v>
      </c>
      <c r="J397" s="61">
        <v>0</v>
      </c>
      <c r="K397" s="61">
        <v>0</v>
      </c>
      <c r="L397" s="61">
        <v>0</v>
      </c>
      <c r="M397" s="61">
        <v>0</v>
      </c>
      <c r="N397" s="61">
        <v>0</v>
      </c>
      <c r="O397" s="406"/>
      <c r="P397" s="409"/>
      <c r="Q397" s="315"/>
    </row>
    <row r="398" spans="1:17" ht="36.75" thickBot="1" x14ac:dyDescent="0.3">
      <c r="A398" s="412"/>
      <c r="B398" s="406"/>
      <c r="C398" s="406"/>
      <c r="D398" s="406"/>
      <c r="E398" s="406"/>
      <c r="F398" s="406"/>
      <c r="G398" s="76" t="s">
        <v>289</v>
      </c>
      <c r="H398" s="61">
        <f t="shared" si="159"/>
        <v>23</v>
      </c>
      <c r="I398" s="61">
        <v>0</v>
      </c>
      <c r="J398" s="61">
        <v>0</v>
      </c>
      <c r="K398" s="61">
        <v>0</v>
      </c>
      <c r="L398" s="61">
        <v>11.5</v>
      </c>
      <c r="M398" s="61">
        <v>11.5</v>
      </c>
      <c r="N398" s="61">
        <v>0</v>
      </c>
      <c r="O398" s="406"/>
      <c r="P398" s="409"/>
      <c r="Q398" s="315"/>
    </row>
    <row r="399" spans="1:17" ht="15.75" thickBot="1" x14ac:dyDescent="0.3">
      <c r="A399" s="412"/>
      <c r="B399" s="406"/>
      <c r="C399" s="406"/>
      <c r="D399" s="406"/>
      <c r="E399" s="406"/>
      <c r="F399" s="406"/>
      <c r="G399" s="76" t="s">
        <v>290</v>
      </c>
      <c r="H399" s="61">
        <f t="shared" si="159"/>
        <v>0</v>
      </c>
      <c r="I399" s="61">
        <v>0</v>
      </c>
      <c r="J399" s="61">
        <v>0</v>
      </c>
      <c r="K399" s="61">
        <v>0</v>
      </c>
      <c r="L399" s="61">
        <v>0</v>
      </c>
      <c r="M399" s="61">
        <v>0</v>
      </c>
      <c r="N399" s="61">
        <v>0</v>
      </c>
      <c r="O399" s="406"/>
      <c r="P399" s="409"/>
      <c r="Q399" s="315"/>
    </row>
    <row r="400" spans="1:17" ht="24.75" thickBot="1" x14ac:dyDescent="0.3">
      <c r="A400" s="413"/>
      <c r="B400" s="407"/>
      <c r="C400" s="407"/>
      <c r="D400" s="407"/>
      <c r="E400" s="407"/>
      <c r="F400" s="407"/>
      <c r="G400" s="76" t="s">
        <v>291</v>
      </c>
      <c r="H400" s="61">
        <f t="shared" si="159"/>
        <v>0</v>
      </c>
      <c r="I400" s="61">
        <v>0</v>
      </c>
      <c r="J400" s="61">
        <v>0</v>
      </c>
      <c r="K400" s="61">
        <v>0</v>
      </c>
      <c r="L400" s="61">
        <v>0</v>
      </c>
      <c r="M400" s="61">
        <v>0</v>
      </c>
      <c r="N400" s="61">
        <v>0</v>
      </c>
      <c r="O400" s="407"/>
      <c r="P400" s="410"/>
      <c r="Q400" s="315"/>
    </row>
    <row r="401" spans="1:17" ht="36.75" thickBot="1" x14ac:dyDescent="0.3">
      <c r="A401" s="411" t="s">
        <v>3956</v>
      </c>
      <c r="B401" s="405" t="s">
        <v>2183</v>
      </c>
      <c r="C401" s="405" t="s">
        <v>3951</v>
      </c>
      <c r="D401" s="405" t="s">
        <v>522</v>
      </c>
      <c r="E401" s="405" t="s">
        <v>2183</v>
      </c>
      <c r="F401" s="405" t="s">
        <v>3957</v>
      </c>
      <c r="G401" s="76" t="s">
        <v>286</v>
      </c>
      <c r="H401" s="61">
        <f t="shared" ref="H401:N401" si="160">SUM(H402:H405)</f>
        <v>2</v>
      </c>
      <c r="I401" s="61">
        <f t="shared" si="160"/>
        <v>0</v>
      </c>
      <c r="J401" s="61">
        <f t="shared" si="160"/>
        <v>0</v>
      </c>
      <c r="K401" s="61">
        <f t="shared" si="160"/>
        <v>0</v>
      </c>
      <c r="L401" s="61">
        <f t="shared" si="160"/>
        <v>0</v>
      </c>
      <c r="M401" s="61">
        <f t="shared" si="160"/>
        <v>1</v>
      </c>
      <c r="N401" s="61">
        <f t="shared" si="160"/>
        <v>1</v>
      </c>
      <c r="O401" s="405"/>
      <c r="P401" s="408" t="s">
        <v>2183</v>
      </c>
      <c r="Q401" s="314" t="s">
        <v>4185</v>
      </c>
    </row>
    <row r="402" spans="1:17" ht="15.75" thickBot="1" x14ac:dyDescent="0.3">
      <c r="A402" s="412"/>
      <c r="B402" s="406"/>
      <c r="C402" s="406"/>
      <c r="D402" s="406"/>
      <c r="E402" s="406"/>
      <c r="F402" s="406"/>
      <c r="G402" s="76" t="s">
        <v>288</v>
      </c>
      <c r="H402" s="61">
        <f t="shared" ref="H402:H405" si="161">SUM(I402:N402)</f>
        <v>0</v>
      </c>
      <c r="I402" s="61">
        <v>0</v>
      </c>
      <c r="J402" s="61">
        <v>0</v>
      </c>
      <c r="K402" s="61">
        <v>0</v>
      </c>
      <c r="L402" s="61">
        <v>0</v>
      </c>
      <c r="M402" s="61">
        <v>0</v>
      </c>
      <c r="N402" s="61">
        <v>0</v>
      </c>
      <c r="O402" s="406"/>
      <c r="P402" s="409"/>
      <c r="Q402" s="315"/>
    </row>
    <row r="403" spans="1:17" ht="36.75" thickBot="1" x14ac:dyDescent="0.3">
      <c r="A403" s="412"/>
      <c r="B403" s="406"/>
      <c r="C403" s="406"/>
      <c r="D403" s="406"/>
      <c r="E403" s="406"/>
      <c r="F403" s="406"/>
      <c r="G403" s="76" t="s">
        <v>289</v>
      </c>
      <c r="H403" s="61">
        <f t="shared" si="161"/>
        <v>0</v>
      </c>
      <c r="I403" s="61">
        <v>0</v>
      </c>
      <c r="J403" s="61">
        <v>0</v>
      </c>
      <c r="K403" s="61">
        <v>0</v>
      </c>
      <c r="L403" s="61">
        <v>0</v>
      </c>
      <c r="M403" s="61">
        <v>0</v>
      </c>
      <c r="N403" s="61">
        <v>0</v>
      </c>
      <c r="O403" s="406"/>
      <c r="P403" s="409"/>
      <c r="Q403" s="315"/>
    </row>
    <row r="404" spans="1:17" ht="15.75" thickBot="1" x14ac:dyDescent="0.3">
      <c r="A404" s="412"/>
      <c r="B404" s="406"/>
      <c r="C404" s="406"/>
      <c r="D404" s="406"/>
      <c r="E404" s="406"/>
      <c r="F404" s="406"/>
      <c r="G404" s="76" t="s">
        <v>290</v>
      </c>
      <c r="H404" s="61">
        <f t="shared" si="161"/>
        <v>2</v>
      </c>
      <c r="I404" s="61">
        <v>0</v>
      </c>
      <c r="J404" s="61">
        <v>0</v>
      </c>
      <c r="K404" s="61">
        <v>0</v>
      </c>
      <c r="L404" s="61">
        <v>0</v>
      </c>
      <c r="M404" s="61">
        <v>1</v>
      </c>
      <c r="N404" s="61">
        <v>1</v>
      </c>
      <c r="O404" s="406"/>
      <c r="P404" s="409"/>
      <c r="Q404" s="315"/>
    </row>
    <row r="405" spans="1:17" ht="24.75" thickBot="1" x14ac:dyDescent="0.3">
      <c r="A405" s="413"/>
      <c r="B405" s="407"/>
      <c r="C405" s="407"/>
      <c r="D405" s="407"/>
      <c r="E405" s="407"/>
      <c r="F405" s="407"/>
      <c r="G405" s="76" t="s">
        <v>291</v>
      </c>
      <c r="H405" s="61">
        <f t="shared" si="161"/>
        <v>0</v>
      </c>
      <c r="I405" s="61">
        <v>0</v>
      </c>
      <c r="J405" s="61">
        <v>0</v>
      </c>
      <c r="K405" s="61">
        <v>0</v>
      </c>
      <c r="L405" s="61">
        <v>0</v>
      </c>
      <c r="M405" s="61">
        <v>0</v>
      </c>
      <c r="N405" s="61">
        <v>0</v>
      </c>
      <c r="O405" s="407"/>
      <c r="P405" s="410"/>
      <c r="Q405" s="315"/>
    </row>
    <row r="406" spans="1:17" ht="36.75" thickBot="1" x14ac:dyDescent="0.3">
      <c r="A406" s="411" t="s">
        <v>3958</v>
      </c>
      <c r="B406" s="405" t="s">
        <v>2183</v>
      </c>
      <c r="C406" s="405" t="s">
        <v>3951</v>
      </c>
      <c r="D406" s="405" t="s">
        <v>336</v>
      </c>
      <c r="E406" s="405" t="s">
        <v>2183</v>
      </c>
      <c r="F406" s="405" t="s">
        <v>3864</v>
      </c>
      <c r="G406" s="76" t="s">
        <v>286</v>
      </c>
      <c r="H406" s="61">
        <f t="shared" ref="H406:N406" si="162">SUM(H407:H410)</f>
        <v>42.7</v>
      </c>
      <c r="I406" s="61">
        <f t="shared" si="162"/>
        <v>0</v>
      </c>
      <c r="J406" s="61">
        <f t="shared" si="162"/>
        <v>0</v>
      </c>
      <c r="K406" s="61">
        <f t="shared" si="162"/>
        <v>0</v>
      </c>
      <c r="L406" s="61">
        <f t="shared" si="162"/>
        <v>2.7</v>
      </c>
      <c r="M406" s="61">
        <f t="shared" si="162"/>
        <v>40</v>
      </c>
      <c r="N406" s="61">
        <f t="shared" si="162"/>
        <v>0</v>
      </c>
      <c r="O406" s="447">
        <v>3806</v>
      </c>
      <c r="P406" s="408" t="s">
        <v>2183</v>
      </c>
      <c r="Q406" s="314" t="s">
        <v>4185</v>
      </c>
    </row>
    <row r="407" spans="1:17" ht="15.75" thickBot="1" x14ac:dyDescent="0.3">
      <c r="A407" s="412"/>
      <c r="B407" s="406"/>
      <c r="C407" s="406"/>
      <c r="D407" s="406"/>
      <c r="E407" s="406"/>
      <c r="F407" s="406"/>
      <c r="G407" s="76" t="s">
        <v>288</v>
      </c>
      <c r="H407" s="61">
        <f t="shared" ref="H407:H410" si="163">SUM(I407:N407)</f>
        <v>39.6</v>
      </c>
      <c r="I407" s="61">
        <v>0</v>
      </c>
      <c r="J407" s="61">
        <v>0</v>
      </c>
      <c r="K407" s="61">
        <v>0</v>
      </c>
      <c r="L407" s="61">
        <v>0</v>
      </c>
      <c r="M407" s="61">
        <v>39.6</v>
      </c>
      <c r="N407" s="61">
        <v>0</v>
      </c>
      <c r="O407" s="448"/>
      <c r="P407" s="409"/>
      <c r="Q407" s="315"/>
    </row>
    <row r="408" spans="1:17" ht="36.75" thickBot="1" x14ac:dyDescent="0.3">
      <c r="A408" s="412"/>
      <c r="B408" s="406"/>
      <c r="C408" s="406"/>
      <c r="D408" s="406"/>
      <c r="E408" s="406"/>
      <c r="F408" s="406"/>
      <c r="G408" s="76" t="s">
        <v>289</v>
      </c>
      <c r="H408" s="61">
        <f t="shared" si="163"/>
        <v>2.9</v>
      </c>
      <c r="I408" s="61">
        <v>0</v>
      </c>
      <c r="J408" s="61">
        <v>0</v>
      </c>
      <c r="K408" s="61">
        <v>0</v>
      </c>
      <c r="L408" s="61">
        <v>2.5</v>
      </c>
      <c r="M408" s="61">
        <v>0.4</v>
      </c>
      <c r="N408" s="61">
        <v>0</v>
      </c>
      <c r="O408" s="448"/>
      <c r="P408" s="409"/>
      <c r="Q408" s="315"/>
    </row>
    <row r="409" spans="1:17" ht="15.75" thickBot="1" x14ac:dyDescent="0.3">
      <c r="A409" s="412"/>
      <c r="B409" s="406"/>
      <c r="C409" s="406"/>
      <c r="D409" s="406"/>
      <c r="E409" s="406"/>
      <c r="F409" s="406"/>
      <c r="G409" s="76" t="s">
        <v>290</v>
      </c>
      <c r="H409" s="61">
        <f t="shared" si="163"/>
        <v>0.2</v>
      </c>
      <c r="I409" s="61">
        <v>0</v>
      </c>
      <c r="J409" s="61">
        <v>0</v>
      </c>
      <c r="K409" s="61">
        <v>0</v>
      </c>
      <c r="L409" s="61">
        <v>0.2</v>
      </c>
      <c r="M409" s="61">
        <v>0</v>
      </c>
      <c r="N409" s="61">
        <v>0</v>
      </c>
      <c r="O409" s="448"/>
      <c r="P409" s="409"/>
      <c r="Q409" s="315"/>
    </row>
    <row r="410" spans="1:17" ht="24.75" thickBot="1" x14ac:dyDescent="0.3">
      <c r="A410" s="413"/>
      <c r="B410" s="407"/>
      <c r="C410" s="407"/>
      <c r="D410" s="407"/>
      <c r="E410" s="407"/>
      <c r="F410" s="407"/>
      <c r="G410" s="76" t="s">
        <v>291</v>
      </c>
      <c r="H410" s="61">
        <f t="shared" si="163"/>
        <v>0</v>
      </c>
      <c r="I410" s="61">
        <v>0</v>
      </c>
      <c r="J410" s="61">
        <v>0</v>
      </c>
      <c r="K410" s="61">
        <v>0</v>
      </c>
      <c r="L410" s="61">
        <v>0</v>
      </c>
      <c r="M410" s="61">
        <v>0</v>
      </c>
      <c r="N410" s="61">
        <v>0</v>
      </c>
      <c r="O410" s="449"/>
      <c r="P410" s="410"/>
      <c r="Q410" s="315"/>
    </row>
    <row r="411" spans="1:17" ht="36.75" thickBot="1" x14ac:dyDescent="0.3">
      <c r="A411" s="411" t="s">
        <v>3959</v>
      </c>
      <c r="B411" s="405" t="s">
        <v>2183</v>
      </c>
      <c r="C411" s="405" t="s">
        <v>3951</v>
      </c>
      <c r="D411" s="405" t="s">
        <v>336</v>
      </c>
      <c r="E411" s="405" t="s">
        <v>2183</v>
      </c>
      <c r="F411" s="405" t="s">
        <v>3864</v>
      </c>
      <c r="G411" s="76" t="s">
        <v>286</v>
      </c>
      <c r="H411" s="61">
        <f t="shared" ref="H411:N411" si="164">SUM(H412:H415)</f>
        <v>62.699999999999996</v>
      </c>
      <c r="I411" s="61">
        <f t="shared" si="164"/>
        <v>0</v>
      </c>
      <c r="J411" s="61">
        <f t="shared" si="164"/>
        <v>0</v>
      </c>
      <c r="K411" s="61">
        <f t="shared" si="164"/>
        <v>0</v>
      </c>
      <c r="L411" s="61">
        <f t="shared" si="164"/>
        <v>2.7</v>
      </c>
      <c r="M411" s="61">
        <f t="shared" si="164"/>
        <v>60</v>
      </c>
      <c r="N411" s="61">
        <f t="shared" si="164"/>
        <v>0</v>
      </c>
      <c r="O411" s="405">
        <v>699</v>
      </c>
      <c r="P411" s="408" t="s">
        <v>2183</v>
      </c>
      <c r="Q411" s="314" t="s">
        <v>4185</v>
      </c>
    </row>
    <row r="412" spans="1:17" ht="15.75" thickBot="1" x14ac:dyDescent="0.3">
      <c r="A412" s="412"/>
      <c r="B412" s="406"/>
      <c r="C412" s="406"/>
      <c r="D412" s="406"/>
      <c r="E412" s="406"/>
      <c r="F412" s="406"/>
      <c r="G412" s="76" t="s">
        <v>288</v>
      </c>
      <c r="H412" s="61">
        <f t="shared" ref="H412:H415" si="165">SUM(I412:N412)</f>
        <v>59.4</v>
      </c>
      <c r="I412" s="61">
        <v>0</v>
      </c>
      <c r="J412" s="61">
        <v>0</v>
      </c>
      <c r="K412" s="61">
        <v>0</v>
      </c>
      <c r="L412" s="61">
        <v>0</v>
      </c>
      <c r="M412" s="61">
        <v>59.4</v>
      </c>
      <c r="N412" s="61">
        <v>0</v>
      </c>
      <c r="O412" s="406"/>
      <c r="P412" s="409"/>
      <c r="Q412" s="315"/>
    </row>
    <row r="413" spans="1:17" ht="36.75" thickBot="1" x14ac:dyDescent="0.3">
      <c r="A413" s="412"/>
      <c r="B413" s="406"/>
      <c r="C413" s="406"/>
      <c r="D413" s="406"/>
      <c r="E413" s="406"/>
      <c r="F413" s="406"/>
      <c r="G413" s="76" t="s">
        <v>289</v>
      </c>
      <c r="H413" s="61">
        <f t="shared" si="165"/>
        <v>3</v>
      </c>
      <c r="I413" s="61">
        <v>0</v>
      </c>
      <c r="J413" s="61">
        <v>0</v>
      </c>
      <c r="K413" s="61">
        <v>0</v>
      </c>
      <c r="L413" s="61">
        <v>2.5</v>
      </c>
      <c r="M413" s="61">
        <v>0.5</v>
      </c>
      <c r="N413" s="61">
        <v>0</v>
      </c>
      <c r="O413" s="406"/>
      <c r="P413" s="409"/>
      <c r="Q413" s="315"/>
    </row>
    <row r="414" spans="1:17" ht="15.75" thickBot="1" x14ac:dyDescent="0.3">
      <c r="A414" s="412"/>
      <c r="B414" s="406"/>
      <c r="C414" s="406"/>
      <c r="D414" s="406"/>
      <c r="E414" s="406"/>
      <c r="F414" s="406"/>
      <c r="G414" s="76" t="s">
        <v>290</v>
      </c>
      <c r="H414" s="61">
        <f t="shared" si="165"/>
        <v>0.30000000000000004</v>
      </c>
      <c r="I414" s="61">
        <v>0</v>
      </c>
      <c r="J414" s="61">
        <v>0</v>
      </c>
      <c r="K414" s="61">
        <v>0</v>
      </c>
      <c r="L414" s="61">
        <v>0.2</v>
      </c>
      <c r="M414" s="61">
        <v>0.1</v>
      </c>
      <c r="N414" s="61">
        <v>0</v>
      </c>
      <c r="O414" s="406"/>
      <c r="P414" s="409"/>
      <c r="Q414" s="315"/>
    </row>
    <row r="415" spans="1:17" ht="24.75" thickBot="1" x14ac:dyDescent="0.3">
      <c r="A415" s="413"/>
      <c r="B415" s="407"/>
      <c r="C415" s="407"/>
      <c r="D415" s="407"/>
      <c r="E415" s="407"/>
      <c r="F415" s="407"/>
      <c r="G415" s="76" t="s">
        <v>291</v>
      </c>
      <c r="H415" s="61">
        <f t="shared" si="165"/>
        <v>0</v>
      </c>
      <c r="I415" s="61">
        <v>0</v>
      </c>
      <c r="J415" s="61">
        <v>0</v>
      </c>
      <c r="K415" s="61">
        <v>0</v>
      </c>
      <c r="L415" s="61">
        <v>0</v>
      </c>
      <c r="M415" s="61">
        <v>0</v>
      </c>
      <c r="N415" s="61">
        <v>0</v>
      </c>
      <c r="O415" s="407"/>
      <c r="P415" s="410"/>
      <c r="Q415" s="315"/>
    </row>
    <row r="416" spans="1:17" ht="36.75" thickBot="1" x14ac:dyDescent="0.3">
      <c r="A416" s="411" t="s">
        <v>3960</v>
      </c>
      <c r="B416" s="405" t="s">
        <v>2183</v>
      </c>
      <c r="C416" s="405" t="s">
        <v>3951</v>
      </c>
      <c r="D416" s="405" t="s">
        <v>336</v>
      </c>
      <c r="E416" s="405" t="s">
        <v>2183</v>
      </c>
      <c r="F416" s="405" t="s">
        <v>3864</v>
      </c>
      <c r="G416" s="76" t="s">
        <v>286</v>
      </c>
      <c r="H416" s="61">
        <f t="shared" ref="H416:N416" si="166">SUM(H417:H420)</f>
        <v>42.7</v>
      </c>
      <c r="I416" s="61">
        <f t="shared" si="166"/>
        <v>0</v>
      </c>
      <c r="J416" s="61">
        <f t="shared" si="166"/>
        <v>0</v>
      </c>
      <c r="K416" s="61">
        <f t="shared" si="166"/>
        <v>0</v>
      </c>
      <c r="L416" s="61">
        <f t="shared" si="166"/>
        <v>2.7</v>
      </c>
      <c r="M416" s="61">
        <f t="shared" si="166"/>
        <v>40</v>
      </c>
      <c r="N416" s="61">
        <f t="shared" si="166"/>
        <v>0</v>
      </c>
      <c r="O416" s="405">
        <v>699</v>
      </c>
      <c r="P416" s="408" t="s">
        <v>2183</v>
      </c>
      <c r="Q416" s="314" t="s">
        <v>4185</v>
      </c>
    </row>
    <row r="417" spans="1:17" ht="15.75" thickBot="1" x14ac:dyDescent="0.3">
      <c r="A417" s="412"/>
      <c r="B417" s="406"/>
      <c r="C417" s="406"/>
      <c r="D417" s="406"/>
      <c r="E417" s="406"/>
      <c r="F417" s="406"/>
      <c r="G417" s="76" t="s">
        <v>288</v>
      </c>
      <c r="H417" s="61">
        <f t="shared" ref="H417:H420" si="167">SUM(I417:N417)</f>
        <v>39.6</v>
      </c>
      <c r="I417" s="61">
        <v>0</v>
      </c>
      <c r="J417" s="61">
        <v>0</v>
      </c>
      <c r="K417" s="61">
        <v>0</v>
      </c>
      <c r="L417" s="61">
        <v>0</v>
      </c>
      <c r="M417" s="61">
        <v>39.6</v>
      </c>
      <c r="N417" s="61">
        <v>0</v>
      </c>
      <c r="O417" s="406"/>
      <c r="P417" s="409"/>
      <c r="Q417" s="315"/>
    </row>
    <row r="418" spans="1:17" ht="36.75" thickBot="1" x14ac:dyDescent="0.3">
      <c r="A418" s="412"/>
      <c r="B418" s="406"/>
      <c r="C418" s="406"/>
      <c r="D418" s="406"/>
      <c r="E418" s="406"/>
      <c r="F418" s="406"/>
      <c r="G418" s="76" t="s">
        <v>289</v>
      </c>
      <c r="H418" s="61">
        <f t="shared" si="167"/>
        <v>2.9</v>
      </c>
      <c r="I418" s="61">
        <v>0</v>
      </c>
      <c r="J418" s="61">
        <v>0</v>
      </c>
      <c r="K418" s="61">
        <v>0</v>
      </c>
      <c r="L418" s="61">
        <v>2.5</v>
      </c>
      <c r="M418" s="61">
        <v>0.4</v>
      </c>
      <c r="N418" s="61">
        <v>0</v>
      </c>
      <c r="O418" s="406"/>
      <c r="P418" s="409"/>
      <c r="Q418" s="315"/>
    </row>
    <row r="419" spans="1:17" ht="15.75" thickBot="1" x14ac:dyDescent="0.3">
      <c r="A419" s="412"/>
      <c r="B419" s="406"/>
      <c r="C419" s="406"/>
      <c r="D419" s="406"/>
      <c r="E419" s="406"/>
      <c r="F419" s="406"/>
      <c r="G419" s="76" t="s">
        <v>290</v>
      </c>
      <c r="H419" s="61">
        <f t="shared" si="167"/>
        <v>0.2</v>
      </c>
      <c r="I419" s="61">
        <v>0</v>
      </c>
      <c r="J419" s="61">
        <v>0</v>
      </c>
      <c r="K419" s="61">
        <v>0</v>
      </c>
      <c r="L419" s="61">
        <v>0.2</v>
      </c>
      <c r="M419" s="61">
        <v>0</v>
      </c>
      <c r="N419" s="61">
        <v>0</v>
      </c>
      <c r="O419" s="406"/>
      <c r="P419" s="409"/>
      <c r="Q419" s="315"/>
    </row>
    <row r="420" spans="1:17" ht="24.75" thickBot="1" x14ac:dyDescent="0.3">
      <c r="A420" s="413"/>
      <c r="B420" s="407"/>
      <c r="C420" s="407"/>
      <c r="D420" s="407"/>
      <c r="E420" s="407"/>
      <c r="F420" s="407"/>
      <c r="G420" s="76" t="s">
        <v>291</v>
      </c>
      <c r="H420" s="61">
        <f t="shared" si="167"/>
        <v>0</v>
      </c>
      <c r="I420" s="61">
        <v>0</v>
      </c>
      <c r="J420" s="61">
        <v>0</v>
      </c>
      <c r="K420" s="61">
        <v>0</v>
      </c>
      <c r="L420" s="61">
        <v>0</v>
      </c>
      <c r="M420" s="61">
        <v>0</v>
      </c>
      <c r="N420" s="61">
        <v>0</v>
      </c>
      <c r="O420" s="407"/>
      <c r="P420" s="410"/>
      <c r="Q420" s="315"/>
    </row>
    <row r="421" spans="1:17" ht="36.75" thickBot="1" x14ac:dyDescent="0.3">
      <c r="A421" s="411" t="s">
        <v>3961</v>
      </c>
      <c r="B421" s="405" t="s">
        <v>2183</v>
      </c>
      <c r="C421" s="405" t="s">
        <v>3951</v>
      </c>
      <c r="D421" s="405" t="s">
        <v>336</v>
      </c>
      <c r="E421" s="405" t="s">
        <v>2183</v>
      </c>
      <c r="F421" s="405" t="s">
        <v>3864</v>
      </c>
      <c r="G421" s="76" t="s">
        <v>286</v>
      </c>
      <c r="H421" s="61">
        <f t="shared" ref="H421:N421" si="168">SUM(H422:H425)</f>
        <v>12.7</v>
      </c>
      <c r="I421" s="61">
        <f t="shared" si="168"/>
        <v>0</v>
      </c>
      <c r="J421" s="61">
        <f t="shared" si="168"/>
        <v>0</v>
      </c>
      <c r="K421" s="61">
        <f t="shared" si="168"/>
        <v>0</v>
      </c>
      <c r="L421" s="61">
        <f t="shared" si="168"/>
        <v>2.7</v>
      </c>
      <c r="M421" s="61">
        <f t="shared" si="168"/>
        <v>10</v>
      </c>
      <c r="N421" s="61">
        <f t="shared" si="168"/>
        <v>0</v>
      </c>
      <c r="O421" s="405">
        <v>420</v>
      </c>
      <c r="P421" s="408" t="s">
        <v>2183</v>
      </c>
      <c r="Q421" s="314" t="s">
        <v>4185</v>
      </c>
    </row>
    <row r="422" spans="1:17" ht="15.75" thickBot="1" x14ac:dyDescent="0.3">
      <c r="A422" s="412"/>
      <c r="B422" s="406"/>
      <c r="C422" s="406"/>
      <c r="D422" s="406"/>
      <c r="E422" s="406"/>
      <c r="F422" s="406"/>
      <c r="G422" s="76" t="s">
        <v>288</v>
      </c>
      <c r="H422" s="61">
        <f t="shared" ref="H422:H425" si="169">SUM(I422:N422)</f>
        <v>9.9</v>
      </c>
      <c r="I422" s="61">
        <v>0</v>
      </c>
      <c r="J422" s="61">
        <v>0</v>
      </c>
      <c r="K422" s="61">
        <v>0</v>
      </c>
      <c r="L422" s="61">
        <v>0</v>
      </c>
      <c r="M422" s="61">
        <v>9.9</v>
      </c>
      <c r="N422" s="61">
        <v>0</v>
      </c>
      <c r="O422" s="406"/>
      <c r="P422" s="409"/>
      <c r="Q422" s="315"/>
    </row>
    <row r="423" spans="1:17" ht="36.75" thickBot="1" x14ac:dyDescent="0.3">
      <c r="A423" s="412"/>
      <c r="B423" s="406"/>
      <c r="C423" s="406"/>
      <c r="D423" s="406"/>
      <c r="E423" s="406"/>
      <c r="F423" s="406"/>
      <c r="G423" s="76" t="s">
        <v>289</v>
      </c>
      <c r="H423" s="61">
        <f t="shared" si="169"/>
        <v>2.6</v>
      </c>
      <c r="I423" s="61">
        <v>0</v>
      </c>
      <c r="J423" s="61">
        <v>0</v>
      </c>
      <c r="K423" s="61">
        <v>0</v>
      </c>
      <c r="L423" s="61">
        <v>2.5</v>
      </c>
      <c r="M423" s="61">
        <v>0.1</v>
      </c>
      <c r="N423" s="61">
        <v>0</v>
      </c>
      <c r="O423" s="406"/>
      <c r="P423" s="409"/>
      <c r="Q423" s="315"/>
    </row>
    <row r="424" spans="1:17" ht="15.75" thickBot="1" x14ac:dyDescent="0.3">
      <c r="A424" s="412"/>
      <c r="B424" s="406"/>
      <c r="C424" s="406"/>
      <c r="D424" s="406"/>
      <c r="E424" s="406"/>
      <c r="F424" s="406"/>
      <c r="G424" s="76" t="s">
        <v>290</v>
      </c>
      <c r="H424" s="61">
        <f t="shared" si="169"/>
        <v>0.2</v>
      </c>
      <c r="I424" s="61">
        <v>0</v>
      </c>
      <c r="J424" s="61">
        <v>0</v>
      </c>
      <c r="K424" s="61">
        <v>0</v>
      </c>
      <c r="L424" s="61">
        <v>0.2</v>
      </c>
      <c r="M424" s="61">
        <v>0</v>
      </c>
      <c r="N424" s="61">
        <v>0</v>
      </c>
      <c r="O424" s="406"/>
      <c r="P424" s="409"/>
      <c r="Q424" s="315"/>
    </row>
    <row r="425" spans="1:17" ht="24.75" thickBot="1" x14ac:dyDescent="0.3">
      <c r="A425" s="413"/>
      <c r="B425" s="407"/>
      <c r="C425" s="407"/>
      <c r="D425" s="407"/>
      <c r="E425" s="407"/>
      <c r="F425" s="407"/>
      <c r="G425" s="76" t="s">
        <v>291</v>
      </c>
      <c r="H425" s="61">
        <f t="shared" si="169"/>
        <v>0</v>
      </c>
      <c r="I425" s="61">
        <v>0</v>
      </c>
      <c r="J425" s="61">
        <v>0</v>
      </c>
      <c r="K425" s="61">
        <v>0</v>
      </c>
      <c r="L425" s="61">
        <v>0</v>
      </c>
      <c r="M425" s="61">
        <v>0</v>
      </c>
      <c r="N425" s="61">
        <v>0</v>
      </c>
      <c r="O425" s="407"/>
      <c r="P425" s="410"/>
      <c r="Q425" s="315"/>
    </row>
    <row r="426" spans="1:17" ht="36.75" thickBot="1" x14ac:dyDescent="0.3">
      <c r="A426" s="411" t="s">
        <v>3962</v>
      </c>
      <c r="B426" s="405" t="s">
        <v>2183</v>
      </c>
      <c r="C426" s="405" t="s">
        <v>3951</v>
      </c>
      <c r="D426" s="405" t="s">
        <v>336</v>
      </c>
      <c r="E426" s="405" t="s">
        <v>2183</v>
      </c>
      <c r="F426" s="405" t="s">
        <v>3864</v>
      </c>
      <c r="G426" s="76" t="s">
        <v>286</v>
      </c>
      <c r="H426" s="61">
        <f t="shared" ref="H426:N426" si="170">SUM(H427:H430)</f>
        <v>12.7</v>
      </c>
      <c r="I426" s="61">
        <f t="shared" si="170"/>
        <v>0</v>
      </c>
      <c r="J426" s="61">
        <f t="shared" si="170"/>
        <v>0</v>
      </c>
      <c r="K426" s="61">
        <f t="shared" si="170"/>
        <v>0</v>
      </c>
      <c r="L426" s="61">
        <f t="shared" si="170"/>
        <v>2.7</v>
      </c>
      <c r="M426" s="61">
        <f t="shared" si="170"/>
        <v>10</v>
      </c>
      <c r="N426" s="61">
        <f t="shared" si="170"/>
        <v>0</v>
      </c>
      <c r="O426" s="447">
        <v>3850</v>
      </c>
      <c r="P426" s="408" t="s">
        <v>2183</v>
      </c>
      <c r="Q426" s="314" t="s">
        <v>4185</v>
      </c>
    </row>
    <row r="427" spans="1:17" ht="15.75" thickBot="1" x14ac:dyDescent="0.3">
      <c r="A427" s="412"/>
      <c r="B427" s="406"/>
      <c r="C427" s="406"/>
      <c r="D427" s="406"/>
      <c r="E427" s="406"/>
      <c r="F427" s="406"/>
      <c r="G427" s="76" t="s">
        <v>288</v>
      </c>
      <c r="H427" s="61">
        <f t="shared" ref="H427:H430" si="171">SUM(I427:N427)</f>
        <v>9.9</v>
      </c>
      <c r="I427" s="61">
        <v>0</v>
      </c>
      <c r="J427" s="61">
        <v>0</v>
      </c>
      <c r="K427" s="61">
        <v>0</v>
      </c>
      <c r="L427" s="61">
        <v>0</v>
      </c>
      <c r="M427" s="61">
        <v>9.9</v>
      </c>
      <c r="N427" s="61">
        <v>0</v>
      </c>
      <c r="O427" s="448"/>
      <c r="P427" s="409"/>
      <c r="Q427" s="315"/>
    </row>
    <row r="428" spans="1:17" ht="36.75" thickBot="1" x14ac:dyDescent="0.3">
      <c r="A428" s="412"/>
      <c r="B428" s="406"/>
      <c r="C428" s="406"/>
      <c r="D428" s="406"/>
      <c r="E428" s="406"/>
      <c r="F428" s="406"/>
      <c r="G428" s="76" t="s">
        <v>289</v>
      </c>
      <c r="H428" s="61">
        <f t="shared" si="171"/>
        <v>2.6</v>
      </c>
      <c r="I428" s="61">
        <v>0</v>
      </c>
      <c r="J428" s="61">
        <v>0</v>
      </c>
      <c r="K428" s="61">
        <v>0</v>
      </c>
      <c r="L428" s="61">
        <v>2.5</v>
      </c>
      <c r="M428" s="61">
        <v>0.1</v>
      </c>
      <c r="N428" s="61">
        <v>0</v>
      </c>
      <c r="O428" s="448"/>
      <c r="P428" s="409"/>
      <c r="Q428" s="315"/>
    </row>
    <row r="429" spans="1:17" ht="15.75" thickBot="1" x14ac:dyDescent="0.3">
      <c r="A429" s="412"/>
      <c r="B429" s="406"/>
      <c r="C429" s="406"/>
      <c r="D429" s="406"/>
      <c r="E429" s="406"/>
      <c r="F429" s="406"/>
      <c r="G429" s="76" t="s">
        <v>290</v>
      </c>
      <c r="H429" s="61">
        <f t="shared" si="171"/>
        <v>0.2</v>
      </c>
      <c r="I429" s="61">
        <v>0</v>
      </c>
      <c r="J429" s="61">
        <v>0</v>
      </c>
      <c r="K429" s="61">
        <v>0</v>
      </c>
      <c r="L429" s="61">
        <v>0.2</v>
      </c>
      <c r="M429" s="61">
        <v>0</v>
      </c>
      <c r="N429" s="61">
        <v>0</v>
      </c>
      <c r="O429" s="448"/>
      <c r="P429" s="409"/>
      <c r="Q429" s="315"/>
    </row>
    <row r="430" spans="1:17" ht="24.75" thickBot="1" x14ac:dyDescent="0.3">
      <c r="A430" s="413"/>
      <c r="B430" s="407"/>
      <c r="C430" s="407"/>
      <c r="D430" s="407"/>
      <c r="E430" s="407"/>
      <c r="F430" s="407"/>
      <c r="G430" s="76" t="s">
        <v>291</v>
      </c>
      <c r="H430" s="61">
        <f t="shared" si="171"/>
        <v>0</v>
      </c>
      <c r="I430" s="61">
        <v>0</v>
      </c>
      <c r="J430" s="61">
        <v>0</v>
      </c>
      <c r="K430" s="61">
        <v>0</v>
      </c>
      <c r="L430" s="61">
        <v>0</v>
      </c>
      <c r="M430" s="61">
        <v>0</v>
      </c>
      <c r="N430" s="61">
        <v>0</v>
      </c>
      <c r="O430" s="449"/>
      <c r="P430" s="410"/>
      <c r="Q430" s="315"/>
    </row>
    <row r="431" spans="1:17" ht="36.75" thickBot="1" x14ac:dyDescent="0.3">
      <c r="A431" s="702" t="s">
        <v>3850</v>
      </c>
      <c r="B431" s="702"/>
      <c r="C431" s="702"/>
      <c r="D431" s="702"/>
      <c r="E431" s="702"/>
      <c r="F431" s="703"/>
      <c r="G431" s="165" t="s">
        <v>286</v>
      </c>
      <c r="H431" s="65">
        <f>SUM(H376,H381,H386,H391,H396,H401,H406,H411,H416,H421,H426)</f>
        <v>255.39999999999998</v>
      </c>
      <c r="I431" s="65">
        <f t="shared" ref="I431:N431" si="172">SUM(I376,I381,I386,I391,I396,I401,I406,I411,I416,I421,I426)</f>
        <v>0</v>
      </c>
      <c r="J431" s="65">
        <f t="shared" si="172"/>
        <v>0</v>
      </c>
      <c r="K431" s="65">
        <f t="shared" si="172"/>
        <v>0</v>
      </c>
      <c r="L431" s="65">
        <f t="shared" si="172"/>
        <v>52.800000000000011</v>
      </c>
      <c r="M431" s="65">
        <f t="shared" si="172"/>
        <v>201.6</v>
      </c>
      <c r="N431" s="65">
        <f t="shared" si="172"/>
        <v>1</v>
      </c>
      <c r="O431" s="453">
        <v>3225</v>
      </c>
      <c r="P431" s="441" t="s">
        <v>2183</v>
      </c>
    </row>
    <row r="432" spans="1:17" ht="24.75" thickBot="1" x14ac:dyDescent="0.3">
      <c r="A432" s="696"/>
      <c r="B432" s="696"/>
      <c r="C432" s="696"/>
      <c r="D432" s="696"/>
      <c r="E432" s="696"/>
      <c r="F432" s="697"/>
      <c r="G432" s="165" t="s">
        <v>288</v>
      </c>
      <c r="H432" s="65">
        <f t="shared" ref="H432:N435" si="173">SUM(H377,H382,H387,H392,H397,H402,H407,H412,H417,H422,H427)</f>
        <v>207</v>
      </c>
      <c r="I432" s="65">
        <f t="shared" si="173"/>
        <v>0</v>
      </c>
      <c r="J432" s="65">
        <f t="shared" si="173"/>
        <v>0</v>
      </c>
      <c r="K432" s="65">
        <f t="shared" si="173"/>
        <v>0</v>
      </c>
      <c r="L432" s="65">
        <f t="shared" si="173"/>
        <v>21.6</v>
      </c>
      <c r="M432" s="65">
        <f t="shared" si="173"/>
        <v>185.4</v>
      </c>
      <c r="N432" s="65">
        <f t="shared" si="173"/>
        <v>0</v>
      </c>
      <c r="O432" s="454"/>
      <c r="P432" s="442"/>
    </row>
    <row r="433" spans="1:17" ht="36.75" thickBot="1" x14ac:dyDescent="0.3">
      <c r="A433" s="696"/>
      <c r="B433" s="696"/>
      <c r="C433" s="696"/>
      <c r="D433" s="696"/>
      <c r="E433" s="696"/>
      <c r="F433" s="697"/>
      <c r="G433" s="165" t="s">
        <v>289</v>
      </c>
      <c r="H433" s="65">
        <f t="shared" si="173"/>
        <v>39.800000000000004</v>
      </c>
      <c r="I433" s="65">
        <f t="shared" si="173"/>
        <v>0</v>
      </c>
      <c r="J433" s="65">
        <f t="shared" si="173"/>
        <v>0</v>
      </c>
      <c r="K433" s="65">
        <f t="shared" si="173"/>
        <v>0</v>
      </c>
      <c r="L433" s="65">
        <f t="shared" si="173"/>
        <v>24.9</v>
      </c>
      <c r="M433" s="65">
        <f t="shared" si="173"/>
        <v>14.9</v>
      </c>
      <c r="N433" s="65">
        <f t="shared" si="173"/>
        <v>0</v>
      </c>
      <c r="O433" s="454"/>
      <c r="P433" s="442"/>
    </row>
    <row r="434" spans="1:17" ht="15.75" thickBot="1" x14ac:dyDescent="0.3">
      <c r="A434" s="696"/>
      <c r="B434" s="696"/>
      <c r="C434" s="696"/>
      <c r="D434" s="696"/>
      <c r="E434" s="696"/>
      <c r="F434" s="697"/>
      <c r="G434" s="165" t="s">
        <v>290</v>
      </c>
      <c r="H434" s="65">
        <f t="shared" si="173"/>
        <v>8.5999999999999979</v>
      </c>
      <c r="I434" s="65">
        <f t="shared" si="173"/>
        <v>0</v>
      </c>
      <c r="J434" s="65">
        <f t="shared" si="173"/>
        <v>0</v>
      </c>
      <c r="K434" s="65">
        <f t="shared" si="173"/>
        <v>0</v>
      </c>
      <c r="L434" s="65">
        <f t="shared" si="173"/>
        <v>6.3000000000000007</v>
      </c>
      <c r="M434" s="65">
        <f t="shared" si="173"/>
        <v>1.3</v>
      </c>
      <c r="N434" s="65">
        <f t="shared" si="173"/>
        <v>1</v>
      </c>
      <c r="O434" s="454"/>
      <c r="P434" s="442"/>
    </row>
    <row r="435" spans="1:17" ht="24.75" thickBot="1" x14ac:dyDescent="0.3">
      <c r="A435" s="698"/>
      <c r="B435" s="698"/>
      <c r="C435" s="698"/>
      <c r="D435" s="698"/>
      <c r="E435" s="698"/>
      <c r="F435" s="699"/>
      <c r="G435" s="165" t="s">
        <v>291</v>
      </c>
      <c r="H435" s="65">
        <f t="shared" si="173"/>
        <v>0</v>
      </c>
      <c r="I435" s="65">
        <f t="shared" si="173"/>
        <v>0</v>
      </c>
      <c r="J435" s="65">
        <f t="shared" si="173"/>
        <v>0</v>
      </c>
      <c r="K435" s="65">
        <f t="shared" si="173"/>
        <v>0</v>
      </c>
      <c r="L435" s="65">
        <f t="shared" si="173"/>
        <v>0</v>
      </c>
      <c r="M435" s="65">
        <f t="shared" si="173"/>
        <v>0</v>
      </c>
      <c r="N435" s="65">
        <f t="shared" si="173"/>
        <v>0</v>
      </c>
      <c r="O435" s="455"/>
      <c r="P435" s="443"/>
    </row>
    <row r="436" spans="1:17" ht="15.75" thickBot="1" x14ac:dyDescent="0.3">
      <c r="A436" s="417" t="s">
        <v>27</v>
      </c>
      <c r="B436" s="417"/>
      <c r="C436" s="417"/>
      <c r="D436" s="417"/>
      <c r="E436" s="417"/>
      <c r="F436" s="417"/>
      <c r="G436" s="417"/>
      <c r="H436" s="417"/>
      <c r="I436" s="417"/>
      <c r="J436" s="417"/>
      <c r="K436" s="417"/>
      <c r="L436" s="417"/>
      <c r="M436" s="417"/>
      <c r="N436" s="417"/>
      <c r="O436" s="417"/>
      <c r="P436" s="417"/>
    </row>
    <row r="437" spans="1:17" ht="36.75" thickBot="1" x14ac:dyDescent="0.3">
      <c r="A437" s="411" t="s">
        <v>3963</v>
      </c>
      <c r="B437" s="405" t="s">
        <v>2183</v>
      </c>
      <c r="C437" s="405" t="s">
        <v>3964</v>
      </c>
      <c r="D437" s="405">
        <v>2028</v>
      </c>
      <c r="E437" s="405" t="s">
        <v>3965</v>
      </c>
      <c r="F437" s="405" t="s">
        <v>3966</v>
      </c>
      <c r="G437" s="76" t="s">
        <v>286</v>
      </c>
      <c r="H437" s="61">
        <f t="shared" ref="H437:N437" si="174">SUM(H438:H441)</f>
        <v>8</v>
      </c>
      <c r="I437" s="61">
        <f t="shared" si="174"/>
        <v>0</v>
      </c>
      <c r="J437" s="61">
        <f t="shared" si="174"/>
        <v>0</v>
      </c>
      <c r="K437" s="61">
        <f t="shared" si="174"/>
        <v>0</v>
      </c>
      <c r="L437" s="61">
        <f t="shared" si="174"/>
        <v>8</v>
      </c>
      <c r="M437" s="61">
        <f t="shared" si="174"/>
        <v>0</v>
      </c>
      <c r="N437" s="61">
        <f t="shared" si="174"/>
        <v>0</v>
      </c>
      <c r="O437" s="405">
        <v>64</v>
      </c>
      <c r="P437" s="408" t="s">
        <v>3967</v>
      </c>
      <c r="Q437" s="314" t="s">
        <v>4164</v>
      </c>
    </row>
    <row r="438" spans="1:17" ht="15.75" thickBot="1" x14ac:dyDescent="0.3">
      <c r="A438" s="412"/>
      <c r="B438" s="406"/>
      <c r="C438" s="406"/>
      <c r="D438" s="406"/>
      <c r="E438" s="406"/>
      <c r="F438" s="406"/>
      <c r="G438" s="76" t="s">
        <v>288</v>
      </c>
      <c r="H438" s="61">
        <f t="shared" ref="H438:H441" si="175">SUM(I438:N438)</f>
        <v>7.9</v>
      </c>
      <c r="I438" s="61">
        <v>0</v>
      </c>
      <c r="J438" s="61">
        <v>0</v>
      </c>
      <c r="K438" s="61">
        <v>0</v>
      </c>
      <c r="L438" s="61">
        <v>7.9</v>
      </c>
      <c r="M438" s="61">
        <v>0</v>
      </c>
      <c r="N438" s="61">
        <v>0</v>
      </c>
      <c r="O438" s="406"/>
      <c r="P438" s="409"/>
      <c r="Q438" s="315"/>
    </row>
    <row r="439" spans="1:17" ht="36.75" thickBot="1" x14ac:dyDescent="0.3">
      <c r="A439" s="412"/>
      <c r="B439" s="406"/>
      <c r="C439" s="406"/>
      <c r="D439" s="406"/>
      <c r="E439" s="406"/>
      <c r="F439" s="406"/>
      <c r="G439" s="76" t="s">
        <v>289</v>
      </c>
      <c r="H439" s="61">
        <f t="shared" si="175"/>
        <v>0.1</v>
      </c>
      <c r="I439" s="61">
        <v>0</v>
      </c>
      <c r="J439" s="61">
        <v>0</v>
      </c>
      <c r="K439" s="61">
        <v>0</v>
      </c>
      <c r="L439" s="61">
        <v>0.1</v>
      </c>
      <c r="M439" s="61">
        <v>0</v>
      </c>
      <c r="N439" s="61">
        <v>0</v>
      </c>
      <c r="O439" s="406"/>
      <c r="P439" s="409"/>
      <c r="Q439" s="315"/>
    </row>
    <row r="440" spans="1:17" ht="15.75" thickBot="1" x14ac:dyDescent="0.3">
      <c r="A440" s="412"/>
      <c r="B440" s="406"/>
      <c r="C440" s="406"/>
      <c r="D440" s="406"/>
      <c r="E440" s="406"/>
      <c r="F440" s="406"/>
      <c r="G440" s="76" t="s">
        <v>290</v>
      </c>
      <c r="H440" s="61">
        <f t="shared" si="175"/>
        <v>0</v>
      </c>
      <c r="I440" s="61">
        <v>0</v>
      </c>
      <c r="J440" s="61">
        <v>0</v>
      </c>
      <c r="K440" s="61">
        <v>0</v>
      </c>
      <c r="L440" s="61">
        <v>0</v>
      </c>
      <c r="M440" s="61">
        <v>0</v>
      </c>
      <c r="N440" s="61">
        <v>0</v>
      </c>
      <c r="O440" s="406"/>
      <c r="P440" s="409"/>
      <c r="Q440" s="315"/>
    </row>
    <row r="441" spans="1:17" ht="24.75" thickBot="1" x14ac:dyDescent="0.3">
      <c r="A441" s="413"/>
      <c r="B441" s="407"/>
      <c r="C441" s="407"/>
      <c r="D441" s="407"/>
      <c r="E441" s="407"/>
      <c r="F441" s="407"/>
      <c r="G441" s="76" t="s">
        <v>291</v>
      </c>
      <c r="H441" s="61">
        <f t="shared" si="175"/>
        <v>0</v>
      </c>
      <c r="I441" s="61">
        <v>0</v>
      </c>
      <c r="J441" s="61">
        <v>0</v>
      </c>
      <c r="K441" s="61">
        <v>0</v>
      </c>
      <c r="L441" s="61">
        <v>0</v>
      </c>
      <c r="M441" s="61">
        <v>0</v>
      </c>
      <c r="N441" s="61">
        <v>0</v>
      </c>
      <c r="O441" s="407"/>
      <c r="P441" s="410"/>
      <c r="Q441" s="315"/>
    </row>
    <row r="442" spans="1:17" ht="36.75" thickBot="1" x14ac:dyDescent="0.3">
      <c r="A442" s="411" t="s">
        <v>3968</v>
      </c>
      <c r="B442" s="405" t="s">
        <v>2183</v>
      </c>
      <c r="C442" s="405" t="s">
        <v>3964</v>
      </c>
      <c r="D442" s="405" t="s">
        <v>336</v>
      </c>
      <c r="E442" s="405" t="s">
        <v>3969</v>
      </c>
      <c r="F442" s="405" t="s">
        <v>3970</v>
      </c>
      <c r="G442" s="76" t="s">
        <v>286</v>
      </c>
      <c r="H442" s="61">
        <f t="shared" ref="H442:N442" si="176">SUM(H443:H446)</f>
        <v>405.6</v>
      </c>
      <c r="I442" s="61">
        <f t="shared" si="176"/>
        <v>0</v>
      </c>
      <c r="J442" s="61">
        <f t="shared" si="176"/>
        <v>0</v>
      </c>
      <c r="K442" s="61">
        <f t="shared" si="176"/>
        <v>0</v>
      </c>
      <c r="L442" s="61">
        <f t="shared" si="176"/>
        <v>208</v>
      </c>
      <c r="M442" s="61">
        <f t="shared" si="176"/>
        <v>197.60000000000002</v>
      </c>
      <c r="N442" s="61">
        <f t="shared" si="176"/>
        <v>0</v>
      </c>
      <c r="O442" s="447">
        <v>5081</v>
      </c>
      <c r="P442" s="408" t="s">
        <v>2183</v>
      </c>
      <c r="Q442" s="314" t="s">
        <v>4164</v>
      </c>
    </row>
    <row r="443" spans="1:17" ht="15.75" thickBot="1" x14ac:dyDescent="0.3">
      <c r="A443" s="412"/>
      <c r="B443" s="406"/>
      <c r="C443" s="406"/>
      <c r="D443" s="406"/>
      <c r="E443" s="406"/>
      <c r="F443" s="406"/>
      <c r="G443" s="76" t="s">
        <v>288</v>
      </c>
      <c r="H443" s="61">
        <f t="shared" ref="H443:H446" si="177">SUM(I443:N443)</f>
        <v>369.8</v>
      </c>
      <c r="I443" s="61">
        <v>0</v>
      </c>
      <c r="J443" s="61">
        <v>0</v>
      </c>
      <c r="K443" s="61">
        <v>0</v>
      </c>
      <c r="L443" s="61">
        <v>190</v>
      </c>
      <c r="M443" s="61">
        <v>179.8</v>
      </c>
      <c r="N443" s="61">
        <v>0</v>
      </c>
      <c r="O443" s="448"/>
      <c r="P443" s="409"/>
      <c r="Q443" s="315"/>
    </row>
    <row r="444" spans="1:17" ht="36.75" thickBot="1" x14ac:dyDescent="0.3">
      <c r="A444" s="412"/>
      <c r="B444" s="406"/>
      <c r="C444" s="406"/>
      <c r="D444" s="406"/>
      <c r="E444" s="406"/>
      <c r="F444" s="406"/>
      <c r="G444" s="76" t="s">
        <v>289</v>
      </c>
      <c r="H444" s="61">
        <f t="shared" si="177"/>
        <v>35.799999999999997</v>
      </c>
      <c r="I444" s="61">
        <v>0</v>
      </c>
      <c r="J444" s="61">
        <v>0</v>
      </c>
      <c r="K444" s="61">
        <v>0</v>
      </c>
      <c r="L444" s="61">
        <v>18</v>
      </c>
      <c r="M444" s="61">
        <v>17.8</v>
      </c>
      <c r="N444" s="61">
        <v>0</v>
      </c>
      <c r="O444" s="448"/>
      <c r="P444" s="409"/>
      <c r="Q444" s="315"/>
    </row>
    <row r="445" spans="1:17" ht="15.75" thickBot="1" x14ac:dyDescent="0.3">
      <c r="A445" s="412"/>
      <c r="B445" s="406"/>
      <c r="C445" s="406"/>
      <c r="D445" s="406"/>
      <c r="E445" s="406"/>
      <c r="F445" s="406"/>
      <c r="G445" s="76" t="s">
        <v>290</v>
      </c>
      <c r="H445" s="61">
        <f t="shared" si="177"/>
        <v>0</v>
      </c>
      <c r="I445" s="61">
        <v>0</v>
      </c>
      <c r="J445" s="61">
        <v>0</v>
      </c>
      <c r="K445" s="61">
        <v>0</v>
      </c>
      <c r="L445" s="61">
        <v>0</v>
      </c>
      <c r="M445" s="61">
        <v>0</v>
      </c>
      <c r="N445" s="61">
        <v>0</v>
      </c>
      <c r="O445" s="448"/>
      <c r="P445" s="409"/>
      <c r="Q445" s="315"/>
    </row>
    <row r="446" spans="1:17" ht="24.75" thickBot="1" x14ac:dyDescent="0.3">
      <c r="A446" s="413"/>
      <c r="B446" s="407"/>
      <c r="C446" s="407"/>
      <c r="D446" s="407"/>
      <c r="E446" s="407"/>
      <c r="F446" s="407"/>
      <c r="G446" s="76" t="s">
        <v>291</v>
      </c>
      <c r="H446" s="61">
        <f t="shared" si="177"/>
        <v>0</v>
      </c>
      <c r="I446" s="61">
        <v>0</v>
      </c>
      <c r="J446" s="61">
        <v>0</v>
      </c>
      <c r="K446" s="61">
        <v>0</v>
      </c>
      <c r="L446" s="61">
        <v>0</v>
      </c>
      <c r="M446" s="61">
        <v>0</v>
      </c>
      <c r="N446" s="61">
        <v>0</v>
      </c>
      <c r="O446" s="449"/>
      <c r="P446" s="410"/>
      <c r="Q446" s="315"/>
    </row>
    <row r="447" spans="1:17" ht="36.75" thickBot="1" x14ac:dyDescent="0.3">
      <c r="A447" s="411" t="s">
        <v>3971</v>
      </c>
      <c r="B447" s="405" t="s">
        <v>2183</v>
      </c>
      <c r="C447" s="405" t="s">
        <v>3964</v>
      </c>
      <c r="D447" s="405" t="s">
        <v>336</v>
      </c>
      <c r="E447" s="405" t="s">
        <v>3972</v>
      </c>
      <c r="F447" s="405" t="s">
        <v>3973</v>
      </c>
      <c r="G447" s="76" t="s">
        <v>286</v>
      </c>
      <c r="H447" s="61">
        <f t="shared" ref="H447:N447" si="178">SUM(H448:H451)</f>
        <v>16.100000000000001</v>
      </c>
      <c r="I447" s="61">
        <f t="shared" si="178"/>
        <v>0</v>
      </c>
      <c r="J447" s="61">
        <f t="shared" si="178"/>
        <v>0</v>
      </c>
      <c r="K447" s="61">
        <f t="shared" si="178"/>
        <v>0</v>
      </c>
      <c r="L447" s="61">
        <f t="shared" si="178"/>
        <v>1</v>
      </c>
      <c r="M447" s="61">
        <f t="shared" si="178"/>
        <v>15.1</v>
      </c>
      <c r="N447" s="61">
        <f t="shared" si="178"/>
        <v>0</v>
      </c>
      <c r="O447" s="405">
        <v>330</v>
      </c>
      <c r="P447" s="408" t="s">
        <v>3967</v>
      </c>
      <c r="Q447" s="314" t="s">
        <v>4164</v>
      </c>
    </row>
    <row r="448" spans="1:17" ht="15.75" thickBot="1" x14ac:dyDescent="0.3">
      <c r="A448" s="412"/>
      <c r="B448" s="406"/>
      <c r="C448" s="406"/>
      <c r="D448" s="406"/>
      <c r="E448" s="406"/>
      <c r="F448" s="406"/>
      <c r="G448" s="76" t="s">
        <v>288</v>
      </c>
      <c r="H448" s="61">
        <f t="shared" ref="H448:H451" si="179">SUM(I448:N448)</f>
        <v>14</v>
      </c>
      <c r="I448" s="61">
        <v>0</v>
      </c>
      <c r="J448" s="61">
        <v>0</v>
      </c>
      <c r="K448" s="61">
        <v>0</v>
      </c>
      <c r="L448" s="61">
        <v>0</v>
      </c>
      <c r="M448" s="61">
        <v>14</v>
      </c>
      <c r="N448" s="61">
        <v>0</v>
      </c>
      <c r="O448" s="406"/>
      <c r="P448" s="409"/>
      <c r="Q448" s="315"/>
    </row>
    <row r="449" spans="1:17" ht="36.75" thickBot="1" x14ac:dyDescent="0.3">
      <c r="A449" s="412"/>
      <c r="B449" s="406"/>
      <c r="C449" s="406"/>
      <c r="D449" s="406"/>
      <c r="E449" s="406"/>
      <c r="F449" s="406"/>
      <c r="G449" s="76" t="s">
        <v>289</v>
      </c>
      <c r="H449" s="61">
        <f t="shared" si="179"/>
        <v>1</v>
      </c>
      <c r="I449" s="61">
        <v>0</v>
      </c>
      <c r="J449" s="61">
        <v>0</v>
      </c>
      <c r="K449" s="61">
        <v>0</v>
      </c>
      <c r="L449" s="61">
        <v>0</v>
      </c>
      <c r="M449" s="61">
        <v>1</v>
      </c>
      <c r="N449" s="61">
        <v>0</v>
      </c>
      <c r="O449" s="406"/>
      <c r="P449" s="409"/>
      <c r="Q449" s="315"/>
    </row>
    <row r="450" spans="1:17" ht="15.75" thickBot="1" x14ac:dyDescent="0.3">
      <c r="A450" s="412"/>
      <c r="B450" s="406"/>
      <c r="C450" s="406"/>
      <c r="D450" s="406"/>
      <c r="E450" s="406"/>
      <c r="F450" s="406"/>
      <c r="G450" s="76" t="s">
        <v>290</v>
      </c>
      <c r="H450" s="61">
        <f t="shared" si="179"/>
        <v>1.1000000000000001</v>
      </c>
      <c r="I450" s="61">
        <v>0</v>
      </c>
      <c r="J450" s="61">
        <v>0</v>
      </c>
      <c r="K450" s="61">
        <v>0</v>
      </c>
      <c r="L450" s="61">
        <v>1</v>
      </c>
      <c r="M450" s="61">
        <v>0.1</v>
      </c>
      <c r="N450" s="61">
        <v>0</v>
      </c>
      <c r="O450" s="406"/>
      <c r="P450" s="409"/>
      <c r="Q450" s="315"/>
    </row>
    <row r="451" spans="1:17" ht="24.75" thickBot="1" x14ac:dyDescent="0.3">
      <c r="A451" s="413"/>
      <c r="B451" s="407"/>
      <c r="C451" s="407"/>
      <c r="D451" s="407"/>
      <c r="E451" s="407"/>
      <c r="F451" s="407"/>
      <c r="G451" s="76" t="s">
        <v>291</v>
      </c>
      <c r="H451" s="61">
        <f t="shared" si="179"/>
        <v>0</v>
      </c>
      <c r="I451" s="61">
        <v>0</v>
      </c>
      <c r="J451" s="61">
        <v>0</v>
      </c>
      <c r="K451" s="61">
        <v>0</v>
      </c>
      <c r="L451" s="61">
        <v>0</v>
      </c>
      <c r="M451" s="61">
        <v>0</v>
      </c>
      <c r="N451" s="61">
        <v>0</v>
      </c>
      <c r="O451" s="407"/>
      <c r="P451" s="410"/>
      <c r="Q451" s="315"/>
    </row>
    <row r="452" spans="1:17" ht="36.75" thickBot="1" x14ac:dyDescent="0.3">
      <c r="A452" s="411" t="s">
        <v>3974</v>
      </c>
      <c r="B452" s="405" t="s">
        <v>2183</v>
      </c>
      <c r="C452" s="405" t="s">
        <v>3964</v>
      </c>
      <c r="D452" s="405" t="s">
        <v>336</v>
      </c>
      <c r="E452" s="405" t="s">
        <v>3975</v>
      </c>
      <c r="F452" s="405" t="s">
        <v>3976</v>
      </c>
      <c r="G452" s="76" t="s">
        <v>286</v>
      </c>
      <c r="H452" s="61">
        <f t="shared" ref="H452:N452" si="180">SUM(H453:H456)</f>
        <v>16.100000000000001</v>
      </c>
      <c r="I452" s="61">
        <f t="shared" si="180"/>
        <v>0</v>
      </c>
      <c r="J452" s="61">
        <f t="shared" si="180"/>
        <v>0</v>
      </c>
      <c r="K452" s="61">
        <f t="shared" si="180"/>
        <v>0</v>
      </c>
      <c r="L452" s="61">
        <f t="shared" si="180"/>
        <v>1</v>
      </c>
      <c r="M452" s="61">
        <f t="shared" si="180"/>
        <v>15.1</v>
      </c>
      <c r="N452" s="61">
        <f t="shared" si="180"/>
        <v>0</v>
      </c>
      <c r="O452" s="405">
        <v>298</v>
      </c>
      <c r="P452" s="408" t="s">
        <v>3967</v>
      </c>
      <c r="Q452" s="314" t="s">
        <v>4164</v>
      </c>
    </row>
    <row r="453" spans="1:17" ht="15.75" thickBot="1" x14ac:dyDescent="0.3">
      <c r="A453" s="412"/>
      <c r="B453" s="406"/>
      <c r="C453" s="406"/>
      <c r="D453" s="406"/>
      <c r="E453" s="406"/>
      <c r="F453" s="406"/>
      <c r="G453" s="76" t="s">
        <v>288</v>
      </c>
      <c r="H453" s="61">
        <f t="shared" ref="H453:H456" si="181">SUM(I453:N453)</f>
        <v>14</v>
      </c>
      <c r="I453" s="61">
        <v>0</v>
      </c>
      <c r="J453" s="61">
        <v>0</v>
      </c>
      <c r="K453" s="61">
        <v>0</v>
      </c>
      <c r="L453" s="61">
        <v>0</v>
      </c>
      <c r="M453" s="61">
        <v>14</v>
      </c>
      <c r="N453" s="61">
        <v>0</v>
      </c>
      <c r="O453" s="406"/>
      <c r="P453" s="409"/>
      <c r="Q453" s="315"/>
    </row>
    <row r="454" spans="1:17" ht="36.75" thickBot="1" x14ac:dyDescent="0.3">
      <c r="A454" s="412"/>
      <c r="B454" s="406"/>
      <c r="C454" s="406"/>
      <c r="D454" s="406"/>
      <c r="E454" s="406"/>
      <c r="F454" s="406"/>
      <c r="G454" s="76" t="s">
        <v>289</v>
      </c>
      <c r="H454" s="61">
        <f t="shared" si="181"/>
        <v>1</v>
      </c>
      <c r="I454" s="61">
        <v>0</v>
      </c>
      <c r="J454" s="61">
        <v>0</v>
      </c>
      <c r="K454" s="61">
        <v>0</v>
      </c>
      <c r="L454" s="61">
        <v>0</v>
      </c>
      <c r="M454" s="61">
        <v>1</v>
      </c>
      <c r="N454" s="61">
        <v>0</v>
      </c>
      <c r="O454" s="406"/>
      <c r="P454" s="409"/>
      <c r="Q454" s="315"/>
    </row>
    <row r="455" spans="1:17" ht="15.75" thickBot="1" x14ac:dyDescent="0.3">
      <c r="A455" s="412"/>
      <c r="B455" s="406"/>
      <c r="C455" s="406"/>
      <c r="D455" s="406"/>
      <c r="E455" s="406"/>
      <c r="F455" s="406"/>
      <c r="G455" s="76" t="s">
        <v>290</v>
      </c>
      <c r="H455" s="61">
        <f t="shared" si="181"/>
        <v>1.1000000000000001</v>
      </c>
      <c r="I455" s="61">
        <v>0</v>
      </c>
      <c r="J455" s="61">
        <v>0</v>
      </c>
      <c r="K455" s="61">
        <v>0</v>
      </c>
      <c r="L455" s="61">
        <v>1</v>
      </c>
      <c r="M455" s="61">
        <v>0.1</v>
      </c>
      <c r="N455" s="61">
        <v>0</v>
      </c>
      <c r="O455" s="406"/>
      <c r="P455" s="409"/>
      <c r="Q455" s="315"/>
    </row>
    <row r="456" spans="1:17" ht="24.75" thickBot="1" x14ac:dyDescent="0.3">
      <c r="A456" s="413"/>
      <c r="B456" s="407"/>
      <c r="C456" s="407"/>
      <c r="D456" s="407"/>
      <c r="E456" s="407"/>
      <c r="F456" s="407"/>
      <c r="G456" s="76" t="s">
        <v>291</v>
      </c>
      <c r="H456" s="61">
        <f t="shared" si="181"/>
        <v>0</v>
      </c>
      <c r="I456" s="61">
        <v>0</v>
      </c>
      <c r="J456" s="61">
        <v>0</v>
      </c>
      <c r="K456" s="61">
        <v>0</v>
      </c>
      <c r="L456" s="61">
        <v>0</v>
      </c>
      <c r="M456" s="61">
        <v>0</v>
      </c>
      <c r="N456" s="61">
        <v>0</v>
      </c>
      <c r="O456" s="407"/>
      <c r="P456" s="410"/>
      <c r="Q456" s="315"/>
    </row>
    <row r="457" spans="1:17" ht="36.75" thickBot="1" x14ac:dyDescent="0.3">
      <c r="A457" s="411" t="s">
        <v>3977</v>
      </c>
      <c r="B457" s="405" t="s">
        <v>2183</v>
      </c>
      <c r="C457" s="405" t="s">
        <v>3964</v>
      </c>
      <c r="D457" s="405" t="s">
        <v>336</v>
      </c>
      <c r="E457" s="405" t="s">
        <v>3978</v>
      </c>
      <c r="F457" s="405" t="s">
        <v>3976</v>
      </c>
      <c r="G457" s="76" t="s">
        <v>286</v>
      </c>
      <c r="H457" s="61">
        <f t="shared" ref="H457:N457" si="182">SUM(H458:H461)</f>
        <v>16.100000000000001</v>
      </c>
      <c r="I457" s="61">
        <f t="shared" si="182"/>
        <v>0</v>
      </c>
      <c r="J457" s="61">
        <f t="shared" si="182"/>
        <v>0</v>
      </c>
      <c r="K457" s="61">
        <f t="shared" si="182"/>
        <v>0</v>
      </c>
      <c r="L457" s="61">
        <f t="shared" si="182"/>
        <v>1</v>
      </c>
      <c r="M457" s="61">
        <f t="shared" si="182"/>
        <v>15.1</v>
      </c>
      <c r="N457" s="61">
        <f t="shared" si="182"/>
        <v>0</v>
      </c>
      <c r="O457" s="405">
        <v>105</v>
      </c>
      <c r="P457" s="408" t="s">
        <v>3967</v>
      </c>
      <c r="Q457" s="314" t="s">
        <v>4164</v>
      </c>
    </row>
    <row r="458" spans="1:17" ht="15.75" thickBot="1" x14ac:dyDescent="0.3">
      <c r="A458" s="412"/>
      <c r="B458" s="406"/>
      <c r="C458" s="406"/>
      <c r="D458" s="406"/>
      <c r="E458" s="406"/>
      <c r="F458" s="406"/>
      <c r="G458" s="76" t="s">
        <v>288</v>
      </c>
      <c r="H458" s="61">
        <f t="shared" ref="H458:H461" si="183">SUM(I458:N458)</f>
        <v>14</v>
      </c>
      <c r="I458" s="61">
        <v>0</v>
      </c>
      <c r="J458" s="61">
        <v>0</v>
      </c>
      <c r="K458" s="61">
        <v>0</v>
      </c>
      <c r="L458" s="61">
        <v>0</v>
      </c>
      <c r="M458" s="61">
        <v>14</v>
      </c>
      <c r="N458" s="61">
        <v>0</v>
      </c>
      <c r="O458" s="406"/>
      <c r="P458" s="409"/>
      <c r="Q458" s="315"/>
    </row>
    <row r="459" spans="1:17" ht="36.75" thickBot="1" x14ac:dyDescent="0.3">
      <c r="A459" s="412"/>
      <c r="B459" s="406"/>
      <c r="C459" s="406"/>
      <c r="D459" s="406"/>
      <c r="E459" s="406"/>
      <c r="F459" s="406"/>
      <c r="G459" s="76" t="s">
        <v>289</v>
      </c>
      <c r="H459" s="61">
        <f t="shared" si="183"/>
        <v>1</v>
      </c>
      <c r="I459" s="61">
        <v>0</v>
      </c>
      <c r="J459" s="61">
        <v>0</v>
      </c>
      <c r="K459" s="61">
        <v>0</v>
      </c>
      <c r="L459" s="61">
        <v>0</v>
      </c>
      <c r="M459" s="61">
        <v>1</v>
      </c>
      <c r="N459" s="61">
        <v>0</v>
      </c>
      <c r="O459" s="406"/>
      <c r="P459" s="409"/>
      <c r="Q459" s="315"/>
    </row>
    <row r="460" spans="1:17" ht="15.75" thickBot="1" x14ac:dyDescent="0.3">
      <c r="A460" s="412"/>
      <c r="B460" s="406"/>
      <c r="C460" s="406"/>
      <c r="D460" s="406"/>
      <c r="E460" s="406"/>
      <c r="F460" s="406"/>
      <c r="G460" s="76" t="s">
        <v>290</v>
      </c>
      <c r="H460" s="61">
        <f t="shared" si="183"/>
        <v>1.1000000000000001</v>
      </c>
      <c r="I460" s="61">
        <v>0</v>
      </c>
      <c r="J460" s="61">
        <v>0</v>
      </c>
      <c r="K460" s="61">
        <v>0</v>
      </c>
      <c r="L460" s="61">
        <v>1</v>
      </c>
      <c r="M460" s="61">
        <v>0.1</v>
      </c>
      <c r="N460" s="61">
        <v>0</v>
      </c>
      <c r="O460" s="406"/>
      <c r="P460" s="409"/>
      <c r="Q460" s="315"/>
    </row>
    <row r="461" spans="1:17" ht="24.75" thickBot="1" x14ac:dyDescent="0.3">
      <c r="A461" s="413"/>
      <c r="B461" s="407"/>
      <c r="C461" s="407"/>
      <c r="D461" s="407"/>
      <c r="E461" s="407"/>
      <c r="F461" s="407"/>
      <c r="G461" s="76" t="s">
        <v>291</v>
      </c>
      <c r="H461" s="61">
        <f t="shared" si="183"/>
        <v>0</v>
      </c>
      <c r="I461" s="61">
        <v>0</v>
      </c>
      <c r="J461" s="61">
        <v>0</v>
      </c>
      <c r="K461" s="61">
        <v>0</v>
      </c>
      <c r="L461" s="61">
        <v>0</v>
      </c>
      <c r="M461" s="61">
        <v>0</v>
      </c>
      <c r="N461" s="61">
        <v>0</v>
      </c>
      <c r="O461" s="407"/>
      <c r="P461" s="410"/>
      <c r="Q461" s="315"/>
    </row>
    <row r="462" spans="1:17" ht="36.75" thickBot="1" x14ac:dyDescent="0.3">
      <c r="A462" s="411" t="s">
        <v>3979</v>
      </c>
      <c r="B462" s="405" t="s">
        <v>2183</v>
      </c>
      <c r="C462" s="405" t="s">
        <v>3964</v>
      </c>
      <c r="D462" s="405" t="s">
        <v>522</v>
      </c>
      <c r="E462" s="405" t="s">
        <v>3980</v>
      </c>
      <c r="F462" s="405" t="s">
        <v>3976</v>
      </c>
      <c r="G462" s="76" t="s">
        <v>286</v>
      </c>
      <c r="H462" s="61">
        <f t="shared" ref="H462:N462" si="184">SUM(H463:H466)</f>
        <v>21.6</v>
      </c>
      <c r="I462" s="61">
        <f t="shared" si="184"/>
        <v>0</v>
      </c>
      <c r="J462" s="61">
        <f t="shared" si="184"/>
        <v>0</v>
      </c>
      <c r="K462" s="61">
        <f t="shared" si="184"/>
        <v>0</v>
      </c>
      <c r="L462" s="61">
        <f t="shared" si="184"/>
        <v>0</v>
      </c>
      <c r="M462" s="61">
        <f t="shared" si="184"/>
        <v>1.6</v>
      </c>
      <c r="N462" s="61">
        <f t="shared" si="184"/>
        <v>20.000000000000004</v>
      </c>
      <c r="O462" s="405">
        <v>544</v>
      </c>
      <c r="P462" s="408" t="s">
        <v>3967</v>
      </c>
      <c r="Q462" s="314" t="s">
        <v>4164</v>
      </c>
    </row>
    <row r="463" spans="1:17" ht="15.75" thickBot="1" x14ac:dyDescent="0.3">
      <c r="A463" s="412"/>
      <c r="B463" s="406"/>
      <c r="C463" s="406"/>
      <c r="D463" s="406"/>
      <c r="E463" s="406"/>
      <c r="F463" s="406"/>
      <c r="G463" s="76" t="s">
        <v>288</v>
      </c>
      <c r="H463" s="61">
        <f t="shared" ref="H463:H466" si="185">SUM(I463:N463)</f>
        <v>18.600000000000001</v>
      </c>
      <c r="I463" s="61">
        <v>0</v>
      </c>
      <c r="J463" s="61">
        <v>0</v>
      </c>
      <c r="K463" s="61">
        <v>0</v>
      </c>
      <c r="L463" s="61">
        <v>0</v>
      </c>
      <c r="M463" s="61">
        <v>0</v>
      </c>
      <c r="N463" s="61">
        <v>18.600000000000001</v>
      </c>
      <c r="O463" s="406"/>
      <c r="P463" s="409"/>
      <c r="Q463" s="315"/>
    </row>
    <row r="464" spans="1:17" ht="36.75" thickBot="1" x14ac:dyDescent="0.3">
      <c r="A464" s="412"/>
      <c r="B464" s="406"/>
      <c r="C464" s="406"/>
      <c r="D464" s="406"/>
      <c r="E464" s="406"/>
      <c r="F464" s="406"/>
      <c r="G464" s="76" t="s">
        <v>289</v>
      </c>
      <c r="H464" s="61">
        <f t="shared" si="185"/>
        <v>1.3</v>
      </c>
      <c r="I464" s="61">
        <v>0</v>
      </c>
      <c r="J464" s="61">
        <v>0</v>
      </c>
      <c r="K464" s="61">
        <v>0</v>
      </c>
      <c r="L464" s="61">
        <v>0</v>
      </c>
      <c r="M464" s="61">
        <v>0</v>
      </c>
      <c r="N464" s="61">
        <v>1.3</v>
      </c>
      <c r="O464" s="406"/>
      <c r="P464" s="409"/>
      <c r="Q464" s="315"/>
    </row>
    <row r="465" spans="1:17" ht="15.75" thickBot="1" x14ac:dyDescent="0.3">
      <c r="A465" s="412"/>
      <c r="B465" s="406"/>
      <c r="C465" s="406"/>
      <c r="D465" s="406"/>
      <c r="E465" s="406"/>
      <c r="F465" s="406"/>
      <c r="G465" s="76" t="s">
        <v>290</v>
      </c>
      <c r="H465" s="61">
        <f t="shared" si="185"/>
        <v>1.7000000000000002</v>
      </c>
      <c r="I465" s="61">
        <v>0</v>
      </c>
      <c r="J465" s="61">
        <v>0</v>
      </c>
      <c r="K465" s="61">
        <v>0</v>
      </c>
      <c r="L465" s="61">
        <v>0</v>
      </c>
      <c r="M465" s="61">
        <v>1.6</v>
      </c>
      <c r="N465" s="61">
        <v>0.1</v>
      </c>
      <c r="O465" s="406"/>
      <c r="P465" s="409"/>
      <c r="Q465" s="315"/>
    </row>
    <row r="466" spans="1:17" ht="24.75" thickBot="1" x14ac:dyDescent="0.3">
      <c r="A466" s="413"/>
      <c r="B466" s="407"/>
      <c r="C466" s="407"/>
      <c r="D466" s="407"/>
      <c r="E466" s="407"/>
      <c r="F466" s="407"/>
      <c r="G466" s="76" t="s">
        <v>291</v>
      </c>
      <c r="H466" s="61">
        <f t="shared" si="185"/>
        <v>0</v>
      </c>
      <c r="I466" s="61">
        <v>0</v>
      </c>
      <c r="J466" s="61">
        <v>0</v>
      </c>
      <c r="K466" s="61">
        <v>0</v>
      </c>
      <c r="L466" s="61">
        <v>0</v>
      </c>
      <c r="M466" s="61">
        <v>0</v>
      </c>
      <c r="N466" s="61">
        <v>0</v>
      </c>
      <c r="O466" s="407"/>
      <c r="P466" s="410"/>
      <c r="Q466" s="315"/>
    </row>
    <row r="467" spans="1:17" ht="24.75" thickBot="1" x14ac:dyDescent="0.3">
      <c r="A467" s="702" t="s">
        <v>3850</v>
      </c>
      <c r="B467" s="702"/>
      <c r="C467" s="702"/>
      <c r="D467" s="702"/>
      <c r="E467" s="702"/>
      <c r="F467" s="703"/>
      <c r="G467" s="165" t="s">
        <v>3981</v>
      </c>
      <c r="H467" s="65">
        <f>SUM(H437,H442,H447,H452,H457,H462)</f>
        <v>483.50000000000011</v>
      </c>
      <c r="I467" s="65">
        <f t="shared" ref="I467:N467" si="186">SUM(I437,I442,I447,I452,I457,I462)</f>
        <v>0</v>
      </c>
      <c r="J467" s="65">
        <f t="shared" si="186"/>
        <v>0</v>
      </c>
      <c r="K467" s="65">
        <f t="shared" si="186"/>
        <v>0</v>
      </c>
      <c r="L467" s="65">
        <f t="shared" si="186"/>
        <v>219</v>
      </c>
      <c r="M467" s="65">
        <f t="shared" si="186"/>
        <v>244.5</v>
      </c>
      <c r="N467" s="65">
        <f t="shared" si="186"/>
        <v>20.000000000000004</v>
      </c>
      <c r="O467" s="438" t="s">
        <v>125</v>
      </c>
      <c r="P467" s="441" t="s">
        <v>3982</v>
      </c>
    </row>
    <row r="468" spans="1:17" ht="24.75" thickBot="1" x14ac:dyDescent="0.3">
      <c r="A468" s="696"/>
      <c r="B468" s="696"/>
      <c r="C468" s="696"/>
      <c r="D468" s="696"/>
      <c r="E468" s="696"/>
      <c r="F468" s="697"/>
      <c r="G468" s="165" t="s">
        <v>288</v>
      </c>
      <c r="H468" s="65">
        <f t="shared" ref="H468:N471" si="187">SUM(H438,H443,H448,H453,H458,H463)</f>
        <v>438.3</v>
      </c>
      <c r="I468" s="65">
        <f t="shared" si="187"/>
        <v>0</v>
      </c>
      <c r="J468" s="65">
        <f t="shared" si="187"/>
        <v>0</v>
      </c>
      <c r="K468" s="65">
        <f t="shared" si="187"/>
        <v>0</v>
      </c>
      <c r="L468" s="65">
        <f t="shared" si="187"/>
        <v>197.9</v>
      </c>
      <c r="M468" s="65">
        <f t="shared" si="187"/>
        <v>221.8</v>
      </c>
      <c r="N468" s="65">
        <f t="shared" si="187"/>
        <v>18.600000000000001</v>
      </c>
      <c r="O468" s="439"/>
      <c r="P468" s="442"/>
    </row>
    <row r="469" spans="1:17" ht="36.75" thickBot="1" x14ac:dyDescent="0.3">
      <c r="A469" s="696"/>
      <c r="B469" s="696"/>
      <c r="C469" s="696"/>
      <c r="D469" s="696"/>
      <c r="E469" s="696"/>
      <c r="F469" s="697"/>
      <c r="G469" s="165" t="s">
        <v>289</v>
      </c>
      <c r="H469" s="65">
        <f t="shared" si="187"/>
        <v>40.199999999999996</v>
      </c>
      <c r="I469" s="65">
        <f t="shared" si="187"/>
        <v>0</v>
      </c>
      <c r="J469" s="65">
        <f t="shared" si="187"/>
        <v>0</v>
      </c>
      <c r="K469" s="65">
        <f t="shared" si="187"/>
        <v>0</v>
      </c>
      <c r="L469" s="65">
        <f t="shared" si="187"/>
        <v>18.100000000000001</v>
      </c>
      <c r="M469" s="65">
        <f t="shared" si="187"/>
        <v>20.8</v>
      </c>
      <c r="N469" s="65">
        <f t="shared" si="187"/>
        <v>1.3</v>
      </c>
      <c r="O469" s="439"/>
      <c r="P469" s="442"/>
    </row>
    <row r="470" spans="1:17" ht="15.75" thickBot="1" x14ac:dyDescent="0.3">
      <c r="A470" s="696"/>
      <c r="B470" s="696"/>
      <c r="C470" s="696"/>
      <c r="D470" s="696"/>
      <c r="E470" s="696"/>
      <c r="F470" s="697"/>
      <c r="G470" s="165" t="s">
        <v>290</v>
      </c>
      <c r="H470" s="65">
        <f t="shared" si="187"/>
        <v>5</v>
      </c>
      <c r="I470" s="65">
        <f t="shared" si="187"/>
        <v>0</v>
      </c>
      <c r="J470" s="65">
        <f t="shared" si="187"/>
        <v>0</v>
      </c>
      <c r="K470" s="65">
        <f t="shared" si="187"/>
        <v>0</v>
      </c>
      <c r="L470" s="65">
        <f t="shared" si="187"/>
        <v>3</v>
      </c>
      <c r="M470" s="65">
        <f t="shared" si="187"/>
        <v>1.9000000000000001</v>
      </c>
      <c r="N470" s="65">
        <f t="shared" si="187"/>
        <v>0.1</v>
      </c>
      <c r="O470" s="439"/>
      <c r="P470" s="442"/>
    </row>
    <row r="471" spans="1:17" ht="24.75" thickBot="1" x14ac:dyDescent="0.3">
      <c r="A471" s="698"/>
      <c r="B471" s="698"/>
      <c r="C471" s="698"/>
      <c r="D471" s="698"/>
      <c r="E471" s="698"/>
      <c r="F471" s="699"/>
      <c r="G471" s="165" t="s">
        <v>291</v>
      </c>
      <c r="H471" s="65">
        <f t="shared" si="187"/>
        <v>0</v>
      </c>
      <c r="I471" s="65">
        <f t="shared" si="187"/>
        <v>0</v>
      </c>
      <c r="J471" s="65">
        <f t="shared" si="187"/>
        <v>0</v>
      </c>
      <c r="K471" s="65">
        <f t="shared" si="187"/>
        <v>0</v>
      </c>
      <c r="L471" s="65">
        <f t="shared" si="187"/>
        <v>0</v>
      </c>
      <c r="M471" s="65">
        <f t="shared" si="187"/>
        <v>0</v>
      </c>
      <c r="N471" s="65">
        <f t="shared" si="187"/>
        <v>0</v>
      </c>
      <c r="O471" s="440"/>
      <c r="P471" s="443"/>
    </row>
    <row r="472" spans="1:17" ht="15.75" thickBot="1" x14ac:dyDescent="0.3">
      <c r="A472" s="417" t="s">
        <v>222</v>
      </c>
      <c r="B472" s="417"/>
      <c r="C472" s="417"/>
      <c r="D472" s="417"/>
      <c r="E472" s="417"/>
      <c r="F472" s="417"/>
      <c r="G472" s="417"/>
      <c r="H472" s="417"/>
      <c r="I472" s="417"/>
      <c r="J472" s="417"/>
      <c r="K472" s="417"/>
      <c r="L472" s="417"/>
      <c r="M472" s="417"/>
      <c r="N472" s="417"/>
      <c r="O472" s="417"/>
      <c r="P472" s="419"/>
    </row>
    <row r="473" spans="1:17" ht="36.75" thickBot="1" x14ac:dyDescent="0.3">
      <c r="A473" s="411" t="s">
        <v>3983</v>
      </c>
      <c r="B473" s="405" t="s">
        <v>2183</v>
      </c>
      <c r="C473" s="405" t="s">
        <v>3984</v>
      </c>
      <c r="D473" s="405">
        <v>2028</v>
      </c>
      <c r="E473" s="405" t="s">
        <v>2183</v>
      </c>
      <c r="F473" s="405" t="s">
        <v>3985</v>
      </c>
      <c r="G473" s="76" t="s">
        <v>286</v>
      </c>
      <c r="H473" s="61">
        <f t="shared" ref="H473:N473" si="188">SUM(H474:H477)</f>
        <v>27.4</v>
      </c>
      <c r="I473" s="61">
        <f t="shared" si="188"/>
        <v>0</v>
      </c>
      <c r="J473" s="61">
        <f t="shared" si="188"/>
        <v>0</v>
      </c>
      <c r="K473" s="61">
        <f t="shared" si="188"/>
        <v>0</v>
      </c>
      <c r="L473" s="61">
        <f t="shared" si="188"/>
        <v>27.4</v>
      </c>
      <c r="M473" s="61">
        <f t="shared" si="188"/>
        <v>0</v>
      </c>
      <c r="N473" s="61">
        <f t="shared" si="188"/>
        <v>0</v>
      </c>
      <c r="O473" s="494"/>
      <c r="P473" s="408" t="s">
        <v>2183</v>
      </c>
      <c r="Q473" s="314" t="s">
        <v>4165</v>
      </c>
    </row>
    <row r="474" spans="1:17" ht="15.75" thickBot="1" x14ac:dyDescent="0.3">
      <c r="A474" s="412"/>
      <c r="B474" s="406"/>
      <c r="C474" s="406"/>
      <c r="D474" s="406"/>
      <c r="E474" s="406"/>
      <c r="F474" s="406"/>
      <c r="G474" s="76" t="s">
        <v>288</v>
      </c>
      <c r="H474" s="61">
        <f t="shared" ref="H474:H477" si="189">SUM(I474:N474)</f>
        <v>0</v>
      </c>
      <c r="I474" s="61">
        <v>0</v>
      </c>
      <c r="J474" s="66">
        <v>0</v>
      </c>
      <c r="K474" s="66">
        <v>0</v>
      </c>
      <c r="L474" s="66">
        <v>0</v>
      </c>
      <c r="M474" s="66">
        <v>0</v>
      </c>
      <c r="N474" s="66">
        <v>0</v>
      </c>
      <c r="O474" s="495"/>
      <c r="P474" s="409"/>
      <c r="Q474" s="315"/>
    </row>
    <row r="475" spans="1:17" ht="36.75" thickBot="1" x14ac:dyDescent="0.3">
      <c r="A475" s="412"/>
      <c r="B475" s="406"/>
      <c r="C475" s="406"/>
      <c r="D475" s="406"/>
      <c r="E475" s="406"/>
      <c r="F475" s="406"/>
      <c r="G475" s="76" t="s">
        <v>289</v>
      </c>
      <c r="H475" s="61">
        <f t="shared" si="189"/>
        <v>26</v>
      </c>
      <c r="I475" s="61">
        <v>0</v>
      </c>
      <c r="J475" s="66">
        <v>0</v>
      </c>
      <c r="K475" s="66">
        <v>0</v>
      </c>
      <c r="L475" s="61">
        <v>26</v>
      </c>
      <c r="M475" s="66">
        <v>0</v>
      </c>
      <c r="N475" s="66">
        <v>0</v>
      </c>
      <c r="O475" s="495"/>
      <c r="P475" s="409"/>
      <c r="Q475" s="315"/>
    </row>
    <row r="476" spans="1:17" ht="15.75" thickBot="1" x14ac:dyDescent="0.3">
      <c r="A476" s="412"/>
      <c r="B476" s="406"/>
      <c r="C476" s="406"/>
      <c r="D476" s="406"/>
      <c r="E476" s="406"/>
      <c r="F476" s="406"/>
      <c r="G476" s="76" t="s">
        <v>290</v>
      </c>
      <c r="H476" s="61">
        <f t="shared" si="189"/>
        <v>1.4</v>
      </c>
      <c r="I476" s="61">
        <v>0</v>
      </c>
      <c r="J476" s="66">
        <v>0</v>
      </c>
      <c r="K476" s="66">
        <v>0</v>
      </c>
      <c r="L476" s="61">
        <v>1.4</v>
      </c>
      <c r="M476" s="66">
        <v>0</v>
      </c>
      <c r="N476" s="66">
        <v>0</v>
      </c>
      <c r="O476" s="495"/>
      <c r="P476" s="409"/>
      <c r="Q476" s="315"/>
    </row>
    <row r="477" spans="1:17" ht="24.75" thickBot="1" x14ac:dyDescent="0.3">
      <c r="A477" s="413"/>
      <c r="B477" s="407"/>
      <c r="C477" s="407"/>
      <c r="D477" s="407"/>
      <c r="E477" s="407"/>
      <c r="F477" s="407"/>
      <c r="G477" s="76" t="s">
        <v>291</v>
      </c>
      <c r="H477" s="61">
        <f t="shared" si="189"/>
        <v>0</v>
      </c>
      <c r="I477" s="61">
        <v>0</v>
      </c>
      <c r="J477" s="66">
        <v>0</v>
      </c>
      <c r="K477" s="66">
        <v>0</v>
      </c>
      <c r="L477" s="66">
        <v>0</v>
      </c>
      <c r="M477" s="66">
        <v>0</v>
      </c>
      <c r="N477" s="66">
        <v>0</v>
      </c>
      <c r="O477" s="496"/>
      <c r="P477" s="410"/>
      <c r="Q477" s="315"/>
    </row>
    <row r="478" spans="1:17" ht="36.75" thickBot="1" x14ac:dyDescent="0.3">
      <c r="A478" s="411" t="s">
        <v>3986</v>
      </c>
      <c r="B478" s="405" t="s">
        <v>2183</v>
      </c>
      <c r="C478" s="405" t="s">
        <v>3984</v>
      </c>
      <c r="D478" s="405">
        <v>2029</v>
      </c>
      <c r="E478" s="405" t="s">
        <v>2183</v>
      </c>
      <c r="F478" s="405" t="s">
        <v>3985</v>
      </c>
      <c r="G478" s="76" t="s">
        <v>286</v>
      </c>
      <c r="H478" s="61">
        <f t="shared" ref="H478:N478" si="190">SUM(H479:H482)</f>
        <v>12</v>
      </c>
      <c r="I478" s="61">
        <f t="shared" si="190"/>
        <v>0</v>
      </c>
      <c r="J478" s="61">
        <f t="shared" si="190"/>
        <v>0</v>
      </c>
      <c r="K478" s="61">
        <f t="shared" si="190"/>
        <v>0</v>
      </c>
      <c r="L478" s="61">
        <f t="shared" si="190"/>
        <v>0</v>
      </c>
      <c r="M478" s="61">
        <f t="shared" si="190"/>
        <v>12</v>
      </c>
      <c r="N478" s="61">
        <f t="shared" si="190"/>
        <v>0</v>
      </c>
      <c r="O478" s="494">
        <v>735</v>
      </c>
      <c r="P478" s="408" t="s">
        <v>2183</v>
      </c>
      <c r="Q478" s="314" t="s">
        <v>4165</v>
      </c>
    </row>
    <row r="479" spans="1:17" ht="15.75" thickBot="1" x14ac:dyDescent="0.3">
      <c r="A479" s="412"/>
      <c r="B479" s="406"/>
      <c r="C479" s="406"/>
      <c r="D479" s="406"/>
      <c r="E479" s="406"/>
      <c r="F479" s="406"/>
      <c r="G479" s="76" t="s">
        <v>288</v>
      </c>
      <c r="H479" s="61">
        <f t="shared" ref="H479:H482" si="191">SUM(I479:N479)</f>
        <v>0</v>
      </c>
      <c r="I479" s="61">
        <v>0</v>
      </c>
      <c r="J479" s="61">
        <v>0</v>
      </c>
      <c r="K479" s="61">
        <v>0</v>
      </c>
      <c r="L479" s="61">
        <v>0</v>
      </c>
      <c r="M479" s="61">
        <v>0</v>
      </c>
      <c r="N479" s="61">
        <v>0</v>
      </c>
      <c r="O479" s="495"/>
      <c r="P479" s="409"/>
      <c r="Q479" s="315"/>
    </row>
    <row r="480" spans="1:17" ht="36.75" thickBot="1" x14ac:dyDescent="0.3">
      <c r="A480" s="412"/>
      <c r="B480" s="406"/>
      <c r="C480" s="406"/>
      <c r="D480" s="406"/>
      <c r="E480" s="406"/>
      <c r="F480" s="406"/>
      <c r="G480" s="76" t="s">
        <v>289</v>
      </c>
      <c r="H480" s="61">
        <f t="shared" si="191"/>
        <v>11.4</v>
      </c>
      <c r="I480" s="61">
        <v>0</v>
      </c>
      <c r="J480" s="61">
        <v>0</v>
      </c>
      <c r="K480" s="61">
        <v>0</v>
      </c>
      <c r="L480" s="61">
        <v>0</v>
      </c>
      <c r="M480" s="61">
        <v>11.4</v>
      </c>
      <c r="N480" s="61">
        <v>0</v>
      </c>
      <c r="O480" s="495"/>
      <c r="P480" s="409"/>
      <c r="Q480" s="315"/>
    </row>
    <row r="481" spans="1:17" ht="15.75" thickBot="1" x14ac:dyDescent="0.3">
      <c r="A481" s="412"/>
      <c r="B481" s="406"/>
      <c r="C481" s="406"/>
      <c r="D481" s="406"/>
      <c r="E481" s="406"/>
      <c r="F481" s="406"/>
      <c r="G481" s="76" t="s">
        <v>290</v>
      </c>
      <c r="H481" s="61">
        <f t="shared" si="191"/>
        <v>0.6</v>
      </c>
      <c r="I481" s="61">
        <v>0</v>
      </c>
      <c r="J481" s="61">
        <v>0</v>
      </c>
      <c r="K481" s="61">
        <v>0</v>
      </c>
      <c r="L481" s="61">
        <v>0</v>
      </c>
      <c r="M481" s="61">
        <v>0.6</v>
      </c>
      <c r="N481" s="61">
        <v>0</v>
      </c>
      <c r="O481" s="495"/>
      <c r="P481" s="409"/>
      <c r="Q481" s="315"/>
    </row>
    <row r="482" spans="1:17" ht="24.75" thickBot="1" x14ac:dyDescent="0.3">
      <c r="A482" s="413"/>
      <c r="B482" s="407"/>
      <c r="C482" s="407"/>
      <c r="D482" s="407"/>
      <c r="E482" s="407"/>
      <c r="F482" s="407"/>
      <c r="G482" s="76" t="s">
        <v>291</v>
      </c>
      <c r="H482" s="61">
        <f t="shared" si="191"/>
        <v>0</v>
      </c>
      <c r="I482" s="61">
        <v>0</v>
      </c>
      <c r="J482" s="61">
        <v>0</v>
      </c>
      <c r="K482" s="61">
        <v>0</v>
      </c>
      <c r="L482" s="61">
        <v>0</v>
      </c>
      <c r="M482" s="61">
        <v>0</v>
      </c>
      <c r="N482" s="61">
        <v>0</v>
      </c>
      <c r="O482" s="496"/>
      <c r="P482" s="410"/>
      <c r="Q482" s="315"/>
    </row>
    <row r="483" spans="1:17" ht="36.75" thickBot="1" x14ac:dyDescent="0.3">
      <c r="A483" s="411" t="s">
        <v>3987</v>
      </c>
      <c r="B483" s="405" t="s">
        <v>2183</v>
      </c>
      <c r="C483" s="405" t="s">
        <v>3984</v>
      </c>
      <c r="D483" s="405" t="s">
        <v>336</v>
      </c>
      <c r="E483" s="405" t="s">
        <v>2183</v>
      </c>
      <c r="F483" s="405" t="s">
        <v>3985</v>
      </c>
      <c r="G483" s="76" t="s">
        <v>286</v>
      </c>
      <c r="H483" s="66">
        <f t="shared" ref="H483:N483" si="192">SUM(H484:H487)</f>
        <v>18.5</v>
      </c>
      <c r="I483" s="66">
        <f t="shared" si="192"/>
        <v>0</v>
      </c>
      <c r="J483" s="66">
        <f t="shared" si="192"/>
        <v>0</v>
      </c>
      <c r="K483" s="66">
        <f t="shared" si="192"/>
        <v>0</v>
      </c>
      <c r="L483" s="66">
        <f t="shared" si="192"/>
        <v>3.5</v>
      </c>
      <c r="M483" s="66">
        <f t="shared" si="192"/>
        <v>15</v>
      </c>
      <c r="N483" s="66">
        <f t="shared" si="192"/>
        <v>0</v>
      </c>
      <c r="O483" s="705">
        <v>1106</v>
      </c>
      <c r="P483" s="408" t="s">
        <v>2183</v>
      </c>
      <c r="Q483" s="314" t="s">
        <v>4165</v>
      </c>
    </row>
    <row r="484" spans="1:17" ht="15.75" thickBot="1" x14ac:dyDescent="0.3">
      <c r="A484" s="412"/>
      <c r="B484" s="406"/>
      <c r="C484" s="406"/>
      <c r="D484" s="406"/>
      <c r="E484" s="406"/>
      <c r="F484" s="406"/>
      <c r="G484" s="76" t="s">
        <v>288</v>
      </c>
      <c r="H484" s="66">
        <f t="shared" ref="H484:H487" si="193">SUM(I484:N484)</f>
        <v>14.9</v>
      </c>
      <c r="I484" s="61">
        <v>0</v>
      </c>
      <c r="J484" s="61">
        <v>0</v>
      </c>
      <c r="K484" s="61">
        <v>0</v>
      </c>
      <c r="L484" s="61">
        <v>0</v>
      </c>
      <c r="M484" s="66">
        <v>14.9</v>
      </c>
      <c r="N484" s="61">
        <v>0</v>
      </c>
      <c r="O484" s="706"/>
      <c r="P484" s="409"/>
      <c r="Q484" s="315"/>
    </row>
    <row r="485" spans="1:17" ht="36.75" thickBot="1" x14ac:dyDescent="0.3">
      <c r="A485" s="412"/>
      <c r="B485" s="406"/>
      <c r="C485" s="406"/>
      <c r="D485" s="406"/>
      <c r="E485" s="406"/>
      <c r="F485" s="406"/>
      <c r="G485" s="76" t="s">
        <v>289</v>
      </c>
      <c r="H485" s="66">
        <f t="shared" si="193"/>
        <v>0.1</v>
      </c>
      <c r="I485" s="61">
        <v>0</v>
      </c>
      <c r="J485" s="61">
        <v>0</v>
      </c>
      <c r="K485" s="61">
        <v>0</v>
      </c>
      <c r="L485" s="61">
        <v>0</v>
      </c>
      <c r="M485" s="66">
        <v>0.1</v>
      </c>
      <c r="N485" s="61">
        <v>0</v>
      </c>
      <c r="O485" s="706"/>
      <c r="P485" s="409"/>
      <c r="Q485" s="315"/>
    </row>
    <row r="486" spans="1:17" ht="15.75" thickBot="1" x14ac:dyDescent="0.3">
      <c r="A486" s="412"/>
      <c r="B486" s="406"/>
      <c r="C486" s="406"/>
      <c r="D486" s="406"/>
      <c r="E486" s="406"/>
      <c r="F486" s="406"/>
      <c r="G486" s="76" t="s">
        <v>290</v>
      </c>
      <c r="H486" s="66">
        <f t="shared" si="193"/>
        <v>3.5</v>
      </c>
      <c r="I486" s="61">
        <v>0</v>
      </c>
      <c r="J486" s="61">
        <v>0</v>
      </c>
      <c r="K486" s="61">
        <v>0</v>
      </c>
      <c r="L486" s="66">
        <v>3.5</v>
      </c>
      <c r="M486" s="66">
        <v>0</v>
      </c>
      <c r="N486" s="61">
        <v>0</v>
      </c>
      <c r="O486" s="706"/>
      <c r="P486" s="409"/>
      <c r="Q486" s="315"/>
    </row>
    <row r="487" spans="1:17" ht="24.75" thickBot="1" x14ac:dyDescent="0.3">
      <c r="A487" s="413"/>
      <c r="B487" s="407"/>
      <c r="C487" s="407"/>
      <c r="D487" s="407"/>
      <c r="E487" s="407"/>
      <c r="F487" s="407"/>
      <c r="G487" s="76" t="s">
        <v>291</v>
      </c>
      <c r="H487" s="66">
        <f t="shared" si="193"/>
        <v>0</v>
      </c>
      <c r="I487" s="61">
        <v>0</v>
      </c>
      <c r="J487" s="61">
        <v>0</v>
      </c>
      <c r="K487" s="61">
        <v>0</v>
      </c>
      <c r="L487" s="61">
        <v>0</v>
      </c>
      <c r="M487" s="61">
        <v>0</v>
      </c>
      <c r="N487" s="61">
        <v>0</v>
      </c>
      <c r="O487" s="707"/>
      <c r="P487" s="410"/>
      <c r="Q487" s="315"/>
    </row>
    <row r="488" spans="1:17" ht="36.75" thickBot="1" x14ac:dyDescent="0.3">
      <c r="A488" s="702" t="s">
        <v>3850</v>
      </c>
      <c r="B488" s="702"/>
      <c r="C488" s="702"/>
      <c r="D488" s="702"/>
      <c r="E488" s="702"/>
      <c r="F488" s="703"/>
      <c r="G488" s="165" t="s">
        <v>286</v>
      </c>
      <c r="H488" s="88">
        <f>SUM(H473,H478,H483)</f>
        <v>57.9</v>
      </c>
      <c r="I488" s="88">
        <f t="shared" ref="I488:N488" si="194">SUM(I473,I478,I483)</f>
        <v>0</v>
      </c>
      <c r="J488" s="88">
        <f t="shared" si="194"/>
        <v>0</v>
      </c>
      <c r="K488" s="88">
        <f t="shared" si="194"/>
        <v>0</v>
      </c>
      <c r="L488" s="88">
        <f t="shared" si="194"/>
        <v>30.9</v>
      </c>
      <c r="M488" s="88">
        <f t="shared" si="194"/>
        <v>27</v>
      </c>
      <c r="N488" s="88">
        <f t="shared" si="194"/>
        <v>0</v>
      </c>
      <c r="O488" s="708">
        <v>1106</v>
      </c>
      <c r="P488" s="441" t="s">
        <v>2183</v>
      </c>
    </row>
    <row r="489" spans="1:17" ht="24.75" thickBot="1" x14ac:dyDescent="0.3">
      <c r="A489" s="696"/>
      <c r="B489" s="696"/>
      <c r="C489" s="696"/>
      <c r="D489" s="696"/>
      <c r="E489" s="696"/>
      <c r="F489" s="697"/>
      <c r="G489" s="165" t="s">
        <v>288</v>
      </c>
      <c r="H489" s="88">
        <f t="shared" ref="H489:N492" si="195">SUM(H474,H479,H484)</f>
        <v>14.9</v>
      </c>
      <c r="I489" s="88">
        <f t="shared" si="195"/>
        <v>0</v>
      </c>
      <c r="J489" s="88">
        <f t="shared" si="195"/>
        <v>0</v>
      </c>
      <c r="K489" s="88">
        <f t="shared" si="195"/>
        <v>0</v>
      </c>
      <c r="L489" s="88">
        <f t="shared" si="195"/>
        <v>0</v>
      </c>
      <c r="M489" s="88">
        <f t="shared" si="195"/>
        <v>14.9</v>
      </c>
      <c r="N489" s="88">
        <f t="shared" si="195"/>
        <v>0</v>
      </c>
      <c r="O489" s="709"/>
      <c r="P489" s="442"/>
    </row>
    <row r="490" spans="1:17" ht="36.75" thickBot="1" x14ac:dyDescent="0.3">
      <c r="A490" s="696"/>
      <c r="B490" s="696"/>
      <c r="C490" s="696"/>
      <c r="D490" s="696"/>
      <c r="E490" s="696"/>
      <c r="F490" s="697"/>
      <c r="G490" s="165" t="s">
        <v>289</v>
      </c>
      <c r="H490" s="88">
        <f t="shared" si="195"/>
        <v>37.5</v>
      </c>
      <c r="I490" s="88">
        <f t="shared" si="195"/>
        <v>0</v>
      </c>
      <c r="J490" s="88">
        <f t="shared" si="195"/>
        <v>0</v>
      </c>
      <c r="K490" s="88">
        <f t="shared" si="195"/>
        <v>0</v>
      </c>
      <c r="L490" s="88">
        <f t="shared" si="195"/>
        <v>26</v>
      </c>
      <c r="M490" s="88">
        <f t="shared" si="195"/>
        <v>11.5</v>
      </c>
      <c r="N490" s="88">
        <f t="shared" si="195"/>
        <v>0</v>
      </c>
      <c r="O490" s="709"/>
      <c r="P490" s="442"/>
    </row>
    <row r="491" spans="1:17" ht="15.75" thickBot="1" x14ac:dyDescent="0.3">
      <c r="A491" s="696"/>
      <c r="B491" s="696"/>
      <c r="C491" s="696"/>
      <c r="D491" s="696"/>
      <c r="E491" s="696"/>
      <c r="F491" s="697"/>
      <c r="G491" s="165" t="s">
        <v>290</v>
      </c>
      <c r="H491" s="88">
        <f t="shared" si="195"/>
        <v>5.5</v>
      </c>
      <c r="I491" s="88">
        <f t="shared" si="195"/>
        <v>0</v>
      </c>
      <c r="J491" s="88">
        <f t="shared" si="195"/>
        <v>0</v>
      </c>
      <c r="K491" s="88">
        <f t="shared" si="195"/>
        <v>0</v>
      </c>
      <c r="L491" s="88">
        <f t="shared" si="195"/>
        <v>4.9000000000000004</v>
      </c>
      <c r="M491" s="88">
        <f t="shared" si="195"/>
        <v>0.6</v>
      </c>
      <c r="N491" s="88">
        <f t="shared" si="195"/>
        <v>0</v>
      </c>
      <c r="O491" s="709"/>
      <c r="P491" s="442"/>
    </row>
    <row r="492" spans="1:17" ht="24.75" thickBot="1" x14ac:dyDescent="0.3">
      <c r="A492" s="698"/>
      <c r="B492" s="698"/>
      <c r="C492" s="698"/>
      <c r="D492" s="698"/>
      <c r="E492" s="698"/>
      <c r="F492" s="699"/>
      <c r="G492" s="165" t="s">
        <v>291</v>
      </c>
      <c r="H492" s="88">
        <f t="shared" si="195"/>
        <v>0</v>
      </c>
      <c r="I492" s="88">
        <f t="shared" si="195"/>
        <v>0</v>
      </c>
      <c r="J492" s="88">
        <f t="shared" si="195"/>
        <v>0</v>
      </c>
      <c r="K492" s="88">
        <f t="shared" si="195"/>
        <v>0</v>
      </c>
      <c r="L492" s="88">
        <f t="shared" si="195"/>
        <v>0</v>
      </c>
      <c r="M492" s="88">
        <f t="shared" si="195"/>
        <v>0</v>
      </c>
      <c r="N492" s="88">
        <f t="shared" si="195"/>
        <v>0</v>
      </c>
      <c r="O492" s="710"/>
      <c r="P492" s="443"/>
    </row>
    <row r="493" spans="1:17" ht="15.75" thickBot="1" x14ac:dyDescent="0.3">
      <c r="A493" s="417" t="s">
        <v>28</v>
      </c>
      <c r="B493" s="417"/>
      <c r="C493" s="417"/>
      <c r="D493" s="417"/>
      <c r="E493" s="417"/>
      <c r="F493" s="417"/>
      <c r="G493" s="417"/>
      <c r="H493" s="417"/>
      <c r="I493" s="417"/>
      <c r="J493" s="417"/>
      <c r="K493" s="417"/>
      <c r="L493" s="417"/>
      <c r="M493" s="417"/>
      <c r="N493" s="417"/>
      <c r="O493" s="417"/>
      <c r="P493" s="419"/>
    </row>
    <row r="494" spans="1:17" ht="36.75" thickBot="1" x14ac:dyDescent="0.3">
      <c r="A494" s="411" t="s">
        <v>3988</v>
      </c>
      <c r="B494" s="405" t="s">
        <v>2183</v>
      </c>
      <c r="C494" s="405" t="s">
        <v>3989</v>
      </c>
      <c r="D494" s="405" t="s">
        <v>336</v>
      </c>
      <c r="E494" s="405" t="s">
        <v>3990</v>
      </c>
      <c r="F494" s="405" t="s">
        <v>3991</v>
      </c>
      <c r="G494" s="76" t="s">
        <v>286</v>
      </c>
      <c r="H494" s="61">
        <f t="shared" ref="H494:N494" si="196">SUM(H495:H498)</f>
        <v>120.00000000000001</v>
      </c>
      <c r="I494" s="61">
        <f t="shared" si="196"/>
        <v>0</v>
      </c>
      <c r="J494" s="61">
        <f t="shared" si="196"/>
        <v>0</v>
      </c>
      <c r="K494" s="61">
        <f t="shared" si="196"/>
        <v>0</v>
      </c>
      <c r="L494" s="61">
        <f t="shared" si="196"/>
        <v>10</v>
      </c>
      <c r="M494" s="61">
        <f t="shared" si="196"/>
        <v>110</v>
      </c>
      <c r="N494" s="61">
        <f t="shared" si="196"/>
        <v>0</v>
      </c>
      <c r="O494" s="447">
        <v>32584</v>
      </c>
      <c r="P494" s="408" t="s">
        <v>2183</v>
      </c>
      <c r="Q494" s="314" t="s">
        <v>4166</v>
      </c>
    </row>
    <row r="495" spans="1:17" ht="15.75" thickBot="1" x14ac:dyDescent="0.3">
      <c r="A495" s="412"/>
      <c r="B495" s="406"/>
      <c r="C495" s="406"/>
      <c r="D495" s="406"/>
      <c r="E495" s="406"/>
      <c r="F495" s="406"/>
      <c r="G495" s="76" t="s">
        <v>288</v>
      </c>
      <c r="H495" s="61">
        <f t="shared" ref="H495:H498" si="197">SUM(I495:N495)</f>
        <v>0</v>
      </c>
      <c r="I495" s="61">
        <v>0</v>
      </c>
      <c r="J495" s="61">
        <v>0</v>
      </c>
      <c r="K495" s="61">
        <v>0</v>
      </c>
      <c r="L495" s="61">
        <v>0</v>
      </c>
      <c r="M495" s="61">
        <v>0</v>
      </c>
      <c r="N495" s="61">
        <v>0</v>
      </c>
      <c r="O495" s="448"/>
      <c r="P495" s="409"/>
      <c r="Q495" s="315"/>
    </row>
    <row r="496" spans="1:17" ht="36.75" thickBot="1" x14ac:dyDescent="0.3">
      <c r="A496" s="412"/>
      <c r="B496" s="406"/>
      <c r="C496" s="406"/>
      <c r="D496" s="406"/>
      <c r="E496" s="406"/>
      <c r="F496" s="406"/>
      <c r="G496" s="76" t="s">
        <v>289</v>
      </c>
      <c r="H496" s="61">
        <f t="shared" si="197"/>
        <v>118.60000000000001</v>
      </c>
      <c r="I496" s="61">
        <v>0</v>
      </c>
      <c r="J496" s="61">
        <v>0</v>
      </c>
      <c r="K496" s="61">
        <v>0</v>
      </c>
      <c r="L496" s="61">
        <v>9.1999999999999993</v>
      </c>
      <c r="M496" s="61">
        <v>109.4</v>
      </c>
      <c r="N496" s="61">
        <v>0</v>
      </c>
      <c r="O496" s="448"/>
      <c r="P496" s="409"/>
      <c r="Q496" s="315"/>
    </row>
    <row r="497" spans="1:17" ht="15.75" thickBot="1" x14ac:dyDescent="0.3">
      <c r="A497" s="412"/>
      <c r="B497" s="406"/>
      <c r="C497" s="406"/>
      <c r="D497" s="406"/>
      <c r="E497" s="406"/>
      <c r="F497" s="406"/>
      <c r="G497" s="76" t="s">
        <v>290</v>
      </c>
      <c r="H497" s="61">
        <f t="shared" si="197"/>
        <v>1.4</v>
      </c>
      <c r="I497" s="61">
        <v>0</v>
      </c>
      <c r="J497" s="61">
        <v>0</v>
      </c>
      <c r="K497" s="61">
        <v>0</v>
      </c>
      <c r="L497" s="61">
        <v>0.8</v>
      </c>
      <c r="M497" s="61">
        <v>0.6</v>
      </c>
      <c r="N497" s="61">
        <v>0</v>
      </c>
      <c r="O497" s="448"/>
      <c r="P497" s="409"/>
      <c r="Q497" s="315"/>
    </row>
    <row r="498" spans="1:17" ht="24.75" thickBot="1" x14ac:dyDescent="0.3">
      <c r="A498" s="413"/>
      <c r="B498" s="407"/>
      <c r="C498" s="407"/>
      <c r="D498" s="407"/>
      <c r="E498" s="407"/>
      <c r="F498" s="407"/>
      <c r="G498" s="76" t="s">
        <v>291</v>
      </c>
      <c r="H498" s="61">
        <f t="shared" si="197"/>
        <v>0</v>
      </c>
      <c r="I498" s="61">
        <v>0</v>
      </c>
      <c r="J498" s="61">
        <v>0</v>
      </c>
      <c r="K498" s="61">
        <v>0</v>
      </c>
      <c r="L498" s="61">
        <v>0</v>
      </c>
      <c r="M498" s="61">
        <v>0</v>
      </c>
      <c r="N498" s="61">
        <v>0</v>
      </c>
      <c r="O498" s="449"/>
      <c r="P498" s="410"/>
      <c r="Q498" s="315"/>
    </row>
    <row r="499" spans="1:17" ht="36.75" thickBot="1" x14ac:dyDescent="0.3">
      <c r="A499" s="702" t="s">
        <v>3850</v>
      </c>
      <c r="B499" s="702"/>
      <c r="C499" s="702"/>
      <c r="D499" s="702"/>
      <c r="E499" s="702"/>
      <c r="F499" s="703"/>
      <c r="G499" s="165" t="s">
        <v>286</v>
      </c>
      <c r="H499" s="65">
        <f>SUM(H494)</f>
        <v>120.00000000000001</v>
      </c>
      <c r="I499" s="65">
        <f t="shared" ref="I499:N499" si="198">SUM(I494)</f>
        <v>0</v>
      </c>
      <c r="J499" s="65">
        <f t="shared" si="198"/>
        <v>0</v>
      </c>
      <c r="K499" s="65">
        <f t="shared" si="198"/>
        <v>0</v>
      </c>
      <c r="L499" s="65">
        <f t="shared" si="198"/>
        <v>10</v>
      </c>
      <c r="M499" s="65">
        <f t="shared" si="198"/>
        <v>110</v>
      </c>
      <c r="N499" s="65">
        <f t="shared" si="198"/>
        <v>0</v>
      </c>
      <c r="O499" s="453">
        <v>32584</v>
      </c>
      <c r="P499" s="441" t="s">
        <v>2183</v>
      </c>
    </row>
    <row r="500" spans="1:17" ht="24.75" thickBot="1" x14ac:dyDescent="0.3">
      <c r="A500" s="696"/>
      <c r="B500" s="696"/>
      <c r="C500" s="696"/>
      <c r="D500" s="696"/>
      <c r="E500" s="696"/>
      <c r="F500" s="697"/>
      <c r="G500" s="165" t="s">
        <v>288</v>
      </c>
      <c r="H500" s="65">
        <f t="shared" ref="H500:N503" si="199">SUM(H495)</f>
        <v>0</v>
      </c>
      <c r="I500" s="65">
        <f t="shared" si="199"/>
        <v>0</v>
      </c>
      <c r="J500" s="65">
        <f t="shared" si="199"/>
        <v>0</v>
      </c>
      <c r="K500" s="65">
        <f t="shared" si="199"/>
        <v>0</v>
      </c>
      <c r="L500" s="65">
        <f t="shared" si="199"/>
        <v>0</v>
      </c>
      <c r="M500" s="65">
        <f t="shared" si="199"/>
        <v>0</v>
      </c>
      <c r="N500" s="65">
        <f t="shared" si="199"/>
        <v>0</v>
      </c>
      <c r="O500" s="454"/>
      <c r="P500" s="442"/>
    </row>
    <row r="501" spans="1:17" ht="36.75" thickBot="1" x14ac:dyDescent="0.3">
      <c r="A501" s="696"/>
      <c r="B501" s="696"/>
      <c r="C501" s="696"/>
      <c r="D501" s="696"/>
      <c r="E501" s="696"/>
      <c r="F501" s="697"/>
      <c r="G501" s="165" t="s">
        <v>289</v>
      </c>
      <c r="H501" s="65">
        <f t="shared" si="199"/>
        <v>118.60000000000001</v>
      </c>
      <c r="I501" s="65">
        <f t="shared" si="199"/>
        <v>0</v>
      </c>
      <c r="J501" s="65">
        <f t="shared" si="199"/>
        <v>0</v>
      </c>
      <c r="K501" s="65">
        <f t="shared" si="199"/>
        <v>0</v>
      </c>
      <c r="L501" s="65">
        <f t="shared" si="199"/>
        <v>9.1999999999999993</v>
      </c>
      <c r="M501" s="65">
        <f t="shared" si="199"/>
        <v>109.4</v>
      </c>
      <c r="N501" s="65">
        <f t="shared" si="199"/>
        <v>0</v>
      </c>
      <c r="O501" s="454"/>
      <c r="P501" s="442"/>
    </row>
    <row r="502" spans="1:17" ht="15.75" thickBot="1" x14ac:dyDescent="0.3">
      <c r="A502" s="696"/>
      <c r="B502" s="696"/>
      <c r="C502" s="696"/>
      <c r="D502" s="696"/>
      <c r="E502" s="696"/>
      <c r="F502" s="697"/>
      <c r="G502" s="165" t="s">
        <v>290</v>
      </c>
      <c r="H502" s="65">
        <f t="shared" si="199"/>
        <v>1.4</v>
      </c>
      <c r="I502" s="65">
        <f t="shared" si="199"/>
        <v>0</v>
      </c>
      <c r="J502" s="65">
        <f t="shared" si="199"/>
        <v>0</v>
      </c>
      <c r="K502" s="65">
        <f t="shared" si="199"/>
        <v>0</v>
      </c>
      <c r="L502" s="65">
        <f t="shared" si="199"/>
        <v>0.8</v>
      </c>
      <c r="M502" s="65">
        <f t="shared" si="199"/>
        <v>0.6</v>
      </c>
      <c r="N502" s="65">
        <f t="shared" si="199"/>
        <v>0</v>
      </c>
      <c r="O502" s="454"/>
      <c r="P502" s="442"/>
    </row>
    <row r="503" spans="1:17" ht="24.75" thickBot="1" x14ac:dyDescent="0.3">
      <c r="A503" s="698"/>
      <c r="B503" s="698"/>
      <c r="C503" s="698"/>
      <c r="D503" s="698"/>
      <c r="E503" s="698"/>
      <c r="F503" s="699"/>
      <c r="G503" s="165" t="s">
        <v>291</v>
      </c>
      <c r="H503" s="65">
        <f t="shared" si="199"/>
        <v>0</v>
      </c>
      <c r="I503" s="65">
        <f t="shared" si="199"/>
        <v>0</v>
      </c>
      <c r="J503" s="65">
        <f t="shared" si="199"/>
        <v>0</v>
      </c>
      <c r="K503" s="65">
        <f t="shared" si="199"/>
        <v>0</v>
      </c>
      <c r="L503" s="65">
        <f t="shared" si="199"/>
        <v>0</v>
      </c>
      <c r="M503" s="65">
        <f t="shared" si="199"/>
        <v>0</v>
      </c>
      <c r="N503" s="65">
        <f t="shared" si="199"/>
        <v>0</v>
      </c>
      <c r="O503" s="455"/>
      <c r="P503" s="443"/>
    </row>
    <row r="504" spans="1:17" ht="15.75" thickBot="1" x14ac:dyDescent="0.3">
      <c r="A504" s="417" t="s">
        <v>1006</v>
      </c>
      <c r="B504" s="417"/>
      <c r="C504" s="417"/>
      <c r="D504" s="417"/>
      <c r="E504" s="417"/>
      <c r="F504" s="417"/>
      <c r="G504" s="417"/>
      <c r="H504" s="417"/>
      <c r="I504" s="417"/>
      <c r="J504" s="417"/>
      <c r="K504" s="417"/>
      <c r="L504" s="417"/>
      <c r="M504" s="417"/>
      <c r="N504" s="417"/>
      <c r="O504" s="417"/>
      <c r="P504" s="419"/>
    </row>
    <row r="505" spans="1:17" ht="36.75" thickBot="1" x14ac:dyDescent="0.3">
      <c r="A505" s="411" t="s">
        <v>3992</v>
      </c>
      <c r="B505" s="405" t="s">
        <v>2183</v>
      </c>
      <c r="C505" s="405" t="s">
        <v>3993</v>
      </c>
      <c r="D505" s="405">
        <v>2028</v>
      </c>
      <c r="E505" s="405" t="s">
        <v>2183</v>
      </c>
      <c r="F505" s="405" t="s">
        <v>3994</v>
      </c>
      <c r="G505" s="76" t="s">
        <v>286</v>
      </c>
      <c r="H505" s="61">
        <f t="shared" ref="H505:N505" si="200">SUM(H506:H509)</f>
        <v>9.9</v>
      </c>
      <c r="I505" s="61">
        <f t="shared" si="200"/>
        <v>0</v>
      </c>
      <c r="J505" s="61">
        <f t="shared" si="200"/>
        <v>0</v>
      </c>
      <c r="K505" s="61">
        <f t="shared" si="200"/>
        <v>0</v>
      </c>
      <c r="L505" s="61">
        <f t="shared" si="200"/>
        <v>9.9</v>
      </c>
      <c r="M505" s="61">
        <f t="shared" si="200"/>
        <v>0</v>
      </c>
      <c r="N505" s="61">
        <f t="shared" si="200"/>
        <v>0</v>
      </c>
      <c r="O505" s="405">
        <v>325</v>
      </c>
      <c r="P505" s="408" t="s">
        <v>2183</v>
      </c>
      <c r="Q505" s="314" t="s">
        <v>4195</v>
      </c>
    </row>
    <row r="506" spans="1:17" ht="15.75" thickBot="1" x14ac:dyDescent="0.3">
      <c r="A506" s="412"/>
      <c r="B506" s="406"/>
      <c r="C506" s="406"/>
      <c r="D506" s="406"/>
      <c r="E506" s="406"/>
      <c r="F506" s="406"/>
      <c r="G506" s="76" t="s">
        <v>288</v>
      </c>
      <c r="H506" s="61">
        <f t="shared" ref="H506:H509" si="201">SUM(I506:N506)</f>
        <v>9.8000000000000007</v>
      </c>
      <c r="I506" s="61">
        <v>0</v>
      </c>
      <c r="J506" s="61">
        <v>0</v>
      </c>
      <c r="K506" s="61">
        <v>0</v>
      </c>
      <c r="L506" s="61">
        <v>9.8000000000000007</v>
      </c>
      <c r="M506" s="61">
        <v>0</v>
      </c>
      <c r="N506" s="61">
        <v>0</v>
      </c>
      <c r="O506" s="406"/>
      <c r="P506" s="409"/>
      <c r="Q506" s="315"/>
    </row>
    <row r="507" spans="1:17" ht="36.75" thickBot="1" x14ac:dyDescent="0.3">
      <c r="A507" s="412"/>
      <c r="B507" s="406"/>
      <c r="C507" s="406"/>
      <c r="D507" s="406"/>
      <c r="E507" s="406"/>
      <c r="F507" s="406"/>
      <c r="G507" s="76" t="s">
        <v>289</v>
      </c>
      <c r="H507" s="61">
        <f t="shared" si="201"/>
        <v>0.1</v>
      </c>
      <c r="I507" s="61">
        <v>0</v>
      </c>
      <c r="J507" s="61">
        <v>0</v>
      </c>
      <c r="K507" s="61">
        <v>0</v>
      </c>
      <c r="L507" s="61">
        <v>0.1</v>
      </c>
      <c r="M507" s="61">
        <v>0</v>
      </c>
      <c r="N507" s="61">
        <v>0</v>
      </c>
      <c r="O507" s="406"/>
      <c r="P507" s="409"/>
      <c r="Q507" s="315"/>
    </row>
    <row r="508" spans="1:17" ht="15.75" thickBot="1" x14ac:dyDescent="0.3">
      <c r="A508" s="412"/>
      <c r="B508" s="406"/>
      <c r="C508" s="406"/>
      <c r="D508" s="406"/>
      <c r="E508" s="406"/>
      <c r="F508" s="406"/>
      <c r="G508" s="76" t="s">
        <v>290</v>
      </c>
      <c r="H508" s="61">
        <f t="shared" si="201"/>
        <v>0</v>
      </c>
      <c r="I508" s="61">
        <v>0</v>
      </c>
      <c r="J508" s="61">
        <v>0</v>
      </c>
      <c r="K508" s="61">
        <v>0</v>
      </c>
      <c r="L508" s="61">
        <v>0</v>
      </c>
      <c r="M508" s="61">
        <v>0</v>
      </c>
      <c r="N508" s="61">
        <v>0</v>
      </c>
      <c r="O508" s="406"/>
      <c r="P508" s="409"/>
      <c r="Q508" s="315"/>
    </row>
    <row r="509" spans="1:17" ht="24.75" thickBot="1" x14ac:dyDescent="0.3">
      <c r="A509" s="413"/>
      <c r="B509" s="407"/>
      <c r="C509" s="407"/>
      <c r="D509" s="407"/>
      <c r="E509" s="407"/>
      <c r="F509" s="407"/>
      <c r="G509" s="76" t="s">
        <v>291</v>
      </c>
      <c r="H509" s="61">
        <f t="shared" si="201"/>
        <v>0</v>
      </c>
      <c r="I509" s="61">
        <v>0</v>
      </c>
      <c r="J509" s="61">
        <v>0</v>
      </c>
      <c r="K509" s="61">
        <v>0</v>
      </c>
      <c r="L509" s="61">
        <v>0</v>
      </c>
      <c r="M509" s="61">
        <v>0</v>
      </c>
      <c r="N509" s="61">
        <v>0</v>
      </c>
      <c r="O509" s="407"/>
      <c r="P509" s="410"/>
      <c r="Q509" s="315"/>
    </row>
    <row r="510" spans="1:17" ht="36.75" thickBot="1" x14ac:dyDescent="0.3">
      <c r="A510" s="411" t="s">
        <v>3995</v>
      </c>
      <c r="B510" s="711" t="s">
        <v>2183</v>
      </c>
      <c r="C510" s="405" t="s">
        <v>3993</v>
      </c>
      <c r="D510" s="405">
        <v>2028</v>
      </c>
      <c r="E510" s="711" t="s">
        <v>2183</v>
      </c>
      <c r="F510" s="405" t="s">
        <v>3833</v>
      </c>
      <c r="G510" s="76" t="s">
        <v>286</v>
      </c>
      <c r="H510" s="61">
        <f t="shared" ref="H510:N510" si="202">SUM(H511:H514)</f>
        <v>10</v>
      </c>
      <c r="I510" s="61">
        <f t="shared" si="202"/>
        <v>0</v>
      </c>
      <c r="J510" s="61">
        <f t="shared" si="202"/>
        <v>0</v>
      </c>
      <c r="K510" s="61">
        <f t="shared" si="202"/>
        <v>0</v>
      </c>
      <c r="L510" s="61">
        <f t="shared" si="202"/>
        <v>10</v>
      </c>
      <c r="M510" s="61">
        <f t="shared" si="202"/>
        <v>0</v>
      </c>
      <c r="N510" s="61">
        <f t="shared" si="202"/>
        <v>0</v>
      </c>
      <c r="O510" s="405">
        <v>300</v>
      </c>
      <c r="P510" s="714" t="s">
        <v>2183</v>
      </c>
      <c r="Q510" s="314" t="s">
        <v>4195</v>
      </c>
    </row>
    <row r="511" spans="1:17" ht="15.75" thickBot="1" x14ac:dyDescent="0.3">
      <c r="A511" s="412"/>
      <c r="B511" s="712"/>
      <c r="C511" s="406"/>
      <c r="D511" s="406"/>
      <c r="E511" s="712"/>
      <c r="F511" s="406"/>
      <c r="G511" s="76" t="s">
        <v>288</v>
      </c>
      <c r="H511" s="61">
        <f t="shared" ref="H511:H514" si="203">SUM(I511:N511)</f>
        <v>9.9</v>
      </c>
      <c r="I511" s="61">
        <v>0</v>
      </c>
      <c r="J511" s="61">
        <v>0</v>
      </c>
      <c r="K511" s="61">
        <v>0</v>
      </c>
      <c r="L511" s="61">
        <v>9.9</v>
      </c>
      <c r="M511" s="61">
        <v>0</v>
      </c>
      <c r="N511" s="61">
        <v>0</v>
      </c>
      <c r="O511" s="406"/>
      <c r="P511" s="715"/>
      <c r="Q511" s="315"/>
    </row>
    <row r="512" spans="1:17" ht="36.75" thickBot="1" x14ac:dyDescent="0.3">
      <c r="A512" s="412"/>
      <c r="B512" s="712"/>
      <c r="C512" s="406"/>
      <c r="D512" s="406"/>
      <c r="E512" s="712"/>
      <c r="F512" s="406"/>
      <c r="G512" s="76" t="s">
        <v>289</v>
      </c>
      <c r="H512" s="61">
        <f t="shared" si="203"/>
        <v>0.1</v>
      </c>
      <c r="I512" s="61">
        <v>0</v>
      </c>
      <c r="J512" s="61">
        <v>0</v>
      </c>
      <c r="K512" s="61">
        <v>0</v>
      </c>
      <c r="L512" s="61">
        <v>0.1</v>
      </c>
      <c r="M512" s="61">
        <v>0</v>
      </c>
      <c r="N512" s="61">
        <v>0</v>
      </c>
      <c r="O512" s="406"/>
      <c r="P512" s="715"/>
      <c r="Q512" s="315"/>
    </row>
    <row r="513" spans="1:17" ht="15.75" thickBot="1" x14ac:dyDescent="0.3">
      <c r="A513" s="412"/>
      <c r="B513" s="712"/>
      <c r="C513" s="406"/>
      <c r="D513" s="406"/>
      <c r="E513" s="712"/>
      <c r="F513" s="406"/>
      <c r="G513" s="76" t="s">
        <v>290</v>
      </c>
      <c r="H513" s="61">
        <f t="shared" si="203"/>
        <v>0</v>
      </c>
      <c r="I513" s="61">
        <v>0</v>
      </c>
      <c r="J513" s="61">
        <v>0</v>
      </c>
      <c r="K513" s="61">
        <v>0</v>
      </c>
      <c r="L513" s="61">
        <v>0</v>
      </c>
      <c r="M513" s="61">
        <v>0</v>
      </c>
      <c r="N513" s="61">
        <v>0</v>
      </c>
      <c r="O513" s="406"/>
      <c r="P513" s="715"/>
      <c r="Q513" s="315"/>
    </row>
    <row r="514" spans="1:17" ht="24.75" thickBot="1" x14ac:dyDescent="0.3">
      <c r="A514" s="413"/>
      <c r="B514" s="713"/>
      <c r="C514" s="407"/>
      <c r="D514" s="407"/>
      <c r="E514" s="713"/>
      <c r="F514" s="407"/>
      <c r="G514" s="76" t="s">
        <v>291</v>
      </c>
      <c r="H514" s="61">
        <f t="shared" si="203"/>
        <v>0</v>
      </c>
      <c r="I514" s="61">
        <v>0</v>
      </c>
      <c r="J514" s="61">
        <v>0</v>
      </c>
      <c r="K514" s="61">
        <v>0</v>
      </c>
      <c r="L514" s="61">
        <v>0</v>
      </c>
      <c r="M514" s="61">
        <v>0</v>
      </c>
      <c r="N514" s="61">
        <v>0</v>
      </c>
      <c r="O514" s="407"/>
      <c r="P514" s="716"/>
      <c r="Q514" s="315"/>
    </row>
    <row r="515" spans="1:17" ht="36.75" thickBot="1" x14ac:dyDescent="0.3">
      <c r="A515" s="411" t="s">
        <v>3996</v>
      </c>
      <c r="B515" s="405" t="s">
        <v>2183</v>
      </c>
      <c r="C515" s="405" t="s">
        <v>3993</v>
      </c>
      <c r="D515" s="405">
        <v>2028</v>
      </c>
      <c r="E515" s="405" t="s">
        <v>2183</v>
      </c>
      <c r="F515" s="405" t="s">
        <v>3833</v>
      </c>
      <c r="G515" s="76" t="s">
        <v>286</v>
      </c>
      <c r="H515" s="61">
        <f t="shared" ref="H515:N515" si="204">SUM(H516:H519)</f>
        <v>12</v>
      </c>
      <c r="I515" s="61">
        <f t="shared" si="204"/>
        <v>0</v>
      </c>
      <c r="J515" s="61">
        <f t="shared" si="204"/>
        <v>0</v>
      </c>
      <c r="K515" s="61">
        <f t="shared" si="204"/>
        <v>0</v>
      </c>
      <c r="L515" s="61">
        <f t="shared" si="204"/>
        <v>12</v>
      </c>
      <c r="M515" s="61">
        <f t="shared" si="204"/>
        <v>0</v>
      </c>
      <c r="N515" s="61">
        <f t="shared" si="204"/>
        <v>0</v>
      </c>
      <c r="O515" s="405">
        <v>600</v>
      </c>
      <c r="P515" s="408" t="s">
        <v>2183</v>
      </c>
      <c r="Q515" s="314" t="s">
        <v>4195</v>
      </c>
    </row>
    <row r="516" spans="1:17" ht="15.75" thickBot="1" x14ac:dyDescent="0.3">
      <c r="A516" s="412"/>
      <c r="B516" s="406"/>
      <c r="C516" s="406"/>
      <c r="D516" s="406"/>
      <c r="E516" s="406"/>
      <c r="F516" s="406"/>
      <c r="G516" s="76" t="s">
        <v>288</v>
      </c>
      <c r="H516" s="61">
        <f t="shared" ref="H516:H519" si="205">SUM(I516:N516)</f>
        <v>0</v>
      </c>
      <c r="I516" s="61">
        <v>0</v>
      </c>
      <c r="J516" s="61">
        <v>0</v>
      </c>
      <c r="K516" s="61">
        <v>0</v>
      </c>
      <c r="L516" s="61">
        <v>0</v>
      </c>
      <c r="M516" s="61">
        <v>0</v>
      </c>
      <c r="N516" s="61">
        <v>0</v>
      </c>
      <c r="O516" s="406"/>
      <c r="P516" s="409"/>
      <c r="Q516" s="315"/>
    </row>
    <row r="517" spans="1:17" ht="36.75" thickBot="1" x14ac:dyDescent="0.3">
      <c r="A517" s="412"/>
      <c r="B517" s="406"/>
      <c r="C517" s="406"/>
      <c r="D517" s="406"/>
      <c r="E517" s="406"/>
      <c r="F517" s="406"/>
      <c r="G517" s="76" t="s">
        <v>289</v>
      </c>
      <c r="H517" s="61">
        <f t="shared" si="205"/>
        <v>0</v>
      </c>
      <c r="I517" s="61">
        <v>0</v>
      </c>
      <c r="J517" s="61">
        <v>0</v>
      </c>
      <c r="K517" s="61">
        <v>0</v>
      </c>
      <c r="L517" s="61">
        <v>0</v>
      </c>
      <c r="M517" s="61">
        <v>0</v>
      </c>
      <c r="N517" s="61">
        <v>0</v>
      </c>
      <c r="O517" s="406"/>
      <c r="P517" s="409"/>
      <c r="Q517" s="315"/>
    </row>
    <row r="518" spans="1:17" ht="15.75" thickBot="1" x14ac:dyDescent="0.3">
      <c r="A518" s="412"/>
      <c r="B518" s="406"/>
      <c r="C518" s="406"/>
      <c r="D518" s="406"/>
      <c r="E518" s="406"/>
      <c r="F518" s="406"/>
      <c r="G518" s="76" t="s">
        <v>290</v>
      </c>
      <c r="H518" s="61">
        <f t="shared" si="205"/>
        <v>12</v>
      </c>
      <c r="I518" s="61">
        <v>0</v>
      </c>
      <c r="J518" s="61">
        <v>0</v>
      </c>
      <c r="K518" s="61">
        <v>0</v>
      </c>
      <c r="L518" s="61">
        <v>12</v>
      </c>
      <c r="M518" s="61">
        <v>0</v>
      </c>
      <c r="N518" s="61">
        <v>0</v>
      </c>
      <c r="O518" s="406"/>
      <c r="P518" s="409"/>
      <c r="Q518" s="315"/>
    </row>
    <row r="519" spans="1:17" ht="24.75" thickBot="1" x14ac:dyDescent="0.3">
      <c r="A519" s="413"/>
      <c r="B519" s="407"/>
      <c r="C519" s="407"/>
      <c r="D519" s="407"/>
      <c r="E519" s="407"/>
      <c r="F519" s="407"/>
      <c r="G519" s="76" t="s">
        <v>291</v>
      </c>
      <c r="H519" s="61">
        <f t="shared" si="205"/>
        <v>0</v>
      </c>
      <c r="I519" s="61">
        <v>0</v>
      </c>
      <c r="J519" s="61">
        <v>0</v>
      </c>
      <c r="K519" s="61">
        <v>0</v>
      </c>
      <c r="L519" s="61">
        <v>0</v>
      </c>
      <c r="M519" s="61">
        <v>0</v>
      </c>
      <c r="N519" s="61">
        <v>0</v>
      </c>
      <c r="O519" s="407"/>
      <c r="P519" s="410"/>
      <c r="Q519" s="315"/>
    </row>
    <row r="520" spans="1:17" ht="36.75" thickBot="1" x14ac:dyDescent="0.3">
      <c r="A520" s="411" t="s">
        <v>3997</v>
      </c>
      <c r="B520" s="405" t="s">
        <v>2183</v>
      </c>
      <c r="C520" s="405" t="s">
        <v>3993</v>
      </c>
      <c r="D520" s="405" t="s">
        <v>336</v>
      </c>
      <c r="E520" s="405" t="s">
        <v>2183</v>
      </c>
      <c r="F520" s="405" t="s">
        <v>3833</v>
      </c>
      <c r="G520" s="76" t="s">
        <v>286</v>
      </c>
      <c r="H520" s="61">
        <f t="shared" ref="H520:N520" si="206">SUM(H521:H524)</f>
        <v>14</v>
      </c>
      <c r="I520" s="61">
        <f t="shared" si="206"/>
        <v>0</v>
      </c>
      <c r="J520" s="61">
        <f t="shared" si="206"/>
        <v>0</v>
      </c>
      <c r="K520" s="61">
        <f t="shared" si="206"/>
        <v>0</v>
      </c>
      <c r="L520" s="61">
        <f t="shared" si="206"/>
        <v>2</v>
      </c>
      <c r="M520" s="61">
        <f t="shared" si="206"/>
        <v>12</v>
      </c>
      <c r="N520" s="61">
        <f t="shared" si="206"/>
        <v>0</v>
      </c>
      <c r="O520" s="447">
        <v>13500</v>
      </c>
      <c r="P520" s="408" t="s">
        <v>2183</v>
      </c>
      <c r="Q520" s="314" t="s">
        <v>4195</v>
      </c>
    </row>
    <row r="521" spans="1:17" ht="15.75" thickBot="1" x14ac:dyDescent="0.3">
      <c r="A521" s="412"/>
      <c r="B521" s="406"/>
      <c r="C521" s="406"/>
      <c r="D521" s="406"/>
      <c r="E521" s="406"/>
      <c r="F521" s="406"/>
      <c r="G521" s="76" t="s">
        <v>288</v>
      </c>
      <c r="H521" s="61">
        <f t="shared" ref="H521:H524" si="207">SUM(I521:N521)</f>
        <v>0</v>
      </c>
      <c r="I521" s="61">
        <v>0</v>
      </c>
      <c r="J521" s="61">
        <v>0</v>
      </c>
      <c r="K521" s="61">
        <v>0</v>
      </c>
      <c r="L521" s="61">
        <v>0</v>
      </c>
      <c r="M521" s="61">
        <v>0</v>
      </c>
      <c r="N521" s="61">
        <v>0</v>
      </c>
      <c r="O521" s="448"/>
      <c r="P521" s="409"/>
      <c r="Q521" s="315"/>
    </row>
    <row r="522" spans="1:17" ht="36.75" thickBot="1" x14ac:dyDescent="0.3">
      <c r="A522" s="412"/>
      <c r="B522" s="406"/>
      <c r="C522" s="406"/>
      <c r="D522" s="406"/>
      <c r="E522" s="406"/>
      <c r="F522" s="406"/>
      <c r="G522" s="76" t="s">
        <v>289</v>
      </c>
      <c r="H522" s="61">
        <f t="shared" si="207"/>
        <v>0</v>
      </c>
      <c r="I522" s="61">
        <v>0</v>
      </c>
      <c r="J522" s="61">
        <v>0</v>
      </c>
      <c r="K522" s="61">
        <v>0</v>
      </c>
      <c r="L522" s="61">
        <v>0</v>
      </c>
      <c r="M522" s="61">
        <v>0</v>
      </c>
      <c r="N522" s="61">
        <v>0</v>
      </c>
      <c r="O522" s="448"/>
      <c r="P522" s="409"/>
      <c r="Q522" s="315"/>
    </row>
    <row r="523" spans="1:17" ht="15.75" thickBot="1" x14ac:dyDescent="0.3">
      <c r="A523" s="412"/>
      <c r="B523" s="406"/>
      <c r="C523" s="406"/>
      <c r="D523" s="406"/>
      <c r="E523" s="406"/>
      <c r="F523" s="406"/>
      <c r="G523" s="76" t="s">
        <v>290</v>
      </c>
      <c r="H523" s="61">
        <f t="shared" si="207"/>
        <v>14</v>
      </c>
      <c r="I523" s="61">
        <v>0</v>
      </c>
      <c r="J523" s="61">
        <v>0</v>
      </c>
      <c r="K523" s="61">
        <v>0</v>
      </c>
      <c r="L523" s="61">
        <v>2</v>
      </c>
      <c r="M523" s="61">
        <v>12</v>
      </c>
      <c r="N523" s="61">
        <v>0</v>
      </c>
      <c r="O523" s="448"/>
      <c r="P523" s="409"/>
      <c r="Q523" s="315"/>
    </row>
    <row r="524" spans="1:17" ht="24.75" thickBot="1" x14ac:dyDescent="0.3">
      <c r="A524" s="413"/>
      <c r="B524" s="407"/>
      <c r="C524" s="407"/>
      <c r="D524" s="407"/>
      <c r="E524" s="407"/>
      <c r="F524" s="407"/>
      <c r="G524" s="76" t="s">
        <v>291</v>
      </c>
      <c r="H524" s="61">
        <f t="shared" si="207"/>
        <v>0</v>
      </c>
      <c r="I524" s="61">
        <v>0</v>
      </c>
      <c r="J524" s="61">
        <v>0</v>
      </c>
      <c r="K524" s="61">
        <v>0</v>
      </c>
      <c r="L524" s="61">
        <v>0</v>
      </c>
      <c r="M524" s="61">
        <v>0</v>
      </c>
      <c r="N524" s="61">
        <v>0</v>
      </c>
      <c r="O524" s="449"/>
      <c r="P524" s="410"/>
      <c r="Q524" s="315"/>
    </row>
    <row r="525" spans="1:17" ht="36.75" thickBot="1" x14ac:dyDescent="0.3">
      <c r="A525" s="411" t="s">
        <v>3998</v>
      </c>
      <c r="B525" s="405" t="s">
        <v>2183</v>
      </c>
      <c r="C525" s="405" t="s">
        <v>3993</v>
      </c>
      <c r="D525" s="405" t="s">
        <v>522</v>
      </c>
      <c r="E525" s="405" t="s">
        <v>2183</v>
      </c>
      <c r="F525" s="405" t="s">
        <v>3833</v>
      </c>
      <c r="G525" s="76" t="s">
        <v>286</v>
      </c>
      <c r="H525" s="61">
        <f t="shared" ref="H525:N525" si="208">SUM(H526:H529)</f>
        <v>14</v>
      </c>
      <c r="I525" s="61">
        <f t="shared" si="208"/>
        <v>0</v>
      </c>
      <c r="J525" s="61">
        <f t="shared" si="208"/>
        <v>0</v>
      </c>
      <c r="K525" s="61">
        <f t="shared" si="208"/>
        <v>0</v>
      </c>
      <c r="L525" s="61">
        <f t="shared" si="208"/>
        <v>0</v>
      </c>
      <c r="M525" s="61">
        <f t="shared" si="208"/>
        <v>2</v>
      </c>
      <c r="N525" s="61">
        <f t="shared" si="208"/>
        <v>12</v>
      </c>
      <c r="O525" s="447">
        <v>13500</v>
      </c>
      <c r="P525" s="408" t="s">
        <v>2183</v>
      </c>
      <c r="Q525" s="314" t="s">
        <v>4195</v>
      </c>
    </row>
    <row r="526" spans="1:17" ht="15.75" thickBot="1" x14ac:dyDescent="0.3">
      <c r="A526" s="412"/>
      <c r="B526" s="406"/>
      <c r="C526" s="406"/>
      <c r="D526" s="406"/>
      <c r="E526" s="406"/>
      <c r="F526" s="406"/>
      <c r="G526" s="76" t="s">
        <v>288</v>
      </c>
      <c r="H526" s="61">
        <f t="shared" ref="H526:H529" si="209">SUM(I526:N526)</f>
        <v>0</v>
      </c>
      <c r="I526" s="61">
        <v>0</v>
      </c>
      <c r="J526" s="61">
        <v>0</v>
      </c>
      <c r="K526" s="61">
        <v>0</v>
      </c>
      <c r="L526" s="61">
        <v>0</v>
      </c>
      <c r="M526" s="61">
        <v>0</v>
      </c>
      <c r="N526" s="61">
        <v>0</v>
      </c>
      <c r="O526" s="448"/>
      <c r="P526" s="409"/>
      <c r="Q526" s="315"/>
    </row>
    <row r="527" spans="1:17" ht="36.75" thickBot="1" x14ac:dyDescent="0.3">
      <c r="A527" s="412"/>
      <c r="B527" s="406"/>
      <c r="C527" s="406"/>
      <c r="D527" s="406"/>
      <c r="E527" s="406"/>
      <c r="F527" s="406"/>
      <c r="G527" s="76" t="s">
        <v>289</v>
      </c>
      <c r="H527" s="61">
        <f t="shared" si="209"/>
        <v>0</v>
      </c>
      <c r="I527" s="61">
        <v>0</v>
      </c>
      <c r="J527" s="61">
        <v>0</v>
      </c>
      <c r="K527" s="61">
        <v>0</v>
      </c>
      <c r="L527" s="61">
        <v>0</v>
      </c>
      <c r="M527" s="61">
        <v>0</v>
      </c>
      <c r="N527" s="61">
        <v>0</v>
      </c>
      <c r="O527" s="448"/>
      <c r="P527" s="409"/>
      <c r="Q527" s="315"/>
    </row>
    <row r="528" spans="1:17" ht="15.75" thickBot="1" x14ac:dyDescent="0.3">
      <c r="A528" s="412"/>
      <c r="B528" s="406"/>
      <c r="C528" s="406"/>
      <c r="D528" s="406"/>
      <c r="E528" s="406"/>
      <c r="F528" s="406"/>
      <c r="G528" s="76" t="s">
        <v>290</v>
      </c>
      <c r="H528" s="61">
        <f t="shared" si="209"/>
        <v>14</v>
      </c>
      <c r="I528" s="61">
        <v>0</v>
      </c>
      <c r="J528" s="61">
        <v>0</v>
      </c>
      <c r="K528" s="61">
        <v>0</v>
      </c>
      <c r="L528" s="61">
        <v>0</v>
      </c>
      <c r="M528" s="61">
        <v>2</v>
      </c>
      <c r="N528" s="61">
        <v>12</v>
      </c>
      <c r="O528" s="448"/>
      <c r="P528" s="409"/>
      <c r="Q528" s="315"/>
    </row>
    <row r="529" spans="1:17" ht="24.75" thickBot="1" x14ac:dyDescent="0.3">
      <c r="A529" s="413"/>
      <c r="B529" s="407"/>
      <c r="C529" s="407"/>
      <c r="D529" s="407"/>
      <c r="E529" s="407"/>
      <c r="F529" s="407"/>
      <c r="G529" s="76" t="s">
        <v>291</v>
      </c>
      <c r="H529" s="61">
        <f t="shared" si="209"/>
        <v>0</v>
      </c>
      <c r="I529" s="61">
        <v>0</v>
      </c>
      <c r="J529" s="61">
        <v>0</v>
      </c>
      <c r="K529" s="61">
        <v>0</v>
      </c>
      <c r="L529" s="61">
        <v>0</v>
      </c>
      <c r="M529" s="61">
        <v>0</v>
      </c>
      <c r="N529" s="61">
        <v>0</v>
      </c>
      <c r="O529" s="449"/>
      <c r="P529" s="410"/>
      <c r="Q529" s="315"/>
    </row>
    <row r="530" spans="1:17" ht="36.75" thickBot="1" x14ac:dyDescent="0.3">
      <c r="A530" s="411" t="s">
        <v>3999</v>
      </c>
      <c r="B530" s="405" t="s">
        <v>2183</v>
      </c>
      <c r="C530" s="405" t="s">
        <v>3993</v>
      </c>
      <c r="D530" s="405" t="s">
        <v>336</v>
      </c>
      <c r="E530" s="405" t="s">
        <v>2183</v>
      </c>
      <c r="F530" s="405" t="s">
        <v>3833</v>
      </c>
      <c r="G530" s="76" t="s">
        <v>286</v>
      </c>
      <c r="H530" s="61">
        <f t="shared" ref="H530:N530" si="210">SUM(H531:H534)</f>
        <v>12.1</v>
      </c>
      <c r="I530" s="61">
        <f t="shared" si="210"/>
        <v>0</v>
      </c>
      <c r="J530" s="61">
        <f t="shared" si="210"/>
        <v>0</v>
      </c>
      <c r="K530" s="61">
        <f t="shared" si="210"/>
        <v>0</v>
      </c>
      <c r="L530" s="61">
        <f t="shared" si="210"/>
        <v>2.1</v>
      </c>
      <c r="M530" s="61">
        <f t="shared" si="210"/>
        <v>10</v>
      </c>
      <c r="N530" s="61">
        <f t="shared" si="210"/>
        <v>0</v>
      </c>
      <c r="O530" s="447">
        <v>1400</v>
      </c>
      <c r="P530" s="408" t="s">
        <v>2183</v>
      </c>
      <c r="Q530" s="314" t="s">
        <v>4195</v>
      </c>
    </row>
    <row r="531" spans="1:17" ht="15.75" thickBot="1" x14ac:dyDescent="0.3">
      <c r="A531" s="412"/>
      <c r="B531" s="406"/>
      <c r="C531" s="406"/>
      <c r="D531" s="406"/>
      <c r="E531" s="406"/>
      <c r="F531" s="406"/>
      <c r="G531" s="76" t="s">
        <v>288</v>
      </c>
      <c r="H531" s="61">
        <f t="shared" ref="H531:H534" si="211">SUM(I531:N531)</f>
        <v>0</v>
      </c>
      <c r="I531" s="61">
        <v>0</v>
      </c>
      <c r="J531" s="61">
        <v>0</v>
      </c>
      <c r="K531" s="61">
        <v>0</v>
      </c>
      <c r="L531" s="61">
        <v>0</v>
      </c>
      <c r="M531" s="61">
        <v>0</v>
      </c>
      <c r="N531" s="61">
        <v>0</v>
      </c>
      <c r="O531" s="448"/>
      <c r="P531" s="409"/>
      <c r="Q531" s="315"/>
    </row>
    <row r="532" spans="1:17" ht="36.75" thickBot="1" x14ac:dyDescent="0.3">
      <c r="A532" s="412"/>
      <c r="B532" s="406"/>
      <c r="C532" s="406"/>
      <c r="D532" s="406"/>
      <c r="E532" s="406"/>
      <c r="F532" s="406"/>
      <c r="G532" s="76" t="s">
        <v>289</v>
      </c>
      <c r="H532" s="61">
        <f t="shared" si="211"/>
        <v>0</v>
      </c>
      <c r="I532" s="61">
        <v>0</v>
      </c>
      <c r="J532" s="61">
        <v>0</v>
      </c>
      <c r="K532" s="61">
        <v>0</v>
      </c>
      <c r="L532" s="61">
        <v>0</v>
      </c>
      <c r="M532" s="61">
        <v>0</v>
      </c>
      <c r="N532" s="61">
        <v>0</v>
      </c>
      <c r="O532" s="448"/>
      <c r="P532" s="409"/>
      <c r="Q532" s="315"/>
    </row>
    <row r="533" spans="1:17" ht="15.75" thickBot="1" x14ac:dyDescent="0.3">
      <c r="A533" s="412"/>
      <c r="B533" s="406"/>
      <c r="C533" s="406"/>
      <c r="D533" s="406"/>
      <c r="E533" s="406"/>
      <c r="F533" s="406"/>
      <c r="G533" s="76" t="s">
        <v>290</v>
      </c>
      <c r="H533" s="61">
        <f t="shared" si="211"/>
        <v>12.1</v>
      </c>
      <c r="I533" s="61">
        <v>0</v>
      </c>
      <c r="J533" s="61">
        <v>0</v>
      </c>
      <c r="K533" s="61">
        <v>0</v>
      </c>
      <c r="L533" s="61">
        <v>2.1</v>
      </c>
      <c r="M533" s="61">
        <v>10</v>
      </c>
      <c r="N533" s="61">
        <v>0</v>
      </c>
      <c r="O533" s="448"/>
      <c r="P533" s="409"/>
      <c r="Q533" s="315"/>
    </row>
    <row r="534" spans="1:17" ht="24.75" thickBot="1" x14ac:dyDescent="0.3">
      <c r="A534" s="413"/>
      <c r="B534" s="407"/>
      <c r="C534" s="407"/>
      <c r="D534" s="407"/>
      <c r="E534" s="407"/>
      <c r="F534" s="407"/>
      <c r="G534" s="76" t="s">
        <v>291</v>
      </c>
      <c r="H534" s="61">
        <f t="shared" si="211"/>
        <v>0</v>
      </c>
      <c r="I534" s="61">
        <v>0</v>
      </c>
      <c r="J534" s="61">
        <v>0</v>
      </c>
      <c r="K534" s="61">
        <v>0</v>
      </c>
      <c r="L534" s="61">
        <v>0</v>
      </c>
      <c r="M534" s="61">
        <v>0</v>
      </c>
      <c r="N534" s="61">
        <v>0</v>
      </c>
      <c r="O534" s="449"/>
      <c r="P534" s="410"/>
      <c r="Q534" s="315"/>
    </row>
    <row r="535" spans="1:17" ht="36.75" thickBot="1" x14ac:dyDescent="0.3">
      <c r="A535" s="411" t="s">
        <v>4000</v>
      </c>
      <c r="B535" s="405" t="s">
        <v>2183</v>
      </c>
      <c r="C535" s="405" t="s">
        <v>3993</v>
      </c>
      <c r="D535" s="405" t="s">
        <v>336</v>
      </c>
      <c r="E535" s="405" t="s">
        <v>2183</v>
      </c>
      <c r="F535" s="405" t="s">
        <v>3833</v>
      </c>
      <c r="G535" s="76" t="s">
        <v>286</v>
      </c>
      <c r="H535" s="61">
        <f t="shared" ref="H535:N535" si="212">SUM(H536:H539)</f>
        <v>12</v>
      </c>
      <c r="I535" s="61">
        <f t="shared" si="212"/>
        <v>0</v>
      </c>
      <c r="J535" s="61">
        <f t="shared" si="212"/>
        <v>0</v>
      </c>
      <c r="K535" s="61">
        <f t="shared" si="212"/>
        <v>0</v>
      </c>
      <c r="L535" s="61">
        <f t="shared" si="212"/>
        <v>2</v>
      </c>
      <c r="M535" s="61">
        <f t="shared" si="212"/>
        <v>10</v>
      </c>
      <c r="N535" s="61">
        <f t="shared" si="212"/>
        <v>0</v>
      </c>
      <c r="O535" s="447">
        <v>1000</v>
      </c>
      <c r="P535" s="408" t="s">
        <v>2183</v>
      </c>
      <c r="Q535" s="314" t="s">
        <v>4195</v>
      </c>
    </row>
    <row r="536" spans="1:17" ht="15.75" thickBot="1" x14ac:dyDescent="0.3">
      <c r="A536" s="412"/>
      <c r="B536" s="406"/>
      <c r="C536" s="406"/>
      <c r="D536" s="406"/>
      <c r="E536" s="406"/>
      <c r="F536" s="406"/>
      <c r="G536" s="76" t="s">
        <v>288</v>
      </c>
      <c r="H536" s="61">
        <f t="shared" ref="H536:H539" si="213">SUM(I536:N536)</f>
        <v>0</v>
      </c>
      <c r="I536" s="61">
        <v>0</v>
      </c>
      <c r="J536" s="61">
        <v>0</v>
      </c>
      <c r="K536" s="61">
        <v>0</v>
      </c>
      <c r="L536" s="61">
        <v>0</v>
      </c>
      <c r="M536" s="61">
        <v>0</v>
      </c>
      <c r="N536" s="61">
        <v>0</v>
      </c>
      <c r="O536" s="448"/>
      <c r="P536" s="409"/>
      <c r="Q536" s="315"/>
    </row>
    <row r="537" spans="1:17" ht="36.75" thickBot="1" x14ac:dyDescent="0.3">
      <c r="A537" s="412"/>
      <c r="B537" s="406"/>
      <c r="C537" s="406"/>
      <c r="D537" s="406"/>
      <c r="E537" s="406"/>
      <c r="F537" s="406"/>
      <c r="G537" s="76" t="s">
        <v>289</v>
      </c>
      <c r="H537" s="61">
        <f t="shared" si="213"/>
        <v>0</v>
      </c>
      <c r="I537" s="61">
        <v>0</v>
      </c>
      <c r="J537" s="61">
        <v>0</v>
      </c>
      <c r="K537" s="61">
        <v>0</v>
      </c>
      <c r="L537" s="61">
        <v>0</v>
      </c>
      <c r="M537" s="61">
        <v>0</v>
      </c>
      <c r="N537" s="61">
        <v>0</v>
      </c>
      <c r="O537" s="448"/>
      <c r="P537" s="409"/>
      <c r="Q537" s="315"/>
    </row>
    <row r="538" spans="1:17" ht="15.75" thickBot="1" x14ac:dyDescent="0.3">
      <c r="A538" s="412"/>
      <c r="B538" s="406"/>
      <c r="C538" s="406"/>
      <c r="D538" s="406"/>
      <c r="E538" s="406"/>
      <c r="F538" s="406"/>
      <c r="G538" s="76" t="s">
        <v>290</v>
      </c>
      <c r="H538" s="61">
        <f t="shared" si="213"/>
        <v>12</v>
      </c>
      <c r="I538" s="61">
        <v>0</v>
      </c>
      <c r="J538" s="61">
        <v>0</v>
      </c>
      <c r="K538" s="61">
        <v>0</v>
      </c>
      <c r="L538" s="61">
        <v>2</v>
      </c>
      <c r="M538" s="61">
        <v>10</v>
      </c>
      <c r="N538" s="61">
        <v>0</v>
      </c>
      <c r="O538" s="448"/>
      <c r="P538" s="409"/>
      <c r="Q538" s="315"/>
    </row>
    <row r="539" spans="1:17" ht="24.75" thickBot="1" x14ac:dyDescent="0.3">
      <c r="A539" s="413"/>
      <c r="B539" s="407"/>
      <c r="C539" s="407"/>
      <c r="D539" s="407"/>
      <c r="E539" s="407"/>
      <c r="F539" s="407"/>
      <c r="G539" s="76" t="s">
        <v>291</v>
      </c>
      <c r="H539" s="61">
        <f t="shared" si="213"/>
        <v>0</v>
      </c>
      <c r="I539" s="61">
        <v>0</v>
      </c>
      <c r="J539" s="61">
        <v>0</v>
      </c>
      <c r="K539" s="61">
        <v>0</v>
      </c>
      <c r="L539" s="61">
        <v>0</v>
      </c>
      <c r="M539" s="61">
        <v>0</v>
      </c>
      <c r="N539" s="61">
        <v>0</v>
      </c>
      <c r="O539" s="449"/>
      <c r="P539" s="410"/>
      <c r="Q539" s="315"/>
    </row>
    <row r="540" spans="1:17" ht="36.75" thickBot="1" x14ac:dyDescent="0.3">
      <c r="A540" s="411" t="s">
        <v>4001</v>
      </c>
      <c r="B540" s="405" t="s">
        <v>2183</v>
      </c>
      <c r="C540" s="405" t="s">
        <v>3993</v>
      </c>
      <c r="D540" s="405" t="s">
        <v>336</v>
      </c>
      <c r="E540" s="405" t="s">
        <v>2183</v>
      </c>
      <c r="F540" s="405" t="s">
        <v>3833</v>
      </c>
      <c r="G540" s="76" t="s">
        <v>286</v>
      </c>
      <c r="H540" s="61">
        <f t="shared" ref="H540:N540" si="214">SUM(H541:H544)</f>
        <v>8</v>
      </c>
      <c r="I540" s="61">
        <f t="shared" si="214"/>
        <v>0</v>
      </c>
      <c r="J540" s="61">
        <f t="shared" si="214"/>
        <v>0</v>
      </c>
      <c r="K540" s="61">
        <f t="shared" si="214"/>
        <v>0</v>
      </c>
      <c r="L540" s="61">
        <f t="shared" si="214"/>
        <v>3</v>
      </c>
      <c r="M540" s="61">
        <f t="shared" si="214"/>
        <v>5</v>
      </c>
      <c r="N540" s="61">
        <f t="shared" si="214"/>
        <v>0</v>
      </c>
      <c r="O540" s="447">
        <v>1000</v>
      </c>
      <c r="P540" s="408" t="s">
        <v>2183</v>
      </c>
      <c r="Q540" s="314" t="s">
        <v>4195</v>
      </c>
    </row>
    <row r="541" spans="1:17" ht="15.75" thickBot="1" x14ac:dyDescent="0.3">
      <c r="A541" s="412"/>
      <c r="B541" s="406"/>
      <c r="C541" s="406"/>
      <c r="D541" s="406"/>
      <c r="E541" s="406"/>
      <c r="F541" s="406"/>
      <c r="G541" s="76" t="s">
        <v>288</v>
      </c>
      <c r="H541" s="61">
        <f t="shared" ref="H541:H544" si="215">SUM(I541:N541)</f>
        <v>0</v>
      </c>
      <c r="I541" s="61">
        <v>0</v>
      </c>
      <c r="J541" s="61">
        <v>0</v>
      </c>
      <c r="K541" s="61">
        <v>0</v>
      </c>
      <c r="L541" s="61">
        <v>0</v>
      </c>
      <c r="M541" s="61">
        <v>0</v>
      </c>
      <c r="N541" s="61">
        <v>0</v>
      </c>
      <c r="O541" s="448"/>
      <c r="P541" s="409"/>
      <c r="Q541" s="315"/>
    </row>
    <row r="542" spans="1:17" ht="36.75" thickBot="1" x14ac:dyDescent="0.3">
      <c r="A542" s="412"/>
      <c r="B542" s="406"/>
      <c r="C542" s="406"/>
      <c r="D542" s="406"/>
      <c r="E542" s="406"/>
      <c r="F542" s="406"/>
      <c r="G542" s="76" t="s">
        <v>289</v>
      </c>
      <c r="H542" s="61">
        <f t="shared" si="215"/>
        <v>0</v>
      </c>
      <c r="I542" s="61">
        <v>0</v>
      </c>
      <c r="J542" s="61">
        <v>0</v>
      </c>
      <c r="K542" s="61">
        <v>0</v>
      </c>
      <c r="L542" s="61">
        <v>0</v>
      </c>
      <c r="M542" s="61">
        <v>0</v>
      </c>
      <c r="N542" s="61">
        <v>0</v>
      </c>
      <c r="O542" s="448"/>
      <c r="P542" s="409"/>
      <c r="Q542" s="315"/>
    </row>
    <row r="543" spans="1:17" ht="15.75" thickBot="1" x14ac:dyDescent="0.3">
      <c r="A543" s="412"/>
      <c r="B543" s="406"/>
      <c r="C543" s="406"/>
      <c r="D543" s="406"/>
      <c r="E543" s="406"/>
      <c r="F543" s="406"/>
      <c r="G543" s="76" t="s">
        <v>290</v>
      </c>
      <c r="H543" s="61">
        <f t="shared" si="215"/>
        <v>8</v>
      </c>
      <c r="I543" s="61">
        <v>0</v>
      </c>
      <c r="J543" s="61">
        <v>0</v>
      </c>
      <c r="K543" s="61">
        <v>0</v>
      </c>
      <c r="L543" s="61">
        <v>3</v>
      </c>
      <c r="M543" s="61">
        <v>5</v>
      </c>
      <c r="N543" s="61">
        <v>0</v>
      </c>
      <c r="O543" s="448"/>
      <c r="P543" s="409"/>
      <c r="Q543" s="315"/>
    </row>
    <row r="544" spans="1:17" ht="24.75" thickBot="1" x14ac:dyDescent="0.3">
      <c r="A544" s="413"/>
      <c r="B544" s="407"/>
      <c r="C544" s="407"/>
      <c r="D544" s="407"/>
      <c r="E544" s="407"/>
      <c r="F544" s="407"/>
      <c r="G544" s="76" t="s">
        <v>291</v>
      </c>
      <c r="H544" s="61">
        <f t="shared" si="215"/>
        <v>0</v>
      </c>
      <c r="I544" s="61">
        <v>0</v>
      </c>
      <c r="J544" s="61">
        <v>0</v>
      </c>
      <c r="K544" s="61">
        <v>0</v>
      </c>
      <c r="L544" s="61">
        <v>0</v>
      </c>
      <c r="M544" s="61">
        <v>0</v>
      </c>
      <c r="N544" s="61">
        <v>0</v>
      </c>
      <c r="O544" s="449"/>
      <c r="P544" s="410"/>
      <c r="Q544" s="315"/>
    </row>
    <row r="545" spans="1:17" ht="36.75" thickBot="1" x14ac:dyDescent="0.3">
      <c r="A545" s="411" t="s">
        <v>4002</v>
      </c>
      <c r="B545" s="405" t="s">
        <v>2183</v>
      </c>
      <c r="C545" s="405" t="s">
        <v>3993</v>
      </c>
      <c r="D545" s="405" t="s">
        <v>336</v>
      </c>
      <c r="E545" s="405" t="s">
        <v>2183</v>
      </c>
      <c r="F545" s="405" t="s">
        <v>3833</v>
      </c>
      <c r="G545" s="76" t="s">
        <v>286</v>
      </c>
      <c r="H545" s="61">
        <f t="shared" ref="H545:N545" si="216">SUM(H546:H549)</f>
        <v>8</v>
      </c>
      <c r="I545" s="61">
        <f t="shared" si="216"/>
        <v>0</v>
      </c>
      <c r="J545" s="61">
        <f t="shared" si="216"/>
        <v>0</v>
      </c>
      <c r="K545" s="61">
        <f t="shared" si="216"/>
        <v>0</v>
      </c>
      <c r="L545" s="61">
        <f t="shared" si="216"/>
        <v>3</v>
      </c>
      <c r="M545" s="61">
        <f t="shared" si="216"/>
        <v>5</v>
      </c>
      <c r="N545" s="61">
        <f t="shared" si="216"/>
        <v>0</v>
      </c>
      <c r="O545" s="447">
        <v>13500</v>
      </c>
      <c r="P545" s="408" t="s">
        <v>2183</v>
      </c>
      <c r="Q545" s="314" t="s">
        <v>4195</v>
      </c>
    </row>
    <row r="546" spans="1:17" ht="15.75" thickBot="1" x14ac:dyDescent="0.3">
      <c r="A546" s="412"/>
      <c r="B546" s="406"/>
      <c r="C546" s="406"/>
      <c r="D546" s="406"/>
      <c r="E546" s="406"/>
      <c r="F546" s="406"/>
      <c r="G546" s="76" t="s">
        <v>288</v>
      </c>
      <c r="H546" s="61">
        <f t="shared" ref="H546:H549" si="217">SUM(I546:N546)</f>
        <v>0</v>
      </c>
      <c r="I546" s="61">
        <v>0</v>
      </c>
      <c r="J546" s="61">
        <v>0</v>
      </c>
      <c r="K546" s="61">
        <v>0</v>
      </c>
      <c r="L546" s="61">
        <v>0</v>
      </c>
      <c r="M546" s="61">
        <v>0</v>
      </c>
      <c r="N546" s="61">
        <v>0</v>
      </c>
      <c r="O546" s="448"/>
      <c r="P546" s="409"/>
      <c r="Q546" s="315"/>
    </row>
    <row r="547" spans="1:17" ht="36.75" thickBot="1" x14ac:dyDescent="0.3">
      <c r="A547" s="412"/>
      <c r="B547" s="406"/>
      <c r="C547" s="406"/>
      <c r="D547" s="406"/>
      <c r="E547" s="406"/>
      <c r="F547" s="406"/>
      <c r="G547" s="76" t="s">
        <v>289</v>
      </c>
      <c r="H547" s="61">
        <f t="shared" si="217"/>
        <v>0</v>
      </c>
      <c r="I547" s="61">
        <v>0</v>
      </c>
      <c r="J547" s="61">
        <v>0</v>
      </c>
      <c r="K547" s="61">
        <v>0</v>
      </c>
      <c r="L547" s="61">
        <v>0</v>
      </c>
      <c r="M547" s="61">
        <v>0</v>
      </c>
      <c r="N547" s="61">
        <v>0</v>
      </c>
      <c r="O547" s="448"/>
      <c r="P547" s="409"/>
      <c r="Q547" s="315"/>
    </row>
    <row r="548" spans="1:17" ht="15.75" thickBot="1" x14ac:dyDescent="0.3">
      <c r="A548" s="412"/>
      <c r="B548" s="406"/>
      <c r="C548" s="406"/>
      <c r="D548" s="406"/>
      <c r="E548" s="406"/>
      <c r="F548" s="406"/>
      <c r="G548" s="76" t="s">
        <v>290</v>
      </c>
      <c r="H548" s="61">
        <f t="shared" si="217"/>
        <v>8</v>
      </c>
      <c r="I548" s="61">
        <v>0</v>
      </c>
      <c r="J548" s="61">
        <v>0</v>
      </c>
      <c r="K548" s="61">
        <v>0</v>
      </c>
      <c r="L548" s="61">
        <v>3</v>
      </c>
      <c r="M548" s="61">
        <v>5</v>
      </c>
      <c r="N548" s="61">
        <v>0</v>
      </c>
      <c r="O548" s="448"/>
      <c r="P548" s="409"/>
      <c r="Q548" s="315"/>
    </row>
    <row r="549" spans="1:17" ht="24.75" thickBot="1" x14ac:dyDescent="0.3">
      <c r="A549" s="413"/>
      <c r="B549" s="407"/>
      <c r="C549" s="407"/>
      <c r="D549" s="407"/>
      <c r="E549" s="407"/>
      <c r="F549" s="407"/>
      <c r="G549" s="76" t="s">
        <v>291</v>
      </c>
      <c r="H549" s="61">
        <f t="shared" si="217"/>
        <v>0</v>
      </c>
      <c r="I549" s="61">
        <v>0</v>
      </c>
      <c r="J549" s="61">
        <v>0</v>
      </c>
      <c r="K549" s="61">
        <v>0</v>
      </c>
      <c r="L549" s="61">
        <v>0</v>
      </c>
      <c r="M549" s="61">
        <v>0</v>
      </c>
      <c r="N549" s="61">
        <v>0</v>
      </c>
      <c r="O549" s="449"/>
      <c r="P549" s="410"/>
      <c r="Q549" s="315"/>
    </row>
    <row r="550" spans="1:17" ht="36.75" thickBot="1" x14ac:dyDescent="0.3">
      <c r="A550" s="411" t="s">
        <v>4003</v>
      </c>
      <c r="B550" s="405" t="s">
        <v>2183</v>
      </c>
      <c r="C550" s="405" t="s">
        <v>3993</v>
      </c>
      <c r="D550" s="405" t="s">
        <v>336</v>
      </c>
      <c r="E550" s="405" t="s">
        <v>2183</v>
      </c>
      <c r="F550" s="405" t="s">
        <v>3833</v>
      </c>
      <c r="G550" s="76" t="s">
        <v>286</v>
      </c>
      <c r="H550" s="61">
        <f t="shared" ref="H550:N550" si="218">SUM(H551:H554)</f>
        <v>8</v>
      </c>
      <c r="I550" s="61">
        <f t="shared" si="218"/>
        <v>0</v>
      </c>
      <c r="J550" s="61">
        <f t="shared" si="218"/>
        <v>0</v>
      </c>
      <c r="K550" s="61">
        <f t="shared" si="218"/>
        <v>0</v>
      </c>
      <c r="L550" s="61">
        <f t="shared" si="218"/>
        <v>3</v>
      </c>
      <c r="M550" s="61">
        <f t="shared" si="218"/>
        <v>5</v>
      </c>
      <c r="N550" s="61">
        <f t="shared" si="218"/>
        <v>0</v>
      </c>
      <c r="O550" s="447">
        <v>1400</v>
      </c>
      <c r="P550" s="408" t="s">
        <v>2183</v>
      </c>
      <c r="Q550" s="314" t="s">
        <v>4195</v>
      </c>
    </row>
    <row r="551" spans="1:17" ht="15.75" thickBot="1" x14ac:dyDescent="0.3">
      <c r="A551" s="412"/>
      <c r="B551" s="406"/>
      <c r="C551" s="406"/>
      <c r="D551" s="406"/>
      <c r="E551" s="406"/>
      <c r="F551" s="406"/>
      <c r="G551" s="76" t="s">
        <v>288</v>
      </c>
      <c r="H551" s="61">
        <f t="shared" ref="H551:H554" si="219">SUM(I551:N551)</f>
        <v>0</v>
      </c>
      <c r="I551" s="61">
        <v>0</v>
      </c>
      <c r="J551" s="61">
        <v>0</v>
      </c>
      <c r="K551" s="61">
        <v>0</v>
      </c>
      <c r="L551" s="61">
        <v>0</v>
      </c>
      <c r="M551" s="61">
        <v>0</v>
      </c>
      <c r="N551" s="61">
        <v>0</v>
      </c>
      <c r="O551" s="448"/>
      <c r="P551" s="409"/>
      <c r="Q551" s="315"/>
    </row>
    <row r="552" spans="1:17" ht="36.75" thickBot="1" x14ac:dyDescent="0.3">
      <c r="A552" s="412"/>
      <c r="B552" s="406"/>
      <c r="C552" s="406"/>
      <c r="D552" s="406"/>
      <c r="E552" s="406"/>
      <c r="F552" s="406"/>
      <c r="G552" s="76" t="s">
        <v>289</v>
      </c>
      <c r="H552" s="61">
        <f t="shared" si="219"/>
        <v>0</v>
      </c>
      <c r="I552" s="61">
        <v>0</v>
      </c>
      <c r="J552" s="61">
        <v>0</v>
      </c>
      <c r="K552" s="61">
        <v>0</v>
      </c>
      <c r="L552" s="61">
        <v>0</v>
      </c>
      <c r="M552" s="61">
        <v>0</v>
      </c>
      <c r="N552" s="61">
        <v>0</v>
      </c>
      <c r="O552" s="448"/>
      <c r="P552" s="409"/>
      <c r="Q552" s="315"/>
    </row>
    <row r="553" spans="1:17" ht="15.75" thickBot="1" x14ac:dyDescent="0.3">
      <c r="A553" s="412"/>
      <c r="B553" s="406"/>
      <c r="C553" s="406"/>
      <c r="D553" s="406"/>
      <c r="E553" s="406"/>
      <c r="F553" s="406"/>
      <c r="G553" s="76" t="s">
        <v>290</v>
      </c>
      <c r="H553" s="61">
        <f t="shared" si="219"/>
        <v>8</v>
      </c>
      <c r="I553" s="61">
        <v>0</v>
      </c>
      <c r="J553" s="61">
        <v>0</v>
      </c>
      <c r="K553" s="61">
        <v>0</v>
      </c>
      <c r="L553" s="61">
        <v>3</v>
      </c>
      <c r="M553" s="61">
        <v>5</v>
      </c>
      <c r="N553" s="61">
        <v>0</v>
      </c>
      <c r="O553" s="448"/>
      <c r="P553" s="409"/>
      <c r="Q553" s="315"/>
    </row>
    <row r="554" spans="1:17" ht="24.75" thickBot="1" x14ac:dyDescent="0.3">
      <c r="A554" s="413"/>
      <c r="B554" s="407"/>
      <c r="C554" s="407"/>
      <c r="D554" s="407"/>
      <c r="E554" s="407"/>
      <c r="F554" s="407"/>
      <c r="G554" s="76" t="s">
        <v>291</v>
      </c>
      <c r="H554" s="61">
        <f t="shared" si="219"/>
        <v>0</v>
      </c>
      <c r="I554" s="61">
        <v>0</v>
      </c>
      <c r="J554" s="61">
        <v>0</v>
      </c>
      <c r="K554" s="61">
        <v>0</v>
      </c>
      <c r="L554" s="61">
        <v>0</v>
      </c>
      <c r="M554" s="61">
        <v>0</v>
      </c>
      <c r="N554" s="61">
        <v>0</v>
      </c>
      <c r="O554" s="449"/>
      <c r="P554" s="410"/>
      <c r="Q554" s="315"/>
    </row>
    <row r="555" spans="1:17" ht="36.75" thickBot="1" x14ac:dyDescent="0.3">
      <c r="A555" s="411" t="s">
        <v>4004</v>
      </c>
      <c r="B555" s="405" t="s">
        <v>2183</v>
      </c>
      <c r="C555" s="405" t="s">
        <v>3993</v>
      </c>
      <c r="D555" s="405" t="s">
        <v>336</v>
      </c>
      <c r="E555" s="405" t="s">
        <v>2183</v>
      </c>
      <c r="F555" s="405" t="s">
        <v>3833</v>
      </c>
      <c r="G555" s="76" t="s">
        <v>286</v>
      </c>
      <c r="H555" s="61">
        <f t="shared" ref="H555:N555" si="220">SUM(H556:H559)</f>
        <v>8</v>
      </c>
      <c r="I555" s="61">
        <f t="shared" si="220"/>
        <v>0</v>
      </c>
      <c r="J555" s="61">
        <f t="shared" si="220"/>
        <v>0</v>
      </c>
      <c r="K555" s="61">
        <f t="shared" si="220"/>
        <v>0</v>
      </c>
      <c r="L555" s="61">
        <f t="shared" si="220"/>
        <v>3</v>
      </c>
      <c r="M555" s="61">
        <f t="shared" si="220"/>
        <v>5</v>
      </c>
      <c r="N555" s="61">
        <f t="shared" si="220"/>
        <v>0</v>
      </c>
      <c r="O555" s="405">
        <v>470</v>
      </c>
      <c r="P555" s="408" t="s">
        <v>2183</v>
      </c>
      <c r="Q555" s="314" t="s">
        <v>4195</v>
      </c>
    </row>
    <row r="556" spans="1:17" ht="15.75" thickBot="1" x14ac:dyDescent="0.3">
      <c r="A556" s="412"/>
      <c r="B556" s="406"/>
      <c r="C556" s="406"/>
      <c r="D556" s="406"/>
      <c r="E556" s="406"/>
      <c r="F556" s="406"/>
      <c r="G556" s="76" t="s">
        <v>288</v>
      </c>
      <c r="H556" s="61">
        <f t="shared" ref="H556:H559" si="221">SUM(I556:N556)</f>
        <v>0</v>
      </c>
      <c r="I556" s="61">
        <v>0</v>
      </c>
      <c r="J556" s="61">
        <v>0</v>
      </c>
      <c r="K556" s="61">
        <v>0</v>
      </c>
      <c r="L556" s="61">
        <v>0</v>
      </c>
      <c r="M556" s="61">
        <v>0</v>
      </c>
      <c r="N556" s="61">
        <v>0</v>
      </c>
      <c r="O556" s="406"/>
      <c r="P556" s="409"/>
      <c r="Q556" s="315"/>
    </row>
    <row r="557" spans="1:17" ht="36.75" thickBot="1" x14ac:dyDescent="0.3">
      <c r="A557" s="412"/>
      <c r="B557" s="406"/>
      <c r="C557" s="406"/>
      <c r="D557" s="406"/>
      <c r="E557" s="406"/>
      <c r="F557" s="406"/>
      <c r="G557" s="76" t="s">
        <v>289</v>
      </c>
      <c r="H557" s="61">
        <f t="shared" si="221"/>
        <v>0</v>
      </c>
      <c r="I557" s="61">
        <v>0</v>
      </c>
      <c r="J557" s="61">
        <v>0</v>
      </c>
      <c r="K557" s="61">
        <v>0</v>
      </c>
      <c r="L557" s="61">
        <v>0</v>
      </c>
      <c r="M557" s="61">
        <v>0</v>
      </c>
      <c r="N557" s="61">
        <v>0</v>
      </c>
      <c r="O557" s="406"/>
      <c r="P557" s="409"/>
      <c r="Q557" s="315"/>
    </row>
    <row r="558" spans="1:17" ht="15.75" thickBot="1" x14ac:dyDescent="0.3">
      <c r="A558" s="412"/>
      <c r="B558" s="406"/>
      <c r="C558" s="406"/>
      <c r="D558" s="406"/>
      <c r="E558" s="406"/>
      <c r="F558" s="406"/>
      <c r="G558" s="76" t="s">
        <v>290</v>
      </c>
      <c r="H558" s="61">
        <f t="shared" si="221"/>
        <v>8</v>
      </c>
      <c r="I558" s="61">
        <v>0</v>
      </c>
      <c r="J558" s="61">
        <v>0</v>
      </c>
      <c r="K558" s="61">
        <v>0</v>
      </c>
      <c r="L558" s="61">
        <v>3</v>
      </c>
      <c r="M558" s="61">
        <v>5</v>
      </c>
      <c r="N558" s="61">
        <v>0</v>
      </c>
      <c r="O558" s="406"/>
      <c r="P558" s="409"/>
      <c r="Q558" s="315"/>
    </row>
    <row r="559" spans="1:17" ht="24.75" thickBot="1" x14ac:dyDescent="0.3">
      <c r="A559" s="413"/>
      <c r="B559" s="407"/>
      <c r="C559" s="407"/>
      <c r="D559" s="407"/>
      <c r="E559" s="407"/>
      <c r="F559" s="407"/>
      <c r="G559" s="76" t="s">
        <v>291</v>
      </c>
      <c r="H559" s="61">
        <f t="shared" si="221"/>
        <v>0</v>
      </c>
      <c r="I559" s="61">
        <v>0</v>
      </c>
      <c r="J559" s="61">
        <v>0</v>
      </c>
      <c r="K559" s="61">
        <v>0</v>
      </c>
      <c r="L559" s="61">
        <v>0</v>
      </c>
      <c r="M559" s="61">
        <v>0</v>
      </c>
      <c r="N559" s="61">
        <v>0</v>
      </c>
      <c r="O559" s="407"/>
      <c r="P559" s="410"/>
      <c r="Q559" s="315"/>
    </row>
    <row r="560" spans="1:17" ht="36.75" thickBot="1" x14ac:dyDescent="0.3">
      <c r="A560" s="411" t="s">
        <v>4005</v>
      </c>
      <c r="B560" s="405" t="s">
        <v>2183</v>
      </c>
      <c r="C560" s="405" t="s">
        <v>3993</v>
      </c>
      <c r="D560" s="405" t="s">
        <v>336</v>
      </c>
      <c r="E560" s="405" t="s">
        <v>2183</v>
      </c>
      <c r="F560" s="405" t="s">
        <v>3833</v>
      </c>
      <c r="G560" s="76" t="s">
        <v>286</v>
      </c>
      <c r="H560" s="61">
        <f t="shared" ref="H560:N560" si="222">SUM(H561:H564)</f>
        <v>8</v>
      </c>
      <c r="I560" s="61">
        <f t="shared" si="222"/>
        <v>0</v>
      </c>
      <c r="J560" s="61">
        <f t="shared" si="222"/>
        <v>0</v>
      </c>
      <c r="K560" s="61">
        <f t="shared" si="222"/>
        <v>0</v>
      </c>
      <c r="L560" s="61">
        <f t="shared" si="222"/>
        <v>3</v>
      </c>
      <c r="M560" s="61">
        <f t="shared" si="222"/>
        <v>5</v>
      </c>
      <c r="N560" s="61">
        <f t="shared" si="222"/>
        <v>0</v>
      </c>
      <c r="O560" s="405">
        <v>720</v>
      </c>
      <c r="P560" s="408" t="s">
        <v>2183</v>
      </c>
      <c r="Q560" s="314" t="s">
        <v>4195</v>
      </c>
    </row>
    <row r="561" spans="1:17" ht="15.75" thickBot="1" x14ac:dyDescent="0.3">
      <c r="A561" s="412"/>
      <c r="B561" s="406"/>
      <c r="C561" s="406"/>
      <c r="D561" s="406"/>
      <c r="E561" s="406"/>
      <c r="F561" s="406"/>
      <c r="G561" s="76" t="s">
        <v>288</v>
      </c>
      <c r="H561" s="61">
        <f t="shared" ref="H561:H564" si="223">SUM(I561:N561)</f>
        <v>5</v>
      </c>
      <c r="I561" s="61">
        <v>0</v>
      </c>
      <c r="J561" s="61">
        <v>0</v>
      </c>
      <c r="K561" s="61">
        <v>0</v>
      </c>
      <c r="L561" s="61">
        <v>0</v>
      </c>
      <c r="M561" s="61">
        <v>5</v>
      </c>
      <c r="N561" s="61">
        <v>0</v>
      </c>
      <c r="O561" s="406"/>
      <c r="P561" s="409"/>
      <c r="Q561" s="315"/>
    </row>
    <row r="562" spans="1:17" ht="36.75" thickBot="1" x14ac:dyDescent="0.3">
      <c r="A562" s="412"/>
      <c r="B562" s="406"/>
      <c r="C562" s="406"/>
      <c r="D562" s="406"/>
      <c r="E562" s="406"/>
      <c r="F562" s="406"/>
      <c r="G562" s="76" t="s">
        <v>289</v>
      </c>
      <c r="H562" s="61">
        <f t="shared" si="223"/>
        <v>0</v>
      </c>
      <c r="I562" s="61">
        <v>0</v>
      </c>
      <c r="J562" s="61">
        <v>0</v>
      </c>
      <c r="K562" s="61">
        <v>0</v>
      </c>
      <c r="L562" s="61">
        <v>0</v>
      </c>
      <c r="M562" s="61">
        <v>0</v>
      </c>
      <c r="N562" s="61">
        <v>0</v>
      </c>
      <c r="O562" s="406"/>
      <c r="P562" s="409"/>
      <c r="Q562" s="315"/>
    </row>
    <row r="563" spans="1:17" ht="15.75" thickBot="1" x14ac:dyDescent="0.3">
      <c r="A563" s="412"/>
      <c r="B563" s="406"/>
      <c r="C563" s="406"/>
      <c r="D563" s="406"/>
      <c r="E563" s="406"/>
      <c r="F563" s="406"/>
      <c r="G563" s="76" t="s">
        <v>290</v>
      </c>
      <c r="H563" s="61">
        <f t="shared" si="223"/>
        <v>3</v>
      </c>
      <c r="I563" s="61">
        <v>0</v>
      </c>
      <c r="J563" s="61">
        <v>0</v>
      </c>
      <c r="K563" s="61">
        <v>0</v>
      </c>
      <c r="L563" s="61">
        <v>3</v>
      </c>
      <c r="M563" s="61">
        <v>0</v>
      </c>
      <c r="N563" s="61">
        <v>0</v>
      </c>
      <c r="O563" s="406"/>
      <c r="P563" s="409"/>
      <c r="Q563" s="315"/>
    </row>
    <row r="564" spans="1:17" ht="24.75" thickBot="1" x14ac:dyDescent="0.3">
      <c r="A564" s="413"/>
      <c r="B564" s="407"/>
      <c r="C564" s="407"/>
      <c r="D564" s="407"/>
      <c r="E564" s="407"/>
      <c r="F564" s="407"/>
      <c r="G564" s="76" t="s">
        <v>291</v>
      </c>
      <c r="H564" s="61">
        <f t="shared" si="223"/>
        <v>0</v>
      </c>
      <c r="I564" s="61">
        <v>0</v>
      </c>
      <c r="J564" s="61">
        <v>0</v>
      </c>
      <c r="K564" s="61">
        <v>0</v>
      </c>
      <c r="L564" s="61">
        <v>0</v>
      </c>
      <c r="M564" s="61">
        <v>0</v>
      </c>
      <c r="N564" s="61">
        <v>0</v>
      </c>
      <c r="O564" s="407"/>
      <c r="P564" s="410"/>
      <c r="Q564" s="315"/>
    </row>
    <row r="565" spans="1:17" ht="36.75" thickBot="1" x14ac:dyDescent="0.3">
      <c r="A565" s="411" t="s">
        <v>4006</v>
      </c>
      <c r="B565" s="405" t="s">
        <v>2183</v>
      </c>
      <c r="C565" s="405" t="s">
        <v>3993</v>
      </c>
      <c r="D565" s="405" t="s">
        <v>336</v>
      </c>
      <c r="E565" s="405" t="s">
        <v>2183</v>
      </c>
      <c r="F565" s="405" t="s">
        <v>3833</v>
      </c>
      <c r="G565" s="76" t="s">
        <v>286</v>
      </c>
      <c r="H565" s="61">
        <f t="shared" ref="H565:N565" si="224">SUM(H566:H569)</f>
        <v>8</v>
      </c>
      <c r="I565" s="61">
        <f t="shared" si="224"/>
        <v>0</v>
      </c>
      <c r="J565" s="61">
        <f t="shared" si="224"/>
        <v>0</v>
      </c>
      <c r="K565" s="61">
        <f t="shared" si="224"/>
        <v>0</v>
      </c>
      <c r="L565" s="61">
        <f t="shared" si="224"/>
        <v>3</v>
      </c>
      <c r="M565" s="61">
        <f t="shared" si="224"/>
        <v>5</v>
      </c>
      <c r="N565" s="61">
        <f t="shared" si="224"/>
        <v>0</v>
      </c>
      <c r="O565" s="405">
        <v>250</v>
      </c>
      <c r="P565" s="408" t="s">
        <v>2183</v>
      </c>
      <c r="Q565" s="314" t="s">
        <v>4195</v>
      </c>
    </row>
    <row r="566" spans="1:17" ht="15.75" thickBot="1" x14ac:dyDescent="0.3">
      <c r="A566" s="412"/>
      <c r="B566" s="406"/>
      <c r="C566" s="406"/>
      <c r="D566" s="406"/>
      <c r="E566" s="406"/>
      <c r="F566" s="406"/>
      <c r="G566" s="76" t="s">
        <v>288</v>
      </c>
      <c r="H566" s="61">
        <f t="shared" ref="H566:H569" si="225">SUM(I566:N566)</f>
        <v>0</v>
      </c>
      <c r="I566" s="61">
        <v>0</v>
      </c>
      <c r="J566" s="61">
        <v>0</v>
      </c>
      <c r="K566" s="61">
        <v>0</v>
      </c>
      <c r="L566" s="61">
        <v>0</v>
      </c>
      <c r="M566" s="61">
        <v>0</v>
      </c>
      <c r="N566" s="61">
        <v>0</v>
      </c>
      <c r="O566" s="406"/>
      <c r="P566" s="409"/>
      <c r="Q566" s="315"/>
    </row>
    <row r="567" spans="1:17" ht="36.75" thickBot="1" x14ac:dyDescent="0.3">
      <c r="A567" s="412"/>
      <c r="B567" s="406"/>
      <c r="C567" s="406"/>
      <c r="D567" s="406"/>
      <c r="E567" s="406"/>
      <c r="F567" s="406"/>
      <c r="G567" s="76" t="s">
        <v>289</v>
      </c>
      <c r="H567" s="61">
        <f t="shared" si="225"/>
        <v>0</v>
      </c>
      <c r="I567" s="61">
        <v>0</v>
      </c>
      <c r="J567" s="61">
        <v>0</v>
      </c>
      <c r="K567" s="61">
        <v>0</v>
      </c>
      <c r="L567" s="61">
        <v>0</v>
      </c>
      <c r="M567" s="61">
        <v>0</v>
      </c>
      <c r="N567" s="61">
        <v>0</v>
      </c>
      <c r="O567" s="406"/>
      <c r="P567" s="409"/>
      <c r="Q567" s="315"/>
    </row>
    <row r="568" spans="1:17" ht="15.75" thickBot="1" x14ac:dyDescent="0.3">
      <c r="A568" s="412"/>
      <c r="B568" s="406"/>
      <c r="C568" s="406"/>
      <c r="D568" s="406"/>
      <c r="E568" s="406"/>
      <c r="F568" s="406"/>
      <c r="G568" s="76" t="s">
        <v>290</v>
      </c>
      <c r="H568" s="61">
        <f t="shared" si="225"/>
        <v>8</v>
      </c>
      <c r="I568" s="61">
        <v>0</v>
      </c>
      <c r="J568" s="61">
        <v>0</v>
      </c>
      <c r="K568" s="61">
        <v>0</v>
      </c>
      <c r="L568" s="61">
        <v>3</v>
      </c>
      <c r="M568" s="61">
        <v>5</v>
      </c>
      <c r="N568" s="61">
        <v>0</v>
      </c>
      <c r="O568" s="406"/>
      <c r="P568" s="409"/>
      <c r="Q568" s="315"/>
    </row>
    <row r="569" spans="1:17" ht="24.75" thickBot="1" x14ac:dyDescent="0.3">
      <c r="A569" s="413"/>
      <c r="B569" s="407"/>
      <c r="C569" s="407"/>
      <c r="D569" s="407"/>
      <c r="E569" s="407"/>
      <c r="F569" s="407"/>
      <c r="G569" s="76" t="s">
        <v>291</v>
      </c>
      <c r="H569" s="61">
        <f t="shared" si="225"/>
        <v>0</v>
      </c>
      <c r="I569" s="61">
        <v>0</v>
      </c>
      <c r="J569" s="61">
        <v>0</v>
      </c>
      <c r="K569" s="61">
        <v>0</v>
      </c>
      <c r="L569" s="61">
        <v>0</v>
      </c>
      <c r="M569" s="61">
        <v>0</v>
      </c>
      <c r="N569" s="61">
        <v>0</v>
      </c>
      <c r="O569" s="407"/>
      <c r="P569" s="410"/>
      <c r="Q569" s="315"/>
    </row>
    <row r="570" spans="1:17" ht="36.75" thickBot="1" x14ac:dyDescent="0.3">
      <c r="A570" s="411" t="s">
        <v>4007</v>
      </c>
      <c r="B570" s="405" t="s">
        <v>2183</v>
      </c>
      <c r="C570" s="405" t="s">
        <v>3993</v>
      </c>
      <c r="D570" s="405" t="s">
        <v>336</v>
      </c>
      <c r="E570" s="405" t="s">
        <v>2183</v>
      </c>
      <c r="F570" s="405" t="s">
        <v>3833</v>
      </c>
      <c r="G570" s="76" t="s">
        <v>286</v>
      </c>
      <c r="H570" s="61">
        <f t="shared" ref="H570:N570" si="226">SUM(H571:H574)</f>
        <v>8</v>
      </c>
      <c r="I570" s="61">
        <f t="shared" si="226"/>
        <v>0</v>
      </c>
      <c r="J570" s="61">
        <f t="shared" si="226"/>
        <v>0</v>
      </c>
      <c r="K570" s="61">
        <f t="shared" si="226"/>
        <v>0</v>
      </c>
      <c r="L570" s="61">
        <f t="shared" si="226"/>
        <v>3</v>
      </c>
      <c r="M570" s="61">
        <f t="shared" si="226"/>
        <v>5</v>
      </c>
      <c r="N570" s="61">
        <f t="shared" si="226"/>
        <v>0</v>
      </c>
      <c r="O570" s="405">
        <v>180</v>
      </c>
      <c r="P570" s="408" t="s">
        <v>2183</v>
      </c>
      <c r="Q570" s="314" t="s">
        <v>4195</v>
      </c>
    </row>
    <row r="571" spans="1:17" ht="15.75" thickBot="1" x14ac:dyDescent="0.3">
      <c r="A571" s="412"/>
      <c r="B571" s="406"/>
      <c r="C571" s="406"/>
      <c r="D571" s="406"/>
      <c r="E571" s="406"/>
      <c r="F571" s="406"/>
      <c r="G571" s="76" t="s">
        <v>288</v>
      </c>
      <c r="H571" s="61">
        <f t="shared" ref="H571:H574" si="227">SUM(I571:N571)</f>
        <v>0</v>
      </c>
      <c r="I571" s="61">
        <v>0</v>
      </c>
      <c r="J571" s="61">
        <v>0</v>
      </c>
      <c r="K571" s="61">
        <v>0</v>
      </c>
      <c r="L571" s="61">
        <v>0</v>
      </c>
      <c r="M571" s="61">
        <v>0</v>
      </c>
      <c r="N571" s="61">
        <v>0</v>
      </c>
      <c r="O571" s="406"/>
      <c r="P571" s="409"/>
      <c r="Q571" s="315"/>
    </row>
    <row r="572" spans="1:17" ht="36.75" thickBot="1" x14ac:dyDescent="0.3">
      <c r="A572" s="412"/>
      <c r="B572" s="406"/>
      <c r="C572" s="406"/>
      <c r="D572" s="406"/>
      <c r="E572" s="406"/>
      <c r="F572" s="406"/>
      <c r="G572" s="76" t="s">
        <v>289</v>
      </c>
      <c r="H572" s="61">
        <f t="shared" si="227"/>
        <v>0</v>
      </c>
      <c r="I572" s="61">
        <v>0</v>
      </c>
      <c r="J572" s="61">
        <v>0</v>
      </c>
      <c r="K572" s="61">
        <v>0</v>
      </c>
      <c r="L572" s="61">
        <v>0</v>
      </c>
      <c r="M572" s="61">
        <v>0</v>
      </c>
      <c r="N572" s="61">
        <v>0</v>
      </c>
      <c r="O572" s="406"/>
      <c r="P572" s="409"/>
      <c r="Q572" s="315"/>
    </row>
    <row r="573" spans="1:17" ht="15.75" thickBot="1" x14ac:dyDescent="0.3">
      <c r="A573" s="412"/>
      <c r="B573" s="406"/>
      <c r="C573" s="406"/>
      <c r="D573" s="406"/>
      <c r="E573" s="406"/>
      <c r="F573" s="406"/>
      <c r="G573" s="76" t="s">
        <v>290</v>
      </c>
      <c r="H573" s="61">
        <f t="shared" si="227"/>
        <v>8</v>
      </c>
      <c r="I573" s="61">
        <v>0</v>
      </c>
      <c r="J573" s="61">
        <v>0</v>
      </c>
      <c r="K573" s="61">
        <v>0</v>
      </c>
      <c r="L573" s="61">
        <v>3</v>
      </c>
      <c r="M573" s="61">
        <v>5</v>
      </c>
      <c r="N573" s="61">
        <v>0</v>
      </c>
      <c r="O573" s="406"/>
      <c r="P573" s="409"/>
      <c r="Q573" s="315"/>
    </row>
    <row r="574" spans="1:17" ht="24.75" thickBot="1" x14ac:dyDescent="0.3">
      <c r="A574" s="413"/>
      <c r="B574" s="407"/>
      <c r="C574" s="407"/>
      <c r="D574" s="407"/>
      <c r="E574" s="407"/>
      <c r="F574" s="407"/>
      <c r="G574" s="76" t="s">
        <v>291</v>
      </c>
      <c r="H574" s="61">
        <f t="shared" si="227"/>
        <v>0</v>
      </c>
      <c r="I574" s="61">
        <v>0</v>
      </c>
      <c r="J574" s="61">
        <v>0</v>
      </c>
      <c r="K574" s="61">
        <v>0</v>
      </c>
      <c r="L574" s="61">
        <v>0</v>
      </c>
      <c r="M574" s="61">
        <v>0</v>
      </c>
      <c r="N574" s="61">
        <v>0</v>
      </c>
      <c r="O574" s="407"/>
      <c r="P574" s="410"/>
      <c r="Q574" s="315"/>
    </row>
    <row r="575" spans="1:17" ht="36.75" thickBot="1" x14ac:dyDescent="0.3">
      <c r="A575" s="411" t="s">
        <v>4008</v>
      </c>
      <c r="B575" s="405" t="s">
        <v>2183</v>
      </c>
      <c r="C575" s="405" t="s">
        <v>3993</v>
      </c>
      <c r="D575" s="405" t="s">
        <v>336</v>
      </c>
      <c r="E575" s="405" t="s">
        <v>2183</v>
      </c>
      <c r="F575" s="405" t="s">
        <v>3833</v>
      </c>
      <c r="G575" s="76" t="s">
        <v>286</v>
      </c>
      <c r="H575" s="61">
        <f t="shared" ref="H575:N575" si="228">SUM(H576:H579)</f>
        <v>8</v>
      </c>
      <c r="I575" s="61">
        <f t="shared" si="228"/>
        <v>0</v>
      </c>
      <c r="J575" s="61">
        <f t="shared" si="228"/>
        <v>0</v>
      </c>
      <c r="K575" s="61">
        <f t="shared" si="228"/>
        <v>0</v>
      </c>
      <c r="L575" s="61">
        <f t="shared" si="228"/>
        <v>3</v>
      </c>
      <c r="M575" s="61">
        <f t="shared" si="228"/>
        <v>5</v>
      </c>
      <c r="N575" s="61">
        <f t="shared" si="228"/>
        <v>0</v>
      </c>
      <c r="O575" s="405">
        <v>100</v>
      </c>
      <c r="P575" s="408" t="s">
        <v>2183</v>
      </c>
      <c r="Q575" s="314" t="s">
        <v>4195</v>
      </c>
    </row>
    <row r="576" spans="1:17" ht="15.75" thickBot="1" x14ac:dyDescent="0.3">
      <c r="A576" s="412"/>
      <c r="B576" s="406"/>
      <c r="C576" s="406"/>
      <c r="D576" s="406"/>
      <c r="E576" s="406"/>
      <c r="F576" s="406"/>
      <c r="G576" s="76" t="s">
        <v>288</v>
      </c>
      <c r="H576" s="61">
        <f t="shared" ref="H576:H579" si="229">SUM(I576:N576)</f>
        <v>0</v>
      </c>
      <c r="I576" s="61">
        <v>0</v>
      </c>
      <c r="J576" s="61">
        <v>0</v>
      </c>
      <c r="K576" s="61">
        <v>0</v>
      </c>
      <c r="L576" s="61">
        <v>0</v>
      </c>
      <c r="M576" s="61">
        <v>0</v>
      </c>
      <c r="N576" s="61">
        <v>0</v>
      </c>
      <c r="O576" s="406"/>
      <c r="P576" s="409"/>
      <c r="Q576" s="315"/>
    </row>
    <row r="577" spans="1:17" ht="36.75" thickBot="1" x14ac:dyDescent="0.3">
      <c r="A577" s="412"/>
      <c r="B577" s="406"/>
      <c r="C577" s="406"/>
      <c r="D577" s="406"/>
      <c r="E577" s="406"/>
      <c r="F577" s="406"/>
      <c r="G577" s="76" t="s">
        <v>289</v>
      </c>
      <c r="H577" s="61">
        <f t="shared" si="229"/>
        <v>0</v>
      </c>
      <c r="I577" s="61">
        <v>0</v>
      </c>
      <c r="J577" s="61">
        <v>0</v>
      </c>
      <c r="K577" s="61">
        <v>0</v>
      </c>
      <c r="L577" s="61">
        <v>0</v>
      </c>
      <c r="M577" s="61">
        <v>0</v>
      </c>
      <c r="N577" s="61">
        <v>0</v>
      </c>
      <c r="O577" s="406"/>
      <c r="P577" s="409"/>
      <c r="Q577" s="315"/>
    </row>
    <row r="578" spans="1:17" ht="15.75" thickBot="1" x14ac:dyDescent="0.3">
      <c r="A578" s="412"/>
      <c r="B578" s="406"/>
      <c r="C578" s="406"/>
      <c r="D578" s="406"/>
      <c r="E578" s="406"/>
      <c r="F578" s="406"/>
      <c r="G578" s="76" t="s">
        <v>290</v>
      </c>
      <c r="H578" s="61">
        <f t="shared" si="229"/>
        <v>8</v>
      </c>
      <c r="I578" s="61">
        <v>0</v>
      </c>
      <c r="J578" s="61">
        <v>0</v>
      </c>
      <c r="K578" s="61">
        <v>0</v>
      </c>
      <c r="L578" s="61">
        <v>3</v>
      </c>
      <c r="M578" s="61">
        <v>5</v>
      </c>
      <c r="N578" s="61">
        <v>0</v>
      </c>
      <c r="O578" s="406"/>
      <c r="P578" s="409"/>
      <c r="Q578" s="315"/>
    </row>
    <row r="579" spans="1:17" ht="24.75" thickBot="1" x14ac:dyDescent="0.3">
      <c r="A579" s="413"/>
      <c r="B579" s="407"/>
      <c r="C579" s="407"/>
      <c r="D579" s="407"/>
      <c r="E579" s="407"/>
      <c r="F579" s="407"/>
      <c r="G579" s="76" t="s">
        <v>291</v>
      </c>
      <c r="H579" s="61">
        <f t="shared" si="229"/>
        <v>0</v>
      </c>
      <c r="I579" s="61">
        <v>0</v>
      </c>
      <c r="J579" s="61">
        <v>0</v>
      </c>
      <c r="K579" s="61">
        <v>0</v>
      </c>
      <c r="L579" s="61">
        <v>0</v>
      </c>
      <c r="M579" s="61">
        <v>0</v>
      </c>
      <c r="N579" s="61">
        <v>0</v>
      </c>
      <c r="O579" s="407"/>
      <c r="P579" s="410"/>
      <c r="Q579" s="315"/>
    </row>
    <row r="580" spans="1:17" ht="36.75" thickBot="1" x14ac:dyDescent="0.3">
      <c r="A580" s="411" t="s">
        <v>4009</v>
      </c>
      <c r="B580" s="405" t="s">
        <v>2183</v>
      </c>
      <c r="C580" s="405" t="s">
        <v>3993</v>
      </c>
      <c r="D580" s="405" t="s">
        <v>336</v>
      </c>
      <c r="E580" s="405" t="s">
        <v>2183</v>
      </c>
      <c r="F580" s="405" t="s">
        <v>3833</v>
      </c>
      <c r="G580" s="76" t="s">
        <v>286</v>
      </c>
      <c r="H580" s="61">
        <f t="shared" ref="H580:N580" si="230">SUM(H581:H584)</f>
        <v>8</v>
      </c>
      <c r="I580" s="61">
        <f t="shared" si="230"/>
        <v>0</v>
      </c>
      <c r="J580" s="61">
        <f t="shared" si="230"/>
        <v>0</v>
      </c>
      <c r="K580" s="61">
        <f t="shared" si="230"/>
        <v>0</v>
      </c>
      <c r="L580" s="61">
        <f t="shared" si="230"/>
        <v>3</v>
      </c>
      <c r="M580" s="61">
        <f t="shared" si="230"/>
        <v>5</v>
      </c>
      <c r="N580" s="61">
        <f t="shared" si="230"/>
        <v>0</v>
      </c>
      <c r="O580" s="405">
        <v>100</v>
      </c>
      <c r="P580" s="408" t="s">
        <v>2183</v>
      </c>
      <c r="Q580" s="314" t="s">
        <v>4195</v>
      </c>
    </row>
    <row r="581" spans="1:17" ht="15.75" thickBot="1" x14ac:dyDescent="0.3">
      <c r="A581" s="412"/>
      <c r="B581" s="406"/>
      <c r="C581" s="406"/>
      <c r="D581" s="406"/>
      <c r="E581" s="406"/>
      <c r="F581" s="406"/>
      <c r="G581" s="76" t="s">
        <v>288</v>
      </c>
      <c r="H581" s="61">
        <f t="shared" ref="H581:H589" si="231">SUM(I581:N581)</f>
        <v>0</v>
      </c>
      <c r="I581" s="61">
        <v>0</v>
      </c>
      <c r="J581" s="61">
        <v>0</v>
      </c>
      <c r="K581" s="61">
        <v>0</v>
      </c>
      <c r="L581" s="61">
        <v>0</v>
      </c>
      <c r="M581" s="61">
        <v>0</v>
      </c>
      <c r="N581" s="61">
        <v>0</v>
      </c>
      <c r="O581" s="406"/>
      <c r="P581" s="409"/>
      <c r="Q581" s="315"/>
    </row>
    <row r="582" spans="1:17" ht="36.75" thickBot="1" x14ac:dyDescent="0.3">
      <c r="A582" s="412"/>
      <c r="B582" s="406"/>
      <c r="C582" s="406"/>
      <c r="D582" s="406"/>
      <c r="E582" s="406"/>
      <c r="F582" s="406"/>
      <c r="G582" s="76" t="s">
        <v>289</v>
      </c>
      <c r="H582" s="61">
        <f t="shared" si="231"/>
        <v>0</v>
      </c>
      <c r="I582" s="61">
        <v>0</v>
      </c>
      <c r="J582" s="61">
        <v>0</v>
      </c>
      <c r="K582" s="61">
        <v>0</v>
      </c>
      <c r="L582" s="61">
        <v>0</v>
      </c>
      <c r="M582" s="61">
        <v>0</v>
      </c>
      <c r="N582" s="61">
        <v>0</v>
      </c>
      <c r="O582" s="406"/>
      <c r="P582" s="409"/>
      <c r="Q582" s="315"/>
    </row>
    <row r="583" spans="1:17" ht="15.75" thickBot="1" x14ac:dyDescent="0.3">
      <c r="A583" s="412"/>
      <c r="B583" s="406"/>
      <c r="C583" s="406"/>
      <c r="D583" s="406"/>
      <c r="E583" s="406"/>
      <c r="F583" s="406"/>
      <c r="G583" s="76" t="s">
        <v>290</v>
      </c>
      <c r="H583" s="61">
        <f t="shared" si="231"/>
        <v>8</v>
      </c>
      <c r="I583" s="61">
        <v>0</v>
      </c>
      <c r="J583" s="61">
        <v>0</v>
      </c>
      <c r="K583" s="61">
        <v>0</v>
      </c>
      <c r="L583" s="61">
        <v>3</v>
      </c>
      <c r="M583" s="61">
        <v>5</v>
      </c>
      <c r="N583" s="61">
        <v>0</v>
      </c>
      <c r="O583" s="406"/>
      <c r="P583" s="409"/>
      <c r="Q583" s="315"/>
    </row>
    <row r="584" spans="1:17" ht="24.75" thickBot="1" x14ac:dyDescent="0.3">
      <c r="A584" s="413"/>
      <c r="B584" s="407"/>
      <c r="C584" s="407"/>
      <c r="D584" s="407"/>
      <c r="E584" s="407"/>
      <c r="F584" s="407"/>
      <c r="G584" s="76" t="s">
        <v>291</v>
      </c>
      <c r="H584" s="61">
        <f t="shared" si="231"/>
        <v>0</v>
      </c>
      <c r="I584" s="61">
        <v>0</v>
      </c>
      <c r="J584" s="61">
        <v>0</v>
      </c>
      <c r="K584" s="61">
        <v>0</v>
      </c>
      <c r="L584" s="61">
        <v>0</v>
      </c>
      <c r="M584" s="61">
        <v>0</v>
      </c>
      <c r="N584" s="61">
        <v>0</v>
      </c>
      <c r="O584" s="407"/>
      <c r="P584" s="410"/>
      <c r="Q584" s="315"/>
    </row>
    <row r="585" spans="1:17" ht="36.75" thickBot="1" x14ac:dyDescent="0.3">
      <c r="A585" s="411" t="s">
        <v>4010</v>
      </c>
      <c r="B585" s="405" t="s">
        <v>2183</v>
      </c>
      <c r="C585" s="405" t="s">
        <v>3993</v>
      </c>
      <c r="D585" s="405" t="s">
        <v>336</v>
      </c>
      <c r="E585" s="405" t="s">
        <v>2183</v>
      </c>
      <c r="F585" s="405" t="s">
        <v>3833</v>
      </c>
      <c r="G585" s="76" t="s">
        <v>286</v>
      </c>
      <c r="H585" s="61">
        <f t="shared" si="231"/>
        <v>8</v>
      </c>
      <c r="I585" s="61">
        <v>0</v>
      </c>
      <c r="J585" s="61">
        <v>0</v>
      </c>
      <c r="K585" s="61">
        <v>0</v>
      </c>
      <c r="L585" s="61">
        <v>3</v>
      </c>
      <c r="M585" s="61">
        <v>5</v>
      </c>
      <c r="N585" s="61">
        <v>0</v>
      </c>
      <c r="O585" s="405">
        <v>150</v>
      </c>
      <c r="P585" s="408" t="s">
        <v>2183</v>
      </c>
      <c r="Q585" s="314" t="s">
        <v>4195</v>
      </c>
    </row>
    <row r="586" spans="1:17" ht="15.75" thickBot="1" x14ac:dyDescent="0.3">
      <c r="A586" s="412"/>
      <c r="B586" s="406"/>
      <c r="C586" s="406"/>
      <c r="D586" s="406"/>
      <c r="E586" s="406"/>
      <c r="F586" s="406"/>
      <c r="G586" s="76" t="s">
        <v>288</v>
      </c>
      <c r="H586" s="61">
        <f t="shared" si="231"/>
        <v>0</v>
      </c>
      <c r="I586" s="61">
        <v>0</v>
      </c>
      <c r="J586" s="61">
        <v>0</v>
      </c>
      <c r="K586" s="61">
        <v>0</v>
      </c>
      <c r="L586" s="61">
        <v>0</v>
      </c>
      <c r="M586" s="61">
        <v>0</v>
      </c>
      <c r="N586" s="61">
        <v>0</v>
      </c>
      <c r="O586" s="406"/>
      <c r="P586" s="409"/>
      <c r="Q586" s="315"/>
    </row>
    <row r="587" spans="1:17" ht="36.75" thickBot="1" x14ac:dyDescent="0.3">
      <c r="A587" s="412"/>
      <c r="B587" s="406"/>
      <c r="C587" s="406"/>
      <c r="D587" s="406"/>
      <c r="E587" s="406"/>
      <c r="F587" s="406"/>
      <c r="G587" s="76" t="s">
        <v>289</v>
      </c>
      <c r="H587" s="61">
        <f t="shared" si="231"/>
        <v>0</v>
      </c>
      <c r="I587" s="61">
        <v>0</v>
      </c>
      <c r="J587" s="61">
        <v>0</v>
      </c>
      <c r="K587" s="61">
        <v>0</v>
      </c>
      <c r="L587" s="61">
        <v>0</v>
      </c>
      <c r="M587" s="61">
        <v>0</v>
      </c>
      <c r="N587" s="61">
        <v>0</v>
      </c>
      <c r="O587" s="406"/>
      <c r="P587" s="409"/>
      <c r="Q587" s="315"/>
    </row>
    <row r="588" spans="1:17" ht="15.75" thickBot="1" x14ac:dyDescent="0.3">
      <c r="A588" s="412"/>
      <c r="B588" s="406"/>
      <c r="C588" s="406"/>
      <c r="D588" s="406"/>
      <c r="E588" s="406"/>
      <c r="F588" s="406"/>
      <c r="G588" s="76" t="s">
        <v>290</v>
      </c>
      <c r="H588" s="61">
        <f t="shared" si="231"/>
        <v>8</v>
      </c>
      <c r="I588" s="61">
        <v>0</v>
      </c>
      <c r="J588" s="61">
        <v>0</v>
      </c>
      <c r="K588" s="61">
        <v>0</v>
      </c>
      <c r="L588" s="61">
        <v>3</v>
      </c>
      <c r="M588" s="61">
        <v>5</v>
      </c>
      <c r="N588" s="61">
        <v>0</v>
      </c>
      <c r="O588" s="406"/>
      <c r="P588" s="409"/>
      <c r="Q588" s="315"/>
    </row>
    <row r="589" spans="1:17" ht="24.75" thickBot="1" x14ac:dyDescent="0.3">
      <c r="A589" s="413"/>
      <c r="B589" s="407"/>
      <c r="C589" s="407"/>
      <c r="D589" s="407"/>
      <c r="E589" s="407"/>
      <c r="F589" s="407"/>
      <c r="G589" s="76" t="s">
        <v>291</v>
      </c>
      <c r="H589" s="61">
        <f t="shared" si="231"/>
        <v>0</v>
      </c>
      <c r="I589" s="61">
        <v>0</v>
      </c>
      <c r="J589" s="61">
        <v>0</v>
      </c>
      <c r="K589" s="61">
        <v>0</v>
      </c>
      <c r="L589" s="61">
        <v>0</v>
      </c>
      <c r="M589" s="61">
        <v>0</v>
      </c>
      <c r="N589" s="61">
        <v>0</v>
      </c>
      <c r="O589" s="407"/>
      <c r="P589" s="410"/>
      <c r="Q589" s="315"/>
    </row>
    <row r="590" spans="1:17" ht="36.75" thickBot="1" x14ac:dyDescent="0.3">
      <c r="A590" s="702" t="s">
        <v>3850</v>
      </c>
      <c r="B590" s="702"/>
      <c r="C590" s="702"/>
      <c r="D590" s="702"/>
      <c r="E590" s="702"/>
      <c r="F590" s="703"/>
      <c r="G590" s="165" t="s">
        <v>286</v>
      </c>
      <c r="H590" s="65">
        <f>SUM(H505,H510,H515,H520,H525,H530,H535,H540,H545,H550,H555,H560,H565,H570,H575,H580,H585)</f>
        <v>164</v>
      </c>
      <c r="I590" s="65">
        <f t="shared" ref="I590:N590" si="232">SUM(I505,I510,I515,I520,I525,I530,I535,I540,I545,I550,I555,I560,I565,I570,I575,I580,I585)</f>
        <v>0</v>
      </c>
      <c r="J590" s="65">
        <f t="shared" si="232"/>
        <v>0</v>
      </c>
      <c r="K590" s="65">
        <f t="shared" si="232"/>
        <v>0</v>
      </c>
      <c r="L590" s="65">
        <f t="shared" si="232"/>
        <v>68</v>
      </c>
      <c r="M590" s="65">
        <f t="shared" si="232"/>
        <v>84</v>
      </c>
      <c r="N590" s="65">
        <f t="shared" si="232"/>
        <v>12</v>
      </c>
      <c r="O590" s="453">
        <v>58795</v>
      </c>
      <c r="P590" s="441" t="s">
        <v>2183</v>
      </c>
    </row>
    <row r="591" spans="1:17" ht="24.75" thickBot="1" x14ac:dyDescent="0.3">
      <c r="A591" s="696"/>
      <c r="B591" s="696"/>
      <c r="C591" s="696"/>
      <c r="D591" s="696"/>
      <c r="E591" s="696"/>
      <c r="F591" s="697"/>
      <c r="G591" s="165" t="s">
        <v>288</v>
      </c>
      <c r="H591" s="65">
        <f t="shared" ref="H591:N594" si="233">SUM(H506,H511,H516,H521,H526,H531,H536,H541,H546,H551,H556,H561,H566,H571,H576,H581,H586)</f>
        <v>24.700000000000003</v>
      </c>
      <c r="I591" s="65">
        <f t="shared" si="233"/>
        <v>0</v>
      </c>
      <c r="J591" s="65">
        <f t="shared" si="233"/>
        <v>0</v>
      </c>
      <c r="K591" s="65">
        <f t="shared" si="233"/>
        <v>0</v>
      </c>
      <c r="L591" s="65">
        <f t="shared" si="233"/>
        <v>19.700000000000003</v>
      </c>
      <c r="M591" s="65">
        <f t="shared" si="233"/>
        <v>5</v>
      </c>
      <c r="N591" s="65">
        <f t="shared" si="233"/>
        <v>0</v>
      </c>
      <c r="O591" s="454"/>
      <c r="P591" s="442"/>
    </row>
    <row r="592" spans="1:17" ht="36.75" thickBot="1" x14ac:dyDescent="0.3">
      <c r="A592" s="696"/>
      <c r="B592" s="696"/>
      <c r="C592" s="696"/>
      <c r="D592" s="696"/>
      <c r="E592" s="696"/>
      <c r="F592" s="697"/>
      <c r="G592" s="165" t="s">
        <v>289</v>
      </c>
      <c r="H592" s="65">
        <f t="shared" si="233"/>
        <v>0.2</v>
      </c>
      <c r="I592" s="65">
        <f t="shared" si="233"/>
        <v>0</v>
      </c>
      <c r="J592" s="65">
        <f t="shared" si="233"/>
        <v>0</v>
      </c>
      <c r="K592" s="65">
        <f t="shared" si="233"/>
        <v>0</v>
      </c>
      <c r="L592" s="65">
        <f t="shared" si="233"/>
        <v>0.2</v>
      </c>
      <c r="M592" s="65">
        <f t="shared" si="233"/>
        <v>0</v>
      </c>
      <c r="N592" s="65">
        <f t="shared" si="233"/>
        <v>0</v>
      </c>
      <c r="O592" s="454"/>
      <c r="P592" s="442"/>
    </row>
    <row r="593" spans="1:17" ht="15.75" thickBot="1" x14ac:dyDescent="0.3">
      <c r="A593" s="696"/>
      <c r="B593" s="696"/>
      <c r="C593" s="696"/>
      <c r="D593" s="696"/>
      <c r="E593" s="696"/>
      <c r="F593" s="697"/>
      <c r="G593" s="165" t="s">
        <v>290</v>
      </c>
      <c r="H593" s="65">
        <f t="shared" si="233"/>
        <v>139.1</v>
      </c>
      <c r="I593" s="65">
        <f t="shared" si="233"/>
        <v>0</v>
      </c>
      <c r="J593" s="65">
        <f t="shared" si="233"/>
        <v>0</v>
      </c>
      <c r="K593" s="65">
        <f t="shared" si="233"/>
        <v>0</v>
      </c>
      <c r="L593" s="65">
        <f t="shared" si="233"/>
        <v>48.1</v>
      </c>
      <c r="M593" s="65">
        <f t="shared" si="233"/>
        <v>79</v>
      </c>
      <c r="N593" s="65">
        <f t="shared" si="233"/>
        <v>12</v>
      </c>
      <c r="O593" s="454"/>
      <c r="P593" s="442"/>
    </row>
    <row r="594" spans="1:17" ht="24.75" thickBot="1" x14ac:dyDescent="0.3">
      <c r="A594" s="698"/>
      <c r="B594" s="698"/>
      <c r="C594" s="698"/>
      <c r="D594" s="698"/>
      <c r="E594" s="698"/>
      <c r="F594" s="699"/>
      <c r="G594" s="165" t="s">
        <v>291</v>
      </c>
      <c r="H594" s="65">
        <f t="shared" si="233"/>
        <v>0</v>
      </c>
      <c r="I594" s="65">
        <f t="shared" si="233"/>
        <v>0</v>
      </c>
      <c r="J594" s="65">
        <f t="shared" si="233"/>
        <v>0</v>
      </c>
      <c r="K594" s="65">
        <f t="shared" si="233"/>
        <v>0</v>
      </c>
      <c r="L594" s="65">
        <f t="shared" si="233"/>
        <v>0</v>
      </c>
      <c r="M594" s="65">
        <f t="shared" si="233"/>
        <v>0</v>
      </c>
      <c r="N594" s="65">
        <f t="shared" si="233"/>
        <v>0</v>
      </c>
      <c r="O594" s="455"/>
      <c r="P594" s="443"/>
    </row>
    <row r="595" spans="1:17" ht="15.75" thickBot="1" x14ac:dyDescent="0.3">
      <c r="A595" s="417" t="s">
        <v>1120</v>
      </c>
      <c r="B595" s="417"/>
      <c r="C595" s="417"/>
      <c r="D595" s="417"/>
      <c r="E595" s="417"/>
      <c r="F595" s="417"/>
      <c r="G595" s="417"/>
      <c r="H595" s="417"/>
      <c r="I595" s="417"/>
      <c r="J595" s="417"/>
      <c r="K595" s="417"/>
      <c r="L595" s="417"/>
      <c r="M595" s="417"/>
      <c r="N595" s="417"/>
      <c r="O595" s="417"/>
      <c r="P595" s="419"/>
    </row>
    <row r="596" spans="1:17" ht="38.25" customHeight="1" thickBot="1" x14ac:dyDescent="0.3">
      <c r="A596" s="411" t="s">
        <v>4011</v>
      </c>
      <c r="B596" s="405" t="s">
        <v>2183</v>
      </c>
      <c r="C596" s="405" t="s">
        <v>4012</v>
      </c>
      <c r="D596" s="405">
        <v>2028</v>
      </c>
      <c r="E596" s="405" t="s">
        <v>2183</v>
      </c>
      <c r="F596" s="405" t="s">
        <v>4013</v>
      </c>
      <c r="G596" s="76" t="s">
        <v>286</v>
      </c>
      <c r="H596" s="61">
        <f t="shared" ref="H596:N596" si="234">SUM(H597:H600)</f>
        <v>20.000000000000004</v>
      </c>
      <c r="I596" s="61">
        <f t="shared" si="234"/>
        <v>0</v>
      </c>
      <c r="J596" s="61">
        <f t="shared" si="234"/>
        <v>0</v>
      </c>
      <c r="K596" s="61">
        <f t="shared" si="234"/>
        <v>0</v>
      </c>
      <c r="L596" s="61">
        <f t="shared" si="234"/>
        <v>20.000000000000004</v>
      </c>
      <c r="M596" s="61">
        <f t="shared" si="234"/>
        <v>0</v>
      </c>
      <c r="N596" s="61">
        <f t="shared" si="234"/>
        <v>0</v>
      </c>
      <c r="O596" s="405"/>
      <c r="P596" s="408" t="s">
        <v>4014</v>
      </c>
      <c r="Q596" s="314" t="s">
        <v>4197</v>
      </c>
    </row>
    <row r="597" spans="1:17" ht="15.75" thickBot="1" x14ac:dyDescent="0.3">
      <c r="A597" s="412"/>
      <c r="B597" s="406"/>
      <c r="C597" s="406"/>
      <c r="D597" s="406"/>
      <c r="E597" s="406"/>
      <c r="F597" s="406"/>
      <c r="G597" s="76" t="s">
        <v>288</v>
      </c>
      <c r="H597" s="61">
        <f t="shared" ref="H597:H600" si="235">SUM(I597:N597)</f>
        <v>18.600000000000001</v>
      </c>
      <c r="I597" s="61">
        <v>0</v>
      </c>
      <c r="J597" s="61">
        <v>0</v>
      </c>
      <c r="K597" s="61">
        <v>0</v>
      </c>
      <c r="L597" s="61">
        <v>18.600000000000001</v>
      </c>
      <c r="M597" s="61">
        <v>0</v>
      </c>
      <c r="N597" s="61">
        <v>0</v>
      </c>
      <c r="O597" s="406"/>
      <c r="P597" s="409"/>
      <c r="Q597" s="315"/>
    </row>
    <row r="598" spans="1:17" ht="36.75" thickBot="1" x14ac:dyDescent="0.3">
      <c r="A598" s="412"/>
      <c r="B598" s="406"/>
      <c r="C598" s="406"/>
      <c r="D598" s="406"/>
      <c r="E598" s="406"/>
      <c r="F598" s="406"/>
      <c r="G598" s="76" t="s">
        <v>289</v>
      </c>
      <c r="H598" s="61">
        <f t="shared" si="235"/>
        <v>1.3</v>
      </c>
      <c r="I598" s="61">
        <v>0</v>
      </c>
      <c r="J598" s="61">
        <v>0</v>
      </c>
      <c r="K598" s="61">
        <v>0</v>
      </c>
      <c r="L598" s="61">
        <v>1.3</v>
      </c>
      <c r="M598" s="61">
        <v>0</v>
      </c>
      <c r="N598" s="61">
        <v>0</v>
      </c>
      <c r="O598" s="406"/>
      <c r="P598" s="409"/>
      <c r="Q598" s="315"/>
    </row>
    <row r="599" spans="1:17" ht="15.75" thickBot="1" x14ac:dyDescent="0.3">
      <c r="A599" s="412"/>
      <c r="B599" s="406"/>
      <c r="C599" s="406"/>
      <c r="D599" s="406"/>
      <c r="E599" s="406"/>
      <c r="F599" s="406"/>
      <c r="G599" s="76" t="s">
        <v>290</v>
      </c>
      <c r="H599" s="61">
        <f t="shared" si="235"/>
        <v>0.1</v>
      </c>
      <c r="I599" s="61">
        <v>0</v>
      </c>
      <c r="J599" s="61">
        <v>0</v>
      </c>
      <c r="K599" s="61">
        <v>0</v>
      </c>
      <c r="L599" s="61">
        <v>0.1</v>
      </c>
      <c r="M599" s="61">
        <v>0</v>
      </c>
      <c r="N599" s="61">
        <v>0</v>
      </c>
      <c r="O599" s="406"/>
      <c r="P599" s="409"/>
      <c r="Q599" s="315"/>
    </row>
    <row r="600" spans="1:17" ht="24.75" thickBot="1" x14ac:dyDescent="0.3">
      <c r="A600" s="413"/>
      <c r="B600" s="407"/>
      <c r="C600" s="407"/>
      <c r="D600" s="407"/>
      <c r="E600" s="407"/>
      <c r="F600" s="407"/>
      <c r="G600" s="76" t="s">
        <v>291</v>
      </c>
      <c r="H600" s="61">
        <f t="shared" si="235"/>
        <v>0</v>
      </c>
      <c r="I600" s="61">
        <v>0</v>
      </c>
      <c r="J600" s="61">
        <v>0</v>
      </c>
      <c r="K600" s="61">
        <v>0</v>
      </c>
      <c r="L600" s="61">
        <v>0</v>
      </c>
      <c r="M600" s="61">
        <v>0</v>
      </c>
      <c r="N600" s="61">
        <v>0</v>
      </c>
      <c r="O600" s="407"/>
      <c r="P600" s="410"/>
      <c r="Q600" s="315"/>
    </row>
    <row r="601" spans="1:17" ht="36.75" thickBot="1" x14ac:dyDescent="0.3">
      <c r="A601" s="702" t="s">
        <v>3850</v>
      </c>
      <c r="B601" s="702"/>
      <c r="C601" s="702"/>
      <c r="D601" s="702"/>
      <c r="E601" s="702"/>
      <c r="F601" s="703"/>
      <c r="G601" s="165" t="s">
        <v>286</v>
      </c>
      <c r="H601" s="88">
        <f t="shared" ref="H601:N601" si="236">SUM(H602:H605)</f>
        <v>20.000000000000004</v>
      </c>
      <c r="I601" s="88">
        <f t="shared" si="236"/>
        <v>0</v>
      </c>
      <c r="J601" s="88">
        <f t="shared" si="236"/>
        <v>0</v>
      </c>
      <c r="K601" s="88">
        <f t="shared" si="236"/>
        <v>0</v>
      </c>
      <c r="L601" s="88">
        <f t="shared" si="236"/>
        <v>20.000000000000004</v>
      </c>
      <c r="M601" s="88">
        <f t="shared" si="236"/>
        <v>0</v>
      </c>
      <c r="N601" s="88">
        <f t="shared" si="236"/>
        <v>0</v>
      </c>
      <c r="O601" s="438"/>
      <c r="P601" s="441" t="s">
        <v>2183</v>
      </c>
    </row>
    <row r="602" spans="1:17" ht="24.75" thickBot="1" x14ac:dyDescent="0.3">
      <c r="A602" s="696"/>
      <c r="B602" s="696"/>
      <c r="C602" s="696"/>
      <c r="D602" s="696"/>
      <c r="E602" s="696"/>
      <c r="F602" s="697"/>
      <c r="G602" s="165" t="s">
        <v>288</v>
      </c>
      <c r="H602" s="88">
        <f t="shared" ref="H602:H605" si="237">SUM(I602:N602)</f>
        <v>18.600000000000001</v>
      </c>
      <c r="I602" s="88">
        <f t="shared" ref="I602:I605" si="238">I597</f>
        <v>0</v>
      </c>
      <c r="J602" s="88">
        <f t="shared" ref="J602:J605" si="239">J597</f>
        <v>0</v>
      </c>
      <c r="K602" s="88">
        <f t="shared" ref="K602:K605" si="240">K597</f>
        <v>0</v>
      </c>
      <c r="L602" s="88">
        <f t="shared" ref="L602:L605" si="241">L597</f>
        <v>18.600000000000001</v>
      </c>
      <c r="M602" s="88">
        <f t="shared" ref="M602:M605" si="242">M597</f>
        <v>0</v>
      </c>
      <c r="N602" s="88">
        <f t="shared" ref="N602:N605" si="243">N597</f>
        <v>0</v>
      </c>
      <c r="O602" s="439"/>
      <c r="P602" s="442"/>
    </row>
    <row r="603" spans="1:17" ht="36.75" thickBot="1" x14ac:dyDescent="0.3">
      <c r="A603" s="696"/>
      <c r="B603" s="696"/>
      <c r="C603" s="696"/>
      <c r="D603" s="696"/>
      <c r="E603" s="696"/>
      <c r="F603" s="697"/>
      <c r="G603" s="165" t="s">
        <v>289</v>
      </c>
      <c r="H603" s="88">
        <f t="shared" si="237"/>
        <v>1.3</v>
      </c>
      <c r="I603" s="88">
        <f t="shared" si="238"/>
        <v>0</v>
      </c>
      <c r="J603" s="88">
        <f t="shared" si="239"/>
        <v>0</v>
      </c>
      <c r="K603" s="88">
        <f t="shared" si="240"/>
        <v>0</v>
      </c>
      <c r="L603" s="88">
        <f t="shared" si="241"/>
        <v>1.3</v>
      </c>
      <c r="M603" s="88">
        <f t="shared" si="242"/>
        <v>0</v>
      </c>
      <c r="N603" s="88">
        <f t="shared" si="243"/>
        <v>0</v>
      </c>
      <c r="O603" s="439"/>
      <c r="P603" s="442"/>
    </row>
    <row r="604" spans="1:17" ht="15.75" thickBot="1" x14ac:dyDescent="0.3">
      <c r="A604" s="696"/>
      <c r="B604" s="696"/>
      <c r="C604" s="696"/>
      <c r="D604" s="696"/>
      <c r="E604" s="696"/>
      <c r="F604" s="697"/>
      <c r="G604" s="165" t="s">
        <v>290</v>
      </c>
      <c r="H604" s="88">
        <f t="shared" si="237"/>
        <v>0.1</v>
      </c>
      <c r="I604" s="88">
        <f t="shared" si="238"/>
        <v>0</v>
      </c>
      <c r="J604" s="88">
        <f t="shared" si="239"/>
        <v>0</v>
      </c>
      <c r="K604" s="88">
        <f t="shared" si="240"/>
        <v>0</v>
      </c>
      <c r="L604" s="88">
        <f t="shared" si="241"/>
        <v>0.1</v>
      </c>
      <c r="M604" s="88">
        <f t="shared" si="242"/>
        <v>0</v>
      </c>
      <c r="N604" s="88">
        <f t="shared" si="243"/>
        <v>0</v>
      </c>
      <c r="O604" s="439"/>
      <c r="P604" s="442"/>
    </row>
    <row r="605" spans="1:17" ht="24.75" thickBot="1" x14ac:dyDescent="0.3">
      <c r="A605" s="698"/>
      <c r="B605" s="698"/>
      <c r="C605" s="698"/>
      <c r="D605" s="698"/>
      <c r="E605" s="698"/>
      <c r="F605" s="699"/>
      <c r="G605" s="165" t="s">
        <v>291</v>
      </c>
      <c r="H605" s="88">
        <f t="shared" si="237"/>
        <v>0</v>
      </c>
      <c r="I605" s="88">
        <f t="shared" si="238"/>
        <v>0</v>
      </c>
      <c r="J605" s="88">
        <f t="shared" si="239"/>
        <v>0</v>
      </c>
      <c r="K605" s="88">
        <f t="shared" si="240"/>
        <v>0</v>
      </c>
      <c r="L605" s="88">
        <f t="shared" si="241"/>
        <v>0</v>
      </c>
      <c r="M605" s="88">
        <f t="shared" si="242"/>
        <v>0</v>
      </c>
      <c r="N605" s="88">
        <f t="shared" si="243"/>
        <v>0</v>
      </c>
      <c r="O605" s="440"/>
      <c r="P605" s="443"/>
    </row>
    <row r="606" spans="1:17" ht="15.75" thickBot="1" x14ac:dyDescent="0.3">
      <c r="A606" s="417" t="s">
        <v>236</v>
      </c>
      <c r="B606" s="417"/>
      <c r="C606" s="417"/>
      <c r="D606" s="417"/>
      <c r="E606" s="417"/>
      <c r="F606" s="417"/>
      <c r="G606" s="417"/>
      <c r="H606" s="417"/>
      <c r="I606" s="417"/>
      <c r="J606" s="417"/>
      <c r="K606" s="417"/>
      <c r="L606" s="417"/>
      <c r="M606" s="417"/>
      <c r="N606" s="417"/>
      <c r="O606" s="417"/>
      <c r="P606" s="419"/>
    </row>
    <row r="607" spans="1:17" ht="36.75" thickBot="1" x14ac:dyDescent="0.3">
      <c r="A607" s="411" t="s">
        <v>4015</v>
      </c>
      <c r="B607" s="405" t="s">
        <v>2183</v>
      </c>
      <c r="C607" s="405" t="s">
        <v>4016</v>
      </c>
      <c r="D607" s="405">
        <v>2028</v>
      </c>
      <c r="E607" s="405" t="s">
        <v>2183</v>
      </c>
      <c r="F607" s="405" t="s">
        <v>4017</v>
      </c>
      <c r="G607" s="76" t="s">
        <v>286</v>
      </c>
      <c r="H607" s="61">
        <f t="shared" ref="H607:N607" si="244">SUM(H608:H611)</f>
        <v>22.5</v>
      </c>
      <c r="I607" s="61">
        <f t="shared" si="244"/>
        <v>0</v>
      </c>
      <c r="J607" s="61">
        <f t="shared" si="244"/>
        <v>0</v>
      </c>
      <c r="K607" s="61">
        <f t="shared" si="244"/>
        <v>0</v>
      </c>
      <c r="L607" s="61">
        <f t="shared" si="244"/>
        <v>22.5</v>
      </c>
      <c r="M607" s="61">
        <f t="shared" si="244"/>
        <v>0</v>
      </c>
      <c r="N607" s="61">
        <f t="shared" si="244"/>
        <v>0</v>
      </c>
      <c r="O607" s="447">
        <v>11000</v>
      </c>
      <c r="P607" s="408" t="s">
        <v>4018</v>
      </c>
      <c r="Q607" s="314" t="s">
        <v>4198</v>
      </c>
    </row>
    <row r="608" spans="1:17" ht="15.75" thickBot="1" x14ac:dyDescent="0.3">
      <c r="A608" s="412"/>
      <c r="B608" s="406"/>
      <c r="C608" s="406"/>
      <c r="D608" s="406"/>
      <c r="E608" s="406"/>
      <c r="F608" s="406"/>
      <c r="G608" s="76" t="s">
        <v>288</v>
      </c>
      <c r="H608" s="61">
        <f t="shared" ref="H608:H611" si="245">SUM(I608:N608)</f>
        <v>22.5</v>
      </c>
      <c r="I608" s="61">
        <v>0</v>
      </c>
      <c r="J608" s="61">
        <v>0</v>
      </c>
      <c r="K608" s="61">
        <v>0</v>
      </c>
      <c r="L608" s="61">
        <v>22.5</v>
      </c>
      <c r="M608" s="61">
        <v>0</v>
      </c>
      <c r="N608" s="61">
        <v>0</v>
      </c>
      <c r="O608" s="448"/>
      <c r="P608" s="409"/>
      <c r="Q608" s="315"/>
    </row>
    <row r="609" spans="1:17" ht="36.75" thickBot="1" x14ac:dyDescent="0.3">
      <c r="A609" s="412"/>
      <c r="B609" s="406"/>
      <c r="C609" s="406"/>
      <c r="D609" s="406"/>
      <c r="E609" s="406"/>
      <c r="F609" s="406"/>
      <c r="G609" s="76" t="s">
        <v>289</v>
      </c>
      <c r="H609" s="61">
        <f t="shared" si="245"/>
        <v>0</v>
      </c>
      <c r="I609" s="61">
        <v>0</v>
      </c>
      <c r="J609" s="61">
        <v>0</v>
      </c>
      <c r="K609" s="61">
        <v>0</v>
      </c>
      <c r="L609" s="61">
        <v>0</v>
      </c>
      <c r="M609" s="61">
        <v>0</v>
      </c>
      <c r="N609" s="61">
        <v>0</v>
      </c>
      <c r="O609" s="448"/>
      <c r="P609" s="409"/>
      <c r="Q609" s="315"/>
    </row>
    <row r="610" spans="1:17" ht="15.75" thickBot="1" x14ac:dyDescent="0.3">
      <c r="A610" s="412"/>
      <c r="B610" s="406"/>
      <c r="C610" s="406"/>
      <c r="D610" s="406"/>
      <c r="E610" s="406"/>
      <c r="F610" s="406"/>
      <c r="G610" s="76" t="s">
        <v>290</v>
      </c>
      <c r="H610" s="61">
        <f t="shared" si="245"/>
        <v>0</v>
      </c>
      <c r="I610" s="61">
        <v>0</v>
      </c>
      <c r="J610" s="61">
        <v>0</v>
      </c>
      <c r="K610" s="61">
        <v>0</v>
      </c>
      <c r="L610" s="61">
        <v>0</v>
      </c>
      <c r="M610" s="61">
        <v>0</v>
      </c>
      <c r="N610" s="61">
        <v>0</v>
      </c>
      <c r="O610" s="448"/>
      <c r="P610" s="409"/>
      <c r="Q610" s="315"/>
    </row>
    <row r="611" spans="1:17" ht="24.75" thickBot="1" x14ac:dyDescent="0.3">
      <c r="A611" s="413"/>
      <c r="B611" s="407"/>
      <c r="C611" s="407"/>
      <c r="D611" s="407"/>
      <c r="E611" s="407"/>
      <c r="F611" s="407"/>
      <c r="G611" s="76" t="s">
        <v>291</v>
      </c>
      <c r="H611" s="61">
        <f t="shared" si="245"/>
        <v>0</v>
      </c>
      <c r="I611" s="61">
        <v>0</v>
      </c>
      <c r="J611" s="61">
        <v>0</v>
      </c>
      <c r="K611" s="61">
        <v>0</v>
      </c>
      <c r="L611" s="61">
        <v>0</v>
      </c>
      <c r="M611" s="61">
        <v>0</v>
      </c>
      <c r="N611" s="61">
        <v>0</v>
      </c>
      <c r="O611" s="449"/>
      <c r="P611" s="410"/>
      <c r="Q611" s="315"/>
    </row>
    <row r="612" spans="1:17" ht="36.75" thickBot="1" x14ac:dyDescent="0.3">
      <c r="A612" s="411" t="s">
        <v>4019</v>
      </c>
      <c r="B612" s="405" t="s">
        <v>2183</v>
      </c>
      <c r="C612" s="405" t="s">
        <v>4016</v>
      </c>
      <c r="D612" s="405">
        <v>2028</v>
      </c>
      <c r="E612" s="405" t="s">
        <v>2183</v>
      </c>
      <c r="F612" s="405" t="s">
        <v>4020</v>
      </c>
      <c r="G612" s="76" t="s">
        <v>286</v>
      </c>
      <c r="H612" s="61">
        <f t="shared" ref="H612:N612" si="246">SUM(H613:H616)</f>
        <v>40.700000000000003</v>
      </c>
      <c r="I612" s="61">
        <f t="shared" si="246"/>
        <v>0</v>
      </c>
      <c r="J612" s="61">
        <f t="shared" si="246"/>
        <v>0</v>
      </c>
      <c r="K612" s="61">
        <f t="shared" si="246"/>
        <v>0</v>
      </c>
      <c r="L612" s="61">
        <f t="shared" si="246"/>
        <v>40.700000000000003</v>
      </c>
      <c r="M612" s="61">
        <f t="shared" si="246"/>
        <v>0</v>
      </c>
      <c r="N612" s="61">
        <f t="shared" si="246"/>
        <v>0</v>
      </c>
      <c r="O612" s="447">
        <v>1100</v>
      </c>
      <c r="P612" s="408" t="s">
        <v>4021</v>
      </c>
      <c r="Q612" s="314" t="s">
        <v>4198</v>
      </c>
    </row>
    <row r="613" spans="1:17" ht="15.75" thickBot="1" x14ac:dyDescent="0.3">
      <c r="A613" s="412"/>
      <c r="B613" s="406"/>
      <c r="C613" s="406"/>
      <c r="D613" s="406"/>
      <c r="E613" s="406"/>
      <c r="F613" s="406"/>
      <c r="G613" s="76" t="s">
        <v>288</v>
      </c>
      <c r="H613" s="61">
        <f t="shared" ref="H613:H616" si="247">SUM(I613:N613)</f>
        <v>37.799999999999997</v>
      </c>
      <c r="I613" s="61">
        <v>0</v>
      </c>
      <c r="J613" s="61">
        <v>0</v>
      </c>
      <c r="K613" s="61">
        <v>0</v>
      </c>
      <c r="L613" s="61">
        <v>37.799999999999997</v>
      </c>
      <c r="M613" s="61">
        <v>0</v>
      </c>
      <c r="N613" s="61">
        <v>0</v>
      </c>
      <c r="O613" s="448"/>
      <c r="P613" s="409"/>
      <c r="Q613" s="315"/>
    </row>
    <row r="614" spans="1:17" ht="36.75" thickBot="1" x14ac:dyDescent="0.3">
      <c r="A614" s="412"/>
      <c r="B614" s="406"/>
      <c r="C614" s="406"/>
      <c r="D614" s="406"/>
      <c r="E614" s="406"/>
      <c r="F614" s="406"/>
      <c r="G614" s="76" t="s">
        <v>289</v>
      </c>
      <c r="H614" s="61">
        <f t="shared" si="247"/>
        <v>2.7</v>
      </c>
      <c r="I614" s="61">
        <v>0</v>
      </c>
      <c r="J614" s="61">
        <v>0</v>
      </c>
      <c r="K614" s="61">
        <v>0</v>
      </c>
      <c r="L614" s="61">
        <v>2.7</v>
      </c>
      <c r="M614" s="61">
        <v>0</v>
      </c>
      <c r="N614" s="61">
        <v>0</v>
      </c>
      <c r="O614" s="448"/>
      <c r="P614" s="409"/>
      <c r="Q614" s="315"/>
    </row>
    <row r="615" spans="1:17" ht="15.75" thickBot="1" x14ac:dyDescent="0.3">
      <c r="A615" s="412"/>
      <c r="B615" s="406"/>
      <c r="C615" s="406"/>
      <c r="D615" s="406"/>
      <c r="E615" s="406"/>
      <c r="F615" s="406"/>
      <c r="G615" s="76" t="s">
        <v>290</v>
      </c>
      <c r="H615" s="61">
        <f t="shared" si="247"/>
        <v>0.2</v>
      </c>
      <c r="I615" s="61">
        <v>0</v>
      </c>
      <c r="J615" s="61">
        <v>0</v>
      </c>
      <c r="K615" s="61">
        <v>0</v>
      </c>
      <c r="L615" s="61">
        <v>0.2</v>
      </c>
      <c r="M615" s="61">
        <v>0</v>
      </c>
      <c r="N615" s="61">
        <v>0</v>
      </c>
      <c r="O615" s="448"/>
      <c r="P615" s="409"/>
      <c r="Q615" s="315"/>
    </row>
    <row r="616" spans="1:17" ht="24.75" thickBot="1" x14ac:dyDescent="0.3">
      <c r="A616" s="413"/>
      <c r="B616" s="407"/>
      <c r="C616" s="407"/>
      <c r="D616" s="407"/>
      <c r="E616" s="407"/>
      <c r="F616" s="407"/>
      <c r="G616" s="76" t="s">
        <v>291</v>
      </c>
      <c r="H616" s="61">
        <f t="shared" si="247"/>
        <v>0</v>
      </c>
      <c r="I616" s="61">
        <v>0</v>
      </c>
      <c r="J616" s="61">
        <v>0</v>
      </c>
      <c r="K616" s="61">
        <v>0</v>
      </c>
      <c r="L616" s="61">
        <v>0</v>
      </c>
      <c r="M616" s="61">
        <v>0</v>
      </c>
      <c r="N616" s="61">
        <v>0</v>
      </c>
      <c r="O616" s="449"/>
      <c r="P616" s="410"/>
      <c r="Q616" s="315"/>
    </row>
    <row r="617" spans="1:17" ht="36.75" thickBot="1" x14ac:dyDescent="0.3">
      <c r="A617" s="411" t="s">
        <v>4022</v>
      </c>
      <c r="B617" s="405" t="s">
        <v>2183</v>
      </c>
      <c r="C617" s="405" t="s">
        <v>4016</v>
      </c>
      <c r="D617" s="405">
        <v>2028</v>
      </c>
      <c r="E617" s="405" t="s">
        <v>2183</v>
      </c>
      <c r="F617" s="405" t="s">
        <v>4023</v>
      </c>
      <c r="G617" s="76" t="s">
        <v>286</v>
      </c>
      <c r="H617" s="61">
        <f t="shared" ref="H617:N617" si="248">SUM(H618:H621)</f>
        <v>15.299999999999999</v>
      </c>
      <c r="I617" s="61">
        <f t="shared" si="248"/>
        <v>0</v>
      </c>
      <c r="J617" s="61">
        <f t="shared" si="248"/>
        <v>0</v>
      </c>
      <c r="K617" s="61">
        <f t="shared" si="248"/>
        <v>0</v>
      </c>
      <c r="L617" s="61">
        <f t="shared" si="248"/>
        <v>15.299999999999999</v>
      </c>
      <c r="M617" s="61">
        <f t="shared" si="248"/>
        <v>0</v>
      </c>
      <c r="N617" s="61">
        <f t="shared" si="248"/>
        <v>0</v>
      </c>
      <c r="O617" s="447">
        <v>1500</v>
      </c>
      <c r="P617" s="408" t="s">
        <v>2183</v>
      </c>
      <c r="Q617" s="314" t="s">
        <v>4198</v>
      </c>
    </row>
    <row r="618" spans="1:17" ht="15.75" thickBot="1" x14ac:dyDescent="0.3">
      <c r="A618" s="412"/>
      <c r="B618" s="406"/>
      <c r="C618" s="406"/>
      <c r="D618" s="406"/>
      <c r="E618" s="406"/>
      <c r="F618" s="406"/>
      <c r="G618" s="76" t="s">
        <v>288</v>
      </c>
      <c r="H618" s="61">
        <f t="shared" ref="H618:H621" si="249">SUM(I618:N618)</f>
        <v>0</v>
      </c>
      <c r="I618" s="61">
        <v>0</v>
      </c>
      <c r="J618" s="61">
        <v>0</v>
      </c>
      <c r="K618" s="61">
        <v>0</v>
      </c>
      <c r="L618" s="61">
        <v>0</v>
      </c>
      <c r="M618" s="61">
        <v>0</v>
      </c>
      <c r="N618" s="61">
        <v>0</v>
      </c>
      <c r="O618" s="448"/>
      <c r="P618" s="409"/>
      <c r="Q618" s="315"/>
    </row>
    <row r="619" spans="1:17" ht="36.75" thickBot="1" x14ac:dyDescent="0.3">
      <c r="A619" s="412"/>
      <c r="B619" s="406"/>
      <c r="C619" s="406"/>
      <c r="D619" s="406"/>
      <c r="E619" s="406"/>
      <c r="F619" s="406"/>
      <c r="G619" s="76" t="s">
        <v>289</v>
      </c>
      <c r="H619" s="61">
        <f t="shared" si="249"/>
        <v>14.2</v>
      </c>
      <c r="I619" s="61">
        <v>0</v>
      </c>
      <c r="J619" s="61">
        <v>0</v>
      </c>
      <c r="K619" s="61">
        <v>0</v>
      </c>
      <c r="L619" s="61">
        <v>14.2</v>
      </c>
      <c r="M619" s="61">
        <v>0</v>
      </c>
      <c r="N619" s="61">
        <v>0</v>
      </c>
      <c r="O619" s="448"/>
      <c r="P619" s="409"/>
      <c r="Q619" s="315"/>
    </row>
    <row r="620" spans="1:17" ht="15.75" thickBot="1" x14ac:dyDescent="0.3">
      <c r="A620" s="412"/>
      <c r="B620" s="406"/>
      <c r="C620" s="406"/>
      <c r="D620" s="406"/>
      <c r="E620" s="406"/>
      <c r="F620" s="406"/>
      <c r="G620" s="76" t="s">
        <v>290</v>
      </c>
      <c r="H620" s="61">
        <f t="shared" si="249"/>
        <v>1.1000000000000001</v>
      </c>
      <c r="I620" s="61">
        <v>0</v>
      </c>
      <c r="J620" s="61">
        <v>0</v>
      </c>
      <c r="K620" s="61">
        <v>0</v>
      </c>
      <c r="L620" s="61">
        <v>1.1000000000000001</v>
      </c>
      <c r="M620" s="61">
        <v>0</v>
      </c>
      <c r="N620" s="61">
        <v>0</v>
      </c>
      <c r="O620" s="448"/>
      <c r="P620" s="409"/>
      <c r="Q620" s="315"/>
    </row>
    <row r="621" spans="1:17" ht="24.75" thickBot="1" x14ac:dyDescent="0.3">
      <c r="A621" s="413"/>
      <c r="B621" s="407"/>
      <c r="C621" s="407"/>
      <c r="D621" s="407"/>
      <c r="E621" s="407"/>
      <c r="F621" s="407"/>
      <c r="G621" s="76" t="s">
        <v>291</v>
      </c>
      <c r="H621" s="61">
        <f t="shared" si="249"/>
        <v>0</v>
      </c>
      <c r="I621" s="61">
        <v>0</v>
      </c>
      <c r="J621" s="61">
        <v>0</v>
      </c>
      <c r="K621" s="61">
        <v>0</v>
      </c>
      <c r="L621" s="61">
        <v>0</v>
      </c>
      <c r="M621" s="61">
        <v>0</v>
      </c>
      <c r="N621" s="61">
        <v>0</v>
      </c>
      <c r="O621" s="449"/>
      <c r="P621" s="410"/>
      <c r="Q621" s="315"/>
    </row>
    <row r="622" spans="1:17" ht="36.75" thickBot="1" x14ac:dyDescent="0.3">
      <c r="A622" s="411" t="s">
        <v>4024</v>
      </c>
      <c r="B622" s="405" t="s">
        <v>2183</v>
      </c>
      <c r="C622" s="405" t="s">
        <v>4016</v>
      </c>
      <c r="D622" s="405" t="s">
        <v>336</v>
      </c>
      <c r="E622" s="405" t="s">
        <v>2183</v>
      </c>
      <c r="F622" s="405" t="s">
        <v>4025</v>
      </c>
      <c r="G622" s="76" t="s">
        <v>286</v>
      </c>
      <c r="H622" s="61">
        <f t="shared" ref="H622:N622" si="250">SUM(H623:H626)</f>
        <v>23.5</v>
      </c>
      <c r="I622" s="61">
        <f t="shared" si="250"/>
        <v>0</v>
      </c>
      <c r="J622" s="61">
        <f t="shared" si="250"/>
        <v>0</v>
      </c>
      <c r="K622" s="61">
        <f t="shared" si="250"/>
        <v>0</v>
      </c>
      <c r="L622" s="61">
        <f t="shared" si="250"/>
        <v>3.5</v>
      </c>
      <c r="M622" s="61">
        <f t="shared" si="250"/>
        <v>20</v>
      </c>
      <c r="N622" s="61">
        <f t="shared" si="250"/>
        <v>0</v>
      </c>
      <c r="O622" s="447">
        <v>1100</v>
      </c>
      <c r="P622" s="408" t="s">
        <v>2183</v>
      </c>
      <c r="Q622" s="314" t="s">
        <v>4198</v>
      </c>
    </row>
    <row r="623" spans="1:17" ht="15.75" thickBot="1" x14ac:dyDescent="0.3">
      <c r="A623" s="412"/>
      <c r="B623" s="406"/>
      <c r="C623" s="406"/>
      <c r="D623" s="406"/>
      <c r="E623" s="406"/>
      <c r="F623" s="406"/>
      <c r="G623" s="76" t="s">
        <v>288</v>
      </c>
      <c r="H623" s="61">
        <f t="shared" ref="H623:H626" si="251">SUM(I623:N623)</f>
        <v>0</v>
      </c>
      <c r="I623" s="61">
        <v>0</v>
      </c>
      <c r="J623" s="61">
        <v>0</v>
      </c>
      <c r="K623" s="61">
        <v>0</v>
      </c>
      <c r="L623" s="61">
        <v>0</v>
      </c>
      <c r="M623" s="61">
        <v>0</v>
      </c>
      <c r="N623" s="61">
        <v>0</v>
      </c>
      <c r="O623" s="448"/>
      <c r="P623" s="409"/>
      <c r="Q623" s="315"/>
    </row>
    <row r="624" spans="1:17" ht="36.75" thickBot="1" x14ac:dyDescent="0.3">
      <c r="A624" s="412"/>
      <c r="B624" s="406"/>
      <c r="C624" s="406"/>
      <c r="D624" s="406"/>
      <c r="E624" s="406"/>
      <c r="F624" s="406"/>
      <c r="G624" s="76" t="s">
        <v>289</v>
      </c>
      <c r="H624" s="61">
        <f t="shared" si="251"/>
        <v>18.8</v>
      </c>
      <c r="I624" s="61">
        <v>0</v>
      </c>
      <c r="J624" s="61">
        <v>0</v>
      </c>
      <c r="K624" s="61">
        <v>0</v>
      </c>
      <c r="L624" s="61">
        <v>0</v>
      </c>
      <c r="M624" s="61">
        <v>18.8</v>
      </c>
      <c r="N624" s="61">
        <v>0</v>
      </c>
      <c r="O624" s="448"/>
      <c r="P624" s="409"/>
      <c r="Q624" s="315"/>
    </row>
    <row r="625" spans="1:17" ht="15.75" thickBot="1" x14ac:dyDescent="0.3">
      <c r="A625" s="412"/>
      <c r="B625" s="406"/>
      <c r="C625" s="406"/>
      <c r="D625" s="406"/>
      <c r="E625" s="406"/>
      <c r="F625" s="406"/>
      <c r="G625" s="76" t="s">
        <v>290</v>
      </c>
      <c r="H625" s="61">
        <f t="shared" si="251"/>
        <v>4.7</v>
      </c>
      <c r="I625" s="61">
        <v>0</v>
      </c>
      <c r="J625" s="61">
        <v>0</v>
      </c>
      <c r="K625" s="61">
        <v>0</v>
      </c>
      <c r="L625" s="61">
        <v>3.5</v>
      </c>
      <c r="M625" s="61">
        <v>1.2</v>
      </c>
      <c r="N625" s="61">
        <v>0</v>
      </c>
      <c r="O625" s="448"/>
      <c r="P625" s="409"/>
      <c r="Q625" s="315"/>
    </row>
    <row r="626" spans="1:17" ht="24.75" thickBot="1" x14ac:dyDescent="0.3">
      <c r="A626" s="413"/>
      <c r="B626" s="407"/>
      <c r="C626" s="407"/>
      <c r="D626" s="407"/>
      <c r="E626" s="407"/>
      <c r="F626" s="407"/>
      <c r="G626" s="76" t="s">
        <v>291</v>
      </c>
      <c r="H626" s="61">
        <f t="shared" si="251"/>
        <v>0</v>
      </c>
      <c r="I626" s="61">
        <v>0</v>
      </c>
      <c r="J626" s="61">
        <v>0</v>
      </c>
      <c r="K626" s="61">
        <v>0</v>
      </c>
      <c r="L626" s="61">
        <v>0</v>
      </c>
      <c r="M626" s="61">
        <v>0</v>
      </c>
      <c r="N626" s="61">
        <v>0</v>
      </c>
      <c r="O626" s="449"/>
      <c r="P626" s="410"/>
      <c r="Q626" s="315"/>
    </row>
    <row r="627" spans="1:17" ht="36.75" thickBot="1" x14ac:dyDescent="0.3">
      <c r="A627" s="411" t="s">
        <v>4026</v>
      </c>
      <c r="B627" s="405" t="s">
        <v>2183</v>
      </c>
      <c r="C627" s="405" t="s">
        <v>4016</v>
      </c>
      <c r="D627" s="405" t="s">
        <v>336</v>
      </c>
      <c r="E627" s="405" t="s">
        <v>2183</v>
      </c>
      <c r="F627" s="405" t="s">
        <v>3864</v>
      </c>
      <c r="G627" s="76" t="s">
        <v>286</v>
      </c>
      <c r="H627" s="61">
        <f t="shared" ref="H627:N627" si="252">SUM(H628:H631)</f>
        <v>18.100000000000001</v>
      </c>
      <c r="I627" s="61">
        <f t="shared" si="252"/>
        <v>0</v>
      </c>
      <c r="J627" s="61">
        <f t="shared" si="252"/>
        <v>0</v>
      </c>
      <c r="K627" s="61">
        <f t="shared" si="252"/>
        <v>0</v>
      </c>
      <c r="L627" s="61">
        <f t="shared" si="252"/>
        <v>2</v>
      </c>
      <c r="M627" s="61">
        <f t="shared" si="252"/>
        <v>16.100000000000001</v>
      </c>
      <c r="N627" s="61">
        <f t="shared" si="252"/>
        <v>0</v>
      </c>
      <c r="O627" s="405"/>
      <c r="P627" s="408" t="s">
        <v>2183</v>
      </c>
      <c r="Q627" s="314" t="s">
        <v>4198</v>
      </c>
    </row>
    <row r="628" spans="1:17" ht="15.75" thickBot="1" x14ac:dyDescent="0.3">
      <c r="A628" s="412"/>
      <c r="B628" s="406"/>
      <c r="C628" s="406"/>
      <c r="D628" s="406"/>
      <c r="E628" s="406"/>
      <c r="F628" s="406"/>
      <c r="G628" s="76" t="s">
        <v>288</v>
      </c>
      <c r="H628" s="61">
        <f t="shared" ref="H628:H631" si="253">SUM(I628:N628)</f>
        <v>14.9</v>
      </c>
      <c r="I628" s="61">
        <v>0</v>
      </c>
      <c r="J628" s="61">
        <v>0</v>
      </c>
      <c r="K628" s="61">
        <v>0</v>
      </c>
      <c r="L628" s="61">
        <v>0</v>
      </c>
      <c r="M628" s="61">
        <v>14.9</v>
      </c>
      <c r="N628" s="61">
        <v>0</v>
      </c>
      <c r="O628" s="406"/>
      <c r="P628" s="409"/>
      <c r="Q628" s="315"/>
    </row>
    <row r="629" spans="1:17" ht="36.75" thickBot="1" x14ac:dyDescent="0.3">
      <c r="A629" s="412"/>
      <c r="B629" s="406"/>
      <c r="C629" s="406"/>
      <c r="D629" s="406"/>
      <c r="E629" s="406"/>
      <c r="F629" s="406"/>
      <c r="G629" s="76" t="s">
        <v>289</v>
      </c>
      <c r="H629" s="61">
        <f t="shared" si="253"/>
        <v>1.1000000000000001</v>
      </c>
      <c r="I629" s="61">
        <v>0</v>
      </c>
      <c r="J629" s="61">
        <v>0</v>
      </c>
      <c r="K629" s="61">
        <v>0</v>
      </c>
      <c r="L629" s="61">
        <v>0</v>
      </c>
      <c r="M629" s="61">
        <v>1.1000000000000001</v>
      </c>
      <c r="N629" s="61">
        <v>0</v>
      </c>
      <c r="O629" s="406"/>
      <c r="P629" s="409"/>
      <c r="Q629" s="315"/>
    </row>
    <row r="630" spans="1:17" ht="15.75" thickBot="1" x14ac:dyDescent="0.3">
      <c r="A630" s="412"/>
      <c r="B630" s="406"/>
      <c r="C630" s="406"/>
      <c r="D630" s="406"/>
      <c r="E630" s="406"/>
      <c r="F630" s="406"/>
      <c r="G630" s="76" t="s">
        <v>290</v>
      </c>
      <c r="H630" s="61">
        <f t="shared" si="253"/>
        <v>2.1</v>
      </c>
      <c r="I630" s="61">
        <v>0</v>
      </c>
      <c r="J630" s="61">
        <v>0</v>
      </c>
      <c r="K630" s="61">
        <v>0</v>
      </c>
      <c r="L630" s="61">
        <v>2</v>
      </c>
      <c r="M630" s="61">
        <v>0.1</v>
      </c>
      <c r="N630" s="61">
        <v>0</v>
      </c>
      <c r="O630" s="406"/>
      <c r="P630" s="409"/>
      <c r="Q630" s="315"/>
    </row>
    <row r="631" spans="1:17" ht="24.75" thickBot="1" x14ac:dyDescent="0.3">
      <c r="A631" s="413"/>
      <c r="B631" s="407"/>
      <c r="C631" s="407"/>
      <c r="D631" s="407"/>
      <c r="E631" s="407"/>
      <c r="F631" s="407"/>
      <c r="G631" s="76" t="s">
        <v>291</v>
      </c>
      <c r="H631" s="61">
        <f t="shared" si="253"/>
        <v>0</v>
      </c>
      <c r="I631" s="61">
        <v>0</v>
      </c>
      <c r="J631" s="61">
        <v>0</v>
      </c>
      <c r="K631" s="61">
        <v>0</v>
      </c>
      <c r="L631" s="61">
        <v>0</v>
      </c>
      <c r="M631" s="61">
        <v>0</v>
      </c>
      <c r="N631" s="61">
        <v>0</v>
      </c>
      <c r="O631" s="407"/>
      <c r="P631" s="410"/>
      <c r="Q631" s="315"/>
    </row>
    <row r="632" spans="1:17" ht="36.75" thickBot="1" x14ac:dyDescent="0.3">
      <c r="A632" s="411" t="s">
        <v>4027</v>
      </c>
      <c r="B632" s="405" t="s">
        <v>2183</v>
      </c>
      <c r="C632" s="405" t="s">
        <v>4016</v>
      </c>
      <c r="D632" s="405" t="s">
        <v>336</v>
      </c>
      <c r="E632" s="405" t="s">
        <v>2183</v>
      </c>
      <c r="F632" s="405" t="s">
        <v>3864</v>
      </c>
      <c r="G632" s="76" t="s">
        <v>286</v>
      </c>
      <c r="H632" s="61">
        <f t="shared" ref="H632:N632" si="254">SUM(H633:H636)</f>
        <v>20.5</v>
      </c>
      <c r="I632" s="61">
        <f t="shared" si="254"/>
        <v>0</v>
      </c>
      <c r="J632" s="61">
        <f t="shared" si="254"/>
        <v>0</v>
      </c>
      <c r="K632" s="61">
        <f t="shared" si="254"/>
        <v>0</v>
      </c>
      <c r="L632" s="61">
        <f t="shared" si="254"/>
        <v>2.5</v>
      </c>
      <c r="M632" s="61">
        <f t="shared" si="254"/>
        <v>18</v>
      </c>
      <c r="N632" s="61">
        <f t="shared" si="254"/>
        <v>0</v>
      </c>
      <c r="O632" s="405"/>
      <c r="P632" s="408" t="s">
        <v>2183</v>
      </c>
      <c r="Q632" s="314" t="s">
        <v>4198</v>
      </c>
    </row>
    <row r="633" spans="1:17" ht="15.75" thickBot="1" x14ac:dyDescent="0.3">
      <c r="A633" s="412"/>
      <c r="B633" s="406"/>
      <c r="C633" s="406"/>
      <c r="D633" s="406"/>
      <c r="E633" s="406"/>
      <c r="F633" s="406"/>
      <c r="G633" s="76" t="s">
        <v>288</v>
      </c>
      <c r="H633" s="61">
        <f t="shared" ref="H633:H636" si="255">SUM(I633:N633)</f>
        <v>16.7</v>
      </c>
      <c r="I633" s="61">
        <v>0</v>
      </c>
      <c r="J633" s="61">
        <v>0</v>
      </c>
      <c r="K633" s="61">
        <v>0</v>
      </c>
      <c r="L633" s="61">
        <v>0</v>
      </c>
      <c r="M633" s="61">
        <v>16.7</v>
      </c>
      <c r="N633" s="61">
        <v>0</v>
      </c>
      <c r="O633" s="406"/>
      <c r="P633" s="409"/>
      <c r="Q633" s="315"/>
    </row>
    <row r="634" spans="1:17" ht="36.75" thickBot="1" x14ac:dyDescent="0.3">
      <c r="A634" s="412"/>
      <c r="B634" s="406"/>
      <c r="C634" s="406"/>
      <c r="D634" s="406"/>
      <c r="E634" s="406"/>
      <c r="F634" s="406"/>
      <c r="G634" s="76" t="s">
        <v>289</v>
      </c>
      <c r="H634" s="61">
        <f t="shared" si="255"/>
        <v>1.2</v>
      </c>
      <c r="I634" s="61">
        <v>0</v>
      </c>
      <c r="J634" s="61">
        <v>0</v>
      </c>
      <c r="K634" s="61">
        <v>0</v>
      </c>
      <c r="L634" s="61">
        <v>0</v>
      </c>
      <c r="M634" s="61">
        <v>1.2</v>
      </c>
      <c r="N634" s="61">
        <v>0</v>
      </c>
      <c r="O634" s="406"/>
      <c r="P634" s="409"/>
      <c r="Q634" s="315"/>
    </row>
    <row r="635" spans="1:17" ht="15.75" thickBot="1" x14ac:dyDescent="0.3">
      <c r="A635" s="412"/>
      <c r="B635" s="406"/>
      <c r="C635" s="406"/>
      <c r="D635" s="406"/>
      <c r="E635" s="406"/>
      <c r="F635" s="406"/>
      <c r="G635" s="76" t="s">
        <v>290</v>
      </c>
      <c r="H635" s="61">
        <f t="shared" si="255"/>
        <v>2.6</v>
      </c>
      <c r="I635" s="61">
        <v>0</v>
      </c>
      <c r="J635" s="61">
        <v>0</v>
      </c>
      <c r="K635" s="61">
        <v>0</v>
      </c>
      <c r="L635" s="61">
        <v>2.5</v>
      </c>
      <c r="M635" s="61">
        <v>0.1</v>
      </c>
      <c r="N635" s="61">
        <v>0</v>
      </c>
      <c r="O635" s="406"/>
      <c r="P635" s="409"/>
      <c r="Q635" s="315"/>
    </row>
    <row r="636" spans="1:17" ht="24.75" thickBot="1" x14ac:dyDescent="0.3">
      <c r="A636" s="413"/>
      <c r="B636" s="407"/>
      <c r="C636" s="407"/>
      <c r="D636" s="407"/>
      <c r="E636" s="407"/>
      <c r="F636" s="407"/>
      <c r="G636" s="76" t="s">
        <v>291</v>
      </c>
      <c r="H636" s="61">
        <f t="shared" si="255"/>
        <v>0</v>
      </c>
      <c r="I636" s="61">
        <v>0</v>
      </c>
      <c r="J636" s="61">
        <v>0</v>
      </c>
      <c r="K636" s="61">
        <v>0</v>
      </c>
      <c r="L636" s="61">
        <v>0</v>
      </c>
      <c r="M636" s="61">
        <v>0</v>
      </c>
      <c r="N636" s="61">
        <v>0</v>
      </c>
      <c r="O636" s="407"/>
      <c r="P636" s="410"/>
      <c r="Q636" s="315"/>
    </row>
    <row r="637" spans="1:17" ht="36.75" thickBot="1" x14ac:dyDescent="0.3">
      <c r="A637" s="411" t="s">
        <v>4028</v>
      </c>
      <c r="B637" s="405" t="s">
        <v>2183</v>
      </c>
      <c r="C637" s="405" t="s">
        <v>4016</v>
      </c>
      <c r="D637" s="405" t="s">
        <v>336</v>
      </c>
      <c r="E637" s="405" t="s">
        <v>2183</v>
      </c>
      <c r="F637" s="405" t="s">
        <v>3864</v>
      </c>
      <c r="G637" s="76" t="s">
        <v>286</v>
      </c>
      <c r="H637" s="61">
        <f t="shared" ref="H637:N637" si="256">SUM(H638:H641)</f>
        <v>17.600000000000001</v>
      </c>
      <c r="I637" s="61">
        <f t="shared" si="256"/>
        <v>0</v>
      </c>
      <c r="J637" s="61">
        <f t="shared" si="256"/>
        <v>0</v>
      </c>
      <c r="K637" s="61">
        <f t="shared" si="256"/>
        <v>0</v>
      </c>
      <c r="L637" s="61">
        <f t="shared" si="256"/>
        <v>2.5</v>
      </c>
      <c r="M637" s="61">
        <f t="shared" si="256"/>
        <v>15.1</v>
      </c>
      <c r="N637" s="61">
        <f t="shared" si="256"/>
        <v>0</v>
      </c>
      <c r="O637" s="405"/>
      <c r="P637" s="408" t="s">
        <v>2183</v>
      </c>
      <c r="Q637" s="314" t="s">
        <v>4198</v>
      </c>
    </row>
    <row r="638" spans="1:17" ht="15.75" thickBot="1" x14ac:dyDescent="0.3">
      <c r="A638" s="412"/>
      <c r="B638" s="406"/>
      <c r="C638" s="406"/>
      <c r="D638" s="406"/>
      <c r="E638" s="406"/>
      <c r="F638" s="406"/>
      <c r="G638" s="76" t="s">
        <v>288</v>
      </c>
      <c r="H638" s="61">
        <f t="shared" ref="H638:H641" si="257">SUM(I638:N638)</f>
        <v>14</v>
      </c>
      <c r="I638" s="61">
        <v>0</v>
      </c>
      <c r="J638" s="61">
        <v>0</v>
      </c>
      <c r="K638" s="61">
        <v>0</v>
      </c>
      <c r="L638" s="61">
        <v>0</v>
      </c>
      <c r="M638" s="61">
        <v>14</v>
      </c>
      <c r="N638" s="61">
        <v>0</v>
      </c>
      <c r="O638" s="406"/>
      <c r="P638" s="409"/>
      <c r="Q638" s="315"/>
    </row>
    <row r="639" spans="1:17" ht="36.75" thickBot="1" x14ac:dyDescent="0.3">
      <c r="A639" s="412"/>
      <c r="B639" s="406"/>
      <c r="C639" s="406"/>
      <c r="D639" s="406"/>
      <c r="E639" s="406"/>
      <c r="F639" s="406"/>
      <c r="G639" s="76" t="s">
        <v>289</v>
      </c>
      <c r="H639" s="61">
        <f t="shared" si="257"/>
        <v>1</v>
      </c>
      <c r="I639" s="61">
        <v>0</v>
      </c>
      <c r="J639" s="61">
        <v>0</v>
      </c>
      <c r="K639" s="61">
        <v>0</v>
      </c>
      <c r="L639" s="61">
        <v>0</v>
      </c>
      <c r="M639" s="61">
        <v>1</v>
      </c>
      <c r="N639" s="61">
        <v>0</v>
      </c>
      <c r="O639" s="406"/>
      <c r="P639" s="409"/>
      <c r="Q639" s="315"/>
    </row>
    <row r="640" spans="1:17" ht="15.75" thickBot="1" x14ac:dyDescent="0.3">
      <c r="A640" s="412"/>
      <c r="B640" s="406"/>
      <c r="C640" s="406"/>
      <c r="D640" s="406"/>
      <c r="E640" s="406"/>
      <c r="F640" s="406"/>
      <c r="G640" s="76" t="s">
        <v>290</v>
      </c>
      <c r="H640" s="61">
        <f t="shared" si="257"/>
        <v>2.6</v>
      </c>
      <c r="I640" s="61">
        <v>0</v>
      </c>
      <c r="J640" s="61">
        <v>0</v>
      </c>
      <c r="K640" s="61">
        <v>0</v>
      </c>
      <c r="L640" s="61">
        <v>2.5</v>
      </c>
      <c r="M640" s="61">
        <v>0.1</v>
      </c>
      <c r="N640" s="61">
        <v>0</v>
      </c>
      <c r="O640" s="406"/>
      <c r="P640" s="409"/>
      <c r="Q640" s="315"/>
    </row>
    <row r="641" spans="1:17" ht="24.75" thickBot="1" x14ac:dyDescent="0.3">
      <c r="A641" s="413"/>
      <c r="B641" s="407"/>
      <c r="C641" s="407"/>
      <c r="D641" s="407"/>
      <c r="E641" s="407"/>
      <c r="F641" s="407"/>
      <c r="G641" s="76" t="s">
        <v>291</v>
      </c>
      <c r="H641" s="61">
        <f t="shared" si="257"/>
        <v>0</v>
      </c>
      <c r="I641" s="61">
        <v>0</v>
      </c>
      <c r="J641" s="61">
        <v>0</v>
      </c>
      <c r="K641" s="61">
        <v>0</v>
      </c>
      <c r="L641" s="61">
        <v>0</v>
      </c>
      <c r="M641" s="61">
        <v>0</v>
      </c>
      <c r="N641" s="61">
        <v>0</v>
      </c>
      <c r="O641" s="407"/>
      <c r="P641" s="410"/>
      <c r="Q641" s="315"/>
    </row>
    <row r="642" spans="1:17" ht="36.75" thickBot="1" x14ac:dyDescent="0.3">
      <c r="A642" s="411" t="s">
        <v>4029</v>
      </c>
      <c r="B642" s="405" t="s">
        <v>2183</v>
      </c>
      <c r="C642" s="405" t="s">
        <v>4016</v>
      </c>
      <c r="D642" s="405" t="s">
        <v>522</v>
      </c>
      <c r="E642" s="405" t="s">
        <v>2183</v>
      </c>
      <c r="F642" s="405" t="s">
        <v>3864</v>
      </c>
      <c r="G642" s="76" t="s">
        <v>286</v>
      </c>
      <c r="H642" s="61">
        <f t="shared" ref="H642:N642" si="258">SUM(H643:H646)</f>
        <v>20.5</v>
      </c>
      <c r="I642" s="61">
        <f t="shared" si="258"/>
        <v>0</v>
      </c>
      <c r="J642" s="61">
        <f t="shared" si="258"/>
        <v>0</v>
      </c>
      <c r="K642" s="61">
        <f t="shared" si="258"/>
        <v>0</v>
      </c>
      <c r="L642" s="61">
        <f t="shared" si="258"/>
        <v>0</v>
      </c>
      <c r="M642" s="61">
        <f t="shared" si="258"/>
        <v>2.5</v>
      </c>
      <c r="N642" s="61">
        <f t="shared" si="258"/>
        <v>18</v>
      </c>
      <c r="O642" s="405"/>
      <c r="P642" s="408" t="s">
        <v>2183</v>
      </c>
      <c r="Q642" s="314" t="s">
        <v>4198</v>
      </c>
    </row>
    <row r="643" spans="1:17" ht="15.75" thickBot="1" x14ac:dyDescent="0.3">
      <c r="A643" s="412"/>
      <c r="B643" s="406"/>
      <c r="C643" s="406"/>
      <c r="D643" s="406"/>
      <c r="E643" s="406"/>
      <c r="F643" s="406"/>
      <c r="G643" s="76" t="s">
        <v>288</v>
      </c>
      <c r="H643" s="61">
        <f t="shared" ref="H643:H646" si="259">SUM(I643:N643)</f>
        <v>16.7</v>
      </c>
      <c r="I643" s="61">
        <v>0</v>
      </c>
      <c r="J643" s="61">
        <v>0</v>
      </c>
      <c r="K643" s="61">
        <v>0</v>
      </c>
      <c r="L643" s="61">
        <v>0</v>
      </c>
      <c r="M643" s="61">
        <v>0</v>
      </c>
      <c r="N643" s="61">
        <v>16.7</v>
      </c>
      <c r="O643" s="406"/>
      <c r="P643" s="409"/>
      <c r="Q643" s="315"/>
    </row>
    <row r="644" spans="1:17" ht="36.75" thickBot="1" x14ac:dyDescent="0.3">
      <c r="A644" s="412"/>
      <c r="B644" s="406"/>
      <c r="C644" s="406"/>
      <c r="D644" s="406"/>
      <c r="E644" s="406"/>
      <c r="F644" s="406"/>
      <c r="G644" s="76" t="s">
        <v>289</v>
      </c>
      <c r="H644" s="61">
        <f t="shared" si="259"/>
        <v>1.2</v>
      </c>
      <c r="I644" s="61">
        <v>0</v>
      </c>
      <c r="J644" s="61">
        <v>0</v>
      </c>
      <c r="K644" s="61">
        <v>0</v>
      </c>
      <c r="L644" s="61">
        <v>0</v>
      </c>
      <c r="M644" s="61">
        <v>0</v>
      </c>
      <c r="N644" s="61">
        <v>1.2</v>
      </c>
      <c r="O644" s="406"/>
      <c r="P644" s="409"/>
      <c r="Q644" s="315"/>
    </row>
    <row r="645" spans="1:17" ht="15.75" thickBot="1" x14ac:dyDescent="0.3">
      <c r="A645" s="412"/>
      <c r="B645" s="406"/>
      <c r="C645" s="406"/>
      <c r="D645" s="406"/>
      <c r="E645" s="406"/>
      <c r="F645" s="406"/>
      <c r="G645" s="76" t="s">
        <v>290</v>
      </c>
      <c r="H645" s="61">
        <f t="shared" si="259"/>
        <v>2.6</v>
      </c>
      <c r="I645" s="61">
        <v>0</v>
      </c>
      <c r="J645" s="61">
        <v>0</v>
      </c>
      <c r="K645" s="61">
        <v>0</v>
      </c>
      <c r="L645" s="61">
        <v>0</v>
      </c>
      <c r="M645" s="61">
        <v>2.5</v>
      </c>
      <c r="N645" s="61">
        <v>0.1</v>
      </c>
      <c r="O645" s="406"/>
      <c r="P645" s="409"/>
      <c r="Q645" s="315"/>
    </row>
    <row r="646" spans="1:17" ht="24.75" thickBot="1" x14ac:dyDescent="0.3">
      <c r="A646" s="413"/>
      <c r="B646" s="407"/>
      <c r="C646" s="407"/>
      <c r="D646" s="407"/>
      <c r="E646" s="407"/>
      <c r="F646" s="407"/>
      <c r="G646" s="76" t="s">
        <v>291</v>
      </c>
      <c r="H646" s="61">
        <f t="shared" si="259"/>
        <v>0</v>
      </c>
      <c r="I646" s="61">
        <v>0</v>
      </c>
      <c r="J646" s="61">
        <v>0</v>
      </c>
      <c r="K646" s="61">
        <v>0</v>
      </c>
      <c r="L646" s="61">
        <v>0</v>
      </c>
      <c r="M646" s="61">
        <v>0</v>
      </c>
      <c r="N646" s="61">
        <v>0</v>
      </c>
      <c r="O646" s="407"/>
      <c r="P646" s="410"/>
      <c r="Q646" s="315"/>
    </row>
    <row r="647" spans="1:17" ht="36.75" thickBot="1" x14ac:dyDescent="0.3">
      <c r="A647" s="702" t="s">
        <v>3850</v>
      </c>
      <c r="B647" s="702"/>
      <c r="C647" s="702"/>
      <c r="D647" s="702"/>
      <c r="E647" s="702"/>
      <c r="F647" s="703"/>
      <c r="G647" s="165" t="s">
        <v>286</v>
      </c>
      <c r="H647" s="65">
        <f>SUM(H607,H612,H617,H622,H627,H632,H637,H642)</f>
        <v>178.7</v>
      </c>
      <c r="I647" s="65">
        <f t="shared" ref="I647:N647" si="260">SUM(I607,I612,I617,I622,I627,I632,I637,I642)</f>
        <v>0</v>
      </c>
      <c r="J647" s="65">
        <f t="shared" si="260"/>
        <v>0</v>
      </c>
      <c r="K647" s="65">
        <f t="shared" si="260"/>
        <v>0</v>
      </c>
      <c r="L647" s="65">
        <f t="shared" si="260"/>
        <v>89</v>
      </c>
      <c r="M647" s="65">
        <f t="shared" si="260"/>
        <v>71.7</v>
      </c>
      <c r="N647" s="65">
        <f t="shared" si="260"/>
        <v>18</v>
      </c>
      <c r="O647" s="438" t="s">
        <v>125</v>
      </c>
      <c r="P647" s="441" t="s">
        <v>2183</v>
      </c>
    </row>
    <row r="648" spans="1:17" ht="24.75" thickBot="1" x14ac:dyDescent="0.3">
      <c r="A648" s="696"/>
      <c r="B648" s="696"/>
      <c r="C648" s="696"/>
      <c r="D648" s="696"/>
      <c r="E648" s="696"/>
      <c r="F648" s="697"/>
      <c r="G648" s="165" t="s">
        <v>288</v>
      </c>
      <c r="H648" s="65">
        <f t="shared" ref="H648:N651" si="261">SUM(H608,H613,H618,H623,H628,H633,H638,H643)</f>
        <v>122.60000000000001</v>
      </c>
      <c r="I648" s="65">
        <f t="shared" si="261"/>
        <v>0</v>
      </c>
      <c r="J648" s="65">
        <f t="shared" si="261"/>
        <v>0</v>
      </c>
      <c r="K648" s="65">
        <f t="shared" si="261"/>
        <v>0</v>
      </c>
      <c r="L648" s="65">
        <f t="shared" si="261"/>
        <v>60.3</v>
      </c>
      <c r="M648" s="65">
        <f t="shared" si="261"/>
        <v>45.6</v>
      </c>
      <c r="N648" s="65">
        <f t="shared" si="261"/>
        <v>16.7</v>
      </c>
      <c r="O648" s="439"/>
      <c r="P648" s="442"/>
    </row>
    <row r="649" spans="1:17" ht="36.75" thickBot="1" x14ac:dyDescent="0.3">
      <c r="A649" s="696"/>
      <c r="B649" s="696"/>
      <c r="C649" s="696"/>
      <c r="D649" s="696"/>
      <c r="E649" s="696"/>
      <c r="F649" s="697"/>
      <c r="G649" s="165" t="s">
        <v>289</v>
      </c>
      <c r="H649" s="65">
        <f t="shared" si="261"/>
        <v>40.20000000000001</v>
      </c>
      <c r="I649" s="65">
        <f t="shared" si="261"/>
        <v>0</v>
      </c>
      <c r="J649" s="65">
        <f t="shared" si="261"/>
        <v>0</v>
      </c>
      <c r="K649" s="65">
        <f t="shared" si="261"/>
        <v>0</v>
      </c>
      <c r="L649" s="65">
        <f t="shared" si="261"/>
        <v>16.899999999999999</v>
      </c>
      <c r="M649" s="65">
        <f t="shared" si="261"/>
        <v>22.1</v>
      </c>
      <c r="N649" s="65">
        <f t="shared" si="261"/>
        <v>1.2</v>
      </c>
      <c r="O649" s="439"/>
      <c r="P649" s="442"/>
    </row>
    <row r="650" spans="1:17" ht="15.75" thickBot="1" x14ac:dyDescent="0.3">
      <c r="A650" s="696"/>
      <c r="B650" s="696"/>
      <c r="C650" s="696"/>
      <c r="D650" s="696"/>
      <c r="E650" s="696"/>
      <c r="F650" s="697"/>
      <c r="G650" s="165" t="s">
        <v>290</v>
      </c>
      <c r="H650" s="65">
        <f t="shared" si="261"/>
        <v>15.899999999999999</v>
      </c>
      <c r="I650" s="65">
        <f t="shared" si="261"/>
        <v>0</v>
      </c>
      <c r="J650" s="65">
        <f t="shared" si="261"/>
        <v>0</v>
      </c>
      <c r="K650" s="65">
        <f t="shared" si="261"/>
        <v>0</v>
      </c>
      <c r="L650" s="65">
        <f t="shared" si="261"/>
        <v>11.8</v>
      </c>
      <c r="M650" s="65">
        <f t="shared" si="261"/>
        <v>4</v>
      </c>
      <c r="N650" s="65">
        <f t="shared" si="261"/>
        <v>0.1</v>
      </c>
      <c r="O650" s="439"/>
      <c r="P650" s="442"/>
    </row>
    <row r="651" spans="1:17" ht="24.75" thickBot="1" x14ac:dyDescent="0.3">
      <c r="A651" s="698"/>
      <c r="B651" s="698"/>
      <c r="C651" s="698"/>
      <c r="D651" s="698"/>
      <c r="E651" s="698"/>
      <c r="F651" s="699"/>
      <c r="G651" s="165" t="s">
        <v>291</v>
      </c>
      <c r="H651" s="65">
        <f t="shared" si="261"/>
        <v>0</v>
      </c>
      <c r="I651" s="65">
        <f t="shared" si="261"/>
        <v>0</v>
      </c>
      <c r="J651" s="65">
        <f t="shared" si="261"/>
        <v>0</v>
      </c>
      <c r="K651" s="65">
        <f t="shared" si="261"/>
        <v>0</v>
      </c>
      <c r="L651" s="65">
        <f t="shared" si="261"/>
        <v>0</v>
      </c>
      <c r="M651" s="65">
        <f t="shared" si="261"/>
        <v>0</v>
      </c>
      <c r="N651" s="65">
        <f t="shared" si="261"/>
        <v>0</v>
      </c>
      <c r="O651" s="440"/>
      <c r="P651" s="443"/>
    </row>
    <row r="652" spans="1:17" ht="15.75" thickBot="1" x14ac:dyDescent="0.3">
      <c r="A652" s="417" t="s">
        <v>1239</v>
      </c>
      <c r="B652" s="417"/>
      <c r="C652" s="417"/>
      <c r="D652" s="417"/>
      <c r="E652" s="417"/>
      <c r="F652" s="417"/>
      <c r="G652" s="417"/>
      <c r="H652" s="417"/>
      <c r="I652" s="417"/>
      <c r="J652" s="417"/>
      <c r="K652" s="417"/>
      <c r="L652" s="417"/>
      <c r="M652" s="417"/>
      <c r="N652" s="417"/>
      <c r="O652" s="417"/>
      <c r="P652" s="419"/>
    </row>
    <row r="653" spans="1:17" ht="36.75" thickBot="1" x14ac:dyDescent="0.3">
      <c r="A653" s="411" t="s">
        <v>4030</v>
      </c>
      <c r="B653" s="405" t="s">
        <v>2183</v>
      </c>
      <c r="C653" s="405" t="s">
        <v>4031</v>
      </c>
      <c r="D653" s="405" t="s">
        <v>336</v>
      </c>
      <c r="E653" s="405" t="s">
        <v>2183</v>
      </c>
      <c r="F653" s="405" t="s">
        <v>3864</v>
      </c>
      <c r="G653" s="76" t="s">
        <v>286</v>
      </c>
      <c r="H653" s="61">
        <f t="shared" ref="H653:N653" si="262">SUM(H654:H657)</f>
        <v>20.100000000000001</v>
      </c>
      <c r="I653" s="61">
        <f t="shared" si="262"/>
        <v>0</v>
      </c>
      <c r="J653" s="61">
        <f t="shared" si="262"/>
        <v>0</v>
      </c>
      <c r="K653" s="61">
        <f t="shared" si="262"/>
        <v>0</v>
      </c>
      <c r="L653" s="61">
        <f t="shared" si="262"/>
        <v>4</v>
      </c>
      <c r="M653" s="61">
        <f t="shared" si="262"/>
        <v>16.100000000000001</v>
      </c>
      <c r="N653" s="61">
        <f t="shared" si="262"/>
        <v>0</v>
      </c>
      <c r="O653" s="405">
        <v>500</v>
      </c>
      <c r="P653" s="408" t="s">
        <v>2183</v>
      </c>
      <c r="Q653" s="314" t="s">
        <v>4167</v>
      </c>
    </row>
    <row r="654" spans="1:17" ht="15.75" thickBot="1" x14ac:dyDescent="0.3">
      <c r="A654" s="412"/>
      <c r="B654" s="406"/>
      <c r="C654" s="406"/>
      <c r="D654" s="406"/>
      <c r="E654" s="406"/>
      <c r="F654" s="406"/>
      <c r="G654" s="76" t="s">
        <v>288</v>
      </c>
      <c r="H654" s="61">
        <f t="shared" ref="H654:H657" si="263">SUM(I654:N654)</f>
        <v>14.9</v>
      </c>
      <c r="I654" s="61">
        <v>0</v>
      </c>
      <c r="J654" s="61">
        <v>0</v>
      </c>
      <c r="K654" s="61">
        <v>0</v>
      </c>
      <c r="L654" s="61">
        <v>0</v>
      </c>
      <c r="M654" s="61">
        <v>14.9</v>
      </c>
      <c r="N654" s="61">
        <v>0</v>
      </c>
      <c r="O654" s="406"/>
      <c r="P654" s="409"/>
      <c r="Q654" s="315"/>
    </row>
    <row r="655" spans="1:17" ht="36.75" thickBot="1" x14ac:dyDescent="0.3">
      <c r="A655" s="412"/>
      <c r="B655" s="406"/>
      <c r="C655" s="406"/>
      <c r="D655" s="406"/>
      <c r="E655" s="406"/>
      <c r="F655" s="406"/>
      <c r="G655" s="76" t="s">
        <v>289</v>
      </c>
      <c r="H655" s="61">
        <f t="shared" si="263"/>
        <v>1.1000000000000001</v>
      </c>
      <c r="I655" s="61">
        <v>0</v>
      </c>
      <c r="J655" s="61">
        <v>0</v>
      </c>
      <c r="K655" s="61">
        <v>0</v>
      </c>
      <c r="L655" s="61">
        <v>0</v>
      </c>
      <c r="M655" s="61">
        <v>1.1000000000000001</v>
      </c>
      <c r="N655" s="61">
        <v>0</v>
      </c>
      <c r="O655" s="406"/>
      <c r="P655" s="409"/>
      <c r="Q655" s="315"/>
    </row>
    <row r="656" spans="1:17" ht="15.75" thickBot="1" x14ac:dyDescent="0.3">
      <c r="A656" s="412"/>
      <c r="B656" s="406"/>
      <c r="C656" s="406"/>
      <c r="D656" s="406"/>
      <c r="E656" s="406"/>
      <c r="F656" s="406"/>
      <c r="G656" s="76" t="s">
        <v>290</v>
      </c>
      <c r="H656" s="61">
        <f t="shared" si="263"/>
        <v>4.0999999999999996</v>
      </c>
      <c r="I656" s="61">
        <v>0</v>
      </c>
      <c r="J656" s="61">
        <v>0</v>
      </c>
      <c r="K656" s="61">
        <v>0</v>
      </c>
      <c r="L656" s="61">
        <v>4</v>
      </c>
      <c r="M656" s="61">
        <v>0.1</v>
      </c>
      <c r="N656" s="61">
        <v>0</v>
      </c>
      <c r="O656" s="406"/>
      <c r="P656" s="409"/>
      <c r="Q656" s="315"/>
    </row>
    <row r="657" spans="1:17" ht="24.75" thickBot="1" x14ac:dyDescent="0.3">
      <c r="A657" s="413"/>
      <c r="B657" s="407"/>
      <c r="C657" s="407"/>
      <c r="D657" s="407"/>
      <c r="E657" s="407"/>
      <c r="F657" s="407"/>
      <c r="G657" s="76" t="s">
        <v>291</v>
      </c>
      <c r="H657" s="61">
        <f t="shared" si="263"/>
        <v>0</v>
      </c>
      <c r="I657" s="61">
        <v>0</v>
      </c>
      <c r="J657" s="61">
        <v>0</v>
      </c>
      <c r="K657" s="61">
        <v>0</v>
      </c>
      <c r="L657" s="61">
        <v>0</v>
      </c>
      <c r="M657" s="61">
        <v>0</v>
      </c>
      <c r="N657" s="61">
        <v>0</v>
      </c>
      <c r="O657" s="407"/>
      <c r="P657" s="410"/>
      <c r="Q657" s="315"/>
    </row>
    <row r="658" spans="1:17" ht="36.75" thickBot="1" x14ac:dyDescent="0.3">
      <c r="A658" s="411" t="s">
        <v>4032</v>
      </c>
      <c r="B658" s="405" t="s">
        <v>2183</v>
      </c>
      <c r="C658" s="405" t="s">
        <v>4031</v>
      </c>
      <c r="D658" s="405" t="s">
        <v>336</v>
      </c>
      <c r="E658" s="405" t="s">
        <v>2183</v>
      </c>
      <c r="F658" s="405" t="s">
        <v>3864</v>
      </c>
      <c r="G658" s="76" t="s">
        <v>286</v>
      </c>
      <c r="H658" s="61">
        <f t="shared" ref="H658:N658" si="264">SUM(H659:H662)</f>
        <v>22.5</v>
      </c>
      <c r="I658" s="61">
        <f t="shared" si="264"/>
        <v>0</v>
      </c>
      <c r="J658" s="61">
        <f t="shared" si="264"/>
        <v>0</v>
      </c>
      <c r="K658" s="61">
        <f t="shared" si="264"/>
        <v>0</v>
      </c>
      <c r="L658" s="61">
        <f t="shared" si="264"/>
        <v>4</v>
      </c>
      <c r="M658" s="61">
        <f t="shared" si="264"/>
        <v>18.5</v>
      </c>
      <c r="N658" s="61">
        <f t="shared" si="264"/>
        <v>0</v>
      </c>
      <c r="O658" s="447">
        <v>1000</v>
      </c>
      <c r="P658" s="408" t="s">
        <v>2183</v>
      </c>
      <c r="Q658" s="314" t="s">
        <v>4167</v>
      </c>
    </row>
    <row r="659" spans="1:17" ht="15.75" thickBot="1" x14ac:dyDescent="0.3">
      <c r="A659" s="412"/>
      <c r="B659" s="406"/>
      <c r="C659" s="406"/>
      <c r="D659" s="406"/>
      <c r="E659" s="406"/>
      <c r="F659" s="406"/>
      <c r="G659" s="76" t="s">
        <v>288</v>
      </c>
      <c r="H659" s="61">
        <f t="shared" ref="H659:H662" si="265">SUM(I659:N659)</f>
        <v>17.2</v>
      </c>
      <c r="I659" s="61">
        <v>0</v>
      </c>
      <c r="J659" s="61">
        <v>0</v>
      </c>
      <c r="K659" s="61">
        <v>0</v>
      </c>
      <c r="L659" s="61">
        <v>0</v>
      </c>
      <c r="M659" s="61">
        <v>17.2</v>
      </c>
      <c r="N659" s="61">
        <v>0</v>
      </c>
      <c r="O659" s="448"/>
      <c r="P659" s="409"/>
      <c r="Q659" s="315"/>
    </row>
    <row r="660" spans="1:17" ht="36.75" thickBot="1" x14ac:dyDescent="0.3">
      <c r="A660" s="412"/>
      <c r="B660" s="406"/>
      <c r="C660" s="406"/>
      <c r="D660" s="406"/>
      <c r="E660" s="406"/>
      <c r="F660" s="406"/>
      <c r="G660" s="76" t="s">
        <v>289</v>
      </c>
      <c r="H660" s="61">
        <f t="shared" si="265"/>
        <v>1.2</v>
      </c>
      <c r="I660" s="61">
        <v>0</v>
      </c>
      <c r="J660" s="61">
        <v>0</v>
      </c>
      <c r="K660" s="61">
        <v>0</v>
      </c>
      <c r="L660" s="61">
        <v>0</v>
      </c>
      <c r="M660" s="61">
        <v>1.2</v>
      </c>
      <c r="N660" s="61">
        <v>0</v>
      </c>
      <c r="O660" s="448"/>
      <c r="P660" s="409"/>
      <c r="Q660" s="315"/>
    </row>
    <row r="661" spans="1:17" ht="15.75" thickBot="1" x14ac:dyDescent="0.3">
      <c r="A661" s="412"/>
      <c r="B661" s="406"/>
      <c r="C661" s="406"/>
      <c r="D661" s="406"/>
      <c r="E661" s="406"/>
      <c r="F661" s="406"/>
      <c r="G661" s="76" t="s">
        <v>290</v>
      </c>
      <c r="H661" s="61">
        <f t="shared" si="265"/>
        <v>4.0999999999999996</v>
      </c>
      <c r="I661" s="61">
        <v>0</v>
      </c>
      <c r="J661" s="61">
        <v>0</v>
      </c>
      <c r="K661" s="61">
        <v>0</v>
      </c>
      <c r="L661" s="61">
        <v>4</v>
      </c>
      <c r="M661" s="61">
        <v>0.1</v>
      </c>
      <c r="N661" s="61">
        <v>0</v>
      </c>
      <c r="O661" s="448"/>
      <c r="P661" s="409"/>
      <c r="Q661" s="315"/>
    </row>
    <row r="662" spans="1:17" ht="24.75" thickBot="1" x14ac:dyDescent="0.3">
      <c r="A662" s="413"/>
      <c r="B662" s="407"/>
      <c r="C662" s="407"/>
      <c r="D662" s="407"/>
      <c r="E662" s="407"/>
      <c r="F662" s="407"/>
      <c r="G662" s="76" t="s">
        <v>291</v>
      </c>
      <c r="H662" s="61">
        <f t="shared" si="265"/>
        <v>0</v>
      </c>
      <c r="I662" s="61">
        <v>0</v>
      </c>
      <c r="J662" s="61">
        <v>0</v>
      </c>
      <c r="K662" s="61">
        <v>0</v>
      </c>
      <c r="L662" s="61">
        <v>0</v>
      </c>
      <c r="M662" s="61">
        <v>0</v>
      </c>
      <c r="N662" s="61">
        <v>0</v>
      </c>
      <c r="O662" s="449"/>
      <c r="P662" s="410"/>
      <c r="Q662" s="315"/>
    </row>
    <row r="663" spans="1:17" ht="36.75" thickBot="1" x14ac:dyDescent="0.3">
      <c r="A663" s="411" t="s">
        <v>4033</v>
      </c>
      <c r="B663" s="405" t="s">
        <v>2183</v>
      </c>
      <c r="C663" s="405" t="s">
        <v>4031</v>
      </c>
      <c r="D663" s="405" t="s">
        <v>336</v>
      </c>
      <c r="E663" s="405" t="s">
        <v>2183</v>
      </c>
      <c r="F663" s="405" t="s">
        <v>3864</v>
      </c>
      <c r="G663" s="76" t="s">
        <v>286</v>
      </c>
      <c r="H663" s="61">
        <f t="shared" ref="H663:N663" si="266">SUM(H664:H667)</f>
        <v>23.1</v>
      </c>
      <c r="I663" s="61">
        <f t="shared" si="266"/>
        <v>0</v>
      </c>
      <c r="J663" s="61">
        <f t="shared" si="266"/>
        <v>0</v>
      </c>
      <c r="K663" s="61">
        <f t="shared" si="266"/>
        <v>0</v>
      </c>
      <c r="L663" s="61">
        <f t="shared" si="266"/>
        <v>4</v>
      </c>
      <c r="M663" s="61">
        <f t="shared" si="266"/>
        <v>19.100000000000001</v>
      </c>
      <c r="N663" s="61">
        <f t="shared" si="266"/>
        <v>0</v>
      </c>
      <c r="O663" s="447">
        <v>1000</v>
      </c>
      <c r="P663" s="408" t="s">
        <v>2183</v>
      </c>
      <c r="Q663" s="314" t="s">
        <v>4167</v>
      </c>
    </row>
    <row r="664" spans="1:17" ht="15.75" thickBot="1" x14ac:dyDescent="0.3">
      <c r="A664" s="412"/>
      <c r="B664" s="406"/>
      <c r="C664" s="406"/>
      <c r="D664" s="406"/>
      <c r="E664" s="406"/>
      <c r="F664" s="406"/>
      <c r="G664" s="76" t="s">
        <v>288</v>
      </c>
      <c r="H664" s="61">
        <f t="shared" ref="H664:H667" si="267">SUM(I664:N664)</f>
        <v>17.7</v>
      </c>
      <c r="I664" s="61">
        <v>0</v>
      </c>
      <c r="J664" s="61">
        <v>0</v>
      </c>
      <c r="K664" s="61">
        <v>0</v>
      </c>
      <c r="L664" s="61">
        <v>0</v>
      </c>
      <c r="M664" s="61">
        <v>17.7</v>
      </c>
      <c r="N664" s="61">
        <v>0</v>
      </c>
      <c r="O664" s="448"/>
      <c r="P664" s="409"/>
      <c r="Q664" s="315"/>
    </row>
    <row r="665" spans="1:17" ht="36.75" thickBot="1" x14ac:dyDescent="0.3">
      <c r="A665" s="412"/>
      <c r="B665" s="406"/>
      <c r="C665" s="406"/>
      <c r="D665" s="406"/>
      <c r="E665" s="406"/>
      <c r="F665" s="406"/>
      <c r="G665" s="76" t="s">
        <v>289</v>
      </c>
      <c r="H665" s="61">
        <f t="shared" si="267"/>
        <v>1.3</v>
      </c>
      <c r="I665" s="61">
        <v>0</v>
      </c>
      <c r="J665" s="61">
        <v>0</v>
      </c>
      <c r="K665" s="61">
        <v>0</v>
      </c>
      <c r="L665" s="61">
        <v>0</v>
      </c>
      <c r="M665" s="61">
        <v>1.3</v>
      </c>
      <c r="N665" s="61">
        <v>0</v>
      </c>
      <c r="O665" s="448"/>
      <c r="P665" s="409"/>
      <c r="Q665" s="315"/>
    </row>
    <row r="666" spans="1:17" ht="15.75" thickBot="1" x14ac:dyDescent="0.3">
      <c r="A666" s="412"/>
      <c r="B666" s="406"/>
      <c r="C666" s="406"/>
      <c r="D666" s="406"/>
      <c r="E666" s="406"/>
      <c r="F666" s="406"/>
      <c r="G666" s="76" t="s">
        <v>290</v>
      </c>
      <c r="H666" s="61">
        <f t="shared" si="267"/>
        <v>4.0999999999999996</v>
      </c>
      <c r="I666" s="61">
        <v>0</v>
      </c>
      <c r="J666" s="61">
        <v>0</v>
      </c>
      <c r="K666" s="61">
        <v>0</v>
      </c>
      <c r="L666" s="61">
        <v>4</v>
      </c>
      <c r="M666" s="61">
        <v>0.1</v>
      </c>
      <c r="N666" s="61">
        <v>0</v>
      </c>
      <c r="O666" s="448"/>
      <c r="P666" s="409"/>
      <c r="Q666" s="315"/>
    </row>
    <row r="667" spans="1:17" ht="24.75" thickBot="1" x14ac:dyDescent="0.3">
      <c r="A667" s="413"/>
      <c r="B667" s="407"/>
      <c r="C667" s="407"/>
      <c r="D667" s="407"/>
      <c r="E667" s="407"/>
      <c r="F667" s="407"/>
      <c r="G667" s="76" t="s">
        <v>291</v>
      </c>
      <c r="H667" s="61">
        <f t="shared" si="267"/>
        <v>0</v>
      </c>
      <c r="I667" s="61">
        <v>0</v>
      </c>
      <c r="J667" s="61">
        <v>0</v>
      </c>
      <c r="K667" s="61">
        <v>0</v>
      </c>
      <c r="L667" s="61">
        <v>0</v>
      </c>
      <c r="M667" s="61">
        <v>0</v>
      </c>
      <c r="N667" s="61">
        <v>0</v>
      </c>
      <c r="O667" s="449"/>
      <c r="P667" s="410"/>
      <c r="Q667" s="315"/>
    </row>
    <row r="668" spans="1:17" ht="36.75" thickBot="1" x14ac:dyDescent="0.3">
      <c r="A668" s="411" t="s">
        <v>4034</v>
      </c>
      <c r="B668" s="405" t="s">
        <v>2183</v>
      </c>
      <c r="C668" s="405" t="s">
        <v>4031</v>
      </c>
      <c r="D668" s="405" t="s">
        <v>336</v>
      </c>
      <c r="E668" s="405" t="s">
        <v>2183</v>
      </c>
      <c r="F668" s="405" t="s">
        <v>3864</v>
      </c>
      <c r="G668" s="76" t="s">
        <v>286</v>
      </c>
      <c r="H668" s="61">
        <f t="shared" ref="H668:N668" si="268">SUM(H669:H672)</f>
        <v>24</v>
      </c>
      <c r="I668" s="61">
        <f t="shared" si="268"/>
        <v>0</v>
      </c>
      <c r="J668" s="61">
        <f t="shared" si="268"/>
        <v>0</v>
      </c>
      <c r="K668" s="61">
        <f t="shared" si="268"/>
        <v>0</v>
      </c>
      <c r="L668" s="61">
        <f t="shared" si="268"/>
        <v>4</v>
      </c>
      <c r="M668" s="61">
        <f t="shared" si="268"/>
        <v>20.000000000000004</v>
      </c>
      <c r="N668" s="61">
        <f t="shared" si="268"/>
        <v>0</v>
      </c>
      <c r="O668" s="447">
        <v>1000</v>
      </c>
      <c r="P668" s="408" t="s">
        <v>2183</v>
      </c>
      <c r="Q668" s="314" t="s">
        <v>4167</v>
      </c>
    </row>
    <row r="669" spans="1:17" ht="15.75" thickBot="1" x14ac:dyDescent="0.3">
      <c r="A669" s="412"/>
      <c r="B669" s="406"/>
      <c r="C669" s="406"/>
      <c r="D669" s="406"/>
      <c r="E669" s="406"/>
      <c r="F669" s="406"/>
      <c r="G669" s="76" t="s">
        <v>288</v>
      </c>
      <c r="H669" s="61">
        <f t="shared" ref="H669:H672" si="269">SUM(I669:N669)</f>
        <v>18.600000000000001</v>
      </c>
      <c r="I669" s="61">
        <v>0</v>
      </c>
      <c r="J669" s="61">
        <v>0</v>
      </c>
      <c r="K669" s="61">
        <v>0</v>
      </c>
      <c r="L669" s="61">
        <v>0</v>
      </c>
      <c r="M669" s="61">
        <v>18.600000000000001</v>
      </c>
      <c r="N669" s="61">
        <v>0</v>
      </c>
      <c r="O669" s="448"/>
      <c r="P669" s="409"/>
      <c r="Q669" s="315"/>
    </row>
    <row r="670" spans="1:17" ht="36.75" thickBot="1" x14ac:dyDescent="0.3">
      <c r="A670" s="412"/>
      <c r="B670" s="406"/>
      <c r="C670" s="406"/>
      <c r="D670" s="406"/>
      <c r="E670" s="406"/>
      <c r="F670" s="406"/>
      <c r="G670" s="76" t="s">
        <v>289</v>
      </c>
      <c r="H670" s="61">
        <f t="shared" si="269"/>
        <v>1.3</v>
      </c>
      <c r="I670" s="61">
        <v>0</v>
      </c>
      <c r="J670" s="61">
        <v>0</v>
      </c>
      <c r="K670" s="61">
        <v>0</v>
      </c>
      <c r="L670" s="61">
        <v>0</v>
      </c>
      <c r="M670" s="61">
        <v>1.3</v>
      </c>
      <c r="N670" s="61">
        <v>0</v>
      </c>
      <c r="O670" s="448"/>
      <c r="P670" s="409"/>
      <c r="Q670" s="315"/>
    </row>
    <row r="671" spans="1:17" ht="15.75" thickBot="1" x14ac:dyDescent="0.3">
      <c r="A671" s="412"/>
      <c r="B671" s="406"/>
      <c r="C671" s="406"/>
      <c r="D671" s="406"/>
      <c r="E671" s="406"/>
      <c r="F671" s="406"/>
      <c r="G671" s="76" t="s">
        <v>290</v>
      </c>
      <c r="H671" s="61">
        <f t="shared" si="269"/>
        <v>4.0999999999999996</v>
      </c>
      <c r="I671" s="61">
        <v>0</v>
      </c>
      <c r="J671" s="61">
        <v>0</v>
      </c>
      <c r="K671" s="61">
        <v>0</v>
      </c>
      <c r="L671" s="61">
        <v>4</v>
      </c>
      <c r="M671" s="61">
        <v>0.1</v>
      </c>
      <c r="N671" s="61">
        <v>0</v>
      </c>
      <c r="O671" s="448"/>
      <c r="P671" s="409"/>
      <c r="Q671" s="315"/>
    </row>
    <row r="672" spans="1:17" ht="24.75" thickBot="1" x14ac:dyDescent="0.3">
      <c r="A672" s="413"/>
      <c r="B672" s="407"/>
      <c r="C672" s="407"/>
      <c r="D672" s="407"/>
      <c r="E672" s="407"/>
      <c r="F672" s="407"/>
      <c r="G672" s="76" t="s">
        <v>291</v>
      </c>
      <c r="H672" s="61">
        <f t="shared" si="269"/>
        <v>0</v>
      </c>
      <c r="I672" s="61">
        <v>0</v>
      </c>
      <c r="J672" s="61">
        <v>0</v>
      </c>
      <c r="K672" s="61">
        <v>0</v>
      </c>
      <c r="L672" s="61">
        <v>0</v>
      </c>
      <c r="M672" s="61">
        <v>0</v>
      </c>
      <c r="N672" s="61">
        <v>0</v>
      </c>
      <c r="O672" s="449"/>
      <c r="P672" s="410"/>
      <c r="Q672" s="315"/>
    </row>
    <row r="673" spans="1:17" ht="36.75" thickBot="1" x14ac:dyDescent="0.3">
      <c r="A673" s="411" t="s">
        <v>4035</v>
      </c>
      <c r="B673" s="405" t="s">
        <v>2183</v>
      </c>
      <c r="C673" s="405" t="s">
        <v>4031</v>
      </c>
      <c r="D673" s="405" t="s">
        <v>522</v>
      </c>
      <c r="E673" s="405" t="s">
        <v>2183</v>
      </c>
      <c r="F673" s="405" t="s">
        <v>3864</v>
      </c>
      <c r="G673" s="76" t="s">
        <v>286</v>
      </c>
      <c r="H673" s="61">
        <f t="shared" ref="H673:N673" si="270">SUM(H674:H677)</f>
        <v>20.100000000000001</v>
      </c>
      <c r="I673" s="61">
        <f t="shared" si="270"/>
        <v>0</v>
      </c>
      <c r="J673" s="61">
        <f t="shared" si="270"/>
        <v>0</v>
      </c>
      <c r="K673" s="61">
        <f t="shared" si="270"/>
        <v>0</v>
      </c>
      <c r="L673" s="61">
        <f t="shared" si="270"/>
        <v>0</v>
      </c>
      <c r="M673" s="61">
        <f t="shared" si="270"/>
        <v>4</v>
      </c>
      <c r="N673" s="61">
        <f t="shared" si="270"/>
        <v>16.100000000000001</v>
      </c>
      <c r="O673" s="405">
        <v>600</v>
      </c>
      <c r="P673" s="408" t="s">
        <v>2183</v>
      </c>
      <c r="Q673" s="314" t="s">
        <v>4167</v>
      </c>
    </row>
    <row r="674" spans="1:17" ht="15.75" thickBot="1" x14ac:dyDescent="0.3">
      <c r="A674" s="412"/>
      <c r="B674" s="406"/>
      <c r="C674" s="406"/>
      <c r="D674" s="406"/>
      <c r="E674" s="406"/>
      <c r="F674" s="406"/>
      <c r="G674" s="76" t="s">
        <v>288</v>
      </c>
      <c r="H674" s="61">
        <f t="shared" ref="H674:H677" si="271">SUM(I674:N674)</f>
        <v>14.9</v>
      </c>
      <c r="I674" s="61">
        <v>0</v>
      </c>
      <c r="J674" s="61">
        <v>0</v>
      </c>
      <c r="K674" s="61">
        <v>0</v>
      </c>
      <c r="L674" s="61">
        <v>0</v>
      </c>
      <c r="M674" s="61">
        <v>0</v>
      </c>
      <c r="N674" s="61">
        <v>14.9</v>
      </c>
      <c r="O674" s="406"/>
      <c r="P674" s="409"/>
      <c r="Q674" s="315"/>
    </row>
    <row r="675" spans="1:17" ht="36.75" thickBot="1" x14ac:dyDescent="0.3">
      <c r="A675" s="412"/>
      <c r="B675" s="406"/>
      <c r="C675" s="406"/>
      <c r="D675" s="406"/>
      <c r="E675" s="406"/>
      <c r="F675" s="406"/>
      <c r="G675" s="76" t="s">
        <v>289</v>
      </c>
      <c r="H675" s="61">
        <f t="shared" si="271"/>
        <v>1.1000000000000001</v>
      </c>
      <c r="I675" s="61">
        <v>0</v>
      </c>
      <c r="J675" s="61">
        <v>0</v>
      </c>
      <c r="K675" s="61">
        <v>0</v>
      </c>
      <c r="L675" s="61">
        <v>0</v>
      </c>
      <c r="M675" s="61">
        <v>0</v>
      </c>
      <c r="N675" s="61">
        <v>1.1000000000000001</v>
      </c>
      <c r="O675" s="406"/>
      <c r="P675" s="409"/>
      <c r="Q675" s="315"/>
    </row>
    <row r="676" spans="1:17" ht="15.75" thickBot="1" x14ac:dyDescent="0.3">
      <c r="A676" s="412"/>
      <c r="B676" s="406"/>
      <c r="C676" s="406"/>
      <c r="D676" s="406"/>
      <c r="E676" s="406"/>
      <c r="F676" s="406"/>
      <c r="G676" s="76" t="s">
        <v>290</v>
      </c>
      <c r="H676" s="61">
        <f t="shared" si="271"/>
        <v>4.0999999999999996</v>
      </c>
      <c r="I676" s="61">
        <v>0</v>
      </c>
      <c r="J676" s="61">
        <v>0</v>
      </c>
      <c r="K676" s="61">
        <v>0</v>
      </c>
      <c r="L676" s="61">
        <v>0</v>
      </c>
      <c r="M676" s="61">
        <v>4</v>
      </c>
      <c r="N676" s="61">
        <v>0.1</v>
      </c>
      <c r="O676" s="406"/>
      <c r="P676" s="409"/>
      <c r="Q676" s="315"/>
    </row>
    <row r="677" spans="1:17" ht="24.75" thickBot="1" x14ac:dyDescent="0.3">
      <c r="A677" s="413"/>
      <c r="B677" s="407"/>
      <c r="C677" s="407"/>
      <c r="D677" s="407"/>
      <c r="E677" s="407"/>
      <c r="F677" s="407"/>
      <c r="G677" s="76" t="s">
        <v>291</v>
      </c>
      <c r="H677" s="61">
        <f t="shared" si="271"/>
        <v>0</v>
      </c>
      <c r="I677" s="61">
        <v>0</v>
      </c>
      <c r="J677" s="61">
        <v>0</v>
      </c>
      <c r="K677" s="61">
        <v>0</v>
      </c>
      <c r="L677" s="61">
        <v>0</v>
      </c>
      <c r="M677" s="61">
        <v>0</v>
      </c>
      <c r="N677" s="61">
        <v>0</v>
      </c>
      <c r="O677" s="407"/>
      <c r="P677" s="410"/>
      <c r="Q677" s="315"/>
    </row>
    <row r="678" spans="1:17" ht="36.75" thickBot="1" x14ac:dyDescent="0.3">
      <c r="A678" s="702" t="s">
        <v>3850</v>
      </c>
      <c r="B678" s="702"/>
      <c r="C678" s="702"/>
      <c r="D678" s="702"/>
      <c r="E678" s="702"/>
      <c r="F678" s="703"/>
      <c r="G678" s="165" t="s">
        <v>286</v>
      </c>
      <c r="H678" s="65">
        <f>SUM(H653,H658,H663,H668,H673)</f>
        <v>109.80000000000001</v>
      </c>
      <c r="I678" s="65">
        <f t="shared" ref="I678:N678" si="272">SUM(I653,I658,I663,I668,I673)</f>
        <v>0</v>
      </c>
      <c r="J678" s="65">
        <f t="shared" si="272"/>
        <v>0</v>
      </c>
      <c r="K678" s="65">
        <f t="shared" si="272"/>
        <v>0</v>
      </c>
      <c r="L678" s="65">
        <f t="shared" si="272"/>
        <v>16</v>
      </c>
      <c r="M678" s="65">
        <f t="shared" si="272"/>
        <v>77.7</v>
      </c>
      <c r="N678" s="65">
        <f t="shared" si="272"/>
        <v>16.100000000000001</v>
      </c>
      <c r="O678" s="525" t="s">
        <v>125</v>
      </c>
      <c r="P678" s="528" t="s">
        <v>3982</v>
      </c>
    </row>
    <row r="679" spans="1:17" ht="24.75" thickBot="1" x14ac:dyDescent="0.3">
      <c r="A679" s="696"/>
      <c r="B679" s="696"/>
      <c r="C679" s="696"/>
      <c r="D679" s="696"/>
      <c r="E679" s="696"/>
      <c r="F679" s="697"/>
      <c r="G679" s="165" t="s">
        <v>288</v>
      </c>
      <c r="H679" s="65">
        <f t="shared" ref="H679:N682" si="273">SUM(H654,H659,H664,H669,H674)</f>
        <v>83.300000000000011</v>
      </c>
      <c r="I679" s="65">
        <f t="shared" si="273"/>
        <v>0</v>
      </c>
      <c r="J679" s="65">
        <f t="shared" si="273"/>
        <v>0</v>
      </c>
      <c r="K679" s="65">
        <f t="shared" si="273"/>
        <v>0</v>
      </c>
      <c r="L679" s="65">
        <f t="shared" si="273"/>
        <v>0</v>
      </c>
      <c r="M679" s="65">
        <f t="shared" si="273"/>
        <v>68.400000000000006</v>
      </c>
      <c r="N679" s="65">
        <f t="shared" si="273"/>
        <v>14.9</v>
      </c>
      <c r="O679" s="526"/>
      <c r="P679" s="529"/>
    </row>
    <row r="680" spans="1:17" ht="36.75" thickBot="1" x14ac:dyDescent="0.3">
      <c r="A680" s="696"/>
      <c r="B680" s="696"/>
      <c r="C680" s="696"/>
      <c r="D680" s="696"/>
      <c r="E680" s="696"/>
      <c r="F680" s="697"/>
      <c r="G680" s="165" t="s">
        <v>289</v>
      </c>
      <c r="H680" s="65">
        <f t="shared" si="273"/>
        <v>6</v>
      </c>
      <c r="I680" s="65">
        <f t="shared" si="273"/>
        <v>0</v>
      </c>
      <c r="J680" s="65">
        <f t="shared" si="273"/>
        <v>0</v>
      </c>
      <c r="K680" s="65">
        <f t="shared" si="273"/>
        <v>0</v>
      </c>
      <c r="L680" s="65">
        <f t="shared" si="273"/>
        <v>0</v>
      </c>
      <c r="M680" s="65">
        <f t="shared" si="273"/>
        <v>4.8999999999999995</v>
      </c>
      <c r="N680" s="65">
        <f t="shared" si="273"/>
        <v>1.1000000000000001</v>
      </c>
      <c r="O680" s="526"/>
      <c r="P680" s="529"/>
    </row>
    <row r="681" spans="1:17" ht="15.75" thickBot="1" x14ac:dyDescent="0.3">
      <c r="A681" s="696"/>
      <c r="B681" s="696"/>
      <c r="C681" s="696"/>
      <c r="D681" s="696"/>
      <c r="E681" s="696"/>
      <c r="F681" s="697"/>
      <c r="G681" s="165" t="s">
        <v>290</v>
      </c>
      <c r="H681" s="65">
        <f t="shared" si="273"/>
        <v>20.5</v>
      </c>
      <c r="I681" s="65">
        <f t="shared" si="273"/>
        <v>0</v>
      </c>
      <c r="J681" s="65">
        <f t="shared" si="273"/>
        <v>0</v>
      </c>
      <c r="K681" s="65">
        <f t="shared" si="273"/>
        <v>0</v>
      </c>
      <c r="L681" s="65">
        <f t="shared" si="273"/>
        <v>16</v>
      </c>
      <c r="M681" s="65">
        <f t="shared" si="273"/>
        <v>4.4000000000000004</v>
      </c>
      <c r="N681" s="65">
        <f t="shared" si="273"/>
        <v>0.1</v>
      </c>
      <c r="O681" s="526"/>
      <c r="P681" s="529"/>
    </row>
    <row r="682" spans="1:17" ht="24.75" thickBot="1" x14ac:dyDescent="0.3">
      <c r="A682" s="698"/>
      <c r="B682" s="698"/>
      <c r="C682" s="698"/>
      <c r="D682" s="698"/>
      <c r="E682" s="698"/>
      <c r="F682" s="699"/>
      <c r="G682" s="165" t="s">
        <v>291</v>
      </c>
      <c r="H682" s="65">
        <f t="shared" si="273"/>
        <v>0</v>
      </c>
      <c r="I682" s="65">
        <f t="shared" si="273"/>
        <v>0</v>
      </c>
      <c r="J682" s="65">
        <f t="shared" si="273"/>
        <v>0</v>
      </c>
      <c r="K682" s="65">
        <f t="shared" si="273"/>
        <v>0</v>
      </c>
      <c r="L682" s="65">
        <f t="shared" si="273"/>
        <v>0</v>
      </c>
      <c r="M682" s="65">
        <f t="shared" si="273"/>
        <v>0</v>
      </c>
      <c r="N682" s="65">
        <f t="shared" si="273"/>
        <v>0</v>
      </c>
      <c r="O682" s="527"/>
      <c r="P682" s="530"/>
    </row>
    <row r="683" spans="1:17" ht="15.75" thickBot="1" x14ac:dyDescent="0.3">
      <c r="A683" s="417" t="s">
        <v>1249</v>
      </c>
      <c r="B683" s="417"/>
      <c r="C683" s="417"/>
      <c r="D683" s="417"/>
      <c r="E683" s="417"/>
      <c r="F683" s="417"/>
      <c r="G683" s="417"/>
      <c r="H683" s="417"/>
      <c r="I683" s="417"/>
      <c r="J683" s="417"/>
      <c r="K683" s="417"/>
      <c r="L683" s="417"/>
      <c r="M683" s="417"/>
      <c r="N683" s="417"/>
      <c r="O683" s="417"/>
      <c r="P683" s="419"/>
    </row>
    <row r="684" spans="1:17" ht="36.75" thickBot="1" x14ac:dyDescent="0.3">
      <c r="A684" s="411" t="s">
        <v>4036</v>
      </c>
      <c r="B684" s="405" t="s">
        <v>2183</v>
      </c>
      <c r="C684" s="405" t="s">
        <v>4037</v>
      </c>
      <c r="D684" s="405">
        <v>2028</v>
      </c>
      <c r="E684" s="405" t="s">
        <v>2183</v>
      </c>
      <c r="F684" s="405" t="s">
        <v>4038</v>
      </c>
      <c r="G684" s="76" t="s">
        <v>286</v>
      </c>
      <c r="H684" s="61">
        <f t="shared" ref="H684:N684" si="274">SUM(H685:H688)</f>
        <v>21.700000000000003</v>
      </c>
      <c r="I684" s="61">
        <f t="shared" si="274"/>
        <v>0</v>
      </c>
      <c r="J684" s="61">
        <f t="shared" si="274"/>
        <v>0</v>
      </c>
      <c r="K684" s="61">
        <f t="shared" si="274"/>
        <v>0</v>
      </c>
      <c r="L684" s="61">
        <f t="shared" si="274"/>
        <v>21.700000000000003</v>
      </c>
      <c r="M684" s="61">
        <f t="shared" si="274"/>
        <v>0</v>
      </c>
      <c r="N684" s="61">
        <f t="shared" si="274"/>
        <v>0</v>
      </c>
      <c r="O684" s="447">
        <v>1000</v>
      </c>
      <c r="P684" s="408" t="s">
        <v>2183</v>
      </c>
      <c r="Q684" s="314" t="s">
        <v>4168</v>
      </c>
    </row>
    <row r="685" spans="1:17" ht="15.75" thickBot="1" x14ac:dyDescent="0.3">
      <c r="A685" s="412"/>
      <c r="B685" s="406"/>
      <c r="C685" s="406"/>
      <c r="D685" s="406"/>
      <c r="E685" s="406"/>
      <c r="F685" s="406"/>
      <c r="G685" s="76" t="s">
        <v>288</v>
      </c>
      <c r="H685" s="61">
        <f t="shared" ref="H685:H688" si="275">SUM(I685:N685)</f>
        <v>0</v>
      </c>
      <c r="I685" s="61">
        <v>0</v>
      </c>
      <c r="J685" s="61">
        <v>0</v>
      </c>
      <c r="K685" s="61">
        <v>0</v>
      </c>
      <c r="L685" s="61">
        <v>0</v>
      </c>
      <c r="M685" s="61">
        <v>0</v>
      </c>
      <c r="N685" s="61">
        <v>0</v>
      </c>
      <c r="O685" s="448"/>
      <c r="P685" s="409"/>
      <c r="Q685" s="315"/>
    </row>
    <row r="686" spans="1:17" ht="36.75" thickBot="1" x14ac:dyDescent="0.3">
      <c r="A686" s="412"/>
      <c r="B686" s="406"/>
      <c r="C686" s="406"/>
      <c r="D686" s="406"/>
      <c r="E686" s="406"/>
      <c r="F686" s="406"/>
      <c r="G686" s="76" t="s">
        <v>289</v>
      </c>
      <c r="H686" s="61">
        <f t="shared" si="275"/>
        <v>20.6</v>
      </c>
      <c r="I686" s="61">
        <v>0</v>
      </c>
      <c r="J686" s="61">
        <v>0</v>
      </c>
      <c r="K686" s="61">
        <v>0</v>
      </c>
      <c r="L686" s="61">
        <v>20.6</v>
      </c>
      <c r="M686" s="61">
        <v>0</v>
      </c>
      <c r="N686" s="61">
        <v>0</v>
      </c>
      <c r="O686" s="448"/>
      <c r="P686" s="409"/>
      <c r="Q686" s="315"/>
    </row>
    <row r="687" spans="1:17" ht="15.75" thickBot="1" x14ac:dyDescent="0.3">
      <c r="A687" s="412"/>
      <c r="B687" s="406"/>
      <c r="C687" s="406"/>
      <c r="D687" s="406"/>
      <c r="E687" s="406"/>
      <c r="F687" s="406"/>
      <c r="G687" s="76" t="s">
        <v>290</v>
      </c>
      <c r="H687" s="61">
        <f t="shared" si="275"/>
        <v>1.1000000000000001</v>
      </c>
      <c r="I687" s="61">
        <v>0</v>
      </c>
      <c r="J687" s="61">
        <v>0</v>
      </c>
      <c r="K687" s="61">
        <v>0</v>
      </c>
      <c r="L687" s="61">
        <v>1.1000000000000001</v>
      </c>
      <c r="M687" s="61">
        <v>0</v>
      </c>
      <c r="N687" s="61">
        <v>0</v>
      </c>
      <c r="O687" s="448"/>
      <c r="P687" s="409"/>
      <c r="Q687" s="315"/>
    </row>
    <row r="688" spans="1:17" ht="24.75" thickBot="1" x14ac:dyDescent="0.3">
      <c r="A688" s="413"/>
      <c r="B688" s="407"/>
      <c r="C688" s="407"/>
      <c r="D688" s="407"/>
      <c r="E688" s="407"/>
      <c r="F688" s="407"/>
      <c r="G688" s="76" t="s">
        <v>291</v>
      </c>
      <c r="H688" s="61">
        <f t="shared" si="275"/>
        <v>0</v>
      </c>
      <c r="I688" s="61">
        <v>0</v>
      </c>
      <c r="J688" s="61">
        <v>0</v>
      </c>
      <c r="K688" s="61">
        <v>0</v>
      </c>
      <c r="L688" s="61">
        <v>0</v>
      </c>
      <c r="M688" s="61">
        <v>0</v>
      </c>
      <c r="N688" s="61">
        <v>0</v>
      </c>
      <c r="O688" s="449"/>
      <c r="P688" s="410"/>
      <c r="Q688" s="315"/>
    </row>
    <row r="689" spans="1:17" ht="36.75" thickBot="1" x14ac:dyDescent="0.3">
      <c r="A689" s="411" t="s">
        <v>4039</v>
      </c>
      <c r="B689" s="405" t="s">
        <v>2183</v>
      </c>
      <c r="C689" s="405" t="s">
        <v>4037</v>
      </c>
      <c r="D689" s="405">
        <v>2028</v>
      </c>
      <c r="E689" s="405" t="s">
        <v>2183</v>
      </c>
      <c r="F689" s="405" t="s">
        <v>4040</v>
      </c>
      <c r="G689" s="76" t="s">
        <v>286</v>
      </c>
      <c r="H689" s="61">
        <f t="shared" ref="H689:N689" si="276">SUM(H690:H693)</f>
        <v>14.399999999999999</v>
      </c>
      <c r="I689" s="61">
        <f t="shared" si="276"/>
        <v>0</v>
      </c>
      <c r="J689" s="61">
        <f t="shared" si="276"/>
        <v>0</v>
      </c>
      <c r="K689" s="61">
        <f t="shared" si="276"/>
        <v>0</v>
      </c>
      <c r="L689" s="61">
        <f t="shared" si="276"/>
        <v>14.399999999999999</v>
      </c>
      <c r="M689" s="61">
        <f t="shared" si="276"/>
        <v>0</v>
      </c>
      <c r="N689" s="61">
        <f t="shared" si="276"/>
        <v>0</v>
      </c>
      <c r="O689" s="447">
        <v>1000</v>
      </c>
      <c r="P689" s="408" t="s">
        <v>2183</v>
      </c>
      <c r="Q689" s="314" t="s">
        <v>4168</v>
      </c>
    </row>
    <row r="690" spans="1:17" ht="15.75" thickBot="1" x14ac:dyDescent="0.3">
      <c r="A690" s="412"/>
      <c r="B690" s="406"/>
      <c r="C690" s="406"/>
      <c r="D690" s="406"/>
      <c r="E690" s="406"/>
      <c r="F690" s="406"/>
      <c r="G690" s="76" t="s">
        <v>288</v>
      </c>
      <c r="H690" s="61">
        <f t="shared" ref="H690:H693" si="277">SUM(I690:N690)</f>
        <v>0</v>
      </c>
      <c r="I690" s="61">
        <v>0</v>
      </c>
      <c r="J690" s="61">
        <v>0</v>
      </c>
      <c r="K690" s="61">
        <v>0</v>
      </c>
      <c r="L690" s="61">
        <v>0</v>
      </c>
      <c r="M690" s="61">
        <v>0</v>
      </c>
      <c r="N690" s="61">
        <v>0</v>
      </c>
      <c r="O690" s="448"/>
      <c r="P690" s="409"/>
      <c r="Q690" s="315"/>
    </row>
    <row r="691" spans="1:17" ht="36.75" thickBot="1" x14ac:dyDescent="0.3">
      <c r="A691" s="412"/>
      <c r="B691" s="406"/>
      <c r="C691" s="406"/>
      <c r="D691" s="406"/>
      <c r="E691" s="406"/>
      <c r="F691" s="406"/>
      <c r="G691" s="76" t="s">
        <v>289</v>
      </c>
      <c r="H691" s="61">
        <f t="shared" si="277"/>
        <v>13.7</v>
      </c>
      <c r="I691" s="61">
        <v>0</v>
      </c>
      <c r="J691" s="61">
        <v>0</v>
      </c>
      <c r="K691" s="61">
        <v>0</v>
      </c>
      <c r="L691" s="61">
        <v>13.7</v>
      </c>
      <c r="M691" s="61">
        <v>0</v>
      </c>
      <c r="N691" s="61">
        <v>0</v>
      </c>
      <c r="O691" s="448"/>
      <c r="P691" s="409"/>
      <c r="Q691" s="315"/>
    </row>
    <row r="692" spans="1:17" ht="15.75" thickBot="1" x14ac:dyDescent="0.3">
      <c r="A692" s="412"/>
      <c r="B692" s="406"/>
      <c r="C692" s="406"/>
      <c r="D692" s="406"/>
      <c r="E692" s="406"/>
      <c r="F692" s="406"/>
      <c r="G692" s="76" t="s">
        <v>290</v>
      </c>
      <c r="H692" s="61">
        <f t="shared" si="277"/>
        <v>0.7</v>
      </c>
      <c r="I692" s="61">
        <v>0</v>
      </c>
      <c r="J692" s="61">
        <v>0</v>
      </c>
      <c r="K692" s="61">
        <v>0</v>
      </c>
      <c r="L692" s="61">
        <v>0.7</v>
      </c>
      <c r="M692" s="61">
        <v>0</v>
      </c>
      <c r="N692" s="61">
        <v>0</v>
      </c>
      <c r="O692" s="448"/>
      <c r="P692" s="409"/>
      <c r="Q692" s="315"/>
    </row>
    <row r="693" spans="1:17" ht="24.75" thickBot="1" x14ac:dyDescent="0.3">
      <c r="A693" s="413"/>
      <c r="B693" s="407"/>
      <c r="C693" s="407"/>
      <c r="D693" s="407"/>
      <c r="E693" s="407"/>
      <c r="F693" s="407"/>
      <c r="G693" s="76" t="s">
        <v>291</v>
      </c>
      <c r="H693" s="61">
        <f t="shared" si="277"/>
        <v>0</v>
      </c>
      <c r="I693" s="61">
        <v>0</v>
      </c>
      <c r="J693" s="61">
        <v>0</v>
      </c>
      <c r="K693" s="61">
        <v>0</v>
      </c>
      <c r="L693" s="61">
        <v>0</v>
      </c>
      <c r="M693" s="61">
        <v>0</v>
      </c>
      <c r="N693" s="61">
        <v>0</v>
      </c>
      <c r="O693" s="449"/>
      <c r="P693" s="410"/>
      <c r="Q693" s="315"/>
    </row>
    <row r="694" spans="1:17" ht="36.75" thickBot="1" x14ac:dyDescent="0.3">
      <c r="A694" s="411" t="s">
        <v>4041</v>
      </c>
      <c r="B694" s="405" t="s">
        <v>2183</v>
      </c>
      <c r="C694" s="405" t="s">
        <v>4037</v>
      </c>
      <c r="D694" s="405">
        <v>2028</v>
      </c>
      <c r="E694" s="405" t="s">
        <v>2183</v>
      </c>
      <c r="F694" s="405" t="s">
        <v>4040</v>
      </c>
      <c r="G694" s="76" t="s">
        <v>286</v>
      </c>
      <c r="H694" s="61">
        <f t="shared" ref="H694:N694" si="278">SUM(H695:H698)</f>
        <v>8.1999999999999993</v>
      </c>
      <c r="I694" s="61">
        <f t="shared" si="278"/>
        <v>0</v>
      </c>
      <c r="J694" s="61">
        <f t="shared" si="278"/>
        <v>0</v>
      </c>
      <c r="K694" s="61">
        <f t="shared" si="278"/>
        <v>0</v>
      </c>
      <c r="L694" s="61">
        <f t="shared" si="278"/>
        <v>8.1999999999999993</v>
      </c>
      <c r="M694" s="61">
        <f t="shared" si="278"/>
        <v>0</v>
      </c>
      <c r="N694" s="61">
        <f t="shared" si="278"/>
        <v>0</v>
      </c>
      <c r="O694" s="447">
        <v>3000</v>
      </c>
      <c r="P694" s="405" t="s">
        <v>2183</v>
      </c>
      <c r="Q694" s="314" t="s">
        <v>4168</v>
      </c>
    </row>
    <row r="695" spans="1:17" ht="15.75" thickBot="1" x14ac:dyDescent="0.3">
      <c r="A695" s="412"/>
      <c r="B695" s="406"/>
      <c r="C695" s="406"/>
      <c r="D695" s="406"/>
      <c r="E695" s="406"/>
      <c r="F695" s="406"/>
      <c r="G695" s="76" t="s">
        <v>288</v>
      </c>
      <c r="H695" s="61">
        <f t="shared" ref="H695:H698" si="279">SUM(I695:N695)</f>
        <v>0</v>
      </c>
      <c r="I695" s="61">
        <v>0</v>
      </c>
      <c r="J695" s="61">
        <v>0</v>
      </c>
      <c r="K695" s="61">
        <v>0</v>
      </c>
      <c r="L695" s="61">
        <v>0</v>
      </c>
      <c r="M695" s="61">
        <v>0</v>
      </c>
      <c r="N695" s="61">
        <v>0</v>
      </c>
      <c r="O695" s="448"/>
      <c r="P695" s="406"/>
      <c r="Q695" s="315"/>
    </row>
    <row r="696" spans="1:17" ht="36.75" thickBot="1" x14ac:dyDescent="0.3">
      <c r="A696" s="412"/>
      <c r="B696" s="406"/>
      <c r="C696" s="406"/>
      <c r="D696" s="406"/>
      <c r="E696" s="406"/>
      <c r="F696" s="406"/>
      <c r="G696" s="76" t="s">
        <v>289</v>
      </c>
      <c r="H696" s="61">
        <f t="shared" si="279"/>
        <v>7.8</v>
      </c>
      <c r="I696" s="61">
        <v>0</v>
      </c>
      <c r="J696" s="61">
        <v>0</v>
      </c>
      <c r="K696" s="61">
        <v>0</v>
      </c>
      <c r="L696" s="61">
        <v>7.8</v>
      </c>
      <c r="M696" s="61">
        <v>0</v>
      </c>
      <c r="N696" s="61">
        <v>0</v>
      </c>
      <c r="O696" s="448"/>
      <c r="P696" s="406"/>
      <c r="Q696" s="315"/>
    </row>
    <row r="697" spans="1:17" ht="15.75" thickBot="1" x14ac:dyDescent="0.3">
      <c r="A697" s="412"/>
      <c r="B697" s="406"/>
      <c r="C697" s="406"/>
      <c r="D697" s="406"/>
      <c r="E697" s="406"/>
      <c r="F697" s="406"/>
      <c r="G697" s="76" t="s">
        <v>290</v>
      </c>
      <c r="H697" s="61">
        <f t="shared" si="279"/>
        <v>0.4</v>
      </c>
      <c r="I697" s="61">
        <v>0</v>
      </c>
      <c r="J697" s="61">
        <v>0</v>
      </c>
      <c r="K697" s="61">
        <v>0</v>
      </c>
      <c r="L697" s="61">
        <v>0.4</v>
      </c>
      <c r="M697" s="61">
        <v>0</v>
      </c>
      <c r="N697" s="61">
        <v>0</v>
      </c>
      <c r="O697" s="448"/>
      <c r="P697" s="406"/>
      <c r="Q697" s="315"/>
    </row>
    <row r="698" spans="1:17" ht="24.75" thickBot="1" x14ac:dyDescent="0.3">
      <c r="A698" s="413"/>
      <c r="B698" s="407"/>
      <c r="C698" s="407"/>
      <c r="D698" s="407"/>
      <c r="E698" s="407"/>
      <c r="F698" s="407"/>
      <c r="G698" s="76" t="s">
        <v>291</v>
      </c>
      <c r="H698" s="61">
        <f t="shared" si="279"/>
        <v>0</v>
      </c>
      <c r="I698" s="61">
        <v>0</v>
      </c>
      <c r="J698" s="61">
        <v>0</v>
      </c>
      <c r="K698" s="61">
        <v>0</v>
      </c>
      <c r="L698" s="61">
        <v>0</v>
      </c>
      <c r="M698" s="61">
        <v>0</v>
      </c>
      <c r="N698" s="61">
        <v>0</v>
      </c>
      <c r="O698" s="449"/>
      <c r="P698" s="407"/>
      <c r="Q698" s="315"/>
    </row>
    <row r="699" spans="1:17" ht="36.75" thickBot="1" x14ac:dyDescent="0.3">
      <c r="A699" s="702" t="s">
        <v>3850</v>
      </c>
      <c r="B699" s="702"/>
      <c r="C699" s="702"/>
      <c r="D699" s="702"/>
      <c r="E699" s="702"/>
      <c r="F699" s="703"/>
      <c r="G699" s="165" t="s">
        <v>286</v>
      </c>
      <c r="H699" s="65">
        <f>SUM(H684,H689,H694)</f>
        <v>44.3</v>
      </c>
      <c r="I699" s="65">
        <f t="shared" ref="I699:N699" si="280">SUM(I684,I689,I694)</f>
        <v>0</v>
      </c>
      <c r="J699" s="65">
        <f t="shared" si="280"/>
        <v>0</v>
      </c>
      <c r="K699" s="65">
        <f t="shared" si="280"/>
        <v>0</v>
      </c>
      <c r="L699" s="65">
        <f t="shared" si="280"/>
        <v>44.3</v>
      </c>
      <c r="M699" s="65">
        <f t="shared" si="280"/>
        <v>0</v>
      </c>
      <c r="N699" s="65">
        <f t="shared" si="280"/>
        <v>0</v>
      </c>
      <c r="O699" s="438" t="s">
        <v>125</v>
      </c>
      <c r="P699" s="466" t="s">
        <v>2183</v>
      </c>
    </row>
    <row r="700" spans="1:17" ht="24.75" thickBot="1" x14ac:dyDescent="0.3">
      <c r="A700" s="696"/>
      <c r="B700" s="696"/>
      <c r="C700" s="696"/>
      <c r="D700" s="696"/>
      <c r="E700" s="696"/>
      <c r="F700" s="697"/>
      <c r="G700" s="165" t="s">
        <v>288</v>
      </c>
      <c r="H700" s="65">
        <f t="shared" ref="H700:N703" si="281">SUM(H685,H690,H695)</f>
        <v>0</v>
      </c>
      <c r="I700" s="65">
        <f t="shared" si="281"/>
        <v>0</v>
      </c>
      <c r="J700" s="65">
        <f t="shared" si="281"/>
        <v>0</v>
      </c>
      <c r="K700" s="65">
        <f t="shared" si="281"/>
        <v>0</v>
      </c>
      <c r="L700" s="65">
        <f t="shared" si="281"/>
        <v>0</v>
      </c>
      <c r="M700" s="65">
        <f t="shared" si="281"/>
        <v>0</v>
      </c>
      <c r="N700" s="65">
        <f t="shared" si="281"/>
        <v>0</v>
      </c>
      <c r="O700" s="439"/>
      <c r="P700" s="466"/>
    </row>
    <row r="701" spans="1:17" ht="36.75" thickBot="1" x14ac:dyDescent="0.3">
      <c r="A701" s="696"/>
      <c r="B701" s="696"/>
      <c r="C701" s="696"/>
      <c r="D701" s="696"/>
      <c r="E701" s="696"/>
      <c r="F701" s="697"/>
      <c r="G701" s="165" t="s">
        <v>289</v>
      </c>
      <c r="H701" s="65">
        <f t="shared" si="281"/>
        <v>42.099999999999994</v>
      </c>
      <c r="I701" s="65">
        <f t="shared" si="281"/>
        <v>0</v>
      </c>
      <c r="J701" s="65">
        <f t="shared" si="281"/>
        <v>0</v>
      </c>
      <c r="K701" s="65">
        <f t="shared" si="281"/>
        <v>0</v>
      </c>
      <c r="L701" s="65">
        <f t="shared" si="281"/>
        <v>42.099999999999994</v>
      </c>
      <c r="M701" s="65">
        <f t="shared" si="281"/>
        <v>0</v>
      </c>
      <c r="N701" s="65">
        <f t="shared" si="281"/>
        <v>0</v>
      </c>
      <c r="O701" s="439"/>
      <c r="P701" s="466"/>
    </row>
    <row r="702" spans="1:17" ht="15.75" thickBot="1" x14ac:dyDescent="0.3">
      <c r="A702" s="696"/>
      <c r="B702" s="696"/>
      <c r="C702" s="696"/>
      <c r="D702" s="696"/>
      <c r="E702" s="696"/>
      <c r="F702" s="697"/>
      <c r="G702" s="165" t="s">
        <v>290</v>
      </c>
      <c r="H702" s="65">
        <f t="shared" si="281"/>
        <v>2.2000000000000002</v>
      </c>
      <c r="I702" s="65">
        <f t="shared" si="281"/>
        <v>0</v>
      </c>
      <c r="J702" s="65">
        <f t="shared" si="281"/>
        <v>0</v>
      </c>
      <c r="K702" s="65">
        <f t="shared" si="281"/>
        <v>0</v>
      </c>
      <c r="L702" s="65">
        <f t="shared" si="281"/>
        <v>2.2000000000000002</v>
      </c>
      <c r="M702" s="65">
        <f t="shared" si="281"/>
        <v>0</v>
      </c>
      <c r="N702" s="65">
        <f t="shared" si="281"/>
        <v>0</v>
      </c>
      <c r="O702" s="439"/>
      <c r="P702" s="466"/>
    </row>
    <row r="703" spans="1:17" ht="24.75" thickBot="1" x14ac:dyDescent="0.3">
      <c r="A703" s="698"/>
      <c r="B703" s="698"/>
      <c r="C703" s="698"/>
      <c r="D703" s="698"/>
      <c r="E703" s="698"/>
      <c r="F703" s="699"/>
      <c r="G703" s="165" t="s">
        <v>291</v>
      </c>
      <c r="H703" s="65">
        <f t="shared" si="281"/>
        <v>0</v>
      </c>
      <c r="I703" s="65">
        <f t="shared" si="281"/>
        <v>0</v>
      </c>
      <c r="J703" s="65">
        <f t="shared" si="281"/>
        <v>0</v>
      </c>
      <c r="K703" s="65">
        <f t="shared" si="281"/>
        <v>0</v>
      </c>
      <c r="L703" s="65">
        <f t="shared" si="281"/>
        <v>0</v>
      </c>
      <c r="M703" s="65">
        <f t="shared" si="281"/>
        <v>0</v>
      </c>
      <c r="N703" s="65">
        <f t="shared" si="281"/>
        <v>0</v>
      </c>
      <c r="O703" s="440"/>
      <c r="P703" s="466"/>
    </row>
    <row r="706" spans="8:14" x14ac:dyDescent="0.25">
      <c r="H706" s="267"/>
      <c r="I706" s="267"/>
      <c r="J706" s="267"/>
      <c r="K706" s="267"/>
      <c r="L706" s="267"/>
      <c r="M706" s="267"/>
      <c r="N706" s="267"/>
    </row>
    <row r="707" spans="8:14" x14ac:dyDescent="0.25">
      <c r="H707" s="267"/>
      <c r="I707" s="267"/>
      <c r="J707" s="267"/>
      <c r="K707" s="267"/>
      <c r="L707" s="267"/>
      <c r="M707" s="267"/>
      <c r="N707" s="267"/>
    </row>
    <row r="708" spans="8:14" x14ac:dyDescent="0.25">
      <c r="H708" s="267"/>
      <c r="I708" s="267"/>
      <c r="J708" s="267"/>
      <c r="K708" s="267"/>
      <c r="L708" s="267"/>
      <c r="M708" s="267"/>
      <c r="N708" s="267"/>
    </row>
    <row r="709" spans="8:14" x14ac:dyDescent="0.25">
      <c r="H709" s="267"/>
      <c r="I709" s="267"/>
      <c r="J709" s="267"/>
      <c r="K709" s="267"/>
      <c r="L709" s="267"/>
      <c r="M709" s="267"/>
      <c r="N709" s="267"/>
    </row>
    <row r="710" spans="8:14" x14ac:dyDescent="0.25">
      <c r="H710" s="267"/>
      <c r="I710" s="267"/>
      <c r="J710" s="267"/>
      <c r="K710" s="267"/>
      <c r="L710" s="267"/>
      <c r="M710" s="267"/>
      <c r="N710" s="267"/>
    </row>
  </sheetData>
  <autoFilter ref="A1:Q703">
    <filterColumn colId="6" showButton="0"/>
    <filterColumn colId="7" showButton="0"/>
    <filterColumn colId="8" showButton="0"/>
    <filterColumn colId="9" showButton="0"/>
    <filterColumn colId="10" showButton="0"/>
    <filterColumn colId="11" showButton="0"/>
    <filterColumn colId="12" showButton="0"/>
  </autoFilter>
  <mergeCells count="1134">
    <mergeCell ref="Q694:Q698"/>
    <mergeCell ref="Q510:Q514"/>
    <mergeCell ref="Q515:Q519"/>
    <mergeCell ref="Q520:Q524"/>
    <mergeCell ref="Q525:Q529"/>
    <mergeCell ref="Q530:Q534"/>
    <mergeCell ref="Q535:Q539"/>
    <mergeCell ref="Q540:Q544"/>
    <mergeCell ref="Q545:Q549"/>
    <mergeCell ref="Q550:Q554"/>
    <mergeCell ref="Q555:Q559"/>
    <mergeCell ref="Q560:Q564"/>
    <mergeCell ref="Q565:Q569"/>
    <mergeCell ref="Q570:Q574"/>
    <mergeCell ref="Q575:Q579"/>
    <mergeCell ref="Q580:Q584"/>
    <mergeCell ref="Q585:Q589"/>
    <mergeCell ref="Q494:Q498"/>
    <mergeCell ref="Q505:Q509"/>
    <mergeCell ref="Q607:Q611"/>
    <mergeCell ref="Q612:Q616"/>
    <mergeCell ref="Q617:Q621"/>
    <mergeCell ref="Q622:Q626"/>
    <mergeCell ref="Q627:Q631"/>
    <mergeCell ref="Q632:Q636"/>
    <mergeCell ref="Q637:Q641"/>
    <mergeCell ref="Q642:Q646"/>
    <mergeCell ref="Q653:Q657"/>
    <mergeCell ref="Q658:Q662"/>
    <mergeCell ref="Q663:Q667"/>
    <mergeCell ref="Q668:Q672"/>
    <mergeCell ref="Q673:Q677"/>
    <mergeCell ref="Q684:Q688"/>
    <mergeCell ref="Q689:Q693"/>
    <mergeCell ref="Q303:Q307"/>
    <mergeCell ref="Q314:Q318"/>
    <mergeCell ref="Q319:Q323"/>
    <mergeCell ref="Q324:Q328"/>
    <mergeCell ref="Q329:Q333"/>
    <mergeCell ref="Q334:Q338"/>
    <mergeCell ref="Q339:Q343"/>
    <mergeCell ref="Q344:Q348"/>
    <mergeCell ref="Q349:Q353"/>
    <mergeCell ref="Q354:Q358"/>
    <mergeCell ref="Q365:Q369"/>
    <mergeCell ref="Q376:Q380"/>
    <mergeCell ref="Q381:Q385"/>
    <mergeCell ref="Q386:Q390"/>
    <mergeCell ref="Q391:Q395"/>
    <mergeCell ref="Q396:Q400"/>
    <mergeCell ref="Q596:Q600"/>
    <mergeCell ref="Q401:Q405"/>
    <mergeCell ref="Q406:Q410"/>
    <mergeCell ref="Q411:Q415"/>
    <mergeCell ref="Q416:Q420"/>
    <mergeCell ref="Q421:Q425"/>
    <mergeCell ref="Q426:Q430"/>
    <mergeCell ref="Q437:Q441"/>
    <mergeCell ref="Q442:Q446"/>
    <mergeCell ref="Q447:Q451"/>
    <mergeCell ref="Q452:Q456"/>
    <mergeCell ref="Q457:Q461"/>
    <mergeCell ref="Q462:Q466"/>
    <mergeCell ref="Q473:Q477"/>
    <mergeCell ref="Q478:Q482"/>
    <mergeCell ref="Q483:Q487"/>
    <mergeCell ref="Q212:Q216"/>
    <mergeCell ref="Q223:Q227"/>
    <mergeCell ref="Q228:Q232"/>
    <mergeCell ref="Q233:Q237"/>
    <mergeCell ref="Q238:Q242"/>
    <mergeCell ref="Q243:Q247"/>
    <mergeCell ref="Q248:Q252"/>
    <mergeCell ref="Q253:Q257"/>
    <mergeCell ref="Q258:Q262"/>
    <mergeCell ref="Q263:Q267"/>
    <mergeCell ref="Q268:Q272"/>
    <mergeCell ref="Q273:Q277"/>
    <mergeCell ref="Q278:Q282"/>
    <mergeCell ref="Q283:Q287"/>
    <mergeCell ref="Q288:Q292"/>
    <mergeCell ref="Q293:Q297"/>
    <mergeCell ref="Q298:Q302"/>
    <mergeCell ref="Q109:Q113"/>
    <mergeCell ref="Q114:Q118"/>
    <mergeCell ref="Q119:Q123"/>
    <mergeCell ref="Q124:Q128"/>
    <mergeCell ref="Q129:Q133"/>
    <mergeCell ref="Q134:Q138"/>
    <mergeCell ref="Q139:Q143"/>
    <mergeCell ref="Q150:Q154"/>
    <mergeCell ref="Q161:Q165"/>
    <mergeCell ref="Q166:Q170"/>
    <mergeCell ref="Q171:Q175"/>
    <mergeCell ref="Q176:Q180"/>
    <mergeCell ref="Q181:Q185"/>
    <mergeCell ref="Q186:Q190"/>
    <mergeCell ref="Q197:Q201"/>
    <mergeCell ref="Q202:Q206"/>
    <mergeCell ref="Q207:Q211"/>
    <mergeCell ref="Q1:Q2"/>
    <mergeCell ref="Q5:Q9"/>
    <mergeCell ref="Q10:Q14"/>
    <mergeCell ref="Q15:Q19"/>
    <mergeCell ref="Q20:Q24"/>
    <mergeCell ref="Q31:Q35"/>
    <mergeCell ref="Q36:Q40"/>
    <mergeCell ref="Q47:Q51"/>
    <mergeCell ref="Q52:Q56"/>
    <mergeCell ref="Q57:Q61"/>
    <mergeCell ref="Q68:Q72"/>
    <mergeCell ref="Q73:Q77"/>
    <mergeCell ref="Q78:Q82"/>
    <mergeCell ref="Q83:Q87"/>
    <mergeCell ref="Q88:Q92"/>
    <mergeCell ref="Q93:Q97"/>
    <mergeCell ref="Q98:Q102"/>
    <mergeCell ref="A689:A693"/>
    <mergeCell ref="B689:B693"/>
    <mergeCell ref="C689:C693"/>
    <mergeCell ref="D689:D693"/>
    <mergeCell ref="E689:E693"/>
    <mergeCell ref="F689:F693"/>
    <mergeCell ref="O689:O693"/>
    <mergeCell ref="P689:P693"/>
    <mergeCell ref="A694:A698"/>
    <mergeCell ref="B694:B698"/>
    <mergeCell ref="C694:C698"/>
    <mergeCell ref="D694:D698"/>
    <mergeCell ref="E694:E698"/>
    <mergeCell ref="F694:F698"/>
    <mergeCell ref="O694:O698"/>
    <mergeCell ref="P694:P698"/>
    <mergeCell ref="A699:F703"/>
    <mergeCell ref="O699:O703"/>
    <mergeCell ref="P699:P703"/>
    <mergeCell ref="A673:A677"/>
    <mergeCell ref="B673:B677"/>
    <mergeCell ref="C673:C677"/>
    <mergeCell ref="D673:D677"/>
    <mergeCell ref="E673:E677"/>
    <mergeCell ref="F673:F677"/>
    <mergeCell ref="O673:O677"/>
    <mergeCell ref="P673:P677"/>
    <mergeCell ref="A678:F682"/>
    <mergeCell ref="O678:O682"/>
    <mergeCell ref="P678:P682"/>
    <mergeCell ref="A683:P683"/>
    <mergeCell ref="A684:A688"/>
    <mergeCell ref="B684:B688"/>
    <mergeCell ref="C684:C688"/>
    <mergeCell ref="D684:D688"/>
    <mergeCell ref="E684:E688"/>
    <mergeCell ref="F684:F688"/>
    <mergeCell ref="O684:O688"/>
    <mergeCell ref="P684:P688"/>
    <mergeCell ref="A658:A662"/>
    <mergeCell ref="B658:B662"/>
    <mergeCell ref="C658:C662"/>
    <mergeCell ref="D658:D662"/>
    <mergeCell ref="E658:E662"/>
    <mergeCell ref="F658:F662"/>
    <mergeCell ref="O658:O662"/>
    <mergeCell ref="P658:P662"/>
    <mergeCell ref="A663:A667"/>
    <mergeCell ref="B663:B667"/>
    <mergeCell ref="C663:C667"/>
    <mergeCell ref="D663:D667"/>
    <mergeCell ref="E663:E667"/>
    <mergeCell ref="F663:F667"/>
    <mergeCell ref="O663:O667"/>
    <mergeCell ref="P663:P667"/>
    <mergeCell ref="A668:A672"/>
    <mergeCell ref="B668:B672"/>
    <mergeCell ref="C668:C672"/>
    <mergeCell ref="D668:D672"/>
    <mergeCell ref="E668:E672"/>
    <mergeCell ref="F668:F672"/>
    <mergeCell ref="O668:O672"/>
    <mergeCell ref="P668:P672"/>
    <mergeCell ref="A642:A646"/>
    <mergeCell ref="B642:B646"/>
    <mergeCell ref="C642:C646"/>
    <mergeCell ref="D642:D646"/>
    <mergeCell ref="E642:E646"/>
    <mergeCell ref="F642:F646"/>
    <mergeCell ref="O642:O646"/>
    <mergeCell ref="P642:P646"/>
    <mergeCell ref="A647:F651"/>
    <mergeCell ref="O647:O651"/>
    <mergeCell ref="P647:P651"/>
    <mergeCell ref="A652:P652"/>
    <mergeCell ref="A653:A657"/>
    <mergeCell ref="B653:B657"/>
    <mergeCell ref="C653:C657"/>
    <mergeCell ref="D653:D657"/>
    <mergeCell ref="E653:E657"/>
    <mergeCell ref="F653:F657"/>
    <mergeCell ref="O653:O657"/>
    <mergeCell ref="P653:P657"/>
    <mergeCell ref="A627:A631"/>
    <mergeCell ref="B627:B631"/>
    <mergeCell ref="C627:C631"/>
    <mergeCell ref="D627:D631"/>
    <mergeCell ref="E627:E631"/>
    <mergeCell ref="F627:F631"/>
    <mergeCell ref="O627:O631"/>
    <mergeCell ref="P627:P631"/>
    <mergeCell ref="A632:A636"/>
    <mergeCell ref="B632:B636"/>
    <mergeCell ref="C632:C636"/>
    <mergeCell ref="D632:D636"/>
    <mergeCell ref="E632:E636"/>
    <mergeCell ref="F632:F636"/>
    <mergeCell ref="O632:O636"/>
    <mergeCell ref="P632:P636"/>
    <mergeCell ref="A637:A641"/>
    <mergeCell ref="B637:B641"/>
    <mergeCell ref="C637:C641"/>
    <mergeCell ref="D637:D641"/>
    <mergeCell ref="E637:E641"/>
    <mergeCell ref="F637:F641"/>
    <mergeCell ref="O637:O641"/>
    <mergeCell ref="P637:P641"/>
    <mergeCell ref="A612:A616"/>
    <mergeCell ref="B612:B616"/>
    <mergeCell ref="C612:C616"/>
    <mergeCell ref="D612:D616"/>
    <mergeCell ref="E612:E616"/>
    <mergeCell ref="F612:F616"/>
    <mergeCell ref="O612:O616"/>
    <mergeCell ref="P612:P616"/>
    <mergeCell ref="A617:A621"/>
    <mergeCell ref="B617:B621"/>
    <mergeCell ref="C617:C621"/>
    <mergeCell ref="D617:D621"/>
    <mergeCell ref="E617:E621"/>
    <mergeCell ref="F617:F621"/>
    <mergeCell ref="O617:O621"/>
    <mergeCell ref="P617:P621"/>
    <mergeCell ref="A622:A626"/>
    <mergeCell ref="B622:B626"/>
    <mergeCell ref="C622:C626"/>
    <mergeCell ref="D622:D626"/>
    <mergeCell ref="E622:E626"/>
    <mergeCell ref="F622:F626"/>
    <mergeCell ref="O622:O626"/>
    <mergeCell ref="P622:P626"/>
    <mergeCell ref="A590:F594"/>
    <mergeCell ref="O590:O594"/>
    <mergeCell ref="P590:P594"/>
    <mergeCell ref="A595:P595"/>
    <mergeCell ref="A596:A600"/>
    <mergeCell ref="B596:B600"/>
    <mergeCell ref="C596:C600"/>
    <mergeCell ref="D596:D600"/>
    <mergeCell ref="E596:E600"/>
    <mergeCell ref="F596:F600"/>
    <mergeCell ref="O596:O600"/>
    <mergeCell ref="P596:P600"/>
    <mergeCell ref="A601:F605"/>
    <mergeCell ref="O601:O605"/>
    <mergeCell ref="P601:P605"/>
    <mergeCell ref="A606:P606"/>
    <mergeCell ref="A607:A611"/>
    <mergeCell ref="B607:B611"/>
    <mergeCell ref="C607:C611"/>
    <mergeCell ref="D607:D611"/>
    <mergeCell ref="E607:E611"/>
    <mergeCell ref="F607:F611"/>
    <mergeCell ref="O607:O611"/>
    <mergeCell ref="P607:P611"/>
    <mergeCell ref="A575:A579"/>
    <mergeCell ref="B575:B579"/>
    <mergeCell ref="C575:C579"/>
    <mergeCell ref="D575:D579"/>
    <mergeCell ref="E575:E579"/>
    <mergeCell ref="F575:F579"/>
    <mergeCell ref="O575:O579"/>
    <mergeCell ref="P575:P579"/>
    <mergeCell ref="A580:A584"/>
    <mergeCell ref="B580:B584"/>
    <mergeCell ref="C580:C584"/>
    <mergeCell ref="D580:D584"/>
    <mergeCell ref="E580:E584"/>
    <mergeCell ref="F580:F584"/>
    <mergeCell ref="O580:O584"/>
    <mergeCell ref="P580:P584"/>
    <mergeCell ref="A585:A589"/>
    <mergeCell ref="B585:B589"/>
    <mergeCell ref="C585:C589"/>
    <mergeCell ref="D585:D589"/>
    <mergeCell ref="E585:E589"/>
    <mergeCell ref="F585:F589"/>
    <mergeCell ref="O585:O589"/>
    <mergeCell ref="P585:P589"/>
    <mergeCell ref="A560:A564"/>
    <mergeCell ref="B560:B564"/>
    <mergeCell ref="C560:C564"/>
    <mergeCell ref="D560:D564"/>
    <mergeCell ref="E560:E564"/>
    <mergeCell ref="F560:F564"/>
    <mergeCell ref="O560:O564"/>
    <mergeCell ref="P560:P564"/>
    <mergeCell ref="A565:A569"/>
    <mergeCell ref="B565:B569"/>
    <mergeCell ref="C565:C569"/>
    <mergeCell ref="D565:D569"/>
    <mergeCell ref="E565:E569"/>
    <mergeCell ref="F565:F569"/>
    <mergeCell ref="O565:O569"/>
    <mergeCell ref="P565:P569"/>
    <mergeCell ref="A570:A574"/>
    <mergeCell ref="B570:B574"/>
    <mergeCell ref="C570:C574"/>
    <mergeCell ref="D570:D574"/>
    <mergeCell ref="E570:E574"/>
    <mergeCell ref="F570:F574"/>
    <mergeCell ref="O570:O574"/>
    <mergeCell ref="P570:P574"/>
    <mergeCell ref="A545:A549"/>
    <mergeCell ref="B545:B549"/>
    <mergeCell ref="C545:C549"/>
    <mergeCell ref="D545:D549"/>
    <mergeCell ref="E545:E549"/>
    <mergeCell ref="F545:F549"/>
    <mergeCell ref="O545:O549"/>
    <mergeCell ref="P545:P549"/>
    <mergeCell ref="A550:A554"/>
    <mergeCell ref="B550:B554"/>
    <mergeCell ref="C550:C554"/>
    <mergeCell ref="D550:D554"/>
    <mergeCell ref="E550:E554"/>
    <mergeCell ref="F550:F554"/>
    <mergeCell ref="O550:O554"/>
    <mergeCell ref="P550:P554"/>
    <mergeCell ref="A555:A559"/>
    <mergeCell ref="B555:B559"/>
    <mergeCell ref="C555:C559"/>
    <mergeCell ref="D555:D559"/>
    <mergeCell ref="E555:E559"/>
    <mergeCell ref="F555:F559"/>
    <mergeCell ref="O555:O559"/>
    <mergeCell ref="P555:P559"/>
    <mergeCell ref="A530:A534"/>
    <mergeCell ref="B530:B534"/>
    <mergeCell ref="C530:C534"/>
    <mergeCell ref="D530:D534"/>
    <mergeCell ref="E530:E534"/>
    <mergeCell ref="F530:F534"/>
    <mergeCell ref="O530:O534"/>
    <mergeCell ref="P530:P534"/>
    <mergeCell ref="A535:A539"/>
    <mergeCell ref="B535:B539"/>
    <mergeCell ref="C535:C539"/>
    <mergeCell ref="D535:D539"/>
    <mergeCell ref="E535:E539"/>
    <mergeCell ref="F535:F539"/>
    <mergeCell ref="O535:O539"/>
    <mergeCell ref="P535:P539"/>
    <mergeCell ref="A540:A544"/>
    <mergeCell ref="B540:B544"/>
    <mergeCell ref="C540:C544"/>
    <mergeCell ref="D540:D544"/>
    <mergeCell ref="E540:E544"/>
    <mergeCell ref="F540:F544"/>
    <mergeCell ref="O540:O544"/>
    <mergeCell ref="P540:P544"/>
    <mergeCell ref="A515:A519"/>
    <mergeCell ref="B515:B519"/>
    <mergeCell ref="C515:C519"/>
    <mergeCell ref="D515:D519"/>
    <mergeCell ref="E515:E519"/>
    <mergeCell ref="F515:F519"/>
    <mergeCell ref="O515:O519"/>
    <mergeCell ref="P515:P519"/>
    <mergeCell ref="A520:A524"/>
    <mergeCell ref="B520:B524"/>
    <mergeCell ref="C520:C524"/>
    <mergeCell ref="D520:D524"/>
    <mergeCell ref="E520:E524"/>
    <mergeCell ref="F520:F524"/>
    <mergeCell ref="O520:O524"/>
    <mergeCell ref="P520:P524"/>
    <mergeCell ref="A525:A529"/>
    <mergeCell ref="B525:B529"/>
    <mergeCell ref="C525:C529"/>
    <mergeCell ref="D525:D529"/>
    <mergeCell ref="E525:E529"/>
    <mergeCell ref="F525:F529"/>
    <mergeCell ref="O525:O529"/>
    <mergeCell ref="P525:P529"/>
    <mergeCell ref="A499:F503"/>
    <mergeCell ref="O499:O503"/>
    <mergeCell ref="P499:P503"/>
    <mergeCell ref="A504:P504"/>
    <mergeCell ref="A505:A509"/>
    <mergeCell ref="B505:B509"/>
    <mergeCell ref="C505:C509"/>
    <mergeCell ref="D505:D509"/>
    <mergeCell ref="E505:E509"/>
    <mergeCell ref="F505:F509"/>
    <mergeCell ref="O505:O509"/>
    <mergeCell ref="P505:P509"/>
    <mergeCell ref="A510:A514"/>
    <mergeCell ref="B510:B514"/>
    <mergeCell ref="C510:C514"/>
    <mergeCell ref="D510:D514"/>
    <mergeCell ref="E510:E514"/>
    <mergeCell ref="F510:F514"/>
    <mergeCell ref="O510:O514"/>
    <mergeCell ref="P510:P514"/>
    <mergeCell ref="A493:P493"/>
    <mergeCell ref="A494:A498"/>
    <mergeCell ref="B494:B498"/>
    <mergeCell ref="C494:C498"/>
    <mergeCell ref="D494:D498"/>
    <mergeCell ref="E494:E498"/>
    <mergeCell ref="F494:F498"/>
    <mergeCell ref="O494:O498"/>
    <mergeCell ref="P494:P498"/>
    <mergeCell ref="A478:A482"/>
    <mergeCell ref="B478:B482"/>
    <mergeCell ref="C478:C482"/>
    <mergeCell ref="D478:D482"/>
    <mergeCell ref="E478:E482"/>
    <mergeCell ref="F478:F482"/>
    <mergeCell ref="O478:O482"/>
    <mergeCell ref="P478:P482"/>
    <mergeCell ref="A483:A487"/>
    <mergeCell ref="B483:B487"/>
    <mergeCell ref="C483:C487"/>
    <mergeCell ref="D483:D487"/>
    <mergeCell ref="E483:E487"/>
    <mergeCell ref="F483:F487"/>
    <mergeCell ref="O483:O487"/>
    <mergeCell ref="P483:P487"/>
    <mergeCell ref="A488:F492"/>
    <mergeCell ref="O488:O492"/>
    <mergeCell ref="P488:P492"/>
    <mergeCell ref="A462:A466"/>
    <mergeCell ref="B462:B466"/>
    <mergeCell ref="C462:C466"/>
    <mergeCell ref="D462:D466"/>
    <mergeCell ref="E462:E466"/>
    <mergeCell ref="F462:F466"/>
    <mergeCell ref="O462:O466"/>
    <mergeCell ref="P462:P466"/>
    <mergeCell ref="A467:F471"/>
    <mergeCell ref="O467:O471"/>
    <mergeCell ref="P467:P471"/>
    <mergeCell ref="A472:P472"/>
    <mergeCell ref="A473:A477"/>
    <mergeCell ref="B473:B477"/>
    <mergeCell ref="C473:C477"/>
    <mergeCell ref="D473:D477"/>
    <mergeCell ref="E473:E477"/>
    <mergeCell ref="F473:F477"/>
    <mergeCell ref="O473:O477"/>
    <mergeCell ref="P473:P477"/>
    <mergeCell ref="A447:A451"/>
    <mergeCell ref="B447:B451"/>
    <mergeCell ref="C447:C451"/>
    <mergeCell ref="D447:D451"/>
    <mergeCell ref="E447:E451"/>
    <mergeCell ref="F447:F451"/>
    <mergeCell ref="O447:O451"/>
    <mergeCell ref="P447:P451"/>
    <mergeCell ref="A452:A456"/>
    <mergeCell ref="B452:B456"/>
    <mergeCell ref="C452:C456"/>
    <mergeCell ref="D452:D456"/>
    <mergeCell ref="E452:E456"/>
    <mergeCell ref="F452:F456"/>
    <mergeCell ref="O452:O456"/>
    <mergeCell ref="P452:P456"/>
    <mergeCell ref="A457:A461"/>
    <mergeCell ref="B457:B461"/>
    <mergeCell ref="C457:C461"/>
    <mergeCell ref="D457:D461"/>
    <mergeCell ref="E457:E461"/>
    <mergeCell ref="F457:F461"/>
    <mergeCell ref="O457:O461"/>
    <mergeCell ref="P457:P461"/>
    <mergeCell ref="A431:F435"/>
    <mergeCell ref="O431:O435"/>
    <mergeCell ref="P431:P435"/>
    <mergeCell ref="A436:P436"/>
    <mergeCell ref="A437:A441"/>
    <mergeCell ref="B437:B441"/>
    <mergeCell ref="C437:C441"/>
    <mergeCell ref="D437:D441"/>
    <mergeCell ref="E437:E441"/>
    <mergeCell ref="F437:F441"/>
    <mergeCell ref="O437:O441"/>
    <mergeCell ref="P437:P441"/>
    <mergeCell ref="A442:A446"/>
    <mergeCell ref="B442:B446"/>
    <mergeCell ref="C442:C446"/>
    <mergeCell ref="D442:D446"/>
    <mergeCell ref="E442:E446"/>
    <mergeCell ref="F442:F446"/>
    <mergeCell ref="O442:O446"/>
    <mergeCell ref="P442:P446"/>
    <mergeCell ref="A416:A420"/>
    <mergeCell ref="B416:B420"/>
    <mergeCell ref="C416:C420"/>
    <mergeCell ref="D416:D420"/>
    <mergeCell ref="E416:E420"/>
    <mergeCell ref="F416:F420"/>
    <mergeCell ref="O416:O420"/>
    <mergeCell ref="P416:P420"/>
    <mergeCell ref="A421:A425"/>
    <mergeCell ref="B421:B425"/>
    <mergeCell ref="C421:C425"/>
    <mergeCell ref="D421:D425"/>
    <mergeCell ref="E421:E425"/>
    <mergeCell ref="F421:F425"/>
    <mergeCell ref="O421:O425"/>
    <mergeCell ref="P421:P425"/>
    <mergeCell ref="A426:A430"/>
    <mergeCell ref="B426:B430"/>
    <mergeCell ref="C426:C430"/>
    <mergeCell ref="D426:D430"/>
    <mergeCell ref="E426:E430"/>
    <mergeCell ref="F426:F430"/>
    <mergeCell ref="O426:O430"/>
    <mergeCell ref="P426:P430"/>
    <mergeCell ref="A401:A405"/>
    <mergeCell ref="B401:B405"/>
    <mergeCell ref="C401:C405"/>
    <mergeCell ref="D401:D405"/>
    <mergeCell ref="E401:E405"/>
    <mergeCell ref="F401:F405"/>
    <mergeCell ref="O401:O405"/>
    <mergeCell ref="P401:P405"/>
    <mergeCell ref="A406:A410"/>
    <mergeCell ref="B406:B410"/>
    <mergeCell ref="C406:C410"/>
    <mergeCell ref="D406:D410"/>
    <mergeCell ref="E406:E410"/>
    <mergeCell ref="F406:F410"/>
    <mergeCell ref="O406:O410"/>
    <mergeCell ref="P406:P410"/>
    <mergeCell ref="A411:A415"/>
    <mergeCell ref="B411:B415"/>
    <mergeCell ref="C411:C415"/>
    <mergeCell ref="D411:D415"/>
    <mergeCell ref="E411:E415"/>
    <mergeCell ref="F411:F415"/>
    <mergeCell ref="O411:O415"/>
    <mergeCell ref="P411:P415"/>
    <mergeCell ref="A386:A390"/>
    <mergeCell ref="B386:B390"/>
    <mergeCell ref="C386:C390"/>
    <mergeCell ref="D386:D390"/>
    <mergeCell ref="E386:E390"/>
    <mergeCell ref="F386:F390"/>
    <mergeCell ref="O386:O390"/>
    <mergeCell ref="P386:P390"/>
    <mergeCell ref="A391:A395"/>
    <mergeCell ref="B391:B395"/>
    <mergeCell ref="C391:C395"/>
    <mergeCell ref="D391:D395"/>
    <mergeCell ref="E391:E395"/>
    <mergeCell ref="F391:F395"/>
    <mergeCell ref="O391:O395"/>
    <mergeCell ref="P391:P395"/>
    <mergeCell ref="A396:A400"/>
    <mergeCell ref="B396:B400"/>
    <mergeCell ref="C396:C400"/>
    <mergeCell ref="D396:D400"/>
    <mergeCell ref="E396:E400"/>
    <mergeCell ref="F396:F400"/>
    <mergeCell ref="O396:O400"/>
    <mergeCell ref="P396:P400"/>
    <mergeCell ref="A370:F374"/>
    <mergeCell ref="O370:O374"/>
    <mergeCell ref="P370:P374"/>
    <mergeCell ref="A375:P375"/>
    <mergeCell ref="A376:A380"/>
    <mergeCell ref="B376:B380"/>
    <mergeCell ref="C376:C380"/>
    <mergeCell ref="D376:D380"/>
    <mergeCell ref="E376:E380"/>
    <mergeCell ref="F376:F380"/>
    <mergeCell ref="O376:O380"/>
    <mergeCell ref="P376:P380"/>
    <mergeCell ref="A381:A385"/>
    <mergeCell ref="B381:B385"/>
    <mergeCell ref="C381:C385"/>
    <mergeCell ref="D381:D385"/>
    <mergeCell ref="E381:E385"/>
    <mergeCell ref="F381:F385"/>
    <mergeCell ref="O381:O385"/>
    <mergeCell ref="P381:P385"/>
    <mergeCell ref="A354:A358"/>
    <mergeCell ref="B354:B358"/>
    <mergeCell ref="C354:C358"/>
    <mergeCell ref="D354:D358"/>
    <mergeCell ref="E354:E358"/>
    <mergeCell ref="F354:F358"/>
    <mergeCell ref="O354:O358"/>
    <mergeCell ref="P354:P358"/>
    <mergeCell ref="A359:F363"/>
    <mergeCell ref="O359:O363"/>
    <mergeCell ref="P359:P363"/>
    <mergeCell ref="A364:P364"/>
    <mergeCell ref="A365:A369"/>
    <mergeCell ref="B365:B369"/>
    <mergeCell ref="C365:C369"/>
    <mergeCell ref="D365:D369"/>
    <mergeCell ref="E365:E369"/>
    <mergeCell ref="F365:F369"/>
    <mergeCell ref="O365:O369"/>
    <mergeCell ref="P365:P369"/>
    <mergeCell ref="A339:A343"/>
    <mergeCell ref="B339:B343"/>
    <mergeCell ref="C339:C343"/>
    <mergeCell ref="D339:D343"/>
    <mergeCell ref="E339:E343"/>
    <mergeCell ref="F339:F343"/>
    <mergeCell ref="O339:O343"/>
    <mergeCell ref="P339:P343"/>
    <mergeCell ref="A344:A348"/>
    <mergeCell ref="B344:B348"/>
    <mergeCell ref="C344:C348"/>
    <mergeCell ref="D344:D348"/>
    <mergeCell ref="E344:E348"/>
    <mergeCell ref="F344:F348"/>
    <mergeCell ref="O344:O348"/>
    <mergeCell ref="P344:P348"/>
    <mergeCell ref="A349:A353"/>
    <mergeCell ref="B349:B353"/>
    <mergeCell ref="C349:C353"/>
    <mergeCell ref="D349:D353"/>
    <mergeCell ref="E349:E353"/>
    <mergeCell ref="F349:F353"/>
    <mergeCell ref="O349:O353"/>
    <mergeCell ref="P349:P353"/>
    <mergeCell ref="A324:A328"/>
    <mergeCell ref="B324:B328"/>
    <mergeCell ref="C324:C328"/>
    <mergeCell ref="D324:D328"/>
    <mergeCell ref="E324:E328"/>
    <mergeCell ref="F324:F328"/>
    <mergeCell ref="O324:O328"/>
    <mergeCell ref="P324:P328"/>
    <mergeCell ref="A329:A333"/>
    <mergeCell ref="B329:B333"/>
    <mergeCell ref="C329:C333"/>
    <mergeCell ref="D329:D333"/>
    <mergeCell ref="E329:E333"/>
    <mergeCell ref="F329:F333"/>
    <mergeCell ref="O329:O333"/>
    <mergeCell ref="P329:P333"/>
    <mergeCell ref="A334:A338"/>
    <mergeCell ref="B334:B338"/>
    <mergeCell ref="C334:C338"/>
    <mergeCell ref="D334:D338"/>
    <mergeCell ref="E334:E338"/>
    <mergeCell ref="F334:F338"/>
    <mergeCell ref="O334:O338"/>
    <mergeCell ref="P334:P338"/>
    <mergeCell ref="A308:F312"/>
    <mergeCell ref="O308:O312"/>
    <mergeCell ref="P308:P312"/>
    <mergeCell ref="A313:P313"/>
    <mergeCell ref="A314:A318"/>
    <mergeCell ref="B314:B318"/>
    <mergeCell ref="C314:C318"/>
    <mergeCell ref="D314:D318"/>
    <mergeCell ref="E314:E318"/>
    <mergeCell ref="F314:F318"/>
    <mergeCell ref="O314:O318"/>
    <mergeCell ref="P314:P318"/>
    <mergeCell ref="A319:A323"/>
    <mergeCell ref="B319:B323"/>
    <mergeCell ref="C319:C323"/>
    <mergeCell ref="D319:D323"/>
    <mergeCell ref="E319:E323"/>
    <mergeCell ref="F319:F323"/>
    <mergeCell ref="O319:O323"/>
    <mergeCell ref="P319:P323"/>
    <mergeCell ref="A293:A297"/>
    <mergeCell ref="B293:B297"/>
    <mergeCell ref="C293:C297"/>
    <mergeCell ref="D293:D297"/>
    <mergeCell ref="E293:E297"/>
    <mergeCell ref="F293:F297"/>
    <mergeCell ref="O293:O297"/>
    <mergeCell ref="P293:P297"/>
    <mergeCell ref="A298:A302"/>
    <mergeCell ref="B298:B302"/>
    <mergeCell ref="C298:C302"/>
    <mergeCell ref="D298:D302"/>
    <mergeCell ref="E298:E302"/>
    <mergeCell ref="F298:F302"/>
    <mergeCell ref="O298:O302"/>
    <mergeCell ref="P298:P302"/>
    <mergeCell ref="A303:A307"/>
    <mergeCell ref="B303:B307"/>
    <mergeCell ref="C303:C307"/>
    <mergeCell ref="D303:D307"/>
    <mergeCell ref="E303:E307"/>
    <mergeCell ref="F303:F307"/>
    <mergeCell ref="O303:O307"/>
    <mergeCell ref="P303:P307"/>
    <mergeCell ref="A278:A282"/>
    <mergeCell ref="B278:B282"/>
    <mergeCell ref="C278:C282"/>
    <mergeCell ref="D278:D282"/>
    <mergeCell ref="E278:E282"/>
    <mergeCell ref="F278:F282"/>
    <mergeCell ref="O278:O282"/>
    <mergeCell ref="P278:P282"/>
    <mergeCell ref="A283:A287"/>
    <mergeCell ref="B283:B287"/>
    <mergeCell ref="C283:C287"/>
    <mergeCell ref="D283:D287"/>
    <mergeCell ref="E283:E287"/>
    <mergeCell ref="F283:F287"/>
    <mergeCell ref="O283:O287"/>
    <mergeCell ref="P283:P287"/>
    <mergeCell ref="A288:A292"/>
    <mergeCell ref="B288:B292"/>
    <mergeCell ref="C288:C292"/>
    <mergeCell ref="D288:D292"/>
    <mergeCell ref="E288:E292"/>
    <mergeCell ref="F288:F292"/>
    <mergeCell ref="O288:O292"/>
    <mergeCell ref="P288:P292"/>
    <mergeCell ref="A263:A267"/>
    <mergeCell ref="B263:B267"/>
    <mergeCell ref="C263:C267"/>
    <mergeCell ref="D263:D267"/>
    <mergeCell ref="E263:E267"/>
    <mergeCell ref="F263:F267"/>
    <mergeCell ref="O263:O267"/>
    <mergeCell ref="P263:P267"/>
    <mergeCell ref="A268:A272"/>
    <mergeCell ref="B268:B272"/>
    <mergeCell ref="C268:C272"/>
    <mergeCell ref="D268:D272"/>
    <mergeCell ref="E268:E272"/>
    <mergeCell ref="F268:F272"/>
    <mergeCell ref="O268:O272"/>
    <mergeCell ref="P268:P272"/>
    <mergeCell ref="A273:A277"/>
    <mergeCell ref="B273:B277"/>
    <mergeCell ref="C273:C277"/>
    <mergeCell ref="D273:D277"/>
    <mergeCell ref="E273:E277"/>
    <mergeCell ref="F273:F277"/>
    <mergeCell ref="O273:O277"/>
    <mergeCell ref="P273:P277"/>
    <mergeCell ref="A248:A252"/>
    <mergeCell ref="B248:B252"/>
    <mergeCell ref="C248:C252"/>
    <mergeCell ref="D248:D252"/>
    <mergeCell ref="E248:E252"/>
    <mergeCell ref="F248:F252"/>
    <mergeCell ref="O248:O252"/>
    <mergeCell ref="P248:P252"/>
    <mergeCell ref="A253:A257"/>
    <mergeCell ref="B253:B257"/>
    <mergeCell ref="C253:C257"/>
    <mergeCell ref="D253:D257"/>
    <mergeCell ref="E253:E257"/>
    <mergeCell ref="F253:F257"/>
    <mergeCell ref="O253:O257"/>
    <mergeCell ref="P253:P257"/>
    <mergeCell ref="A258:A262"/>
    <mergeCell ref="B258:B262"/>
    <mergeCell ref="C258:C262"/>
    <mergeCell ref="D258:D262"/>
    <mergeCell ref="E258:E262"/>
    <mergeCell ref="F258:F262"/>
    <mergeCell ref="O258:O262"/>
    <mergeCell ref="P258:P262"/>
    <mergeCell ref="A233:A237"/>
    <mergeCell ref="B233:B237"/>
    <mergeCell ref="C233:C237"/>
    <mergeCell ref="D233:D237"/>
    <mergeCell ref="E233:E237"/>
    <mergeCell ref="F233:F237"/>
    <mergeCell ref="O233:O237"/>
    <mergeCell ref="P233:P237"/>
    <mergeCell ref="A238:A242"/>
    <mergeCell ref="B238:B242"/>
    <mergeCell ref="C238:C242"/>
    <mergeCell ref="D238:D242"/>
    <mergeCell ref="E238:E242"/>
    <mergeCell ref="F238:F242"/>
    <mergeCell ref="O238:O242"/>
    <mergeCell ref="P238:P242"/>
    <mergeCell ref="A243:A247"/>
    <mergeCell ref="B243:B247"/>
    <mergeCell ref="C243:C247"/>
    <mergeCell ref="D243:D247"/>
    <mergeCell ref="E243:E247"/>
    <mergeCell ref="F243:F247"/>
    <mergeCell ref="O243:O247"/>
    <mergeCell ref="P243:P247"/>
    <mergeCell ref="A222:P222"/>
    <mergeCell ref="A223:A227"/>
    <mergeCell ref="B223:B227"/>
    <mergeCell ref="C223:C227"/>
    <mergeCell ref="D223:D227"/>
    <mergeCell ref="E223:E227"/>
    <mergeCell ref="F223:F227"/>
    <mergeCell ref="O223:O227"/>
    <mergeCell ref="P223:P227"/>
    <mergeCell ref="A228:A232"/>
    <mergeCell ref="B228:B232"/>
    <mergeCell ref="C228:C232"/>
    <mergeCell ref="D228:D232"/>
    <mergeCell ref="E228:E232"/>
    <mergeCell ref="F228:F232"/>
    <mergeCell ref="O228:O232"/>
    <mergeCell ref="P228:P232"/>
    <mergeCell ref="A207:A211"/>
    <mergeCell ref="B207:B211"/>
    <mergeCell ref="C207:C211"/>
    <mergeCell ref="D207:D211"/>
    <mergeCell ref="E207:E211"/>
    <mergeCell ref="F207:F211"/>
    <mergeCell ref="O207:O211"/>
    <mergeCell ref="P207:P211"/>
    <mergeCell ref="A212:A216"/>
    <mergeCell ref="B212:B216"/>
    <mergeCell ref="C212:C216"/>
    <mergeCell ref="D212:D216"/>
    <mergeCell ref="E212:E216"/>
    <mergeCell ref="F212:F216"/>
    <mergeCell ref="O212:O216"/>
    <mergeCell ref="P212:P216"/>
    <mergeCell ref="A217:F221"/>
    <mergeCell ref="O217:O221"/>
    <mergeCell ref="P217:P221"/>
    <mergeCell ref="A196:P196"/>
    <mergeCell ref="A197:A201"/>
    <mergeCell ref="B197:B201"/>
    <mergeCell ref="C197:C201"/>
    <mergeCell ref="D197:D201"/>
    <mergeCell ref="E197:E201"/>
    <mergeCell ref="F197:F201"/>
    <mergeCell ref="O197:O201"/>
    <mergeCell ref="P197:P201"/>
    <mergeCell ref="A202:A206"/>
    <mergeCell ref="B202:B206"/>
    <mergeCell ref="C202:C206"/>
    <mergeCell ref="D202:D206"/>
    <mergeCell ref="E202:E206"/>
    <mergeCell ref="F202:F206"/>
    <mergeCell ref="O202:O206"/>
    <mergeCell ref="P202:P206"/>
    <mergeCell ref="A181:A185"/>
    <mergeCell ref="B181:B185"/>
    <mergeCell ref="C181:C185"/>
    <mergeCell ref="D181:D185"/>
    <mergeCell ref="E181:E185"/>
    <mergeCell ref="F181:F185"/>
    <mergeCell ref="O181:O185"/>
    <mergeCell ref="P181:P185"/>
    <mergeCell ref="A186:A190"/>
    <mergeCell ref="B186:B190"/>
    <mergeCell ref="C186:C190"/>
    <mergeCell ref="D186:D190"/>
    <mergeCell ref="E186:E190"/>
    <mergeCell ref="F186:F190"/>
    <mergeCell ref="O186:O190"/>
    <mergeCell ref="P186:P190"/>
    <mergeCell ref="A191:F195"/>
    <mergeCell ref="O191:O195"/>
    <mergeCell ref="P191:P195"/>
    <mergeCell ref="A166:A170"/>
    <mergeCell ref="B166:B170"/>
    <mergeCell ref="C166:C170"/>
    <mergeCell ref="D166:D170"/>
    <mergeCell ref="E166:E170"/>
    <mergeCell ref="F166:F170"/>
    <mergeCell ref="O166:O170"/>
    <mergeCell ref="P166:P170"/>
    <mergeCell ref="A171:A175"/>
    <mergeCell ref="B171:B175"/>
    <mergeCell ref="C171:C175"/>
    <mergeCell ref="D171:D175"/>
    <mergeCell ref="E171:E175"/>
    <mergeCell ref="F171:F175"/>
    <mergeCell ref="O171:O175"/>
    <mergeCell ref="P171:P175"/>
    <mergeCell ref="A176:A180"/>
    <mergeCell ref="B176:B180"/>
    <mergeCell ref="C176:C180"/>
    <mergeCell ref="D176:D180"/>
    <mergeCell ref="E176:E180"/>
    <mergeCell ref="F176:F180"/>
    <mergeCell ref="O176:O180"/>
    <mergeCell ref="P176:P180"/>
    <mergeCell ref="A149:P149"/>
    <mergeCell ref="A150:A154"/>
    <mergeCell ref="B150:B154"/>
    <mergeCell ref="C150:C154"/>
    <mergeCell ref="D150:D154"/>
    <mergeCell ref="E150:E154"/>
    <mergeCell ref="F150:F154"/>
    <mergeCell ref="O150:O154"/>
    <mergeCell ref="P150:P154"/>
    <mergeCell ref="A155:F159"/>
    <mergeCell ref="O155:O159"/>
    <mergeCell ref="P155:P159"/>
    <mergeCell ref="A160:P160"/>
    <mergeCell ref="A161:A165"/>
    <mergeCell ref="B161:B165"/>
    <mergeCell ref="C161:C165"/>
    <mergeCell ref="D161:D165"/>
    <mergeCell ref="E161:E165"/>
    <mergeCell ref="F161:F165"/>
    <mergeCell ref="O161:O165"/>
    <mergeCell ref="P161:P165"/>
    <mergeCell ref="A134:A138"/>
    <mergeCell ref="B134:B138"/>
    <mergeCell ref="C134:C138"/>
    <mergeCell ref="D134:D138"/>
    <mergeCell ref="E134:E138"/>
    <mergeCell ref="F134:F138"/>
    <mergeCell ref="O134:O138"/>
    <mergeCell ref="P134:P138"/>
    <mergeCell ref="A139:A143"/>
    <mergeCell ref="B139:B143"/>
    <mergeCell ref="C139:C143"/>
    <mergeCell ref="D139:D143"/>
    <mergeCell ref="E139:E143"/>
    <mergeCell ref="F139:F143"/>
    <mergeCell ref="O139:O143"/>
    <mergeCell ref="P139:P143"/>
    <mergeCell ref="A144:F148"/>
    <mergeCell ref="O144:O148"/>
    <mergeCell ref="P144:P148"/>
    <mergeCell ref="A119:A123"/>
    <mergeCell ref="B119:B123"/>
    <mergeCell ref="C119:C123"/>
    <mergeCell ref="D119:D123"/>
    <mergeCell ref="E119:E123"/>
    <mergeCell ref="F119:F123"/>
    <mergeCell ref="O119:O123"/>
    <mergeCell ref="P119:P123"/>
    <mergeCell ref="A124:A128"/>
    <mergeCell ref="B124:B128"/>
    <mergeCell ref="C124:C128"/>
    <mergeCell ref="D124:D128"/>
    <mergeCell ref="E124:E128"/>
    <mergeCell ref="F124:F128"/>
    <mergeCell ref="O124:O128"/>
    <mergeCell ref="P124:P128"/>
    <mergeCell ref="A129:A133"/>
    <mergeCell ref="B129:B133"/>
    <mergeCell ref="C129:C133"/>
    <mergeCell ref="D129:D133"/>
    <mergeCell ref="E129:E133"/>
    <mergeCell ref="F129:F133"/>
    <mergeCell ref="O129:O133"/>
    <mergeCell ref="P129:P133"/>
    <mergeCell ref="A103:F107"/>
    <mergeCell ref="O103:O107"/>
    <mergeCell ref="P103:P107"/>
    <mergeCell ref="A108:P108"/>
    <mergeCell ref="A109:A113"/>
    <mergeCell ref="B109:B113"/>
    <mergeCell ref="C109:C113"/>
    <mergeCell ref="D109:D113"/>
    <mergeCell ref="E109:E113"/>
    <mergeCell ref="F109:F113"/>
    <mergeCell ref="O109:O113"/>
    <mergeCell ref="P109:P113"/>
    <mergeCell ref="A114:A118"/>
    <mergeCell ref="B114:B118"/>
    <mergeCell ref="C114:C118"/>
    <mergeCell ref="D114:D118"/>
    <mergeCell ref="E114:E118"/>
    <mergeCell ref="F114:F118"/>
    <mergeCell ref="O114:O118"/>
    <mergeCell ref="P114:P118"/>
    <mergeCell ref="A88:A92"/>
    <mergeCell ref="B88:B92"/>
    <mergeCell ref="C88:C92"/>
    <mergeCell ref="D88:D92"/>
    <mergeCell ref="E88:E92"/>
    <mergeCell ref="F88:F92"/>
    <mergeCell ref="O88:O92"/>
    <mergeCell ref="P88:P92"/>
    <mergeCell ref="A93:A97"/>
    <mergeCell ref="B93:B97"/>
    <mergeCell ref="C93:C97"/>
    <mergeCell ref="D93:D97"/>
    <mergeCell ref="E93:E97"/>
    <mergeCell ref="F93:F97"/>
    <mergeCell ref="O93:O97"/>
    <mergeCell ref="P93:P97"/>
    <mergeCell ref="A98:A102"/>
    <mergeCell ref="B98:B102"/>
    <mergeCell ref="C98:C102"/>
    <mergeCell ref="D98:D102"/>
    <mergeCell ref="E98:E102"/>
    <mergeCell ref="F98:F102"/>
    <mergeCell ref="O98:O102"/>
    <mergeCell ref="P98:P102"/>
    <mergeCell ref="A73:A77"/>
    <mergeCell ref="B73:B77"/>
    <mergeCell ref="C73:C77"/>
    <mergeCell ref="D73:D77"/>
    <mergeCell ref="E73:E77"/>
    <mergeCell ref="F73:F77"/>
    <mergeCell ref="O73:O77"/>
    <mergeCell ref="P73:P77"/>
    <mergeCell ref="A78:A82"/>
    <mergeCell ref="B78:B82"/>
    <mergeCell ref="C78:C82"/>
    <mergeCell ref="D78:D82"/>
    <mergeCell ref="E78:E82"/>
    <mergeCell ref="F78:F82"/>
    <mergeCell ref="O78:O82"/>
    <mergeCell ref="P78:P82"/>
    <mergeCell ref="A83:A87"/>
    <mergeCell ref="B83:B87"/>
    <mergeCell ref="C83:C87"/>
    <mergeCell ref="D83:D87"/>
    <mergeCell ref="E83:E87"/>
    <mergeCell ref="F83:F87"/>
    <mergeCell ref="O83:O87"/>
    <mergeCell ref="P83:P87"/>
    <mergeCell ref="A57:A61"/>
    <mergeCell ref="B57:B61"/>
    <mergeCell ref="C57:C61"/>
    <mergeCell ref="D57:D61"/>
    <mergeCell ref="E57:E61"/>
    <mergeCell ref="F57:F61"/>
    <mergeCell ref="O57:O61"/>
    <mergeCell ref="P57:P61"/>
    <mergeCell ref="A62:F66"/>
    <mergeCell ref="O62:O66"/>
    <mergeCell ref="P62:P66"/>
    <mergeCell ref="A67:P67"/>
    <mergeCell ref="A68:A72"/>
    <mergeCell ref="B68:B72"/>
    <mergeCell ref="C68:C72"/>
    <mergeCell ref="D68:D72"/>
    <mergeCell ref="E68:E72"/>
    <mergeCell ref="F68:F72"/>
    <mergeCell ref="O68:O72"/>
    <mergeCell ref="P68:P72"/>
    <mergeCell ref="A41:F45"/>
    <mergeCell ref="O41:O45"/>
    <mergeCell ref="P41:P45"/>
    <mergeCell ref="A46:P46"/>
    <mergeCell ref="A47:A51"/>
    <mergeCell ref="B47:B51"/>
    <mergeCell ref="C47:C51"/>
    <mergeCell ref="D47:D51"/>
    <mergeCell ref="E47:E51"/>
    <mergeCell ref="F47:F51"/>
    <mergeCell ref="O47:O51"/>
    <mergeCell ref="P47:P51"/>
    <mergeCell ref="A52:A56"/>
    <mergeCell ref="B52:B56"/>
    <mergeCell ref="C52:C56"/>
    <mergeCell ref="D52:D56"/>
    <mergeCell ref="E52:E56"/>
    <mergeCell ref="F52:F56"/>
    <mergeCell ref="O52:O56"/>
    <mergeCell ref="P52:P56"/>
    <mergeCell ref="A25:F29"/>
    <mergeCell ref="O25:O29"/>
    <mergeCell ref="P25:P29"/>
    <mergeCell ref="A30:P30"/>
    <mergeCell ref="A31:A35"/>
    <mergeCell ref="B31:B35"/>
    <mergeCell ref="C31:C35"/>
    <mergeCell ref="D31:D35"/>
    <mergeCell ref="E31:E35"/>
    <mergeCell ref="F31:F35"/>
    <mergeCell ref="O31:O35"/>
    <mergeCell ref="P31:P35"/>
    <mergeCell ref="A36:A40"/>
    <mergeCell ref="B36:B40"/>
    <mergeCell ref="C36:C40"/>
    <mergeCell ref="D36:D40"/>
    <mergeCell ref="E36:E40"/>
    <mergeCell ref="F36:F40"/>
    <mergeCell ref="O36:O40"/>
    <mergeCell ref="P36:P40"/>
    <mergeCell ref="A10:A14"/>
    <mergeCell ref="B10:B14"/>
    <mergeCell ref="C10:C14"/>
    <mergeCell ref="D10:D14"/>
    <mergeCell ref="E10:E14"/>
    <mergeCell ref="F10:F14"/>
    <mergeCell ref="O10:O14"/>
    <mergeCell ref="P10:P14"/>
    <mergeCell ref="A15:A19"/>
    <mergeCell ref="B15:B19"/>
    <mergeCell ref="C15:C19"/>
    <mergeCell ref="D15:D19"/>
    <mergeCell ref="E15:E19"/>
    <mergeCell ref="F15:F19"/>
    <mergeCell ref="O15:O19"/>
    <mergeCell ref="P15:P19"/>
    <mergeCell ref="A20:A24"/>
    <mergeCell ref="B20:B24"/>
    <mergeCell ref="C20:C24"/>
    <mergeCell ref="D20:D24"/>
    <mergeCell ref="E20:E24"/>
    <mergeCell ref="F20:F24"/>
    <mergeCell ref="O20:O24"/>
    <mergeCell ref="P20:P24"/>
    <mergeCell ref="A1:A2"/>
    <mergeCell ref="B1:B2"/>
    <mergeCell ref="C1:C2"/>
    <mergeCell ref="D1:D2"/>
    <mergeCell ref="E1:E2"/>
    <mergeCell ref="F1:F2"/>
    <mergeCell ref="G1:N1"/>
    <mergeCell ref="O1:O2"/>
    <mergeCell ref="P1:P2"/>
    <mergeCell ref="A4:P4"/>
    <mergeCell ref="A5:A9"/>
    <mergeCell ref="B5:B9"/>
    <mergeCell ref="C5:C9"/>
    <mergeCell ref="D5:D9"/>
    <mergeCell ref="E5:E9"/>
    <mergeCell ref="F5:F9"/>
    <mergeCell ref="O5:O9"/>
    <mergeCell ref="P5:P9"/>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
  <sheetViews>
    <sheetView topLeftCell="D1" workbookViewId="0">
      <selection activeCell="O23" sqref="O23"/>
    </sheetView>
  </sheetViews>
  <sheetFormatPr defaultRowHeight="15" x14ac:dyDescent="0.25"/>
  <cols>
    <col min="1" max="1" width="23.42578125" customWidth="1"/>
    <col min="2" max="2" width="14" customWidth="1"/>
    <col min="3" max="3" width="16.85546875" customWidth="1"/>
    <col min="4" max="4" width="9.85546875" customWidth="1"/>
    <col min="6" max="6" width="20.42578125" customWidth="1"/>
    <col min="7" max="7" width="17.85546875" customWidth="1"/>
    <col min="8" max="14" width="12.140625" customWidth="1"/>
    <col min="15" max="15" width="13.42578125" customWidth="1"/>
    <col min="16" max="16" width="20.7109375" customWidth="1"/>
    <col min="17" max="17" width="16.28515625" customWidth="1"/>
  </cols>
  <sheetData>
    <row r="1" spans="1:17" ht="69" customHeight="1" x14ac:dyDescent="0.25">
      <c r="A1" s="314" t="s">
        <v>2</v>
      </c>
      <c r="B1" s="314" t="s">
        <v>3</v>
      </c>
      <c r="C1" s="314" t="s">
        <v>4</v>
      </c>
      <c r="D1" s="314" t="s">
        <v>5</v>
      </c>
      <c r="E1" s="314" t="s">
        <v>6</v>
      </c>
      <c r="F1" s="314" t="s">
        <v>7</v>
      </c>
      <c r="G1" s="314" t="s">
        <v>8</v>
      </c>
      <c r="H1" s="314"/>
      <c r="I1" s="314"/>
      <c r="J1" s="314"/>
      <c r="K1" s="314"/>
      <c r="L1" s="314"/>
      <c r="M1" s="314"/>
      <c r="N1" s="314"/>
      <c r="O1" s="314" t="s">
        <v>9</v>
      </c>
      <c r="P1" s="719" t="s">
        <v>10</v>
      </c>
      <c r="Q1" s="316" t="s">
        <v>4153</v>
      </c>
    </row>
    <row r="2" spans="1:17" ht="24" x14ac:dyDescent="0.25">
      <c r="A2" s="314"/>
      <c r="B2" s="314"/>
      <c r="C2" s="314"/>
      <c r="D2" s="314"/>
      <c r="E2" s="314"/>
      <c r="F2" s="314"/>
      <c r="G2" s="22" t="s">
        <v>11</v>
      </c>
      <c r="H2" s="22" t="s">
        <v>12</v>
      </c>
      <c r="I2" s="22">
        <v>2025</v>
      </c>
      <c r="J2" s="22">
        <v>2026</v>
      </c>
      <c r="K2" s="22">
        <v>2027</v>
      </c>
      <c r="L2" s="22">
        <v>2028</v>
      </c>
      <c r="M2" s="22">
        <v>2029</v>
      </c>
      <c r="N2" s="22">
        <v>2030</v>
      </c>
      <c r="O2" s="314"/>
      <c r="P2" s="719"/>
      <c r="Q2" s="316"/>
    </row>
    <row r="3" spans="1:17" x14ac:dyDescent="0.25">
      <c r="A3" s="41">
        <v>1</v>
      </c>
      <c r="B3" s="41">
        <v>2</v>
      </c>
      <c r="C3" s="41">
        <v>3</v>
      </c>
      <c r="D3" s="41">
        <v>4</v>
      </c>
      <c r="E3" s="41">
        <v>5</v>
      </c>
      <c r="F3" s="41">
        <v>6</v>
      </c>
      <c r="G3" s="41">
        <v>7</v>
      </c>
      <c r="H3" s="41">
        <v>8</v>
      </c>
      <c r="I3" s="41">
        <v>9</v>
      </c>
      <c r="J3" s="41">
        <v>10</v>
      </c>
      <c r="K3" s="41">
        <v>11</v>
      </c>
      <c r="L3" s="41">
        <v>12</v>
      </c>
      <c r="M3" s="41">
        <v>13</v>
      </c>
      <c r="N3" s="41">
        <v>14</v>
      </c>
      <c r="O3" s="41">
        <v>15</v>
      </c>
      <c r="P3" s="42">
        <v>16</v>
      </c>
      <c r="Q3" s="207"/>
    </row>
    <row r="4" spans="1:17" x14ac:dyDescent="0.25">
      <c r="A4" s="720" t="s">
        <v>51</v>
      </c>
      <c r="B4" s="720"/>
      <c r="C4" s="720"/>
      <c r="D4" s="720"/>
      <c r="E4" s="720"/>
      <c r="F4" s="720"/>
      <c r="G4" s="720"/>
      <c r="H4" s="720"/>
      <c r="I4" s="720"/>
      <c r="J4" s="720"/>
      <c r="K4" s="720"/>
      <c r="L4" s="720"/>
      <c r="M4" s="720"/>
      <c r="N4" s="720"/>
      <c r="O4" s="720"/>
      <c r="P4" s="720"/>
    </row>
    <row r="5" spans="1:17" ht="36" x14ac:dyDescent="0.25">
      <c r="A5" s="717" t="s">
        <v>4042</v>
      </c>
      <c r="B5" s="303" t="s">
        <v>4043</v>
      </c>
      <c r="C5" s="303" t="s">
        <v>53</v>
      </c>
      <c r="D5" s="303">
        <v>2026</v>
      </c>
      <c r="E5" s="303" t="s">
        <v>4044</v>
      </c>
      <c r="F5" s="303" t="s">
        <v>304</v>
      </c>
      <c r="G5" s="63" t="s">
        <v>286</v>
      </c>
      <c r="H5" s="53">
        <f t="shared" ref="H5:N5" si="0">SUM(H6:H9)</f>
        <v>285.3</v>
      </c>
      <c r="I5" s="53">
        <f t="shared" si="0"/>
        <v>0</v>
      </c>
      <c r="J5" s="53">
        <f t="shared" si="0"/>
        <v>285.3</v>
      </c>
      <c r="K5" s="53">
        <f t="shared" si="0"/>
        <v>0</v>
      </c>
      <c r="L5" s="53">
        <f t="shared" si="0"/>
        <v>0</v>
      </c>
      <c r="M5" s="53">
        <f t="shared" si="0"/>
        <v>0</v>
      </c>
      <c r="N5" s="53">
        <f t="shared" si="0"/>
        <v>0</v>
      </c>
      <c r="O5" s="420">
        <v>507183</v>
      </c>
      <c r="P5" s="303" t="s">
        <v>4045</v>
      </c>
      <c r="Q5" s="718" t="s">
        <v>4184</v>
      </c>
    </row>
    <row r="6" spans="1:17" x14ac:dyDescent="0.25">
      <c r="A6" s="717"/>
      <c r="B6" s="303"/>
      <c r="C6" s="303"/>
      <c r="D6" s="303"/>
      <c r="E6" s="303"/>
      <c r="F6" s="303"/>
      <c r="G6" s="63" t="s">
        <v>288</v>
      </c>
      <c r="H6" s="53">
        <f t="shared" ref="H6:H9" si="1">SUM(I6:N6)</f>
        <v>0</v>
      </c>
      <c r="I6" s="53">
        <f t="shared" ref="I6:N6" si="2">SUM(J6:O6)</f>
        <v>0</v>
      </c>
      <c r="J6" s="53">
        <f t="shared" si="2"/>
        <v>0</v>
      </c>
      <c r="K6" s="53">
        <f t="shared" si="2"/>
        <v>0</v>
      </c>
      <c r="L6" s="53">
        <f t="shared" si="2"/>
        <v>0</v>
      </c>
      <c r="M6" s="53">
        <f t="shared" si="2"/>
        <v>0</v>
      </c>
      <c r="N6" s="53">
        <f t="shared" si="2"/>
        <v>0</v>
      </c>
      <c r="O6" s="420"/>
      <c r="P6" s="303"/>
      <c r="Q6" s="718"/>
    </row>
    <row r="7" spans="1:17" ht="36" x14ac:dyDescent="0.25">
      <c r="A7" s="717"/>
      <c r="B7" s="303"/>
      <c r="C7" s="303"/>
      <c r="D7" s="303"/>
      <c r="E7" s="303"/>
      <c r="F7" s="303"/>
      <c r="G7" s="63" t="s">
        <v>289</v>
      </c>
      <c r="H7" s="53">
        <f t="shared" si="1"/>
        <v>285.3</v>
      </c>
      <c r="I7" s="53">
        <v>0</v>
      </c>
      <c r="J7" s="53">
        <v>285.3</v>
      </c>
      <c r="K7" s="53">
        <v>0</v>
      </c>
      <c r="L7" s="53">
        <v>0</v>
      </c>
      <c r="M7" s="53">
        <v>0</v>
      </c>
      <c r="N7" s="53">
        <v>0</v>
      </c>
      <c r="O7" s="420"/>
      <c r="P7" s="303"/>
      <c r="Q7" s="718"/>
    </row>
    <row r="8" spans="1:17" x14ac:dyDescent="0.25">
      <c r="A8" s="717"/>
      <c r="B8" s="303"/>
      <c r="C8" s="303"/>
      <c r="D8" s="303"/>
      <c r="E8" s="303"/>
      <c r="F8" s="303"/>
      <c r="G8" s="63" t="s">
        <v>290</v>
      </c>
      <c r="H8" s="53">
        <f t="shared" si="1"/>
        <v>0</v>
      </c>
      <c r="I8" s="53">
        <f t="shared" ref="I8:I9" si="3">SUM(J8:O8)</f>
        <v>0</v>
      </c>
      <c r="J8" s="53">
        <f t="shared" ref="J8:J9" si="4">SUM(K8:P8)</f>
        <v>0</v>
      </c>
      <c r="K8" s="53">
        <f t="shared" ref="K8:K9" si="5">SUM(L8:Q8)</f>
        <v>0</v>
      </c>
      <c r="L8" s="53">
        <f t="shared" ref="L8:L9" si="6">SUM(M8:R8)</f>
        <v>0</v>
      </c>
      <c r="M8" s="53">
        <f t="shared" ref="M8:M9" si="7">SUM(N8:S8)</f>
        <v>0</v>
      </c>
      <c r="N8" s="53">
        <f t="shared" ref="N8:N9" si="8">SUM(O8:T8)</f>
        <v>0</v>
      </c>
      <c r="O8" s="420"/>
      <c r="P8" s="303"/>
      <c r="Q8" s="718"/>
    </row>
    <row r="9" spans="1:17" ht="24" x14ac:dyDescent="0.25">
      <c r="A9" s="717"/>
      <c r="B9" s="303"/>
      <c r="C9" s="303"/>
      <c r="D9" s="303"/>
      <c r="E9" s="303"/>
      <c r="F9" s="303"/>
      <c r="G9" s="63" t="s">
        <v>291</v>
      </c>
      <c r="H9" s="53">
        <f t="shared" si="1"/>
        <v>0</v>
      </c>
      <c r="I9" s="53">
        <f t="shared" si="3"/>
        <v>0</v>
      </c>
      <c r="J9" s="53">
        <f t="shared" si="4"/>
        <v>0</v>
      </c>
      <c r="K9" s="53">
        <f t="shared" si="5"/>
        <v>0</v>
      </c>
      <c r="L9" s="53">
        <f t="shared" si="6"/>
        <v>0</v>
      </c>
      <c r="M9" s="53">
        <f t="shared" si="7"/>
        <v>0</v>
      </c>
      <c r="N9" s="53">
        <f t="shared" si="8"/>
        <v>0</v>
      </c>
      <c r="O9" s="420"/>
      <c r="P9" s="303"/>
      <c r="Q9" s="718"/>
    </row>
    <row r="10" spans="1:17" ht="36" x14ac:dyDescent="0.25">
      <c r="A10" s="331" t="s">
        <v>4046</v>
      </c>
      <c r="B10" s="331"/>
      <c r="C10" s="331"/>
      <c r="D10" s="331"/>
      <c r="E10" s="331"/>
      <c r="F10" s="331"/>
      <c r="G10" s="48" t="s">
        <v>16</v>
      </c>
      <c r="H10" s="49">
        <f>SUM(H5)</f>
        <v>285.3</v>
      </c>
      <c r="I10" s="49">
        <f t="shared" ref="I10:N10" si="9">SUM(I5)</f>
        <v>0</v>
      </c>
      <c r="J10" s="49">
        <f t="shared" si="9"/>
        <v>285.3</v>
      </c>
      <c r="K10" s="49">
        <f t="shared" si="9"/>
        <v>0</v>
      </c>
      <c r="L10" s="49">
        <f t="shared" si="9"/>
        <v>0</v>
      </c>
      <c r="M10" s="49">
        <f t="shared" si="9"/>
        <v>0</v>
      </c>
      <c r="N10" s="49">
        <f t="shared" si="9"/>
        <v>0</v>
      </c>
      <c r="O10" s="170"/>
      <c r="P10" s="184"/>
      <c r="Q10" s="205"/>
    </row>
    <row r="11" spans="1:17" ht="24" x14ac:dyDescent="0.25">
      <c r="A11" s="331"/>
      <c r="B11" s="331"/>
      <c r="C11" s="331"/>
      <c r="D11" s="331"/>
      <c r="E11" s="331"/>
      <c r="F11" s="331"/>
      <c r="G11" s="48" t="s">
        <v>309</v>
      </c>
      <c r="H11" s="49">
        <f t="shared" ref="H11:N14" si="10">SUM(H6)</f>
        <v>0</v>
      </c>
      <c r="I11" s="49">
        <f t="shared" si="10"/>
        <v>0</v>
      </c>
      <c r="J11" s="49">
        <f t="shared" si="10"/>
        <v>0</v>
      </c>
      <c r="K11" s="49">
        <f t="shared" si="10"/>
        <v>0</v>
      </c>
      <c r="L11" s="49">
        <f t="shared" si="10"/>
        <v>0</v>
      </c>
      <c r="M11" s="49">
        <f t="shared" si="10"/>
        <v>0</v>
      </c>
      <c r="N11" s="49">
        <f t="shared" si="10"/>
        <v>0</v>
      </c>
      <c r="O11" s="170"/>
      <c r="P11" s="184"/>
      <c r="Q11" s="205"/>
    </row>
    <row r="12" spans="1:17" ht="36" x14ac:dyDescent="0.25">
      <c r="A12" s="331"/>
      <c r="B12" s="331"/>
      <c r="C12" s="331"/>
      <c r="D12" s="331"/>
      <c r="E12" s="331"/>
      <c r="F12" s="331"/>
      <c r="G12" s="48" t="s">
        <v>18</v>
      </c>
      <c r="H12" s="49">
        <f t="shared" si="10"/>
        <v>285.3</v>
      </c>
      <c r="I12" s="49">
        <f t="shared" si="10"/>
        <v>0</v>
      </c>
      <c r="J12" s="49">
        <f t="shared" si="10"/>
        <v>285.3</v>
      </c>
      <c r="K12" s="49">
        <f t="shared" si="10"/>
        <v>0</v>
      </c>
      <c r="L12" s="49">
        <f t="shared" si="10"/>
        <v>0</v>
      </c>
      <c r="M12" s="49">
        <f t="shared" si="10"/>
        <v>0</v>
      </c>
      <c r="N12" s="49">
        <f t="shared" si="10"/>
        <v>0</v>
      </c>
      <c r="O12" s="169"/>
      <c r="P12" s="184"/>
      <c r="Q12" s="205"/>
    </row>
    <row r="13" spans="1:17" x14ac:dyDescent="0.25">
      <c r="A13" s="331"/>
      <c r="B13" s="331"/>
      <c r="C13" s="331"/>
      <c r="D13" s="331"/>
      <c r="E13" s="331"/>
      <c r="F13" s="331"/>
      <c r="G13" s="48" t="s">
        <v>19</v>
      </c>
      <c r="H13" s="49">
        <f t="shared" si="10"/>
        <v>0</v>
      </c>
      <c r="I13" s="49">
        <f t="shared" si="10"/>
        <v>0</v>
      </c>
      <c r="J13" s="49">
        <f t="shared" si="10"/>
        <v>0</v>
      </c>
      <c r="K13" s="49">
        <f t="shared" si="10"/>
        <v>0</v>
      </c>
      <c r="L13" s="49">
        <f t="shared" si="10"/>
        <v>0</v>
      </c>
      <c r="M13" s="49">
        <f t="shared" si="10"/>
        <v>0</v>
      </c>
      <c r="N13" s="49">
        <f t="shared" si="10"/>
        <v>0</v>
      </c>
      <c r="O13" s="170"/>
      <c r="P13" s="184"/>
      <c r="Q13" s="205"/>
    </row>
    <row r="14" spans="1:17" ht="24" x14ac:dyDescent="0.25">
      <c r="A14" s="331"/>
      <c r="B14" s="331"/>
      <c r="C14" s="331"/>
      <c r="D14" s="331"/>
      <c r="E14" s="331"/>
      <c r="F14" s="331"/>
      <c r="G14" s="48" t="s">
        <v>20</v>
      </c>
      <c r="H14" s="49">
        <f t="shared" si="10"/>
        <v>0</v>
      </c>
      <c r="I14" s="49">
        <f t="shared" si="10"/>
        <v>0</v>
      </c>
      <c r="J14" s="49">
        <f t="shared" si="10"/>
        <v>0</v>
      </c>
      <c r="K14" s="49">
        <f t="shared" si="10"/>
        <v>0</v>
      </c>
      <c r="L14" s="49">
        <f t="shared" si="10"/>
        <v>0</v>
      </c>
      <c r="M14" s="49">
        <f t="shared" si="10"/>
        <v>0</v>
      </c>
      <c r="N14" s="49">
        <f t="shared" si="10"/>
        <v>0</v>
      </c>
      <c r="O14" s="170"/>
      <c r="P14" s="184"/>
      <c r="Q14" s="205"/>
    </row>
  </sheetData>
  <mergeCells count="21">
    <mergeCell ref="Q1:Q2"/>
    <mergeCell ref="F5:F9"/>
    <mergeCell ref="O5:O9"/>
    <mergeCell ref="P5:P9"/>
    <mergeCell ref="Q5:Q9"/>
    <mergeCell ref="F1:F2"/>
    <mergeCell ref="G1:N1"/>
    <mergeCell ref="O1:O2"/>
    <mergeCell ref="P1:P2"/>
    <mergeCell ref="A4:P4"/>
    <mergeCell ref="A1:A2"/>
    <mergeCell ref="B1:B2"/>
    <mergeCell ref="C1:C2"/>
    <mergeCell ref="D1:D2"/>
    <mergeCell ref="E1:E2"/>
    <mergeCell ref="A10:F14"/>
    <mergeCell ref="A5:A9"/>
    <mergeCell ref="B5:B9"/>
    <mergeCell ref="C5:C9"/>
    <mergeCell ref="D5:D9"/>
    <mergeCell ref="E5:E9"/>
  </mergeCell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5"/>
  <sheetViews>
    <sheetView topLeftCell="C292" zoomScale="73" zoomScaleNormal="73" workbookViewId="0">
      <selection activeCell="A304" sqref="A304:F308"/>
    </sheetView>
  </sheetViews>
  <sheetFormatPr defaultRowHeight="15" x14ac:dyDescent="0.25"/>
  <cols>
    <col min="1" max="1" width="23.42578125" style="1" customWidth="1"/>
    <col min="2" max="2" width="14" style="1" customWidth="1"/>
    <col min="3" max="3" width="16.85546875" style="1" customWidth="1"/>
    <col min="4" max="4" width="9.85546875" style="1" customWidth="1"/>
    <col min="5" max="5" width="9.140625" style="1"/>
    <col min="6" max="6" width="20.42578125" style="1" customWidth="1"/>
    <col min="7" max="7" width="17.85546875" style="1" customWidth="1"/>
    <col min="8" max="14" width="12.140625" style="1" customWidth="1"/>
    <col min="15" max="15" width="13.42578125" style="1" customWidth="1"/>
    <col min="16" max="16" width="27.28515625" style="1" customWidth="1"/>
    <col min="17" max="17" width="16.140625" style="1" customWidth="1"/>
    <col min="18" max="16384" width="9.140625" style="1"/>
  </cols>
  <sheetData>
    <row r="1" spans="1:17" ht="68.25" customHeight="1" x14ac:dyDescent="0.25">
      <c r="A1" s="317" t="s">
        <v>2</v>
      </c>
      <c r="B1" s="317" t="s">
        <v>3</v>
      </c>
      <c r="C1" s="317" t="s">
        <v>4</v>
      </c>
      <c r="D1" s="317" t="s">
        <v>5</v>
      </c>
      <c r="E1" s="317" t="s">
        <v>6</v>
      </c>
      <c r="F1" s="317" t="s">
        <v>7</v>
      </c>
      <c r="G1" s="317" t="s">
        <v>8</v>
      </c>
      <c r="H1" s="317"/>
      <c r="I1" s="317"/>
      <c r="J1" s="317"/>
      <c r="K1" s="317"/>
      <c r="L1" s="317"/>
      <c r="M1" s="317"/>
      <c r="N1" s="317"/>
      <c r="O1" s="317" t="s">
        <v>9</v>
      </c>
      <c r="P1" s="317" t="s">
        <v>10</v>
      </c>
      <c r="Q1" s="739" t="s">
        <v>4153</v>
      </c>
    </row>
    <row r="2" spans="1:17" ht="24" x14ac:dyDescent="0.25">
      <c r="A2" s="317"/>
      <c r="B2" s="317"/>
      <c r="C2" s="317"/>
      <c r="D2" s="317"/>
      <c r="E2" s="317"/>
      <c r="F2" s="317"/>
      <c r="G2" s="189" t="s">
        <v>11</v>
      </c>
      <c r="H2" s="189" t="s">
        <v>12</v>
      </c>
      <c r="I2" s="189">
        <v>2025</v>
      </c>
      <c r="J2" s="189">
        <v>2026</v>
      </c>
      <c r="K2" s="189">
        <v>2027</v>
      </c>
      <c r="L2" s="189">
        <v>2028</v>
      </c>
      <c r="M2" s="189">
        <v>2029</v>
      </c>
      <c r="N2" s="189">
        <v>2030</v>
      </c>
      <c r="O2" s="317"/>
      <c r="P2" s="317"/>
      <c r="Q2" s="739"/>
    </row>
    <row r="3" spans="1:17" x14ac:dyDescent="0.25">
      <c r="A3" s="189">
        <v>1</v>
      </c>
      <c r="B3" s="189">
        <v>2</v>
      </c>
      <c r="C3" s="189">
        <v>3</v>
      </c>
      <c r="D3" s="189">
        <v>4</v>
      </c>
      <c r="E3" s="189">
        <v>5</v>
      </c>
      <c r="F3" s="189">
        <v>6</v>
      </c>
      <c r="G3" s="189">
        <v>7</v>
      </c>
      <c r="H3" s="189">
        <v>8</v>
      </c>
      <c r="I3" s="189">
        <v>9</v>
      </c>
      <c r="J3" s="189">
        <v>10</v>
      </c>
      <c r="K3" s="189">
        <v>11</v>
      </c>
      <c r="L3" s="189">
        <v>12</v>
      </c>
      <c r="M3" s="189">
        <v>13</v>
      </c>
      <c r="N3" s="189">
        <v>14</v>
      </c>
      <c r="O3" s="189">
        <v>15</v>
      </c>
      <c r="P3" s="189">
        <v>16</v>
      </c>
      <c r="Q3" s="248">
        <v>17</v>
      </c>
    </row>
    <row r="4" spans="1:17" x14ac:dyDescent="0.25">
      <c r="A4" s="306" t="s">
        <v>53</v>
      </c>
      <c r="B4" s="306"/>
      <c r="C4" s="306"/>
      <c r="D4" s="306"/>
      <c r="E4" s="306"/>
      <c r="F4" s="306"/>
      <c r="G4" s="306"/>
      <c r="H4" s="306"/>
      <c r="I4" s="306"/>
      <c r="J4" s="306"/>
      <c r="K4" s="306"/>
      <c r="L4" s="306"/>
      <c r="M4" s="306"/>
      <c r="N4" s="306"/>
      <c r="O4" s="306"/>
      <c r="P4" s="306"/>
    </row>
    <row r="5" spans="1:17" ht="36" x14ac:dyDescent="0.25">
      <c r="A5" s="320" t="s">
        <v>4047</v>
      </c>
      <c r="B5" s="303" t="s">
        <v>4048</v>
      </c>
      <c r="C5" s="303" t="s">
        <v>53</v>
      </c>
      <c r="D5" s="303">
        <v>2025</v>
      </c>
      <c r="E5" s="303" t="s">
        <v>4049</v>
      </c>
      <c r="F5" s="303" t="s">
        <v>304</v>
      </c>
      <c r="G5" s="194" t="s">
        <v>286</v>
      </c>
      <c r="H5" s="53">
        <f t="shared" ref="H5:N5" si="0">SUM(H6:H9)</f>
        <v>13.700000000000001</v>
      </c>
      <c r="I5" s="53">
        <f t="shared" si="0"/>
        <v>11.3</v>
      </c>
      <c r="J5" s="53">
        <f t="shared" si="0"/>
        <v>2.4</v>
      </c>
      <c r="K5" s="53">
        <f t="shared" si="0"/>
        <v>0</v>
      </c>
      <c r="L5" s="53">
        <f t="shared" si="0"/>
        <v>0</v>
      </c>
      <c r="M5" s="53">
        <f t="shared" si="0"/>
        <v>0</v>
      </c>
      <c r="N5" s="53">
        <f t="shared" si="0"/>
        <v>0</v>
      </c>
      <c r="O5" s="420">
        <v>507183</v>
      </c>
      <c r="P5" s="303" t="s">
        <v>4050</v>
      </c>
      <c r="Q5" s="601" t="s">
        <v>4184</v>
      </c>
    </row>
    <row r="6" spans="1:17" ht="30.75" customHeight="1" x14ac:dyDescent="0.25">
      <c r="A6" s="320"/>
      <c r="B6" s="303"/>
      <c r="C6" s="303"/>
      <c r="D6" s="303"/>
      <c r="E6" s="303"/>
      <c r="F6" s="303"/>
      <c r="G6" s="194" t="s">
        <v>288</v>
      </c>
      <c r="H6" s="53">
        <f t="shared" ref="H6:H9" si="1">SUM(I6:N6)</f>
        <v>0</v>
      </c>
      <c r="I6" s="53">
        <f>SUM(J6:O6)</f>
        <v>0</v>
      </c>
      <c r="J6" s="53">
        <f>SUM(K6:P6)</f>
        <v>0</v>
      </c>
      <c r="K6" s="53">
        <f>SUM(L6:P6)</f>
        <v>0</v>
      </c>
      <c r="L6" s="53">
        <f>SUM(M6:Q6)</f>
        <v>0</v>
      </c>
      <c r="M6" s="53">
        <f>SUM(N6:R6)</f>
        <v>0</v>
      </c>
      <c r="N6" s="53">
        <f>SUM(O6:S6)</f>
        <v>0</v>
      </c>
      <c r="O6" s="420"/>
      <c r="P6" s="303"/>
      <c r="Q6" s="738"/>
    </row>
    <row r="7" spans="1:17" ht="36" x14ac:dyDescent="0.25">
      <c r="A7" s="320"/>
      <c r="B7" s="303"/>
      <c r="C7" s="303"/>
      <c r="D7" s="303"/>
      <c r="E7" s="303"/>
      <c r="F7" s="303"/>
      <c r="G7" s="194" t="s">
        <v>289</v>
      </c>
      <c r="H7" s="53">
        <f t="shared" si="1"/>
        <v>13.700000000000001</v>
      </c>
      <c r="I7" s="53">
        <v>11.3</v>
      </c>
      <c r="J7" s="53">
        <v>2.4</v>
      </c>
      <c r="K7" s="53">
        <v>0</v>
      </c>
      <c r="L7" s="53">
        <v>0</v>
      </c>
      <c r="M7" s="53">
        <v>0</v>
      </c>
      <c r="N7" s="53">
        <v>0</v>
      </c>
      <c r="O7" s="420"/>
      <c r="P7" s="303"/>
      <c r="Q7" s="738"/>
    </row>
    <row r="8" spans="1:17" x14ac:dyDescent="0.25">
      <c r="A8" s="320"/>
      <c r="B8" s="303"/>
      <c r="C8" s="303"/>
      <c r="D8" s="303"/>
      <c r="E8" s="303"/>
      <c r="F8" s="303"/>
      <c r="G8" s="194" t="s">
        <v>290</v>
      </c>
      <c r="H8" s="53">
        <f t="shared" si="1"/>
        <v>0</v>
      </c>
      <c r="I8" s="53">
        <f t="shared" ref="I8:I9" si="2">SUM(J8:O8)</f>
        <v>0</v>
      </c>
      <c r="J8" s="53">
        <f t="shared" ref="J8:J9" si="3">SUM(K8:P8)</f>
        <v>0</v>
      </c>
      <c r="K8" s="53">
        <f t="shared" ref="K8:K9" si="4">SUM(L8:P8)</f>
        <v>0</v>
      </c>
      <c r="L8" s="53">
        <f t="shared" ref="L8:L9" si="5">SUM(M8:Q8)</f>
        <v>0</v>
      </c>
      <c r="M8" s="53">
        <f t="shared" ref="M8:M9" si="6">SUM(N8:R8)</f>
        <v>0</v>
      </c>
      <c r="N8" s="53">
        <f t="shared" ref="N8:N9" si="7">SUM(O8:S8)</f>
        <v>0</v>
      </c>
      <c r="O8" s="420"/>
      <c r="P8" s="303"/>
      <c r="Q8" s="738"/>
    </row>
    <row r="9" spans="1:17" ht="24" x14ac:dyDescent="0.25">
      <c r="A9" s="320"/>
      <c r="B9" s="303"/>
      <c r="C9" s="303"/>
      <c r="D9" s="303"/>
      <c r="E9" s="303"/>
      <c r="F9" s="303"/>
      <c r="G9" s="194" t="s">
        <v>291</v>
      </c>
      <c r="H9" s="53">
        <f t="shared" si="1"/>
        <v>0</v>
      </c>
      <c r="I9" s="53">
        <f t="shared" si="2"/>
        <v>0</v>
      </c>
      <c r="J9" s="53">
        <f t="shared" si="3"/>
        <v>0</v>
      </c>
      <c r="K9" s="53">
        <f t="shared" si="4"/>
        <v>0</v>
      </c>
      <c r="L9" s="53">
        <f t="shared" si="5"/>
        <v>0</v>
      </c>
      <c r="M9" s="53">
        <f t="shared" si="6"/>
        <v>0</v>
      </c>
      <c r="N9" s="53">
        <f t="shared" si="7"/>
        <v>0</v>
      </c>
      <c r="O9" s="420"/>
      <c r="P9" s="303"/>
      <c r="Q9" s="738"/>
    </row>
    <row r="10" spans="1:17" ht="36" x14ac:dyDescent="0.25">
      <c r="A10" s="320" t="s">
        <v>4051</v>
      </c>
      <c r="B10" s="303" t="s">
        <v>4048</v>
      </c>
      <c r="C10" s="303" t="s">
        <v>53</v>
      </c>
      <c r="D10" s="303" t="s">
        <v>15</v>
      </c>
      <c r="E10" s="303" t="s">
        <v>4052</v>
      </c>
      <c r="F10" s="303" t="s">
        <v>4053</v>
      </c>
      <c r="G10" s="187" t="s">
        <v>16</v>
      </c>
      <c r="H10" s="53">
        <f t="shared" ref="H10:N10" si="8">SUM(H11:H14)</f>
        <v>3.3</v>
      </c>
      <c r="I10" s="53">
        <f t="shared" si="8"/>
        <v>0</v>
      </c>
      <c r="J10" s="53">
        <f t="shared" si="8"/>
        <v>3.3</v>
      </c>
      <c r="K10" s="53">
        <f t="shared" si="8"/>
        <v>0</v>
      </c>
      <c r="L10" s="53">
        <f t="shared" si="8"/>
        <v>0</v>
      </c>
      <c r="M10" s="53">
        <f t="shared" si="8"/>
        <v>0</v>
      </c>
      <c r="N10" s="53">
        <f t="shared" si="8"/>
        <v>0</v>
      </c>
      <c r="O10" s="420">
        <v>507183</v>
      </c>
      <c r="P10" s="303" t="s">
        <v>4050</v>
      </c>
      <c r="Q10" s="601" t="s">
        <v>4184</v>
      </c>
    </row>
    <row r="11" spans="1:17" ht="37.5" customHeight="1" x14ac:dyDescent="0.25">
      <c r="A11" s="320"/>
      <c r="B11" s="303"/>
      <c r="C11" s="303"/>
      <c r="D11" s="303"/>
      <c r="E11" s="303"/>
      <c r="F11" s="303"/>
      <c r="G11" s="187" t="s">
        <v>49</v>
      </c>
      <c r="H11" s="53">
        <f t="shared" ref="H11:H14" si="9">SUM(I11:N11)</f>
        <v>0</v>
      </c>
      <c r="I11" s="53">
        <v>0</v>
      </c>
      <c r="J11" s="53">
        <v>0</v>
      </c>
      <c r="K11" s="53">
        <v>0</v>
      </c>
      <c r="L11" s="53">
        <v>0</v>
      </c>
      <c r="M11" s="53">
        <v>0</v>
      </c>
      <c r="N11" s="53">
        <v>0</v>
      </c>
      <c r="O11" s="420"/>
      <c r="P11" s="303"/>
      <c r="Q11" s="738"/>
    </row>
    <row r="12" spans="1:17" ht="36" x14ac:dyDescent="0.25">
      <c r="A12" s="320"/>
      <c r="B12" s="303"/>
      <c r="C12" s="303"/>
      <c r="D12" s="303"/>
      <c r="E12" s="303"/>
      <c r="F12" s="303"/>
      <c r="G12" s="187" t="s">
        <v>18</v>
      </c>
      <c r="H12" s="53">
        <f t="shared" si="9"/>
        <v>3.3</v>
      </c>
      <c r="I12" s="53">
        <v>0</v>
      </c>
      <c r="J12" s="53">
        <v>3.3</v>
      </c>
      <c r="K12" s="53">
        <v>0</v>
      </c>
      <c r="L12" s="53">
        <v>0</v>
      </c>
      <c r="M12" s="53">
        <v>0</v>
      </c>
      <c r="N12" s="53">
        <v>0</v>
      </c>
      <c r="O12" s="420"/>
      <c r="P12" s="303"/>
      <c r="Q12" s="738"/>
    </row>
    <row r="13" spans="1:17" x14ac:dyDescent="0.25">
      <c r="A13" s="320"/>
      <c r="B13" s="303"/>
      <c r="C13" s="303"/>
      <c r="D13" s="303"/>
      <c r="E13" s="303"/>
      <c r="F13" s="303"/>
      <c r="G13" s="187" t="s">
        <v>19</v>
      </c>
      <c r="H13" s="53">
        <f t="shared" si="9"/>
        <v>0</v>
      </c>
      <c r="I13" s="53">
        <v>0</v>
      </c>
      <c r="J13" s="53">
        <v>0</v>
      </c>
      <c r="K13" s="53">
        <v>0</v>
      </c>
      <c r="L13" s="53">
        <v>0</v>
      </c>
      <c r="M13" s="53">
        <v>0</v>
      </c>
      <c r="N13" s="53">
        <v>0</v>
      </c>
      <c r="O13" s="420"/>
      <c r="P13" s="303"/>
      <c r="Q13" s="738"/>
    </row>
    <row r="14" spans="1:17" ht="24" x14ac:dyDescent="0.25">
      <c r="A14" s="320"/>
      <c r="B14" s="303"/>
      <c r="C14" s="303"/>
      <c r="D14" s="303"/>
      <c r="E14" s="303"/>
      <c r="F14" s="303"/>
      <c r="G14" s="187" t="s">
        <v>20</v>
      </c>
      <c r="H14" s="53">
        <f t="shared" si="9"/>
        <v>0</v>
      </c>
      <c r="I14" s="53">
        <v>0</v>
      </c>
      <c r="J14" s="53">
        <v>0</v>
      </c>
      <c r="K14" s="53">
        <v>0</v>
      </c>
      <c r="L14" s="53">
        <v>0</v>
      </c>
      <c r="M14" s="53">
        <v>0</v>
      </c>
      <c r="N14" s="53">
        <v>0</v>
      </c>
      <c r="O14" s="420"/>
      <c r="P14" s="303"/>
      <c r="Q14" s="738"/>
    </row>
    <row r="15" spans="1:17" ht="36" x14ac:dyDescent="0.25">
      <c r="A15" s="320" t="s">
        <v>4054</v>
      </c>
      <c r="B15" s="303" t="s">
        <v>4048</v>
      </c>
      <c r="C15" s="303" t="s">
        <v>53</v>
      </c>
      <c r="D15" s="303" t="s">
        <v>15</v>
      </c>
      <c r="E15" s="303"/>
      <c r="F15" s="303" t="s">
        <v>4055</v>
      </c>
      <c r="G15" s="187" t="s">
        <v>16</v>
      </c>
      <c r="H15" s="53">
        <f t="shared" ref="H15:N15" si="10">SUM(H16:H19)</f>
        <v>21.8</v>
      </c>
      <c r="I15" s="53">
        <f t="shared" si="10"/>
        <v>0</v>
      </c>
      <c r="J15" s="53">
        <f t="shared" si="10"/>
        <v>21.8</v>
      </c>
      <c r="K15" s="53">
        <f t="shared" si="10"/>
        <v>0</v>
      </c>
      <c r="L15" s="53">
        <f t="shared" si="10"/>
        <v>0</v>
      </c>
      <c r="M15" s="53">
        <f t="shared" si="10"/>
        <v>0</v>
      </c>
      <c r="N15" s="53">
        <f t="shared" si="10"/>
        <v>0</v>
      </c>
      <c r="O15" s="420">
        <v>507183</v>
      </c>
      <c r="P15" s="303" t="s">
        <v>4050</v>
      </c>
      <c r="Q15" s="601" t="s">
        <v>4184</v>
      </c>
    </row>
    <row r="16" spans="1:17" ht="29.25" customHeight="1" x14ac:dyDescent="0.25">
      <c r="A16" s="320"/>
      <c r="B16" s="303"/>
      <c r="C16" s="303"/>
      <c r="D16" s="303"/>
      <c r="E16" s="303"/>
      <c r="F16" s="303"/>
      <c r="G16" s="187" t="s">
        <v>49</v>
      </c>
      <c r="H16" s="53">
        <f t="shared" ref="H16:H18" si="11">SUM(I16:N16)</f>
        <v>0</v>
      </c>
      <c r="I16" s="53">
        <v>0</v>
      </c>
      <c r="J16" s="53">
        <v>0</v>
      </c>
      <c r="K16" s="53">
        <v>0</v>
      </c>
      <c r="L16" s="53">
        <v>0</v>
      </c>
      <c r="M16" s="53">
        <v>0</v>
      </c>
      <c r="N16" s="53">
        <v>0</v>
      </c>
      <c r="O16" s="420"/>
      <c r="P16" s="303"/>
      <c r="Q16" s="738"/>
    </row>
    <row r="17" spans="1:17" ht="36" x14ac:dyDescent="0.25">
      <c r="A17" s="320"/>
      <c r="B17" s="303"/>
      <c r="C17" s="303"/>
      <c r="D17" s="303"/>
      <c r="E17" s="303"/>
      <c r="F17" s="303"/>
      <c r="G17" s="187" t="s">
        <v>18</v>
      </c>
      <c r="H17" s="53">
        <f t="shared" si="11"/>
        <v>10.9</v>
      </c>
      <c r="I17" s="53">
        <v>0</v>
      </c>
      <c r="J17" s="53">
        <v>10.9</v>
      </c>
      <c r="K17" s="53">
        <v>0</v>
      </c>
      <c r="L17" s="53">
        <v>0</v>
      </c>
      <c r="M17" s="53">
        <v>0</v>
      </c>
      <c r="N17" s="53">
        <v>0</v>
      </c>
      <c r="O17" s="420"/>
      <c r="P17" s="303"/>
      <c r="Q17" s="738"/>
    </row>
    <row r="18" spans="1:17" x14ac:dyDescent="0.25">
      <c r="A18" s="320"/>
      <c r="B18" s="303"/>
      <c r="C18" s="303"/>
      <c r="D18" s="303"/>
      <c r="E18" s="303"/>
      <c r="F18" s="303"/>
      <c r="G18" s="187" t="s">
        <v>19</v>
      </c>
      <c r="H18" s="53">
        <f t="shared" si="11"/>
        <v>10.9</v>
      </c>
      <c r="I18" s="53">
        <v>0</v>
      </c>
      <c r="J18" s="53">
        <v>10.9</v>
      </c>
      <c r="K18" s="53">
        <v>0</v>
      </c>
      <c r="L18" s="53">
        <v>0</v>
      </c>
      <c r="M18" s="53">
        <v>0</v>
      </c>
      <c r="N18" s="53">
        <v>0</v>
      </c>
      <c r="O18" s="420"/>
      <c r="P18" s="303"/>
      <c r="Q18" s="738"/>
    </row>
    <row r="19" spans="1:17" ht="24" x14ac:dyDescent="0.25">
      <c r="A19" s="320"/>
      <c r="B19" s="303"/>
      <c r="C19" s="303"/>
      <c r="D19" s="303"/>
      <c r="E19" s="303"/>
      <c r="F19" s="303"/>
      <c r="G19" s="187" t="s">
        <v>20</v>
      </c>
      <c r="H19" s="53">
        <v>0</v>
      </c>
      <c r="I19" s="53">
        <v>0</v>
      </c>
      <c r="J19" s="53">
        <v>0</v>
      </c>
      <c r="K19" s="53">
        <v>0</v>
      </c>
      <c r="L19" s="53">
        <v>0</v>
      </c>
      <c r="M19" s="53">
        <v>0</v>
      </c>
      <c r="N19" s="53">
        <v>0</v>
      </c>
      <c r="O19" s="420"/>
      <c r="P19" s="303"/>
      <c r="Q19" s="738"/>
    </row>
    <row r="20" spans="1:17" ht="36" x14ac:dyDescent="0.25">
      <c r="A20" s="331" t="s">
        <v>26</v>
      </c>
      <c r="B20" s="331"/>
      <c r="C20" s="331"/>
      <c r="D20" s="331"/>
      <c r="E20" s="331"/>
      <c r="F20" s="331"/>
      <c r="G20" s="186" t="s">
        <v>16</v>
      </c>
      <c r="H20" s="49">
        <f>SUM(H5,H10,H15)</f>
        <v>38.799999999999997</v>
      </c>
      <c r="I20" s="49">
        <f t="shared" ref="I20:N20" si="12">SUM(I5,I10,I15)</f>
        <v>11.3</v>
      </c>
      <c r="J20" s="49">
        <f t="shared" si="12"/>
        <v>27.5</v>
      </c>
      <c r="K20" s="49">
        <f t="shared" si="12"/>
        <v>0</v>
      </c>
      <c r="L20" s="49">
        <f t="shared" si="12"/>
        <v>0</v>
      </c>
      <c r="M20" s="49">
        <f t="shared" si="12"/>
        <v>0</v>
      </c>
      <c r="N20" s="49">
        <f t="shared" si="12"/>
        <v>0</v>
      </c>
      <c r="O20" s="306"/>
      <c r="P20" s="331"/>
    </row>
    <row r="21" spans="1:17" ht="24" x14ac:dyDescent="0.25">
      <c r="A21" s="331"/>
      <c r="B21" s="331"/>
      <c r="C21" s="331"/>
      <c r="D21" s="331"/>
      <c r="E21" s="331"/>
      <c r="F21" s="331"/>
      <c r="G21" s="186" t="s">
        <v>49</v>
      </c>
      <c r="H21" s="49">
        <f t="shared" ref="H21:N24" si="13">SUM(H6,H11,H16)</f>
        <v>0</v>
      </c>
      <c r="I21" s="49">
        <f t="shared" si="13"/>
        <v>0</v>
      </c>
      <c r="J21" s="49">
        <f t="shared" si="13"/>
        <v>0</v>
      </c>
      <c r="K21" s="49">
        <f t="shared" si="13"/>
        <v>0</v>
      </c>
      <c r="L21" s="49">
        <f t="shared" si="13"/>
        <v>0</v>
      </c>
      <c r="M21" s="49">
        <f t="shared" si="13"/>
        <v>0</v>
      </c>
      <c r="N21" s="49">
        <f t="shared" si="13"/>
        <v>0</v>
      </c>
      <c r="O21" s="306"/>
      <c r="P21" s="331"/>
    </row>
    <row r="22" spans="1:17" ht="36" x14ac:dyDescent="0.25">
      <c r="A22" s="331"/>
      <c r="B22" s="331"/>
      <c r="C22" s="331"/>
      <c r="D22" s="331"/>
      <c r="E22" s="331"/>
      <c r="F22" s="331"/>
      <c r="G22" s="186" t="s">
        <v>18</v>
      </c>
      <c r="H22" s="49">
        <f t="shared" si="13"/>
        <v>27.9</v>
      </c>
      <c r="I22" s="49">
        <f t="shared" si="13"/>
        <v>11.3</v>
      </c>
      <c r="J22" s="49">
        <f t="shared" si="13"/>
        <v>16.600000000000001</v>
      </c>
      <c r="K22" s="49">
        <f t="shared" si="13"/>
        <v>0</v>
      </c>
      <c r="L22" s="49">
        <f t="shared" si="13"/>
        <v>0</v>
      </c>
      <c r="M22" s="49">
        <f t="shared" si="13"/>
        <v>0</v>
      </c>
      <c r="N22" s="49">
        <f t="shared" si="13"/>
        <v>0</v>
      </c>
      <c r="O22" s="306"/>
      <c r="P22" s="331"/>
    </row>
    <row r="23" spans="1:17" x14ac:dyDescent="0.25">
      <c r="A23" s="331"/>
      <c r="B23" s="331"/>
      <c r="C23" s="331"/>
      <c r="D23" s="331"/>
      <c r="E23" s="331"/>
      <c r="F23" s="331"/>
      <c r="G23" s="186" t="s">
        <v>19</v>
      </c>
      <c r="H23" s="49">
        <f t="shared" si="13"/>
        <v>10.9</v>
      </c>
      <c r="I23" s="49">
        <f t="shared" si="13"/>
        <v>0</v>
      </c>
      <c r="J23" s="49">
        <f t="shared" si="13"/>
        <v>10.9</v>
      </c>
      <c r="K23" s="49">
        <f t="shared" si="13"/>
        <v>0</v>
      </c>
      <c r="L23" s="49">
        <f t="shared" si="13"/>
        <v>0</v>
      </c>
      <c r="M23" s="49">
        <f t="shared" si="13"/>
        <v>0</v>
      </c>
      <c r="N23" s="49">
        <f t="shared" si="13"/>
        <v>0</v>
      </c>
      <c r="O23" s="306"/>
      <c r="P23" s="331"/>
    </row>
    <row r="24" spans="1:17" ht="24" x14ac:dyDescent="0.25">
      <c r="A24" s="331"/>
      <c r="B24" s="331"/>
      <c r="C24" s="331"/>
      <c r="D24" s="331"/>
      <c r="E24" s="331"/>
      <c r="F24" s="331"/>
      <c r="G24" s="186" t="s">
        <v>20</v>
      </c>
      <c r="H24" s="49">
        <f t="shared" si="13"/>
        <v>0</v>
      </c>
      <c r="I24" s="49">
        <f t="shared" si="13"/>
        <v>0</v>
      </c>
      <c r="J24" s="49">
        <f t="shared" si="13"/>
        <v>0</v>
      </c>
      <c r="K24" s="49">
        <f t="shared" si="13"/>
        <v>0</v>
      </c>
      <c r="L24" s="49">
        <f t="shared" si="13"/>
        <v>0</v>
      </c>
      <c r="M24" s="49">
        <f t="shared" si="13"/>
        <v>0</v>
      </c>
      <c r="N24" s="49">
        <f t="shared" si="13"/>
        <v>0</v>
      </c>
      <c r="O24" s="306"/>
      <c r="P24" s="331"/>
    </row>
    <row r="25" spans="1:17" x14ac:dyDescent="0.25">
      <c r="A25" s="294" t="s">
        <v>126</v>
      </c>
      <c r="B25" s="294"/>
      <c r="C25" s="294"/>
      <c r="D25" s="294"/>
      <c r="E25" s="294"/>
      <c r="F25" s="294"/>
      <c r="G25" s="294"/>
      <c r="H25" s="294"/>
      <c r="I25" s="294"/>
      <c r="J25" s="294"/>
      <c r="K25" s="294"/>
      <c r="L25" s="294"/>
      <c r="M25" s="294"/>
      <c r="N25" s="294"/>
      <c r="O25" s="294"/>
      <c r="P25" s="294"/>
    </row>
    <row r="26" spans="1:17" ht="36" x14ac:dyDescent="0.25">
      <c r="A26" s="292" t="s">
        <v>4056</v>
      </c>
      <c r="B26" s="279"/>
      <c r="C26" s="279" t="s">
        <v>126</v>
      </c>
      <c r="D26" s="279" t="s">
        <v>4057</v>
      </c>
      <c r="E26" s="279"/>
      <c r="F26" s="279" t="s">
        <v>4058</v>
      </c>
      <c r="G26" s="256" t="s">
        <v>16</v>
      </c>
      <c r="H26" s="44">
        <f t="shared" ref="H26:N26" si="14">SUM(H27:H30)</f>
        <v>13.600000000000001</v>
      </c>
      <c r="I26" s="44">
        <f t="shared" si="14"/>
        <v>2.6</v>
      </c>
      <c r="J26" s="44">
        <f t="shared" si="14"/>
        <v>2</v>
      </c>
      <c r="K26" s="44">
        <f t="shared" si="14"/>
        <v>3</v>
      </c>
      <c r="L26" s="44">
        <f t="shared" si="14"/>
        <v>3</v>
      </c>
      <c r="M26" s="44">
        <f t="shared" si="14"/>
        <v>1.5</v>
      </c>
      <c r="N26" s="44">
        <f t="shared" si="14"/>
        <v>1.5</v>
      </c>
      <c r="O26" s="297">
        <v>13400</v>
      </c>
      <c r="P26" s="292" t="s">
        <v>4059</v>
      </c>
      <c r="Q26" s="601" t="s">
        <v>4187</v>
      </c>
    </row>
    <row r="27" spans="1:17" ht="36.75" customHeight="1" x14ac:dyDescent="0.25">
      <c r="A27" s="292"/>
      <c r="B27" s="279"/>
      <c r="C27" s="279"/>
      <c r="D27" s="279"/>
      <c r="E27" s="279"/>
      <c r="F27" s="279"/>
      <c r="G27" s="256" t="s">
        <v>267</v>
      </c>
      <c r="H27" s="44">
        <f t="shared" ref="H27:H30" si="15">SUM(I27:N27)</f>
        <v>0</v>
      </c>
      <c r="I27" s="44">
        <v>0</v>
      </c>
      <c r="J27" s="44">
        <v>0</v>
      </c>
      <c r="K27" s="44">
        <v>0</v>
      </c>
      <c r="L27" s="44">
        <v>0</v>
      </c>
      <c r="M27" s="44">
        <v>0</v>
      </c>
      <c r="N27" s="44">
        <v>0</v>
      </c>
      <c r="O27" s="297"/>
      <c r="P27" s="292"/>
      <c r="Q27" s="738"/>
    </row>
    <row r="28" spans="1:17" ht="36" x14ac:dyDescent="0.25">
      <c r="A28" s="292"/>
      <c r="B28" s="279"/>
      <c r="C28" s="279"/>
      <c r="D28" s="279"/>
      <c r="E28" s="279"/>
      <c r="F28" s="279"/>
      <c r="G28" s="256" t="s">
        <v>18</v>
      </c>
      <c r="H28" s="44">
        <f t="shared" si="15"/>
        <v>5.3</v>
      </c>
      <c r="I28" s="44">
        <v>1.3</v>
      </c>
      <c r="J28" s="44">
        <v>1</v>
      </c>
      <c r="K28" s="44">
        <v>1.5</v>
      </c>
      <c r="L28" s="44">
        <v>1.5</v>
      </c>
      <c r="M28" s="44">
        <v>0</v>
      </c>
      <c r="N28" s="44">
        <v>0</v>
      </c>
      <c r="O28" s="297"/>
      <c r="P28" s="292"/>
      <c r="Q28" s="738"/>
    </row>
    <row r="29" spans="1:17" x14ac:dyDescent="0.25">
      <c r="A29" s="292"/>
      <c r="B29" s="279"/>
      <c r="C29" s="279"/>
      <c r="D29" s="279"/>
      <c r="E29" s="279"/>
      <c r="F29" s="279"/>
      <c r="G29" s="256" t="s">
        <v>19</v>
      </c>
      <c r="H29" s="44">
        <f t="shared" si="15"/>
        <v>8.3000000000000007</v>
      </c>
      <c r="I29" s="44">
        <v>1.3</v>
      </c>
      <c r="J29" s="44">
        <v>1</v>
      </c>
      <c r="K29" s="44">
        <v>1.5</v>
      </c>
      <c r="L29" s="44">
        <v>1.5</v>
      </c>
      <c r="M29" s="44">
        <v>1.5</v>
      </c>
      <c r="N29" s="44">
        <v>1.5</v>
      </c>
      <c r="O29" s="297"/>
      <c r="P29" s="292"/>
      <c r="Q29" s="738"/>
    </row>
    <row r="30" spans="1:17" ht="24.75" thickBot="1" x14ac:dyDescent="0.3">
      <c r="A30" s="292"/>
      <c r="B30" s="279"/>
      <c r="C30" s="279"/>
      <c r="D30" s="279"/>
      <c r="E30" s="279"/>
      <c r="F30" s="279"/>
      <c r="G30" s="256" t="s">
        <v>20</v>
      </c>
      <c r="H30" s="44">
        <f t="shared" si="15"/>
        <v>0</v>
      </c>
      <c r="I30" s="44">
        <v>0</v>
      </c>
      <c r="J30" s="44">
        <v>0</v>
      </c>
      <c r="K30" s="44">
        <v>0</v>
      </c>
      <c r="L30" s="44">
        <v>0</v>
      </c>
      <c r="M30" s="44">
        <v>0</v>
      </c>
      <c r="N30" s="44">
        <v>0</v>
      </c>
      <c r="O30" s="297"/>
      <c r="P30" s="284"/>
      <c r="Q30" s="740"/>
    </row>
    <row r="31" spans="1:17" ht="36.75" thickBot="1" x14ac:dyDescent="0.3">
      <c r="A31" s="729" t="s">
        <v>4181</v>
      </c>
      <c r="B31" s="722"/>
      <c r="C31" s="722" t="s">
        <v>126</v>
      </c>
      <c r="D31" s="722" t="s">
        <v>4182</v>
      </c>
      <c r="E31" s="722"/>
      <c r="F31" s="722" t="s">
        <v>4183</v>
      </c>
      <c r="G31" s="278" t="s">
        <v>16</v>
      </c>
      <c r="H31" s="223">
        <f t="shared" ref="H31:N31" si="16">SUM(H32:H35)</f>
        <v>12.4</v>
      </c>
      <c r="I31" s="223">
        <f t="shared" si="16"/>
        <v>0</v>
      </c>
      <c r="J31" s="223">
        <f t="shared" si="16"/>
        <v>0</v>
      </c>
      <c r="K31" s="223">
        <f t="shared" si="16"/>
        <v>12.4</v>
      </c>
      <c r="L31" s="223">
        <f t="shared" si="16"/>
        <v>0</v>
      </c>
      <c r="M31" s="223">
        <f t="shared" si="16"/>
        <v>0</v>
      </c>
      <c r="N31" s="223">
        <f t="shared" si="16"/>
        <v>0</v>
      </c>
      <c r="O31" s="725">
        <v>7300</v>
      </c>
      <c r="P31" s="728"/>
      <c r="Q31" s="279" t="s">
        <v>4158</v>
      </c>
    </row>
    <row r="32" spans="1:17" ht="40.5" customHeight="1" thickBot="1" x14ac:dyDescent="0.3">
      <c r="A32" s="730"/>
      <c r="B32" s="723"/>
      <c r="C32" s="723"/>
      <c r="D32" s="723"/>
      <c r="E32" s="723"/>
      <c r="F32" s="723"/>
      <c r="G32" s="278" t="s">
        <v>267</v>
      </c>
      <c r="H32" s="223">
        <f t="shared" ref="H32:H35" si="17">SUM(I32:N32)</f>
        <v>0</v>
      </c>
      <c r="I32" s="223">
        <v>0</v>
      </c>
      <c r="J32" s="223">
        <v>0</v>
      </c>
      <c r="K32" s="223">
        <v>0</v>
      </c>
      <c r="L32" s="223">
        <v>0</v>
      </c>
      <c r="M32" s="223">
        <v>0</v>
      </c>
      <c r="N32" s="223">
        <v>0</v>
      </c>
      <c r="O32" s="726"/>
      <c r="P32" s="728"/>
      <c r="Q32" s="280"/>
    </row>
    <row r="33" spans="1:17" ht="36.75" thickBot="1" x14ac:dyDescent="0.3">
      <c r="A33" s="730"/>
      <c r="B33" s="723"/>
      <c r="C33" s="723"/>
      <c r="D33" s="723"/>
      <c r="E33" s="723"/>
      <c r="F33" s="723"/>
      <c r="G33" s="278" t="s">
        <v>18</v>
      </c>
      <c r="H33" s="223">
        <f t="shared" si="17"/>
        <v>12.4</v>
      </c>
      <c r="I33" s="223">
        <v>0</v>
      </c>
      <c r="J33" s="223">
        <v>0</v>
      </c>
      <c r="K33" s="223">
        <v>12.4</v>
      </c>
      <c r="L33" s="223">
        <v>0</v>
      </c>
      <c r="M33" s="223">
        <v>0</v>
      </c>
      <c r="N33" s="223">
        <v>0</v>
      </c>
      <c r="O33" s="726"/>
      <c r="P33" s="728"/>
      <c r="Q33" s="280"/>
    </row>
    <row r="34" spans="1:17" ht="15.75" thickBot="1" x14ac:dyDescent="0.3">
      <c r="A34" s="730"/>
      <c r="B34" s="723"/>
      <c r="C34" s="723"/>
      <c r="D34" s="723"/>
      <c r="E34" s="723"/>
      <c r="F34" s="723"/>
      <c r="G34" s="278" t="s">
        <v>19</v>
      </c>
      <c r="H34" s="223">
        <f t="shared" si="17"/>
        <v>0</v>
      </c>
      <c r="I34" s="223">
        <v>0</v>
      </c>
      <c r="J34" s="223">
        <v>0</v>
      </c>
      <c r="K34" s="223">
        <v>0</v>
      </c>
      <c r="L34" s="223">
        <v>0</v>
      </c>
      <c r="M34" s="223">
        <v>0</v>
      </c>
      <c r="N34" s="223">
        <v>0</v>
      </c>
      <c r="O34" s="726"/>
      <c r="P34" s="728"/>
      <c r="Q34" s="280"/>
    </row>
    <row r="35" spans="1:17" ht="24.75" thickBot="1" x14ac:dyDescent="0.3">
      <c r="A35" s="731"/>
      <c r="B35" s="724"/>
      <c r="C35" s="724"/>
      <c r="D35" s="724"/>
      <c r="E35" s="724"/>
      <c r="F35" s="724"/>
      <c r="G35" s="278" t="s">
        <v>20</v>
      </c>
      <c r="H35" s="223">
        <f t="shared" si="17"/>
        <v>0</v>
      </c>
      <c r="I35" s="223">
        <v>0</v>
      </c>
      <c r="J35" s="223">
        <v>0</v>
      </c>
      <c r="K35" s="223">
        <v>0</v>
      </c>
      <c r="L35" s="223">
        <v>0</v>
      </c>
      <c r="M35" s="223">
        <v>0</v>
      </c>
      <c r="N35" s="223">
        <v>0</v>
      </c>
      <c r="O35" s="727"/>
      <c r="P35" s="728"/>
      <c r="Q35" s="280"/>
    </row>
    <row r="36" spans="1:17" ht="36" x14ac:dyDescent="0.25">
      <c r="A36" s="331" t="s">
        <v>26</v>
      </c>
      <c r="B36" s="331"/>
      <c r="C36" s="331"/>
      <c r="D36" s="331"/>
      <c r="E36" s="331"/>
      <c r="F36" s="331"/>
      <c r="G36" s="186" t="s">
        <v>16</v>
      </c>
      <c r="H36" s="49">
        <f>SUM(H26,H31)</f>
        <v>26</v>
      </c>
      <c r="I36" s="49">
        <f t="shared" ref="I36:N36" si="18">SUM(I26,I31)</f>
        <v>2.6</v>
      </c>
      <c r="J36" s="49">
        <f t="shared" si="18"/>
        <v>2</v>
      </c>
      <c r="K36" s="49">
        <f t="shared" si="18"/>
        <v>15.4</v>
      </c>
      <c r="L36" s="49">
        <f t="shared" si="18"/>
        <v>3</v>
      </c>
      <c r="M36" s="49">
        <f t="shared" si="18"/>
        <v>1.5</v>
      </c>
      <c r="N36" s="49">
        <f t="shared" si="18"/>
        <v>1.5</v>
      </c>
      <c r="O36" s="306"/>
      <c r="P36" s="721"/>
    </row>
    <row r="37" spans="1:17" ht="24" x14ac:dyDescent="0.25">
      <c r="A37" s="331"/>
      <c r="B37" s="331"/>
      <c r="C37" s="331"/>
      <c r="D37" s="331"/>
      <c r="E37" s="331"/>
      <c r="F37" s="331"/>
      <c r="G37" s="186" t="s">
        <v>49</v>
      </c>
      <c r="H37" s="49">
        <f t="shared" ref="H37:N40" si="19">SUM(H27,H32)</f>
        <v>0</v>
      </c>
      <c r="I37" s="49">
        <f t="shared" si="19"/>
        <v>0</v>
      </c>
      <c r="J37" s="49">
        <f t="shared" si="19"/>
        <v>0</v>
      </c>
      <c r="K37" s="49">
        <f t="shared" si="19"/>
        <v>0</v>
      </c>
      <c r="L37" s="49">
        <f t="shared" si="19"/>
        <v>0</v>
      </c>
      <c r="M37" s="49">
        <f t="shared" si="19"/>
        <v>0</v>
      </c>
      <c r="N37" s="49">
        <f t="shared" si="19"/>
        <v>0</v>
      </c>
      <c r="O37" s="306"/>
      <c r="P37" s="381"/>
    </row>
    <row r="38" spans="1:17" ht="36" x14ac:dyDescent="0.25">
      <c r="A38" s="331"/>
      <c r="B38" s="331"/>
      <c r="C38" s="331"/>
      <c r="D38" s="331"/>
      <c r="E38" s="331"/>
      <c r="F38" s="331"/>
      <c r="G38" s="186" t="s">
        <v>18</v>
      </c>
      <c r="H38" s="49">
        <f t="shared" si="19"/>
        <v>17.7</v>
      </c>
      <c r="I38" s="49">
        <f t="shared" si="19"/>
        <v>1.3</v>
      </c>
      <c r="J38" s="49">
        <f t="shared" si="19"/>
        <v>1</v>
      </c>
      <c r="K38" s="49">
        <f t="shared" si="19"/>
        <v>13.9</v>
      </c>
      <c r="L38" s="49">
        <f t="shared" si="19"/>
        <v>1.5</v>
      </c>
      <c r="M38" s="49">
        <f t="shared" si="19"/>
        <v>0</v>
      </c>
      <c r="N38" s="49">
        <f t="shared" si="19"/>
        <v>0</v>
      </c>
      <c r="O38" s="306"/>
      <c r="P38" s="381"/>
    </row>
    <row r="39" spans="1:17" x14ac:dyDescent="0.25">
      <c r="A39" s="331"/>
      <c r="B39" s="331"/>
      <c r="C39" s="331"/>
      <c r="D39" s="331"/>
      <c r="E39" s="331"/>
      <c r="F39" s="331"/>
      <c r="G39" s="186" t="s">
        <v>19</v>
      </c>
      <c r="H39" s="49">
        <f t="shared" si="19"/>
        <v>8.3000000000000007</v>
      </c>
      <c r="I39" s="49">
        <f t="shared" si="19"/>
        <v>1.3</v>
      </c>
      <c r="J39" s="49">
        <f t="shared" si="19"/>
        <v>1</v>
      </c>
      <c r="K39" s="49">
        <f t="shared" si="19"/>
        <v>1.5</v>
      </c>
      <c r="L39" s="49">
        <f t="shared" si="19"/>
        <v>1.5</v>
      </c>
      <c r="M39" s="49">
        <f t="shared" si="19"/>
        <v>1.5</v>
      </c>
      <c r="N39" s="49">
        <f t="shared" si="19"/>
        <v>1.5</v>
      </c>
      <c r="O39" s="306"/>
      <c r="P39" s="381"/>
    </row>
    <row r="40" spans="1:17" ht="24" x14ac:dyDescent="0.25">
      <c r="A40" s="331"/>
      <c r="B40" s="331"/>
      <c r="C40" s="331"/>
      <c r="D40" s="331"/>
      <c r="E40" s="331"/>
      <c r="F40" s="331"/>
      <c r="G40" s="186" t="s">
        <v>20</v>
      </c>
      <c r="H40" s="49">
        <f t="shared" si="19"/>
        <v>0</v>
      </c>
      <c r="I40" s="49">
        <f t="shared" si="19"/>
        <v>0</v>
      </c>
      <c r="J40" s="49">
        <f t="shared" si="19"/>
        <v>0</v>
      </c>
      <c r="K40" s="49">
        <f t="shared" si="19"/>
        <v>0</v>
      </c>
      <c r="L40" s="49">
        <f t="shared" si="19"/>
        <v>0</v>
      </c>
      <c r="M40" s="49">
        <f t="shared" si="19"/>
        <v>0</v>
      </c>
      <c r="N40" s="49">
        <f t="shared" si="19"/>
        <v>0</v>
      </c>
      <c r="O40" s="306"/>
      <c r="P40" s="381"/>
    </row>
    <row r="41" spans="1:17" x14ac:dyDescent="0.25">
      <c r="A41" s="306" t="s">
        <v>388</v>
      </c>
      <c r="B41" s="306"/>
      <c r="C41" s="306"/>
      <c r="D41" s="306"/>
      <c r="E41" s="306"/>
      <c r="F41" s="306"/>
      <c r="G41" s="306"/>
      <c r="H41" s="306"/>
      <c r="I41" s="306"/>
      <c r="J41" s="306"/>
      <c r="K41" s="306"/>
      <c r="L41" s="306"/>
      <c r="M41" s="306"/>
      <c r="N41" s="306"/>
      <c r="O41" s="306"/>
      <c r="P41" s="306"/>
    </row>
    <row r="42" spans="1:17" ht="36" x14ac:dyDescent="0.25">
      <c r="A42" s="292" t="s">
        <v>4060</v>
      </c>
      <c r="B42" s="279" t="s">
        <v>63</v>
      </c>
      <c r="C42" s="279" t="s">
        <v>388</v>
      </c>
      <c r="D42" s="279" t="s">
        <v>4061</v>
      </c>
      <c r="E42" s="279"/>
      <c r="F42" s="279" t="s">
        <v>4062</v>
      </c>
      <c r="G42" s="181" t="s">
        <v>16</v>
      </c>
      <c r="H42" s="44">
        <f t="shared" ref="H42:N42" si="20">SUM(H43:H46)</f>
        <v>25</v>
      </c>
      <c r="I42" s="44">
        <f t="shared" si="20"/>
        <v>13</v>
      </c>
      <c r="J42" s="44">
        <f t="shared" si="20"/>
        <v>3.5</v>
      </c>
      <c r="K42" s="44">
        <f t="shared" si="20"/>
        <v>3.7</v>
      </c>
      <c r="L42" s="44">
        <f t="shared" si="20"/>
        <v>4.8</v>
      </c>
      <c r="M42" s="44">
        <f t="shared" si="20"/>
        <v>0</v>
      </c>
      <c r="N42" s="44">
        <f t="shared" si="20"/>
        <v>0</v>
      </c>
      <c r="O42" s="279">
        <v>31604</v>
      </c>
      <c r="P42" s="292" t="s">
        <v>4063</v>
      </c>
      <c r="Q42" s="601" t="s">
        <v>4161</v>
      </c>
    </row>
    <row r="43" spans="1:17" ht="26.25" customHeight="1" x14ac:dyDescent="0.25">
      <c r="A43" s="292"/>
      <c r="B43" s="279"/>
      <c r="C43" s="279"/>
      <c r="D43" s="279"/>
      <c r="E43" s="279"/>
      <c r="F43" s="279"/>
      <c r="G43" s="181" t="s">
        <v>17</v>
      </c>
      <c r="H43" s="44">
        <f t="shared" ref="H43:H46" si="21">SUM(I43:N43)</f>
        <v>0</v>
      </c>
      <c r="I43" s="44">
        <v>0</v>
      </c>
      <c r="J43" s="44">
        <v>0</v>
      </c>
      <c r="K43" s="44">
        <v>0</v>
      </c>
      <c r="L43" s="44">
        <v>0</v>
      </c>
      <c r="M43" s="44">
        <v>0</v>
      </c>
      <c r="N43" s="44">
        <v>0</v>
      </c>
      <c r="O43" s="279"/>
      <c r="P43" s="292"/>
      <c r="Q43" s="738"/>
    </row>
    <row r="44" spans="1:17" ht="36" x14ac:dyDescent="0.25">
      <c r="A44" s="292"/>
      <c r="B44" s="279"/>
      <c r="C44" s="279"/>
      <c r="D44" s="279"/>
      <c r="E44" s="279"/>
      <c r="F44" s="279"/>
      <c r="G44" s="181" t="s">
        <v>18</v>
      </c>
      <c r="H44" s="44">
        <f t="shared" si="21"/>
        <v>6.5</v>
      </c>
      <c r="I44" s="44">
        <v>6.5</v>
      </c>
      <c r="J44" s="44">
        <v>0</v>
      </c>
      <c r="K44" s="44">
        <v>0</v>
      </c>
      <c r="L44" s="44">
        <v>0</v>
      </c>
      <c r="M44" s="44">
        <v>0</v>
      </c>
      <c r="N44" s="44">
        <v>0</v>
      </c>
      <c r="O44" s="279"/>
      <c r="P44" s="292"/>
      <c r="Q44" s="738"/>
    </row>
    <row r="45" spans="1:17" x14ac:dyDescent="0.25">
      <c r="A45" s="292"/>
      <c r="B45" s="279"/>
      <c r="C45" s="279"/>
      <c r="D45" s="279"/>
      <c r="E45" s="279"/>
      <c r="F45" s="279"/>
      <c r="G45" s="181" t="s">
        <v>19</v>
      </c>
      <c r="H45" s="44">
        <f t="shared" si="21"/>
        <v>18.5</v>
      </c>
      <c r="I45" s="44">
        <v>6.5</v>
      </c>
      <c r="J45" s="44">
        <v>3.5</v>
      </c>
      <c r="K45" s="44">
        <v>3.7</v>
      </c>
      <c r="L45" s="44">
        <v>4.8</v>
      </c>
      <c r="M45" s="44">
        <v>0</v>
      </c>
      <c r="N45" s="44">
        <v>0</v>
      </c>
      <c r="O45" s="279"/>
      <c r="P45" s="292"/>
      <c r="Q45" s="738"/>
    </row>
    <row r="46" spans="1:17" ht="24" x14ac:dyDescent="0.25">
      <c r="A46" s="292"/>
      <c r="B46" s="279"/>
      <c r="C46" s="279"/>
      <c r="D46" s="279"/>
      <c r="E46" s="279"/>
      <c r="F46" s="279"/>
      <c r="G46" s="181" t="s">
        <v>20</v>
      </c>
      <c r="H46" s="44">
        <f t="shared" si="21"/>
        <v>0</v>
      </c>
      <c r="I46" s="44">
        <v>0</v>
      </c>
      <c r="J46" s="44">
        <v>0</v>
      </c>
      <c r="K46" s="44">
        <v>0</v>
      </c>
      <c r="L46" s="44">
        <v>0</v>
      </c>
      <c r="M46" s="44">
        <v>0</v>
      </c>
      <c r="N46" s="44">
        <v>0</v>
      </c>
      <c r="O46" s="279"/>
      <c r="P46" s="292"/>
      <c r="Q46" s="738"/>
    </row>
    <row r="47" spans="1:17" ht="36" x14ac:dyDescent="0.25">
      <c r="A47" s="331" t="s">
        <v>26</v>
      </c>
      <c r="B47" s="331"/>
      <c r="C47" s="331"/>
      <c r="D47" s="331"/>
      <c r="E47" s="331"/>
      <c r="F47" s="331"/>
      <c r="G47" s="269" t="s">
        <v>16</v>
      </c>
      <c r="H47" s="49">
        <f>SUM(H42)</f>
        <v>25</v>
      </c>
      <c r="I47" s="49">
        <f t="shared" ref="I47:N47" si="22">SUM(I42)</f>
        <v>13</v>
      </c>
      <c r="J47" s="49">
        <f t="shared" si="22"/>
        <v>3.5</v>
      </c>
      <c r="K47" s="49">
        <f t="shared" si="22"/>
        <v>3.7</v>
      </c>
      <c r="L47" s="49">
        <f t="shared" si="22"/>
        <v>4.8</v>
      </c>
      <c r="M47" s="49">
        <f t="shared" si="22"/>
        <v>0</v>
      </c>
      <c r="N47" s="49">
        <f t="shared" si="22"/>
        <v>0</v>
      </c>
      <c r="O47" s="279"/>
      <c r="P47" s="292"/>
    </row>
    <row r="48" spans="1:17" ht="34.5" customHeight="1" x14ac:dyDescent="0.25">
      <c r="A48" s="331"/>
      <c r="B48" s="331"/>
      <c r="C48" s="331"/>
      <c r="D48" s="331"/>
      <c r="E48" s="331"/>
      <c r="F48" s="331"/>
      <c r="G48" s="269" t="s">
        <v>267</v>
      </c>
      <c r="H48" s="49">
        <f t="shared" ref="H48:N51" si="23">SUM(H43)</f>
        <v>0</v>
      </c>
      <c r="I48" s="49">
        <f t="shared" si="23"/>
        <v>0</v>
      </c>
      <c r="J48" s="49">
        <f t="shared" si="23"/>
        <v>0</v>
      </c>
      <c r="K48" s="49">
        <f t="shared" si="23"/>
        <v>0</v>
      </c>
      <c r="L48" s="49">
        <f t="shared" si="23"/>
        <v>0</v>
      </c>
      <c r="M48" s="49">
        <f t="shared" si="23"/>
        <v>0</v>
      </c>
      <c r="N48" s="49">
        <f t="shared" si="23"/>
        <v>0</v>
      </c>
      <c r="O48" s="279"/>
      <c r="P48" s="292"/>
    </row>
    <row r="49" spans="1:17" ht="36" x14ac:dyDescent="0.25">
      <c r="A49" s="331"/>
      <c r="B49" s="331"/>
      <c r="C49" s="331"/>
      <c r="D49" s="331"/>
      <c r="E49" s="331"/>
      <c r="F49" s="331"/>
      <c r="G49" s="269" t="s">
        <v>18</v>
      </c>
      <c r="H49" s="49">
        <f t="shared" si="23"/>
        <v>6.5</v>
      </c>
      <c r="I49" s="49">
        <f t="shared" si="23"/>
        <v>6.5</v>
      </c>
      <c r="J49" s="49">
        <f t="shared" si="23"/>
        <v>0</v>
      </c>
      <c r="K49" s="49">
        <f t="shared" si="23"/>
        <v>0</v>
      </c>
      <c r="L49" s="49">
        <f t="shared" si="23"/>
        <v>0</v>
      </c>
      <c r="M49" s="49">
        <f t="shared" si="23"/>
        <v>0</v>
      </c>
      <c r="N49" s="49">
        <f t="shared" si="23"/>
        <v>0</v>
      </c>
      <c r="O49" s="279"/>
      <c r="P49" s="292"/>
    </row>
    <row r="50" spans="1:17" x14ac:dyDescent="0.25">
      <c r="A50" s="331"/>
      <c r="B50" s="331"/>
      <c r="C50" s="331"/>
      <c r="D50" s="331"/>
      <c r="E50" s="331"/>
      <c r="F50" s="331"/>
      <c r="G50" s="269" t="s">
        <v>19</v>
      </c>
      <c r="H50" s="49">
        <f t="shared" si="23"/>
        <v>18.5</v>
      </c>
      <c r="I50" s="49">
        <f t="shared" si="23"/>
        <v>6.5</v>
      </c>
      <c r="J50" s="49">
        <f t="shared" si="23"/>
        <v>3.5</v>
      </c>
      <c r="K50" s="49">
        <f t="shared" si="23"/>
        <v>3.7</v>
      </c>
      <c r="L50" s="49">
        <f t="shared" si="23"/>
        <v>4.8</v>
      </c>
      <c r="M50" s="49">
        <f t="shared" si="23"/>
        <v>0</v>
      </c>
      <c r="N50" s="49">
        <f t="shared" si="23"/>
        <v>0</v>
      </c>
      <c r="O50" s="279"/>
      <c r="P50" s="292"/>
    </row>
    <row r="51" spans="1:17" ht="24" x14ac:dyDescent="0.25">
      <c r="A51" s="331"/>
      <c r="B51" s="331"/>
      <c r="C51" s="331"/>
      <c r="D51" s="331"/>
      <c r="E51" s="331"/>
      <c r="F51" s="331"/>
      <c r="G51" s="269" t="s">
        <v>20</v>
      </c>
      <c r="H51" s="49">
        <f t="shared" si="23"/>
        <v>0</v>
      </c>
      <c r="I51" s="49">
        <f t="shared" si="23"/>
        <v>0</v>
      </c>
      <c r="J51" s="49">
        <f t="shared" si="23"/>
        <v>0</v>
      </c>
      <c r="K51" s="49">
        <f t="shared" si="23"/>
        <v>0</v>
      </c>
      <c r="L51" s="49">
        <f t="shared" si="23"/>
        <v>0</v>
      </c>
      <c r="M51" s="49">
        <f t="shared" si="23"/>
        <v>0</v>
      </c>
      <c r="N51" s="49">
        <f t="shared" si="23"/>
        <v>0</v>
      </c>
      <c r="O51" s="279"/>
      <c r="P51" s="292"/>
    </row>
    <row r="52" spans="1:17" x14ac:dyDescent="0.25">
      <c r="A52" s="306" t="s">
        <v>443</v>
      </c>
      <c r="B52" s="306"/>
      <c r="C52" s="306"/>
      <c r="D52" s="306"/>
      <c r="E52" s="306"/>
      <c r="F52" s="306"/>
      <c r="G52" s="306"/>
      <c r="H52" s="306"/>
      <c r="I52" s="306"/>
      <c r="J52" s="306"/>
      <c r="K52" s="306"/>
      <c r="L52" s="306"/>
      <c r="M52" s="306"/>
      <c r="N52" s="306"/>
      <c r="O52" s="306"/>
      <c r="P52" s="306"/>
    </row>
    <row r="53" spans="1:17" ht="36" x14ac:dyDescent="0.25">
      <c r="A53" s="292" t="s">
        <v>4064</v>
      </c>
      <c r="B53" s="279"/>
      <c r="C53" s="279" t="s">
        <v>443</v>
      </c>
      <c r="D53" s="279" t="s">
        <v>4065</v>
      </c>
      <c r="E53" s="279"/>
      <c r="F53" s="279" t="s">
        <v>4066</v>
      </c>
      <c r="G53" s="181" t="s">
        <v>16</v>
      </c>
      <c r="H53" s="44">
        <f t="shared" ref="H53:N53" si="24">SUM(H54:H57)</f>
        <v>36.799999999999997</v>
      </c>
      <c r="I53" s="44">
        <f t="shared" si="24"/>
        <v>11.8</v>
      </c>
      <c r="J53" s="44">
        <f t="shared" si="24"/>
        <v>6</v>
      </c>
      <c r="K53" s="44">
        <f t="shared" si="24"/>
        <v>6</v>
      </c>
      <c r="L53" s="44">
        <f t="shared" si="24"/>
        <v>6</v>
      </c>
      <c r="M53" s="44">
        <f t="shared" si="24"/>
        <v>3.5</v>
      </c>
      <c r="N53" s="44">
        <f t="shared" si="24"/>
        <v>3.5</v>
      </c>
      <c r="O53" s="279">
        <v>31190</v>
      </c>
      <c r="P53" s="292" t="s">
        <v>4067</v>
      </c>
      <c r="Q53" s="601" t="s">
        <v>4188</v>
      </c>
    </row>
    <row r="54" spans="1:17" ht="35.25" customHeight="1" x14ac:dyDescent="0.25">
      <c r="A54" s="292"/>
      <c r="B54" s="279"/>
      <c r="C54" s="279"/>
      <c r="D54" s="279"/>
      <c r="E54" s="279"/>
      <c r="F54" s="279"/>
      <c r="G54" s="181" t="s">
        <v>309</v>
      </c>
      <c r="H54" s="44">
        <f t="shared" ref="H54:H57" si="25">SUM(I54:N54)</f>
        <v>0</v>
      </c>
      <c r="I54" s="44">
        <v>0</v>
      </c>
      <c r="J54" s="44">
        <v>0</v>
      </c>
      <c r="K54" s="44">
        <v>0</v>
      </c>
      <c r="L54" s="44">
        <v>0</v>
      </c>
      <c r="M54" s="44">
        <v>0</v>
      </c>
      <c r="N54" s="44">
        <v>0</v>
      </c>
      <c r="O54" s="279"/>
      <c r="P54" s="292"/>
      <c r="Q54" s="738"/>
    </row>
    <row r="55" spans="1:17" ht="36" x14ac:dyDescent="0.25">
      <c r="A55" s="292"/>
      <c r="B55" s="279"/>
      <c r="C55" s="279"/>
      <c r="D55" s="279"/>
      <c r="E55" s="279"/>
      <c r="F55" s="279"/>
      <c r="G55" s="181" t="s">
        <v>18</v>
      </c>
      <c r="H55" s="44">
        <f t="shared" si="25"/>
        <v>14.9</v>
      </c>
      <c r="I55" s="44">
        <v>5.9</v>
      </c>
      <c r="J55" s="44">
        <v>3</v>
      </c>
      <c r="K55" s="44">
        <v>3</v>
      </c>
      <c r="L55" s="44">
        <v>3</v>
      </c>
      <c r="M55" s="44">
        <v>0</v>
      </c>
      <c r="N55" s="44">
        <v>0</v>
      </c>
      <c r="O55" s="279"/>
      <c r="P55" s="292"/>
      <c r="Q55" s="738"/>
    </row>
    <row r="56" spans="1:17" x14ac:dyDescent="0.25">
      <c r="A56" s="292"/>
      <c r="B56" s="279"/>
      <c r="C56" s="279"/>
      <c r="D56" s="279"/>
      <c r="E56" s="279"/>
      <c r="F56" s="279"/>
      <c r="G56" s="181" t="s">
        <v>19</v>
      </c>
      <c r="H56" s="44">
        <f t="shared" si="25"/>
        <v>21.9</v>
      </c>
      <c r="I56" s="44">
        <v>5.9</v>
      </c>
      <c r="J56" s="44">
        <v>3</v>
      </c>
      <c r="K56" s="44">
        <v>3</v>
      </c>
      <c r="L56" s="44">
        <v>3</v>
      </c>
      <c r="M56" s="44">
        <v>3.5</v>
      </c>
      <c r="N56" s="44">
        <v>3.5</v>
      </c>
      <c r="O56" s="279"/>
      <c r="P56" s="292"/>
      <c r="Q56" s="738"/>
    </row>
    <row r="57" spans="1:17" ht="24" x14ac:dyDescent="0.25">
      <c r="A57" s="292"/>
      <c r="B57" s="279"/>
      <c r="C57" s="279"/>
      <c r="D57" s="279"/>
      <c r="E57" s="279"/>
      <c r="F57" s="279"/>
      <c r="G57" s="181" t="s">
        <v>20</v>
      </c>
      <c r="H57" s="44">
        <f t="shared" si="25"/>
        <v>0</v>
      </c>
      <c r="I57" s="44">
        <v>0</v>
      </c>
      <c r="J57" s="44">
        <v>0</v>
      </c>
      <c r="K57" s="44">
        <v>0</v>
      </c>
      <c r="L57" s="44">
        <v>0</v>
      </c>
      <c r="M57" s="44">
        <v>0</v>
      </c>
      <c r="N57" s="44">
        <v>0</v>
      </c>
      <c r="O57" s="279"/>
      <c r="P57" s="292"/>
      <c r="Q57" s="738"/>
    </row>
    <row r="58" spans="1:17" ht="36" x14ac:dyDescent="0.25">
      <c r="A58" s="331" t="s">
        <v>26</v>
      </c>
      <c r="B58" s="331"/>
      <c r="C58" s="331"/>
      <c r="D58" s="331"/>
      <c r="E58" s="331"/>
      <c r="F58" s="331"/>
      <c r="G58" s="186" t="s">
        <v>16</v>
      </c>
      <c r="H58" s="49">
        <f t="shared" ref="H58:N58" si="26">SUM(H59:H62)</f>
        <v>36.799999999999997</v>
      </c>
      <c r="I58" s="49">
        <f t="shared" si="26"/>
        <v>11.8</v>
      </c>
      <c r="J58" s="49">
        <f t="shared" si="26"/>
        <v>6</v>
      </c>
      <c r="K58" s="49">
        <f t="shared" si="26"/>
        <v>6</v>
      </c>
      <c r="L58" s="49">
        <f t="shared" si="26"/>
        <v>6</v>
      </c>
      <c r="M58" s="49">
        <f t="shared" si="26"/>
        <v>3.5</v>
      </c>
      <c r="N58" s="49">
        <f t="shared" si="26"/>
        <v>3.5</v>
      </c>
      <c r="O58" s="306"/>
      <c r="P58" s="331"/>
    </row>
    <row r="59" spans="1:17" ht="24" x14ac:dyDescent="0.25">
      <c r="A59" s="331"/>
      <c r="B59" s="331"/>
      <c r="C59" s="331"/>
      <c r="D59" s="331"/>
      <c r="E59" s="331"/>
      <c r="F59" s="331"/>
      <c r="G59" s="186" t="s">
        <v>309</v>
      </c>
      <c r="H59" s="49">
        <f t="shared" ref="H59:H62" si="27">SUM(H54)</f>
        <v>0</v>
      </c>
      <c r="I59" s="49">
        <f t="shared" ref="I59:I62" si="28">SUM(I54)</f>
        <v>0</v>
      </c>
      <c r="J59" s="49">
        <f t="shared" ref="J59:J62" si="29">SUM(J54)</f>
        <v>0</v>
      </c>
      <c r="K59" s="49">
        <f t="shared" ref="K59:K62" si="30">SUM(K54)</f>
        <v>0</v>
      </c>
      <c r="L59" s="49">
        <f t="shared" ref="L59:L62" si="31">SUM(L54)</f>
        <v>0</v>
      </c>
      <c r="M59" s="49">
        <f t="shared" ref="M59:M62" si="32">SUM(M54)</f>
        <v>0</v>
      </c>
      <c r="N59" s="49">
        <f t="shared" ref="N59:N62" si="33">SUM(N54)</f>
        <v>0</v>
      </c>
      <c r="O59" s="306"/>
      <c r="P59" s="331"/>
    </row>
    <row r="60" spans="1:17" ht="36" x14ac:dyDescent="0.25">
      <c r="A60" s="331"/>
      <c r="B60" s="331"/>
      <c r="C60" s="331"/>
      <c r="D60" s="331"/>
      <c r="E60" s="331"/>
      <c r="F60" s="331"/>
      <c r="G60" s="186" t="s">
        <v>18</v>
      </c>
      <c r="H60" s="49">
        <f t="shared" si="27"/>
        <v>14.9</v>
      </c>
      <c r="I60" s="49">
        <f t="shared" si="28"/>
        <v>5.9</v>
      </c>
      <c r="J60" s="49">
        <f t="shared" si="29"/>
        <v>3</v>
      </c>
      <c r="K60" s="49">
        <f t="shared" si="30"/>
        <v>3</v>
      </c>
      <c r="L60" s="49">
        <f t="shared" si="31"/>
        <v>3</v>
      </c>
      <c r="M60" s="49">
        <f t="shared" si="32"/>
        <v>0</v>
      </c>
      <c r="N60" s="49">
        <f t="shared" si="33"/>
        <v>0</v>
      </c>
      <c r="O60" s="306"/>
      <c r="P60" s="331"/>
    </row>
    <row r="61" spans="1:17" x14ac:dyDescent="0.25">
      <c r="A61" s="331"/>
      <c r="B61" s="331"/>
      <c r="C61" s="331"/>
      <c r="D61" s="331"/>
      <c r="E61" s="331"/>
      <c r="F61" s="331"/>
      <c r="G61" s="186" t="s">
        <v>19</v>
      </c>
      <c r="H61" s="49">
        <f t="shared" si="27"/>
        <v>21.9</v>
      </c>
      <c r="I61" s="49">
        <f t="shared" si="28"/>
        <v>5.9</v>
      </c>
      <c r="J61" s="49">
        <f t="shared" si="29"/>
        <v>3</v>
      </c>
      <c r="K61" s="49">
        <f t="shared" si="30"/>
        <v>3</v>
      </c>
      <c r="L61" s="49">
        <f t="shared" si="31"/>
        <v>3</v>
      </c>
      <c r="M61" s="49">
        <f t="shared" si="32"/>
        <v>3.5</v>
      </c>
      <c r="N61" s="49">
        <f t="shared" si="33"/>
        <v>3.5</v>
      </c>
      <c r="O61" s="306"/>
      <c r="P61" s="331"/>
    </row>
    <row r="62" spans="1:17" ht="24" x14ac:dyDescent="0.25">
      <c r="A62" s="331"/>
      <c r="B62" s="331"/>
      <c r="C62" s="331"/>
      <c r="D62" s="331"/>
      <c r="E62" s="331"/>
      <c r="F62" s="331"/>
      <c r="G62" s="186" t="s">
        <v>20</v>
      </c>
      <c r="H62" s="49">
        <f t="shared" si="27"/>
        <v>0</v>
      </c>
      <c r="I62" s="49">
        <f t="shared" si="28"/>
        <v>0</v>
      </c>
      <c r="J62" s="49">
        <f t="shared" si="29"/>
        <v>0</v>
      </c>
      <c r="K62" s="49">
        <f t="shared" si="30"/>
        <v>0</v>
      </c>
      <c r="L62" s="49">
        <f t="shared" si="31"/>
        <v>0</v>
      </c>
      <c r="M62" s="49">
        <f t="shared" si="32"/>
        <v>0</v>
      </c>
      <c r="N62" s="49">
        <f t="shared" si="33"/>
        <v>0</v>
      </c>
      <c r="O62" s="306"/>
      <c r="P62" s="331"/>
    </row>
    <row r="63" spans="1:17" x14ac:dyDescent="0.25">
      <c r="A63" s="306" t="s">
        <v>486</v>
      </c>
      <c r="B63" s="306"/>
      <c r="C63" s="306"/>
      <c r="D63" s="306"/>
      <c r="E63" s="306"/>
      <c r="F63" s="306"/>
      <c r="G63" s="306"/>
      <c r="H63" s="306"/>
      <c r="I63" s="306"/>
      <c r="J63" s="306"/>
      <c r="K63" s="306"/>
      <c r="L63" s="306"/>
      <c r="M63" s="306"/>
      <c r="N63" s="306"/>
      <c r="O63" s="306"/>
      <c r="P63" s="306"/>
    </row>
    <row r="64" spans="1:17" ht="15" customHeight="1" x14ac:dyDescent="0.25">
      <c r="A64" s="292" t="s">
        <v>4068</v>
      </c>
      <c r="B64" s="279"/>
      <c r="C64" s="279" t="s">
        <v>486</v>
      </c>
      <c r="D64" s="279" t="s">
        <v>86</v>
      </c>
      <c r="E64" s="279"/>
      <c r="F64" s="279" t="s">
        <v>4069</v>
      </c>
      <c r="G64" s="300" t="s">
        <v>16</v>
      </c>
      <c r="H64" s="732">
        <f t="shared" ref="H64:N64" si="34">SUM(H67:H70)</f>
        <v>12</v>
      </c>
      <c r="I64" s="732">
        <f t="shared" si="34"/>
        <v>0</v>
      </c>
      <c r="J64" s="732">
        <f t="shared" si="34"/>
        <v>0</v>
      </c>
      <c r="K64" s="732">
        <f t="shared" si="34"/>
        <v>0</v>
      </c>
      <c r="L64" s="732">
        <f t="shared" si="34"/>
        <v>2</v>
      </c>
      <c r="M64" s="732">
        <f t="shared" si="34"/>
        <v>10</v>
      </c>
      <c r="N64" s="732">
        <f t="shared" si="34"/>
        <v>0</v>
      </c>
      <c r="O64" s="279">
        <v>739</v>
      </c>
      <c r="P64" s="292" t="s">
        <v>4067</v>
      </c>
      <c r="Q64" s="601" t="s">
        <v>4162</v>
      </c>
    </row>
    <row r="65" spans="1:17" x14ac:dyDescent="0.25">
      <c r="A65" s="292"/>
      <c r="B65" s="279"/>
      <c r="C65" s="279"/>
      <c r="D65" s="279"/>
      <c r="E65" s="279"/>
      <c r="F65" s="279"/>
      <c r="G65" s="300"/>
      <c r="H65" s="732"/>
      <c r="I65" s="732"/>
      <c r="J65" s="732"/>
      <c r="K65" s="732"/>
      <c r="L65" s="732"/>
      <c r="M65" s="732"/>
      <c r="N65" s="732"/>
      <c r="O65" s="279"/>
      <c r="P65" s="292"/>
      <c r="Q65" s="738"/>
    </row>
    <row r="66" spans="1:17" ht="12" customHeight="1" x14ac:dyDescent="0.25">
      <c r="A66" s="292"/>
      <c r="B66" s="279"/>
      <c r="C66" s="279"/>
      <c r="D66" s="279"/>
      <c r="E66" s="279"/>
      <c r="F66" s="279"/>
      <c r="G66" s="300"/>
      <c r="H66" s="732"/>
      <c r="I66" s="732"/>
      <c r="J66" s="732"/>
      <c r="K66" s="732"/>
      <c r="L66" s="732"/>
      <c r="M66" s="732"/>
      <c r="N66" s="732"/>
      <c r="O66" s="279"/>
      <c r="P66" s="292"/>
      <c r="Q66" s="738"/>
    </row>
    <row r="67" spans="1:17" ht="42.75" customHeight="1" x14ac:dyDescent="0.25">
      <c r="A67" s="292"/>
      <c r="B67" s="279"/>
      <c r="C67" s="279"/>
      <c r="D67" s="279"/>
      <c r="E67" s="279"/>
      <c r="F67" s="279"/>
      <c r="G67" s="256" t="s">
        <v>267</v>
      </c>
      <c r="H67" s="44">
        <f t="shared" ref="H67:H70" si="35">SUM(I67:N67)</f>
        <v>0</v>
      </c>
      <c r="I67" s="44">
        <v>0</v>
      </c>
      <c r="J67" s="44">
        <v>0</v>
      </c>
      <c r="K67" s="44">
        <v>0</v>
      </c>
      <c r="L67" s="44">
        <v>0</v>
      </c>
      <c r="M67" s="44">
        <v>0</v>
      </c>
      <c r="N67" s="44">
        <v>0</v>
      </c>
      <c r="O67" s="279"/>
      <c r="P67" s="292"/>
      <c r="Q67" s="738"/>
    </row>
    <row r="68" spans="1:17" ht="36" x14ac:dyDescent="0.25">
      <c r="A68" s="292"/>
      <c r="B68" s="279"/>
      <c r="C68" s="279"/>
      <c r="D68" s="279"/>
      <c r="E68" s="279"/>
      <c r="F68" s="279"/>
      <c r="G68" s="256" t="s">
        <v>18</v>
      </c>
      <c r="H68" s="44">
        <f t="shared" si="35"/>
        <v>12</v>
      </c>
      <c r="I68" s="44">
        <v>0</v>
      </c>
      <c r="J68" s="44">
        <v>0</v>
      </c>
      <c r="K68" s="44">
        <v>0</v>
      </c>
      <c r="L68" s="44">
        <v>2</v>
      </c>
      <c r="M68" s="44">
        <v>10</v>
      </c>
      <c r="N68" s="44">
        <v>0</v>
      </c>
      <c r="O68" s="279"/>
      <c r="P68" s="292"/>
      <c r="Q68" s="738"/>
    </row>
    <row r="69" spans="1:17" x14ac:dyDescent="0.25">
      <c r="A69" s="292"/>
      <c r="B69" s="279"/>
      <c r="C69" s="279"/>
      <c r="D69" s="279"/>
      <c r="E69" s="279"/>
      <c r="F69" s="279"/>
      <c r="G69" s="256" t="s">
        <v>19</v>
      </c>
      <c r="H69" s="44">
        <f t="shared" si="35"/>
        <v>0</v>
      </c>
      <c r="I69" s="44">
        <v>0</v>
      </c>
      <c r="J69" s="44">
        <v>0</v>
      </c>
      <c r="K69" s="44">
        <v>0</v>
      </c>
      <c r="L69" s="44">
        <v>0</v>
      </c>
      <c r="M69" s="44">
        <v>0</v>
      </c>
      <c r="N69" s="44">
        <v>0</v>
      </c>
      <c r="O69" s="279"/>
      <c r="P69" s="292"/>
      <c r="Q69" s="738"/>
    </row>
    <row r="70" spans="1:17" ht="24" x14ac:dyDescent="0.25">
      <c r="A70" s="292"/>
      <c r="B70" s="279"/>
      <c r="C70" s="279"/>
      <c r="D70" s="279"/>
      <c r="E70" s="279"/>
      <c r="F70" s="279"/>
      <c r="G70" s="256" t="s">
        <v>20</v>
      </c>
      <c r="H70" s="44">
        <f t="shared" si="35"/>
        <v>0</v>
      </c>
      <c r="I70" s="44">
        <v>0</v>
      </c>
      <c r="J70" s="44">
        <v>0</v>
      </c>
      <c r="K70" s="44">
        <v>0</v>
      </c>
      <c r="L70" s="44">
        <v>0</v>
      </c>
      <c r="M70" s="44">
        <v>0</v>
      </c>
      <c r="N70" s="44">
        <v>0</v>
      </c>
      <c r="O70" s="279"/>
      <c r="P70" s="292"/>
      <c r="Q70" s="738"/>
    </row>
    <row r="71" spans="1:17" x14ac:dyDescent="0.25">
      <c r="A71" s="292" t="s">
        <v>4070</v>
      </c>
      <c r="B71" s="279"/>
      <c r="C71" s="279" t="s">
        <v>486</v>
      </c>
      <c r="D71" s="279">
        <v>2028</v>
      </c>
      <c r="E71" s="279"/>
      <c r="F71" s="279"/>
      <c r="G71" s="300" t="s">
        <v>16</v>
      </c>
      <c r="H71" s="732">
        <f t="shared" ref="H71:N71" si="36">SUM(H74:H77)</f>
        <v>9</v>
      </c>
      <c r="I71" s="732">
        <f t="shared" si="36"/>
        <v>0</v>
      </c>
      <c r="J71" s="732">
        <f t="shared" si="36"/>
        <v>0</v>
      </c>
      <c r="K71" s="732">
        <f t="shared" si="36"/>
        <v>0</v>
      </c>
      <c r="L71" s="732">
        <f t="shared" si="36"/>
        <v>9</v>
      </c>
      <c r="M71" s="732">
        <f t="shared" si="36"/>
        <v>0</v>
      </c>
      <c r="N71" s="732">
        <f t="shared" si="36"/>
        <v>0</v>
      </c>
      <c r="O71" s="733"/>
      <c r="P71" s="734"/>
      <c r="Q71" s="601" t="s">
        <v>4162</v>
      </c>
    </row>
    <row r="72" spans="1:17" x14ac:dyDescent="0.25">
      <c r="A72" s="292"/>
      <c r="B72" s="279"/>
      <c r="C72" s="279"/>
      <c r="D72" s="279"/>
      <c r="E72" s="279"/>
      <c r="F72" s="279"/>
      <c r="G72" s="300"/>
      <c r="H72" s="732"/>
      <c r="I72" s="732"/>
      <c r="J72" s="732"/>
      <c r="K72" s="732"/>
      <c r="L72" s="732"/>
      <c r="M72" s="732"/>
      <c r="N72" s="732"/>
      <c r="O72" s="733"/>
      <c r="P72" s="734"/>
      <c r="Q72" s="738"/>
    </row>
    <row r="73" spans="1:17" ht="7.5" customHeight="1" x14ac:dyDescent="0.25">
      <c r="A73" s="292"/>
      <c r="B73" s="279"/>
      <c r="C73" s="279"/>
      <c r="D73" s="279"/>
      <c r="E73" s="279"/>
      <c r="F73" s="279"/>
      <c r="G73" s="300"/>
      <c r="H73" s="732"/>
      <c r="I73" s="732"/>
      <c r="J73" s="732"/>
      <c r="K73" s="732"/>
      <c r="L73" s="732"/>
      <c r="M73" s="732"/>
      <c r="N73" s="732"/>
      <c r="O73" s="733"/>
      <c r="P73" s="734"/>
      <c r="Q73" s="738"/>
    </row>
    <row r="74" spans="1:17" ht="35.25" customHeight="1" x14ac:dyDescent="0.25">
      <c r="A74" s="292"/>
      <c r="B74" s="279"/>
      <c r="C74" s="279"/>
      <c r="D74" s="279"/>
      <c r="E74" s="279"/>
      <c r="F74" s="279"/>
      <c r="G74" s="256" t="s">
        <v>267</v>
      </c>
      <c r="H74" s="44">
        <f t="shared" ref="H74:H77" si="37">SUM(I74:N74)</f>
        <v>0</v>
      </c>
      <c r="I74" s="44">
        <v>0</v>
      </c>
      <c r="J74" s="44">
        <v>0</v>
      </c>
      <c r="K74" s="44">
        <v>0</v>
      </c>
      <c r="L74" s="44">
        <v>0</v>
      </c>
      <c r="M74" s="44">
        <v>0</v>
      </c>
      <c r="N74" s="44">
        <v>0</v>
      </c>
      <c r="O74" s="733"/>
      <c r="P74" s="734"/>
      <c r="Q74" s="738"/>
    </row>
    <row r="75" spans="1:17" ht="36" x14ac:dyDescent="0.25">
      <c r="A75" s="292"/>
      <c r="B75" s="279"/>
      <c r="C75" s="279"/>
      <c r="D75" s="279"/>
      <c r="E75" s="279"/>
      <c r="F75" s="279"/>
      <c r="G75" s="256" t="s">
        <v>18</v>
      </c>
      <c r="H75" s="44">
        <f t="shared" si="37"/>
        <v>8.4</v>
      </c>
      <c r="I75" s="44">
        <v>0</v>
      </c>
      <c r="J75" s="44">
        <v>0</v>
      </c>
      <c r="K75" s="44">
        <v>0</v>
      </c>
      <c r="L75" s="44">
        <v>8.4</v>
      </c>
      <c r="M75" s="44">
        <v>0</v>
      </c>
      <c r="N75" s="44">
        <v>0</v>
      </c>
      <c r="O75" s="733"/>
      <c r="P75" s="734"/>
      <c r="Q75" s="738"/>
    </row>
    <row r="76" spans="1:17" x14ac:dyDescent="0.25">
      <c r="A76" s="292"/>
      <c r="B76" s="279"/>
      <c r="C76" s="279"/>
      <c r="D76" s="279"/>
      <c r="E76" s="279"/>
      <c r="F76" s="279"/>
      <c r="G76" s="256" t="s">
        <v>19</v>
      </c>
      <c r="H76" s="44">
        <f t="shared" si="37"/>
        <v>0.6</v>
      </c>
      <c r="I76" s="44">
        <v>0</v>
      </c>
      <c r="J76" s="44">
        <v>0</v>
      </c>
      <c r="K76" s="44">
        <v>0</v>
      </c>
      <c r="L76" s="44">
        <v>0.6</v>
      </c>
      <c r="M76" s="44">
        <v>0</v>
      </c>
      <c r="N76" s="44">
        <v>0</v>
      </c>
      <c r="O76" s="733"/>
      <c r="P76" s="734"/>
      <c r="Q76" s="738"/>
    </row>
    <row r="77" spans="1:17" ht="24" x14ac:dyDescent="0.25">
      <c r="A77" s="292"/>
      <c r="B77" s="279"/>
      <c r="C77" s="279"/>
      <c r="D77" s="279"/>
      <c r="E77" s="279"/>
      <c r="F77" s="279"/>
      <c r="G77" s="256" t="s">
        <v>20</v>
      </c>
      <c r="H77" s="44">
        <f t="shared" si="37"/>
        <v>0</v>
      </c>
      <c r="I77" s="44">
        <v>0</v>
      </c>
      <c r="J77" s="44">
        <v>0</v>
      </c>
      <c r="K77" s="44">
        <v>0</v>
      </c>
      <c r="L77" s="44">
        <v>0</v>
      </c>
      <c r="M77" s="44">
        <v>0</v>
      </c>
      <c r="N77" s="44">
        <v>0</v>
      </c>
      <c r="O77" s="733"/>
      <c r="P77" s="734"/>
      <c r="Q77" s="738"/>
    </row>
    <row r="78" spans="1:17" x14ac:dyDescent="0.25">
      <c r="A78" s="292" t="s">
        <v>4071</v>
      </c>
      <c r="B78" s="279" t="s">
        <v>4072</v>
      </c>
      <c r="C78" s="279" t="s">
        <v>486</v>
      </c>
      <c r="D78" s="279">
        <v>2025</v>
      </c>
      <c r="E78" s="735">
        <v>1</v>
      </c>
      <c r="F78" s="279" t="s">
        <v>4073</v>
      </c>
      <c r="G78" s="300" t="s">
        <v>16</v>
      </c>
      <c r="H78" s="732">
        <f t="shared" ref="H78:N78" si="38">SUM(H81:H84)</f>
        <v>11.6</v>
      </c>
      <c r="I78" s="732">
        <f t="shared" si="38"/>
        <v>11.6</v>
      </c>
      <c r="J78" s="732">
        <f t="shared" si="38"/>
        <v>0</v>
      </c>
      <c r="K78" s="732">
        <f t="shared" si="38"/>
        <v>0</v>
      </c>
      <c r="L78" s="732">
        <f t="shared" si="38"/>
        <v>0</v>
      </c>
      <c r="M78" s="732">
        <f t="shared" si="38"/>
        <v>0</v>
      </c>
      <c r="N78" s="732">
        <f t="shared" si="38"/>
        <v>0</v>
      </c>
      <c r="O78" s="733">
        <v>5000</v>
      </c>
      <c r="P78" s="279" t="s">
        <v>4074</v>
      </c>
      <c r="Q78" s="601" t="s">
        <v>4162</v>
      </c>
    </row>
    <row r="79" spans="1:17" x14ac:dyDescent="0.25">
      <c r="A79" s="292"/>
      <c r="B79" s="279"/>
      <c r="C79" s="279"/>
      <c r="D79" s="279"/>
      <c r="E79" s="279"/>
      <c r="F79" s="279"/>
      <c r="G79" s="300"/>
      <c r="H79" s="732"/>
      <c r="I79" s="732"/>
      <c r="J79" s="732"/>
      <c r="K79" s="732"/>
      <c r="L79" s="732"/>
      <c r="M79" s="732"/>
      <c r="N79" s="732"/>
      <c r="O79" s="733"/>
      <c r="P79" s="279"/>
      <c r="Q79" s="738"/>
    </row>
    <row r="80" spans="1:17" x14ac:dyDescent="0.25">
      <c r="A80" s="292"/>
      <c r="B80" s="279"/>
      <c r="C80" s="279"/>
      <c r="D80" s="279"/>
      <c r="E80" s="279"/>
      <c r="F80" s="279"/>
      <c r="G80" s="300"/>
      <c r="H80" s="732"/>
      <c r="I80" s="732"/>
      <c r="J80" s="732"/>
      <c r="K80" s="732"/>
      <c r="L80" s="732"/>
      <c r="M80" s="732"/>
      <c r="N80" s="732"/>
      <c r="O80" s="733"/>
      <c r="P80" s="279"/>
      <c r="Q80" s="738"/>
    </row>
    <row r="81" spans="1:17" ht="26.25" customHeight="1" x14ac:dyDescent="0.25">
      <c r="A81" s="292"/>
      <c r="B81" s="279"/>
      <c r="C81" s="279"/>
      <c r="D81" s="279"/>
      <c r="E81" s="279"/>
      <c r="F81" s="279"/>
      <c r="G81" s="256" t="s">
        <v>267</v>
      </c>
      <c r="H81" s="44">
        <f t="shared" ref="H81:H84" si="39">SUM(I81:N81)</f>
        <v>0</v>
      </c>
      <c r="I81" s="44">
        <v>0</v>
      </c>
      <c r="J81" s="44">
        <v>0</v>
      </c>
      <c r="K81" s="44">
        <v>0</v>
      </c>
      <c r="L81" s="44">
        <v>0</v>
      </c>
      <c r="M81" s="44">
        <v>0</v>
      </c>
      <c r="N81" s="44">
        <v>0</v>
      </c>
      <c r="O81" s="733"/>
      <c r="P81" s="279"/>
      <c r="Q81" s="738"/>
    </row>
    <row r="82" spans="1:17" ht="36" x14ac:dyDescent="0.25">
      <c r="A82" s="292"/>
      <c r="B82" s="279"/>
      <c r="C82" s="279"/>
      <c r="D82" s="279"/>
      <c r="E82" s="279"/>
      <c r="F82" s="279"/>
      <c r="G82" s="256" t="s">
        <v>18</v>
      </c>
      <c r="H82" s="44">
        <f t="shared" si="39"/>
        <v>5.8</v>
      </c>
      <c r="I82" s="44">
        <v>5.8</v>
      </c>
      <c r="J82" s="44">
        <v>0</v>
      </c>
      <c r="K82" s="44">
        <v>0</v>
      </c>
      <c r="L82" s="44">
        <v>0</v>
      </c>
      <c r="M82" s="44">
        <v>0</v>
      </c>
      <c r="N82" s="44">
        <v>0</v>
      </c>
      <c r="O82" s="733"/>
      <c r="P82" s="279"/>
      <c r="Q82" s="738"/>
    </row>
    <row r="83" spans="1:17" x14ac:dyDescent="0.25">
      <c r="A83" s="292"/>
      <c r="B83" s="279"/>
      <c r="C83" s="279"/>
      <c r="D83" s="279"/>
      <c r="E83" s="279"/>
      <c r="F83" s="279"/>
      <c r="G83" s="256" t="s">
        <v>19</v>
      </c>
      <c r="H83" s="44">
        <f t="shared" si="39"/>
        <v>5.8</v>
      </c>
      <c r="I83" s="44">
        <v>5.8</v>
      </c>
      <c r="J83" s="44">
        <v>0</v>
      </c>
      <c r="K83" s="44">
        <v>0</v>
      </c>
      <c r="L83" s="44">
        <v>0</v>
      </c>
      <c r="M83" s="44">
        <v>0</v>
      </c>
      <c r="N83" s="44">
        <v>0</v>
      </c>
      <c r="O83" s="733"/>
      <c r="P83" s="279"/>
      <c r="Q83" s="738"/>
    </row>
    <row r="84" spans="1:17" ht="24" x14ac:dyDescent="0.25">
      <c r="A84" s="292"/>
      <c r="B84" s="279"/>
      <c r="C84" s="279"/>
      <c r="D84" s="279"/>
      <c r="E84" s="279"/>
      <c r="F84" s="279"/>
      <c r="G84" s="256" t="s">
        <v>20</v>
      </c>
      <c r="H84" s="44">
        <f t="shared" si="39"/>
        <v>0</v>
      </c>
      <c r="I84" s="44">
        <v>0</v>
      </c>
      <c r="J84" s="44">
        <v>0</v>
      </c>
      <c r="K84" s="44">
        <v>0</v>
      </c>
      <c r="L84" s="44">
        <v>0</v>
      </c>
      <c r="M84" s="44">
        <v>0</v>
      </c>
      <c r="N84" s="44">
        <v>0</v>
      </c>
      <c r="O84" s="733"/>
      <c r="P84" s="279"/>
      <c r="Q84" s="738"/>
    </row>
    <row r="85" spans="1:17" ht="36" x14ac:dyDescent="0.25">
      <c r="A85" s="331" t="s">
        <v>26</v>
      </c>
      <c r="B85" s="331"/>
      <c r="C85" s="331"/>
      <c r="D85" s="331"/>
      <c r="E85" s="331"/>
      <c r="F85" s="331"/>
      <c r="G85" s="269" t="s">
        <v>16</v>
      </c>
      <c r="H85" s="49">
        <f>SUM(H64,H71,H78)</f>
        <v>32.6</v>
      </c>
      <c r="I85" s="49">
        <f t="shared" ref="I85:N85" si="40">SUM(I64,I71,I78)</f>
        <v>11.6</v>
      </c>
      <c r="J85" s="49">
        <f t="shared" si="40"/>
        <v>0</v>
      </c>
      <c r="K85" s="49">
        <f t="shared" si="40"/>
        <v>0</v>
      </c>
      <c r="L85" s="49">
        <f t="shared" si="40"/>
        <v>11</v>
      </c>
      <c r="M85" s="49">
        <f t="shared" si="40"/>
        <v>10</v>
      </c>
      <c r="N85" s="49">
        <f t="shared" si="40"/>
        <v>0</v>
      </c>
      <c r="O85" s="306"/>
      <c r="P85" s="331"/>
    </row>
    <row r="86" spans="1:17" ht="24" x14ac:dyDescent="0.25">
      <c r="A86" s="331"/>
      <c r="B86" s="331"/>
      <c r="C86" s="331"/>
      <c r="D86" s="331"/>
      <c r="E86" s="331"/>
      <c r="F86" s="331"/>
      <c r="G86" s="269" t="s">
        <v>267</v>
      </c>
      <c r="H86" s="49">
        <f>SUM(H67,H74,H81)</f>
        <v>0</v>
      </c>
      <c r="I86" s="49">
        <f t="shared" ref="I86:N86" si="41">SUM(I67,I74,I81)</f>
        <v>0</v>
      </c>
      <c r="J86" s="49">
        <f t="shared" si="41"/>
        <v>0</v>
      </c>
      <c r="K86" s="49">
        <f t="shared" si="41"/>
        <v>0</v>
      </c>
      <c r="L86" s="49">
        <f t="shared" si="41"/>
        <v>0</v>
      </c>
      <c r="M86" s="49">
        <f t="shared" si="41"/>
        <v>0</v>
      </c>
      <c r="N86" s="49">
        <f t="shared" si="41"/>
        <v>0</v>
      </c>
      <c r="O86" s="306"/>
      <c r="P86" s="331"/>
    </row>
    <row r="87" spans="1:17" ht="36" x14ac:dyDescent="0.25">
      <c r="A87" s="331"/>
      <c r="B87" s="331"/>
      <c r="C87" s="331"/>
      <c r="D87" s="331"/>
      <c r="E87" s="331"/>
      <c r="F87" s="331"/>
      <c r="G87" s="269" t="s">
        <v>18</v>
      </c>
      <c r="H87" s="49">
        <f t="shared" ref="H87:N89" si="42">SUM(H68,H75,H82)</f>
        <v>26.2</v>
      </c>
      <c r="I87" s="49">
        <f t="shared" si="42"/>
        <v>5.8</v>
      </c>
      <c r="J87" s="49">
        <f t="shared" si="42"/>
        <v>0</v>
      </c>
      <c r="K87" s="49">
        <f t="shared" si="42"/>
        <v>0</v>
      </c>
      <c r="L87" s="49">
        <f t="shared" si="42"/>
        <v>10.4</v>
      </c>
      <c r="M87" s="49">
        <f t="shared" si="42"/>
        <v>10</v>
      </c>
      <c r="N87" s="49">
        <f t="shared" si="42"/>
        <v>0</v>
      </c>
      <c r="O87" s="306"/>
      <c r="P87" s="331"/>
    </row>
    <row r="88" spans="1:17" x14ac:dyDescent="0.25">
      <c r="A88" s="331"/>
      <c r="B88" s="331"/>
      <c r="C88" s="331"/>
      <c r="D88" s="331"/>
      <c r="E88" s="331"/>
      <c r="F88" s="331"/>
      <c r="G88" s="269" t="s">
        <v>19</v>
      </c>
      <c r="H88" s="49">
        <f t="shared" si="42"/>
        <v>6.3999999999999995</v>
      </c>
      <c r="I88" s="49">
        <f t="shared" si="42"/>
        <v>5.8</v>
      </c>
      <c r="J88" s="49">
        <f t="shared" si="42"/>
        <v>0</v>
      </c>
      <c r="K88" s="49">
        <f t="shared" si="42"/>
        <v>0</v>
      </c>
      <c r="L88" s="49">
        <f t="shared" si="42"/>
        <v>0.6</v>
      </c>
      <c r="M88" s="49">
        <f t="shared" si="42"/>
        <v>0</v>
      </c>
      <c r="N88" s="49">
        <f t="shared" si="42"/>
        <v>0</v>
      </c>
      <c r="O88" s="306"/>
      <c r="P88" s="331"/>
    </row>
    <row r="89" spans="1:17" ht="24" x14ac:dyDescent="0.25">
      <c r="A89" s="331"/>
      <c r="B89" s="331"/>
      <c r="C89" s="331"/>
      <c r="D89" s="331"/>
      <c r="E89" s="331"/>
      <c r="F89" s="331"/>
      <c r="G89" s="269" t="s">
        <v>20</v>
      </c>
      <c r="H89" s="49">
        <f t="shared" si="42"/>
        <v>0</v>
      </c>
      <c r="I89" s="49">
        <f t="shared" si="42"/>
        <v>0</v>
      </c>
      <c r="J89" s="49">
        <f t="shared" si="42"/>
        <v>0</v>
      </c>
      <c r="K89" s="49">
        <f t="shared" si="42"/>
        <v>0</v>
      </c>
      <c r="L89" s="49">
        <f t="shared" si="42"/>
        <v>0</v>
      </c>
      <c r="M89" s="49">
        <f t="shared" si="42"/>
        <v>0</v>
      </c>
      <c r="N89" s="49">
        <f t="shared" si="42"/>
        <v>0</v>
      </c>
      <c r="O89" s="306"/>
      <c r="P89" s="331"/>
    </row>
    <row r="90" spans="1:17" x14ac:dyDescent="0.25">
      <c r="A90" s="306" t="s">
        <v>136</v>
      </c>
      <c r="B90" s="306"/>
      <c r="C90" s="306"/>
      <c r="D90" s="306"/>
      <c r="E90" s="306"/>
      <c r="F90" s="306"/>
      <c r="G90" s="306"/>
      <c r="H90" s="306"/>
      <c r="I90" s="306"/>
      <c r="J90" s="306"/>
      <c r="K90" s="306"/>
      <c r="L90" s="306"/>
      <c r="M90" s="306"/>
      <c r="N90" s="306"/>
      <c r="O90" s="306"/>
      <c r="P90" s="306"/>
    </row>
    <row r="91" spans="1:17" ht="36" x14ac:dyDescent="0.25">
      <c r="A91" s="292" t="s">
        <v>4075</v>
      </c>
      <c r="B91" s="279"/>
      <c r="C91" s="279" t="s">
        <v>136</v>
      </c>
      <c r="D91" s="279" t="s">
        <v>4057</v>
      </c>
      <c r="E91" s="279"/>
      <c r="F91" s="279" t="s">
        <v>4066</v>
      </c>
      <c r="G91" s="256" t="s">
        <v>16</v>
      </c>
      <c r="H91" s="44">
        <f t="shared" ref="H91:N91" si="43">SUM(H92:H95)</f>
        <v>31.6</v>
      </c>
      <c r="I91" s="44">
        <f t="shared" si="43"/>
        <v>7</v>
      </c>
      <c r="J91" s="44">
        <f t="shared" si="43"/>
        <v>5.3</v>
      </c>
      <c r="K91" s="44">
        <f t="shared" si="43"/>
        <v>5.3</v>
      </c>
      <c r="L91" s="44">
        <f t="shared" si="43"/>
        <v>7</v>
      </c>
      <c r="M91" s="44">
        <f t="shared" si="43"/>
        <v>3.5</v>
      </c>
      <c r="N91" s="44">
        <f t="shared" si="43"/>
        <v>3.5</v>
      </c>
      <c r="O91" s="279">
        <v>19900</v>
      </c>
      <c r="P91" s="292" t="s">
        <v>4076</v>
      </c>
      <c r="Q91" s="601" t="s">
        <v>4189</v>
      </c>
    </row>
    <row r="92" spans="1:17" ht="31.5" customHeight="1" x14ac:dyDescent="0.25">
      <c r="A92" s="292"/>
      <c r="B92" s="279"/>
      <c r="C92" s="279"/>
      <c r="D92" s="279"/>
      <c r="E92" s="279"/>
      <c r="F92" s="279"/>
      <c r="G92" s="256" t="s">
        <v>267</v>
      </c>
      <c r="H92" s="44">
        <f t="shared" ref="H92:H95" si="44">SUM(I92:N92)</f>
        <v>0</v>
      </c>
      <c r="I92" s="44">
        <v>0</v>
      </c>
      <c r="J92" s="44">
        <v>0</v>
      </c>
      <c r="K92" s="44">
        <v>0</v>
      </c>
      <c r="L92" s="44">
        <v>0</v>
      </c>
      <c r="M92" s="44">
        <v>0</v>
      </c>
      <c r="N92" s="44">
        <v>0</v>
      </c>
      <c r="O92" s="279"/>
      <c r="P92" s="292"/>
      <c r="Q92" s="738"/>
    </row>
    <row r="93" spans="1:17" ht="36" x14ac:dyDescent="0.25">
      <c r="A93" s="292"/>
      <c r="B93" s="279"/>
      <c r="C93" s="279"/>
      <c r="D93" s="279"/>
      <c r="E93" s="279"/>
      <c r="F93" s="279"/>
      <c r="G93" s="256" t="s">
        <v>18</v>
      </c>
      <c r="H93" s="44">
        <f t="shared" si="44"/>
        <v>3.5</v>
      </c>
      <c r="I93" s="44">
        <v>3.5</v>
      </c>
      <c r="J93" s="44">
        <v>0</v>
      </c>
      <c r="K93" s="44">
        <v>0</v>
      </c>
      <c r="L93" s="44">
        <v>0</v>
      </c>
      <c r="M93" s="44">
        <v>0</v>
      </c>
      <c r="N93" s="44">
        <v>0</v>
      </c>
      <c r="O93" s="279"/>
      <c r="P93" s="292"/>
      <c r="Q93" s="738"/>
    </row>
    <row r="94" spans="1:17" x14ac:dyDescent="0.25">
      <c r="A94" s="292"/>
      <c r="B94" s="279"/>
      <c r="C94" s="279"/>
      <c r="D94" s="279"/>
      <c r="E94" s="279"/>
      <c r="F94" s="279"/>
      <c r="G94" s="256" t="s">
        <v>19</v>
      </c>
      <c r="H94" s="44">
        <f t="shared" si="44"/>
        <v>28.1</v>
      </c>
      <c r="I94" s="44">
        <v>3.5</v>
      </c>
      <c r="J94" s="44">
        <v>5.3</v>
      </c>
      <c r="K94" s="44">
        <v>5.3</v>
      </c>
      <c r="L94" s="44">
        <v>7</v>
      </c>
      <c r="M94" s="44">
        <v>3.5</v>
      </c>
      <c r="N94" s="44">
        <v>3.5</v>
      </c>
      <c r="O94" s="279"/>
      <c r="P94" s="292"/>
      <c r="Q94" s="738"/>
    </row>
    <row r="95" spans="1:17" ht="24" x14ac:dyDescent="0.25">
      <c r="A95" s="292"/>
      <c r="B95" s="279"/>
      <c r="C95" s="279"/>
      <c r="D95" s="279"/>
      <c r="E95" s="279"/>
      <c r="F95" s="279"/>
      <c r="G95" s="256" t="s">
        <v>20</v>
      </c>
      <c r="H95" s="44">
        <f t="shared" si="44"/>
        <v>0</v>
      </c>
      <c r="I95" s="44">
        <v>0</v>
      </c>
      <c r="J95" s="44">
        <v>0</v>
      </c>
      <c r="K95" s="44">
        <v>0</v>
      </c>
      <c r="L95" s="44">
        <v>0</v>
      </c>
      <c r="M95" s="44">
        <v>0</v>
      </c>
      <c r="N95" s="44">
        <v>0</v>
      </c>
      <c r="O95" s="279"/>
      <c r="P95" s="292"/>
      <c r="Q95" s="738"/>
    </row>
    <row r="96" spans="1:17" ht="36" x14ac:dyDescent="0.25">
      <c r="A96" s="331" t="s">
        <v>26</v>
      </c>
      <c r="B96" s="331"/>
      <c r="C96" s="331"/>
      <c r="D96" s="331"/>
      <c r="E96" s="331"/>
      <c r="F96" s="331"/>
      <c r="G96" s="269" t="s">
        <v>16</v>
      </c>
      <c r="H96" s="49">
        <f>SUM(H97:H100)</f>
        <v>31.6</v>
      </c>
      <c r="I96" s="49">
        <v>7</v>
      </c>
      <c r="J96" s="49">
        <v>5.3</v>
      </c>
      <c r="K96" s="49">
        <v>5.3</v>
      </c>
      <c r="L96" s="49">
        <v>7</v>
      </c>
      <c r="M96" s="49">
        <v>3.5</v>
      </c>
      <c r="N96" s="49">
        <v>3.5</v>
      </c>
      <c r="O96" s="733"/>
      <c r="P96" s="292"/>
    </row>
    <row r="97" spans="1:17" ht="24" x14ac:dyDescent="0.25">
      <c r="A97" s="331"/>
      <c r="B97" s="331"/>
      <c r="C97" s="331"/>
      <c r="D97" s="331"/>
      <c r="E97" s="331"/>
      <c r="F97" s="331"/>
      <c r="G97" s="269" t="s">
        <v>267</v>
      </c>
      <c r="H97" s="49">
        <f t="shared" ref="H97:H99" si="45">H92</f>
        <v>0</v>
      </c>
      <c r="I97" s="49">
        <f t="shared" ref="I97:I99" si="46">I92</f>
        <v>0</v>
      </c>
      <c r="J97" s="49">
        <f t="shared" ref="J97:J99" si="47">J92</f>
        <v>0</v>
      </c>
      <c r="K97" s="49">
        <f t="shared" ref="K97:K99" si="48">K92</f>
        <v>0</v>
      </c>
      <c r="L97" s="49">
        <f t="shared" ref="L97:L99" si="49">L92</f>
        <v>0</v>
      </c>
      <c r="M97" s="49">
        <f t="shared" ref="M97:M99" si="50">M92</f>
        <v>0</v>
      </c>
      <c r="N97" s="49">
        <f t="shared" ref="N97:N99" si="51">N92</f>
        <v>0</v>
      </c>
      <c r="O97" s="733"/>
      <c r="P97" s="292"/>
    </row>
    <row r="98" spans="1:17" ht="36" x14ac:dyDescent="0.25">
      <c r="A98" s="331"/>
      <c r="B98" s="331"/>
      <c r="C98" s="331"/>
      <c r="D98" s="331"/>
      <c r="E98" s="331"/>
      <c r="F98" s="331"/>
      <c r="G98" s="269" t="s">
        <v>18</v>
      </c>
      <c r="H98" s="49">
        <f t="shared" si="45"/>
        <v>3.5</v>
      </c>
      <c r="I98" s="49">
        <f t="shared" si="46"/>
        <v>3.5</v>
      </c>
      <c r="J98" s="49">
        <f t="shared" si="47"/>
        <v>0</v>
      </c>
      <c r="K98" s="49">
        <f t="shared" si="48"/>
        <v>0</v>
      </c>
      <c r="L98" s="49">
        <f t="shared" si="49"/>
        <v>0</v>
      </c>
      <c r="M98" s="49">
        <f t="shared" si="50"/>
        <v>0</v>
      </c>
      <c r="N98" s="49">
        <f t="shared" si="51"/>
        <v>0</v>
      </c>
      <c r="O98" s="733"/>
      <c r="P98" s="292"/>
    </row>
    <row r="99" spans="1:17" x14ac:dyDescent="0.25">
      <c r="A99" s="331"/>
      <c r="B99" s="331"/>
      <c r="C99" s="331"/>
      <c r="D99" s="331"/>
      <c r="E99" s="331"/>
      <c r="F99" s="331"/>
      <c r="G99" s="269" t="s">
        <v>19</v>
      </c>
      <c r="H99" s="49">
        <f t="shared" si="45"/>
        <v>28.1</v>
      </c>
      <c r="I99" s="49">
        <f t="shared" si="46"/>
        <v>3.5</v>
      </c>
      <c r="J99" s="49">
        <f t="shared" si="47"/>
        <v>5.3</v>
      </c>
      <c r="K99" s="49">
        <f t="shared" si="48"/>
        <v>5.3</v>
      </c>
      <c r="L99" s="49">
        <f t="shared" si="49"/>
        <v>7</v>
      </c>
      <c r="M99" s="49">
        <f t="shared" si="50"/>
        <v>3.5</v>
      </c>
      <c r="N99" s="49">
        <f t="shared" si="51"/>
        <v>3.5</v>
      </c>
      <c r="O99" s="733"/>
      <c r="P99" s="292"/>
    </row>
    <row r="100" spans="1:17" ht="24" x14ac:dyDescent="0.25">
      <c r="A100" s="331"/>
      <c r="B100" s="331"/>
      <c r="C100" s="331"/>
      <c r="D100" s="331"/>
      <c r="E100" s="331"/>
      <c r="F100" s="331"/>
      <c r="G100" s="269" t="s">
        <v>20</v>
      </c>
      <c r="H100" s="49">
        <f t="shared" ref="H100:N100" si="52">H95</f>
        <v>0</v>
      </c>
      <c r="I100" s="49">
        <f t="shared" si="52"/>
        <v>0</v>
      </c>
      <c r="J100" s="49">
        <f t="shared" si="52"/>
        <v>0</v>
      </c>
      <c r="K100" s="49">
        <f t="shared" si="52"/>
        <v>0</v>
      </c>
      <c r="L100" s="49">
        <f t="shared" si="52"/>
        <v>0</v>
      </c>
      <c r="M100" s="49">
        <f t="shared" si="52"/>
        <v>0</v>
      </c>
      <c r="N100" s="49">
        <f t="shared" si="52"/>
        <v>0</v>
      </c>
      <c r="O100" s="733"/>
      <c r="P100" s="292"/>
    </row>
    <row r="101" spans="1:17" x14ac:dyDescent="0.25">
      <c r="A101" s="306" t="s">
        <v>142</v>
      </c>
      <c r="B101" s="306"/>
      <c r="C101" s="306"/>
      <c r="D101" s="306"/>
      <c r="E101" s="306"/>
      <c r="F101" s="306"/>
      <c r="G101" s="306"/>
      <c r="H101" s="306"/>
      <c r="I101" s="306"/>
      <c r="J101" s="306"/>
      <c r="K101" s="306"/>
      <c r="L101" s="306"/>
      <c r="M101" s="306"/>
      <c r="N101" s="306"/>
      <c r="O101" s="306"/>
      <c r="P101" s="306"/>
    </row>
    <row r="102" spans="1:17" ht="37.5" customHeight="1" x14ac:dyDescent="0.25">
      <c r="A102" s="292" t="s">
        <v>4077</v>
      </c>
      <c r="B102" s="279" t="s">
        <v>63</v>
      </c>
      <c r="C102" s="279" t="s">
        <v>142</v>
      </c>
      <c r="D102" s="279" t="s">
        <v>553</v>
      </c>
      <c r="E102" s="279" t="s">
        <v>63</v>
      </c>
      <c r="F102" s="279" t="s">
        <v>4066</v>
      </c>
      <c r="G102" s="256" t="s">
        <v>16</v>
      </c>
      <c r="H102" s="44">
        <f t="shared" ref="H102:N102" si="53">SUM(H103:H106)</f>
        <v>55.3</v>
      </c>
      <c r="I102" s="44">
        <f t="shared" si="53"/>
        <v>16.299999999999997</v>
      </c>
      <c r="J102" s="44">
        <f t="shared" si="53"/>
        <v>6</v>
      </c>
      <c r="K102" s="44">
        <f t="shared" si="53"/>
        <v>6</v>
      </c>
      <c r="L102" s="44">
        <f t="shared" si="53"/>
        <v>8</v>
      </c>
      <c r="M102" s="44">
        <f t="shared" si="53"/>
        <v>9</v>
      </c>
      <c r="N102" s="44">
        <f t="shared" si="53"/>
        <v>10</v>
      </c>
      <c r="O102" s="279">
        <v>31812</v>
      </c>
      <c r="P102" s="292" t="s">
        <v>4078</v>
      </c>
      <c r="Q102" s="601" t="s">
        <v>4190</v>
      </c>
    </row>
    <row r="103" spans="1:17" ht="35.25" customHeight="1" x14ac:dyDescent="0.25">
      <c r="A103" s="292"/>
      <c r="B103" s="279"/>
      <c r="C103" s="279"/>
      <c r="D103" s="279"/>
      <c r="E103" s="279"/>
      <c r="F103" s="279"/>
      <c r="G103" s="256" t="s">
        <v>267</v>
      </c>
      <c r="H103" s="44">
        <f t="shared" ref="H103:H106" si="54">SUM(I103:N103)</f>
        <v>0</v>
      </c>
      <c r="I103" s="44">
        <v>0</v>
      </c>
      <c r="J103" s="44">
        <v>0</v>
      </c>
      <c r="K103" s="44">
        <v>0</v>
      </c>
      <c r="L103" s="44">
        <v>0</v>
      </c>
      <c r="M103" s="44">
        <v>0</v>
      </c>
      <c r="N103" s="44">
        <v>0</v>
      </c>
      <c r="O103" s="279"/>
      <c r="P103" s="292"/>
      <c r="Q103" s="738"/>
    </row>
    <row r="104" spans="1:17" ht="36" x14ac:dyDescent="0.25">
      <c r="A104" s="292"/>
      <c r="B104" s="279"/>
      <c r="C104" s="279"/>
      <c r="D104" s="279"/>
      <c r="E104" s="279"/>
      <c r="F104" s="279"/>
      <c r="G104" s="256" t="s">
        <v>18</v>
      </c>
      <c r="H104" s="44">
        <f t="shared" si="54"/>
        <v>8.1999999999999993</v>
      </c>
      <c r="I104" s="44">
        <v>8.1999999999999993</v>
      </c>
      <c r="J104" s="44">
        <v>0</v>
      </c>
      <c r="K104" s="44">
        <v>0</v>
      </c>
      <c r="L104" s="44">
        <v>0</v>
      </c>
      <c r="M104" s="44">
        <v>0</v>
      </c>
      <c r="N104" s="44">
        <v>0</v>
      </c>
      <c r="O104" s="279"/>
      <c r="P104" s="292"/>
      <c r="Q104" s="738"/>
    </row>
    <row r="105" spans="1:17" x14ac:dyDescent="0.25">
      <c r="A105" s="292"/>
      <c r="B105" s="279"/>
      <c r="C105" s="279"/>
      <c r="D105" s="279"/>
      <c r="E105" s="279"/>
      <c r="F105" s="279"/>
      <c r="G105" s="256" t="s">
        <v>19</v>
      </c>
      <c r="H105" s="44">
        <f t="shared" si="54"/>
        <v>47.1</v>
      </c>
      <c r="I105" s="44">
        <v>8.1</v>
      </c>
      <c r="J105" s="44">
        <v>6</v>
      </c>
      <c r="K105" s="44">
        <v>6</v>
      </c>
      <c r="L105" s="44">
        <v>8</v>
      </c>
      <c r="M105" s="44">
        <v>9</v>
      </c>
      <c r="N105" s="44">
        <v>10</v>
      </c>
      <c r="O105" s="279"/>
      <c r="P105" s="292"/>
      <c r="Q105" s="738"/>
    </row>
    <row r="106" spans="1:17" ht="24" x14ac:dyDescent="0.25">
      <c r="A106" s="292"/>
      <c r="B106" s="279"/>
      <c r="C106" s="279"/>
      <c r="D106" s="279"/>
      <c r="E106" s="279"/>
      <c r="F106" s="279"/>
      <c r="G106" s="256" t="s">
        <v>20</v>
      </c>
      <c r="H106" s="44">
        <f t="shared" si="54"/>
        <v>0</v>
      </c>
      <c r="I106" s="44">
        <v>0</v>
      </c>
      <c r="J106" s="44">
        <v>0</v>
      </c>
      <c r="K106" s="44">
        <v>0</v>
      </c>
      <c r="L106" s="44">
        <v>0</v>
      </c>
      <c r="M106" s="44">
        <v>0</v>
      </c>
      <c r="N106" s="44">
        <v>0</v>
      </c>
      <c r="O106" s="279"/>
      <c r="P106" s="292"/>
      <c r="Q106" s="738"/>
    </row>
    <row r="107" spans="1:17" ht="36" x14ac:dyDescent="0.25">
      <c r="A107" s="331" t="s">
        <v>26</v>
      </c>
      <c r="B107" s="331"/>
      <c r="C107" s="331"/>
      <c r="D107" s="331"/>
      <c r="E107" s="331"/>
      <c r="F107" s="331"/>
      <c r="G107" s="269" t="s">
        <v>16</v>
      </c>
      <c r="H107" s="49">
        <f t="shared" ref="H107:N107" si="55">SUM(H108:H111)</f>
        <v>55.3</v>
      </c>
      <c r="I107" s="49">
        <f t="shared" si="55"/>
        <v>16.299999999999997</v>
      </c>
      <c r="J107" s="49">
        <f t="shared" si="55"/>
        <v>6</v>
      </c>
      <c r="K107" s="49">
        <f t="shared" si="55"/>
        <v>6</v>
      </c>
      <c r="L107" s="49">
        <f t="shared" si="55"/>
        <v>8</v>
      </c>
      <c r="M107" s="49">
        <f t="shared" si="55"/>
        <v>9</v>
      </c>
      <c r="N107" s="49">
        <f t="shared" si="55"/>
        <v>10</v>
      </c>
      <c r="O107" s="279"/>
      <c r="P107" s="279"/>
    </row>
    <row r="108" spans="1:17" ht="24" x14ac:dyDescent="0.25">
      <c r="A108" s="331"/>
      <c r="B108" s="331"/>
      <c r="C108" s="331"/>
      <c r="D108" s="331"/>
      <c r="E108" s="331"/>
      <c r="F108" s="331"/>
      <c r="G108" s="269" t="s">
        <v>267</v>
      </c>
      <c r="H108" s="49">
        <f t="shared" ref="H108:H111" si="56">SUM(I108:N108)</f>
        <v>0</v>
      </c>
      <c r="I108" s="49">
        <f t="shared" ref="I108:I111" si="57">I103</f>
        <v>0</v>
      </c>
      <c r="J108" s="49">
        <f t="shared" ref="J108:J111" si="58">J103</f>
        <v>0</v>
      </c>
      <c r="K108" s="49">
        <f t="shared" ref="K108:K111" si="59">K103</f>
        <v>0</v>
      </c>
      <c r="L108" s="49">
        <f t="shared" ref="L108:L111" si="60">L103</f>
        <v>0</v>
      </c>
      <c r="M108" s="49">
        <f t="shared" ref="M108:M111" si="61">M103</f>
        <v>0</v>
      </c>
      <c r="N108" s="49">
        <f t="shared" ref="N108:N111" si="62">N103</f>
        <v>0</v>
      </c>
      <c r="O108" s="279"/>
      <c r="P108" s="279"/>
    </row>
    <row r="109" spans="1:17" ht="36" x14ac:dyDescent="0.25">
      <c r="A109" s="331"/>
      <c r="B109" s="331"/>
      <c r="C109" s="331"/>
      <c r="D109" s="331"/>
      <c r="E109" s="331"/>
      <c r="F109" s="331"/>
      <c r="G109" s="269" t="s">
        <v>18</v>
      </c>
      <c r="H109" s="49">
        <f t="shared" si="56"/>
        <v>8.1999999999999993</v>
      </c>
      <c r="I109" s="49">
        <f t="shared" si="57"/>
        <v>8.1999999999999993</v>
      </c>
      <c r="J109" s="49">
        <f t="shared" si="58"/>
        <v>0</v>
      </c>
      <c r="K109" s="49">
        <f t="shared" si="59"/>
        <v>0</v>
      </c>
      <c r="L109" s="49">
        <f t="shared" si="60"/>
        <v>0</v>
      </c>
      <c r="M109" s="49">
        <f t="shared" si="61"/>
        <v>0</v>
      </c>
      <c r="N109" s="49">
        <f t="shared" si="62"/>
        <v>0</v>
      </c>
      <c r="O109" s="279"/>
      <c r="P109" s="279"/>
    </row>
    <row r="110" spans="1:17" x14ac:dyDescent="0.25">
      <c r="A110" s="331"/>
      <c r="B110" s="331"/>
      <c r="C110" s="331"/>
      <c r="D110" s="331"/>
      <c r="E110" s="331"/>
      <c r="F110" s="331"/>
      <c r="G110" s="269" t="s">
        <v>19</v>
      </c>
      <c r="H110" s="49">
        <f t="shared" si="56"/>
        <v>47.1</v>
      </c>
      <c r="I110" s="49">
        <f t="shared" si="57"/>
        <v>8.1</v>
      </c>
      <c r="J110" s="49">
        <f t="shared" si="58"/>
        <v>6</v>
      </c>
      <c r="K110" s="49">
        <f t="shared" si="59"/>
        <v>6</v>
      </c>
      <c r="L110" s="49">
        <f t="shared" si="60"/>
        <v>8</v>
      </c>
      <c r="M110" s="49">
        <f t="shared" si="61"/>
        <v>9</v>
      </c>
      <c r="N110" s="49">
        <f t="shared" si="62"/>
        <v>10</v>
      </c>
      <c r="O110" s="279"/>
      <c r="P110" s="279"/>
    </row>
    <row r="111" spans="1:17" ht="24" x14ac:dyDescent="0.25">
      <c r="A111" s="331"/>
      <c r="B111" s="331"/>
      <c r="C111" s="331"/>
      <c r="D111" s="331"/>
      <c r="E111" s="331"/>
      <c r="F111" s="331"/>
      <c r="G111" s="269" t="s">
        <v>20</v>
      </c>
      <c r="H111" s="49">
        <f t="shared" si="56"/>
        <v>0</v>
      </c>
      <c r="I111" s="49">
        <f t="shared" si="57"/>
        <v>0</v>
      </c>
      <c r="J111" s="49">
        <f t="shared" si="58"/>
        <v>0</v>
      </c>
      <c r="K111" s="49">
        <f t="shared" si="59"/>
        <v>0</v>
      </c>
      <c r="L111" s="49">
        <f t="shared" si="60"/>
        <v>0</v>
      </c>
      <c r="M111" s="49">
        <f t="shared" si="61"/>
        <v>0</v>
      </c>
      <c r="N111" s="49">
        <f t="shared" si="62"/>
        <v>0</v>
      </c>
      <c r="O111" s="279"/>
      <c r="P111" s="279"/>
    </row>
    <row r="112" spans="1:17" x14ac:dyDescent="0.25">
      <c r="A112" s="306" t="s">
        <v>149</v>
      </c>
      <c r="B112" s="306"/>
      <c r="C112" s="306"/>
      <c r="D112" s="306"/>
      <c r="E112" s="306"/>
      <c r="F112" s="306"/>
      <c r="G112" s="306"/>
      <c r="H112" s="306"/>
      <c r="I112" s="306"/>
      <c r="J112" s="306"/>
      <c r="K112" s="306"/>
      <c r="L112" s="306"/>
      <c r="M112" s="306"/>
      <c r="N112" s="306"/>
      <c r="O112" s="306"/>
      <c r="P112" s="306"/>
    </row>
    <row r="113" spans="1:17" ht="15" customHeight="1" x14ac:dyDescent="0.25">
      <c r="A113" s="292" t="s">
        <v>4079</v>
      </c>
      <c r="B113" s="279"/>
      <c r="C113" s="279" t="s">
        <v>149</v>
      </c>
      <c r="D113" s="279" t="s">
        <v>4057</v>
      </c>
      <c r="E113" s="279"/>
      <c r="F113" s="279" t="s">
        <v>4073</v>
      </c>
      <c r="G113" s="292" t="s">
        <v>16</v>
      </c>
      <c r="H113" s="732">
        <f t="shared" ref="H113:N113" si="63">SUM(H116:H119)</f>
        <v>10</v>
      </c>
      <c r="I113" s="732">
        <f t="shared" si="63"/>
        <v>4.5999999999999996</v>
      </c>
      <c r="J113" s="732">
        <f t="shared" si="63"/>
        <v>5.4</v>
      </c>
      <c r="K113" s="732">
        <f t="shared" si="63"/>
        <v>0</v>
      </c>
      <c r="L113" s="732">
        <f t="shared" si="63"/>
        <v>0</v>
      </c>
      <c r="M113" s="732">
        <f t="shared" si="63"/>
        <v>0</v>
      </c>
      <c r="N113" s="732">
        <f t="shared" si="63"/>
        <v>0</v>
      </c>
      <c r="O113" s="279"/>
      <c r="P113" s="292" t="s">
        <v>4080</v>
      </c>
      <c r="Q113" s="601" t="s">
        <v>4191</v>
      </c>
    </row>
    <row r="114" spans="1:17" x14ac:dyDescent="0.25">
      <c r="A114" s="292"/>
      <c r="B114" s="279"/>
      <c r="C114" s="279"/>
      <c r="D114" s="279"/>
      <c r="E114" s="279"/>
      <c r="F114" s="279"/>
      <c r="G114" s="292"/>
      <c r="H114" s="732"/>
      <c r="I114" s="732"/>
      <c r="J114" s="732"/>
      <c r="K114" s="732"/>
      <c r="L114" s="732"/>
      <c r="M114" s="732"/>
      <c r="N114" s="732"/>
      <c r="O114" s="279"/>
      <c r="P114" s="292"/>
      <c r="Q114" s="738"/>
    </row>
    <row r="115" spans="1:17" x14ac:dyDescent="0.25">
      <c r="A115" s="292"/>
      <c r="B115" s="279"/>
      <c r="C115" s="279"/>
      <c r="D115" s="279"/>
      <c r="E115" s="279"/>
      <c r="F115" s="279"/>
      <c r="G115" s="292"/>
      <c r="H115" s="732"/>
      <c r="I115" s="732"/>
      <c r="J115" s="732"/>
      <c r="K115" s="732"/>
      <c r="L115" s="732"/>
      <c r="M115" s="732"/>
      <c r="N115" s="732"/>
      <c r="O115" s="279"/>
      <c r="P115" s="292"/>
      <c r="Q115" s="738"/>
    </row>
    <row r="116" spans="1:17" ht="31.5" customHeight="1" x14ac:dyDescent="0.25">
      <c r="A116" s="292"/>
      <c r="B116" s="279"/>
      <c r="C116" s="279"/>
      <c r="D116" s="279"/>
      <c r="E116" s="279"/>
      <c r="F116" s="279"/>
      <c r="G116" s="181" t="s">
        <v>17</v>
      </c>
      <c r="H116" s="44">
        <f t="shared" ref="H116:H119" si="64">SUM(I116:N116)</f>
        <v>0</v>
      </c>
      <c r="I116" s="44">
        <v>0</v>
      </c>
      <c r="J116" s="44">
        <v>0</v>
      </c>
      <c r="K116" s="44">
        <v>0</v>
      </c>
      <c r="L116" s="44">
        <v>0</v>
      </c>
      <c r="M116" s="44">
        <v>0</v>
      </c>
      <c r="N116" s="44">
        <v>0</v>
      </c>
      <c r="O116" s="279"/>
      <c r="P116" s="292"/>
      <c r="Q116" s="738"/>
    </row>
    <row r="117" spans="1:17" ht="36" x14ac:dyDescent="0.25">
      <c r="A117" s="292"/>
      <c r="B117" s="279"/>
      <c r="C117" s="279"/>
      <c r="D117" s="279"/>
      <c r="E117" s="279"/>
      <c r="F117" s="279"/>
      <c r="G117" s="181" t="s">
        <v>18</v>
      </c>
      <c r="H117" s="44">
        <f t="shared" si="64"/>
        <v>5</v>
      </c>
      <c r="I117" s="44">
        <v>2.2999999999999998</v>
      </c>
      <c r="J117" s="44">
        <v>2.7</v>
      </c>
      <c r="K117" s="44">
        <v>0</v>
      </c>
      <c r="L117" s="44">
        <v>0</v>
      </c>
      <c r="M117" s="44">
        <v>0</v>
      </c>
      <c r="N117" s="44">
        <v>0</v>
      </c>
      <c r="O117" s="279"/>
      <c r="P117" s="292"/>
      <c r="Q117" s="738"/>
    </row>
    <row r="118" spans="1:17" x14ac:dyDescent="0.25">
      <c r="A118" s="292"/>
      <c r="B118" s="279"/>
      <c r="C118" s="279"/>
      <c r="D118" s="279"/>
      <c r="E118" s="279"/>
      <c r="F118" s="279"/>
      <c r="G118" s="181" t="s">
        <v>19</v>
      </c>
      <c r="H118" s="44">
        <f t="shared" si="64"/>
        <v>5</v>
      </c>
      <c r="I118" s="44">
        <v>2.2999999999999998</v>
      </c>
      <c r="J118" s="44">
        <v>2.7</v>
      </c>
      <c r="K118" s="44">
        <v>0</v>
      </c>
      <c r="L118" s="44">
        <v>0</v>
      </c>
      <c r="M118" s="44">
        <v>0</v>
      </c>
      <c r="N118" s="44">
        <v>0</v>
      </c>
      <c r="O118" s="279"/>
      <c r="P118" s="292"/>
      <c r="Q118" s="738"/>
    </row>
    <row r="119" spans="1:17" ht="24" x14ac:dyDescent="0.25">
      <c r="A119" s="292"/>
      <c r="B119" s="279"/>
      <c r="C119" s="279"/>
      <c r="D119" s="279"/>
      <c r="E119" s="279"/>
      <c r="F119" s="279"/>
      <c r="G119" s="181" t="s">
        <v>20</v>
      </c>
      <c r="H119" s="44">
        <f t="shared" si="64"/>
        <v>0</v>
      </c>
      <c r="I119" s="44">
        <v>0</v>
      </c>
      <c r="J119" s="44">
        <v>0</v>
      </c>
      <c r="K119" s="44">
        <v>0</v>
      </c>
      <c r="L119" s="44">
        <v>0</v>
      </c>
      <c r="M119" s="44">
        <v>0</v>
      </c>
      <c r="N119" s="44">
        <v>0</v>
      </c>
      <c r="O119" s="279"/>
      <c r="P119" s="292"/>
      <c r="Q119" s="738"/>
    </row>
    <row r="120" spans="1:17" ht="36" x14ac:dyDescent="0.25">
      <c r="A120" s="331" t="s">
        <v>26</v>
      </c>
      <c r="B120" s="331"/>
      <c r="C120" s="331"/>
      <c r="D120" s="331"/>
      <c r="E120" s="331"/>
      <c r="F120" s="331"/>
      <c r="G120" s="186" t="s">
        <v>16</v>
      </c>
      <c r="H120" s="49">
        <f t="shared" ref="H120:N120" si="65">SUM(H121:H124)</f>
        <v>10</v>
      </c>
      <c r="I120" s="49">
        <f t="shared" si="65"/>
        <v>4.5999999999999996</v>
      </c>
      <c r="J120" s="49">
        <f t="shared" si="65"/>
        <v>5.4</v>
      </c>
      <c r="K120" s="49">
        <f t="shared" si="65"/>
        <v>0</v>
      </c>
      <c r="L120" s="49">
        <f t="shared" si="65"/>
        <v>0</v>
      </c>
      <c r="M120" s="49">
        <f t="shared" si="65"/>
        <v>0</v>
      </c>
      <c r="N120" s="49">
        <f t="shared" si="65"/>
        <v>0</v>
      </c>
      <c r="O120" s="279"/>
      <c r="P120" s="279"/>
    </row>
    <row r="121" spans="1:17" ht="24" x14ac:dyDescent="0.25">
      <c r="A121" s="331"/>
      <c r="B121" s="331"/>
      <c r="C121" s="331"/>
      <c r="D121" s="331"/>
      <c r="E121" s="331"/>
      <c r="F121" s="331"/>
      <c r="G121" s="269" t="s">
        <v>267</v>
      </c>
      <c r="H121" s="49">
        <f t="shared" ref="H121:H124" si="66">SUM(I121:N121)</f>
        <v>0</v>
      </c>
      <c r="I121" s="49">
        <f t="shared" ref="I121:I124" si="67">I116</f>
        <v>0</v>
      </c>
      <c r="J121" s="49">
        <f t="shared" ref="J121:J124" si="68">J116</f>
        <v>0</v>
      </c>
      <c r="K121" s="49">
        <f t="shared" ref="K121:K124" si="69">K116</f>
        <v>0</v>
      </c>
      <c r="L121" s="49">
        <f t="shared" ref="L121:L124" si="70">L116</f>
        <v>0</v>
      </c>
      <c r="M121" s="49">
        <f t="shared" ref="M121:M124" si="71">M116</f>
        <v>0</v>
      </c>
      <c r="N121" s="49">
        <f t="shared" ref="N121:N124" si="72">N116</f>
        <v>0</v>
      </c>
      <c r="O121" s="279"/>
      <c r="P121" s="279"/>
    </row>
    <row r="122" spans="1:17" ht="36" x14ac:dyDescent="0.25">
      <c r="A122" s="331"/>
      <c r="B122" s="331"/>
      <c r="C122" s="331"/>
      <c r="D122" s="331"/>
      <c r="E122" s="331"/>
      <c r="F122" s="331"/>
      <c r="G122" s="186" t="s">
        <v>18</v>
      </c>
      <c r="H122" s="49">
        <f t="shared" si="66"/>
        <v>5</v>
      </c>
      <c r="I122" s="49">
        <f t="shared" si="67"/>
        <v>2.2999999999999998</v>
      </c>
      <c r="J122" s="49">
        <f t="shared" si="68"/>
        <v>2.7</v>
      </c>
      <c r="K122" s="49">
        <f t="shared" si="69"/>
        <v>0</v>
      </c>
      <c r="L122" s="49">
        <f t="shared" si="70"/>
        <v>0</v>
      </c>
      <c r="M122" s="49">
        <f t="shared" si="71"/>
        <v>0</v>
      </c>
      <c r="N122" s="49">
        <f t="shared" si="72"/>
        <v>0</v>
      </c>
      <c r="O122" s="279"/>
      <c r="P122" s="279"/>
    </row>
    <row r="123" spans="1:17" x14ac:dyDescent="0.25">
      <c r="A123" s="331"/>
      <c r="B123" s="331"/>
      <c r="C123" s="331"/>
      <c r="D123" s="331"/>
      <c r="E123" s="331"/>
      <c r="F123" s="331"/>
      <c r="G123" s="186" t="s">
        <v>19</v>
      </c>
      <c r="H123" s="49">
        <f t="shared" si="66"/>
        <v>5</v>
      </c>
      <c r="I123" s="49">
        <f t="shared" si="67"/>
        <v>2.2999999999999998</v>
      </c>
      <c r="J123" s="49">
        <f t="shared" si="68"/>
        <v>2.7</v>
      </c>
      <c r="K123" s="49">
        <f t="shared" si="69"/>
        <v>0</v>
      </c>
      <c r="L123" s="49">
        <f t="shared" si="70"/>
        <v>0</v>
      </c>
      <c r="M123" s="49">
        <f t="shared" si="71"/>
        <v>0</v>
      </c>
      <c r="N123" s="49">
        <f t="shared" si="72"/>
        <v>0</v>
      </c>
      <c r="O123" s="279"/>
      <c r="P123" s="279"/>
    </row>
    <row r="124" spans="1:17" ht="24" x14ac:dyDescent="0.25">
      <c r="A124" s="331"/>
      <c r="B124" s="331"/>
      <c r="C124" s="331"/>
      <c r="D124" s="331"/>
      <c r="E124" s="331"/>
      <c r="F124" s="331"/>
      <c r="G124" s="186" t="s">
        <v>20</v>
      </c>
      <c r="H124" s="49">
        <f t="shared" si="66"/>
        <v>0</v>
      </c>
      <c r="I124" s="49">
        <f t="shared" si="67"/>
        <v>0</v>
      </c>
      <c r="J124" s="49">
        <f t="shared" si="68"/>
        <v>0</v>
      </c>
      <c r="K124" s="49">
        <f t="shared" si="69"/>
        <v>0</v>
      </c>
      <c r="L124" s="49">
        <f t="shared" si="70"/>
        <v>0</v>
      </c>
      <c r="M124" s="49">
        <f t="shared" si="71"/>
        <v>0</v>
      </c>
      <c r="N124" s="49">
        <f t="shared" si="72"/>
        <v>0</v>
      </c>
      <c r="O124" s="279"/>
      <c r="P124" s="279"/>
    </row>
    <row r="125" spans="1:17" x14ac:dyDescent="0.25">
      <c r="A125" s="306" t="s">
        <v>13</v>
      </c>
      <c r="B125" s="306"/>
      <c r="C125" s="306"/>
      <c r="D125" s="306"/>
      <c r="E125" s="306"/>
      <c r="F125" s="306"/>
      <c r="G125" s="306"/>
      <c r="H125" s="306"/>
      <c r="I125" s="306"/>
      <c r="J125" s="306"/>
      <c r="K125" s="306"/>
      <c r="L125" s="306"/>
      <c r="M125" s="306"/>
      <c r="N125" s="306"/>
      <c r="O125" s="306"/>
      <c r="P125" s="306"/>
    </row>
    <row r="126" spans="1:17" x14ac:dyDescent="0.25">
      <c r="A126" s="292" t="s">
        <v>4081</v>
      </c>
      <c r="B126" s="279"/>
      <c r="C126" s="279" t="s">
        <v>13</v>
      </c>
      <c r="D126" s="279" t="s">
        <v>4057</v>
      </c>
      <c r="E126" s="279"/>
      <c r="F126" s="279" t="s">
        <v>4066</v>
      </c>
      <c r="G126" s="292" t="s">
        <v>16</v>
      </c>
      <c r="H126" s="732">
        <f t="shared" ref="H126:N126" si="73">SUM(H129:H132)</f>
        <v>32</v>
      </c>
      <c r="I126" s="732">
        <f t="shared" si="73"/>
        <v>7</v>
      </c>
      <c r="J126" s="732">
        <f t="shared" si="73"/>
        <v>5</v>
      </c>
      <c r="K126" s="732">
        <f t="shared" si="73"/>
        <v>5</v>
      </c>
      <c r="L126" s="732">
        <f t="shared" si="73"/>
        <v>5</v>
      </c>
      <c r="M126" s="732">
        <f t="shared" si="73"/>
        <v>5</v>
      </c>
      <c r="N126" s="732">
        <f t="shared" si="73"/>
        <v>5</v>
      </c>
      <c r="O126" s="279">
        <v>20676</v>
      </c>
      <c r="P126" s="292" t="s">
        <v>4082</v>
      </c>
      <c r="Q126" s="601" t="s">
        <v>4192</v>
      </c>
    </row>
    <row r="127" spans="1:17" x14ac:dyDescent="0.25">
      <c r="A127" s="292"/>
      <c r="B127" s="279"/>
      <c r="C127" s="279"/>
      <c r="D127" s="279"/>
      <c r="E127" s="279"/>
      <c r="F127" s="279"/>
      <c r="G127" s="292"/>
      <c r="H127" s="732"/>
      <c r="I127" s="732"/>
      <c r="J127" s="732"/>
      <c r="K127" s="732"/>
      <c r="L127" s="732"/>
      <c r="M127" s="732"/>
      <c r="N127" s="732"/>
      <c r="O127" s="279"/>
      <c r="P127" s="292"/>
      <c r="Q127" s="738"/>
    </row>
    <row r="128" spans="1:17" x14ac:dyDescent="0.25">
      <c r="A128" s="292"/>
      <c r="B128" s="279"/>
      <c r="C128" s="279"/>
      <c r="D128" s="279"/>
      <c r="E128" s="279"/>
      <c r="F128" s="279"/>
      <c r="G128" s="292"/>
      <c r="H128" s="732"/>
      <c r="I128" s="732"/>
      <c r="J128" s="732"/>
      <c r="K128" s="732"/>
      <c r="L128" s="732"/>
      <c r="M128" s="732"/>
      <c r="N128" s="732"/>
      <c r="O128" s="279"/>
      <c r="P128" s="292"/>
      <c r="Q128" s="738"/>
    </row>
    <row r="129" spans="1:17" ht="31.5" customHeight="1" x14ac:dyDescent="0.25">
      <c r="A129" s="292"/>
      <c r="B129" s="279"/>
      <c r="C129" s="279"/>
      <c r="D129" s="279"/>
      <c r="E129" s="279"/>
      <c r="F129" s="279"/>
      <c r="G129" s="181" t="s">
        <v>17</v>
      </c>
      <c r="H129" s="44">
        <f t="shared" ref="H129:H132" si="74">SUM(I129:N129)</f>
        <v>0</v>
      </c>
      <c r="I129" s="44">
        <v>0</v>
      </c>
      <c r="J129" s="44">
        <v>0</v>
      </c>
      <c r="K129" s="44">
        <v>0</v>
      </c>
      <c r="L129" s="44">
        <v>0</v>
      </c>
      <c r="M129" s="44">
        <v>0</v>
      </c>
      <c r="N129" s="44">
        <v>0</v>
      </c>
      <c r="O129" s="279"/>
      <c r="P129" s="292"/>
      <c r="Q129" s="738"/>
    </row>
    <row r="130" spans="1:17" ht="36" x14ac:dyDescent="0.25">
      <c r="A130" s="292"/>
      <c r="B130" s="279"/>
      <c r="C130" s="279"/>
      <c r="D130" s="279"/>
      <c r="E130" s="279"/>
      <c r="F130" s="279"/>
      <c r="G130" s="181" t="s">
        <v>18</v>
      </c>
      <c r="H130" s="44">
        <f t="shared" si="74"/>
        <v>3.5</v>
      </c>
      <c r="I130" s="44">
        <v>3.5</v>
      </c>
      <c r="J130" s="44">
        <v>0</v>
      </c>
      <c r="K130" s="44">
        <v>0</v>
      </c>
      <c r="L130" s="44">
        <v>0</v>
      </c>
      <c r="M130" s="44">
        <v>0</v>
      </c>
      <c r="N130" s="44">
        <v>0</v>
      </c>
      <c r="O130" s="279"/>
      <c r="P130" s="292"/>
      <c r="Q130" s="738"/>
    </row>
    <row r="131" spans="1:17" x14ac:dyDescent="0.25">
      <c r="A131" s="292"/>
      <c r="B131" s="279"/>
      <c r="C131" s="279"/>
      <c r="D131" s="279"/>
      <c r="E131" s="279"/>
      <c r="F131" s="279"/>
      <c r="G131" s="181" t="s">
        <v>19</v>
      </c>
      <c r="H131" s="44">
        <f t="shared" si="74"/>
        <v>28.5</v>
      </c>
      <c r="I131" s="44">
        <v>3.5</v>
      </c>
      <c r="J131" s="44">
        <v>5</v>
      </c>
      <c r="K131" s="44">
        <v>5</v>
      </c>
      <c r="L131" s="44">
        <v>5</v>
      </c>
      <c r="M131" s="44">
        <v>5</v>
      </c>
      <c r="N131" s="44">
        <v>5</v>
      </c>
      <c r="O131" s="279"/>
      <c r="P131" s="292"/>
      <c r="Q131" s="738"/>
    </row>
    <row r="132" spans="1:17" ht="24" x14ac:dyDescent="0.25">
      <c r="A132" s="292"/>
      <c r="B132" s="279"/>
      <c r="C132" s="279"/>
      <c r="D132" s="279"/>
      <c r="E132" s="279"/>
      <c r="F132" s="279"/>
      <c r="G132" s="181" t="s">
        <v>20</v>
      </c>
      <c r="H132" s="44">
        <f t="shared" si="74"/>
        <v>0</v>
      </c>
      <c r="I132" s="44">
        <v>0</v>
      </c>
      <c r="J132" s="44">
        <v>0</v>
      </c>
      <c r="K132" s="44">
        <v>0</v>
      </c>
      <c r="L132" s="44">
        <v>0</v>
      </c>
      <c r="M132" s="44">
        <v>0</v>
      </c>
      <c r="N132" s="44">
        <v>0</v>
      </c>
      <c r="O132" s="279"/>
      <c r="P132" s="292"/>
      <c r="Q132" s="738"/>
    </row>
    <row r="133" spans="1:17" ht="36" x14ac:dyDescent="0.25">
      <c r="A133" s="331" t="s">
        <v>26</v>
      </c>
      <c r="B133" s="331"/>
      <c r="C133" s="331"/>
      <c r="D133" s="331"/>
      <c r="E133" s="331"/>
      <c r="F133" s="331"/>
      <c r="G133" s="257" t="s">
        <v>16</v>
      </c>
      <c r="H133" s="49">
        <f t="shared" ref="H133:N133" si="75">SUM(H134:H137)</f>
        <v>32</v>
      </c>
      <c r="I133" s="49">
        <f t="shared" si="75"/>
        <v>7</v>
      </c>
      <c r="J133" s="49">
        <f t="shared" si="75"/>
        <v>5</v>
      </c>
      <c r="K133" s="49">
        <f t="shared" si="75"/>
        <v>5</v>
      </c>
      <c r="L133" s="49">
        <f t="shared" si="75"/>
        <v>5</v>
      </c>
      <c r="M133" s="49">
        <f t="shared" si="75"/>
        <v>5</v>
      </c>
      <c r="N133" s="49">
        <f t="shared" si="75"/>
        <v>5</v>
      </c>
      <c r="O133" s="279"/>
      <c r="P133" s="292"/>
    </row>
    <row r="134" spans="1:17" ht="29.25" customHeight="1" x14ac:dyDescent="0.25">
      <c r="A134" s="331"/>
      <c r="B134" s="331"/>
      <c r="C134" s="331"/>
      <c r="D134" s="331"/>
      <c r="E134" s="331"/>
      <c r="F134" s="331"/>
      <c r="G134" s="257" t="s">
        <v>49</v>
      </c>
      <c r="H134" s="49">
        <f t="shared" ref="H134:H137" si="76">SUM(I134:N134)</f>
        <v>0</v>
      </c>
      <c r="I134" s="49">
        <f t="shared" ref="I134:I137" si="77">I129</f>
        <v>0</v>
      </c>
      <c r="J134" s="49">
        <f t="shared" ref="J134:J137" si="78">J129</f>
        <v>0</v>
      </c>
      <c r="K134" s="49">
        <f t="shared" ref="K134:K137" si="79">K129</f>
        <v>0</v>
      </c>
      <c r="L134" s="49">
        <f t="shared" ref="L134:L137" si="80">L129</f>
        <v>0</v>
      </c>
      <c r="M134" s="49">
        <f t="shared" ref="M134:M137" si="81">M129</f>
        <v>0</v>
      </c>
      <c r="N134" s="49">
        <f t="shared" ref="N134:N137" si="82">N129</f>
        <v>0</v>
      </c>
      <c r="O134" s="279"/>
      <c r="P134" s="292"/>
    </row>
    <row r="135" spans="1:17" ht="36" x14ac:dyDescent="0.25">
      <c r="A135" s="331"/>
      <c r="B135" s="331"/>
      <c r="C135" s="331"/>
      <c r="D135" s="331"/>
      <c r="E135" s="331"/>
      <c r="F135" s="331"/>
      <c r="G135" s="257" t="s">
        <v>18</v>
      </c>
      <c r="H135" s="49">
        <f t="shared" si="76"/>
        <v>3.5</v>
      </c>
      <c r="I135" s="49">
        <f t="shared" si="77"/>
        <v>3.5</v>
      </c>
      <c r="J135" s="49">
        <f t="shared" si="78"/>
        <v>0</v>
      </c>
      <c r="K135" s="49">
        <f t="shared" si="79"/>
        <v>0</v>
      </c>
      <c r="L135" s="49">
        <f t="shared" si="80"/>
        <v>0</v>
      </c>
      <c r="M135" s="49">
        <f t="shared" si="81"/>
        <v>0</v>
      </c>
      <c r="N135" s="49">
        <f t="shared" si="82"/>
        <v>0</v>
      </c>
      <c r="O135" s="279"/>
      <c r="P135" s="292"/>
    </row>
    <row r="136" spans="1:17" x14ac:dyDescent="0.25">
      <c r="A136" s="331"/>
      <c r="B136" s="331"/>
      <c r="C136" s="331"/>
      <c r="D136" s="331"/>
      <c r="E136" s="331"/>
      <c r="F136" s="331"/>
      <c r="G136" s="257" t="s">
        <v>19</v>
      </c>
      <c r="H136" s="49">
        <f t="shared" si="76"/>
        <v>28.5</v>
      </c>
      <c r="I136" s="49">
        <f t="shared" si="77"/>
        <v>3.5</v>
      </c>
      <c r="J136" s="49">
        <f t="shared" si="78"/>
        <v>5</v>
      </c>
      <c r="K136" s="49">
        <f t="shared" si="79"/>
        <v>5</v>
      </c>
      <c r="L136" s="49">
        <f t="shared" si="80"/>
        <v>5</v>
      </c>
      <c r="M136" s="49">
        <f t="shared" si="81"/>
        <v>5</v>
      </c>
      <c r="N136" s="49">
        <f t="shared" si="82"/>
        <v>5</v>
      </c>
      <c r="O136" s="279"/>
      <c r="P136" s="292"/>
    </row>
    <row r="137" spans="1:17" ht="24" x14ac:dyDescent="0.25">
      <c r="A137" s="331"/>
      <c r="B137" s="331"/>
      <c r="C137" s="331"/>
      <c r="D137" s="331"/>
      <c r="E137" s="331"/>
      <c r="F137" s="331"/>
      <c r="G137" s="257" t="s">
        <v>20</v>
      </c>
      <c r="H137" s="49">
        <f t="shared" si="76"/>
        <v>0</v>
      </c>
      <c r="I137" s="49">
        <f t="shared" si="77"/>
        <v>0</v>
      </c>
      <c r="J137" s="49">
        <f t="shared" si="78"/>
        <v>0</v>
      </c>
      <c r="K137" s="49">
        <f t="shared" si="79"/>
        <v>0</v>
      </c>
      <c r="L137" s="49">
        <f t="shared" si="80"/>
        <v>0</v>
      </c>
      <c r="M137" s="49">
        <f t="shared" si="81"/>
        <v>0</v>
      </c>
      <c r="N137" s="49">
        <f t="shared" si="82"/>
        <v>0</v>
      </c>
      <c r="O137" s="279"/>
      <c r="P137" s="292"/>
    </row>
    <row r="138" spans="1:17" x14ac:dyDescent="0.25">
      <c r="A138" s="306" t="s">
        <v>21</v>
      </c>
      <c r="B138" s="306"/>
      <c r="C138" s="306"/>
      <c r="D138" s="306"/>
      <c r="E138" s="306"/>
      <c r="F138" s="306"/>
      <c r="G138" s="306"/>
      <c r="H138" s="306"/>
      <c r="I138" s="306"/>
      <c r="J138" s="306"/>
      <c r="K138" s="306"/>
      <c r="L138" s="306"/>
      <c r="M138" s="306"/>
      <c r="N138" s="306"/>
      <c r="O138" s="306"/>
      <c r="P138" s="306"/>
    </row>
    <row r="139" spans="1:17" ht="36" x14ac:dyDescent="0.25">
      <c r="A139" s="292" t="s">
        <v>4083</v>
      </c>
      <c r="B139" s="279"/>
      <c r="C139" s="279" t="s">
        <v>21</v>
      </c>
      <c r="D139" s="279" t="s">
        <v>553</v>
      </c>
      <c r="E139" s="279"/>
      <c r="F139" s="279" t="s">
        <v>4066</v>
      </c>
      <c r="G139" s="256" t="s">
        <v>16</v>
      </c>
      <c r="H139" s="44">
        <f t="shared" ref="H139:N139" si="83">SUM(H140:H143)</f>
        <v>12.399999999999999</v>
      </c>
      <c r="I139" s="44">
        <f t="shared" si="83"/>
        <v>2.4</v>
      </c>
      <c r="J139" s="44">
        <f t="shared" si="83"/>
        <v>2</v>
      </c>
      <c r="K139" s="44">
        <f t="shared" si="83"/>
        <v>2</v>
      </c>
      <c r="L139" s="44">
        <f t="shared" si="83"/>
        <v>2</v>
      </c>
      <c r="M139" s="44">
        <f t="shared" si="83"/>
        <v>2</v>
      </c>
      <c r="N139" s="44">
        <f t="shared" si="83"/>
        <v>2</v>
      </c>
      <c r="O139" s="279"/>
      <c r="P139" s="292"/>
      <c r="Q139" s="739" t="s">
        <v>4193</v>
      </c>
    </row>
    <row r="140" spans="1:17" ht="30.75" customHeight="1" x14ac:dyDescent="0.25">
      <c r="A140" s="292"/>
      <c r="B140" s="279"/>
      <c r="C140" s="279"/>
      <c r="D140" s="279"/>
      <c r="E140" s="279"/>
      <c r="F140" s="279"/>
      <c r="G140" s="256" t="s">
        <v>267</v>
      </c>
      <c r="H140" s="44">
        <f t="shared" ref="H140:H143" si="84">SUM(I140:N140)</f>
        <v>0</v>
      </c>
      <c r="I140" s="44">
        <v>0</v>
      </c>
      <c r="J140" s="44">
        <v>0</v>
      </c>
      <c r="K140" s="44">
        <v>0</v>
      </c>
      <c r="L140" s="44">
        <v>0</v>
      </c>
      <c r="M140" s="44">
        <v>0</v>
      </c>
      <c r="N140" s="44">
        <v>0</v>
      </c>
      <c r="O140" s="279"/>
      <c r="P140" s="292"/>
      <c r="Q140" s="739"/>
    </row>
    <row r="141" spans="1:17" ht="36" x14ac:dyDescent="0.25">
      <c r="A141" s="292"/>
      <c r="B141" s="279"/>
      <c r="C141" s="279"/>
      <c r="D141" s="279"/>
      <c r="E141" s="279"/>
      <c r="F141" s="279"/>
      <c r="G141" s="256" t="s">
        <v>18</v>
      </c>
      <c r="H141" s="44">
        <f t="shared" si="84"/>
        <v>1.2</v>
      </c>
      <c r="I141" s="44">
        <v>1.2</v>
      </c>
      <c r="J141" s="44">
        <v>0</v>
      </c>
      <c r="K141" s="44">
        <v>0</v>
      </c>
      <c r="L141" s="44">
        <v>0</v>
      </c>
      <c r="M141" s="44">
        <v>0</v>
      </c>
      <c r="N141" s="44">
        <v>0</v>
      </c>
      <c r="O141" s="279"/>
      <c r="P141" s="292"/>
      <c r="Q141" s="739"/>
    </row>
    <row r="142" spans="1:17" x14ac:dyDescent="0.25">
      <c r="A142" s="292"/>
      <c r="B142" s="279"/>
      <c r="C142" s="279"/>
      <c r="D142" s="279"/>
      <c r="E142" s="279"/>
      <c r="F142" s="279"/>
      <c r="G142" s="256" t="s">
        <v>19</v>
      </c>
      <c r="H142" s="44">
        <f t="shared" si="84"/>
        <v>11.2</v>
      </c>
      <c r="I142" s="44">
        <v>1.2</v>
      </c>
      <c r="J142" s="44">
        <v>2</v>
      </c>
      <c r="K142" s="44">
        <v>2</v>
      </c>
      <c r="L142" s="44">
        <v>2</v>
      </c>
      <c r="M142" s="44">
        <v>2</v>
      </c>
      <c r="N142" s="44">
        <v>2</v>
      </c>
      <c r="O142" s="279"/>
      <c r="P142" s="292"/>
      <c r="Q142" s="739"/>
    </row>
    <row r="143" spans="1:17" ht="24" x14ac:dyDescent="0.25">
      <c r="A143" s="292"/>
      <c r="B143" s="279"/>
      <c r="C143" s="279"/>
      <c r="D143" s="279"/>
      <c r="E143" s="279"/>
      <c r="F143" s="279"/>
      <c r="G143" s="256" t="s">
        <v>20</v>
      </c>
      <c r="H143" s="44">
        <f t="shared" si="84"/>
        <v>0</v>
      </c>
      <c r="I143" s="44">
        <v>0</v>
      </c>
      <c r="J143" s="44">
        <v>0</v>
      </c>
      <c r="K143" s="44">
        <v>0</v>
      </c>
      <c r="L143" s="44">
        <v>0</v>
      </c>
      <c r="M143" s="44">
        <v>0</v>
      </c>
      <c r="N143" s="44">
        <v>0</v>
      </c>
      <c r="O143" s="279"/>
      <c r="P143" s="292"/>
      <c r="Q143" s="739"/>
    </row>
    <row r="144" spans="1:17" ht="36" x14ac:dyDescent="0.25">
      <c r="A144" s="292" t="s">
        <v>4084</v>
      </c>
      <c r="B144" s="279"/>
      <c r="C144" s="279" t="s">
        <v>21</v>
      </c>
      <c r="D144" s="279" t="s">
        <v>553</v>
      </c>
      <c r="E144" s="279"/>
      <c r="F144" s="279" t="s">
        <v>4066</v>
      </c>
      <c r="G144" s="256" t="s">
        <v>16</v>
      </c>
      <c r="H144" s="44">
        <f t="shared" ref="H144:N144" si="85">SUM(H145:H148)</f>
        <v>5</v>
      </c>
      <c r="I144" s="44">
        <f t="shared" si="85"/>
        <v>0</v>
      </c>
      <c r="J144" s="44">
        <f t="shared" si="85"/>
        <v>5</v>
      </c>
      <c r="K144" s="44">
        <f t="shared" si="85"/>
        <v>0</v>
      </c>
      <c r="L144" s="44">
        <f t="shared" si="85"/>
        <v>0</v>
      </c>
      <c r="M144" s="44">
        <f t="shared" si="85"/>
        <v>0</v>
      </c>
      <c r="N144" s="44">
        <f t="shared" si="85"/>
        <v>0</v>
      </c>
      <c r="O144" s="279"/>
      <c r="P144" s="292"/>
      <c r="Q144" s="739" t="s">
        <v>4193</v>
      </c>
    </row>
    <row r="145" spans="1:17" ht="27" customHeight="1" x14ac:dyDescent="0.25">
      <c r="A145" s="292"/>
      <c r="B145" s="279"/>
      <c r="C145" s="279"/>
      <c r="D145" s="279"/>
      <c r="E145" s="279"/>
      <c r="F145" s="279"/>
      <c r="G145" s="256" t="s">
        <v>267</v>
      </c>
      <c r="H145" s="44">
        <f t="shared" ref="H145:H148" si="86">SUM(I145:N145)</f>
        <v>0</v>
      </c>
      <c r="I145" s="44">
        <v>0</v>
      </c>
      <c r="J145" s="44">
        <v>0</v>
      </c>
      <c r="K145" s="44">
        <v>0</v>
      </c>
      <c r="L145" s="44">
        <v>0</v>
      </c>
      <c r="M145" s="44">
        <v>0</v>
      </c>
      <c r="N145" s="44">
        <v>0</v>
      </c>
      <c r="O145" s="279"/>
      <c r="P145" s="292"/>
      <c r="Q145" s="739"/>
    </row>
    <row r="146" spans="1:17" ht="36" x14ac:dyDescent="0.25">
      <c r="A146" s="292"/>
      <c r="B146" s="279"/>
      <c r="C146" s="279"/>
      <c r="D146" s="279"/>
      <c r="E146" s="279"/>
      <c r="F146" s="279"/>
      <c r="G146" s="256" t="s">
        <v>18</v>
      </c>
      <c r="H146" s="44">
        <f t="shared" si="86"/>
        <v>0</v>
      </c>
      <c r="I146" s="44">
        <v>0</v>
      </c>
      <c r="J146" s="44">
        <v>0</v>
      </c>
      <c r="K146" s="44">
        <v>0</v>
      </c>
      <c r="L146" s="44">
        <v>0</v>
      </c>
      <c r="M146" s="44">
        <v>0</v>
      </c>
      <c r="N146" s="44">
        <v>0</v>
      </c>
      <c r="O146" s="279"/>
      <c r="P146" s="292"/>
      <c r="Q146" s="739"/>
    </row>
    <row r="147" spans="1:17" x14ac:dyDescent="0.25">
      <c r="A147" s="292"/>
      <c r="B147" s="279"/>
      <c r="C147" s="279"/>
      <c r="D147" s="279"/>
      <c r="E147" s="279"/>
      <c r="F147" s="279"/>
      <c r="G147" s="256" t="s">
        <v>19</v>
      </c>
      <c r="H147" s="44">
        <f t="shared" si="86"/>
        <v>5</v>
      </c>
      <c r="I147" s="44">
        <v>0</v>
      </c>
      <c r="J147" s="44">
        <v>5</v>
      </c>
      <c r="K147" s="44">
        <v>0</v>
      </c>
      <c r="L147" s="44">
        <v>0</v>
      </c>
      <c r="M147" s="44">
        <v>0</v>
      </c>
      <c r="N147" s="44">
        <v>0</v>
      </c>
      <c r="O147" s="279"/>
      <c r="P147" s="292"/>
      <c r="Q147" s="739"/>
    </row>
    <row r="148" spans="1:17" ht="24" x14ac:dyDescent="0.25">
      <c r="A148" s="292"/>
      <c r="B148" s="279"/>
      <c r="C148" s="279"/>
      <c r="D148" s="279"/>
      <c r="E148" s="279"/>
      <c r="F148" s="279"/>
      <c r="G148" s="256" t="s">
        <v>20</v>
      </c>
      <c r="H148" s="44">
        <f t="shared" si="86"/>
        <v>0</v>
      </c>
      <c r="I148" s="44">
        <v>0</v>
      </c>
      <c r="J148" s="44">
        <v>0</v>
      </c>
      <c r="K148" s="44">
        <v>0</v>
      </c>
      <c r="L148" s="44">
        <v>0</v>
      </c>
      <c r="M148" s="44">
        <v>0</v>
      </c>
      <c r="N148" s="44">
        <v>0</v>
      </c>
      <c r="O148" s="279"/>
      <c r="P148" s="292"/>
      <c r="Q148" s="739"/>
    </row>
    <row r="149" spans="1:17" ht="36" x14ac:dyDescent="0.25">
      <c r="A149" s="331" t="s">
        <v>26</v>
      </c>
      <c r="B149" s="331"/>
      <c r="C149" s="331"/>
      <c r="D149" s="331"/>
      <c r="E149" s="331"/>
      <c r="F149" s="331"/>
      <c r="G149" s="269" t="s">
        <v>16</v>
      </c>
      <c r="H149" s="49">
        <f t="shared" ref="H149:N149" si="87">SUM(H150:H153)</f>
        <v>17.399999999999999</v>
      </c>
      <c r="I149" s="49">
        <f t="shared" si="87"/>
        <v>2.4</v>
      </c>
      <c r="J149" s="49">
        <f t="shared" si="87"/>
        <v>7</v>
      </c>
      <c r="K149" s="49">
        <f t="shared" si="87"/>
        <v>2</v>
      </c>
      <c r="L149" s="49">
        <f t="shared" si="87"/>
        <v>2</v>
      </c>
      <c r="M149" s="49">
        <f t="shared" si="87"/>
        <v>2</v>
      </c>
      <c r="N149" s="49">
        <f t="shared" si="87"/>
        <v>2</v>
      </c>
      <c r="O149" s="279"/>
      <c r="P149" s="292"/>
    </row>
    <row r="150" spans="1:17" ht="24" x14ac:dyDescent="0.25">
      <c r="A150" s="331"/>
      <c r="B150" s="331"/>
      <c r="C150" s="331"/>
      <c r="D150" s="331"/>
      <c r="E150" s="331"/>
      <c r="F150" s="331"/>
      <c r="G150" s="186" t="s">
        <v>17</v>
      </c>
      <c r="H150" s="49">
        <f t="shared" ref="H150:H153" si="88">SUM(I150:N150)</f>
        <v>0</v>
      </c>
      <c r="I150" s="49">
        <f t="shared" ref="I150:I153" si="89">I140+I145</f>
        <v>0</v>
      </c>
      <c r="J150" s="49">
        <f t="shared" ref="J150:J153" si="90">J140+J145</f>
        <v>0</v>
      </c>
      <c r="K150" s="49">
        <f t="shared" ref="K150:K153" si="91">K140+K145</f>
        <v>0</v>
      </c>
      <c r="L150" s="49">
        <f t="shared" ref="L150:L153" si="92">L140+L145</f>
        <v>0</v>
      </c>
      <c r="M150" s="49">
        <f t="shared" ref="M150:M153" si="93">M140+M145</f>
        <v>0</v>
      </c>
      <c r="N150" s="49">
        <f t="shared" ref="N150:N153" si="94">N140+N145</f>
        <v>0</v>
      </c>
      <c r="O150" s="279"/>
      <c r="P150" s="292"/>
    </row>
    <row r="151" spans="1:17" ht="36" x14ac:dyDescent="0.25">
      <c r="A151" s="331"/>
      <c r="B151" s="331"/>
      <c r="C151" s="331"/>
      <c r="D151" s="331"/>
      <c r="E151" s="331"/>
      <c r="F151" s="331"/>
      <c r="G151" s="186" t="s">
        <v>18</v>
      </c>
      <c r="H151" s="49">
        <f t="shared" si="88"/>
        <v>1.2</v>
      </c>
      <c r="I151" s="49">
        <f t="shared" si="89"/>
        <v>1.2</v>
      </c>
      <c r="J151" s="49">
        <f t="shared" si="90"/>
        <v>0</v>
      </c>
      <c r="K151" s="49">
        <f t="shared" si="91"/>
        <v>0</v>
      </c>
      <c r="L151" s="49">
        <f t="shared" si="92"/>
        <v>0</v>
      </c>
      <c r="M151" s="49">
        <f t="shared" si="93"/>
        <v>0</v>
      </c>
      <c r="N151" s="49">
        <f t="shared" si="94"/>
        <v>0</v>
      </c>
      <c r="O151" s="279"/>
      <c r="P151" s="292"/>
    </row>
    <row r="152" spans="1:17" x14ac:dyDescent="0.25">
      <c r="A152" s="331"/>
      <c r="B152" s="331"/>
      <c r="C152" s="331"/>
      <c r="D152" s="331"/>
      <c r="E152" s="331"/>
      <c r="F152" s="331"/>
      <c r="G152" s="186" t="s">
        <v>19</v>
      </c>
      <c r="H152" s="49">
        <f t="shared" si="88"/>
        <v>16.2</v>
      </c>
      <c r="I152" s="49">
        <f t="shared" si="89"/>
        <v>1.2</v>
      </c>
      <c r="J152" s="49">
        <f t="shared" si="90"/>
        <v>7</v>
      </c>
      <c r="K152" s="49">
        <f t="shared" si="91"/>
        <v>2</v>
      </c>
      <c r="L152" s="49">
        <f t="shared" si="92"/>
        <v>2</v>
      </c>
      <c r="M152" s="49">
        <f t="shared" si="93"/>
        <v>2</v>
      </c>
      <c r="N152" s="49">
        <f t="shared" si="94"/>
        <v>2</v>
      </c>
      <c r="O152" s="279"/>
      <c r="P152" s="292"/>
    </row>
    <row r="153" spans="1:17" ht="24" x14ac:dyDescent="0.25">
      <c r="A153" s="331"/>
      <c r="B153" s="331"/>
      <c r="C153" s="331"/>
      <c r="D153" s="331"/>
      <c r="E153" s="331"/>
      <c r="F153" s="331"/>
      <c r="G153" s="186" t="s">
        <v>20</v>
      </c>
      <c r="H153" s="49">
        <f t="shared" si="88"/>
        <v>0</v>
      </c>
      <c r="I153" s="49">
        <f t="shared" si="89"/>
        <v>0</v>
      </c>
      <c r="J153" s="49">
        <f t="shared" si="90"/>
        <v>0</v>
      </c>
      <c r="K153" s="49">
        <f t="shared" si="91"/>
        <v>0</v>
      </c>
      <c r="L153" s="49">
        <f t="shared" si="92"/>
        <v>0</v>
      </c>
      <c r="M153" s="49">
        <f t="shared" si="93"/>
        <v>0</v>
      </c>
      <c r="N153" s="49">
        <f t="shared" si="94"/>
        <v>0</v>
      </c>
      <c r="O153" s="279"/>
      <c r="P153" s="292"/>
    </row>
    <row r="154" spans="1:17" x14ac:dyDescent="0.25">
      <c r="A154" s="306" t="s">
        <v>186</v>
      </c>
      <c r="B154" s="306"/>
      <c r="C154" s="306"/>
      <c r="D154" s="306"/>
      <c r="E154" s="306"/>
      <c r="F154" s="306"/>
      <c r="G154" s="306"/>
      <c r="H154" s="306"/>
      <c r="I154" s="306"/>
      <c r="J154" s="306"/>
      <c r="K154" s="306"/>
      <c r="L154" s="306"/>
      <c r="M154" s="306"/>
      <c r="N154" s="306"/>
      <c r="O154" s="306"/>
      <c r="P154" s="306"/>
    </row>
    <row r="155" spans="1:17" ht="37.5" customHeight="1" x14ac:dyDescent="0.25">
      <c r="A155" s="292" t="s">
        <v>4085</v>
      </c>
      <c r="B155" s="279" t="s">
        <v>188</v>
      </c>
      <c r="C155" s="279" t="s">
        <v>186</v>
      </c>
      <c r="D155" s="279" t="s">
        <v>1547</v>
      </c>
      <c r="E155" s="279" t="s">
        <v>553</v>
      </c>
      <c r="F155" s="279" t="s">
        <v>4066</v>
      </c>
      <c r="G155" s="256" t="s">
        <v>16</v>
      </c>
      <c r="H155" s="44">
        <f t="shared" ref="H155:N155" si="95">SUM(H156:H159)</f>
        <v>17.600000000000001</v>
      </c>
      <c r="I155" s="44">
        <f t="shared" si="95"/>
        <v>17.600000000000001</v>
      </c>
      <c r="J155" s="44">
        <f t="shared" si="95"/>
        <v>0</v>
      </c>
      <c r="K155" s="44">
        <f t="shared" si="95"/>
        <v>0</v>
      </c>
      <c r="L155" s="44">
        <f t="shared" si="95"/>
        <v>0</v>
      </c>
      <c r="M155" s="44">
        <f t="shared" si="95"/>
        <v>0</v>
      </c>
      <c r="N155" s="44">
        <f t="shared" si="95"/>
        <v>0</v>
      </c>
      <c r="O155" s="279">
        <v>13000</v>
      </c>
      <c r="P155" s="292" t="s">
        <v>4086</v>
      </c>
      <c r="Q155" s="739" t="s">
        <v>4194</v>
      </c>
    </row>
    <row r="156" spans="1:17" ht="34.5" customHeight="1" x14ac:dyDescent="0.25">
      <c r="A156" s="292"/>
      <c r="B156" s="279"/>
      <c r="C156" s="279"/>
      <c r="D156" s="279"/>
      <c r="E156" s="279"/>
      <c r="F156" s="279"/>
      <c r="G156" s="256" t="s">
        <v>267</v>
      </c>
      <c r="H156" s="44">
        <f t="shared" ref="H156:H159" si="96">SUM(I156:N156)</f>
        <v>0</v>
      </c>
      <c r="I156" s="44">
        <v>0</v>
      </c>
      <c r="J156" s="44">
        <v>0</v>
      </c>
      <c r="K156" s="44">
        <v>0</v>
      </c>
      <c r="L156" s="44">
        <v>0</v>
      </c>
      <c r="M156" s="44">
        <v>0</v>
      </c>
      <c r="N156" s="44">
        <v>0</v>
      </c>
      <c r="O156" s="279"/>
      <c r="P156" s="292"/>
      <c r="Q156" s="739"/>
    </row>
    <row r="157" spans="1:17" ht="36" x14ac:dyDescent="0.25">
      <c r="A157" s="292"/>
      <c r="B157" s="279"/>
      <c r="C157" s="279"/>
      <c r="D157" s="279"/>
      <c r="E157" s="279"/>
      <c r="F157" s="279"/>
      <c r="G157" s="256" t="s">
        <v>18</v>
      </c>
      <c r="H157" s="44">
        <f t="shared" si="96"/>
        <v>8.8000000000000007</v>
      </c>
      <c r="I157" s="44">
        <v>8.8000000000000007</v>
      </c>
      <c r="J157" s="44">
        <v>0</v>
      </c>
      <c r="K157" s="44">
        <v>0</v>
      </c>
      <c r="L157" s="44">
        <v>0</v>
      </c>
      <c r="M157" s="44">
        <v>0</v>
      </c>
      <c r="N157" s="44">
        <v>0</v>
      </c>
      <c r="O157" s="279"/>
      <c r="P157" s="292"/>
      <c r="Q157" s="739"/>
    </row>
    <row r="158" spans="1:17" x14ac:dyDescent="0.25">
      <c r="A158" s="292"/>
      <c r="B158" s="279"/>
      <c r="C158" s="279"/>
      <c r="D158" s="279"/>
      <c r="E158" s="279"/>
      <c r="F158" s="279"/>
      <c r="G158" s="256" t="s">
        <v>19</v>
      </c>
      <c r="H158" s="44">
        <f t="shared" si="96"/>
        <v>8.8000000000000007</v>
      </c>
      <c r="I158" s="44">
        <v>8.8000000000000007</v>
      </c>
      <c r="J158" s="44">
        <v>0</v>
      </c>
      <c r="K158" s="44">
        <v>0</v>
      </c>
      <c r="L158" s="44">
        <v>0</v>
      </c>
      <c r="M158" s="44">
        <v>0</v>
      </c>
      <c r="N158" s="44">
        <v>0</v>
      </c>
      <c r="O158" s="279"/>
      <c r="P158" s="292"/>
      <c r="Q158" s="739"/>
    </row>
    <row r="159" spans="1:17" ht="24" x14ac:dyDescent="0.25">
      <c r="A159" s="292"/>
      <c r="B159" s="279"/>
      <c r="C159" s="279"/>
      <c r="D159" s="279"/>
      <c r="E159" s="279"/>
      <c r="F159" s="279"/>
      <c r="G159" s="256" t="s">
        <v>20</v>
      </c>
      <c r="H159" s="44">
        <f t="shared" si="96"/>
        <v>0</v>
      </c>
      <c r="I159" s="44">
        <v>0</v>
      </c>
      <c r="J159" s="44">
        <v>0</v>
      </c>
      <c r="K159" s="44">
        <v>0</v>
      </c>
      <c r="L159" s="44">
        <v>0</v>
      </c>
      <c r="M159" s="44">
        <v>0</v>
      </c>
      <c r="N159" s="44">
        <v>0</v>
      </c>
      <c r="O159" s="279"/>
      <c r="P159" s="292"/>
      <c r="Q159" s="739"/>
    </row>
    <row r="160" spans="1:17" ht="36" x14ac:dyDescent="0.25">
      <c r="A160" s="331" t="s">
        <v>26</v>
      </c>
      <c r="B160" s="331"/>
      <c r="C160" s="331"/>
      <c r="D160" s="331"/>
      <c r="E160" s="331"/>
      <c r="F160" s="331"/>
      <c r="G160" s="269" t="s">
        <v>16</v>
      </c>
      <c r="H160" s="49">
        <f t="shared" ref="H160:N160" si="97">SUM(H161:H164)</f>
        <v>17.600000000000001</v>
      </c>
      <c r="I160" s="49">
        <f t="shared" si="97"/>
        <v>17.600000000000001</v>
      </c>
      <c r="J160" s="49">
        <f t="shared" si="97"/>
        <v>0</v>
      </c>
      <c r="K160" s="49">
        <f t="shared" si="97"/>
        <v>0</v>
      </c>
      <c r="L160" s="49">
        <f t="shared" si="97"/>
        <v>0</v>
      </c>
      <c r="M160" s="49">
        <f t="shared" si="97"/>
        <v>0</v>
      </c>
      <c r="N160" s="49">
        <f t="shared" si="97"/>
        <v>0</v>
      </c>
      <c r="O160" s="279"/>
      <c r="P160" s="292"/>
    </row>
    <row r="161" spans="1:17" ht="31.5" customHeight="1" x14ac:dyDescent="0.25">
      <c r="A161" s="331"/>
      <c r="B161" s="331"/>
      <c r="C161" s="331"/>
      <c r="D161" s="331"/>
      <c r="E161" s="331"/>
      <c r="F161" s="331"/>
      <c r="G161" s="269" t="s">
        <v>267</v>
      </c>
      <c r="H161" s="49">
        <f t="shared" ref="H161:H164" si="98">SUM(I161:N161)</f>
        <v>0</v>
      </c>
      <c r="I161" s="49">
        <f t="shared" ref="I161:I164" si="99">I156</f>
        <v>0</v>
      </c>
      <c r="J161" s="49">
        <f t="shared" ref="J161:J164" si="100">J156</f>
        <v>0</v>
      </c>
      <c r="K161" s="49">
        <f t="shared" ref="K161:K164" si="101">K156</f>
        <v>0</v>
      </c>
      <c r="L161" s="49">
        <f t="shared" ref="L161:L164" si="102">L156</f>
        <v>0</v>
      </c>
      <c r="M161" s="49">
        <f t="shared" ref="M161:M164" si="103">M156</f>
        <v>0</v>
      </c>
      <c r="N161" s="49">
        <f t="shared" ref="N161:N164" si="104">N156</f>
        <v>0</v>
      </c>
      <c r="O161" s="279"/>
      <c r="P161" s="292"/>
    </row>
    <row r="162" spans="1:17" ht="36" x14ac:dyDescent="0.25">
      <c r="A162" s="331"/>
      <c r="B162" s="331"/>
      <c r="C162" s="331"/>
      <c r="D162" s="331"/>
      <c r="E162" s="331"/>
      <c r="F162" s="331"/>
      <c r="G162" s="269" t="s">
        <v>18</v>
      </c>
      <c r="H162" s="49">
        <f t="shared" si="98"/>
        <v>8.8000000000000007</v>
      </c>
      <c r="I162" s="49">
        <f t="shared" si="99"/>
        <v>8.8000000000000007</v>
      </c>
      <c r="J162" s="49">
        <f t="shared" si="100"/>
        <v>0</v>
      </c>
      <c r="K162" s="49">
        <f t="shared" si="101"/>
        <v>0</v>
      </c>
      <c r="L162" s="49">
        <f t="shared" si="102"/>
        <v>0</v>
      </c>
      <c r="M162" s="49">
        <f t="shared" si="103"/>
        <v>0</v>
      </c>
      <c r="N162" s="49">
        <f t="shared" si="104"/>
        <v>0</v>
      </c>
      <c r="O162" s="279"/>
      <c r="P162" s="292"/>
    </row>
    <row r="163" spans="1:17" x14ac:dyDescent="0.25">
      <c r="A163" s="331"/>
      <c r="B163" s="331"/>
      <c r="C163" s="331"/>
      <c r="D163" s="331"/>
      <c r="E163" s="331"/>
      <c r="F163" s="331"/>
      <c r="G163" s="269" t="s">
        <v>19</v>
      </c>
      <c r="H163" s="49">
        <f t="shared" si="98"/>
        <v>8.8000000000000007</v>
      </c>
      <c r="I163" s="49">
        <f t="shared" si="99"/>
        <v>8.8000000000000007</v>
      </c>
      <c r="J163" s="49">
        <f t="shared" si="100"/>
        <v>0</v>
      </c>
      <c r="K163" s="49">
        <f t="shared" si="101"/>
        <v>0</v>
      </c>
      <c r="L163" s="49">
        <f t="shared" si="102"/>
        <v>0</v>
      </c>
      <c r="M163" s="49">
        <f t="shared" si="103"/>
        <v>0</v>
      </c>
      <c r="N163" s="49">
        <f t="shared" si="104"/>
        <v>0</v>
      </c>
      <c r="O163" s="279"/>
      <c r="P163" s="292"/>
    </row>
    <row r="164" spans="1:17" ht="24" x14ac:dyDescent="0.25">
      <c r="A164" s="331"/>
      <c r="B164" s="331"/>
      <c r="C164" s="331"/>
      <c r="D164" s="331"/>
      <c r="E164" s="331"/>
      <c r="F164" s="331"/>
      <c r="G164" s="269" t="s">
        <v>20</v>
      </c>
      <c r="H164" s="49">
        <f t="shared" si="98"/>
        <v>0</v>
      </c>
      <c r="I164" s="49">
        <f t="shared" si="99"/>
        <v>0</v>
      </c>
      <c r="J164" s="49">
        <f t="shared" si="100"/>
        <v>0</v>
      </c>
      <c r="K164" s="49">
        <f t="shared" si="101"/>
        <v>0</v>
      </c>
      <c r="L164" s="49">
        <f t="shared" si="102"/>
        <v>0</v>
      </c>
      <c r="M164" s="49">
        <f t="shared" si="103"/>
        <v>0</v>
      </c>
      <c r="N164" s="49">
        <f t="shared" si="104"/>
        <v>0</v>
      </c>
      <c r="O164" s="279"/>
      <c r="P164" s="292"/>
    </row>
    <row r="165" spans="1:17" x14ac:dyDescent="0.25">
      <c r="A165" s="306" t="s">
        <v>192</v>
      </c>
      <c r="B165" s="306"/>
      <c r="C165" s="306"/>
      <c r="D165" s="306"/>
      <c r="E165" s="306"/>
      <c r="F165" s="306"/>
      <c r="G165" s="306"/>
      <c r="H165" s="306"/>
      <c r="I165" s="306"/>
      <c r="J165" s="306"/>
      <c r="K165" s="306"/>
      <c r="L165" s="306"/>
      <c r="M165" s="306"/>
      <c r="N165" s="306"/>
      <c r="O165" s="306"/>
      <c r="P165" s="306"/>
    </row>
    <row r="166" spans="1:17" ht="37.5" customHeight="1" x14ac:dyDescent="0.25">
      <c r="A166" s="292" t="s">
        <v>4087</v>
      </c>
      <c r="B166" s="279"/>
      <c r="C166" s="279" t="s">
        <v>4088</v>
      </c>
      <c r="D166" s="279" t="s">
        <v>4089</v>
      </c>
      <c r="E166" s="279"/>
      <c r="F166" s="279" t="s">
        <v>4066</v>
      </c>
      <c r="G166" s="181" t="s">
        <v>16</v>
      </c>
      <c r="H166" s="262">
        <f t="shared" ref="H166:N166" si="105">SUM(H167:H170)</f>
        <v>23</v>
      </c>
      <c r="I166" s="262">
        <f t="shared" si="105"/>
        <v>7</v>
      </c>
      <c r="J166" s="262">
        <f t="shared" si="105"/>
        <v>7</v>
      </c>
      <c r="K166" s="262">
        <f t="shared" si="105"/>
        <v>5</v>
      </c>
      <c r="L166" s="262">
        <f t="shared" si="105"/>
        <v>4</v>
      </c>
      <c r="M166" s="262">
        <f t="shared" si="105"/>
        <v>0</v>
      </c>
      <c r="N166" s="262">
        <f t="shared" si="105"/>
        <v>0</v>
      </c>
      <c r="O166" s="279">
        <v>18507</v>
      </c>
      <c r="P166" s="292" t="s">
        <v>4090</v>
      </c>
      <c r="Q166" s="739" t="s">
        <v>4163</v>
      </c>
    </row>
    <row r="167" spans="1:17" ht="31.5" customHeight="1" x14ac:dyDescent="0.25">
      <c r="A167" s="292"/>
      <c r="B167" s="279"/>
      <c r="C167" s="279"/>
      <c r="D167" s="279"/>
      <c r="E167" s="279"/>
      <c r="F167" s="279"/>
      <c r="G167" s="181" t="s">
        <v>49</v>
      </c>
      <c r="H167" s="262">
        <f t="shared" ref="H167:H170" si="106">SUM(I167:N167)</f>
        <v>0</v>
      </c>
      <c r="I167" s="262">
        <v>0</v>
      </c>
      <c r="J167" s="262">
        <v>0</v>
      </c>
      <c r="K167" s="262">
        <v>0</v>
      </c>
      <c r="L167" s="262">
        <v>0</v>
      </c>
      <c r="M167" s="262">
        <v>0</v>
      </c>
      <c r="N167" s="262">
        <v>0</v>
      </c>
      <c r="O167" s="279"/>
      <c r="P167" s="292"/>
      <c r="Q167" s="739"/>
    </row>
    <row r="168" spans="1:17" ht="36" x14ac:dyDescent="0.25">
      <c r="A168" s="292"/>
      <c r="B168" s="279"/>
      <c r="C168" s="279"/>
      <c r="D168" s="279"/>
      <c r="E168" s="279"/>
      <c r="F168" s="279"/>
      <c r="G168" s="181" t="s">
        <v>18</v>
      </c>
      <c r="H168" s="262">
        <f t="shared" si="106"/>
        <v>19.5</v>
      </c>
      <c r="I168" s="262">
        <v>3.5</v>
      </c>
      <c r="J168" s="262">
        <v>7</v>
      </c>
      <c r="K168" s="262">
        <v>5</v>
      </c>
      <c r="L168" s="262">
        <v>4</v>
      </c>
      <c r="M168" s="262">
        <v>0</v>
      </c>
      <c r="N168" s="262">
        <v>0</v>
      </c>
      <c r="O168" s="279"/>
      <c r="P168" s="292"/>
      <c r="Q168" s="739"/>
    </row>
    <row r="169" spans="1:17" x14ac:dyDescent="0.25">
      <c r="A169" s="292"/>
      <c r="B169" s="279"/>
      <c r="C169" s="279"/>
      <c r="D169" s="279"/>
      <c r="E169" s="279"/>
      <c r="F169" s="279"/>
      <c r="G169" s="181" t="s">
        <v>19</v>
      </c>
      <c r="H169" s="262">
        <f t="shared" si="106"/>
        <v>3.5</v>
      </c>
      <c r="I169" s="262">
        <v>3.5</v>
      </c>
      <c r="J169" s="262">
        <v>0</v>
      </c>
      <c r="K169" s="262">
        <v>0</v>
      </c>
      <c r="L169" s="262">
        <v>0</v>
      </c>
      <c r="M169" s="262">
        <v>0</v>
      </c>
      <c r="N169" s="262">
        <v>0</v>
      </c>
      <c r="O169" s="279"/>
      <c r="P169" s="292"/>
      <c r="Q169" s="739"/>
    </row>
    <row r="170" spans="1:17" ht="24" x14ac:dyDescent="0.25">
      <c r="A170" s="292"/>
      <c r="B170" s="279"/>
      <c r="C170" s="279"/>
      <c r="D170" s="279"/>
      <c r="E170" s="279"/>
      <c r="F170" s="279"/>
      <c r="G170" s="181" t="s">
        <v>20</v>
      </c>
      <c r="H170" s="262">
        <f t="shared" si="106"/>
        <v>0</v>
      </c>
      <c r="I170" s="262">
        <v>0</v>
      </c>
      <c r="J170" s="262">
        <v>0</v>
      </c>
      <c r="K170" s="262">
        <v>0</v>
      </c>
      <c r="L170" s="262">
        <v>0</v>
      </c>
      <c r="M170" s="262">
        <v>0</v>
      </c>
      <c r="N170" s="262">
        <v>0</v>
      </c>
      <c r="O170" s="279"/>
      <c r="P170" s="292"/>
      <c r="Q170" s="739"/>
    </row>
    <row r="171" spans="1:17" ht="37.5" customHeight="1" x14ac:dyDescent="0.25">
      <c r="A171" s="331" t="s">
        <v>26</v>
      </c>
      <c r="B171" s="331"/>
      <c r="C171" s="331"/>
      <c r="D171" s="331"/>
      <c r="E171" s="331"/>
      <c r="F171" s="331"/>
      <c r="G171" s="257" t="s">
        <v>16</v>
      </c>
      <c r="H171" s="49">
        <f t="shared" ref="H171:N171" si="107">SUM(H172:H175)</f>
        <v>23</v>
      </c>
      <c r="I171" s="49">
        <f t="shared" si="107"/>
        <v>7</v>
      </c>
      <c r="J171" s="49">
        <f t="shared" si="107"/>
        <v>7</v>
      </c>
      <c r="K171" s="49">
        <f t="shared" si="107"/>
        <v>5</v>
      </c>
      <c r="L171" s="49">
        <f t="shared" si="107"/>
        <v>4</v>
      </c>
      <c r="M171" s="49">
        <f t="shared" si="107"/>
        <v>0</v>
      </c>
      <c r="N171" s="49">
        <f t="shared" si="107"/>
        <v>0</v>
      </c>
      <c r="O171" s="733">
        <v>18507</v>
      </c>
      <c r="P171" s="292" t="s">
        <v>4090</v>
      </c>
    </row>
    <row r="172" spans="1:17" ht="28.5" customHeight="1" x14ac:dyDescent="0.25">
      <c r="A172" s="331"/>
      <c r="B172" s="331"/>
      <c r="C172" s="331"/>
      <c r="D172" s="331"/>
      <c r="E172" s="331"/>
      <c r="F172" s="331"/>
      <c r="G172" s="257" t="s">
        <v>49</v>
      </c>
      <c r="H172" s="49">
        <f t="shared" ref="H172:H175" si="108">SUM(I172:N172)</f>
        <v>0</v>
      </c>
      <c r="I172" s="49">
        <f t="shared" ref="I172:I175" si="109">I167</f>
        <v>0</v>
      </c>
      <c r="J172" s="49">
        <f t="shared" ref="J172:J175" si="110">J167</f>
        <v>0</v>
      </c>
      <c r="K172" s="49">
        <f t="shared" ref="K172:K175" si="111">K167</f>
        <v>0</v>
      </c>
      <c r="L172" s="49">
        <f t="shared" ref="L172:L175" si="112">L167</f>
        <v>0</v>
      </c>
      <c r="M172" s="49">
        <f t="shared" ref="M172:M175" si="113">M167</f>
        <v>0</v>
      </c>
      <c r="N172" s="49">
        <f t="shared" ref="N172:N175" si="114">N167</f>
        <v>0</v>
      </c>
      <c r="O172" s="733"/>
      <c r="P172" s="292"/>
    </row>
    <row r="173" spans="1:17" ht="36" x14ac:dyDescent="0.25">
      <c r="A173" s="331"/>
      <c r="B173" s="331"/>
      <c r="C173" s="331"/>
      <c r="D173" s="331"/>
      <c r="E173" s="331"/>
      <c r="F173" s="331"/>
      <c r="G173" s="257" t="s">
        <v>18</v>
      </c>
      <c r="H173" s="49">
        <f t="shared" si="108"/>
        <v>19.5</v>
      </c>
      <c r="I173" s="49">
        <f t="shared" si="109"/>
        <v>3.5</v>
      </c>
      <c r="J173" s="49">
        <f t="shared" si="110"/>
        <v>7</v>
      </c>
      <c r="K173" s="49">
        <f t="shared" si="111"/>
        <v>5</v>
      </c>
      <c r="L173" s="49">
        <f t="shared" si="112"/>
        <v>4</v>
      </c>
      <c r="M173" s="49">
        <f t="shared" si="113"/>
        <v>0</v>
      </c>
      <c r="N173" s="49">
        <f t="shared" si="114"/>
        <v>0</v>
      </c>
      <c r="O173" s="733"/>
      <c r="P173" s="292"/>
    </row>
    <row r="174" spans="1:17" x14ac:dyDescent="0.25">
      <c r="A174" s="331"/>
      <c r="B174" s="331"/>
      <c r="C174" s="331"/>
      <c r="D174" s="331"/>
      <c r="E174" s="331"/>
      <c r="F174" s="331"/>
      <c r="G174" s="257" t="s">
        <v>19</v>
      </c>
      <c r="H174" s="49">
        <f t="shared" si="108"/>
        <v>3.5</v>
      </c>
      <c r="I174" s="49">
        <f t="shared" si="109"/>
        <v>3.5</v>
      </c>
      <c r="J174" s="49">
        <f t="shared" si="110"/>
        <v>0</v>
      </c>
      <c r="K174" s="49">
        <f t="shared" si="111"/>
        <v>0</v>
      </c>
      <c r="L174" s="49">
        <f t="shared" si="112"/>
        <v>0</v>
      </c>
      <c r="M174" s="49">
        <f t="shared" si="113"/>
        <v>0</v>
      </c>
      <c r="N174" s="49">
        <f t="shared" si="114"/>
        <v>0</v>
      </c>
      <c r="O174" s="733"/>
      <c r="P174" s="292"/>
    </row>
    <row r="175" spans="1:17" ht="24" x14ac:dyDescent="0.25">
      <c r="A175" s="331"/>
      <c r="B175" s="331"/>
      <c r="C175" s="331"/>
      <c r="D175" s="331"/>
      <c r="E175" s="331"/>
      <c r="F175" s="331"/>
      <c r="G175" s="257" t="s">
        <v>20</v>
      </c>
      <c r="H175" s="49">
        <f t="shared" si="108"/>
        <v>0</v>
      </c>
      <c r="I175" s="49">
        <f t="shared" si="109"/>
        <v>0</v>
      </c>
      <c r="J175" s="49">
        <f t="shared" si="110"/>
        <v>0</v>
      </c>
      <c r="K175" s="49">
        <f t="shared" si="111"/>
        <v>0</v>
      </c>
      <c r="L175" s="49">
        <f t="shared" si="112"/>
        <v>0</v>
      </c>
      <c r="M175" s="49">
        <f t="shared" si="113"/>
        <v>0</v>
      </c>
      <c r="N175" s="49">
        <f t="shared" si="114"/>
        <v>0</v>
      </c>
      <c r="O175" s="733"/>
      <c r="P175" s="292"/>
    </row>
    <row r="176" spans="1:17" x14ac:dyDescent="0.25">
      <c r="A176" s="306" t="s">
        <v>27</v>
      </c>
      <c r="B176" s="306"/>
      <c r="C176" s="306"/>
      <c r="D176" s="306"/>
      <c r="E176" s="306"/>
      <c r="F176" s="306"/>
      <c r="G176" s="306"/>
      <c r="H176" s="306"/>
      <c r="I176" s="306"/>
      <c r="J176" s="306"/>
      <c r="K176" s="306"/>
      <c r="L176" s="306"/>
      <c r="M176" s="306"/>
      <c r="N176" s="306"/>
      <c r="O176" s="306"/>
      <c r="P176" s="306"/>
    </row>
    <row r="177" spans="1:17" ht="48" customHeight="1" x14ac:dyDescent="0.25">
      <c r="A177" s="292" t="s">
        <v>4091</v>
      </c>
      <c r="B177" s="279" t="s">
        <v>1064</v>
      </c>
      <c r="C177" s="279" t="s">
        <v>27</v>
      </c>
      <c r="D177" s="279" t="s">
        <v>544</v>
      </c>
      <c r="E177" s="279" t="s">
        <v>63</v>
      </c>
      <c r="F177" s="279" t="s">
        <v>4066</v>
      </c>
      <c r="G177" s="255" t="s">
        <v>16</v>
      </c>
      <c r="H177" s="262">
        <f t="shared" ref="H177:N177" si="115">SUM(H178:H181)</f>
        <v>28.799999999999997</v>
      </c>
      <c r="I177" s="262">
        <f t="shared" si="115"/>
        <v>7.8</v>
      </c>
      <c r="J177" s="262">
        <f t="shared" si="115"/>
        <v>5</v>
      </c>
      <c r="K177" s="262">
        <f t="shared" si="115"/>
        <v>5</v>
      </c>
      <c r="L177" s="262">
        <f t="shared" si="115"/>
        <v>5</v>
      </c>
      <c r="M177" s="262">
        <f t="shared" si="115"/>
        <v>5</v>
      </c>
      <c r="N177" s="262">
        <f t="shared" si="115"/>
        <v>1</v>
      </c>
      <c r="O177" s="297">
        <v>10000</v>
      </c>
      <c r="P177" s="279" t="s">
        <v>4159</v>
      </c>
      <c r="Q177" s="739" t="s">
        <v>4164</v>
      </c>
    </row>
    <row r="178" spans="1:17" ht="31.5" customHeight="1" x14ac:dyDescent="0.25">
      <c r="A178" s="292"/>
      <c r="B178" s="279"/>
      <c r="C178" s="279"/>
      <c r="D178" s="279"/>
      <c r="E178" s="279"/>
      <c r="F178" s="279"/>
      <c r="G178" s="255" t="s">
        <v>49</v>
      </c>
      <c r="H178" s="262">
        <f t="shared" ref="H178:H181" si="116">SUM(I178:N178)</f>
        <v>0</v>
      </c>
      <c r="I178" s="262">
        <v>0</v>
      </c>
      <c r="J178" s="262">
        <v>0</v>
      </c>
      <c r="K178" s="262">
        <v>0</v>
      </c>
      <c r="L178" s="262">
        <v>0</v>
      </c>
      <c r="M178" s="262">
        <v>0</v>
      </c>
      <c r="N178" s="262">
        <v>0</v>
      </c>
      <c r="O178" s="297"/>
      <c r="P178" s="279"/>
      <c r="Q178" s="739"/>
    </row>
    <row r="179" spans="1:17" ht="36" x14ac:dyDescent="0.25">
      <c r="A179" s="292"/>
      <c r="B179" s="279"/>
      <c r="C179" s="279"/>
      <c r="D179" s="279"/>
      <c r="E179" s="279"/>
      <c r="F179" s="279"/>
      <c r="G179" s="255" t="s">
        <v>18</v>
      </c>
      <c r="H179" s="262">
        <f t="shared" si="116"/>
        <v>3.9</v>
      </c>
      <c r="I179" s="262">
        <v>3.9</v>
      </c>
      <c r="J179" s="262">
        <v>0</v>
      </c>
      <c r="K179" s="262">
        <v>0</v>
      </c>
      <c r="L179" s="262">
        <v>0</v>
      </c>
      <c r="M179" s="262">
        <v>0</v>
      </c>
      <c r="N179" s="262">
        <v>0</v>
      </c>
      <c r="O179" s="297"/>
      <c r="P179" s="279"/>
      <c r="Q179" s="739"/>
    </row>
    <row r="180" spans="1:17" x14ac:dyDescent="0.25">
      <c r="A180" s="292"/>
      <c r="B180" s="279"/>
      <c r="C180" s="279"/>
      <c r="D180" s="279"/>
      <c r="E180" s="279"/>
      <c r="F180" s="279"/>
      <c r="G180" s="255" t="s">
        <v>19</v>
      </c>
      <c r="H180" s="262">
        <f t="shared" si="116"/>
        <v>24.9</v>
      </c>
      <c r="I180" s="262">
        <v>3.9</v>
      </c>
      <c r="J180" s="262">
        <v>5</v>
      </c>
      <c r="K180" s="262">
        <v>5</v>
      </c>
      <c r="L180" s="262">
        <v>5</v>
      </c>
      <c r="M180" s="262">
        <v>5</v>
      </c>
      <c r="N180" s="262">
        <v>1</v>
      </c>
      <c r="O180" s="297"/>
      <c r="P180" s="279"/>
      <c r="Q180" s="739"/>
    </row>
    <row r="181" spans="1:17" ht="24" x14ac:dyDescent="0.25">
      <c r="A181" s="292"/>
      <c r="B181" s="279"/>
      <c r="C181" s="279"/>
      <c r="D181" s="279"/>
      <c r="E181" s="279"/>
      <c r="F181" s="279"/>
      <c r="G181" s="255" t="s">
        <v>20</v>
      </c>
      <c r="H181" s="262">
        <f t="shared" si="116"/>
        <v>0</v>
      </c>
      <c r="I181" s="262">
        <v>0</v>
      </c>
      <c r="J181" s="262">
        <v>0</v>
      </c>
      <c r="K181" s="262">
        <v>0</v>
      </c>
      <c r="L181" s="262">
        <v>0</v>
      </c>
      <c r="M181" s="262">
        <v>0</v>
      </c>
      <c r="N181" s="262">
        <v>0</v>
      </c>
      <c r="O181" s="297"/>
      <c r="P181" s="279"/>
      <c r="Q181" s="739"/>
    </row>
    <row r="182" spans="1:17" ht="36" x14ac:dyDescent="0.25">
      <c r="A182" s="292" t="s">
        <v>4092</v>
      </c>
      <c r="B182" s="279" t="s">
        <v>1064</v>
      </c>
      <c r="C182" s="279" t="s">
        <v>27</v>
      </c>
      <c r="D182" s="279" t="s">
        <v>484</v>
      </c>
      <c r="E182" s="279" t="s">
        <v>63</v>
      </c>
      <c r="F182" s="279" t="s">
        <v>4093</v>
      </c>
      <c r="G182" s="255" t="s">
        <v>16</v>
      </c>
      <c r="H182" s="262">
        <f t="shared" ref="H182:N182" si="117">SUM(H183:H186)</f>
        <v>92</v>
      </c>
      <c r="I182" s="262">
        <f t="shared" si="117"/>
        <v>0</v>
      </c>
      <c r="J182" s="262">
        <f t="shared" si="117"/>
        <v>0</v>
      </c>
      <c r="K182" s="262">
        <f t="shared" si="117"/>
        <v>0</v>
      </c>
      <c r="L182" s="262">
        <f t="shared" si="117"/>
        <v>0</v>
      </c>
      <c r="M182" s="262">
        <f t="shared" si="117"/>
        <v>12</v>
      </c>
      <c r="N182" s="262">
        <f t="shared" si="117"/>
        <v>80</v>
      </c>
      <c r="O182" s="297">
        <v>5100</v>
      </c>
      <c r="P182" s="292" t="s">
        <v>4094</v>
      </c>
      <c r="Q182" s="739" t="s">
        <v>4158</v>
      </c>
    </row>
    <row r="183" spans="1:17" ht="27" customHeight="1" x14ac:dyDescent="0.25">
      <c r="A183" s="292"/>
      <c r="B183" s="279"/>
      <c r="C183" s="279"/>
      <c r="D183" s="279"/>
      <c r="E183" s="279"/>
      <c r="F183" s="279"/>
      <c r="G183" s="181" t="s">
        <v>49</v>
      </c>
      <c r="H183" s="44">
        <f t="shared" ref="H183:H186" si="118">SUM(I183:N183)</f>
        <v>0</v>
      </c>
      <c r="I183" s="44">
        <v>0</v>
      </c>
      <c r="J183" s="44">
        <v>0</v>
      </c>
      <c r="K183" s="44">
        <v>0</v>
      </c>
      <c r="L183" s="44">
        <v>0</v>
      </c>
      <c r="M183" s="44">
        <v>0</v>
      </c>
      <c r="N183" s="44">
        <v>0</v>
      </c>
      <c r="O183" s="297"/>
      <c r="P183" s="292"/>
      <c r="Q183" s="739"/>
    </row>
    <row r="184" spans="1:17" ht="36" x14ac:dyDescent="0.25">
      <c r="A184" s="292"/>
      <c r="B184" s="279"/>
      <c r="C184" s="279"/>
      <c r="D184" s="279"/>
      <c r="E184" s="279"/>
      <c r="F184" s="279"/>
      <c r="G184" s="181" t="s">
        <v>18</v>
      </c>
      <c r="H184" s="44">
        <f t="shared" si="118"/>
        <v>92</v>
      </c>
      <c r="I184" s="44">
        <v>0</v>
      </c>
      <c r="J184" s="44">
        <v>0</v>
      </c>
      <c r="K184" s="44">
        <v>0</v>
      </c>
      <c r="L184" s="44">
        <v>0</v>
      </c>
      <c r="M184" s="44">
        <v>12</v>
      </c>
      <c r="N184" s="44">
        <v>80</v>
      </c>
      <c r="O184" s="297"/>
      <c r="P184" s="292"/>
      <c r="Q184" s="739"/>
    </row>
    <row r="185" spans="1:17" x14ac:dyDescent="0.25">
      <c r="A185" s="292"/>
      <c r="B185" s="279"/>
      <c r="C185" s="279"/>
      <c r="D185" s="279"/>
      <c r="E185" s="279"/>
      <c r="F185" s="279"/>
      <c r="G185" s="181" t="s">
        <v>19</v>
      </c>
      <c r="H185" s="44">
        <f t="shared" si="118"/>
        <v>0</v>
      </c>
      <c r="I185" s="44">
        <v>0</v>
      </c>
      <c r="J185" s="44">
        <v>0</v>
      </c>
      <c r="K185" s="44">
        <v>0</v>
      </c>
      <c r="L185" s="44">
        <v>0</v>
      </c>
      <c r="M185" s="44">
        <v>0</v>
      </c>
      <c r="N185" s="44">
        <v>0</v>
      </c>
      <c r="O185" s="297"/>
      <c r="P185" s="292"/>
      <c r="Q185" s="739"/>
    </row>
    <row r="186" spans="1:17" ht="24" x14ac:dyDescent="0.25">
      <c r="A186" s="292"/>
      <c r="B186" s="279"/>
      <c r="C186" s="279"/>
      <c r="D186" s="279"/>
      <c r="E186" s="279"/>
      <c r="F186" s="279"/>
      <c r="G186" s="181" t="s">
        <v>20</v>
      </c>
      <c r="H186" s="44">
        <f t="shared" si="118"/>
        <v>0</v>
      </c>
      <c r="I186" s="44">
        <v>0</v>
      </c>
      <c r="J186" s="44">
        <v>0</v>
      </c>
      <c r="K186" s="44">
        <v>0</v>
      </c>
      <c r="L186" s="44">
        <v>0</v>
      </c>
      <c r="M186" s="44">
        <v>0</v>
      </c>
      <c r="N186" s="44">
        <v>0</v>
      </c>
      <c r="O186" s="297"/>
      <c r="P186" s="292"/>
      <c r="Q186" s="739"/>
    </row>
    <row r="187" spans="1:17" ht="36" x14ac:dyDescent="0.25">
      <c r="A187" s="331" t="s">
        <v>26</v>
      </c>
      <c r="B187" s="331"/>
      <c r="C187" s="331"/>
      <c r="D187" s="331"/>
      <c r="E187" s="331"/>
      <c r="F187" s="331"/>
      <c r="G187" s="186" t="s">
        <v>16</v>
      </c>
      <c r="H187" s="49">
        <f t="shared" ref="H187:N187" si="119">SUM(H188:H191)</f>
        <v>120.80000000000001</v>
      </c>
      <c r="I187" s="49">
        <f t="shared" si="119"/>
        <v>7.8</v>
      </c>
      <c r="J187" s="49">
        <f t="shared" si="119"/>
        <v>5</v>
      </c>
      <c r="K187" s="49">
        <f t="shared" si="119"/>
        <v>5</v>
      </c>
      <c r="L187" s="49">
        <f t="shared" si="119"/>
        <v>5</v>
      </c>
      <c r="M187" s="49">
        <f t="shared" si="119"/>
        <v>17</v>
      </c>
      <c r="N187" s="49">
        <f t="shared" si="119"/>
        <v>81</v>
      </c>
      <c r="O187" s="279" t="s">
        <v>125</v>
      </c>
      <c r="P187" s="279" t="s">
        <v>125</v>
      </c>
    </row>
    <row r="188" spans="1:17" ht="24" x14ac:dyDescent="0.25">
      <c r="A188" s="331"/>
      <c r="B188" s="331"/>
      <c r="C188" s="331"/>
      <c r="D188" s="331"/>
      <c r="E188" s="331"/>
      <c r="F188" s="331"/>
      <c r="G188" s="186" t="s">
        <v>49</v>
      </c>
      <c r="H188" s="49">
        <f t="shared" ref="H188:H191" si="120">SUM(I188:N188)</f>
        <v>0</v>
      </c>
      <c r="I188" s="49">
        <f t="shared" ref="I188:I191" si="121">I178+I183</f>
        <v>0</v>
      </c>
      <c r="J188" s="49">
        <f t="shared" ref="J188:J191" si="122">J178+J183</f>
        <v>0</v>
      </c>
      <c r="K188" s="49">
        <f t="shared" ref="K188:K191" si="123">K178+K183</f>
        <v>0</v>
      </c>
      <c r="L188" s="49">
        <f t="shared" ref="L188:L191" si="124">L178+L183</f>
        <v>0</v>
      </c>
      <c r="M188" s="49">
        <f t="shared" ref="M188:M191" si="125">M178+M183</f>
        <v>0</v>
      </c>
      <c r="N188" s="49">
        <f t="shared" ref="N188:N191" si="126">N178+N183</f>
        <v>0</v>
      </c>
      <c r="O188" s="279"/>
      <c r="P188" s="279"/>
    </row>
    <row r="189" spans="1:17" ht="36" x14ac:dyDescent="0.25">
      <c r="A189" s="331"/>
      <c r="B189" s="331"/>
      <c r="C189" s="331"/>
      <c r="D189" s="331"/>
      <c r="E189" s="331"/>
      <c r="F189" s="331"/>
      <c r="G189" s="186" t="s">
        <v>18</v>
      </c>
      <c r="H189" s="49">
        <f t="shared" si="120"/>
        <v>95.9</v>
      </c>
      <c r="I189" s="49">
        <f t="shared" si="121"/>
        <v>3.9</v>
      </c>
      <c r="J189" s="49">
        <f t="shared" si="122"/>
        <v>0</v>
      </c>
      <c r="K189" s="49">
        <f t="shared" si="123"/>
        <v>0</v>
      </c>
      <c r="L189" s="49">
        <f t="shared" si="124"/>
        <v>0</v>
      </c>
      <c r="M189" s="49">
        <f t="shared" si="125"/>
        <v>12</v>
      </c>
      <c r="N189" s="49">
        <f t="shared" si="126"/>
        <v>80</v>
      </c>
      <c r="O189" s="279"/>
      <c r="P189" s="279"/>
    </row>
    <row r="190" spans="1:17" x14ac:dyDescent="0.25">
      <c r="A190" s="331"/>
      <c r="B190" s="331"/>
      <c r="C190" s="331"/>
      <c r="D190" s="331"/>
      <c r="E190" s="331"/>
      <c r="F190" s="331"/>
      <c r="G190" s="186" t="s">
        <v>19</v>
      </c>
      <c r="H190" s="49">
        <f t="shared" si="120"/>
        <v>24.9</v>
      </c>
      <c r="I190" s="49">
        <f t="shared" si="121"/>
        <v>3.9</v>
      </c>
      <c r="J190" s="49">
        <f t="shared" si="122"/>
        <v>5</v>
      </c>
      <c r="K190" s="49">
        <f t="shared" si="123"/>
        <v>5</v>
      </c>
      <c r="L190" s="49">
        <f t="shared" si="124"/>
        <v>5</v>
      </c>
      <c r="M190" s="49">
        <f t="shared" si="125"/>
        <v>5</v>
      </c>
      <c r="N190" s="49">
        <f t="shared" si="126"/>
        <v>1</v>
      </c>
      <c r="O190" s="279"/>
      <c r="P190" s="279"/>
    </row>
    <row r="191" spans="1:17" ht="24" x14ac:dyDescent="0.25">
      <c r="A191" s="331"/>
      <c r="B191" s="331"/>
      <c r="C191" s="331"/>
      <c r="D191" s="331"/>
      <c r="E191" s="331"/>
      <c r="F191" s="331"/>
      <c r="G191" s="186" t="s">
        <v>20</v>
      </c>
      <c r="H191" s="49">
        <f t="shared" si="120"/>
        <v>0</v>
      </c>
      <c r="I191" s="49">
        <f t="shared" si="121"/>
        <v>0</v>
      </c>
      <c r="J191" s="49">
        <f t="shared" si="122"/>
        <v>0</v>
      </c>
      <c r="K191" s="49">
        <f t="shared" si="123"/>
        <v>0</v>
      </c>
      <c r="L191" s="49">
        <f t="shared" si="124"/>
        <v>0</v>
      </c>
      <c r="M191" s="49">
        <f t="shared" si="125"/>
        <v>0</v>
      </c>
      <c r="N191" s="49">
        <f t="shared" si="126"/>
        <v>0</v>
      </c>
      <c r="O191" s="279"/>
      <c r="P191" s="279"/>
    </row>
    <row r="192" spans="1:17" x14ac:dyDescent="0.25">
      <c r="A192" s="306" t="s">
        <v>222</v>
      </c>
      <c r="B192" s="306"/>
      <c r="C192" s="306"/>
      <c r="D192" s="306"/>
      <c r="E192" s="306"/>
      <c r="F192" s="306"/>
      <c r="G192" s="306"/>
      <c r="H192" s="306"/>
      <c r="I192" s="306"/>
      <c r="J192" s="306"/>
      <c r="K192" s="306"/>
      <c r="L192" s="306"/>
      <c r="M192" s="306"/>
      <c r="N192" s="306"/>
      <c r="O192" s="306"/>
      <c r="P192" s="306"/>
    </row>
    <row r="193" spans="1:17" ht="36" x14ac:dyDescent="0.25">
      <c r="A193" s="292" t="s">
        <v>4095</v>
      </c>
      <c r="B193" s="279"/>
      <c r="C193" s="279" t="s">
        <v>222</v>
      </c>
      <c r="D193" s="279" t="s">
        <v>553</v>
      </c>
      <c r="E193" s="279"/>
      <c r="F193" s="279" t="s">
        <v>4073</v>
      </c>
      <c r="G193" s="181" t="s">
        <v>16</v>
      </c>
      <c r="H193" s="44">
        <f t="shared" ref="H193:N193" si="127">SUM(H194:H197)</f>
        <v>9.6</v>
      </c>
      <c r="I193" s="44">
        <f t="shared" si="127"/>
        <v>8.1999999999999993</v>
      </c>
      <c r="J193" s="44">
        <f t="shared" si="127"/>
        <v>1.4</v>
      </c>
      <c r="K193" s="44">
        <f t="shared" si="127"/>
        <v>0</v>
      </c>
      <c r="L193" s="44">
        <f t="shared" si="127"/>
        <v>0</v>
      </c>
      <c r="M193" s="44">
        <f t="shared" si="127"/>
        <v>0</v>
      </c>
      <c r="N193" s="44">
        <f t="shared" si="127"/>
        <v>0</v>
      </c>
      <c r="O193" s="279">
        <v>20067</v>
      </c>
      <c r="P193" s="292" t="s">
        <v>4096</v>
      </c>
      <c r="Q193" s="739" t="s">
        <v>4165</v>
      </c>
    </row>
    <row r="194" spans="1:17" ht="35.25" customHeight="1" x14ac:dyDescent="0.25">
      <c r="A194" s="292"/>
      <c r="B194" s="279"/>
      <c r="C194" s="279"/>
      <c r="D194" s="279"/>
      <c r="E194" s="279"/>
      <c r="F194" s="279"/>
      <c r="G194" s="181" t="s">
        <v>17</v>
      </c>
      <c r="H194" s="44">
        <f t="shared" ref="H194:H197" si="128">SUM(I194:N194)</f>
        <v>0</v>
      </c>
      <c r="I194" s="44">
        <v>0</v>
      </c>
      <c r="J194" s="44">
        <v>0</v>
      </c>
      <c r="K194" s="44">
        <v>0</v>
      </c>
      <c r="L194" s="44">
        <v>0</v>
      </c>
      <c r="M194" s="44">
        <v>0</v>
      </c>
      <c r="N194" s="44">
        <v>0</v>
      </c>
      <c r="O194" s="279"/>
      <c r="P194" s="292"/>
      <c r="Q194" s="739"/>
    </row>
    <row r="195" spans="1:17" ht="36" x14ac:dyDescent="0.25">
      <c r="A195" s="292"/>
      <c r="B195" s="279"/>
      <c r="C195" s="279"/>
      <c r="D195" s="279"/>
      <c r="E195" s="279"/>
      <c r="F195" s="279"/>
      <c r="G195" s="181" t="s">
        <v>18</v>
      </c>
      <c r="H195" s="44">
        <f t="shared" si="128"/>
        <v>4.8</v>
      </c>
      <c r="I195" s="44">
        <v>4.0999999999999996</v>
      </c>
      <c r="J195" s="44">
        <v>0.7</v>
      </c>
      <c r="K195" s="44">
        <v>0</v>
      </c>
      <c r="L195" s="44">
        <v>0</v>
      </c>
      <c r="M195" s="44">
        <v>0</v>
      </c>
      <c r="N195" s="44">
        <v>0</v>
      </c>
      <c r="O195" s="279"/>
      <c r="P195" s="292"/>
      <c r="Q195" s="739"/>
    </row>
    <row r="196" spans="1:17" x14ac:dyDescent="0.25">
      <c r="A196" s="292"/>
      <c r="B196" s="279"/>
      <c r="C196" s="279"/>
      <c r="D196" s="279"/>
      <c r="E196" s="279"/>
      <c r="F196" s="279"/>
      <c r="G196" s="181" t="s">
        <v>19</v>
      </c>
      <c r="H196" s="44">
        <f t="shared" si="128"/>
        <v>4.8</v>
      </c>
      <c r="I196" s="44">
        <v>4.0999999999999996</v>
      </c>
      <c r="J196" s="44">
        <v>0.7</v>
      </c>
      <c r="K196" s="44">
        <v>0</v>
      </c>
      <c r="L196" s="44">
        <v>0</v>
      </c>
      <c r="M196" s="44">
        <v>0</v>
      </c>
      <c r="N196" s="44">
        <v>0</v>
      </c>
      <c r="O196" s="279"/>
      <c r="P196" s="292"/>
      <c r="Q196" s="739"/>
    </row>
    <row r="197" spans="1:17" ht="24" x14ac:dyDescent="0.25">
      <c r="A197" s="292"/>
      <c r="B197" s="279"/>
      <c r="C197" s="279"/>
      <c r="D197" s="279"/>
      <c r="E197" s="279"/>
      <c r="F197" s="279"/>
      <c r="G197" s="181" t="s">
        <v>20</v>
      </c>
      <c r="H197" s="44">
        <f t="shared" si="128"/>
        <v>0</v>
      </c>
      <c r="I197" s="44">
        <v>0</v>
      </c>
      <c r="J197" s="44">
        <v>0</v>
      </c>
      <c r="K197" s="44">
        <v>0</v>
      </c>
      <c r="L197" s="44">
        <v>0</v>
      </c>
      <c r="M197" s="44">
        <v>0</v>
      </c>
      <c r="N197" s="44">
        <v>0</v>
      </c>
      <c r="O197" s="279"/>
      <c r="P197" s="292"/>
      <c r="Q197" s="739"/>
    </row>
    <row r="198" spans="1:17" ht="36" x14ac:dyDescent="0.25">
      <c r="A198" s="331" t="s">
        <v>26</v>
      </c>
      <c r="B198" s="331"/>
      <c r="C198" s="331"/>
      <c r="D198" s="331"/>
      <c r="E198" s="331"/>
      <c r="F198" s="331"/>
      <c r="G198" s="186" t="s">
        <v>16</v>
      </c>
      <c r="H198" s="49">
        <f t="shared" ref="H198:N198" si="129">SUM(H199:H202)</f>
        <v>130.4</v>
      </c>
      <c r="I198" s="49">
        <f t="shared" si="129"/>
        <v>16</v>
      </c>
      <c r="J198" s="49">
        <f t="shared" si="129"/>
        <v>6.4</v>
      </c>
      <c r="K198" s="49">
        <f t="shared" si="129"/>
        <v>5</v>
      </c>
      <c r="L198" s="49">
        <f t="shared" si="129"/>
        <v>5</v>
      </c>
      <c r="M198" s="49">
        <f t="shared" si="129"/>
        <v>17</v>
      </c>
      <c r="N198" s="49">
        <f t="shared" si="129"/>
        <v>81</v>
      </c>
      <c r="O198" s="279" t="s">
        <v>125</v>
      </c>
      <c r="P198" s="279" t="s">
        <v>125</v>
      </c>
    </row>
    <row r="199" spans="1:17" ht="24" x14ac:dyDescent="0.25">
      <c r="A199" s="331"/>
      <c r="B199" s="331"/>
      <c r="C199" s="331"/>
      <c r="D199" s="331"/>
      <c r="E199" s="331"/>
      <c r="F199" s="331"/>
      <c r="G199" s="186" t="s">
        <v>49</v>
      </c>
      <c r="H199" s="49">
        <f t="shared" ref="H199:H202" si="130">SUM(I199:N199)</f>
        <v>95.9</v>
      </c>
      <c r="I199" s="49">
        <f t="shared" ref="I199:I202" si="131">I189+I194</f>
        <v>3.9</v>
      </c>
      <c r="J199" s="49">
        <f t="shared" ref="J199:J202" si="132">J189+J194</f>
        <v>0</v>
      </c>
      <c r="K199" s="49">
        <f t="shared" ref="K199:K202" si="133">K189+K194</f>
        <v>0</v>
      </c>
      <c r="L199" s="49">
        <f t="shared" ref="L199:L202" si="134">L189+L194</f>
        <v>0</v>
      </c>
      <c r="M199" s="49">
        <f t="shared" ref="M199:M202" si="135">M189+M194</f>
        <v>12</v>
      </c>
      <c r="N199" s="49">
        <f t="shared" ref="N199:N202" si="136">N189+N194</f>
        <v>80</v>
      </c>
      <c r="O199" s="279"/>
      <c r="P199" s="279"/>
    </row>
    <row r="200" spans="1:17" ht="36" x14ac:dyDescent="0.25">
      <c r="A200" s="331"/>
      <c r="B200" s="331"/>
      <c r="C200" s="331"/>
      <c r="D200" s="331"/>
      <c r="E200" s="331"/>
      <c r="F200" s="331"/>
      <c r="G200" s="186" t="s">
        <v>18</v>
      </c>
      <c r="H200" s="49">
        <f t="shared" si="130"/>
        <v>29.7</v>
      </c>
      <c r="I200" s="49">
        <f t="shared" si="131"/>
        <v>8</v>
      </c>
      <c r="J200" s="49">
        <f t="shared" si="132"/>
        <v>5.7</v>
      </c>
      <c r="K200" s="49">
        <f t="shared" si="133"/>
        <v>5</v>
      </c>
      <c r="L200" s="49">
        <f t="shared" si="134"/>
        <v>5</v>
      </c>
      <c r="M200" s="49">
        <f t="shared" si="135"/>
        <v>5</v>
      </c>
      <c r="N200" s="49">
        <f t="shared" si="136"/>
        <v>1</v>
      </c>
      <c r="O200" s="279"/>
      <c r="P200" s="279"/>
    </row>
    <row r="201" spans="1:17" x14ac:dyDescent="0.25">
      <c r="A201" s="331"/>
      <c r="B201" s="331"/>
      <c r="C201" s="331"/>
      <c r="D201" s="331"/>
      <c r="E201" s="331"/>
      <c r="F201" s="331"/>
      <c r="G201" s="186" t="s">
        <v>19</v>
      </c>
      <c r="H201" s="49">
        <f t="shared" si="130"/>
        <v>4.8</v>
      </c>
      <c r="I201" s="49">
        <f t="shared" si="131"/>
        <v>4.0999999999999996</v>
      </c>
      <c r="J201" s="49">
        <f t="shared" si="132"/>
        <v>0.7</v>
      </c>
      <c r="K201" s="49">
        <f t="shared" si="133"/>
        <v>0</v>
      </c>
      <c r="L201" s="49">
        <f t="shared" si="134"/>
        <v>0</v>
      </c>
      <c r="M201" s="49">
        <f t="shared" si="135"/>
        <v>0</v>
      </c>
      <c r="N201" s="49">
        <f t="shared" si="136"/>
        <v>0</v>
      </c>
      <c r="O201" s="279"/>
      <c r="P201" s="279"/>
    </row>
    <row r="202" spans="1:17" ht="24" x14ac:dyDescent="0.25">
      <c r="A202" s="331"/>
      <c r="B202" s="331"/>
      <c r="C202" s="331"/>
      <c r="D202" s="331"/>
      <c r="E202" s="331"/>
      <c r="F202" s="331"/>
      <c r="G202" s="186" t="s">
        <v>20</v>
      </c>
      <c r="H202" s="49">
        <f t="shared" si="130"/>
        <v>0</v>
      </c>
      <c r="I202" s="49">
        <f t="shared" si="131"/>
        <v>0</v>
      </c>
      <c r="J202" s="49">
        <f t="shared" si="132"/>
        <v>0</v>
      </c>
      <c r="K202" s="49">
        <f t="shared" si="133"/>
        <v>0</v>
      </c>
      <c r="L202" s="49">
        <f t="shared" si="134"/>
        <v>0</v>
      </c>
      <c r="M202" s="49">
        <f t="shared" si="135"/>
        <v>0</v>
      </c>
      <c r="N202" s="49">
        <f t="shared" si="136"/>
        <v>0</v>
      </c>
      <c r="O202" s="279"/>
      <c r="P202" s="279"/>
    </row>
    <row r="203" spans="1:17" x14ac:dyDescent="0.25">
      <c r="A203" s="306" t="s">
        <v>28</v>
      </c>
      <c r="B203" s="306"/>
      <c r="C203" s="306"/>
      <c r="D203" s="306"/>
      <c r="E203" s="306"/>
      <c r="F203" s="306"/>
      <c r="G203" s="306"/>
      <c r="H203" s="306"/>
      <c r="I203" s="306"/>
      <c r="J203" s="306"/>
      <c r="K203" s="306"/>
      <c r="L203" s="306"/>
      <c r="M203" s="306"/>
      <c r="N203" s="306"/>
      <c r="O203" s="306"/>
      <c r="P203" s="306"/>
    </row>
    <row r="204" spans="1:17" ht="70.5" customHeight="1" x14ac:dyDescent="0.25">
      <c r="A204" s="292" t="s">
        <v>4097</v>
      </c>
      <c r="B204" s="279"/>
      <c r="C204" s="279" t="s">
        <v>28</v>
      </c>
      <c r="D204" s="279" t="s">
        <v>553</v>
      </c>
      <c r="E204" s="279"/>
      <c r="F204" s="279" t="s">
        <v>4098</v>
      </c>
      <c r="G204" s="181" t="s">
        <v>16</v>
      </c>
      <c r="H204" s="44">
        <f t="shared" ref="H204:N204" si="137">SUM(H205:H208)</f>
        <v>12</v>
      </c>
      <c r="I204" s="44">
        <f t="shared" si="137"/>
        <v>0</v>
      </c>
      <c r="J204" s="44">
        <f t="shared" si="137"/>
        <v>0</v>
      </c>
      <c r="K204" s="44">
        <f t="shared" si="137"/>
        <v>3</v>
      </c>
      <c r="L204" s="44">
        <f t="shared" si="137"/>
        <v>3</v>
      </c>
      <c r="M204" s="44">
        <f t="shared" si="137"/>
        <v>3</v>
      </c>
      <c r="N204" s="44">
        <f t="shared" si="137"/>
        <v>3</v>
      </c>
      <c r="O204" s="279">
        <v>31134</v>
      </c>
      <c r="P204" s="292" t="s">
        <v>4099</v>
      </c>
      <c r="Q204" s="739" t="s">
        <v>4166</v>
      </c>
    </row>
    <row r="205" spans="1:17" ht="35.25" customHeight="1" x14ac:dyDescent="0.25">
      <c r="A205" s="292"/>
      <c r="B205" s="279"/>
      <c r="C205" s="279"/>
      <c r="D205" s="279"/>
      <c r="E205" s="279"/>
      <c r="F205" s="279"/>
      <c r="G205" s="181" t="s">
        <v>17</v>
      </c>
      <c r="H205" s="44">
        <f t="shared" ref="H205:H213" si="138">SUM(I205:N205)</f>
        <v>0</v>
      </c>
      <c r="I205" s="44">
        <v>0</v>
      </c>
      <c r="J205" s="44">
        <v>0</v>
      </c>
      <c r="K205" s="44">
        <v>0</v>
      </c>
      <c r="L205" s="44">
        <v>0</v>
      </c>
      <c r="M205" s="44">
        <v>0</v>
      </c>
      <c r="N205" s="44">
        <v>0</v>
      </c>
      <c r="O205" s="279"/>
      <c r="P205" s="292"/>
      <c r="Q205" s="739"/>
    </row>
    <row r="206" spans="1:17" ht="36" x14ac:dyDescent="0.25">
      <c r="A206" s="292"/>
      <c r="B206" s="279"/>
      <c r="C206" s="279"/>
      <c r="D206" s="279"/>
      <c r="E206" s="279"/>
      <c r="F206" s="279"/>
      <c r="G206" s="181" t="s">
        <v>18</v>
      </c>
      <c r="H206" s="44">
        <f t="shared" si="138"/>
        <v>0</v>
      </c>
      <c r="I206" s="44">
        <v>0</v>
      </c>
      <c r="J206" s="44">
        <v>0</v>
      </c>
      <c r="K206" s="44">
        <v>0</v>
      </c>
      <c r="L206" s="44">
        <v>0</v>
      </c>
      <c r="M206" s="44">
        <v>0</v>
      </c>
      <c r="N206" s="44">
        <v>0</v>
      </c>
      <c r="O206" s="279"/>
      <c r="P206" s="292"/>
      <c r="Q206" s="739"/>
    </row>
    <row r="207" spans="1:17" x14ac:dyDescent="0.25">
      <c r="A207" s="292"/>
      <c r="B207" s="279"/>
      <c r="C207" s="279"/>
      <c r="D207" s="279"/>
      <c r="E207" s="279"/>
      <c r="F207" s="279"/>
      <c r="G207" s="181" t="s">
        <v>19</v>
      </c>
      <c r="H207" s="44">
        <f t="shared" si="138"/>
        <v>12</v>
      </c>
      <c r="I207" s="44">
        <v>0</v>
      </c>
      <c r="J207" s="44">
        <v>0</v>
      </c>
      <c r="K207" s="44">
        <v>3</v>
      </c>
      <c r="L207" s="44">
        <v>3</v>
      </c>
      <c r="M207" s="44">
        <v>3</v>
      </c>
      <c r="N207" s="44">
        <v>3</v>
      </c>
      <c r="O207" s="279"/>
      <c r="P207" s="292"/>
      <c r="Q207" s="739"/>
    </row>
    <row r="208" spans="1:17" ht="24" x14ac:dyDescent="0.25">
      <c r="A208" s="292"/>
      <c r="B208" s="279"/>
      <c r="C208" s="279"/>
      <c r="D208" s="279"/>
      <c r="E208" s="279"/>
      <c r="F208" s="279"/>
      <c r="G208" s="181" t="s">
        <v>20</v>
      </c>
      <c r="H208" s="44">
        <f t="shared" si="138"/>
        <v>0</v>
      </c>
      <c r="I208" s="44">
        <v>0</v>
      </c>
      <c r="J208" s="44">
        <v>0</v>
      </c>
      <c r="K208" s="44">
        <v>0</v>
      </c>
      <c r="L208" s="44">
        <v>0</v>
      </c>
      <c r="M208" s="44">
        <v>0</v>
      </c>
      <c r="N208" s="44">
        <v>0</v>
      </c>
      <c r="O208" s="279"/>
      <c r="P208" s="292"/>
      <c r="Q208" s="739"/>
    </row>
    <row r="209" spans="1:17" ht="36" x14ac:dyDescent="0.25">
      <c r="A209" s="292" t="s">
        <v>4100</v>
      </c>
      <c r="B209" s="279" t="s">
        <v>4101</v>
      </c>
      <c r="C209" s="279" t="s">
        <v>4102</v>
      </c>
      <c r="D209" s="279">
        <v>2025</v>
      </c>
      <c r="E209" s="279"/>
      <c r="F209" s="279" t="s">
        <v>4073</v>
      </c>
      <c r="G209" s="181" t="s">
        <v>16</v>
      </c>
      <c r="H209" s="44">
        <f t="shared" si="138"/>
        <v>16.2</v>
      </c>
      <c r="I209" s="44">
        <f t="shared" ref="I209:N209" si="139">SUM(I210:I213)</f>
        <v>16.2</v>
      </c>
      <c r="J209" s="44">
        <f t="shared" si="139"/>
        <v>0</v>
      </c>
      <c r="K209" s="44">
        <f t="shared" si="139"/>
        <v>0</v>
      </c>
      <c r="L209" s="44">
        <f t="shared" si="139"/>
        <v>0</v>
      </c>
      <c r="M209" s="44">
        <f t="shared" si="139"/>
        <v>0</v>
      </c>
      <c r="N209" s="44">
        <f t="shared" si="139"/>
        <v>0</v>
      </c>
      <c r="O209" s="279">
        <v>31134</v>
      </c>
      <c r="P209" s="292" t="s">
        <v>4103</v>
      </c>
      <c r="Q209" s="739" t="s">
        <v>4166</v>
      </c>
    </row>
    <row r="210" spans="1:17" ht="39" customHeight="1" x14ac:dyDescent="0.25">
      <c r="A210" s="292"/>
      <c r="B210" s="279"/>
      <c r="C210" s="279"/>
      <c r="D210" s="279"/>
      <c r="E210" s="279"/>
      <c r="F210" s="279"/>
      <c r="G210" s="181" t="s">
        <v>17</v>
      </c>
      <c r="H210" s="44">
        <f t="shared" si="138"/>
        <v>0</v>
      </c>
      <c r="I210" s="44">
        <v>0</v>
      </c>
      <c r="J210" s="44">
        <v>0</v>
      </c>
      <c r="K210" s="44">
        <v>0</v>
      </c>
      <c r="L210" s="44">
        <v>0</v>
      </c>
      <c r="M210" s="44">
        <v>0</v>
      </c>
      <c r="N210" s="44">
        <v>0</v>
      </c>
      <c r="O210" s="279"/>
      <c r="P210" s="292"/>
      <c r="Q210" s="739"/>
    </row>
    <row r="211" spans="1:17" ht="36" x14ac:dyDescent="0.25">
      <c r="A211" s="292"/>
      <c r="B211" s="279"/>
      <c r="C211" s="279"/>
      <c r="D211" s="279"/>
      <c r="E211" s="279"/>
      <c r="F211" s="279"/>
      <c r="G211" s="181" t="s">
        <v>18</v>
      </c>
      <c r="H211" s="44">
        <f t="shared" si="138"/>
        <v>8.1</v>
      </c>
      <c r="I211" s="44">
        <v>8.1</v>
      </c>
      <c r="J211" s="44">
        <v>0</v>
      </c>
      <c r="K211" s="44">
        <v>0</v>
      </c>
      <c r="L211" s="44">
        <v>0</v>
      </c>
      <c r="M211" s="44">
        <v>0</v>
      </c>
      <c r="N211" s="44">
        <v>0</v>
      </c>
      <c r="O211" s="279"/>
      <c r="P211" s="292"/>
      <c r="Q211" s="739"/>
    </row>
    <row r="212" spans="1:17" x14ac:dyDescent="0.25">
      <c r="A212" s="292"/>
      <c r="B212" s="279"/>
      <c r="C212" s="279"/>
      <c r="D212" s="279"/>
      <c r="E212" s="279"/>
      <c r="F212" s="279"/>
      <c r="G212" s="181" t="s">
        <v>19</v>
      </c>
      <c r="H212" s="44">
        <f t="shared" si="138"/>
        <v>8.1</v>
      </c>
      <c r="I212" s="44">
        <v>8.1</v>
      </c>
      <c r="J212" s="44">
        <v>0</v>
      </c>
      <c r="K212" s="44">
        <v>0</v>
      </c>
      <c r="L212" s="44">
        <v>0</v>
      </c>
      <c r="M212" s="44">
        <v>0</v>
      </c>
      <c r="N212" s="44">
        <v>0</v>
      </c>
      <c r="O212" s="279"/>
      <c r="P212" s="292"/>
      <c r="Q212" s="739"/>
    </row>
    <row r="213" spans="1:17" ht="24" x14ac:dyDescent="0.25">
      <c r="A213" s="292"/>
      <c r="B213" s="279"/>
      <c r="C213" s="279"/>
      <c r="D213" s="279"/>
      <c r="E213" s="279"/>
      <c r="F213" s="279"/>
      <c r="G213" s="181" t="s">
        <v>20</v>
      </c>
      <c r="H213" s="44">
        <f t="shared" si="138"/>
        <v>0</v>
      </c>
      <c r="I213" s="44">
        <v>0</v>
      </c>
      <c r="J213" s="44">
        <v>0</v>
      </c>
      <c r="K213" s="44">
        <v>0</v>
      </c>
      <c r="L213" s="44">
        <v>0</v>
      </c>
      <c r="M213" s="44">
        <v>0</v>
      </c>
      <c r="N213" s="44">
        <v>0</v>
      </c>
      <c r="O213" s="279"/>
      <c r="P213" s="292"/>
      <c r="Q213" s="739"/>
    </row>
    <row r="214" spans="1:17" ht="36" x14ac:dyDescent="0.25">
      <c r="A214" s="331" t="s">
        <v>26</v>
      </c>
      <c r="B214" s="331"/>
      <c r="C214" s="331"/>
      <c r="D214" s="331"/>
      <c r="E214" s="331"/>
      <c r="F214" s="331"/>
      <c r="G214" s="186" t="s">
        <v>16</v>
      </c>
      <c r="H214" s="49">
        <f t="shared" ref="H214:N214" si="140">SUM(H215:H218)</f>
        <v>12</v>
      </c>
      <c r="I214" s="49">
        <f t="shared" si="140"/>
        <v>0</v>
      </c>
      <c r="J214" s="49">
        <f t="shared" si="140"/>
        <v>0</v>
      </c>
      <c r="K214" s="49">
        <f t="shared" si="140"/>
        <v>3</v>
      </c>
      <c r="L214" s="49">
        <f t="shared" si="140"/>
        <v>3</v>
      </c>
      <c r="M214" s="49">
        <f t="shared" si="140"/>
        <v>3</v>
      </c>
      <c r="N214" s="49">
        <f t="shared" si="140"/>
        <v>3</v>
      </c>
      <c r="O214" s="736"/>
      <c r="P214" s="737"/>
    </row>
    <row r="215" spans="1:17" ht="24" x14ac:dyDescent="0.25">
      <c r="A215" s="331"/>
      <c r="B215" s="331"/>
      <c r="C215" s="331"/>
      <c r="D215" s="331"/>
      <c r="E215" s="331"/>
      <c r="F215" s="331"/>
      <c r="G215" s="186" t="s">
        <v>17</v>
      </c>
      <c r="H215" s="49">
        <f t="shared" ref="H215:H218" si="141">SUM(I215:N215)</f>
        <v>0</v>
      </c>
      <c r="I215" s="49">
        <f t="shared" ref="I215:I218" si="142">SUM(I205)</f>
        <v>0</v>
      </c>
      <c r="J215" s="49">
        <f t="shared" ref="J215:J218" si="143">SUM(J205)</f>
        <v>0</v>
      </c>
      <c r="K215" s="49">
        <f t="shared" ref="K215:K218" si="144">SUM(K205)</f>
        <v>0</v>
      </c>
      <c r="L215" s="49">
        <f t="shared" ref="L215:L218" si="145">SUM(L205)</f>
        <v>0</v>
      </c>
      <c r="M215" s="49">
        <f t="shared" ref="M215:M218" si="146">SUM(M205)</f>
        <v>0</v>
      </c>
      <c r="N215" s="49">
        <f t="shared" ref="N215:N218" si="147">SUM(N205)</f>
        <v>0</v>
      </c>
      <c r="O215" s="736"/>
      <c r="P215" s="737"/>
    </row>
    <row r="216" spans="1:17" ht="36" x14ac:dyDescent="0.25">
      <c r="A216" s="331"/>
      <c r="B216" s="331"/>
      <c r="C216" s="331"/>
      <c r="D216" s="331"/>
      <c r="E216" s="331"/>
      <c r="F216" s="331"/>
      <c r="G216" s="186" t="s">
        <v>18</v>
      </c>
      <c r="H216" s="49">
        <f t="shared" si="141"/>
        <v>0</v>
      </c>
      <c r="I216" s="49">
        <f t="shared" si="142"/>
        <v>0</v>
      </c>
      <c r="J216" s="49">
        <f t="shared" si="143"/>
        <v>0</v>
      </c>
      <c r="K216" s="49">
        <f t="shared" si="144"/>
        <v>0</v>
      </c>
      <c r="L216" s="49">
        <f t="shared" si="145"/>
        <v>0</v>
      </c>
      <c r="M216" s="49">
        <f t="shared" si="146"/>
        <v>0</v>
      </c>
      <c r="N216" s="49">
        <f t="shared" si="147"/>
        <v>0</v>
      </c>
      <c r="O216" s="736"/>
      <c r="P216" s="737"/>
    </row>
    <row r="217" spans="1:17" x14ac:dyDescent="0.25">
      <c r="A217" s="331"/>
      <c r="B217" s="331"/>
      <c r="C217" s="331"/>
      <c r="D217" s="331"/>
      <c r="E217" s="331"/>
      <c r="F217" s="331"/>
      <c r="G217" s="186" t="s">
        <v>19</v>
      </c>
      <c r="H217" s="49">
        <f t="shared" si="141"/>
        <v>12</v>
      </c>
      <c r="I217" s="49">
        <f t="shared" si="142"/>
        <v>0</v>
      </c>
      <c r="J217" s="49">
        <f t="shared" si="143"/>
        <v>0</v>
      </c>
      <c r="K217" s="49">
        <f t="shared" si="144"/>
        <v>3</v>
      </c>
      <c r="L217" s="49">
        <f t="shared" si="145"/>
        <v>3</v>
      </c>
      <c r="M217" s="49">
        <f t="shared" si="146"/>
        <v>3</v>
      </c>
      <c r="N217" s="49">
        <f t="shared" si="147"/>
        <v>3</v>
      </c>
      <c r="O217" s="736"/>
      <c r="P217" s="737"/>
    </row>
    <row r="218" spans="1:17" ht="24" x14ac:dyDescent="0.25">
      <c r="A218" s="331"/>
      <c r="B218" s="331"/>
      <c r="C218" s="331"/>
      <c r="D218" s="331"/>
      <c r="E218" s="331"/>
      <c r="F218" s="331"/>
      <c r="G218" s="186" t="s">
        <v>20</v>
      </c>
      <c r="H218" s="49">
        <f t="shared" si="141"/>
        <v>0</v>
      </c>
      <c r="I218" s="49">
        <f t="shared" si="142"/>
        <v>0</v>
      </c>
      <c r="J218" s="49">
        <f t="shared" si="143"/>
        <v>0</v>
      </c>
      <c r="K218" s="49">
        <f t="shared" si="144"/>
        <v>0</v>
      </c>
      <c r="L218" s="49">
        <f t="shared" si="145"/>
        <v>0</v>
      </c>
      <c r="M218" s="49">
        <f t="shared" si="146"/>
        <v>0</v>
      </c>
      <c r="N218" s="49">
        <f t="shared" si="147"/>
        <v>0</v>
      </c>
      <c r="O218" s="736"/>
      <c r="P218" s="737"/>
    </row>
    <row r="219" spans="1:17" x14ac:dyDescent="0.25">
      <c r="A219" s="306" t="s">
        <v>1062</v>
      </c>
      <c r="B219" s="306"/>
      <c r="C219" s="306"/>
      <c r="D219" s="306"/>
      <c r="E219" s="306"/>
      <c r="F219" s="306"/>
      <c r="G219" s="306"/>
      <c r="H219" s="306"/>
      <c r="I219" s="306"/>
      <c r="J219" s="306"/>
      <c r="K219" s="306"/>
      <c r="L219" s="306"/>
      <c r="M219" s="306"/>
      <c r="N219" s="306"/>
      <c r="O219" s="306"/>
      <c r="P219" s="306"/>
    </row>
    <row r="220" spans="1:17" ht="55.5" customHeight="1" x14ac:dyDescent="0.25">
      <c r="A220" s="367" t="s">
        <v>4150</v>
      </c>
      <c r="B220" s="279"/>
      <c r="C220" s="279" t="s">
        <v>1062</v>
      </c>
      <c r="D220" s="279" t="s">
        <v>4104</v>
      </c>
      <c r="E220" s="279"/>
      <c r="F220" s="279"/>
      <c r="G220" s="256" t="s">
        <v>16</v>
      </c>
      <c r="H220" s="49">
        <f t="shared" ref="H220:N220" si="148">SUM(H221:H224)</f>
        <v>1.2</v>
      </c>
      <c r="I220" s="49">
        <f t="shared" si="148"/>
        <v>1.2</v>
      </c>
      <c r="J220" s="49">
        <f t="shared" si="148"/>
        <v>0</v>
      </c>
      <c r="K220" s="49">
        <f t="shared" si="148"/>
        <v>0</v>
      </c>
      <c r="L220" s="49">
        <f t="shared" si="148"/>
        <v>0</v>
      </c>
      <c r="M220" s="49">
        <f t="shared" si="148"/>
        <v>0</v>
      </c>
      <c r="N220" s="49">
        <f t="shared" si="148"/>
        <v>0</v>
      </c>
      <c r="O220" s="733">
        <v>327</v>
      </c>
      <c r="P220" s="331"/>
      <c r="Q220" s="739" t="s">
        <v>4196</v>
      </c>
    </row>
    <row r="221" spans="1:17" ht="33.75" customHeight="1" x14ac:dyDescent="0.25">
      <c r="A221" s="367"/>
      <c r="B221" s="279"/>
      <c r="C221" s="279"/>
      <c r="D221" s="279"/>
      <c r="E221" s="279"/>
      <c r="F221" s="279"/>
      <c r="G221" s="256" t="s">
        <v>267</v>
      </c>
      <c r="H221" s="44">
        <f t="shared" ref="H221:H224" si="149">SUM(I221:N221)</f>
        <v>0</v>
      </c>
      <c r="I221" s="44">
        <v>0</v>
      </c>
      <c r="J221" s="44">
        <v>0</v>
      </c>
      <c r="K221" s="44">
        <v>0</v>
      </c>
      <c r="L221" s="44">
        <v>0</v>
      </c>
      <c r="M221" s="44">
        <v>0</v>
      </c>
      <c r="N221" s="44">
        <v>0</v>
      </c>
      <c r="O221" s="733"/>
      <c r="P221" s="331"/>
      <c r="Q221" s="739"/>
    </row>
    <row r="222" spans="1:17" ht="36" x14ac:dyDescent="0.25">
      <c r="A222" s="367"/>
      <c r="B222" s="279"/>
      <c r="C222" s="279"/>
      <c r="D222" s="279"/>
      <c r="E222" s="279"/>
      <c r="F222" s="279"/>
      <c r="G222" s="256" t="s">
        <v>18</v>
      </c>
      <c r="H222" s="44">
        <f t="shared" si="149"/>
        <v>0</v>
      </c>
      <c r="I222" s="206">
        <v>0</v>
      </c>
      <c r="J222" s="206">
        <v>0</v>
      </c>
      <c r="K222" s="206">
        <v>0</v>
      </c>
      <c r="L222" s="206">
        <v>0</v>
      </c>
      <c r="M222" s="206">
        <v>0</v>
      </c>
      <c r="N222" s="206">
        <v>0</v>
      </c>
      <c r="O222" s="733"/>
      <c r="P222" s="331"/>
      <c r="Q222" s="739"/>
    </row>
    <row r="223" spans="1:17" x14ac:dyDescent="0.25">
      <c r="A223" s="367"/>
      <c r="B223" s="279"/>
      <c r="C223" s="279"/>
      <c r="D223" s="279"/>
      <c r="E223" s="279"/>
      <c r="F223" s="279"/>
      <c r="G223" s="256" t="s">
        <v>19</v>
      </c>
      <c r="H223" s="44">
        <f t="shared" si="149"/>
        <v>1.2</v>
      </c>
      <c r="I223" s="44">
        <v>1.2</v>
      </c>
      <c r="J223" s="44">
        <v>0</v>
      </c>
      <c r="K223" s="44">
        <v>0</v>
      </c>
      <c r="L223" s="44">
        <v>0</v>
      </c>
      <c r="M223" s="44">
        <v>0</v>
      </c>
      <c r="N223" s="44">
        <v>0</v>
      </c>
      <c r="O223" s="733"/>
      <c r="P223" s="331"/>
      <c r="Q223" s="739"/>
    </row>
    <row r="224" spans="1:17" ht="24" x14ac:dyDescent="0.25">
      <c r="A224" s="367"/>
      <c r="B224" s="279"/>
      <c r="C224" s="279"/>
      <c r="D224" s="279"/>
      <c r="E224" s="279"/>
      <c r="F224" s="279"/>
      <c r="G224" s="256" t="s">
        <v>20</v>
      </c>
      <c r="H224" s="44">
        <f t="shared" si="149"/>
        <v>0</v>
      </c>
      <c r="I224" s="44">
        <v>0</v>
      </c>
      <c r="J224" s="44">
        <v>0</v>
      </c>
      <c r="K224" s="44">
        <v>0</v>
      </c>
      <c r="L224" s="44">
        <v>0</v>
      </c>
      <c r="M224" s="44">
        <v>0</v>
      </c>
      <c r="N224" s="44">
        <v>0</v>
      </c>
      <c r="O224" s="733"/>
      <c r="P224" s="331"/>
      <c r="Q224" s="739"/>
    </row>
    <row r="225" spans="1:17" ht="63" customHeight="1" x14ac:dyDescent="0.25">
      <c r="A225" s="367" t="s">
        <v>4149</v>
      </c>
      <c r="B225" s="279"/>
      <c r="C225" s="279" t="s">
        <v>1062</v>
      </c>
      <c r="D225" s="279" t="s">
        <v>4104</v>
      </c>
      <c r="E225" s="279"/>
      <c r="F225" s="328"/>
      <c r="G225" s="256" t="s">
        <v>16</v>
      </c>
      <c r="H225" s="44">
        <f t="shared" ref="H225:N225" si="150">SUM(H226:H229)</f>
        <v>1</v>
      </c>
      <c r="I225" s="44">
        <f t="shared" si="150"/>
        <v>1</v>
      </c>
      <c r="J225" s="44">
        <f t="shared" si="150"/>
        <v>0</v>
      </c>
      <c r="K225" s="44">
        <f t="shared" si="150"/>
        <v>0</v>
      </c>
      <c r="L225" s="44">
        <f t="shared" si="150"/>
        <v>0</v>
      </c>
      <c r="M225" s="44">
        <f t="shared" si="150"/>
        <v>0</v>
      </c>
      <c r="N225" s="44">
        <f t="shared" si="150"/>
        <v>0</v>
      </c>
      <c r="O225" s="733">
        <v>5200</v>
      </c>
      <c r="P225" s="331"/>
      <c r="Q225" s="739" t="s">
        <v>4196</v>
      </c>
    </row>
    <row r="226" spans="1:17" ht="29.25" customHeight="1" x14ac:dyDescent="0.25">
      <c r="A226" s="367"/>
      <c r="B226" s="279"/>
      <c r="C226" s="279"/>
      <c r="D226" s="279"/>
      <c r="E226" s="279"/>
      <c r="F226" s="328"/>
      <c r="G226" s="256" t="s">
        <v>267</v>
      </c>
      <c r="H226" s="44">
        <f t="shared" ref="H226:H229" si="151">SUM(I226:N226)</f>
        <v>0</v>
      </c>
      <c r="I226" s="44">
        <v>0</v>
      </c>
      <c r="J226" s="44">
        <v>0</v>
      </c>
      <c r="K226" s="44">
        <v>0</v>
      </c>
      <c r="L226" s="44">
        <v>0</v>
      </c>
      <c r="M226" s="44">
        <v>0</v>
      </c>
      <c r="N226" s="44">
        <v>0</v>
      </c>
      <c r="O226" s="733"/>
      <c r="P226" s="331"/>
      <c r="Q226" s="739"/>
    </row>
    <row r="227" spans="1:17" ht="36" x14ac:dyDescent="0.25">
      <c r="A227" s="367"/>
      <c r="B227" s="279"/>
      <c r="C227" s="279"/>
      <c r="D227" s="279"/>
      <c r="E227" s="279"/>
      <c r="F227" s="328"/>
      <c r="G227" s="256" t="s">
        <v>18</v>
      </c>
      <c r="H227" s="44">
        <f t="shared" si="151"/>
        <v>0</v>
      </c>
      <c r="I227" s="44">
        <v>0</v>
      </c>
      <c r="J227" s="44">
        <v>0</v>
      </c>
      <c r="K227" s="44">
        <v>0</v>
      </c>
      <c r="L227" s="44">
        <v>0</v>
      </c>
      <c r="M227" s="44">
        <v>0</v>
      </c>
      <c r="N227" s="44">
        <v>0</v>
      </c>
      <c r="O227" s="733"/>
      <c r="P227" s="331"/>
      <c r="Q227" s="739"/>
    </row>
    <row r="228" spans="1:17" x14ac:dyDescent="0.25">
      <c r="A228" s="367"/>
      <c r="B228" s="279"/>
      <c r="C228" s="279"/>
      <c r="D228" s="279"/>
      <c r="E228" s="279"/>
      <c r="F228" s="328"/>
      <c r="G228" s="256" t="s">
        <v>19</v>
      </c>
      <c r="H228" s="44">
        <f t="shared" si="151"/>
        <v>1</v>
      </c>
      <c r="I228" s="44">
        <v>1</v>
      </c>
      <c r="J228" s="44">
        <v>0</v>
      </c>
      <c r="K228" s="44">
        <v>0</v>
      </c>
      <c r="L228" s="44">
        <v>0</v>
      </c>
      <c r="M228" s="44">
        <v>0</v>
      </c>
      <c r="N228" s="44">
        <v>0</v>
      </c>
      <c r="O228" s="733"/>
      <c r="P228" s="331"/>
      <c r="Q228" s="739"/>
    </row>
    <row r="229" spans="1:17" ht="24" x14ac:dyDescent="0.25">
      <c r="A229" s="367"/>
      <c r="B229" s="279"/>
      <c r="C229" s="279"/>
      <c r="D229" s="279"/>
      <c r="E229" s="279"/>
      <c r="F229" s="328"/>
      <c r="G229" s="256" t="s">
        <v>20</v>
      </c>
      <c r="H229" s="44">
        <f t="shared" si="151"/>
        <v>0</v>
      </c>
      <c r="I229" s="44">
        <v>0</v>
      </c>
      <c r="J229" s="44">
        <v>0</v>
      </c>
      <c r="K229" s="44">
        <v>0</v>
      </c>
      <c r="L229" s="44">
        <v>0</v>
      </c>
      <c r="M229" s="44">
        <v>0</v>
      </c>
      <c r="N229" s="44">
        <v>0</v>
      </c>
      <c r="O229" s="733"/>
      <c r="P229" s="331"/>
      <c r="Q229" s="739"/>
    </row>
    <row r="230" spans="1:17" ht="36" x14ac:dyDescent="0.25">
      <c r="A230" s="292" t="s">
        <v>2858</v>
      </c>
      <c r="B230" s="279"/>
      <c r="C230" s="279" t="s">
        <v>1062</v>
      </c>
      <c r="D230" s="279" t="s">
        <v>4104</v>
      </c>
      <c r="E230" s="279"/>
      <c r="F230" s="279"/>
      <c r="G230" s="256" t="s">
        <v>16</v>
      </c>
      <c r="H230" s="44">
        <f t="shared" ref="H230:N230" si="152">SUM(H231:H234)</f>
        <v>2</v>
      </c>
      <c r="I230" s="44">
        <f t="shared" si="152"/>
        <v>1</v>
      </c>
      <c r="J230" s="44">
        <f t="shared" si="152"/>
        <v>1</v>
      </c>
      <c r="K230" s="44">
        <f t="shared" si="152"/>
        <v>0</v>
      </c>
      <c r="L230" s="44">
        <f t="shared" si="152"/>
        <v>0</v>
      </c>
      <c r="M230" s="44">
        <f t="shared" si="152"/>
        <v>0</v>
      </c>
      <c r="N230" s="44">
        <f t="shared" si="152"/>
        <v>0</v>
      </c>
      <c r="O230" s="733">
        <v>3600</v>
      </c>
      <c r="P230" s="331"/>
      <c r="Q230" s="739" t="s">
        <v>4196</v>
      </c>
    </row>
    <row r="231" spans="1:17" ht="31.5" customHeight="1" x14ac:dyDescent="0.25">
      <c r="A231" s="292"/>
      <c r="B231" s="279"/>
      <c r="C231" s="279"/>
      <c r="D231" s="279"/>
      <c r="E231" s="279"/>
      <c r="F231" s="279"/>
      <c r="G231" s="256" t="s">
        <v>267</v>
      </c>
      <c r="H231" s="44">
        <f t="shared" ref="H231:H234" si="153">SUM(I231:N231)</f>
        <v>0</v>
      </c>
      <c r="I231" s="44">
        <v>0</v>
      </c>
      <c r="J231" s="44">
        <v>0</v>
      </c>
      <c r="K231" s="44">
        <v>0</v>
      </c>
      <c r="L231" s="44">
        <v>0</v>
      </c>
      <c r="M231" s="44">
        <v>0</v>
      </c>
      <c r="N231" s="44">
        <v>0</v>
      </c>
      <c r="O231" s="733"/>
      <c r="P231" s="331"/>
      <c r="Q231" s="739"/>
    </row>
    <row r="232" spans="1:17" ht="36" x14ac:dyDescent="0.25">
      <c r="A232" s="292"/>
      <c r="B232" s="279"/>
      <c r="C232" s="279"/>
      <c r="D232" s="279"/>
      <c r="E232" s="279"/>
      <c r="F232" s="279"/>
      <c r="G232" s="256" t="s">
        <v>18</v>
      </c>
      <c r="H232" s="44">
        <f t="shared" si="153"/>
        <v>0</v>
      </c>
      <c r="I232" s="44">
        <v>0</v>
      </c>
      <c r="J232" s="44">
        <v>0</v>
      </c>
      <c r="K232" s="44">
        <v>0</v>
      </c>
      <c r="L232" s="44">
        <v>0</v>
      </c>
      <c r="M232" s="44">
        <v>0</v>
      </c>
      <c r="N232" s="44">
        <v>0</v>
      </c>
      <c r="O232" s="733"/>
      <c r="P232" s="331"/>
      <c r="Q232" s="739"/>
    </row>
    <row r="233" spans="1:17" x14ac:dyDescent="0.25">
      <c r="A233" s="292"/>
      <c r="B233" s="279"/>
      <c r="C233" s="279"/>
      <c r="D233" s="279"/>
      <c r="E233" s="279"/>
      <c r="F233" s="279"/>
      <c r="G233" s="256" t="s">
        <v>19</v>
      </c>
      <c r="H233" s="44">
        <f t="shared" si="153"/>
        <v>2</v>
      </c>
      <c r="I233" s="44">
        <v>1</v>
      </c>
      <c r="J233" s="44">
        <v>1</v>
      </c>
      <c r="K233" s="44">
        <v>0</v>
      </c>
      <c r="L233" s="44">
        <v>0</v>
      </c>
      <c r="M233" s="44">
        <v>0</v>
      </c>
      <c r="N233" s="44">
        <v>0</v>
      </c>
      <c r="O233" s="733"/>
      <c r="P233" s="331"/>
      <c r="Q233" s="739"/>
    </row>
    <row r="234" spans="1:17" ht="24" x14ac:dyDescent="0.25">
      <c r="A234" s="292"/>
      <c r="B234" s="279"/>
      <c r="C234" s="279"/>
      <c r="D234" s="279"/>
      <c r="E234" s="279"/>
      <c r="F234" s="279"/>
      <c r="G234" s="256" t="s">
        <v>20</v>
      </c>
      <c r="H234" s="44">
        <f t="shared" si="153"/>
        <v>0</v>
      </c>
      <c r="I234" s="44">
        <v>0</v>
      </c>
      <c r="J234" s="44">
        <v>0</v>
      </c>
      <c r="K234" s="44">
        <v>0</v>
      </c>
      <c r="L234" s="44">
        <v>0</v>
      </c>
      <c r="M234" s="44">
        <v>0</v>
      </c>
      <c r="N234" s="44">
        <v>0</v>
      </c>
      <c r="O234" s="733"/>
      <c r="P234" s="331"/>
      <c r="Q234" s="739"/>
    </row>
    <row r="235" spans="1:17" ht="36" x14ac:dyDescent="0.25">
      <c r="A235" s="292" t="s">
        <v>4105</v>
      </c>
      <c r="B235" s="279"/>
      <c r="C235" s="279" t="s">
        <v>1062</v>
      </c>
      <c r="D235" s="279" t="s">
        <v>4104</v>
      </c>
      <c r="E235" s="279"/>
      <c r="F235" s="279"/>
      <c r="G235" s="256" t="s">
        <v>16</v>
      </c>
      <c r="H235" s="262">
        <f t="shared" ref="H235:N235" si="154">SUM(H236:H239)</f>
        <v>1</v>
      </c>
      <c r="I235" s="262">
        <f t="shared" si="154"/>
        <v>0.5</v>
      </c>
      <c r="J235" s="262">
        <f t="shared" si="154"/>
        <v>0.5</v>
      </c>
      <c r="K235" s="262">
        <f t="shared" si="154"/>
        <v>0</v>
      </c>
      <c r="L235" s="262">
        <f t="shared" si="154"/>
        <v>0</v>
      </c>
      <c r="M235" s="262">
        <f t="shared" si="154"/>
        <v>0</v>
      </c>
      <c r="N235" s="262">
        <f t="shared" si="154"/>
        <v>0</v>
      </c>
      <c r="O235" s="733">
        <v>11365</v>
      </c>
      <c r="P235" s="331"/>
      <c r="Q235" s="739" t="s">
        <v>4196</v>
      </c>
    </row>
    <row r="236" spans="1:17" ht="34.5" customHeight="1" x14ac:dyDescent="0.25">
      <c r="A236" s="292"/>
      <c r="B236" s="279"/>
      <c r="C236" s="279"/>
      <c r="D236" s="279"/>
      <c r="E236" s="279"/>
      <c r="F236" s="279"/>
      <c r="G236" s="256" t="s">
        <v>267</v>
      </c>
      <c r="H236" s="262">
        <f t="shared" ref="H236:H239" si="155">SUM(I236:N236)</f>
        <v>0</v>
      </c>
      <c r="I236" s="262">
        <v>0</v>
      </c>
      <c r="J236" s="262">
        <v>0</v>
      </c>
      <c r="K236" s="262">
        <v>0</v>
      </c>
      <c r="L236" s="262">
        <v>0</v>
      </c>
      <c r="M236" s="262">
        <v>0</v>
      </c>
      <c r="N236" s="262">
        <v>0</v>
      </c>
      <c r="O236" s="733"/>
      <c r="P236" s="331"/>
      <c r="Q236" s="739"/>
    </row>
    <row r="237" spans="1:17" ht="36" x14ac:dyDescent="0.25">
      <c r="A237" s="292"/>
      <c r="B237" s="279"/>
      <c r="C237" s="279"/>
      <c r="D237" s="279"/>
      <c r="E237" s="279"/>
      <c r="F237" s="279"/>
      <c r="G237" s="256" t="s">
        <v>18</v>
      </c>
      <c r="H237" s="262">
        <f t="shared" si="155"/>
        <v>0</v>
      </c>
      <c r="I237" s="262">
        <v>0</v>
      </c>
      <c r="J237" s="262">
        <v>0</v>
      </c>
      <c r="K237" s="262">
        <v>0</v>
      </c>
      <c r="L237" s="262">
        <v>0</v>
      </c>
      <c r="M237" s="262">
        <v>0</v>
      </c>
      <c r="N237" s="262">
        <v>0</v>
      </c>
      <c r="O237" s="733"/>
      <c r="P237" s="331"/>
      <c r="Q237" s="739"/>
    </row>
    <row r="238" spans="1:17" x14ac:dyDescent="0.25">
      <c r="A238" s="292"/>
      <c r="B238" s="279"/>
      <c r="C238" s="279"/>
      <c r="D238" s="279"/>
      <c r="E238" s="279"/>
      <c r="F238" s="279"/>
      <c r="G238" s="256" t="s">
        <v>19</v>
      </c>
      <c r="H238" s="262">
        <f t="shared" si="155"/>
        <v>1</v>
      </c>
      <c r="I238" s="262">
        <v>0.5</v>
      </c>
      <c r="J238" s="262">
        <v>0.5</v>
      </c>
      <c r="K238" s="262">
        <v>0</v>
      </c>
      <c r="L238" s="262">
        <v>0</v>
      </c>
      <c r="M238" s="262">
        <v>0</v>
      </c>
      <c r="N238" s="262">
        <v>0</v>
      </c>
      <c r="O238" s="733"/>
      <c r="P238" s="331"/>
      <c r="Q238" s="739"/>
    </row>
    <row r="239" spans="1:17" ht="24" x14ac:dyDescent="0.25">
      <c r="A239" s="292"/>
      <c r="B239" s="279"/>
      <c r="C239" s="279"/>
      <c r="D239" s="279"/>
      <c r="E239" s="279"/>
      <c r="F239" s="279"/>
      <c r="G239" s="256" t="s">
        <v>20</v>
      </c>
      <c r="H239" s="262">
        <f t="shared" si="155"/>
        <v>0</v>
      </c>
      <c r="I239" s="262">
        <v>0</v>
      </c>
      <c r="J239" s="262">
        <v>0</v>
      </c>
      <c r="K239" s="262">
        <v>0</v>
      </c>
      <c r="L239" s="262">
        <v>0</v>
      </c>
      <c r="M239" s="262">
        <v>0</v>
      </c>
      <c r="N239" s="262">
        <v>0</v>
      </c>
      <c r="O239" s="733"/>
      <c r="P239" s="331"/>
      <c r="Q239" s="739"/>
    </row>
    <row r="240" spans="1:17" ht="36" x14ac:dyDescent="0.25">
      <c r="A240" s="292" t="s">
        <v>4106</v>
      </c>
      <c r="B240" s="279"/>
      <c r="C240" s="279" t="s">
        <v>1062</v>
      </c>
      <c r="D240" s="279" t="s">
        <v>4104</v>
      </c>
      <c r="E240" s="279"/>
      <c r="F240" s="279"/>
      <c r="G240" s="256" t="s">
        <v>16</v>
      </c>
      <c r="H240" s="262">
        <f t="shared" ref="H240:N240" si="156">SUM(H241:H244)</f>
        <v>4.5999999999999996</v>
      </c>
      <c r="I240" s="262">
        <f t="shared" si="156"/>
        <v>4.5999999999999996</v>
      </c>
      <c r="J240" s="262">
        <f t="shared" si="156"/>
        <v>0</v>
      </c>
      <c r="K240" s="262">
        <f t="shared" si="156"/>
        <v>0</v>
      </c>
      <c r="L240" s="262">
        <f t="shared" si="156"/>
        <v>0</v>
      </c>
      <c r="M240" s="262">
        <f t="shared" si="156"/>
        <v>0</v>
      </c>
      <c r="N240" s="262">
        <f t="shared" si="156"/>
        <v>0</v>
      </c>
      <c r="O240" s="733">
        <v>11365</v>
      </c>
      <c r="P240" s="331"/>
      <c r="Q240" s="739" t="s">
        <v>4196</v>
      </c>
    </row>
    <row r="241" spans="1:17" ht="30.75" customHeight="1" x14ac:dyDescent="0.25">
      <c r="A241" s="292"/>
      <c r="B241" s="279"/>
      <c r="C241" s="279"/>
      <c r="D241" s="279"/>
      <c r="E241" s="279"/>
      <c r="F241" s="279"/>
      <c r="G241" s="256" t="s">
        <v>267</v>
      </c>
      <c r="H241" s="262">
        <f t="shared" ref="H241:H244" si="157">SUM(I241:N241)</f>
        <v>0</v>
      </c>
      <c r="I241" s="262">
        <v>0</v>
      </c>
      <c r="J241" s="262">
        <v>0</v>
      </c>
      <c r="K241" s="262">
        <v>0</v>
      </c>
      <c r="L241" s="262">
        <v>0</v>
      </c>
      <c r="M241" s="262">
        <v>0</v>
      </c>
      <c r="N241" s="262">
        <v>0</v>
      </c>
      <c r="O241" s="733"/>
      <c r="P241" s="331"/>
      <c r="Q241" s="739"/>
    </row>
    <row r="242" spans="1:17" ht="36" x14ac:dyDescent="0.25">
      <c r="A242" s="292"/>
      <c r="B242" s="279"/>
      <c r="C242" s="279"/>
      <c r="D242" s="279"/>
      <c r="E242" s="279"/>
      <c r="F242" s="279"/>
      <c r="G242" s="256" t="s">
        <v>18</v>
      </c>
      <c r="H242" s="262">
        <f t="shared" si="157"/>
        <v>2.2999999999999998</v>
      </c>
      <c r="I242" s="262">
        <v>2.2999999999999998</v>
      </c>
      <c r="J242" s="262">
        <v>0</v>
      </c>
      <c r="K242" s="262">
        <v>0</v>
      </c>
      <c r="L242" s="262">
        <v>0</v>
      </c>
      <c r="M242" s="262">
        <v>0</v>
      </c>
      <c r="N242" s="262">
        <v>0</v>
      </c>
      <c r="O242" s="733"/>
      <c r="P242" s="331"/>
      <c r="Q242" s="739"/>
    </row>
    <row r="243" spans="1:17" x14ac:dyDescent="0.25">
      <c r="A243" s="292"/>
      <c r="B243" s="279"/>
      <c r="C243" s="279"/>
      <c r="D243" s="279"/>
      <c r="E243" s="279"/>
      <c r="F243" s="279"/>
      <c r="G243" s="256" t="s">
        <v>19</v>
      </c>
      <c r="H243" s="262">
        <f t="shared" si="157"/>
        <v>2.2999999999999998</v>
      </c>
      <c r="I243" s="262">
        <v>2.2999999999999998</v>
      </c>
      <c r="J243" s="262">
        <v>0</v>
      </c>
      <c r="K243" s="262">
        <v>0</v>
      </c>
      <c r="L243" s="262">
        <v>0</v>
      </c>
      <c r="M243" s="262">
        <v>0</v>
      </c>
      <c r="N243" s="262">
        <v>0</v>
      </c>
      <c r="O243" s="733"/>
      <c r="P243" s="331"/>
      <c r="Q243" s="739"/>
    </row>
    <row r="244" spans="1:17" ht="24" x14ac:dyDescent="0.25">
      <c r="A244" s="292"/>
      <c r="B244" s="279"/>
      <c r="C244" s="279"/>
      <c r="D244" s="279"/>
      <c r="E244" s="279"/>
      <c r="F244" s="279"/>
      <c r="G244" s="256" t="s">
        <v>20</v>
      </c>
      <c r="H244" s="262">
        <f t="shared" si="157"/>
        <v>0</v>
      </c>
      <c r="I244" s="262">
        <v>0</v>
      </c>
      <c r="J244" s="262">
        <v>0</v>
      </c>
      <c r="K244" s="262">
        <v>0</v>
      </c>
      <c r="L244" s="262">
        <v>0</v>
      </c>
      <c r="M244" s="262">
        <v>0</v>
      </c>
      <c r="N244" s="262">
        <v>0</v>
      </c>
      <c r="O244" s="733"/>
      <c r="P244" s="331"/>
      <c r="Q244" s="739"/>
    </row>
    <row r="245" spans="1:17" ht="36" x14ac:dyDescent="0.25">
      <c r="A245" s="331" t="s">
        <v>26</v>
      </c>
      <c r="B245" s="331"/>
      <c r="C245" s="331"/>
      <c r="D245" s="331"/>
      <c r="E245" s="331"/>
      <c r="F245" s="331"/>
      <c r="G245" s="269" t="s">
        <v>16</v>
      </c>
      <c r="H245" s="49">
        <f>SUM(H220,H225,H230,H235,H240)</f>
        <v>9.8000000000000007</v>
      </c>
      <c r="I245" s="49">
        <f t="shared" ref="I245:N245" si="158">SUM(I220,I225,I230,I235,I240)</f>
        <v>8.3000000000000007</v>
      </c>
      <c r="J245" s="49">
        <f t="shared" si="158"/>
        <v>1.5</v>
      </c>
      <c r="K245" s="49">
        <f t="shared" si="158"/>
        <v>0</v>
      </c>
      <c r="L245" s="49">
        <f t="shared" si="158"/>
        <v>0</v>
      </c>
      <c r="M245" s="49">
        <f t="shared" si="158"/>
        <v>0</v>
      </c>
      <c r="N245" s="49">
        <f t="shared" si="158"/>
        <v>0</v>
      </c>
      <c r="O245" s="733"/>
      <c r="P245" s="331"/>
    </row>
    <row r="246" spans="1:17" ht="24" x14ac:dyDescent="0.25">
      <c r="A246" s="331"/>
      <c r="B246" s="331"/>
      <c r="C246" s="331"/>
      <c r="D246" s="331"/>
      <c r="E246" s="331"/>
      <c r="F246" s="331"/>
      <c r="G246" s="269" t="s">
        <v>267</v>
      </c>
      <c r="H246" s="49">
        <f t="shared" ref="H246:N249" si="159">SUM(H221,H226,H231,H236,H241)</f>
        <v>0</v>
      </c>
      <c r="I246" s="49">
        <f t="shared" si="159"/>
        <v>0</v>
      </c>
      <c r="J246" s="49">
        <f t="shared" si="159"/>
        <v>0</v>
      </c>
      <c r="K246" s="49">
        <f t="shared" si="159"/>
        <v>0</v>
      </c>
      <c r="L246" s="49">
        <f t="shared" si="159"/>
        <v>0</v>
      </c>
      <c r="M246" s="49">
        <f t="shared" si="159"/>
        <v>0</v>
      </c>
      <c r="N246" s="49">
        <f t="shared" si="159"/>
        <v>0</v>
      </c>
      <c r="O246" s="733"/>
      <c r="P246" s="331"/>
    </row>
    <row r="247" spans="1:17" ht="36" x14ac:dyDescent="0.25">
      <c r="A247" s="331"/>
      <c r="B247" s="331"/>
      <c r="C247" s="331"/>
      <c r="D247" s="331"/>
      <c r="E247" s="331"/>
      <c r="F247" s="331"/>
      <c r="G247" s="269" t="s">
        <v>18</v>
      </c>
      <c r="H247" s="49">
        <f t="shared" si="159"/>
        <v>2.2999999999999998</v>
      </c>
      <c r="I247" s="49">
        <f t="shared" si="159"/>
        <v>2.2999999999999998</v>
      </c>
      <c r="J247" s="49">
        <f t="shared" si="159"/>
        <v>0</v>
      </c>
      <c r="K247" s="49">
        <f t="shared" si="159"/>
        <v>0</v>
      </c>
      <c r="L247" s="49">
        <f t="shared" si="159"/>
        <v>0</v>
      </c>
      <c r="M247" s="49">
        <f t="shared" si="159"/>
        <v>0</v>
      </c>
      <c r="N247" s="49">
        <f t="shared" si="159"/>
        <v>0</v>
      </c>
      <c r="O247" s="733"/>
      <c r="P247" s="331"/>
    </row>
    <row r="248" spans="1:17" x14ac:dyDescent="0.25">
      <c r="A248" s="331"/>
      <c r="B248" s="331"/>
      <c r="C248" s="331"/>
      <c r="D248" s="331"/>
      <c r="E248" s="331"/>
      <c r="F248" s="331"/>
      <c r="G248" s="269" t="s">
        <v>19</v>
      </c>
      <c r="H248" s="49">
        <f t="shared" si="159"/>
        <v>7.5</v>
      </c>
      <c r="I248" s="49">
        <f t="shared" si="159"/>
        <v>6</v>
      </c>
      <c r="J248" s="49">
        <f t="shared" si="159"/>
        <v>1.5</v>
      </c>
      <c r="K248" s="49">
        <f t="shared" si="159"/>
        <v>0</v>
      </c>
      <c r="L248" s="49">
        <f t="shared" si="159"/>
        <v>0</v>
      </c>
      <c r="M248" s="49">
        <f t="shared" si="159"/>
        <v>0</v>
      </c>
      <c r="N248" s="49">
        <f t="shared" si="159"/>
        <v>0</v>
      </c>
      <c r="O248" s="733"/>
      <c r="P248" s="331"/>
    </row>
    <row r="249" spans="1:17" ht="24" x14ac:dyDescent="0.25">
      <c r="A249" s="331"/>
      <c r="B249" s="331"/>
      <c r="C249" s="331"/>
      <c r="D249" s="331"/>
      <c r="E249" s="331"/>
      <c r="F249" s="331"/>
      <c r="G249" s="269" t="s">
        <v>20</v>
      </c>
      <c r="H249" s="49">
        <f t="shared" si="159"/>
        <v>0</v>
      </c>
      <c r="I249" s="49">
        <f t="shared" si="159"/>
        <v>0</v>
      </c>
      <c r="J249" s="49">
        <f t="shared" si="159"/>
        <v>0</v>
      </c>
      <c r="K249" s="49">
        <f t="shared" si="159"/>
        <v>0</v>
      </c>
      <c r="L249" s="49">
        <f t="shared" si="159"/>
        <v>0</v>
      </c>
      <c r="M249" s="49">
        <f t="shared" si="159"/>
        <v>0</v>
      </c>
      <c r="N249" s="49">
        <f t="shared" si="159"/>
        <v>0</v>
      </c>
      <c r="O249" s="733"/>
      <c r="P249" s="331"/>
    </row>
    <row r="250" spans="1:17" x14ac:dyDescent="0.25">
      <c r="A250" s="306" t="s">
        <v>1120</v>
      </c>
      <c r="B250" s="306"/>
      <c r="C250" s="306"/>
      <c r="D250" s="306"/>
      <c r="E250" s="306"/>
      <c r="F250" s="306"/>
      <c r="G250" s="306"/>
      <c r="H250" s="306"/>
      <c r="I250" s="306"/>
      <c r="J250" s="306"/>
      <c r="K250" s="306"/>
      <c r="L250" s="306"/>
      <c r="M250" s="306"/>
      <c r="N250" s="306"/>
      <c r="O250" s="306"/>
      <c r="P250" s="306"/>
    </row>
    <row r="251" spans="1:17" ht="37.5" customHeight="1" x14ac:dyDescent="0.25">
      <c r="A251" s="292" t="s">
        <v>4108</v>
      </c>
      <c r="B251" s="279" t="s">
        <v>4107</v>
      </c>
      <c r="C251" s="279" t="s">
        <v>1120</v>
      </c>
      <c r="D251" s="279">
        <v>2025</v>
      </c>
      <c r="E251" s="279"/>
      <c r="F251" s="279" t="s">
        <v>4066</v>
      </c>
      <c r="G251" s="181" t="s">
        <v>16</v>
      </c>
      <c r="H251" s="44">
        <f t="shared" ref="H251:N251" si="160">SUM(H252:H255)</f>
        <v>8.6</v>
      </c>
      <c r="I251" s="44">
        <f t="shared" si="160"/>
        <v>8.6</v>
      </c>
      <c r="J251" s="44">
        <f t="shared" si="160"/>
        <v>0</v>
      </c>
      <c r="K251" s="44">
        <f t="shared" si="160"/>
        <v>0</v>
      </c>
      <c r="L251" s="44">
        <f t="shared" si="160"/>
        <v>0</v>
      </c>
      <c r="M251" s="44">
        <f t="shared" si="160"/>
        <v>0</v>
      </c>
      <c r="N251" s="44">
        <f t="shared" si="160"/>
        <v>0</v>
      </c>
      <c r="O251" s="279">
        <v>7629</v>
      </c>
      <c r="P251" s="292" t="s">
        <v>4109</v>
      </c>
      <c r="Q251" s="739" t="s">
        <v>4197</v>
      </c>
    </row>
    <row r="252" spans="1:17" ht="36.75" customHeight="1" x14ac:dyDescent="0.25">
      <c r="A252" s="292"/>
      <c r="B252" s="279"/>
      <c r="C252" s="279"/>
      <c r="D252" s="279"/>
      <c r="E252" s="279"/>
      <c r="F252" s="279"/>
      <c r="G252" s="181" t="s">
        <v>309</v>
      </c>
      <c r="H252" s="44">
        <f t="shared" ref="H252:H255" si="161">SUM(I252:N252)</f>
        <v>0</v>
      </c>
      <c r="I252" s="44">
        <v>0</v>
      </c>
      <c r="J252" s="44">
        <v>0</v>
      </c>
      <c r="K252" s="44">
        <v>0</v>
      </c>
      <c r="L252" s="44">
        <v>0</v>
      </c>
      <c r="M252" s="44">
        <v>0</v>
      </c>
      <c r="N252" s="44">
        <v>0</v>
      </c>
      <c r="O252" s="279"/>
      <c r="P252" s="292"/>
      <c r="Q252" s="739"/>
    </row>
    <row r="253" spans="1:17" ht="36" x14ac:dyDescent="0.25">
      <c r="A253" s="292"/>
      <c r="B253" s="279"/>
      <c r="C253" s="279"/>
      <c r="D253" s="279"/>
      <c r="E253" s="279"/>
      <c r="F253" s="279"/>
      <c r="G253" s="181" t="s">
        <v>18</v>
      </c>
      <c r="H253" s="44">
        <f t="shared" si="161"/>
        <v>4.3</v>
      </c>
      <c r="I253" s="44">
        <v>4.3</v>
      </c>
      <c r="J253" s="44">
        <v>0</v>
      </c>
      <c r="K253" s="44">
        <v>0</v>
      </c>
      <c r="L253" s="44">
        <v>0</v>
      </c>
      <c r="M253" s="44">
        <v>0</v>
      </c>
      <c r="N253" s="44">
        <v>0</v>
      </c>
      <c r="O253" s="279"/>
      <c r="P253" s="292"/>
      <c r="Q253" s="739"/>
    </row>
    <row r="254" spans="1:17" x14ac:dyDescent="0.25">
      <c r="A254" s="292"/>
      <c r="B254" s="279"/>
      <c r="C254" s="279"/>
      <c r="D254" s="279"/>
      <c r="E254" s="279"/>
      <c r="F254" s="279"/>
      <c r="G254" s="181" t="s">
        <v>19</v>
      </c>
      <c r="H254" s="44">
        <f t="shared" si="161"/>
        <v>4.3</v>
      </c>
      <c r="I254" s="44">
        <v>4.3</v>
      </c>
      <c r="J254" s="44">
        <v>0</v>
      </c>
      <c r="K254" s="44">
        <v>0</v>
      </c>
      <c r="L254" s="44">
        <v>0</v>
      </c>
      <c r="M254" s="44">
        <v>0</v>
      </c>
      <c r="N254" s="44">
        <v>0</v>
      </c>
      <c r="O254" s="279"/>
      <c r="P254" s="292"/>
      <c r="Q254" s="739"/>
    </row>
    <row r="255" spans="1:17" ht="24" x14ac:dyDescent="0.25">
      <c r="A255" s="292"/>
      <c r="B255" s="279"/>
      <c r="C255" s="279"/>
      <c r="D255" s="279"/>
      <c r="E255" s="279"/>
      <c r="F255" s="279"/>
      <c r="G255" s="181" t="s">
        <v>20</v>
      </c>
      <c r="H255" s="44">
        <f t="shared" si="161"/>
        <v>0</v>
      </c>
      <c r="I255" s="44">
        <v>0</v>
      </c>
      <c r="J255" s="44">
        <v>0</v>
      </c>
      <c r="K255" s="44">
        <v>0</v>
      </c>
      <c r="L255" s="44">
        <v>0</v>
      </c>
      <c r="M255" s="44">
        <v>0</v>
      </c>
      <c r="N255" s="44">
        <v>0</v>
      </c>
      <c r="O255" s="279"/>
      <c r="P255" s="292"/>
      <c r="Q255" s="739"/>
    </row>
    <row r="256" spans="1:17" ht="36" x14ac:dyDescent="0.25">
      <c r="A256" s="331" t="s">
        <v>26</v>
      </c>
      <c r="B256" s="331"/>
      <c r="C256" s="331"/>
      <c r="D256" s="331"/>
      <c r="E256" s="331"/>
      <c r="F256" s="331"/>
      <c r="G256" s="186" t="s">
        <v>16</v>
      </c>
      <c r="H256" s="49">
        <f>SUM(H251)</f>
        <v>8.6</v>
      </c>
      <c r="I256" s="49">
        <f t="shared" ref="I256:N256" si="162">SUM(I251)</f>
        <v>8.6</v>
      </c>
      <c r="J256" s="49">
        <f t="shared" si="162"/>
        <v>0</v>
      </c>
      <c r="K256" s="49">
        <f t="shared" si="162"/>
        <v>0</v>
      </c>
      <c r="L256" s="49">
        <f t="shared" si="162"/>
        <v>0</v>
      </c>
      <c r="M256" s="49">
        <f t="shared" si="162"/>
        <v>0</v>
      </c>
      <c r="N256" s="49">
        <f t="shared" si="162"/>
        <v>0</v>
      </c>
      <c r="O256" s="733"/>
      <c r="P256" s="292"/>
    </row>
    <row r="257" spans="1:17" ht="24" x14ac:dyDescent="0.25">
      <c r="A257" s="331"/>
      <c r="B257" s="331"/>
      <c r="C257" s="331"/>
      <c r="D257" s="331"/>
      <c r="E257" s="331"/>
      <c r="F257" s="331"/>
      <c r="G257" s="186" t="s">
        <v>309</v>
      </c>
      <c r="H257" s="49">
        <f t="shared" ref="H257:N260" si="163">SUM(H252)</f>
        <v>0</v>
      </c>
      <c r="I257" s="49">
        <f t="shared" si="163"/>
        <v>0</v>
      </c>
      <c r="J257" s="49">
        <f t="shared" si="163"/>
        <v>0</v>
      </c>
      <c r="K257" s="49">
        <f t="shared" si="163"/>
        <v>0</v>
      </c>
      <c r="L257" s="49">
        <f t="shared" si="163"/>
        <v>0</v>
      </c>
      <c r="M257" s="49">
        <f t="shared" si="163"/>
        <v>0</v>
      </c>
      <c r="N257" s="49">
        <f t="shared" si="163"/>
        <v>0</v>
      </c>
      <c r="O257" s="733"/>
      <c r="P257" s="292"/>
    </row>
    <row r="258" spans="1:17" ht="36" x14ac:dyDescent="0.25">
      <c r="A258" s="331"/>
      <c r="B258" s="331"/>
      <c r="C258" s="331"/>
      <c r="D258" s="331"/>
      <c r="E258" s="331"/>
      <c r="F258" s="331"/>
      <c r="G258" s="186" t="s">
        <v>18</v>
      </c>
      <c r="H258" s="49">
        <f t="shared" si="163"/>
        <v>4.3</v>
      </c>
      <c r="I258" s="49">
        <f t="shared" si="163"/>
        <v>4.3</v>
      </c>
      <c r="J258" s="49">
        <f t="shared" si="163"/>
        <v>0</v>
      </c>
      <c r="K258" s="49">
        <f t="shared" si="163"/>
        <v>0</v>
      </c>
      <c r="L258" s="49">
        <f t="shared" si="163"/>
        <v>0</v>
      </c>
      <c r="M258" s="49">
        <f t="shared" si="163"/>
        <v>0</v>
      </c>
      <c r="N258" s="49">
        <f t="shared" si="163"/>
        <v>0</v>
      </c>
      <c r="O258" s="733"/>
      <c r="P258" s="292"/>
    </row>
    <row r="259" spans="1:17" x14ac:dyDescent="0.25">
      <c r="A259" s="331"/>
      <c r="B259" s="331"/>
      <c r="C259" s="331"/>
      <c r="D259" s="331"/>
      <c r="E259" s="331"/>
      <c r="F259" s="331"/>
      <c r="G259" s="186" t="s">
        <v>19</v>
      </c>
      <c r="H259" s="49">
        <f t="shared" si="163"/>
        <v>4.3</v>
      </c>
      <c r="I259" s="49">
        <f t="shared" si="163"/>
        <v>4.3</v>
      </c>
      <c r="J259" s="49">
        <f t="shared" si="163"/>
        <v>0</v>
      </c>
      <c r="K259" s="49">
        <f t="shared" si="163"/>
        <v>0</v>
      </c>
      <c r="L259" s="49">
        <f t="shared" si="163"/>
        <v>0</v>
      </c>
      <c r="M259" s="49">
        <f t="shared" si="163"/>
        <v>0</v>
      </c>
      <c r="N259" s="49">
        <f t="shared" si="163"/>
        <v>0</v>
      </c>
      <c r="O259" s="733"/>
      <c r="P259" s="292"/>
    </row>
    <row r="260" spans="1:17" ht="24" x14ac:dyDescent="0.25">
      <c r="A260" s="331"/>
      <c r="B260" s="331"/>
      <c r="C260" s="331"/>
      <c r="D260" s="331"/>
      <c r="E260" s="331"/>
      <c r="F260" s="331"/>
      <c r="G260" s="186" t="s">
        <v>20</v>
      </c>
      <c r="H260" s="49">
        <f t="shared" si="163"/>
        <v>0</v>
      </c>
      <c r="I260" s="49">
        <f t="shared" si="163"/>
        <v>0</v>
      </c>
      <c r="J260" s="49">
        <f t="shared" si="163"/>
        <v>0</v>
      </c>
      <c r="K260" s="49">
        <f t="shared" si="163"/>
        <v>0</v>
      </c>
      <c r="L260" s="49">
        <f t="shared" si="163"/>
        <v>0</v>
      </c>
      <c r="M260" s="49">
        <f t="shared" si="163"/>
        <v>0</v>
      </c>
      <c r="N260" s="49">
        <f t="shared" si="163"/>
        <v>0</v>
      </c>
      <c r="O260" s="733"/>
      <c r="P260" s="292"/>
    </row>
    <row r="261" spans="1:17" x14ac:dyDescent="0.25">
      <c r="A261" s="306" t="s">
        <v>236</v>
      </c>
      <c r="B261" s="306"/>
      <c r="C261" s="306"/>
      <c r="D261" s="306"/>
      <c r="E261" s="306"/>
      <c r="F261" s="306"/>
      <c r="G261" s="306"/>
      <c r="H261" s="306"/>
      <c r="I261" s="306"/>
      <c r="J261" s="306"/>
      <c r="K261" s="306"/>
      <c r="L261" s="306"/>
      <c r="M261" s="306"/>
      <c r="N261" s="306"/>
      <c r="O261" s="306"/>
      <c r="P261" s="306"/>
    </row>
    <row r="262" spans="1:17" ht="36" x14ac:dyDescent="0.25">
      <c r="A262" s="292" t="s">
        <v>4110</v>
      </c>
      <c r="B262" s="306"/>
      <c r="C262" s="279" t="s">
        <v>236</v>
      </c>
      <c r="D262" s="279">
        <v>2027</v>
      </c>
      <c r="E262" s="306"/>
      <c r="F262" s="279" t="s">
        <v>4111</v>
      </c>
      <c r="G262" s="181" t="s">
        <v>16</v>
      </c>
      <c r="H262" s="44">
        <f t="shared" ref="H262:N262" si="164">SUM(H263:H266)</f>
        <v>36</v>
      </c>
      <c r="I262" s="44">
        <f t="shared" si="164"/>
        <v>0</v>
      </c>
      <c r="J262" s="44">
        <f t="shared" si="164"/>
        <v>0</v>
      </c>
      <c r="K262" s="44">
        <f t="shared" si="164"/>
        <v>36</v>
      </c>
      <c r="L262" s="44">
        <f t="shared" si="164"/>
        <v>0</v>
      </c>
      <c r="M262" s="44">
        <f t="shared" si="164"/>
        <v>0</v>
      </c>
      <c r="N262" s="44">
        <f t="shared" si="164"/>
        <v>0</v>
      </c>
      <c r="O262" s="279">
        <v>20000</v>
      </c>
      <c r="P262" s="331"/>
      <c r="Q262" s="739" t="s">
        <v>4198</v>
      </c>
    </row>
    <row r="263" spans="1:17" ht="35.25" customHeight="1" x14ac:dyDescent="0.25">
      <c r="A263" s="292"/>
      <c r="B263" s="306"/>
      <c r="C263" s="279"/>
      <c r="D263" s="279"/>
      <c r="E263" s="306"/>
      <c r="F263" s="279"/>
      <c r="G263" s="181" t="s">
        <v>49</v>
      </c>
      <c r="H263" s="44">
        <f t="shared" ref="H263:H266" si="165">SUM(I263:N263)</f>
        <v>0</v>
      </c>
      <c r="I263" s="44">
        <f>SUM(J263:O263)</f>
        <v>0</v>
      </c>
      <c r="J263" s="44">
        <f>SUM(K263:P263)</f>
        <v>0</v>
      </c>
      <c r="K263" s="44">
        <f>SUM(L263:P263)</f>
        <v>0</v>
      </c>
      <c r="L263" s="44">
        <f>SUM(M263:Q263)</f>
        <v>0</v>
      </c>
      <c r="M263" s="44">
        <f>SUM(N263:R263)</f>
        <v>0</v>
      </c>
      <c r="N263" s="44">
        <f>SUM(O263:S263)</f>
        <v>0</v>
      </c>
      <c r="O263" s="279"/>
      <c r="P263" s="331"/>
      <c r="Q263" s="739"/>
    </row>
    <row r="264" spans="1:17" ht="36" x14ac:dyDescent="0.25">
      <c r="A264" s="292"/>
      <c r="B264" s="306"/>
      <c r="C264" s="279"/>
      <c r="D264" s="279"/>
      <c r="E264" s="306"/>
      <c r="F264" s="279"/>
      <c r="G264" s="181" t="s">
        <v>18</v>
      </c>
      <c r="H264" s="44">
        <f t="shared" si="165"/>
        <v>36</v>
      </c>
      <c r="I264" s="44">
        <v>0</v>
      </c>
      <c r="J264" s="44">
        <v>0</v>
      </c>
      <c r="K264" s="44">
        <v>36</v>
      </c>
      <c r="L264" s="44">
        <v>0</v>
      </c>
      <c r="M264" s="44">
        <v>0</v>
      </c>
      <c r="N264" s="44">
        <v>0</v>
      </c>
      <c r="O264" s="279"/>
      <c r="P264" s="331"/>
      <c r="Q264" s="739"/>
    </row>
    <row r="265" spans="1:17" x14ac:dyDescent="0.25">
      <c r="A265" s="292"/>
      <c r="B265" s="306"/>
      <c r="C265" s="279"/>
      <c r="D265" s="279"/>
      <c r="E265" s="306"/>
      <c r="F265" s="279"/>
      <c r="G265" s="181" t="s">
        <v>19</v>
      </c>
      <c r="H265" s="44">
        <f t="shared" si="165"/>
        <v>0</v>
      </c>
      <c r="I265" s="44">
        <v>0</v>
      </c>
      <c r="J265" s="44">
        <v>0</v>
      </c>
      <c r="K265" s="44">
        <v>0</v>
      </c>
      <c r="L265" s="44">
        <v>0</v>
      </c>
      <c r="M265" s="44">
        <v>0</v>
      </c>
      <c r="N265" s="44">
        <v>0</v>
      </c>
      <c r="O265" s="279"/>
      <c r="P265" s="331"/>
      <c r="Q265" s="739"/>
    </row>
    <row r="266" spans="1:17" ht="24" x14ac:dyDescent="0.25">
      <c r="A266" s="292"/>
      <c r="B266" s="306"/>
      <c r="C266" s="279"/>
      <c r="D266" s="279"/>
      <c r="E266" s="306"/>
      <c r="F266" s="279"/>
      <c r="G266" s="181" t="s">
        <v>20</v>
      </c>
      <c r="H266" s="44">
        <f t="shared" si="165"/>
        <v>0</v>
      </c>
      <c r="I266" s="44">
        <v>0</v>
      </c>
      <c r="J266" s="44">
        <v>0</v>
      </c>
      <c r="K266" s="44">
        <v>0</v>
      </c>
      <c r="L266" s="44">
        <v>0</v>
      </c>
      <c r="M266" s="44">
        <v>0</v>
      </c>
      <c r="N266" s="44">
        <v>0</v>
      </c>
      <c r="O266" s="279"/>
      <c r="P266" s="331"/>
      <c r="Q266" s="739"/>
    </row>
    <row r="267" spans="1:17" ht="36" x14ac:dyDescent="0.25">
      <c r="A267" s="292" t="s">
        <v>4112</v>
      </c>
      <c r="B267" s="306"/>
      <c r="C267" s="279" t="s">
        <v>33</v>
      </c>
      <c r="D267" s="279">
        <v>2028</v>
      </c>
      <c r="E267" s="306"/>
      <c r="F267" s="279" t="s">
        <v>4113</v>
      </c>
      <c r="G267" s="181" t="s">
        <v>16</v>
      </c>
      <c r="H267" s="44">
        <f t="shared" ref="H267:N267" si="166">SUM(H268:H271)</f>
        <v>40</v>
      </c>
      <c r="I267" s="44">
        <f t="shared" si="166"/>
        <v>0</v>
      </c>
      <c r="J267" s="44">
        <f t="shared" si="166"/>
        <v>0</v>
      </c>
      <c r="K267" s="44">
        <f t="shared" si="166"/>
        <v>0</v>
      </c>
      <c r="L267" s="44">
        <f t="shared" si="166"/>
        <v>40</v>
      </c>
      <c r="M267" s="44">
        <f t="shared" si="166"/>
        <v>0</v>
      </c>
      <c r="N267" s="44">
        <f t="shared" si="166"/>
        <v>0</v>
      </c>
      <c r="O267" s="279">
        <v>20000</v>
      </c>
      <c r="P267" s="331"/>
      <c r="Q267" s="739" t="s">
        <v>4198</v>
      </c>
    </row>
    <row r="268" spans="1:17" ht="34.5" customHeight="1" x14ac:dyDescent="0.25">
      <c r="A268" s="292"/>
      <c r="B268" s="306"/>
      <c r="C268" s="279"/>
      <c r="D268" s="279"/>
      <c r="E268" s="306"/>
      <c r="F268" s="279"/>
      <c r="G268" s="181" t="s">
        <v>49</v>
      </c>
      <c r="H268" s="44">
        <f t="shared" ref="H268:H271" si="167">SUM(I268:N268)</f>
        <v>0</v>
      </c>
      <c r="I268" s="44">
        <v>0</v>
      </c>
      <c r="J268" s="44">
        <v>0</v>
      </c>
      <c r="K268" s="44">
        <v>0</v>
      </c>
      <c r="L268" s="44">
        <v>0</v>
      </c>
      <c r="M268" s="44">
        <v>0</v>
      </c>
      <c r="N268" s="44">
        <v>0</v>
      </c>
      <c r="O268" s="279"/>
      <c r="P268" s="331"/>
      <c r="Q268" s="739"/>
    </row>
    <row r="269" spans="1:17" ht="36" x14ac:dyDescent="0.25">
      <c r="A269" s="292"/>
      <c r="B269" s="306"/>
      <c r="C269" s="279"/>
      <c r="D269" s="279"/>
      <c r="E269" s="306"/>
      <c r="F269" s="279"/>
      <c r="G269" s="181" t="s">
        <v>18</v>
      </c>
      <c r="H269" s="44">
        <f t="shared" si="167"/>
        <v>40</v>
      </c>
      <c r="I269" s="44">
        <v>0</v>
      </c>
      <c r="J269" s="44">
        <v>0</v>
      </c>
      <c r="K269" s="44">
        <v>0</v>
      </c>
      <c r="L269" s="44">
        <v>40</v>
      </c>
      <c r="M269" s="44">
        <v>0</v>
      </c>
      <c r="N269" s="44">
        <v>0</v>
      </c>
      <c r="O269" s="279"/>
      <c r="P269" s="331"/>
      <c r="Q269" s="739"/>
    </row>
    <row r="270" spans="1:17" x14ac:dyDescent="0.25">
      <c r="A270" s="292"/>
      <c r="B270" s="306"/>
      <c r="C270" s="279"/>
      <c r="D270" s="279"/>
      <c r="E270" s="306"/>
      <c r="F270" s="279"/>
      <c r="G270" s="181" t="s">
        <v>19</v>
      </c>
      <c r="H270" s="44">
        <f t="shared" si="167"/>
        <v>0</v>
      </c>
      <c r="I270" s="44">
        <v>0</v>
      </c>
      <c r="J270" s="44">
        <v>0</v>
      </c>
      <c r="K270" s="44">
        <v>0</v>
      </c>
      <c r="L270" s="44">
        <v>0</v>
      </c>
      <c r="M270" s="44">
        <v>0</v>
      </c>
      <c r="N270" s="44">
        <v>0</v>
      </c>
      <c r="O270" s="279"/>
      <c r="P270" s="331"/>
      <c r="Q270" s="739"/>
    </row>
    <row r="271" spans="1:17" ht="24" x14ac:dyDescent="0.25">
      <c r="A271" s="292"/>
      <c r="B271" s="306"/>
      <c r="C271" s="279"/>
      <c r="D271" s="279"/>
      <c r="E271" s="306"/>
      <c r="F271" s="279"/>
      <c r="G271" s="181" t="s">
        <v>20</v>
      </c>
      <c r="H271" s="44">
        <f t="shared" si="167"/>
        <v>0</v>
      </c>
      <c r="I271" s="44">
        <v>0</v>
      </c>
      <c r="J271" s="44">
        <v>0</v>
      </c>
      <c r="K271" s="44">
        <v>0</v>
      </c>
      <c r="L271" s="44">
        <v>0</v>
      </c>
      <c r="M271" s="44">
        <v>0</v>
      </c>
      <c r="N271" s="44">
        <v>0</v>
      </c>
      <c r="O271" s="279"/>
      <c r="P271" s="331"/>
      <c r="Q271" s="739"/>
    </row>
    <row r="272" spans="1:17" ht="42" customHeight="1" x14ac:dyDescent="0.25">
      <c r="A272" s="292" t="s">
        <v>4114</v>
      </c>
      <c r="B272" s="279"/>
      <c r="C272" s="279" t="s">
        <v>33</v>
      </c>
      <c r="D272" s="279" t="s">
        <v>553</v>
      </c>
      <c r="E272" s="279"/>
      <c r="F272" s="279" t="s">
        <v>4066</v>
      </c>
      <c r="G272" s="181" t="s">
        <v>16</v>
      </c>
      <c r="H272" s="44">
        <f t="shared" ref="H272:N272" si="168">SUM(H273:H276)</f>
        <v>28.200000000000003</v>
      </c>
      <c r="I272" s="44">
        <f t="shared" si="168"/>
        <v>5.2</v>
      </c>
      <c r="J272" s="44">
        <f t="shared" si="168"/>
        <v>5</v>
      </c>
      <c r="K272" s="44">
        <f t="shared" si="168"/>
        <v>6</v>
      </c>
      <c r="L272" s="44">
        <f t="shared" si="168"/>
        <v>4</v>
      </c>
      <c r="M272" s="44">
        <f t="shared" si="168"/>
        <v>4</v>
      </c>
      <c r="N272" s="44">
        <f t="shared" si="168"/>
        <v>4</v>
      </c>
      <c r="O272" s="279">
        <v>22282</v>
      </c>
      <c r="P272" s="292" t="s">
        <v>4115</v>
      </c>
      <c r="Q272" s="739" t="s">
        <v>4198</v>
      </c>
    </row>
    <row r="273" spans="1:17" ht="19.5" customHeight="1" x14ac:dyDescent="0.25">
      <c r="A273" s="292"/>
      <c r="B273" s="279"/>
      <c r="C273" s="279"/>
      <c r="D273" s="279"/>
      <c r="E273" s="279"/>
      <c r="F273" s="279"/>
      <c r="G273" s="181" t="s">
        <v>49</v>
      </c>
      <c r="H273" s="44">
        <f t="shared" ref="H273:H276" si="169">SUM(I273:N273)</f>
        <v>0</v>
      </c>
      <c r="I273" s="44">
        <v>0</v>
      </c>
      <c r="J273" s="44">
        <v>0</v>
      </c>
      <c r="K273" s="44">
        <v>0</v>
      </c>
      <c r="L273" s="44">
        <v>0</v>
      </c>
      <c r="M273" s="44">
        <v>0</v>
      </c>
      <c r="N273" s="44">
        <v>0</v>
      </c>
      <c r="O273" s="279"/>
      <c r="P273" s="292"/>
      <c r="Q273" s="739"/>
    </row>
    <row r="274" spans="1:17" ht="36" x14ac:dyDescent="0.25">
      <c r="A274" s="292"/>
      <c r="B274" s="279"/>
      <c r="C274" s="279"/>
      <c r="D274" s="279"/>
      <c r="E274" s="279"/>
      <c r="F274" s="279"/>
      <c r="G274" s="181" t="s">
        <v>18</v>
      </c>
      <c r="H274" s="44">
        <f t="shared" si="169"/>
        <v>2.6</v>
      </c>
      <c r="I274" s="44">
        <v>2.6</v>
      </c>
      <c r="J274" s="44">
        <v>0</v>
      </c>
      <c r="K274" s="44">
        <v>0</v>
      </c>
      <c r="L274" s="44">
        <v>0</v>
      </c>
      <c r="M274" s="44">
        <v>0</v>
      </c>
      <c r="N274" s="44">
        <v>0</v>
      </c>
      <c r="O274" s="279"/>
      <c r="P274" s="292"/>
      <c r="Q274" s="739"/>
    </row>
    <row r="275" spans="1:17" x14ac:dyDescent="0.25">
      <c r="A275" s="292"/>
      <c r="B275" s="279"/>
      <c r="C275" s="279"/>
      <c r="D275" s="279"/>
      <c r="E275" s="279"/>
      <c r="F275" s="279"/>
      <c r="G275" s="181" t="s">
        <v>19</v>
      </c>
      <c r="H275" s="44">
        <f t="shared" si="169"/>
        <v>25.6</v>
      </c>
      <c r="I275" s="44">
        <v>2.6</v>
      </c>
      <c r="J275" s="44">
        <v>5</v>
      </c>
      <c r="K275" s="44">
        <v>6</v>
      </c>
      <c r="L275" s="44">
        <v>4</v>
      </c>
      <c r="M275" s="44">
        <v>4</v>
      </c>
      <c r="N275" s="44">
        <v>4</v>
      </c>
      <c r="O275" s="279"/>
      <c r="P275" s="292"/>
      <c r="Q275" s="739"/>
    </row>
    <row r="276" spans="1:17" ht="24" x14ac:dyDescent="0.25">
      <c r="A276" s="292"/>
      <c r="B276" s="279"/>
      <c r="C276" s="279"/>
      <c r="D276" s="279"/>
      <c r="E276" s="279"/>
      <c r="F276" s="279"/>
      <c r="G276" s="181" t="s">
        <v>20</v>
      </c>
      <c r="H276" s="44">
        <f t="shared" si="169"/>
        <v>0</v>
      </c>
      <c r="I276" s="44">
        <v>0</v>
      </c>
      <c r="J276" s="44">
        <v>0</v>
      </c>
      <c r="K276" s="44">
        <v>0</v>
      </c>
      <c r="L276" s="44">
        <v>0</v>
      </c>
      <c r="M276" s="44">
        <v>0</v>
      </c>
      <c r="N276" s="44">
        <v>0</v>
      </c>
      <c r="O276" s="279"/>
      <c r="P276" s="292"/>
      <c r="Q276" s="739"/>
    </row>
    <row r="277" spans="1:17" ht="36" x14ac:dyDescent="0.25">
      <c r="A277" s="331" t="s">
        <v>26</v>
      </c>
      <c r="B277" s="331"/>
      <c r="C277" s="331"/>
      <c r="D277" s="331"/>
      <c r="E277" s="331"/>
      <c r="F277" s="331"/>
      <c r="G277" s="186" t="s">
        <v>16</v>
      </c>
      <c r="H277" s="49">
        <f>SUM(H262,H267,H272)</f>
        <v>104.2</v>
      </c>
      <c r="I277" s="49">
        <f t="shared" ref="I277:N277" si="170">SUM(I262,I267,I272)</f>
        <v>5.2</v>
      </c>
      <c r="J277" s="49">
        <f t="shared" si="170"/>
        <v>5</v>
      </c>
      <c r="K277" s="49">
        <f t="shared" si="170"/>
        <v>42</v>
      </c>
      <c r="L277" s="49">
        <f t="shared" si="170"/>
        <v>44</v>
      </c>
      <c r="M277" s="49">
        <f t="shared" si="170"/>
        <v>4</v>
      </c>
      <c r="N277" s="49">
        <f t="shared" si="170"/>
        <v>4</v>
      </c>
      <c r="O277" s="279"/>
      <c r="P277" s="292"/>
    </row>
    <row r="278" spans="1:17" ht="24" x14ac:dyDescent="0.25">
      <c r="A278" s="331"/>
      <c r="B278" s="331"/>
      <c r="C278" s="331"/>
      <c r="D278" s="331"/>
      <c r="E278" s="331"/>
      <c r="F278" s="331"/>
      <c r="G278" s="186" t="s">
        <v>4116</v>
      </c>
      <c r="H278" s="49">
        <f t="shared" ref="H278:N281" si="171">SUM(H263,H268,H273)</f>
        <v>0</v>
      </c>
      <c r="I278" s="49">
        <f t="shared" si="171"/>
        <v>0</v>
      </c>
      <c r="J278" s="49">
        <f t="shared" si="171"/>
        <v>0</v>
      </c>
      <c r="K278" s="49">
        <f t="shared" si="171"/>
        <v>0</v>
      </c>
      <c r="L278" s="49">
        <f t="shared" si="171"/>
        <v>0</v>
      </c>
      <c r="M278" s="49">
        <f t="shared" si="171"/>
        <v>0</v>
      </c>
      <c r="N278" s="49">
        <f t="shared" si="171"/>
        <v>0</v>
      </c>
      <c r="O278" s="279"/>
      <c r="P278" s="292"/>
    </row>
    <row r="279" spans="1:17" ht="36" x14ac:dyDescent="0.25">
      <c r="A279" s="331"/>
      <c r="B279" s="331"/>
      <c r="C279" s="331"/>
      <c r="D279" s="331"/>
      <c r="E279" s="331"/>
      <c r="F279" s="331"/>
      <c r="G279" s="186" t="s">
        <v>18</v>
      </c>
      <c r="H279" s="49">
        <f t="shared" si="171"/>
        <v>78.599999999999994</v>
      </c>
      <c r="I279" s="49">
        <f t="shared" si="171"/>
        <v>2.6</v>
      </c>
      <c r="J279" s="49">
        <f t="shared" si="171"/>
        <v>0</v>
      </c>
      <c r="K279" s="49">
        <f t="shared" si="171"/>
        <v>36</v>
      </c>
      <c r="L279" s="49">
        <f t="shared" si="171"/>
        <v>40</v>
      </c>
      <c r="M279" s="49">
        <f t="shared" si="171"/>
        <v>0</v>
      </c>
      <c r="N279" s="49">
        <f t="shared" si="171"/>
        <v>0</v>
      </c>
      <c r="O279" s="279"/>
      <c r="P279" s="292"/>
    </row>
    <row r="280" spans="1:17" x14ac:dyDescent="0.25">
      <c r="A280" s="331"/>
      <c r="B280" s="331"/>
      <c r="C280" s="331"/>
      <c r="D280" s="331"/>
      <c r="E280" s="331"/>
      <c r="F280" s="331"/>
      <c r="G280" s="186" t="s">
        <v>19</v>
      </c>
      <c r="H280" s="49">
        <f t="shared" si="171"/>
        <v>25.6</v>
      </c>
      <c r="I280" s="49">
        <f t="shared" si="171"/>
        <v>2.6</v>
      </c>
      <c r="J280" s="49">
        <f t="shared" si="171"/>
        <v>5</v>
      </c>
      <c r="K280" s="49">
        <f t="shared" si="171"/>
        <v>6</v>
      </c>
      <c r="L280" s="49">
        <f t="shared" si="171"/>
        <v>4</v>
      </c>
      <c r="M280" s="49">
        <f t="shared" si="171"/>
        <v>4</v>
      </c>
      <c r="N280" s="49">
        <f t="shared" si="171"/>
        <v>4</v>
      </c>
      <c r="O280" s="279"/>
      <c r="P280" s="292"/>
    </row>
    <row r="281" spans="1:17" ht="24" x14ac:dyDescent="0.25">
      <c r="A281" s="331"/>
      <c r="B281" s="331"/>
      <c r="C281" s="331"/>
      <c r="D281" s="331"/>
      <c r="E281" s="331"/>
      <c r="F281" s="331"/>
      <c r="G281" s="186" t="s">
        <v>20</v>
      </c>
      <c r="H281" s="49">
        <f t="shared" si="171"/>
        <v>0</v>
      </c>
      <c r="I281" s="49">
        <f t="shared" si="171"/>
        <v>0</v>
      </c>
      <c r="J281" s="49">
        <f t="shared" si="171"/>
        <v>0</v>
      </c>
      <c r="K281" s="49">
        <f t="shared" si="171"/>
        <v>0</v>
      </c>
      <c r="L281" s="49">
        <f t="shared" si="171"/>
        <v>0</v>
      </c>
      <c r="M281" s="49">
        <f t="shared" si="171"/>
        <v>0</v>
      </c>
      <c r="N281" s="49">
        <f t="shared" si="171"/>
        <v>0</v>
      </c>
      <c r="O281" s="279"/>
      <c r="P281" s="292"/>
    </row>
    <row r="282" spans="1:17" x14ac:dyDescent="0.25">
      <c r="A282" s="306" t="s">
        <v>1239</v>
      </c>
      <c r="B282" s="306"/>
      <c r="C282" s="306"/>
      <c r="D282" s="306"/>
      <c r="E282" s="306"/>
      <c r="F282" s="306"/>
      <c r="G282" s="306"/>
      <c r="H282" s="306"/>
      <c r="I282" s="306"/>
      <c r="J282" s="306"/>
      <c r="K282" s="306"/>
      <c r="L282" s="306"/>
      <c r="M282" s="306"/>
      <c r="N282" s="306"/>
      <c r="O282" s="306"/>
      <c r="P282" s="306"/>
    </row>
    <row r="283" spans="1:17" ht="36" x14ac:dyDescent="0.25">
      <c r="A283" s="292" t="s">
        <v>4117</v>
      </c>
      <c r="B283" s="279"/>
      <c r="C283" s="279" t="s">
        <v>1239</v>
      </c>
      <c r="D283" s="328" t="s">
        <v>553</v>
      </c>
      <c r="E283" s="328"/>
      <c r="F283" s="279" t="s">
        <v>4066</v>
      </c>
      <c r="G283" s="256" t="s">
        <v>16</v>
      </c>
      <c r="H283" s="44">
        <f t="shared" ref="H283:N283" si="172">SUM(H284:H287)</f>
        <v>11.399999999999999</v>
      </c>
      <c r="I283" s="44">
        <f t="shared" si="172"/>
        <v>1.4</v>
      </c>
      <c r="J283" s="44">
        <f t="shared" si="172"/>
        <v>2</v>
      </c>
      <c r="K283" s="44">
        <f t="shared" si="172"/>
        <v>2</v>
      </c>
      <c r="L283" s="44">
        <f t="shared" si="172"/>
        <v>2</v>
      </c>
      <c r="M283" s="44">
        <f t="shared" si="172"/>
        <v>2</v>
      </c>
      <c r="N283" s="44">
        <f t="shared" si="172"/>
        <v>2</v>
      </c>
      <c r="O283" s="328">
        <v>14957</v>
      </c>
      <c r="P283" s="292" t="s">
        <v>4118</v>
      </c>
      <c r="Q283" s="739" t="s">
        <v>4167</v>
      </c>
    </row>
    <row r="284" spans="1:17" ht="39" customHeight="1" x14ac:dyDescent="0.25">
      <c r="A284" s="292"/>
      <c r="B284" s="279"/>
      <c r="C284" s="279"/>
      <c r="D284" s="328"/>
      <c r="E284" s="328"/>
      <c r="F284" s="279"/>
      <c r="G284" s="256" t="s">
        <v>267</v>
      </c>
      <c r="H284" s="44">
        <f t="shared" ref="H284:H287" si="173">SUM(I284:N284)</f>
        <v>0</v>
      </c>
      <c r="I284" s="44">
        <v>0</v>
      </c>
      <c r="J284" s="44">
        <v>0</v>
      </c>
      <c r="K284" s="44">
        <v>0</v>
      </c>
      <c r="L284" s="44">
        <v>0</v>
      </c>
      <c r="M284" s="44">
        <v>0</v>
      </c>
      <c r="N284" s="44">
        <v>0</v>
      </c>
      <c r="O284" s="328"/>
      <c r="P284" s="292"/>
      <c r="Q284" s="739"/>
    </row>
    <row r="285" spans="1:17" ht="36" x14ac:dyDescent="0.25">
      <c r="A285" s="292"/>
      <c r="B285" s="279"/>
      <c r="C285" s="279"/>
      <c r="D285" s="328"/>
      <c r="E285" s="328"/>
      <c r="F285" s="279"/>
      <c r="G285" s="256" t="s">
        <v>18</v>
      </c>
      <c r="H285" s="44">
        <f t="shared" si="173"/>
        <v>0.7</v>
      </c>
      <c r="I285" s="44">
        <v>0.7</v>
      </c>
      <c r="J285" s="44">
        <v>0</v>
      </c>
      <c r="K285" s="44">
        <v>0</v>
      </c>
      <c r="L285" s="44">
        <v>0</v>
      </c>
      <c r="M285" s="44">
        <v>0</v>
      </c>
      <c r="N285" s="44"/>
      <c r="O285" s="328"/>
      <c r="P285" s="292"/>
      <c r="Q285" s="739"/>
    </row>
    <row r="286" spans="1:17" x14ac:dyDescent="0.25">
      <c r="A286" s="292"/>
      <c r="B286" s="279"/>
      <c r="C286" s="279"/>
      <c r="D286" s="328"/>
      <c r="E286" s="328"/>
      <c r="F286" s="279"/>
      <c r="G286" s="256" t="s">
        <v>19</v>
      </c>
      <c r="H286" s="44">
        <f t="shared" si="173"/>
        <v>10.7</v>
      </c>
      <c r="I286" s="44">
        <v>0.7</v>
      </c>
      <c r="J286" s="44">
        <v>2</v>
      </c>
      <c r="K286" s="44">
        <v>2</v>
      </c>
      <c r="L286" s="44">
        <v>2</v>
      </c>
      <c r="M286" s="44">
        <v>2</v>
      </c>
      <c r="N286" s="44">
        <v>2</v>
      </c>
      <c r="O286" s="328"/>
      <c r="P286" s="292"/>
      <c r="Q286" s="739"/>
    </row>
    <row r="287" spans="1:17" ht="24" x14ac:dyDescent="0.25">
      <c r="A287" s="292"/>
      <c r="B287" s="279"/>
      <c r="C287" s="279"/>
      <c r="D287" s="328"/>
      <c r="E287" s="328"/>
      <c r="F287" s="279"/>
      <c r="G287" s="256" t="s">
        <v>20</v>
      </c>
      <c r="H287" s="44">
        <f t="shared" si="173"/>
        <v>0</v>
      </c>
      <c r="I287" s="44">
        <v>0</v>
      </c>
      <c r="J287" s="44">
        <v>0</v>
      </c>
      <c r="K287" s="44">
        <v>0</v>
      </c>
      <c r="L287" s="44">
        <v>0</v>
      </c>
      <c r="M287" s="44">
        <v>0</v>
      </c>
      <c r="N287" s="44">
        <v>0</v>
      </c>
      <c r="O287" s="328"/>
      <c r="P287" s="292"/>
      <c r="Q287" s="739"/>
    </row>
    <row r="288" spans="1:17" ht="36" x14ac:dyDescent="0.25">
      <c r="A288" s="331" t="s">
        <v>26</v>
      </c>
      <c r="B288" s="331"/>
      <c r="C288" s="331"/>
      <c r="D288" s="331"/>
      <c r="E288" s="331"/>
      <c r="F288" s="331"/>
      <c r="G288" s="186" t="s">
        <v>16</v>
      </c>
      <c r="H288" s="49">
        <f>SUM(H283)</f>
        <v>11.399999999999999</v>
      </c>
      <c r="I288" s="49">
        <f t="shared" ref="I288:N288" si="174">SUM(I283)</f>
        <v>1.4</v>
      </c>
      <c r="J288" s="49">
        <f t="shared" si="174"/>
        <v>2</v>
      </c>
      <c r="K288" s="49">
        <f t="shared" si="174"/>
        <v>2</v>
      </c>
      <c r="L288" s="49">
        <f t="shared" si="174"/>
        <v>2</v>
      </c>
      <c r="M288" s="49">
        <f t="shared" si="174"/>
        <v>2</v>
      </c>
      <c r="N288" s="49">
        <f t="shared" si="174"/>
        <v>2</v>
      </c>
      <c r="O288" s="294" t="s">
        <v>125</v>
      </c>
      <c r="P288" s="294" t="s">
        <v>125</v>
      </c>
    </row>
    <row r="289" spans="1:17" ht="24" x14ac:dyDescent="0.25">
      <c r="A289" s="331"/>
      <c r="B289" s="331"/>
      <c r="C289" s="331"/>
      <c r="D289" s="331"/>
      <c r="E289" s="331"/>
      <c r="F289" s="331"/>
      <c r="G289" s="186" t="s">
        <v>17</v>
      </c>
      <c r="H289" s="49">
        <f t="shared" ref="H289:N292" si="175">SUM(H284)</f>
        <v>0</v>
      </c>
      <c r="I289" s="49">
        <f t="shared" si="175"/>
        <v>0</v>
      </c>
      <c r="J289" s="49">
        <f t="shared" si="175"/>
        <v>0</v>
      </c>
      <c r="K289" s="49">
        <f t="shared" si="175"/>
        <v>0</v>
      </c>
      <c r="L289" s="49">
        <f t="shared" si="175"/>
        <v>0</v>
      </c>
      <c r="M289" s="49">
        <f t="shared" si="175"/>
        <v>0</v>
      </c>
      <c r="N289" s="49">
        <f t="shared" si="175"/>
        <v>0</v>
      </c>
      <c r="O289" s="294"/>
      <c r="P289" s="294"/>
    </row>
    <row r="290" spans="1:17" ht="36" x14ac:dyDescent="0.25">
      <c r="A290" s="331"/>
      <c r="B290" s="331"/>
      <c r="C290" s="331"/>
      <c r="D290" s="331"/>
      <c r="E290" s="331"/>
      <c r="F290" s="331"/>
      <c r="G290" s="186" t="s">
        <v>18</v>
      </c>
      <c r="H290" s="49">
        <f t="shared" si="175"/>
        <v>0.7</v>
      </c>
      <c r="I290" s="49">
        <f t="shared" si="175"/>
        <v>0.7</v>
      </c>
      <c r="J290" s="49">
        <f t="shared" si="175"/>
        <v>0</v>
      </c>
      <c r="K290" s="49">
        <f t="shared" si="175"/>
        <v>0</v>
      </c>
      <c r="L290" s="49">
        <f t="shared" si="175"/>
        <v>0</v>
      </c>
      <c r="M290" s="49">
        <f t="shared" si="175"/>
        <v>0</v>
      </c>
      <c r="N290" s="49">
        <f t="shared" si="175"/>
        <v>0</v>
      </c>
      <c r="O290" s="294"/>
      <c r="P290" s="294"/>
    </row>
    <row r="291" spans="1:17" x14ac:dyDescent="0.25">
      <c r="A291" s="331"/>
      <c r="B291" s="331"/>
      <c r="C291" s="331"/>
      <c r="D291" s="331"/>
      <c r="E291" s="331"/>
      <c r="F291" s="331"/>
      <c r="G291" s="186" t="s">
        <v>19</v>
      </c>
      <c r="H291" s="49">
        <f t="shared" si="175"/>
        <v>10.7</v>
      </c>
      <c r="I291" s="49">
        <f t="shared" si="175"/>
        <v>0.7</v>
      </c>
      <c r="J291" s="49">
        <f t="shared" si="175"/>
        <v>2</v>
      </c>
      <c r="K291" s="49">
        <f t="shared" si="175"/>
        <v>2</v>
      </c>
      <c r="L291" s="49">
        <f t="shared" si="175"/>
        <v>2</v>
      </c>
      <c r="M291" s="49">
        <f t="shared" si="175"/>
        <v>2</v>
      </c>
      <c r="N291" s="49">
        <f t="shared" si="175"/>
        <v>2</v>
      </c>
      <c r="O291" s="294"/>
      <c r="P291" s="294"/>
    </row>
    <row r="292" spans="1:17" ht="24" x14ac:dyDescent="0.25">
      <c r="A292" s="331"/>
      <c r="B292" s="331"/>
      <c r="C292" s="331"/>
      <c r="D292" s="331"/>
      <c r="E292" s="331"/>
      <c r="F292" s="331"/>
      <c r="G292" s="186" t="s">
        <v>20</v>
      </c>
      <c r="H292" s="49">
        <f t="shared" si="175"/>
        <v>0</v>
      </c>
      <c r="I292" s="49">
        <f t="shared" si="175"/>
        <v>0</v>
      </c>
      <c r="J292" s="49">
        <f t="shared" si="175"/>
        <v>0</v>
      </c>
      <c r="K292" s="49">
        <f t="shared" si="175"/>
        <v>0</v>
      </c>
      <c r="L292" s="49">
        <f t="shared" si="175"/>
        <v>0</v>
      </c>
      <c r="M292" s="49">
        <f t="shared" si="175"/>
        <v>0</v>
      </c>
      <c r="N292" s="49">
        <f t="shared" si="175"/>
        <v>0</v>
      </c>
      <c r="O292" s="294"/>
      <c r="P292" s="294"/>
    </row>
    <row r="293" spans="1:17" x14ac:dyDescent="0.25">
      <c r="A293" s="306" t="s">
        <v>1249</v>
      </c>
      <c r="B293" s="306"/>
      <c r="C293" s="306"/>
      <c r="D293" s="306"/>
      <c r="E293" s="306"/>
      <c r="F293" s="306"/>
      <c r="G293" s="306"/>
      <c r="H293" s="306"/>
      <c r="I293" s="306"/>
      <c r="J293" s="306"/>
      <c r="K293" s="306"/>
      <c r="L293" s="306"/>
      <c r="M293" s="306"/>
      <c r="N293" s="306"/>
      <c r="O293" s="306"/>
      <c r="P293" s="306"/>
    </row>
    <row r="294" spans="1:17" ht="48" customHeight="1" x14ac:dyDescent="0.25">
      <c r="A294" s="292" t="s">
        <v>4120</v>
      </c>
      <c r="B294" s="279"/>
      <c r="C294" s="279" t="s">
        <v>1249</v>
      </c>
      <c r="D294" s="279" t="s">
        <v>321</v>
      </c>
      <c r="E294" s="279"/>
      <c r="F294" s="279" t="s">
        <v>4119</v>
      </c>
      <c r="G294" s="181" t="s">
        <v>16</v>
      </c>
      <c r="H294" s="44">
        <f t="shared" ref="H294:N294" si="176">SUM(H295:H298)</f>
        <v>33</v>
      </c>
      <c r="I294" s="44">
        <f t="shared" si="176"/>
        <v>0</v>
      </c>
      <c r="J294" s="44">
        <f t="shared" si="176"/>
        <v>0</v>
      </c>
      <c r="K294" s="44">
        <f t="shared" si="176"/>
        <v>11.5</v>
      </c>
      <c r="L294" s="44">
        <f t="shared" si="176"/>
        <v>11.5</v>
      </c>
      <c r="M294" s="44">
        <f t="shared" si="176"/>
        <v>10</v>
      </c>
      <c r="N294" s="44">
        <f t="shared" si="176"/>
        <v>0</v>
      </c>
      <c r="O294" s="279"/>
      <c r="P294" s="292" t="s">
        <v>4099</v>
      </c>
      <c r="Q294" s="739" t="s">
        <v>4168</v>
      </c>
    </row>
    <row r="295" spans="1:17" ht="32.25" customHeight="1" x14ac:dyDescent="0.25">
      <c r="A295" s="292"/>
      <c r="B295" s="279"/>
      <c r="C295" s="279"/>
      <c r="D295" s="279"/>
      <c r="E295" s="279"/>
      <c r="F295" s="279"/>
      <c r="G295" s="181" t="s">
        <v>17</v>
      </c>
      <c r="H295" s="44">
        <f t="shared" ref="H295:H298" si="177">SUM(I295:N295)</f>
        <v>0</v>
      </c>
      <c r="I295" s="44">
        <v>0</v>
      </c>
      <c r="J295" s="44">
        <v>0</v>
      </c>
      <c r="K295" s="44">
        <v>0</v>
      </c>
      <c r="L295" s="44">
        <v>0</v>
      </c>
      <c r="M295" s="44">
        <v>0</v>
      </c>
      <c r="N295" s="44">
        <v>0</v>
      </c>
      <c r="O295" s="279"/>
      <c r="P295" s="292"/>
      <c r="Q295" s="739"/>
    </row>
    <row r="296" spans="1:17" ht="36" x14ac:dyDescent="0.25">
      <c r="A296" s="292"/>
      <c r="B296" s="279"/>
      <c r="C296" s="279"/>
      <c r="D296" s="279"/>
      <c r="E296" s="279"/>
      <c r="F296" s="279"/>
      <c r="G296" s="181" t="s">
        <v>18</v>
      </c>
      <c r="H296" s="44">
        <f t="shared" si="177"/>
        <v>0</v>
      </c>
      <c r="I296" s="44">
        <v>0</v>
      </c>
      <c r="J296" s="44">
        <v>0</v>
      </c>
      <c r="K296" s="44">
        <v>0</v>
      </c>
      <c r="L296" s="44">
        <v>0</v>
      </c>
      <c r="M296" s="44">
        <v>0</v>
      </c>
      <c r="N296" s="44">
        <v>0</v>
      </c>
      <c r="O296" s="279"/>
      <c r="P296" s="292"/>
      <c r="Q296" s="739"/>
    </row>
    <row r="297" spans="1:17" x14ac:dyDescent="0.25">
      <c r="A297" s="292"/>
      <c r="B297" s="279"/>
      <c r="C297" s="279"/>
      <c r="D297" s="279"/>
      <c r="E297" s="279"/>
      <c r="F297" s="279"/>
      <c r="G297" s="181" t="s">
        <v>19</v>
      </c>
      <c r="H297" s="44">
        <f t="shared" si="177"/>
        <v>33</v>
      </c>
      <c r="I297" s="44">
        <v>0</v>
      </c>
      <c r="J297" s="44">
        <v>0</v>
      </c>
      <c r="K297" s="44">
        <v>11.5</v>
      </c>
      <c r="L297" s="44">
        <v>11.5</v>
      </c>
      <c r="M297" s="44">
        <v>10</v>
      </c>
      <c r="N297" s="44">
        <v>0</v>
      </c>
      <c r="O297" s="279"/>
      <c r="P297" s="292"/>
      <c r="Q297" s="739"/>
    </row>
    <row r="298" spans="1:17" ht="24" x14ac:dyDescent="0.25">
      <c r="A298" s="292"/>
      <c r="B298" s="279"/>
      <c r="C298" s="279"/>
      <c r="D298" s="279"/>
      <c r="E298" s="279"/>
      <c r="F298" s="279"/>
      <c r="G298" s="181" t="s">
        <v>20</v>
      </c>
      <c r="H298" s="44">
        <f t="shared" si="177"/>
        <v>0</v>
      </c>
      <c r="I298" s="44">
        <v>0</v>
      </c>
      <c r="J298" s="44">
        <v>0</v>
      </c>
      <c r="K298" s="44">
        <v>0</v>
      </c>
      <c r="L298" s="44">
        <v>0</v>
      </c>
      <c r="M298" s="44">
        <v>0</v>
      </c>
      <c r="N298" s="44">
        <v>0</v>
      </c>
      <c r="O298" s="279"/>
      <c r="P298" s="292"/>
      <c r="Q298" s="739"/>
    </row>
    <row r="299" spans="1:17" ht="36" x14ac:dyDescent="0.25">
      <c r="A299" s="292" t="s">
        <v>4121</v>
      </c>
      <c r="B299" s="279"/>
      <c r="C299" s="279" t="s">
        <v>1249</v>
      </c>
      <c r="D299" s="279" t="s">
        <v>324</v>
      </c>
      <c r="E299" s="279"/>
      <c r="F299" s="279" t="s">
        <v>4066</v>
      </c>
      <c r="G299" s="181" t="s">
        <v>16</v>
      </c>
      <c r="H299" s="44">
        <f t="shared" ref="H299:N299" si="178">SUM(H300:H303)</f>
        <v>6</v>
      </c>
      <c r="I299" s="44">
        <f t="shared" si="178"/>
        <v>2.6</v>
      </c>
      <c r="J299" s="44">
        <f t="shared" si="178"/>
        <v>0</v>
      </c>
      <c r="K299" s="44">
        <f t="shared" si="178"/>
        <v>1.2</v>
      </c>
      <c r="L299" s="44">
        <f t="shared" si="178"/>
        <v>1.2</v>
      </c>
      <c r="M299" s="44">
        <f t="shared" si="178"/>
        <v>1</v>
      </c>
      <c r="N299" s="44">
        <f t="shared" si="178"/>
        <v>0</v>
      </c>
      <c r="O299" s="279"/>
      <c r="P299" s="292" t="s">
        <v>4122</v>
      </c>
      <c r="Q299" s="739" t="s">
        <v>4168</v>
      </c>
    </row>
    <row r="300" spans="1:17" ht="31.5" customHeight="1" x14ac:dyDescent="0.25">
      <c r="A300" s="292"/>
      <c r="B300" s="279"/>
      <c r="C300" s="279"/>
      <c r="D300" s="279"/>
      <c r="E300" s="279"/>
      <c r="F300" s="279"/>
      <c r="G300" s="181" t="s">
        <v>49</v>
      </c>
      <c r="H300" s="44">
        <f t="shared" ref="H300:H303" si="179">SUM(I300:N300)</f>
        <v>0</v>
      </c>
      <c r="I300" s="44">
        <v>0</v>
      </c>
      <c r="J300" s="44">
        <v>0</v>
      </c>
      <c r="K300" s="44">
        <v>0</v>
      </c>
      <c r="L300" s="44">
        <v>0</v>
      </c>
      <c r="M300" s="44">
        <v>0</v>
      </c>
      <c r="N300" s="44">
        <v>0</v>
      </c>
      <c r="O300" s="279"/>
      <c r="P300" s="292"/>
      <c r="Q300" s="739"/>
    </row>
    <row r="301" spans="1:17" ht="36" x14ac:dyDescent="0.25">
      <c r="A301" s="292"/>
      <c r="B301" s="279"/>
      <c r="C301" s="279"/>
      <c r="D301" s="279"/>
      <c r="E301" s="279"/>
      <c r="F301" s="279"/>
      <c r="G301" s="181" t="s">
        <v>18</v>
      </c>
      <c r="H301" s="44">
        <f t="shared" si="179"/>
        <v>1.3</v>
      </c>
      <c r="I301" s="44">
        <v>1.3</v>
      </c>
      <c r="J301" s="44">
        <v>0</v>
      </c>
      <c r="K301" s="44">
        <v>0</v>
      </c>
      <c r="L301" s="44">
        <v>0</v>
      </c>
      <c r="M301" s="44">
        <v>0</v>
      </c>
      <c r="N301" s="44">
        <v>0</v>
      </c>
      <c r="O301" s="279"/>
      <c r="P301" s="292"/>
      <c r="Q301" s="739"/>
    </row>
    <row r="302" spans="1:17" x14ac:dyDescent="0.25">
      <c r="A302" s="292"/>
      <c r="B302" s="279"/>
      <c r="C302" s="279"/>
      <c r="D302" s="279"/>
      <c r="E302" s="279"/>
      <c r="F302" s="279"/>
      <c r="G302" s="181" t="s">
        <v>19</v>
      </c>
      <c r="H302" s="44">
        <f t="shared" si="179"/>
        <v>4.7</v>
      </c>
      <c r="I302" s="44">
        <v>1.3</v>
      </c>
      <c r="J302" s="44">
        <v>0</v>
      </c>
      <c r="K302" s="44">
        <v>1.2</v>
      </c>
      <c r="L302" s="44">
        <v>1.2</v>
      </c>
      <c r="M302" s="44">
        <v>1</v>
      </c>
      <c r="N302" s="44">
        <v>0</v>
      </c>
      <c r="O302" s="279"/>
      <c r="P302" s="292"/>
      <c r="Q302" s="739"/>
    </row>
    <row r="303" spans="1:17" ht="24" x14ac:dyDescent="0.25">
      <c r="A303" s="292"/>
      <c r="B303" s="279"/>
      <c r="C303" s="279"/>
      <c r="D303" s="279"/>
      <c r="E303" s="279"/>
      <c r="F303" s="279"/>
      <c r="G303" s="181" t="s">
        <v>20</v>
      </c>
      <c r="H303" s="44">
        <f t="shared" si="179"/>
        <v>0</v>
      </c>
      <c r="I303" s="44">
        <v>0</v>
      </c>
      <c r="J303" s="44">
        <v>0</v>
      </c>
      <c r="K303" s="44">
        <v>0</v>
      </c>
      <c r="L303" s="44">
        <v>0</v>
      </c>
      <c r="M303" s="44">
        <v>0</v>
      </c>
      <c r="N303" s="44">
        <v>0</v>
      </c>
      <c r="O303" s="279"/>
      <c r="P303" s="292"/>
      <c r="Q303" s="739"/>
    </row>
    <row r="304" spans="1:17" ht="36" x14ac:dyDescent="0.25">
      <c r="A304" s="331" t="s">
        <v>26</v>
      </c>
      <c r="B304" s="331"/>
      <c r="C304" s="331"/>
      <c r="D304" s="331"/>
      <c r="E304" s="331"/>
      <c r="F304" s="331"/>
      <c r="G304" s="186" t="s">
        <v>16</v>
      </c>
      <c r="H304" s="49">
        <f>SUM(H294,H299)</f>
        <v>39</v>
      </c>
      <c r="I304" s="49">
        <f t="shared" ref="I304:N304" si="180">SUM(I294,I299)</f>
        <v>2.6</v>
      </c>
      <c r="J304" s="49">
        <f t="shared" si="180"/>
        <v>0</v>
      </c>
      <c r="K304" s="49">
        <f t="shared" si="180"/>
        <v>12.7</v>
      </c>
      <c r="L304" s="49">
        <f t="shared" si="180"/>
        <v>12.7</v>
      </c>
      <c r="M304" s="49">
        <f t="shared" si="180"/>
        <v>11</v>
      </c>
      <c r="N304" s="49">
        <f t="shared" si="180"/>
        <v>0</v>
      </c>
      <c r="O304" s="279"/>
      <c r="P304" s="292"/>
    </row>
    <row r="305" spans="1:16" ht="24" x14ac:dyDescent="0.25">
      <c r="A305" s="331"/>
      <c r="B305" s="331"/>
      <c r="C305" s="331"/>
      <c r="D305" s="331"/>
      <c r="E305" s="331"/>
      <c r="F305" s="331"/>
      <c r="G305" s="186" t="s">
        <v>17</v>
      </c>
      <c r="H305" s="49">
        <f t="shared" ref="H305:N308" si="181">SUM(H295,H300)</f>
        <v>0</v>
      </c>
      <c r="I305" s="49">
        <f t="shared" si="181"/>
        <v>0</v>
      </c>
      <c r="J305" s="49">
        <f t="shared" si="181"/>
        <v>0</v>
      </c>
      <c r="K305" s="49">
        <f t="shared" si="181"/>
        <v>0</v>
      </c>
      <c r="L305" s="49">
        <f t="shared" si="181"/>
        <v>0</v>
      </c>
      <c r="M305" s="49">
        <f t="shared" si="181"/>
        <v>0</v>
      </c>
      <c r="N305" s="49">
        <f t="shared" si="181"/>
        <v>0</v>
      </c>
      <c r="O305" s="279"/>
      <c r="P305" s="292"/>
    </row>
    <row r="306" spans="1:16" ht="36" x14ac:dyDescent="0.25">
      <c r="A306" s="331"/>
      <c r="B306" s="331"/>
      <c r="C306" s="331"/>
      <c r="D306" s="331"/>
      <c r="E306" s="331"/>
      <c r="F306" s="331"/>
      <c r="G306" s="186" t="s">
        <v>18</v>
      </c>
      <c r="H306" s="49">
        <f t="shared" si="181"/>
        <v>1.3</v>
      </c>
      <c r="I306" s="49">
        <f t="shared" si="181"/>
        <v>1.3</v>
      </c>
      <c r="J306" s="49">
        <f t="shared" si="181"/>
        <v>0</v>
      </c>
      <c r="K306" s="49">
        <f t="shared" si="181"/>
        <v>0</v>
      </c>
      <c r="L306" s="49">
        <f t="shared" si="181"/>
        <v>0</v>
      </c>
      <c r="M306" s="49">
        <f t="shared" si="181"/>
        <v>0</v>
      </c>
      <c r="N306" s="49">
        <f t="shared" si="181"/>
        <v>0</v>
      </c>
      <c r="O306" s="279"/>
      <c r="P306" s="292"/>
    </row>
    <row r="307" spans="1:16" x14ac:dyDescent="0.25">
      <c r="A307" s="331"/>
      <c r="B307" s="331"/>
      <c r="C307" s="331"/>
      <c r="D307" s="331"/>
      <c r="E307" s="331"/>
      <c r="F307" s="331"/>
      <c r="G307" s="186" t="s">
        <v>19</v>
      </c>
      <c r="H307" s="49">
        <f t="shared" si="181"/>
        <v>37.700000000000003</v>
      </c>
      <c r="I307" s="49">
        <f t="shared" si="181"/>
        <v>1.3</v>
      </c>
      <c r="J307" s="49">
        <f t="shared" si="181"/>
        <v>0</v>
      </c>
      <c r="K307" s="49">
        <f t="shared" si="181"/>
        <v>12.7</v>
      </c>
      <c r="L307" s="49">
        <f t="shared" si="181"/>
        <v>12.7</v>
      </c>
      <c r="M307" s="49">
        <f t="shared" si="181"/>
        <v>11</v>
      </c>
      <c r="N307" s="49">
        <f t="shared" si="181"/>
        <v>0</v>
      </c>
      <c r="O307" s="279"/>
      <c r="P307" s="292"/>
    </row>
    <row r="308" spans="1:16" ht="24" x14ac:dyDescent="0.25">
      <c r="A308" s="331"/>
      <c r="B308" s="331"/>
      <c r="C308" s="331"/>
      <c r="D308" s="331"/>
      <c r="E308" s="331"/>
      <c r="F308" s="331"/>
      <c r="G308" s="186" t="s">
        <v>20</v>
      </c>
      <c r="H308" s="49">
        <f t="shared" si="181"/>
        <v>0</v>
      </c>
      <c r="I308" s="49">
        <f t="shared" si="181"/>
        <v>0</v>
      </c>
      <c r="J308" s="49">
        <f t="shared" si="181"/>
        <v>0</v>
      </c>
      <c r="K308" s="49">
        <f t="shared" si="181"/>
        <v>0</v>
      </c>
      <c r="L308" s="49">
        <f t="shared" si="181"/>
        <v>0</v>
      </c>
      <c r="M308" s="49">
        <f t="shared" si="181"/>
        <v>0</v>
      </c>
      <c r="N308" s="49">
        <f t="shared" si="181"/>
        <v>0</v>
      </c>
      <c r="O308" s="279"/>
      <c r="P308" s="292"/>
    </row>
    <row r="311" spans="1:16" x14ac:dyDescent="0.25">
      <c r="H311" s="267"/>
      <c r="I311" s="267"/>
      <c r="J311" s="267"/>
      <c r="K311" s="267"/>
      <c r="L311" s="267"/>
      <c r="M311" s="267"/>
      <c r="N311" s="267"/>
    </row>
    <row r="312" spans="1:16" x14ac:dyDescent="0.25">
      <c r="H312" s="267"/>
      <c r="I312" s="267"/>
      <c r="J312" s="267"/>
      <c r="K312" s="267"/>
      <c r="L312" s="267"/>
      <c r="M312" s="267"/>
      <c r="N312" s="267"/>
    </row>
    <row r="313" spans="1:16" x14ac:dyDescent="0.25">
      <c r="H313" s="267"/>
      <c r="I313" s="267"/>
      <c r="J313" s="267"/>
      <c r="K313" s="267"/>
      <c r="L313" s="267"/>
      <c r="M313" s="267"/>
      <c r="N313" s="267"/>
    </row>
    <row r="314" spans="1:16" x14ac:dyDescent="0.25">
      <c r="H314" s="267"/>
      <c r="I314" s="267"/>
      <c r="J314" s="267"/>
      <c r="K314" s="267"/>
      <c r="L314" s="267"/>
      <c r="M314" s="267"/>
      <c r="N314" s="267"/>
    </row>
    <row r="315" spans="1:16" x14ac:dyDescent="0.25">
      <c r="H315" s="267"/>
      <c r="I315" s="267"/>
      <c r="J315" s="267"/>
      <c r="K315" s="267"/>
      <c r="L315" s="267"/>
      <c r="M315" s="267"/>
      <c r="N315" s="267"/>
    </row>
  </sheetData>
  <autoFilter ref="A1:Q308">
    <filterColumn colId="6" showButton="0"/>
    <filterColumn colId="7" showButton="0"/>
    <filterColumn colId="8" showButton="0"/>
    <filterColumn colId="9" showButton="0"/>
    <filterColumn colId="10" showButton="0"/>
    <filterColumn colId="11" showButton="0"/>
    <filterColumn colId="12" showButton="0"/>
  </autoFilter>
  <mergeCells count="443">
    <mergeCell ref="Q294:Q298"/>
    <mergeCell ref="Q299:Q303"/>
    <mergeCell ref="Q225:Q229"/>
    <mergeCell ref="Q230:Q234"/>
    <mergeCell ref="Q235:Q239"/>
    <mergeCell ref="Q240:Q244"/>
    <mergeCell ref="Q251:Q255"/>
    <mergeCell ref="Q262:Q266"/>
    <mergeCell ref="Q267:Q271"/>
    <mergeCell ref="Q272:Q276"/>
    <mergeCell ref="Q283:Q287"/>
    <mergeCell ref="Q155:Q159"/>
    <mergeCell ref="Q166:Q170"/>
    <mergeCell ref="Q182:Q186"/>
    <mergeCell ref="P177:P181"/>
    <mergeCell ref="Q177:Q181"/>
    <mergeCell ref="Q193:Q197"/>
    <mergeCell ref="Q204:Q208"/>
    <mergeCell ref="Q209:Q213"/>
    <mergeCell ref="Q220:Q224"/>
    <mergeCell ref="A219:P219"/>
    <mergeCell ref="B220:B224"/>
    <mergeCell ref="C220:C224"/>
    <mergeCell ref="D220:D224"/>
    <mergeCell ref="E220:E224"/>
    <mergeCell ref="F220:F224"/>
    <mergeCell ref="O220:O224"/>
    <mergeCell ref="P220:P224"/>
    <mergeCell ref="A198:F202"/>
    <mergeCell ref="O198:O202"/>
    <mergeCell ref="P198:P202"/>
    <mergeCell ref="A203:P203"/>
    <mergeCell ref="A204:A208"/>
    <mergeCell ref="B204:B208"/>
    <mergeCell ref="C204:C208"/>
    <mergeCell ref="Q71:Q77"/>
    <mergeCell ref="Q78:Q84"/>
    <mergeCell ref="Q91:Q95"/>
    <mergeCell ref="Q102:Q106"/>
    <mergeCell ref="Q113:Q119"/>
    <mergeCell ref="Q126:Q132"/>
    <mergeCell ref="Q139:Q143"/>
    <mergeCell ref="Q144:Q148"/>
    <mergeCell ref="Q1:Q2"/>
    <mergeCell ref="Q5:Q9"/>
    <mergeCell ref="Q10:Q14"/>
    <mergeCell ref="Q15:Q19"/>
    <mergeCell ref="Q26:Q30"/>
    <mergeCell ref="Q42:Q46"/>
    <mergeCell ref="Q53:Q57"/>
    <mergeCell ref="Q64:Q70"/>
    <mergeCell ref="Q31:Q35"/>
    <mergeCell ref="A304:F308"/>
    <mergeCell ref="O304:O308"/>
    <mergeCell ref="P304:P308"/>
    <mergeCell ref="A225:A229"/>
    <mergeCell ref="A220:A224"/>
    <mergeCell ref="A294:A298"/>
    <mergeCell ref="B294:B298"/>
    <mergeCell ref="C294:C298"/>
    <mergeCell ref="D294:D298"/>
    <mergeCell ref="E294:E298"/>
    <mergeCell ref="F294:F298"/>
    <mergeCell ref="O294:O298"/>
    <mergeCell ref="P294:P298"/>
    <mergeCell ref="A299:A303"/>
    <mergeCell ref="B299:B303"/>
    <mergeCell ref="C299:C303"/>
    <mergeCell ref="D299:D303"/>
    <mergeCell ref="E299:E303"/>
    <mergeCell ref="F299:F303"/>
    <mergeCell ref="O299:O303"/>
    <mergeCell ref="P299:P303"/>
    <mergeCell ref="A288:F292"/>
    <mergeCell ref="O288:O292"/>
    <mergeCell ref="P288:P292"/>
    <mergeCell ref="A293:P293"/>
    <mergeCell ref="A277:F281"/>
    <mergeCell ref="O277:O281"/>
    <mergeCell ref="P277:P281"/>
    <mergeCell ref="A282:P282"/>
    <mergeCell ref="A283:A287"/>
    <mergeCell ref="B283:B287"/>
    <mergeCell ref="C283:C287"/>
    <mergeCell ref="D283:D287"/>
    <mergeCell ref="E283:E287"/>
    <mergeCell ref="F283:F287"/>
    <mergeCell ref="O283:O287"/>
    <mergeCell ref="P283:P287"/>
    <mergeCell ref="A267:A271"/>
    <mergeCell ref="B267:B271"/>
    <mergeCell ref="C267:C271"/>
    <mergeCell ref="D267:D271"/>
    <mergeCell ref="E267:E271"/>
    <mergeCell ref="F267:F271"/>
    <mergeCell ref="O267:O271"/>
    <mergeCell ref="P267:P271"/>
    <mergeCell ref="A272:A276"/>
    <mergeCell ref="B272:B276"/>
    <mergeCell ref="C272:C276"/>
    <mergeCell ref="D272:D276"/>
    <mergeCell ref="E272:E276"/>
    <mergeCell ref="F272:F276"/>
    <mergeCell ref="O272:O276"/>
    <mergeCell ref="P272:P276"/>
    <mergeCell ref="A261:P261"/>
    <mergeCell ref="A262:A266"/>
    <mergeCell ref="B262:B266"/>
    <mergeCell ref="C262:C266"/>
    <mergeCell ref="D262:D266"/>
    <mergeCell ref="E262:E266"/>
    <mergeCell ref="F262:F266"/>
    <mergeCell ref="O262:O266"/>
    <mergeCell ref="P262:P266"/>
    <mergeCell ref="A256:F260"/>
    <mergeCell ref="O256:O260"/>
    <mergeCell ref="P256:P260"/>
    <mergeCell ref="A251:A255"/>
    <mergeCell ref="B251:B255"/>
    <mergeCell ref="C251:C255"/>
    <mergeCell ref="D251:D255"/>
    <mergeCell ref="E251:E255"/>
    <mergeCell ref="F251:F255"/>
    <mergeCell ref="O251:O255"/>
    <mergeCell ref="P251:P255"/>
    <mergeCell ref="A245:F249"/>
    <mergeCell ref="O245:O249"/>
    <mergeCell ref="P245:P249"/>
    <mergeCell ref="A250:P250"/>
    <mergeCell ref="A240:A244"/>
    <mergeCell ref="B240:B244"/>
    <mergeCell ref="C240:C244"/>
    <mergeCell ref="D240:D244"/>
    <mergeCell ref="E240:E244"/>
    <mergeCell ref="F240:F244"/>
    <mergeCell ref="O240:O244"/>
    <mergeCell ref="P240:P244"/>
    <mergeCell ref="A230:A234"/>
    <mergeCell ref="B230:B234"/>
    <mergeCell ref="C230:C234"/>
    <mergeCell ref="D230:D234"/>
    <mergeCell ref="E230:E234"/>
    <mergeCell ref="F230:F234"/>
    <mergeCell ref="O230:O234"/>
    <mergeCell ref="P230:P234"/>
    <mergeCell ref="A235:A239"/>
    <mergeCell ref="B235:B239"/>
    <mergeCell ref="C235:C239"/>
    <mergeCell ref="D235:D239"/>
    <mergeCell ref="E235:E239"/>
    <mergeCell ref="F235:F239"/>
    <mergeCell ref="O235:O239"/>
    <mergeCell ref="P235:P239"/>
    <mergeCell ref="B225:B229"/>
    <mergeCell ref="C225:C229"/>
    <mergeCell ref="D225:D229"/>
    <mergeCell ref="E225:E229"/>
    <mergeCell ref="F225:F229"/>
    <mergeCell ref="O225:O229"/>
    <mergeCell ref="P225:P229"/>
    <mergeCell ref="A209:A213"/>
    <mergeCell ref="B209:B213"/>
    <mergeCell ref="C209:C213"/>
    <mergeCell ref="D209:D213"/>
    <mergeCell ref="E209:E213"/>
    <mergeCell ref="F209:F213"/>
    <mergeCell ref="O209:O213"/>
    <mergeCell ref="P209:P213"/>
    <mergeCell ref="A214:F218"/>
    <mergeCell ref="O214:O218"/>
    <mergeCell ref="P214:P218"/>
    <mergeCell ref="D204:D208"/>
    <mergeCell ref="E204:E208"/>
    <mergeCell ref="F204:F208"/>
    <mergeCell ref="O204:O208"/>
    <mergeCell ref="P204:P208"/>
    <mergeCell ref="A187:F191"/>
    <mergeCell ref="O187:O191"/>
    <mergeCell ref="P187:P191"/>
    <mergeCell ref="A192:P192"/>
    <mergeCell ref="A193:A197"/>
    <mergeCell ref="B193:B197"/>
    <mergeCell ref="C193:C197"/>
    <mergeCell ref="D193:D197"/>
    <mergeCell ref="E193:E197"/>
    <mergeCell ref="F193:F197"/>
    <mergeCell ref="O193:O197"/>
    <mergeCell ref="P193:P197"/>
    <mergeCell ref="A176:P176"/>
    <mergeCell ref="A177:A181"/>
    <mergeCell ref="B177:B181"/>
    <mergeCell ref="C177:C181"/>
    <mergeCell ref="D177:D181"/>
    <mergeCell ref="E177:E181"/>
    <mergeCell ref="F177:F181"/>
    <mergeCell ref="O177:O181"/>
    <mergeCell ref="A182:A186"/>
    <mergeCell ref="B182:B186"/>
    <mergeCell ref="C182:C186"/>
    <mergeCell ref="D182:D186"/>
    <mergeCell ref="E182:E186"/>
    <mergeCell ref="F182:F186"/>
    <mergeCell ref="O182:O186"/>
    <mergeCell ref="P182:P186"/>
    <mergeCell ref="A171:F175"/>
    <mergeCell ref="O171:O175"/>
    <mergeCell ref="P171:P175"/>
    <mergeCell ref="A160:F164"/>
    <mergeCell ref="O160:O164"/>
    <mergeCell ref="P160:P164"/>
    <mergeCell ref="A165:P165"/>
    <mergeCell ref="A166:A170"/>
    <mergeCell ref="B166:B170"/>
    <mergeCell ref="C166:C170"/>
    <mergeCell ref="D166:D170"/>
    <mergeCell ref="E166:E170"/>
    <mergeCell ref="F166:F170"/>
    <mergeCell ref="O166:O170"/>
    <mergeCell ref="P166:P170"/>
    <mergeCell ref="A154:P154"/>
    <mergeCell ref="A155:A159"/>
    <mergeCell ref="B155:B159"/>
    <mergeCell ref="C155:C159"/>
    <mergeCell ref="D155:D159"/>
    <mergeCell ref="E155:E159"/>
    <mergeCell ref="F155:F159"/>
    <mergeCell ref="O155:O159"/>
    <mergeCell ref="P155:P159"/>
    <mergeCell ref="A144:A148"/>
    <mergeCell ref="B144:B148"/>
    <mergeCell ref="C144:C148"/>
    <mergeCell ref="D144:D148"/>
    <mergeCell ref="E144:E148"/>
    <mergeCell ref="F144:F148"/>
    <mergeCell ref="O144:O148"/>
    <mergeCell ref="P144:P148"/>
    <mergeCell ref="A149:F153"/>
    <mergeCell ref="O149:O153"/>
    <mergeCell ref="P149:P153"/>
    <mergeCell ref="A133:F137"/>
    <mergeCell ref="O133:O137"/>
    <mergeCell ref="P133:P137"/>
    <mergeCell ref="A138:P138"/>
    <mergeCell ref="A139:A143"/>
    <mergeCell ref="B139:B143"/>
    <mergeCell ref="C139:C143"/>
    <mergeCell ref="D139:D143"/>
    <mergeCell ref="E139:E143"/>
    <mergeCell ref="F139:F143"/>
    <mergeCell ref="O139:O143"/>
    <mergeCell ref="P139:P143"/>
    <mergeCell ref="A120:F124"/>
    <mergeCell ref="O120:P124"/>
    <mergeCell ref="A125:P125"/>
    <mergeCell ref="A126:A132"/>
    <mergeCell ref="B126:B132"/>
    <mergeCell ref="C126:C132"/>
    <mergeCell ref="D126:D132"/>
    <mergeCell ref="E126:E132"/>
    <mergeCell ref="F126:F132"/>
    <mergeCell ref="G126:G128"/>
    <mergeCell ref="H126:H128"/>
    <mergeCell ref="I126:I128"/>
    <mergeCell ref="J126:J128"/>
    <mergeCell ref="K126:K128"/>
    <mergeCell ref="L126:L128"/>
    <mergeCell ref="M126:M128"/>
    <mergeCell ref="N126:N128"/>
    <mergeCell ref="O126:O132"/>
    <mergeCell ref="P126:P132"/>
    <mergeCell ref="A107:F111"/>
    <mergeCell ref="O107:P111"/>
    <mergeCell ref="A112:P112"/>
    <mergeCell ref="A113:A119"/>
    <mergeCell ref="B113:B119"/>
    <mergeCell ref="C113:C119"/>
    <mergeCell ref="D113:D119"/>
    <mergeCell ref="E113:E119"/>
    <mergeCell ref="F113:F119"/>
    <mergeCell ref="G113:G115"/>
    <mergeCell ref="H113:H115"/>
    <mergeCell ref="I113:I115"/>
    <mergeCell ref="J113:J115"/>
    <mergeCell ref="K113:K115"/>
    <mergeCell ref="L113:L115"/>
    <mergeCell ref="M113:M115"/>
    <mergeCell ref="N113:N115"/>
    <mergeCell ref="O113:O119"/>
    <mergeCell ref="P113:P119"/>
    <mergeCell ref="A96:F100"/>
    <mergeCell ref="O96:O100"/>
    <mergeCell ref="P96:P100"/>
    <mergeCell ref="A101:P101"/>
    <mergeCell ref="A102:A106"/>
    <mergeCell ref="B102:B106"/>
    <mergeCell ref="C102:C106"/>
    <mergeCell ref="D102:D106"/>
    <mergeCell ref="E102:E106"/>
    <mergeCell ref="F102:F106"/>
    <mergeCell ref="O102:O106"/>
    <mergeCell ref="P102:P106"/>
    <mergeCell ref="A85:F89"/>
    <mergeCell ref="O85:O89"/>
    <mergeCell ref="P85:P89"/>
    <mergeCell ref="A90:P90"/>
    <mergeCell ref="A91:A95"/>
    <mergeCell ref="B91:B95"/>
    <mergeCell ref="C91:C95"/>
    <mergeCell ref="D91:D95"/>
    <mergeCell ref="E91:E95"/>
    <mergeCell ref="F91:F95"/>
    <mergeCell ref="O91:O95"/>
    <mergeCell ref="P91:P95"/>
    <mergeCell ref="J71:J73"/>
    <mergeCell ref="K71:K73"/>
    <mergeCell ref="L71:L73"/>
    <mergeCell ref="M71:M73"/>
    <mergeCell ref="N71:N73"/>
    <mergeCell ref="O71:O77"/>
    <mergeCell ref="P71:P77"/>
    <mergeCell ref="A78:A84"/>
    <mergeCell ref="B78:B84"/>
    <mergeCell ref="C78:C84"/>
    <mergeCell ref="D78:D84"/>
    <mergeCell ref="E78:E84"/>
    <mergeCell ref="F78:F84"/>
    <mergeCell ref="G78:G80"/>
    <mergeCell ref="H78:H80"/>
    <mergeCell ref="I78:I80"/>
    <mergeCell ref="J78:J80"/>
    <mergeCell ref="K78:K80"/>
    <mergeCell ref="L78:L80"/>
    <mergeCell ref="M78:M80"/>
    <mergeCell ref="N78:N80"/>
    <mergeCell ref="O78:O84"/>
    <mergeCell ref="P78:P84"/>
    <mergeCell ref="A71:A77"/>
    <mergeCell ref="B71:B77"/>
    <mergeCell ref="C71:C77"/>
    <mergeCell ref="D71:D77"/>
    <mergeCell ref="E71:E77"/>
    <mergeCell ref="F71:F77"/>
    <mergeCell ref="G71:G73"/>
    <mergeCell ref="H71:H73"/>
    <mergeCell ref="I71:I73"/>
    <mergeCell ref="A58:F62"/>
    <mergeCell ref="O58:O62"/>
    <mergeCell ref="P58:P62"/>
    <mergeCell ref="A63:P63"/>
    <mergeCell ref="A64:A70"/>
    <mergeCell ref="B64:B70"/>
    <mergeCell ref="C64:C70"/>
    <mergeCell ref="D64:D70"/>
    <mergeCell ref="E64:E70"/>
    <mergeCell ref="F64:F70"/>
    <mergeCell ref="G64:G66"/>
    <mergeCell ref="H64:H66"/>
    <mergeCell ref="I64:I66"/>
    <mergeCell ref="J64:J66"/>
    <mergeCell ref="K64:K66"/>
    <mergeCell ref="L64:L66"/>
    <mergeCell ref="M64:M66"/>
    <mergeCell ref="N64:N66"/>
    <mergeCell ref="O64:O70"/>
    <mergeCell ref="P64:P70"/>
    <mergeCell ref="A52:P52"/>
    <mergeCell ref="A53:A57"/>
    <mergeCell ref="B53:B57"/>
    <mergeCell ref="C53:C57"/>
    <mergeCell ref="D53:D57"/>
    <mergeCell ref="E53:E57"/>
    <mergeCell ref="F53:F57"/>
    <mergeCell ref="O53:O57"/>
    <mergeCell ref="P53:P57"/>
    <mergeCell ref="A42:A46"/>
    <mergeCell ref="B42:B46"/>
    <mergeCell ref="C42:C46"/>
    <mergeCell ref="D42:D46"/>
    <mergeCell ref="E42:E46"/>
    <mergeCell ref="F42:F46"/>
    <mergeCell ref="O42:O46"/>
    <mergeCell ref="P42:P46"/>
    <mergeCell ref="A47:F51"/>
    <mergeCell ref="O47:O51"/>
    <mergeCell ref="P47:P51"/>
    <mergeCell ref="A41:P41"/>
    <mergeCell ref="A36:F40"/>
    <mergeCell ref="O36:O40"/>
    <mergeCell ref="P36:P40"/>
    <mergeCell ref="A20:F24"/>
    <mergeCell ref="O20:O24"/>
    <mergeCell ref="P20:P24"/>
    <mergeCell ref="A25:P25"/>
    <mergeCell ref="A26:A30"/>
    <mergeCell ref="B26:B30"/>
    <mergeCell ref="C26:C30"/>
    <mergeCell ref="D26:D30"/>
    <mergeCell ref="E26:E30"/>
    <mergeCell ref="F26:F30"/>
    <mergeCell ref="O26:O30"/>
    <mergeCell ref="P26:P30"/>
    <mergeCell ref="F31:F35"/>
    <mergeCell ref="O31:O35"/>
    <mergeCell ref="P31:P35"/>
    <mergeCell ref="A31:A35"/>
    <mergeCell ref="B31:B35"/>
    <mergeCell ref="C31:C35"/>
    <mergeCell ref="D31:D35"/>
    <mergeCell ref="E31:E35"/>
    <mergeCell ref="A10:A14"/>
    <mergeCell ref="B10:B14"/>
    <mergeCell ref="C10:C14"/>
    <mergeCell ref="D10:D14"/>
    <mergeCell ref="E10:E14"/>
    <mergeCell ref="F10:F14"/>
    <mergeCell ref="O10:O14"/>
    <mergeCell ref="P10:P14"/>
    <mergeCell ref="A15:A19"/>
    <mergeCell ref="B15:B19"/>
    <mergeCell ref="C15:C19"/>
    <mergeCell ref="D15:D19"/>
    <mergeCell ref="E15:E19"/>
    <mergeCell ref="F15:F19"/>
    <mergeCell ref="O15:O19"/>
    <mergeCell ref="P15:P19"/>
    <mergeCell ref="A4:P4"/>
    <mergeCell ref="A5:A9"/>
    <mergeCell ref="B5:B9"/>
    <mergeCell ref="C5:C9"/>
    <mergeCell ref="D5:D9"/>
    <mergeCell ref="E5:E9"/>
    <mergeCell ref="F5:F9"/>
    <mergeCell ref="O5:O9"/>
    <mergeCell ref="P5:P9"/>
    <mergeCell ref="A1:A2"/>
    <mergeCell ref="B1:B2"/>
    <mergeCell ref="C1:C2"/>
    <mergeCell ref="D1:D2"/>
    <mergeCell ref="E1:E2"/>
    <mergeCell ref="F1:F2"/>
    <mergeCell ref="G1:N1"/>
    <mergeCell ref="O1:O2"/>
    <mergeCell ref="P1:P2"/>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vt:i4>
      </vt:variant>
    </vt:vector>
  </HeadingPairs>
  <TitlesOfParts>
    <vt:vector size="15" baseType="lpstr">
      <vt:lpstr>АПК</vt:lpstr>
      <vt:lpstr>Туризм</vt:lpstr>
      <vt:lpstr>Строительство и ЖКХ</vt:lpstr>
      <vt:lpstr>Энергетика</vt:lpstr>
      <vt:lpstr>Транспорт и дорожное хозяйство</vt:lpstr>
      <vt:lpstr>Потреб рынок и сфера услуг</vt:lpstr>
      <vt:lpstr>Здравоохранение</vt:lpstr>
      <vt:lpstr>Физическая культура и спорт</vt:lpstr>
      <vt:lpstr>Образование</vt:lpstr>
      <vt:lpstr>Культура</vt:lpstr>
      <vt:lpstr>Соц сфера и рынок труда </vt:lpstr>
      <vt:lpstr>Экология</vt:lpstr>
      <vt:lpstr>Информац технологии </vt:lpstr>
      <vt:lpstr>Безопасность жизнедеятельности</vt:lpstr>
      <vt:lpstr>Туризм!OLE_LINK1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Пахомова Ольга Александровна</dc:creator>
  <cp:lastModifiedBy>Егорова Надежда Николаевна</cp:lastModifiedBy>
  <cp:revision>6</cp:revision>
  <cp:lastPrinted>2026-07-02T06:27:46Z</cp:lastPrinted>
  <dcterms:created xsi:type="dcterms:W3CDTF">2025-02-25T08:47:40Z</dcterms:created>
  <dcterms:modified xsi:type="dcterms:W3CDTF">2026-07-06T14:00:49Z</dcterms:modified>
</cp:coreProperties>
</file>